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PC\Documents\DSTechHub\"/>
    </mc:Choice>
  </mc:AlternateContent>
  <xr:revisionPtr revIDLastSave="0" documentId="8_{3CBF137D-B5EA-468C-8AC1-4D58D30B292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Kickstarter" sheetId="1" r:id="rId1"/>
    <sheet name="Mont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2" i="2"/>
  <c r="AB30" i="1"/>
  <c r="AB29" i="1"/>
  <c r="AB28" i="1"/>
  <c r="AB27" i="1"/>
  <c r="AB26" i="1"/>
  <c r="AB22" i="1"/>
  <c r="AB6" i="1"/>
  <c r="AB13" i="1"/>
  <c r="AB12" i="1"/>
  <c r="AB11" i="1"/>
  <c r="AB10" i="1"/>
  <c r="AB9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3" i="1"/>
  <c r="K4" i="1"/>
  <c r="K5" i="1"/>
  <c r="K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3" i="1"/>
  <c r="I4" i="1"/>
  <c r="I5" i="1"/>
  <c r="I6" i="1"/>
  <c r="I2" i="1"/>
  <c r="F3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AA16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AB3" i="1" l="1"/>
  <c r="AB4" i="1"/>
</calcChain>
</file>

<file path=xl/sharedStrings.xml><?xml version="1.0" encoding="utf-8"?>
<sst xmlns="http://schemas.openxmlformats.org/spreadsheetml/2006/main" count="1590" uniqueCount="574">
  <si>
    <t>created_at</t>
  </si>
  <si>
    <t>launched_at</t>
  </si>
  <si>
    <t>deadline</t>
  </si>
  <si>
    <t>funding_period</t>
  </si>
  <si>
    <t>launched_at_day</t>
  </si>
  <si>
    <t>launch_timing</t>
  </si>
  <si>
    <t>launched_at_month</t>
  </si>
  <si>
    <t>month_name</t>
  </si>
  <si>
    <t>exact_match</t>
  </si>
  <si>
    <t>backers_count</t>
  </si>
  <si>
    <t>currency</t>
  </si>
  <si>
    <t>pledged</t>
  </si>
  <si>
    <t>goal_USD</t>
  </si>
  <si>
    <t>city</t>
  </si>
  <si>
    <t>state</t>
  </si>
  <si>
    <t>location</t>
  </si>
  <si>
    <t>country_trimmed</t>
  </si>
  <si>
    <t>source_url</t>
  </si>
  <si>
    <t>source_url_length</t>
  </si>
  <si>
    <t>source_url_category_cleaned</t>
  </si>
  <si>
    <t>staff_pick</t>
  </si>
  <si>
    <t>staff_pick_lower</t>
  </si>
  <si>
    <t>status</t>
  </si>
  <si>
    <t>Orlando</t>
  </si>
  <si>
    <t>FL</t>
  </si>
  <si>
    <t>https://www.kickstarter.com/discover/categories/games/live%20games</t>
  </si>
  <si>
    <t>successful</t>
  </si>
  <si>
    <t>Arlington</t>
  </si>
  <si>
    <t>VA</t>
  </si>
  <si>
    <t>https://www.kickstarter.com/discover/categories/games/mobile%20games</t>
  </si>
  <si>
    <t>failed</t>
  </si>
  <si>
    <t>Non-blank cells in columns D-G</t>
  </si>
  <si>
    <t>Our House: The Lore Driven Card Game</t>
  </si>
  <si>
    <t>Nottingham</t>
  </si>
  <si>
    <t>England</t>
  </si>
  <si>
    <t>https://www.kickstarter.com/discover/categories/games/tabletop%20games</t>
  </si>
  <si>
    <t>Blank cells</t>
  </si>
  <si>
    <t>Vancouver</t>
  </si>
  <si>
    <t>BC</t>
  </si>
  <si>
    <t>Longest Number Ever Written</t>
  </si>
  <si>
    <t>Los Gatos</t>
  </si>
  <si>
    <t>CA</t>
  </si>
  <si>
    <t>https://www.kickstarter.com/discover/categories/games/playing%20cards</t>
  </si>
  <si>
    <t>Minimum goal USD</t>
  </si>
  <si>
    <t>Lentate sul Seveso</t>
  </si>
  <si>
    <t>Lombardy</t>
  </si>
  <si>
    <t>Phoenix</t>
  </si>
  <si>
    <t>AZ</t>
  </si>
  <si>
    <t>Backers count</t>
  </si>
  <si>
    <t>Los Angeles</t>
  </si>
  <si>
    <t>Sum</t>
  </si>
  <si>
    <t>Traveller Fifth Edition</t>
  </si>
  <si>
    <t>Minimum</t>
  </si>
  <si>
    <t>My Pad</t>
  </si>
  <si>
    <t>Virginia Beach</t>
  </si>
  <si>
    <t>Maximum</t>
  </si>
  <si>
    <t>Oakland</t>
  </si>
  <si>
    <t>Average</t>
  </si>
  <si>
    <t>Rochester</t>
  </si>
  <si>
    <t>NY</t>
  </si>
  <si>
    <t>Median</t>
  </si>
  <si>
    <t>Guildford</t>
  </si>
  <si>
    <t>Seattle</t>
  </si>
  <si>
    <t>WA</t>
  </si>
  <si>
    <t>Unique categories</t>
  </si>
  <si>
    <t>Count</t>
  </si>
  <si>
    <t>Singapore</t>
  </si>
  <si>
    <t>Central Singapore</t>
  </si>
  <si>
    <t>Poulsbo</t>
  </si>
  <si>
    <t>Franklin</t>
  </si>
  <si>
    <t>WI</t>
  </si>
  <si>
    <t>Monster Menagerie: Gruesome Foes</t>
  </si>
  <si>
    <t>Philadelphia</t>
  </si>
  <si>
    <t>PA</t>
  </si>
  <si>
    <t>Barcelona</t>
  </si>
  <si>
    <t>Catalonia</t>
  </si>
  <si>
    <t>Rennes</t>
  </si>
  <si>
    <t>Ile-de-France</t>
  </si>
  <si>
    <t>Seville</t>
  </si>
  <si>
    <t>Andalusia</t>
  </si>
  <si>
    <t>Average pledged tabletop</t>
  </si>
  <si>
    <t>Columbia</t>
  </si>
  <si>
    <t>SC</t>
  </si>
  <si>
    <t>Ashland</t>
  </si>
  <si>
    <t>OR</t>
  </si>
  <si>
    <t>Super Dude Jump</t>
  </si>
  <si>
    <t>Little Rock</t>
  </si>
  <si>
    <t>AR</t>
  </si>
  <si>
    <t>Goal_USD</t>
  </si>
  <si>
    <t>Sloosh Cards</t>
  </si>
  <si>
    <t>Italia</t>
  </si>
  <si>
    <t>Piedmont</t>
  </si>
  <si>
    <t>Kalamazoo</t>
  </si>
  <si>
    <t>MI</t>
  </si>
  <si>
    <t>Astoria</t>
  </si>
  <si>
    <t>Reading</t>
  </si>
  <si>
    <t>Questions to answer</t>
  </si>
  <si>
    <t>London</t>
  </si>
  <si>
    <t>1. Convert the ID column to text</t>
  </si>
  <si>
    <t>Chicago</t>
  </si>
  <si>
    <t>IL</t>
  </si>
  <si>
    <t>2. Convert the name column to Initialize the first letter of each word</t>
  </si>
  <si>
    <t>3. Delete the original name column and replace it with the new proper initialized name column</t>
  </si>
  <si>
    <t>Sensory White Playing Cards By Lunzi</t>
  </si>
  <si>
    <t>Paris</t>
  </si>
  <si>
    <t>4. A column has been created for you (Funding Period) so use it to the the project length</t>
  </si>
  <si>
    <t>Tremor</t>
  </si>
  <si>
    <t>Fremont</t>
  </si>
  <si>
    <t>5. Using the launched at and launch month column, compute the weekday and month that a project was launched</t>
  </si>
  <si>
    <t>Bellum Sacrum Card Game</t>
  </si>
  <si>
    <t>Denver</t>
  </si>
  <si>
    <t>CO</t>
  </si>
  <si>
    <t>6. Using the exact function, check whether the created date and launched date match and put your answer in the exact match column</t>
  </si>
  <si>
    <t>Ogden</t>
  </si>
  <si>
    <t>UT</t>
  </si>
  <si>
    <t>7. Convert the currency column to be all capital letter and delete the currency original column when you're done</t>
  </si>
  <si>
    <t>Dark Streets &amp; Darker Secrets</t>
  </si>
  <si>
    <t>8. Create a new sheet with sheet name as month, The new sheet must have two column launched_at_month and month_name.</t>
  </si>
  <si>
    <t>Sovereign Skies</t>
  </si>
  <si>
    <t>Kissimmee</t>
  </si>
  <si>
    <t>8b. Populate the new sheet with the month number assigned to launched at month and the name of the month assigned to the month name column</t>
  </si>
  <si>
    <t>San Antonio</t>
  </si>
  <si>
    <t>TX</t>
  </si>
  <si>
    <t>8c. Using Vlookup assigned the new sheet to your main sheet to add the month name anywhere a matching month number exist</t>
  </si>
  <si>
    <t>Mission Adventure</t>
  </si>
  <si>
    <t>Tours</t>
  </si>
  <si>
    <t>Centre</t>
  </si>
  <si>
    <t>9. Join the city and state column and assign your answer to the location column. Remember to use "," to seperate the city and state</t>
  </si>
  <si>
    <t>Hampton</t>
  </si>
  <si>
    <t>10. Remove whitespaces from the country column and assign your answer to the new country trimmed column. Remember to delete the original country column</t>
  </si>
  <si>
    <t>Collingswood</t>
  </si>
  <si>
    <t>NJ</t>
  </si>
  <si>
    <t>11. Convert the staff pick column to be all lower letters</t>
  </si>
  <si>
    <t>Sea Shanties: A Pirate-Centric Board Game</t>
  </si>
  <si>
    <t>Krempe</t>
  </si>
  <si>
    <t>Schleswig-Holstein</t>
  </si>
  <si>
    <t>12. Clean the source_url_category and assigned your answer to the source_url_category_cleaned column. Remember to delete the original source_url_category column</t>
  </si>
  <si>
    <t>San Francisco</t>
  </si>
  <si>
    <t>Hong Kong</t>
  </si>
  <si>
    <t>Hong Kong Island</t>
  </si>
  <si>
    <t>New Brunswick</t>
  </si>
  <si>
    <t>Provo</t>
  </si>
  <si>
    <t>East Lansing</t>
  </si>
  <si>
    <t>New York</t>
  </si>
  <si>
    <t>Brandon</t>
  </si>
  <si>
    <t>MS</t>
  </si>
  <si>
    <t>Wales</t>
  </si>
  <si>
    <t>Naperville</t>
  </si>
  <si>
    <t>Bretagne</t>
  </si>
  <si>
    <t>Boynton Beach</t>
  </si>
  <si>
    <t>College Park</t>
  </si>
  <si>
    <t>MD</t>
  </si>
  <si>
    <t>Durango</t>
  </si>
  <si>
    <t>https://www.kickstarter.com/discover/categories/games/puzzles</t>
  </si>
  <si>
    <t>Salt Lake City</t>
  </si>
  <si>
    <t>Cash Quiz Live: Making Ads Fun, Challenging, &amp; Rewarding</t>
  </si>
  <si>
    <t>Dice &amp; Ink: A Roll &amp; Write Anthology</t>
  </si>
  <si>
    <t>Hayward</t>
  </si>
  <si>
    <t>Carrollton</t>
  </si>
  <si>
    <t>GA</t>
  </si>
  <si>
    <t>Detroit</t>
  </si>
  <si>
    <t>Alkemy, Rados Cults</t>
  </si>
  <si>
    <t>Perugia</t>
  </si>
  <si>
    <t>Umbria</t>
  </si>
  <si>
    <t>Redmond</t>
  </si>
  <si>
    <t>Bloomington</t>
  </si>
  <si>
    <t>Equality // Integrity \\\\ Justice Playing Cards</t>
  </si>
  <si>
    <t>Pasadena</t>
  </si>
  <si>
    <t>Oslo</t>
  </si>
  <si>
    <t>Oslo Fylke</t>
  </si>
  <si>
    <t>Critical Dice</t>
  </si>
  <si>
    <t>Plainfield</t>
  </si>
  <si>
    <t>Minneapolis</t>
  </si>
  <si>
    <t>MN</t>
  </si>
  <si>
    <t>Lux Runa: Metal Playing Cards</t>
  </si>
  <si>
    <t>The 72 Angels Talisman Coins &amp; Spiritual Cards</t>
  </si>
  <si>
    <t>live</t>
  </si>
  <si>
    <t>Vacaville</t>
  </si>
  <si>
    <t>Team Stack Cup - The Game</t>
  </si>
  <si>
    <t>Charlottesville</t>
  </si>
  <si>
    <t>Monolith Playing Cards</t>
  </si>
  <si>
    <t>Traverse City</t>
  </si>
  <si>
    <t>Toronto</t>
  </si>
  <si>
    <t>ON</t>
  </si>
  <si>
    <t>Houston</t>
  </si>
  <si>
    <t>Salzburg</t>
  </si>
  <si>
    <t>Attribute Dice</t>
  </si>
  <si>
    <t>Cintru√©nigo</t>
  </si>
  <si>
    <t>Navarre</t>
  </si>
  <si>
    <t>Murder Mystery Manor</t>
  </si>
  <si>
    <t>Shacklefords</t>
  </si>
  <si>
    <t>Castles &amp; Crusades Codex Egyptium</t>
  </si>
  <si>
    <t>Portland</t>
  </si>
  <si>
    <t>Coral Springs</t>
  </si>
  <si>
    <t>Iwari</t>
  </si>
  <si>
    <t>Kiev</t>
  </si>
  <si>
    <t>Kiev City Municipality</t>
  </si>
  <si>
    <t>DUMBO</t>
  </si>
  <si>
    <t>Rod, Reel, &amp; Fist</t>
  </si>
  <si>
    <t>Oshkosh</t>
  </si>
  <si>
    <t>Camp Pinetop</t>
  </si>
  <si>
    <t>Edinburgh</t>
  </si>
  <si>
    <t>Scotland</t>
  </si>
  <si>
    <t>Montana: Goldrush &amp; Longhorns (Heritage Edition Expansions)</t>
  </si>
  <si>
    <t>Cologne</t>
  </si>
  <si>
    <t>North Rhine-Westphalia</t>
  </si>
  <si>
    <t>Austin</t>
  </si>
  <si>
    <t>Space Raiders - The Space Goblins!</t>
  </si>
  <si>
    <t>New Albany</t>
  </si>
  <si>
    <t>IN</t>
  </si>
  <si>
    <t>Nashville</t>
  </si>
  <si>
    <t>TN</t>
  </si>
  <si>
    <t>Devil Dogs: Belleau Wood 1918</t>
  </si>
  <si>
    <t>Fort Collins</t>
  </si>
  <si>
    <t>Marietta</t>
  </si>
  <si>
    <t>Pozna≈Ñ</t>
  </si>
  <si>
    <t>Lublin</t>
  </si>
  <si>
    <t>Berlin</t>
  </si>
  <si>
    <t>canceled</t>
  </si>
  <si>
    <t>Bydgoszcz</t>
  </si>
  <si>
    <t>Kuiavia-Pomerania</t>
  </si>
  <si>
    <t>Blume</t>
  </si>
  <si>
    <t>Beverly</t>
  </si>
  <si>
    <t>MA</t>
  </si>
  <si>
    <t>Memphis</t>
  </si>
  <si>
    <t>Calgary</t>
  </si>
  <si>
    <t>AB</t>
  </si>
  <si>
    <t>Northampton</t>
  </si>
  <si>
    <t>Colorado Springs</t>
  </si>
  <si>
    <t>Dice Spell Tracker</t>
  </si>
  <si>
    <t>Raccoon Tycoon: The Fat Cat Expansion</t>
  </si>
  <si>
    <t>Milano</t>
  </si>
  <si>
    <t>Cambridgeshire</t>
  </si>
  <si>
    <t>Dry Erase Game Tokens</t>
  </si>
  <si>
    <t>Surprise</t>
  </si>
  <si>
    <t>Centerville</t>
  </si>
  <si>
    <t>Matter Playing Cards</t>
  </si>
  <si>
    <t>Bangor</t>
  </si>
  <si>
    <t>Richmond</t>
  </si>
  <si>
    <t>The Which Way? Coding Board Game</t>
  </si>
  <si>
    <t>Miami</t>
  </si>
  <si>
    <t>Bridgehouse Playing Cards</t>
  </si>
  <si>
    <t>Manniku</t>
  </si>
  <si>
    <t>Laane-Viru County</t>
  </si>
  <si>
    <t>Axis Playing Cards</t>
  </si>
  <si>
    <t>Sydney</t>
  </si>
  <si>
    <t>NSW</t>
  </si>
  <si>
    <t>Terraforming Mars: Turmoil</t>
  </si>
  <si>
    <t>Montesson</t>
  </si>
  <si>
    <t>Fort Worth</t>
  </si>
  <si>
    <t>Boston</t>
  </si>
  <si>
    <t>Saginaw</t>
  </si>
  <si>
    <t>Santa Cruz de Tenerife</t>
  </si>
  <si>
    <t>Canary Islands</t>
  </si>
  <si>
    <t>Night Life Tabletop Game</t>
  </si>
  <si>
    <t>Launceston</t>
  </si>
  <si>
    <t>TAS</t>
  </si>
  <si>
    <t>The Hedgehog Hop</t>
  </si>
  <si>
    <t>Cincinnati</t>
  </si>
  <si>
    <t>OH</t>
  </si>
  <si>
    <t>Bordeaux</t>
  </si>
  <si>
    <t>Aquitaine</t>
  </si>
  <si>
    <t>Winchester</t>
  </si>
  <si>
    <t>Rome</t>
  </si>
  <si>
    <t>Lazio</t>
  </si>
  <si>
    <t>Orem</t>
  </si>
  <si>
    <t>Catch The Letch</t>
  </si>
  <si>
    <t>Stevens Point</t>
  </si>
  <si>
    <t>Fearsome Critters</t>
  </si>
  <si>
    <t>Hamburg</t>
  </si>
  <si>
    <t>53 Films</t>
  </si>
  <si>
    <t>Twist Gaming - Year 4</t>
  </si>
  <si>
    <t>Idaho Falls</t>
  </si>
  <si>
    <t>ID</t>
  </si>
  <si>
    <t>Burgle Bros 2: The Casino Capers</t>
  </si>
  <si>
    <t>Atlanta</t>
  </si>
  <si>
    <t>Cigar Box Battle - Double Sided Battle Mats! New Designs!</t>
  </si>
  <si>
    <t>Cheung Chau</t>
  </si>
  <si>
    <t>Outlying Islands</t>
  </si>
  <si>
    <t>Wooden Exquisite Collection Playing Cards Display</t>
  </si>
  <si>
    <t>County Durham</t>
  </si>
  <si>
    <t>Longview</t>
  </si>
  <si>
    <t>The 1 Dollar Campaign: Break Kickstarter</t>
  </si>
  <si>
    <t>Porto Mantovano</t>
  </si>
  <si>
    <t>Emberlord</t>
  </si>
  <si>
    <t>Prowlers &amp; Paragons Ultimate Edition</t>
  </si>
  <si>
    <t>Burbank</t>
  </si>
  <si>
    <t>Marlborough</t>
  </si>
  <si>
    <t>Drunko Card - Game Nights Now Officially Forgettable</t>
  </si>
  <si>
    <t>Highlords Firstborn Playing Cards - Volume 1 Fantasy Series</t>
  </si>
  <si>
    <t>Karvin√°</t>
  </si>
  <si>
    <t>Moravian-Silesian Region</t>
  </si>
  <si>
    <t>Open Cards, Open Hearts</t>
  </si>
  <si>
    <t>Id2</t>
  </si>
  <si>
    <t>Name2</t>
  </si>
  <si>
    <t>12846160</t>
  </si>
  <si>
    <t>13547406</t>
  </si>
  <si>
    <t>20761861</t>
  </si>
  <si>
    <t>30059044</t>
  </si>
  <si>
    <t>49752892</t>
  </si>
  <si>
    <t>52444976</t>
  </si>
  <si>
    <t>61166675</t>
  </si>
  <si>
    <t>63381877</t>
  </si>
  <si>
    <t>92129914</t>
  </si>
  <si>
    <t>96526024</t>
  </si>
  <si>
    <t>148612159</t>
  </si>
  <si>
    <t>154179006</t>
  </si>
  <si>
    <t>165906545</t>
  </si>
  <si>
    <t>182072441</t>
  </si>
  <si>
    <t>189035699</t>
  </si>
  <si>
    <t>191795368</t>
  </si>
  <si>
    <t>194146399</t>
  </si>
  <si>
    <t>229060132</t>
  </si>
  <si>
    <t>255478760</t>
  </si>
  <si>
    <t>257726009</t>
  </si>
  <si>
    <t>265338582</t>
  </si>
  <si>
    <t>272156229</t>
  </si>
  <si>
    <t>279753888</t>
  </si>
  <si>
    <t>283822315</t>
  </si>
  <si>
    <t>302537271</t>
  </si>
  <si>
    <t>310730322</t>
  </si>
  <si>
    <t>310781283</t>
  </si>
  <si>
    <t>328751672</t>
  </si>
  <si>
    <t>343166008</t>
  </si>
  <si>
    <t>0</t>
  </si>
  <si>
    <t>375484295</t>
  </si>
  <si>
    <t>375970229</t>
  </si>
  <si>
    <t>376043872</t>
  </si>
  <si>
    <t>376134156</t>
  </si>
  <si>
    <t>378511446</t>
  </si>
  <si>
    <t>379865899</t>
  </si>
  <si>
    <t>397149344</t>
  </si>
  <si>
    <t>414028537</t>
  </si>
  <si>
    <t>433917839</t>
  </si>
  <si>
    <t>434016760</t>
  </si>
  <si>
    <t>446366581</t>
  </si>
  <si>
    <t>456024909</t>
  </si>
  <si>
    <t>470556307</t>
  </si>
  <si>
    <t>474040495</t>
  </si>
  <si>
    <t>489200715</t>
  </si>
  <si>
    <t>490205120</t>
  </si>
  <si>
    <t>506366660</t>
  </si>
  <si>
    <t>526646207</t>
  </si>
  <si>
    <t>528402382</t>
  </si>
  <si>
    <t>570716639</t>
  </si>
  <si>
    <t>575542112</t>
  </si>
  <si>
    <t>599991695</t>
  </si>
  <si>
    <t>603218921</t>
  </si>
  <si>
    <t>614983062</t>
  </si>
  <si>
    <t>675733053</t>
  </si>
  <si>
    <t>691012156</t>
  </si>
  <si>
    <t>693521123</t>
  </si>
  <si>
    <t>697419301</t>
  </si>
  <si>
    <t>722089197</t>
  </si>
  <si>
    <t>746887439</t>
  </si>
  <si>
    <t>757326786</t>
  </si>
  <si>
    <t>795830281</t>
  </si>
  <si>
    <t>799327001</t>
  </si>
  <si>
    <t>833136941</t>
  </si>
  <si>
    <t>851252173</t>
  </si>
  <si>
    <t>859519481</t>
  </si>
  <si>
    <t>887539225</t>
  </si>
  <si>
    <t>919862684</t>
  </si>
  <si>
    <t>921603041</t>
  </si>
  <si>
    <t>935058626</t>
  </si>
  <si>
    <t>965417878</t>
  </si>
  <si>
    <t>999093282</t>
  </si>
  <si>
    <t>1010252246</t>
  </si>
  <si>
    <t>1038316883</t>
  </si>
  <si>
    <t>1050302600</t>
  </si>
  <si>
    <t>1070138616</t>
  </si>
  <si>
    <t>1131233975</t>
  </si>
  <si>
    <t>1134572644</t>
  </si>
  <si>
    <t>1185465369</t>
  </si>
  <si>
    <t>1191044112</t>
  </si>
  <si>
    <t>1191456933</t>
  </si>
  <si>
    <t>1204514267</t>
  </si>
  <si>
    <t>1216759387</t>
  </si>
  <si>
    <t>1221572723</t>
  </si>
  <si>
    <t>1235953202</t>
  </si>
  <si>
    <t>1268024169</t>
  </si>
  <si>
    <t>1286829186</t>
  </si>
  <si>
    <t>1292186083</t>
  </si>
  <si>
    <t>1293602338</t>
  </si>
  <si>
    <t>1302123934</t>
  </si>
  <si>
    <t>1321289146</t>
  </si>
  <si>
    <t>1325891740</t>
  </si>
  <si>
    <t>1336875210</t>
  </si>
  <si>
    <t>1342385545</t>
  </si>
  <si>
    <t>1361589531</t>
  </si>
  <si>
    <t>1384863013</t>
  </si>
  <si>
    <t>1388623378</t>
  </si>
  <si>
    <t>1389755413</t>
  </si>
  <si>
    <t>1428354446</t>
  </si>
  <si>
    <t>1430382857</t>
  </si>
  <si>
    <t>1433669141</t>
  </si>
  <si>
    <t>1439972235</t>
  </si>
  <si>
    <t>1471383303</t>
  </si>
  <si>
    <t>1475393080</t>
  </si>
  <si>
    <t>1482962260</t>
  </si>
  <si>
    <t>1485641700</t>
  </si>
  <si>
    <t>1487861879</t>
  </si>
  <si>
    <t>1494377696</t>
  </si>
  <si>
    <t>1511224826</t>
  </si>
  <si>
    <t>1513076599</t>
  </si>
  <si>
    <t>1561309532</t>
  </si>
  <si>
    <t>1571195851</t>
  </si>
  <si>
    <t>1588933145</t>
  </si>
  <si>
    <t>1623104570</t>
  </si>
  <si>
    <t>1626880018</t>
  </si>
  <si>
    <t>1630292080</t>
  </si>
  <si>
    <t>1635215446</t>
  </si>
  <si>
    <t>1681980700</t>
  </si>
  <si>
    <t>1683781890</t>
  </si>
  <si>
    <t>1699038054</t>
  </si>
  <si>
    <t>1702433350</t>
  </si>
  <si>
    <t>1713322204</t>
  </si>
  <si>
    <t>1713457614</t>
  </si>
  <si>
    <t>1719736684</t>
  </si>
  <si>
    <t>1738093236</t>
  </si>
  <si>
    <t>1748213057</t>
  </si>
  <si>
    <t>1788831436</t>
  </si>
  <si>
    <t>1793298287</t>
  </si>
  <si>
    <t>1801538018</t>
  </si>
  <si>
    <t>1812075920</t>
  </si>
  <si>
    <t>1821926377</t>
  </si>
  <si>
    <t>1835829695</t>
  </si>
  <si>
    <t>1851778839</t>
  </si>
  <si>
    <t>1859070850</t>
  </si>
  <si>
    <t>1884324378</t>
  </si>
  <si>
    <t>1884678356</t>
  </si>
  <si>
    <t>1905254051</t>
  </si>
  <si>
    <t>1925222935</t>
  </si>
  <si>
    <t>1926175052</t>
  </si>
  <si>
    <t>1929508597</t>
  </si>
  <si>
    <t>1950581568</t>
  </si>
  <si>
    <t>1951658552</t>
  </si>
  <si>
    <t>1975006817</t>
  </si>
  <si>
    <t>1977071313</t>
  </si>
  <si>
    <t>1997832529</t>
  </si>
  <si>
    <t>2001270294</t>
  </si>
  <si>
    <t>2001427184</t>
  </si>
  <si>
    <t>2017245526</t>
  </si>
  <si>
    <t>2033432418</t>
  </si>
  <si>
    <t>2034458156</t>
  </si>
  <si>
    <t>2061303985</t>
  </si>
  <si>
    <t>2063533927</t>
  </si>
  <si>
    <t>2131317332</t>
  </si>
  <si>
    <t>Hex Tile Content Add-Ons For Mapforge Map-Making Software</t>
  </si>
  <si>
    <t>Epic Stuff Library Vol 4: D&amp;D 5E/Pathfinder Adaptable.</t>
  </si>
  <si>
    <t>Zombicide: 2Nd Edition</t>
  </si>
  <si>
    <t>Dead+Gone: A Competitive Horror Game</t>
  </si>
  <si>
    <t>The Oracle Of Heaven And Hell</t>
  </si>
  <si>
    <t>Dwarf Board Game</t>
  </si>
  <si>
    <t>In Thoth'S Wake - Zine Quest Edition!</t>
  </si>
  <si>
    <t>Over The Hills 2Nd Edition - The Napoleonic Wargames Rules</t>
  </si>
  <si>
    <t>Capone: The Business Of Prohibition</t>
  </si>
  <si>
    <t>The Empath Tarot: For Inner Healing</t>
  </si>
  <si>
    <t>Mutants Et Zombie</t>
  </si>
  <si>
    <t>Playing Cards: The Jedi Of The Old Republic</t>
  </si>
  <si>
    <t>Azote Playing Cards | First Edition</t>
  </si>
  <si>
    <t>Hit The Streets: Defend The Block Tabletop Rpg</t>
  </si>
  <si>
    <t>Dice Palace: Display &amp; Storage Case For Dice &amp; Miniatures</t>
  </si>
  <si>
    <t>Peculiarity Oracle, Sacred Space And Beautiful Word Cards</t>
  </si>
  <si>
    <t>Doublesix Dice: Generation Two</t>
  </si>
  <si>
    <t>The World Of The Lost Lands</t>
  </si>
  <si>
    <t>Dice Friend - Innovative Dice Tray &amp; Dice Bag - 2 In 1</t>
  </si>
  <si>
    <t>Dungeon Craft: Build Your Own Battle Maps!</t>
  </si>
  <si>
    <t>The Mana Pool For Magic The Gathering</t>
  </si>
  <si>
    <t>Rpg Pins Show Off Your Love Of Roleplaying Games! Series 1.5</t>
  </si>
  <si>
    <t/>
  </si>
  <si>
    <t>Way Of The Samurai</t>
  </si>
  <si>
    <t>Budzzles...It'S A Bud, It'S A Puzzle, It'S A Budzzle!</t>
  </si>
  <si>
    <t>Fief: The Lords Miniatures! Ks Exclusive!</t>
  </si>
  <si>
    <t>Warbands Of The Dark Beyond</t>
  </si>
  <si>
    <t>Aether Studios - Swamp Of Sorrows</t>
  </si>
  <si>
    <t>Doublehead Kids</t>
  </si>
  <si>
    <t>Electric Volleyball: Led Volleyball Net</t>
  </si>
  <si>
    <t>Breachstorm: Reloaded - 30Mm Sci-Fi Miniatures</t>
  </si>
  <si>
    <t>A Collection Based Game For People To Show Off</t>
  </si>
  <si>
    <t>Secrets Of The World Harvesters</t>
  </si>
  <si>
    <t>Vengeance : Director'S Cut</t>
  </si>
  <si>
    <t>Reaping At River'S End For 5E And S&amp;W Rpg!</t>
  </si>
  <si>
    <t>Night Parade Of 100 Demons: The Board Game (English)</t>
  </si>
  <si>
    <t>Gaym</t>
  </si>
  <si>
    <t>First Us Fantasy Sports Site For Women'S Leagues: She Plays</t>
  </si>
  <si>
    <t>Football Fantasy, A First-And-Dungeon Zine.</t>
  </si>
  <si>
    <t>The Umerican Road Atlas And Umerica Unnatural</t>
  </si>
  <si>
    <t>Fantasy Towers In Stl Format For 3D Printing</t>
  </si>
  <si>
    <t>Ashes To Ashes - Ks Exclusive Game</t>
  </si>
  <si>
    <t>Aeon'S End: The New Age</t>
  </si>
  <si>
    <t>The Bridge Of The Damned</t>
  </si>
  <si>
    <t>Monster Cards: Dnd 5E Reference Cards</t>
  </si>
  <si>
    <t>Japanese Mythology For Dungeons &amp; Dragons 5E And Pathfinder</t>
  </si>
  <si>
    <t>28Mm Scale Orc Defence Turrets</t>
  </si>
  <si>
    <t>Nude Figure Playing Cards</t>
  </si>
  <si>
    <t>Musical Breakout</t>
  </si>
  <si>
    <t>Tabletop Terrain From Xps Foam: Buildings</t>
  </si>
  <si>
    <t>Burrows &amp; Badgers: Great &amp; Small Anthro Minis By Oathsworn</t>
  </si>
  <si>
    <t>Pixel Blocks By Little Problem Solvers</t>
  </si>
  <si>
    <t>Quests And Chaos Merchandise Launch</t>
  </si>
  <si>
    <t>Dance Of Death Playing Cards - Limited 1,2,3 Deck Of Cards</t>
  </si>
  <si>
    <t>Perfecttrine - Playing Cards</t>
  </si>
  <si>
    <t>Odyssey: Anthropos</t>
  </si>
  <si>
    <t>Mosaic The Board Game.</t>
  </si>
  <si>
    <t>Us National Park Playing Cards</t>
  </si>
  <si>
    <t>Medieval, 3D Printable Terrain For Tabletop And Modeling</t>
  </si>
  <si>
    <t>Titans: Historical Fantasy Miniature Board Game</t>
  </si>
  <si>
    <t>Dado</t>
  </si>
  <si>
    <t>Steve Hampson'S Tabletop Games Kickstarter Report 2019</t>
  </si>
  <si>
    <t>Incoming Transmission: Coop Deduction Boardgame (Plus App!)</t>
  </si>
  <si>
    <t>The Spy Game: 5Th Edition Action/Espionage Roleplaying Game</t>
  </si>
  <si>
    <t>Insecta; A Transformations Deck Of Intricate Insects</t>
  </si>
  <si>
    <t>Mine City</t>
  </si>
  <si>
    <t>The Few And Cursed: Board Game</t>
  </si>
  <si>
    <t>Capers Covert Rpg</t>
  </si>
  <si>
    <t>American Civil War Printable Terrain Tabletop And Modeling</t>
  </si>
  <si>
    <t>Spark: The Magic Of Storytelling</t>
  </si>
  <si>
    <t>Heritage Luxury Playing Cards ‚Îç Printed By Cartamundi</t>
  </si>
  <si>
    <t>G.O.H.K (Game Of Hong Kong)</t>
  </si>
  <si>
    <t>The Road To Hell - 3D Print-Ready Models</t>
  </si>
  <si>
    <t>Monsters Of The Underworld For 5E</t>
  </si>
  <si>
    <t>Talespire</t>
  </si>
  <si>
    <t>Space Base Ii -Futuristic / Apocalyptic Scenery Stls In 28Mm</t>
  </si>
  <si>
    <t>Amazons!</t>
  </si>
  <si>
    <t>Warchess</t>
  </si>
  <si>
    <t>Cochin Industrial District: 3D Printable World Building</t>
  </si>
  <si>
    <t>Endeavor: Age Of Expansion</t>
  </si>
  <si>
    <t>Maximum Mayhem Dungeons #7: Dread Swamp Of The Banshee</t>
  </si>
  <si>
    <t>Dungeon Crawl Classics: Soul For The Ocean Dark</t>
  </si>
  <si>
    <t>Vampire Cards: Specialized Playing Cards!</t>
  </si>
  <si>
    <t>6Th Sense Connection Oracle Cards</t>
  </si>
  <si>
    <t>Bolabots (Steam Game)</t>
  </si>
  <si>
    <t>Metal Gods Of Ur-Hadad Zine Returns!</t>
  </si>
  <si>
    <t>Flight Club: Performance Artwork And Live Street Game</t>
  </si>
  <si>
    <t>The Mescalaro Prophecy: Dungeons And Dragons Adventure (5E)</t>
  </si>
  <si>
    <t>Storosso, New Beach, Backyard, Tailgate Game (Canceled)</t>
  </si>
  <si>
    <t>Bullship! - Never Trust A Pirate!</t>
  </si>
  <si>
    <t>Savage Realms - Escape From Darkmoor Keep</t>
  </si>
  <si>
    <t>Handsome - An Elegant Wordgame By Tc Petty Iii</t>
  </si>
  <si>
    <t>King H√Πng Era</t>
  </si>
  <si>
    <t>Matryoshka: A Set-Collection And Trading Game For 3-5P</t>
  </si>
  <si>
    <t>Troll'S Teeth: A Tabletop Rpg Game Of Chance‚Ñ¢</t>
  </si>
  <si>
    <t>Double Cards - Cards That Give You Choices</t>
  </si>
  <si>
    <t>Magic Trick Science Tutoring Package, Fool Your Fellow!</t>
  </si>
  <si>
    <t>USD</t>
  </si>
  <si>
    <t>GBP</t>
  </si>
  <si>
    <t>CAD</t>
  </si>
  <si>
    <t>EUR</t>
  </si>
  <si>
    <t>SGD</t>
  </si>
  <si>
    <t>HKD</t>
  </si>
  <si>
    <t>NOK</t>
  </si>
  <si>
    <t>AUD</t>
  </si>
  <si>
    <t>United States</t>
  </si>
  <si>
    <t>United Kingdom</t>
  </si>
  <si>
    <t>Canada</t>
  </si>
  <si>
    <t>Italy</t>
  </si>
  <si>
    <t>Spain</t>
  </si>
  <si>
    <t>France</t>
  </si>
  <si>
    <t>Germany</t>
  </si>
  <si>
    <t>Norway</t>
  </si>
  <si>
    <t>Austria</t>
  </si>
  <si>
    <t>Ukraine</t>
  </si>
  <si>
    <t>Poland</t>
  </si>
  <si>
    <t>Estonia</t>
  </si>
  <si>
    <t>Australia</t>
  </si>
  <si>
    <t>Czech Republic</t>
  </si>
  <si>
    <t>live games</t>
  </si>
  <si>
    <t>mobile games</t>
  </si>
  <si>
    <t>tabletop games</t>
  </si>
  <si>
    <t>playing cards</t>
  </si>
  <si>
    <t>puzzles</t>
  </si>
  <si>
    <t>month_Name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</si>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</sst>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/yyyy"/>
  </numFmts>
  <fonts count="13">
    <font>
      <sz val="10"/>
      <color rgb="FF000000"/>
      <name val="Arial"/>
    </font>
    <font>
      <b/>
      <sz val="12"/>
      <color rgb="FFFFFFFF"/>
      <name val="Calibri"/>
    </font>
    <font>
      <b/>
      <sz val="12"/>
      <color rgb="FFFFFFFF"/>
      <name val="Docs-Calibri"/>
    </font>
    <font>
      <b/>
      <sz val="11"/>
      <color rgb="FFFFFFFF"/>
      <name val="Calibri"/>
    </font>
    <font>
      <sz val="11"/>
      <color theme="1"/>
      <name val="Calibri"/>
    </font>
    <font>
      <b/>
      <sz val="11"/>
      <color rgb="FF595959"/>
      <name val="Calibri"/>
    </font>
    <font>
      <sz val="10"/>
      <color theme="1"/>
      <name val="Calibri"/>
    </font>
    <font>
      <sz val="11"/>
      <color rgb="FFFFFFFF"/>
      <name val="Calibri"/>
    </font>
    <font>
      <b/>
      <sz val="11"/>
      <color theme="1"/>
      <name val="Calibri"/>
    </font>
    <font>
      <b/>
      <sz val="14"/>
      <color theme="1"/>
      <name val="Calibri"/>
    </font>
    <font>
      <sz val="14"/>
      <color theme="1"/>
      <name val="Arial"/>
    </font>
    <font>
      <sz val="14"/>
      <color theme="1"/>
      <name val="Calibri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595959"/>
        <bgColor rgb="FF595959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  <diagonal/>
    </border>
    <border>
      <left/>
      <right style="thin">
        <color rgb="FFAEAAAA"/>
      </right>
      <top style="thin">
        <color rgb="FFAEAAAA"/>
      </top>
      <bottom style="thin">
        <color rgb="FFAEAAA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 wrapText="1"/>
    </xf>
    <xf numFmtId="0" fontId="4" fillId="0" borderId="0" xfId="0" applyFont="1"/>
    <xf numFmtId="0" fontId="5" fillId="0" borderId="0" xfId="0" applyFont="1" applyAlignment="1">
      <alignment horizontal="left" vertical="center" wrapText="1"/>
    </xf>
    <xf numFmtId="1" fontId="4" fillId="0" borderId="0" xfId="0" applyNumberFormat="1" applyFont="1"/>
    <xf numFmtId="0" fontId="6" fillId="0" borderId="0" xfId="0" applyFont="1"/>
    <xf numFmtId="164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4" borderId="2" xfId="0" applyFont="1" applyFill="1" applyBorder="1"/>
    <xf numFmtId="0" fontId="4" fillId="4" borderId="3" xfId="0" applyFont="1" applyFill="1" applyBorder="1"/>
    <xf numFmtId="0" fontId="7" fillId="3" borderId="4" xfId="0" applyFont="1" applyFill="1" applyBorder="1"/>
    <xf numFmtId="0" fontId="8" fillId="4" borderId="2" xfId="0" applyFont="1" applyFill="1" applyBorder="1"/>
    <xf numFmtId="0" fontId="7" fillId="3" borderId="5" xfId="0" applyFont="1" applyFill="1" applyBorder="1"/>
    <xf numFmtId="0" fontId="7" fillId="3" borderId="6" xfId="0" applyFont="1" applyFill="1" applyBorder="1"/>
    <xf numFmtId="0" fontId="7" fillId="3" borderId="4" xfId="0" applyFont="1" applyFill="1" applyBorder="1" applyAlignment="1"/>
    <xf numFmtId="0" fontId="8" fillId="4" borderId="2" xfId="0" applyFont="1" applyFill="1" applyBorder="1" applyAlignment="1"/>
    <xf numFmtId="0" fontId="9" fillId="0" borderId="0" xfId="0" applyFont="1" applyAlignment="1"/>
    <xf numFmtId="0" fontId="10" fillId="0" borderId="0" xfId="0" applyFont="1"/>
    <xf numFmtId="0" fontId="11" fillId="0" borderId="0" xfId="0" applyFont="1" applyAlignment="1"/>
    <xf numFmtId="0" fontId="11" fillId="0" borderId="0" xfId="0" applyFont="1"/>
    <xf numFmtId="0" fontId="10" fillId="4" borderId="2" xfId="0" applyFont="1" applyFill="1" applyBorder="1" applyAlignment="1"/>
    <xf numFmtId="0" fontId="11" fillId="4" borderId="2" xfId="0" applyFont="1" applyFill="1" applyBorder="1" applyAlignment="1"/>
    <xf numFmtId="0" fontId="4" fillId="0" borderId="7" xfId="0" applyFont="1" applyBorder="1"/>
    <xf numFmtId="0" fontId="4" fillId="0" borderId="0" xfId="0" applyFont="1"/>
    <xf numFmtId="0" fontId="6" fillId="0" borderId="0" xfId="0" applyFont="1"/>
    <xf numFmtId="0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1" fontId="4" fillId="4" borderId="3" xfId="0" applyNumberFormat="1" applyFont="1" applyFill="1" applyBorder="1"/>
    <xf numFmtId="1" fontId="4" fillId="5" borderId="0" xfId="0" applyNumberFormat="1" applyFont="1" applyFill="1"/>
    <xf numFmtId="1" fontId="4" fillId="6" borderId="0" xfId="0" applyNumberFormat="1" applyFont="1" applyFill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</dxfs>
  <tableStyles count="1">
    <tableStyle name="Kickstarter-style" pivot="0" count="3" xr9:uid="{00000000-0011-0000-FFFF-FFFF00000000}">
      <tableStyleElement type="header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Y155">
  <tableColumns count="25">
    <tableColumn id="29" xr3:uid="{FC7C4E6C-FDE8-4951-BC51-43AA10DC47B3}" name="Id2" dataDxfId="9">
      <calculatedColumnFormula>TEXT(#REF!, 0)</calculatedColumnFormula>
    </tableColumn>
    <tableColumn id="30" xr3:uid="{50B381F8-B222-4591-991E-459185DBD6FD}" name="Name2" dataDxfId="8"/>
    <tableColumn id="3" xr3:uid="{00000000-0010-0000-0000-000003000000}" name="created_at"/>
    <tableColumn id="4" xr3:uid="{00000000-0010-0000-0000-000004000000}" name="launched_at"/>
    <tableColumn id="5" xr3:uid="{00000000-0010-0000-0000-000005000000}" name="deadline"/>
    <tableColumn id="6" xr3:uid="{00000000-0010-0000-0000-000006000000}" name="funding_period" dataDxfId="7">
      <calculatedColumnFormula>E2-D2</calculatedColumnFormula>
    </tableColumn>
    <tableColumn id="7" xr3:uid="{00000000-0010-0000-0000-000007000000}" name="launched_at_day" dataDxfId="6">
      <calculatedColumnFormula>WEEKDAY(D2,2)</calculatedColumnFormula>
    </tableColumn>
    <tableColumn id="8" xr3:uid="{00000000-0010-0000-0000-000008000000}" name="launch_timing"/>
    <tableColumn id="9" xr3:uid="{00000000-0010-0000-0000-000009000000}" name="launched_at_month"/>
    <tableColumn id="10" xr3:uid="{00000000-0010-0000-0000-00000A000000}" name="month_name" dataDxfId="5">
      <calculatedColumnFormula>VLOOKUP(A2,Month!A2:C155, 3, FALSE)</calculatedColumnFormula>
    </tableColumn>
    <tableColumn id="11" xr3:uid="{00000000-0010-0000-0000-00000B000000}" name="exact_match"/>
    <tableColumn id="12" xr3:uid="{00000000-0010-0000-0000-00000C000000}" name="backers_count"/>
    <tableColumn id="14" xr3:uid="{00000000-0010-0000-0000-00000E000000}" name="currency" dataDxfId="4">
      <calculatedColumnFormula>UPPER(#REF!)</calculatedColumnFormula>
    </tableColumn>
    <tableColumn id="15" xr3:uid="{00000000-0010-0000-0000-00000F000000}" name="pledged"/>
    <tableColumn id="16" xr3:uid="{00000000-0010-0000-0000-000010000000}" name="goal_USD"/>
    <tableColumn id="17" xr3:uid="{00000000-0010-0000-0000-000011000000}" name="city"/>
    <tableColumn id="18" xr3:uid="{00000000-0010-0000-0000-000012000000}" name="state"/>
    <tableColumn id="19" xr3:uid="{00000000-0010-0000-0000-000013000000}" name="location" dataDxfId="3">
      <calculatedColumnFormula>CONCATENATE(P2, ", ", Q2)</calculatedColumnFormula>
    </tableColumn>
    <tableColumn id="21" xr3:uid="{00000000-0010-0000-0000-000015000000}" name="country_trimmed" dataDxfId="2">
      <calculatedColumnFormula>TRIM(#REF!)</calculatedColumnFormula>
    </tableColumn>
    <tableColumn id="22" xr3:uid="{00000000-0010-0000-0000-000016000000}" name="source_url"/>
    <tableColumn id="23" xr3:uid="{00000000-0010-0000-0000-000017000000}" name="source_url_length"/>
    <tableColumn id="25" xr3:uid="{00000000-0010-0000-0000-000019000000}" name="source_url_category_cleaned" dataDxfId="1">
      <calculatedColumnFormula>SUBSTITUTE(#REF!, "%20", " ")</calculatedColumnFormula>
    </tableColumn>
    <tableColumn id="26" xr3:uid="{00000000-0010-0000-0000-00001A000000}" name="staff_pick"/>
    <tableColumn id="27" xr3:uid="{00000000-0010-0000-0000-00001B000000}" name="staff_pick_lower" dataDxfId="0">
      <calculatedColumnFormula>LOWER(W2)</calculatedColumnFormula>
    </tableColumn>
    <tableColumn id="28" xr3:uid="{00000000-0010-0000-0000-00001C000000}" name="status"/>
  </tableColumns>
  <tableStyleInfo name="Kickstart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62"/>
  <sheetViews>
    <sheetView tabSelected="1" topLeftCell="W6" zoomScaleNormal="100" workbookViewId="0">
      <selection activeCell="AE25" sqref="AE25"/>
    </sheetView>
  </sheetViews>
  <sheetFormatPr defaultColWidth="14.42578125" defaultRowHeight="15.75" customHeight="1"/>
  <cols>
    <col min="1" max="1" width="13.42578125" customWidth="1"/>
    <col min="2" max="2" width="62" customWidth="1"/>
    <col min="3" max="3" width="16.140625" customWidth="1"/>
    <col min="4" max="4" width="17.5703125" customWidth="1"/>
    <col min="5" max="5" width="13.85546875" customWidth="1"/>
    <col min="6" max="6" width="18.5703125" customWidth="1"/>
    <col min="7" max="8" width="20.140625" customWidth="1"/>
    <col min="9" max="10" width="21.140625" customWidth="1"/>
    <col min="11" max="11" width="16.42578125" customWidth="1"/>
    <col min="12" max="12" width="19.85546875" customWidth="1"/>
    <col min="13" max="13" width="20.140625" customWidth="1"/>
    <col min="14" max="14" width="13" customWidth="1"/>
    <col min="15" max="15" width="22.42578125" customWidth="1"/>
    <col min="16" max="16" width="21.28515625" customWidth="1"/>
    <col min="17" max="18" width="24" customWidth="1"/>
    <col min="19" max="19" width="22" customWidth="1"/>
    <col min="20" max="20" width="71.5703125" customWidth="1"/>
    <col min="21" max="21" width="23.28515625" customWidth="1"/>
    <col min="22" max="22" width="32.7109375" customWidth="1"/>
    <col min="23" max="23" width="15.140625" customWidth="1"/>
    <col min="24" max="24" width="19.7109375" customWidth="1"/>
    <col min="25" max="25" width="11.5703125" customWidth="1"/>
    <col min="26" max="26" width="8.7109375" customWidth="1"/>
    <col min="27" max="27" width="31.5703125" customWidth="1"/>
    <col min="28" max="28" width="23.42578125" customWidth="1"/>
    <col min="29" max="29" width="8.7109375" customWidth="1"/>
    <col min="30" max="30" width="29" customWidth="1"/>
    <col min="32" max="43" width="8.7109375" customWidth="1"/>
  </cols>
  <sheetData>
    <row r="1" spans="1:43">
      <c r="A1" s="1" t="s">
        <v>293</v>
      </c>
      <c r="B1" s="6" t="s">
        <v>294</v>
      </c>
      <c r="C1" s="3" t="s">
        <v>0</v>
      </c>
      <c r="D1" s="3" t="s">
        <v>1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5" t="s">
        <v>7</v>
      </c>
      <c r="K1" s="3" t="s">
        <v>8</v>
      </c>
      <c r="L1" s="2" t="s">
        <v>9</v>
      </c>
      <c r="M1" s="6" t="s">
        <v>10</v>
      </c>
      <c r="N1" s="2" t="s">
        <v>11</v>
      </c>
      <c r="O1" s="6" t="s">
        <v>12</v>
      </c>
      <c r="P1" s="2" t="s">
        <v>13</v>
      </c>
      <c r="Q1" s="2" t="s">
        <v>14</v>
      </c>
      <c r="R1" s="7" t="s">
        <v>15</v>
      </c>
      <c r="S1" s="6" t="s">
        <v>16</v>
      </c>
      <c r="T1" s="2" t="s">
        <v>17</v>
      </c>
      <c r="U1" s="2" t="s">
        <v>18</v>
      </c>
      <c r="V1" s="6" t="s">
        <v>19</v>
      </c>
      <c r="W1" s="2" t="s">
        <v>20</v>
      </c>
      <c r="X1" s="6" t="s">
        <v>21</v>
      </c>
      <c r="Y1" s="2" t="s">
        <v>22</v>
      </c>
      <c r="AA1" s="8"/>
      <c r="AB1" s="8"/>
      <c r="AC1" s="9"/>
      <c r="AD1" s="10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</row>
    <row r="2" spans="1:43" ht="15">
      <c r="A2" s="11" t="s">
        <v>295</v>
      </c>
      <c r="B2" s="32" t="s">
        <v>448</v>
      </c>
      <c r="C2" s="13">
        <v>43521</v>
      </c>
      <c r="D2" s="13">
        <v>43549</v>
      </c>
      <c r="E2" s="13">
        <v>43609</v>
      </c>
      <c r="F2" s="14">
        <f t="shared" ref="F2:F65" si="0">E2-D2</f>
        <v>60</v>
      </c>
      <c r="G2" s="14">
        <f t="shared" ref="G2:G65" si="1">WEEKDAY(D2,2)</f>
        <v>1</v>
      </c>
      <c r="H2" s="14"/>
      <c r="I2" s="14">
        <f>MONTH(D2)</f>
        <v>3</v>
      </c>
      <c r="J2" s="14" t="str">
        <f>VLOOKUP(A2,Month!A2:C155, 3, FALSE)</f>
        <v>March</v>
      </c>
      <c r="K2" s="13" t="b">
        <f>EXACT(C2,D2)</f>
        <v>0</v>
      </c>
      <c r="L2" s="12">
        <v>138</v>
      </c>
      <c r="M2" s="12" t="s">
        <v>545</v>
      </c>
      <c r="N2" s="12">
        <v>15047</v>
      </c>
      <c r="O2" s="34">
        <v>15000</v>
      </c>
      <c r="P2" s="12" t="s">
        <v>23</v>
      </c>
      <c r="Q2" s="12" t="s">
        <v>24</v>
      </c>
      <c r="R2" s="12" t="str">
        <f t="shared" ref="R2:R65" si="2">CONCATENATE(P2, ", ", Q2)</f>
        <v>Orlando, FL</v>
      </c>
      <c r="S2" s="12" t="s">
        <v>553</v>
      </c>
      <c r="T2" s="12" t="s">
        <v>25</v>
      </c>
      <c r="U2" s="12">
        <f t="shared" ref="U2:U30" si="3">LEN("https://www.kickstarter.com/discover/categories/games/")</f>
        <v>54</v>
      </c>
      <c r="V2" s="12" t="s">
        <v>567</v>
      </c>
      <c r="W2" s="15" t="b">
        <v>0</v>
      </c>
      <c r="X2" s="15" t="str">
        <f t="shared" ref="X2:X65" si="4">LOWER(W2)</f>
        <v>false</v>
      </c>
      <c r="Y2" s="12" t="s">
        <v>26</v>
      </c>
      <c r="AA2" s="16"/>
      <c r="AB2" s="17"/>
      <c r="AC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</row>
    <row r="3" spans="1:43" ht="15">
      <c r="A3" s="11" t="s">
        <v>296</v>
      </c>
      <c r="B3" s="32" t="s">
        <v>449</v>
      </c>
      <c r="C3" s="13">
        <v>43478</v>
      </c>
      <c r="D3" s="13">
        <v>43491</v>
      </c>
      <c r="E3" s="13">
        <v>43526</v>
      </c>
      <c r="F3" s="14">
        <f>E3-D3</f>
        <v>35</v>
      </c>
      <c r="G3" s="14">
        <f t="shared" si="1"/>
        <v>6</v>
      </c>
      <c r="H3" s="14"/>
      <c r="I3" s="31">
        <f t="shared" ref="I3:I66" si="5">MONTH(D3)</f>
        <v>1</v>
      </c>
      <c r="J3" s="14" t="str">
        <f>VLOOKUP(A3,Month!A3:C156, 3, FALSE)</f>
        <v>January</v>
      </c>
      <c r="K3" s="13" t="b">
        <f t="shared" ref="K3:K66" si="6">EXACT(C3,D3)</f>
        <v>0</v>
      </c>
      <c r="L3" s="12">
        <v>1</v>
      </c>
      <c r="M3" s="12" t="s">
        <v>545</v>
      </c>
      <c r="N3" s="12">
        <v>1</v>
      </c>
      <c r="O3" s="33">
        <v>28000</v>
      </c>
      <c r="P3" s="12" t="s">
        <v>27</v>
      </c>
      <c r="Q3" s="12" t="s">
        <v>28</v>
      </c>
      <c r="R3" s="12" t="str">
        <f t="shared" si="2"/>
        <v>Arlington, VA</v>
      </c>
      <c r="S3" s="12" t="s">
        <v>553</v>
      </c>
      <c r="T3" s="12" t="s">
        <v>29</v>
      </c>
      <c r="U3" s="12">
        <f t="shared" si="3"/>
        <v>54</v>
      </c>
      <c r="V3" s="12" t="s">
        <v>568</v>
      </c>
      <c r="W3" s="15" t="b">
        <v>0</v>
      </c>
      <c r="X3" s="15" t="str">
        <f t="shared" si="4"/>
        <v>false</v>
      </c>
      <c r="Y3" s="12" t="s">
        <v>30</v>
      </c>
      <c r="AA3" s="18" t="s">
        <v>31</v>
      </c>
      <c r="AB3" s="17">
        <f>COUNTA(D2:G155)</f>
        <v>609</v>
      </c>
      <c r="AC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</row>
    <row r="4" spans="1:43" ht="15">
      <c r="A4" s="11" t="s">
        <v>297</v>
      </c>
      <c r="B4" s="32" t="s">
        <v>32</v>
      </c>
      <c r="C4" s="13">
        <v>43504</v>
      </c>
      <c r="D4" s="13">
        <v>43504</v>
      </c>
      <c r="E4" s="13">
        <v>43534</v>
      </c>
      <c r="F4" s="14">
        <f t="shared" si="0"/>
        <v>30</v>
      </c>
      <c r="G4" s="14">
        <f t="shared" si="1"/>
        <v>5</v>
      </c>
      <c r="H4" s="14"/>
      <c r="I4" s="31">
        <f t="shared" si="5"/>
        <v>2</v>
      </c>
      <c r="J4" s="14" t="str">
        <f>VLOOKUP(A4,Month!A4:C157, 3, FALSE)</f>
        <v>February</v>
      </c>
      <c r="K4" s="13" t="b">
        <f t="shared" si="6"/>
        <v>1</v>
      </c>
      <c r="L4" s="12">
        <v>170</v>
      </c>
      <c r="M4" s="12" t="s">
        <v>546</v>
      </c>
      <c r="N4" s="12">
        <v>6324</v>
      </c>
      <c r="O4" s="33">
        <v>2000</v>
      </c>
      <c r="P4" s="12" t="s">
        <v>33</v>
      </c>
      <c r="Q4" s="12" t="s">
        <v>34</v>
      </c>
      <c r="R4" s="12" t="str">
        <f t="shared" si="2"/>
        <v>Nottingham, England</v>
      </c>
      <c r="S4" s="12" t="s">
        <v>554</v>
      </c>
      <c r="T4" s="12" t="s">
        <v>35</v>
      </c>
      <c r="U4" s="12">
        <f t="shared" si="3"/>
        <v>54</v>
      </c>
      <c r="V4" s="12" t="s">
        <v>569</v>
      </c>
      <c r="W4" s="15" t="b">
        <v>0</v>
      </c>
      <c r="X4" s="15" t="str">
        <f t="shared" si="4"/>
        <v>false</v>
      </c>
      <c r="Y4" s="12" t="s">
        <v>26</v>
      </c>
      <c r="AA4" s="18" t="s">
        <v>36</v>
      </c>
      <c r="AB4" s="17">
        <f>COUNTBLANK(D2:G155)</f>
        <v>7</v>
      </c>
      <c r="AC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</row>
    <row r="5" spans="1:43" ht="15">
      <c r="A5" s="11" t="s">
        <v>298</v>
      </c>
      <c r="B5" s="32" t="s">
        <v>450</v>
      </c>
      <c r="C5" s="13">
        <v>43676</v>
      </c>
      <c r="D5" s="13">
        <v>43721</v>
      </c>
      <c r="E5" s="13">
        <v>43746</v>
      </c>
      <c r="F5" s="14">
        <f t="shared" si="0"/>
        <v>25</v>
      </c>
      <c r="G5" s="14">
        <f t="shared" si="1"/>
        <v>5</v>
      </c>
      <c r="H5" s="14"/>
      <c r="I5" s="31">
        <f t="shared" si="5"/>
        <v>9</v>
      </c>
      <c r="J5" s="14" t="str">
        <f>VLOOKUP(A5,Month!A5:C158, 3, FALSE)</f>
        <v>September</v>
      </c>
      <c r="K5" s="13" t="b">
        <f t="shared" si="6"/>
        <v>0</v>
      </c>
      <c r="L5" s="12">
        <v>45</v>
      </c>
      <c r="M5" s="12" t="s">
        <v>547</v>
      </c>
      <c r="N5" s="12">
        <v>4408.29</v>
      </c>
      <c r="O5" s="33">
        <v>3300</v>
      </c>
      <c r="P5" s="12" t="s">
        <v>37</v>
      </c>
      <c r="Q5" s="12" t="s">
        <v>38</v>
      </c>
      <c r="R5" s="12" t="str">
        <f t="shared" si="2"/>
        <v>Vancouver, BC</v>
      </c>
      <c r="S5" s="12" t="s">
        <v>555</v>
      </c>
      <c r="T5" s="12" t="s">
        <v>35</v>
      </c>
      <c r="U5" s="12">
        <f t="shared" si="3"/>
        <v>54</v>
      </c>
      <c r="V5" s="12" t="s">
        <v>569</v>
      </c>
      <c r="W5" s="15" t="b">
        <v>0</v>
      </c>
      <c r="X5" s="15" t="str">
        <f t="shared" si="4"/>
        <v>false</v>
      </c>
      <c r="Y5" s="12" t="s">
        <v>26</v>
      </c>
      <c r="AA5" s="9"/>
      <c r="AB5" s="9"/>
      <c r="AC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</row>
    <row r="6" spans="1:43" ht="15">
      <c r="A6" s="11" t="s">
        <v>299</v>
      </c>
      <c r="B6" s="32" t="s">
        <v>39</v>
      </c>
      <c r="C6" s="13">
        <v>43471</v>
      </c>
      <c r="D6" s="13">
        <v>43622</v>
      </c>
      <c r="E6" s="13">
        <v>43652</v>
      </c>
      <c r="F6" s="14">
        <f t="shared" si="0"/>
        <v>30</v>
      </c>
      <c r="G6" s="14">
        <f t="shared" si="1"/>
        <v>4</v>
      </c>
      <c r="H6" s="14"/>
      <c r="I6" s="31">
        <f t="shared" si="5"/>
        <v>6</v>
      </c>
      <c r="J6" s="14" t="str">
        <f>VLOOKUP(A6,Month!A6:C159, 3, FALSE)</f>
        <v>June</v>
      </c>
      <c r="K6" s="13" t="b">
        <f t="shared" si="6"/>
        <v>0</v>
      </c>
      <c r="L6" s="12">
        <v>250</v>
      </c>
      <c r="M6" s="12" t="s">
        <v>545</v>
      </c>
      <c r="N6" s="12">
        <v>6341</v>
      </c>
      <c r="O6" s="33">
        <v>2500</v>
      </c>
      <c r="P6" s="12" t="s">
        <v>40</v>
      </c>
      <c r="Q6" s="12" t="s">
        <v>41</v>
      </c>
      <c r="R6" s="12" t="str">
        <f t="shared" si="2"/>
        <v>Los Gatos, CA</v>
      </c>
      <c r="S6" s="12" t="s">
        <v>553</v>
      </c>
      <c r="T6" s="12" t="s">
        <v>42</v>
      </c>
      <c r="U6" s="12">
        <f t="shared" si="3"/>
        <v>54</v>
      </c>
      <c r="V6" s="12" t="s">
        <v>570</v>
      </c>
      <c r="W6" s="15" t="b">
        <v>0</v>
      </c>
      <c r="X6" s="15" t="str">
        <f t="shared" si="4"/>
        <v>false</v>
      </c>
      <c r="Y6" s="12" t="s">
        <v>26</v>
      </c>
      <c r="AA6" s="18" t="s">
        <v>43</v>
      </c>
      <c r="AB6" s="35">
        <f>MIN(O2:O155)</f>
        <v>1</v>
      </c>
      <c r="AC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</row>
    <row r="7" spans="1:43" ht="15">
      <c r="A7" s="11" t="s">
        <v>300</v>
      </c>
      <c r="B7" s="32" t="s">
        <v>451</v>
      </c>
      <c r="C7" s="13">
        <v>43466</v>
      </c>
      <c r="D7" s="13">
        <v>43511</v>
      </c>
      <c r="E7" s="13">
        <v>43527</v>
      </c>
      <c r="F7" s="14">
        <f t="shared" si="0"/>
        <v>16</v>
      </c>
      <c r="G7" s="14">
        <f t="shared" si="1"/>
        <v>5</v>
      </c>
      <c r="H7" s="14"/>
      <c r="I7" s="31">
        <f t="shared" si="5"/>
        <v>2</v>
      </c>
      <c r="J7" s="14" t="str">
        <f>VLOOKUP(A7,Month!A7:C160, 3, FALSE)</f>
        <v>February</v>
      </c>
      <c r="K7" s="13" t="b">
        <f t="shared" si="6"/>
        <v>0</v>
      </c>
      <c r="L7" s="12">
        <v>667</v>
      </c>
      <c r="M7" s="12" t="s">
        <v>548</v>
      </c>
      <c r="N7" s="12">
        <v>50384</v>
      </c>
      <c r="O7" s="33">
        <v>17000</v>
      </c>
      <c r="P7" s="12" t="s">
        <v>44</v>
      </c>
      <c r="Q7" s="12" t="s">
        <v>45</v>
      </c>
      <c r="R7" s="12" t="str">
        <f t="shared" si="2"/>
        <v>Lentate sul Seveso, Lombardy</v>
      </c>
      <c r="S7" s="12" t="s">
        <v>556</v>
      </c>
      <c r="T7" s="12" t="s">
        <v>42</v>
      </c>
      <c r="U7" s="12">
        <f t="shared" si="3"/>
        <v>54</v>
      </c>
      <c r="V7" s="12" t="s">
        <v>570</v>
      </c>
      <c r="W7" s="15" t="b">
        <v>0</v>
      </c>
      <c r="X7" s="15" t="str">
        <f t="shared" si="4"/>
        <v>false</v>
      </c>
      <c r="Y7" s="12"/>
      <c r="AA7" s="9"/>
      <c r="AB7" s="9"/>
      <c r="AC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</row>
    <row r="8" spans="1:43" ht="15">
      <c r="A8" s="11" t="s">
        <v>301</v>
      </c>
      <c r="B8" s="32" t="s">
        <v>452</v>
      </c>
      <c r="C8" s="13">
        <v>43467</v>
      </c>
      <c r="D8" s="13">
        <v>43503</v>
      </c>
      <c r="E8" s="13">
        <v>43523</v>
      </c>
      <c r="F8" s="14">
        <f t="shared" si="0"/>
        <v>20</v>
      </c>
      <c r="G8" s="14">
        <f t="shared" si="1"/>
        <v>4</v>
      </c>
      <c r="H8" s="14"/>
      <c r="I8" s="31">
        <f t="shared" si="5"/>
        <v>2</v>
      </c>
      <c r="J8" s="14" t="str">
        <f>VLOOKUP(A8,Month!A8:C161, 3, FALSE)</f>
        <v>February</v>
      </c>
      <c r="K8" s="13" t="b">
        <f t="shared" si="6"/>
        <v>0</v>
      </c>
      <c r="L8" s="12">
        <v>243</v>
      </c>
      <c r="M8" s="12" t="s">
        <v>545</v>
      </c>
      <c r="N8" s="12">
        <v>7402</v>
      </c>
      <c r="O8" s="33">
        <v>5000</v>
      </c>
      <c r="P8" s="12" t="s">
        <v>46</v>
      </c>
      <c r="Q8" s="12" t="s">
        <v>47</v>
      </c>
      <c r="R8" s="12" t="str">
        <f t="shared" si="2"/>
        <v>Phoenix, AZ</v>
      </c>
      <c r="S8" s="12" t="s">
        <v>553</v>
      </c>
      <c r="T8" s="12" t="s">
        <v>35</v>
      </c>
      <c r="U8" s="12">
        <f t="shared" si="3"/>
        <v>54</v>
      </c>
      <c r="V8" s="12" t="s">
        <v>569</v>
      </c>
      <c r="W8" s="15" t="b">
        <v>0</v>
      </c>
      <c r="X8" s="15" t="str">
        <f t="shared" si="4"/>
        <v>false</v>
      </c>
      <c r="Y8" s="12" t="s">
        <v>26</v>
      </c>
      <c r="AA8" s="19" t="s">
        <v>48</v>
      </c>
      <c r="AC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</row>
    <row r="9" spans="1:43" ht="15">
      <c r="A9" s="11" t="s">
        <v>302</v>
      </c>
      <c r="B9" s="32" t="s">
        <v>453</v>
      </c>
      <c r="C9" s="13">
        <v>43469</v>
      </c>
      <c r="D9" s="13">
        <v>43497</v>
      </c>
      <c r="E9" s="13">
        <v>43525</v>
      </c>
      <c r="F9" s="14">
        <f t="shared" si="0"/>
        <v>28</v>
      </c>
      <c r="G9" s="14">
        <f t="shared" si="1"/>
        <v>5</v>
      </c>
      <c r="H9" s="14"/>
      <c r="I9" s="31">
        <f t="shared" si="5"/>
        <v>2</v>
      </c>
      <c r="J9" s="14" t="str">
        <f>VLOOKUP(A9,Month!A9:C162, 3, FALSE)</f>
        <v>February</v>
      </c>
      <c r="K9" s="13" t="b">
        <f t="shared" si="6"/>
        <v>0</v>
      </c>
      <c r="L9" s="12">
        <v>144</v>
      </c>
      <c r="M9" s="12" t="s">
        <v>545</v>
      </c>
      <c r="N9" s="12">
        <v>1816</v>
      </c>
      <c r="O9" s="33">
        <v>1800</v>
      </c>
      <c r="P9" s="12" t="s">
        <v>49</v>
      </c>
      <c r="Q9" s="12" t="s">
        <v>41</v>
      </c>
      <c r="R9" s="12" t="str">
        <f t="shared" si="2"/>
        <v>Los Angeles, CA</v>
      </c>
      <c r="S9" s="12" t="s">
        <v>553</v>
      </c>
      <c r="T9" s="12" t="s">
        <v>35</v>
      </c>
      <c r="U9" s="12">
        <f t="shared" si="3"/>
        <v>54</v>
      </c>
      <c r="V9" s="12" t="s">
        <v>569</v>
      </c>
      <c r="W9" s="15" t="b">
        <v>1</v>
      </c>
      <c r="X9" s="15" t="str">
        <f t="shared" si="4"/>
        <v>true</v>
      </c>
      <c r="Y9" s="12" t="s">
        <v>26</v>
      </c>
      <c r="AA9" s="20" t="s">
        <v>50</v>
      </c>
      <c r="AB9" s="17">
        <f>SUM(L2:L155)</f>
        <v>134773</v>
      </c>
      <c r="AC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</row>
    <row r="10" spans="1:43" ht="15">
      <c r="A10" s="11" t="s">
        <v>303</v>
      </c>
      <c r="B10" s="32" t="s">
        <v>51</v>
      </c>
      <c r="C10" s="13">
        <v>43472</v>
      </c>
      <c r="D10" s="13">
        <v>43550</v>
      </c>
      <c r="E10" s="13">
        <v>43587</v>
      </c>
      <c r="F10" s="14">
        <f t="shared" si="0"/>
        <v>37</v>
      </c>
      <c r="G10" s="14">
        <f t="shared" si="1"/>
        <v>2</v>
      </c>
      <c r="H10" s="14"/>
      <c r="I10" s="31">
        <f t="shared" si="5"/>
        <v>3</v>
      </c>
      <c r="J10" s="14" t="str">
        <f>VLOOKUP(A10,Month!A10:C163, 3, FALSE)</f>
        <v>March</v>
      </c>
      <c r="K10" s="13" t="b">
        <f t="shared" si="6"/>
        <v>0</v>
      </c>
      <c r="L10" s="12">
        <v>4009</v>
      </c>
      <c r="M10" s="12" t="s">
        <v>545</v>
      </c>
      <c r="N10" s="12">
        <v>109565.5</v>
      </c>
      <c r="O10" s="33">
        <v>15013</v>
      </c>
      <c r="P10" s="12" t="s">
        <v>27</v>
      </c>
      <c r="Q10" s="12" t="s">
        <v>28</v>
      </c>
      <c r="R10" s="12" t="str">
        <f t="shared" si="2"/>
        <v>Arlington, VA</v>
      </c>
      <c r="S10" s="12" t="s">
        <v>553</v>
      </c>
      <c r="T10" s="12" t="s">
        <v>35</v>
      </c>
      <c r="U10" s="12">
        <f t="shared" si="3"/>
        <v>54</v>
      </c>
      <c r="V10" s="12" t="s">
        <v>569</v>
      </c>
      <c r="W10" s="15" t="b">
        <v>0</v>
      </c>
      <c r="X10" s="15" t="str">
        <f t="shared" si="4"/>
        <v>false</v>
      </c>
      <c r="Y10" s="12" t="s">
        <v>26</v>
      </c>
      <c r="AA10" s="18" t="s">
        <v>52</v>
      </c>
      <c r="AB10" s="35">
        <f>MIN(L2:L155)</f>
        <v>1</v>
      </c>
      <c r="AC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</row>
    <row r="11" spans="1:43" ht="15">
      <c r="A11" s="11" t="s">
        <v>304</v>
      </c>
      <c r="B11" s="32" t="s">
        <v>53</v>
      </c>
      <c r="C11" s="13">
        <v>43474</v>
      </c>
      <c r="D11" s="13">
        <v>43522</v>
      </c>
      <c r="E11" s="13">
        <v>43549</v>
      </c>
      <c r="F11" s="14">
        <f t="shared" si="0"/>
        <v>27</v>
      </c>
      <c r="G11" s="14">
        <f t="shared" si="1"/>
        <v>2</v>
      </c>
      <c r="H11" s="14"/>
      <c r="I11" s="31">
        <f t="shared" si="5"/>
        <v>2</v>
      </c>
      <c r="J11" s="14" t="str">
        <f>VLOOKUP(A11,Month!A11:C164, 3, FALSE)</f>
        <v>February</v>
      </c>
      <c r="K11" s="13" t="b">
        <f t="shared" si="6"/>
        <v>0</v>
      </c>
      <c r="L11" s="12">
        <v>143</v>
      </c>
      <c r="M11" s="12" t="s">
        <v>545</v>
      </c>
      <c r="N11" s="12">
        <v>4868.25</v>
      </c>
      <c r="O11" s="33">
        <v>2200</v>
      </c>
      <c r="P11" s="12" t="s">
        <v>54</v>
      </c>
      <c r="Q11" s="12" t="s">
        <v>28</v>
      </c>
      <c r="R11" s="12" t="str">
        <f t="shared" si="2"/>
        <v>Virginia Beach, VA</v>
      </c>
      <c r="S11" s="12" t="s">
        <v>553</v>
      </c>
      <c r="T11" s="12" t="s">
        <v>35</v>
      </c>
      <c r="U11" s="12">
        <f t="shared" si="3"/>
        <v>54</v>
      </c>
      <c r="V11" s="12" t="s">
        <v>569</v>
      </c>
      <c r="W11" s="15" t="b">
        <v>0</v>
      </c>
      <c r="X11" s="15" t="str">
        <f t="shared" si="4"/>
        <v>false</v>
      </c>
      <c r="Y11" s="12" t="s">
        <v>26</v>
      </c>
      <c r="AA11" s="18" t="s">
        <v>55</v>
      </c>
      <c r="AB11" s="35">
        <f>MAX(L2:L155)</f>
        <v>26004</v>
      </c>
      <c r="AC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</row>
    <row r="12" spans="1:43" ht="15">
      <c r="A12" s="11" t="s">
        <v>305</v>
      </c>
      <c r="B12" s="32" t="s">
        <v>454</v>
      </c>
      <c r="C12" s="13">
        <v>43475</v>
      </c>
      <c r="D12" s="13">
        <v>43508</v>
      </c>
      <c r="E12" s="13">
        <v>43539</v>
      </c>
      <c r="F12" s="14">
        <f t="shared" si="0"/>
        <v>31</v>
      </c>
      <c r="G12" s="14">
        <f t="shared" si="1"/>
        <v>2</v>
      </c>
      <c r="H12" s="14"/>
      <c r="I12" s="31">
        <f t="shared" si="5"/>
        <v>2</v>
      </c>
      <c r="J12" s="14" t="str">
        <f>VLOOKUP(A12,Month!A12:C165, 3, FALSE)</f>
        <v>February</v>
      </c>
      <c r="K12" s="13" t="b">
        <f t="shared" si="6"/>
        <v>0</v>
      </c>
      <c r="L12" s="12">
        <v>5431</v>
      </c>
      <c r="M12" s="12" t="s">
        <v>545</v>
      </c>
      <c r="N12" s="12">
        <v>528786</v>
      </c>
      <c r="O12" s="33">
        <v>40000</v>
      </c>
      <c r="P12" s="12" t="s">
        <v>56</v>
      </c>
      <c r="Q12" s="12" t="s">
        <v>41</v>
      </c>
      <c r="R12" s="12" t="str">
        <f t="shared" si="2"/>
        <v>Oakland, CA</v>
      </c>
      <c r="S12" s="12" t="s">
        <v>553</v>
      </c>
      <c r="T12" s="12" t="s">
        <v>35</v>
      </c>
      <c r="U12" s="12">
        <f t="shared" si="3"/>
        <v>54</v>
      </c>
      <c r="V12" s="12" t="s">
        <v>569</v>
      </c>
      <c r="W12" s="15" t="b">
        <v>0</v>
      </c>
      <c r="X12" s="15" t="str">
        <f t="shared" si="4"/>
        <v>false</v>
      </c>
      <c r="Y12" s="12" t="s">
        <v>26</v>
      </c>
      <c r="AA12" s="18" t="s">
        <v>57</v>
      </c>
      <c r="AB12" s="35">
        <f>AVERAGE(L2:L155)</f>
        <v>886.66447368421052</v>
      </c>
      <c r="AC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</row>
    <row r="13" spans="1:43" ht="15">
      <c r="A13" s="11" t="s">
        <v>306</v>
      </c>
      <c r="B13" s="32" t="s">
        <v>455</v>
      </c>
      <c r="C13" s="13">
        <v>43478</v>
      </c>
      <c r="D13" s="13">
        <v>43546</v>
      </c>
      <c r="E13" s="13">
        <v>43576</v>
      </c>
      <c r="F13" s="14">
        <f t="shared" si="0"/>
        <v>30</v>
      </c>
      <c r="G13" s="14">
        <f t="shared" si="1"/>
        <v>5</v>
      </c>
      <c r="H13" s="14"/>
      <c r="I13" s="31">
        <f t="shared" si="5"/>
        <v>3</v>
      </c>
      <c r="J13" s="14" t="str">
        <f>VLOOKUP(A13,Month!A13:C166, 3, FALSE)</f>
        <v>March</v>
      </c>
      <c r="K13" s="13" t="b">
        <f t="shared" si="6"/>
        <v>0</v>
      </c>
      <c r="L13" s="12">
        <v>286</v>
      </c>
      <c r="M13" s="12" t="s">
        <v>545</v>
      </c>
      <c r="N13" s="12">
        <v>5113</v>
      </c>
      <c r="O13" s="33">
        <v>1250</v>
      </c>
      <c r="P13" s="12" t="s">
        <v>58</v>
      </c>
      <c r="Q13" s="12" t="s">
        <v>59</v>
      </c>
      <c r="R13" s="12" t="str">
        <f t="shared" si="2"/>
        <v>Rochester, NY</v>
      </c>
      <c r="S13" s="12" t="s">
        <v>553</v>
      </c>
      <c r="T13" s="12" t="s">
        <v>35</v>
      </c>
      <c r="U13" s="12">
        <f t="shared" si="3"/>
        <v>54</v>
      </c>
      <c r="V13" s="12" t="s">
        <v>569</v>
      </c>
      <c r="W13" s="15" t="b">
        <v>0</v>
      </c>
      <c r="X13" s="15" t="str">
        <f t="shared" si="4"/>
        <v>false</v>
      </c>
      <c r="Y13" s="12" t="s">
        <v>26</v>
      </c>
      <c r="AA13" s="18" t="s">
        <v>60</v>
      </c>
      <c r="AB13" s="35">
        <f>MEDIAN(L2:L155)</f>
        <v>155</v>
      </c>
      <c r="AC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</row>
    <row r="14" spans="1:43" ht="15">
      <c r="A14" s="11" t="s">
        <v>307</v>
      </c>
      <c r="B14" s="32" t="s">
        <v>456</v>
      </c>
      <c r="C14" s="13">
        <v>43487</v>
      </c>
      <c r="D14" s="13">
        <v>43531</v>
      </c>
      <c r="E14" s="13">
        <v>43561</v>
      </c>
      <c r="F14" s="14">
        <f t="shared" si="0"/>
        <v>30</v>
      </c>
      <c r="G14" s="14">
        <f t="shared" si="1"/>
        <v>4</v>
      </c>
      <c r="H14" s="14"/>
      <c r="I14" s="31">
        <f t="shared" si="5"/>
        <v>3</v>
      </c>
      <c r="J14" s="14" t="str">
        <f>VLOOKUP(A14,Month!A14:C167, 3, FALSE)</f>
        <v>March</v>
      </c>
      <c r="K14" s="13" t="b">
        <f t="shared" si="6"/>
        <v>0</v>
      </c>
      <c r="L14" s="12">
        <v>10</v>
      </c>
      <c r="M14" s="12" t="s">
        <v>546</v>
      </c>
      <c r="N14" s="12">
        <v>266</v>
      </c>
      <c r="O14" s="33">
        <v>250</v>
      </c>
      <c r="P14" s="12" t="s">
        <v>61</v>
      </c>
      <c r="Q14" s="12" t="s">
        <v>34</v>
      </c>
      <c r="R14" s="12" t="str">
        <f t="shared" si="2"/>
        <v>Guildford, England</v>
      </c>
      <c r="S14" s="12" t="s">
        <v>554</v>
      </c>
      <c r="T14" s="12" t="s">
        <v>35</v>
      </c>
      <c r="U14" s="12">
        <f t="shared" si="3"/>
        <v>54</v>
      </c>
      <c r="V14" s="12" t="s">
        <v>569</v>
      </c>
      <c r="W14" s="15" t="b">
        <v>0</v>
      </c>
      <c r="X14" s="15" t="str">
        <f t="shared" si="4"/>
        <v>false</v>
      </c>
      <c r="Y14" s="12" t="s">
        <v>26</v>
      </c>
      <c r="AA14" s="9"/>
      <c r="AB14" s="9"/>
      <c r="AC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</row>
    <row r="15" spans="1:43" ht="15">
      <c r="A15" s="11" t="s">
        <v>308</v>
      </c>
      <c r="B15" s="32" t="s">
        <v>457</v>
      </c>
      <c r="C15" s="13">
        <v>43491</v>
      </c>
      <c r="D15" s="13">
        <v>43497</v>
      </c>
      <c r="E15" s="13">
        <v>43512</v>
      </c>
      <c r="F15" s="14">
        <f t="shared" si="0"/>
        <v>15</v>
      </c>
      <c r="G15" s="14">
        <f t="shared" si="1"/>
        <v>5</v>
      </c>
      <c r="H15" s="14"/>
      <c r="I15" s="31">
        <f t="shared" si="5"/>
        <v>2</v>
      </c>
      <c r="J15" s="14" t="str">
        <f>VLOOKUP(A15,Month!A15:C168, 3, FALSE)</f>
        <v>February</v>
      </c>
      <c r="K15" s="13" t="b">
        <f t="shared" si="6"/>
        <v>0</v>
      </c>
      <c r="L15" s="12">
        <v>1</v>
      </c>
      <c r="M15" s="12" t="s">
        <v>545</v>
      </c>
      <c r="N15" s="12">
        <v>1</v>
      </c>
      <c r="O15" s="33">
        <v>3500</v>
      </c>
      <c r="P15" s="12" t="s">
        <v>62</v>
      </c>
      <c r="Q15" s="12" t="s">
        <v>63</v>
      </c>
      <c r="R15" s="12" t="str">
        <f t="shared" si="2"/>
        <v>Seattle, WA</v>
      </c>
      <c r="S15" s="12" t="s">
        <v>553</v>
      </c>
      <c r="T15" s="12" t="s">
        <v>25</v>
      </c>
      <c r="U15" s="12">
        <f t="shared" si="3"/>
        <v>54</v>
      </c>
      <c r="V15" s="12" t="s">
        <v>567</v>
      </c>
      <c r="W15" s="15" t="b">
        <v>0</v>
      </c>
      <c r="X15" s="15" t="str">
        <f t="shared" si="4"/>
        <v>false</v>
      </c>
      <c r="Y15" s="12" t="s">
        <v>30</v>
      </c>
      <c r="AA15" s="21" t="s">
        <v>64</v>
      </c>
      <c r="AB15" s="21" t="s">
        <v>65</v>
      </c>
      <c r="AC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</row>
    <row r="16" spans="1:43" ht="15">
      <c r="A16" s="11" t="s">
        <v>309</v>
      </c>
      <c r="B16" s="32" t="s">
        <v>458</v>
      </c>
      <c r="C16" s="13">
        <v>43491</v>
      </c>
      <c r="D16" s="13">
        <v>43502</v>
      </c>
      <c r="E16" s="13">
        <v>43532</v>
      </c>
      <c r="F16" s="14">
        <f t="shared" si="0"/>
        <v>30</v>
      </c>
      <c r="G16" s="14">
        <f t="shared" si="1"/>
        <v>3</v>
      </c>
      <c r="H16" s="14"/>
      <c r="I16" s="31">
        <f t="shared" si="5"/>
        <v>2</v>
      </c>
      <c r="J16" s="14" t="str">
        <f>VLOOKUP(A16,Month!A16:C169, 3, FALSE)</f>
        <v>February</v>
      </c>
      <c r="K16" s="13" t="b">
        <f t="shared" si="6"/>
        <v>0</v>
      </c>
      <c r="L16" s="12">
        <v>16</v>
      </c>
      <c r="M16" s="12" t="s">
        <v>549</v>
      </c>
      <c r="N16" s="12">
        <v>904</v>
      </c>
      <c r="O16" s="33">
        <v>9000</v>
      </c>
      <c r="P16" s="12" t="s">
        <v>66</v>
      </c>
      <c r="Q16" s="12" t="s">
        <v>67</v>
      </c>
      <c r="R16" s="12" t="str">
        <f t="shared" si="2"/>
        <v>Singapore, Central Singapore</v>
      </c>
      <c r="S16" s="12" t="s">
        <v>66</v>
      </c>
      <c r="T16" s="12" t="s">
        <v>42</v>
      </c>
      <c r="U16" s="12">
        <f t="shared" si="3"/>
        <v>54</v>
      </c>
      <c r="V16" s="12" t="s">
        <v>570</v>
      </c>
      <c r="W16" s="15" t="b">
        <v>0</v>
      </c>
      <c r="X16" s="15" t="str">
        <f t="shared" si="4"/>
        <v>false</v>
      </c>
      <c r="Y16" s="12" t="s">
        <v>30</v>
      </c>
      <c r="AA16" s="16" t="str">
        <f ca="1">IFERROR(__xludf.DUMMYFUNCTION("ARRAY_CONSTRAIN(ARRAYFORMULA(UNIQUE(Y2:Y155)), 5, 1)"),"")</f>
        <v/>
      </c>
      <c r="AB16" s="16"/>
      <c r="AC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</row>
    <row r="17" spans="1:43" ht="15">
      <c r="A17" s="11" t="s">
        <v>310</v>
      </c>
      <c r="B17" s="32" t="s">
        <v>459</v>
      </c>
      <c r="C17" s="13">
        <v>43493</v>
      </c>
      <c r="D17" s="13">
        <v>43514</v>
      </c>
      <c r="E17" s="13">
        <v>43559</v>
      </c>
      <c r="F17" s="14">
        <f t="shared" si="0"/>
        <v>45</v>
      </c>
      <c r="G17" s="14">
        <f t="shared" si="1"/>
        <v>1</v>
      </c>
      <c r="H17" s="14"/>
      <c r="I17" s="31">
        <f t="shared" si="5"/>
        <v>2</v>
      </c>
      <c r="J17" s="14" t="str">
        <f>VLOOKUP(A17,Month!A17:C170, 3, FALSE)</f>
        <v>February</v>
      </c>
      <c r="K17" s="13" t="b">
        <f t="shared" si="6"/>
        <v>0</v>
      </c>
      <c r="L17" s="12">
        <v>1331</v>
      </c>
      <c r="M17" s="12" t="s">
        <v>545</v>
      </c>
      <c r="N17" s="12">
        <v>157049</v>
      </c>
      <c r="O17" s="33">
        <v>50000</v>
      </c>
      <c r="P17" s="12" t="s">
        <v>68</v>
      </c>
      <c r="Q17" s="12" t="s">
        <v>63</v>
      </c>
      <c r="R17" s="12" t="str">
        <f t="shared" si="2"/>
        <v>Poulsbo, WA</v>
      </c>
      <c r="S17" s="12" t="s">
        <v>553</v>
      </c>
      <c r="T17" s="12" t="s">
        <v>35</v>
      </c>
      <c r="U17" s="12">
        <f t="shared" si="3"/>
        <v>54</v>
      </c>
      <c r="V17" s="12" t="s">
        <v>569</v>
      </c>
      <c r="W17" s="15" t="b">
        <v>0</v>
      </c>
      <c r="X17" s="15" t="str">
        <f t="shared" si="4"/>
        <v>false</v>
      </c>
      <c r="Y17" s="12" t="s">
        <v>26</v>
      </c>
      <c r="AA17" s="16"/>
      <c r="AB17" s="16"/>
      <c r="AC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</row>
    <row r="18" spans="1:43" ht="15">
      <c r="A18" s="11" t="s">
        <v>311</v>
      </c>
      <c r="B18" s="32" t="s">
        <v>460</v>
      </c>
      <c r="C18" s="13">
        <v>43493</v>
      </c>
      <c r="D18" s="13">
        <v>43529</v>
      </c>
      <c r="E18" s="13">
        <v>43559</v>
      </c>
      <c r="F18" s="14">
        <f t="shared" si="0"/>
        <v>30</v>
      </c>
      <c r="G18" s="14">
        <f t="shared" si="1"/>
        <v>2</v>
      </c>
      <c r="H18" s="14"/>
      <c r="I18" s="31">
        <f t="shared" si="5"/>
        <v>3</v>
      </c>
      <c r="J18" s="14" t="str">
        <f>VLOOKUP(A18,Month!A18:C171, 3, FALSE)</f>
        <v>March</v>
      </c>
      <c r="K18" s="13" t="b">
        <f t="shared" si="6"/>
        <v>0</v>
      </c>
      <c r="L18" s="12">
        <v>258</v>
      </c>
      <c r="M18" s="12" t="s">
        <v>545</v>
      </c>
      <c r="N18" s="12">
        <v>6818</v>
      </c>
      <c r="O18" s="33">
        <v>3500</v>
      </c>
      <c r="P18" s="12" t="s">
        <v>69</v>
      </c>
      <c r="Q18" s="12" t="s">
        <v>70</v>
      </c>
      <c r="R18" s="12" t="str">
        <f t="shared" si="2"/>
        <v>Franklin, WI</v>
      </c>
      <c r="S18" s="12" t="s">
        <v>553</v>
      </c>
      <c r="T18" s="12" t="s">
        <v>35</v>
      </c>
      <c r="U18" s="12">
        <f t="shared" si="3"/>
        <v>54</v>
      </c>
      <c r="V18" s="12" t="s">
        <v>569</v>
      </c>
      <c r="W18" s="15" t="b">
        <v>0</v>
      </c>
      <c r="X18" s="15" t="str">
        <f t="shared" si="4"/>
        <v>false</v>
      </c>
      <c r="Y18" s="12" t="s">
        <v>26</v>
      </c>
      <c r="AA18" s="16"/>
      <c r="AB18" s="16"/>
      <c r="AC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</row>
    <row r="19" spans="1:43" ht="15">
      <c r="A19" s="11" t="s">
        <v>312</v>
      </c>
      <c r="B19" s="32" t="s">
        <v>71</v>
      </c>
      <c r="C19" s="13">
        <v>43494</v>
      </c>
      <c r="D19" s="13">
        <v>43620</v>
      </c>
      <c r="E19" s="13">
        <v>43644</v>
      </c>
      <c r="F19" s="14">
        <f t="shared" si="0"/>
        <v>24</v>
      </c>
      <c r="G19" s="14">
        <f t="shared" si="1"/>
        <v>2</v>
      </c>
      <c r="H19" s="14"/>
      <c r="I19" s="31">
        <f t="shared" si="5"/>
        <v>6</v>
      </c>
      <c r="J19" s="14" t="str">
        <f>VLOOKUP(A19,Month!A19:C172, 3, FALSE)</f>
        <v>June</v>
      </c>
      <c r="K19" s="13" t="b">
        <f t="shared" si="6"/>
        <v>0</v>
      </c>
      <c r="L19" s="12">
        <v>2378</v>
      </c>
      <c r="M19" s="12" t="s">
        <v>545</v>
      </c>
      <c r="N19" s="12">
        <v>135083.28</v>
      </c>
      <c r="O19" s="33">
        <v>50000</v>
      </c>
      <c r="P19" s="12" t="s">
        <v>72</v>
      </c>
      <c r="Q19" s="12" t="s">
        <v>73</v>
      </c>
      <c r="R19" s="12" t="str">
        <f t="shared" si="2"/>
        <v>Philadelphia, PA</v>
      </c>
      <c r="S19" s="12" t="s">
        <v>553</v>
      </c>
      <c r="T19" s="12" t="s">
        <v>35</v>
      </c>
      <c r="U19" s="12">
        <f t="shared" si="3"/>
        <v>54</v>
      </c>
      <c r="V19" s="12" t="s">
        <v>569</v>
      </c>
      <c r="W19" s="15" t="b">
        <v>1</v>
      </c>
      <c r="X19" s="15" t="str">
        <f t="shared" si="4"/>
        <v>true</v>
      </c>
      <c r="Y19" s="12" t="s">
        <v>26</v>
      </c>
      <c r="AA19" s="16"/>
      <c r="AB19" s="16"/>
      <c r="AC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</row>
    <row r="20" spans="1:43" ht="15">
      <c r="A20" s="11" t="s">
        <v>313</v>
      </c>
      <c r="B20" s="32" t="s">
        <v>461</v>
      </c>
      <c r="C20" s="13">
        <v>43496</v>
      </c>
      <c r="D20" s="13">
        <v>43501</v>
      </c>
      <c r="E20" s="13">
        <v>43538</v>
      </c>
      <c r="F20" s="14">
        <f t="shared" si="0"/>
        <v>37</v>
      </c>
      <c r="G20" s="14">
        <f t="shared" si="1"/>
        <v>2</v>
      </c>
      <c r="H20" s="14"/>
      <c r="I20" s="31">
        <f t="shared" si="5"/>
        <v>2</v>
      </c>
      <c r="J20" s="14" t="str">
        <f>VLOOKUP(A20,Month!A20:C173, 3, FALSE)</f>
        <v>February</v>
      </c>
      <c r="K20" s="13" t="b">
        <f t="shared" si="6"/>
        <v>0</v>
      </c>
      <c r="L20" s="12">
        <v>2</v>
      </c>
      <c r="M20" s="12" t="s">
        <v>548</v>
      </c>
      <c r="N20" s="12">
        <v>2</v>
      </c>
      <c r="O20" s="33">
        <v>1500</v>
      </c>
      <c r="P20" s="12" t="s">
        <v>74</v>
      </c>
      <c r="Q20" s="12" t="s">
        <v>75</v>
      </c>
      <c r="R20" s="12" t="str">
        <f t="shared" si="2"/>
        <v>Barcelona, Catalonia</v>
      </c>
      <c r="S20" s="12" t="s">
        <v>557</v>
      </c>
      <c r="T20" s="12" t="s">
        <v>25</v>
      </c>
      <c r="U20" s="12">
        <f t="shared" si="3"/>
        <v>54</v>
      </c>
      <c r="V20" s="12" t="s">
        <v>567</v>
      </c>
      <c r="W20" s="15" t="b">
        <v>0</v>
      </c>
      <c r="X20" s="15" t="str">
        <f t="shared" si="4"/>
        <v>false</v>
      </c>
      <c r="Y20" s="12" t="s">
        <v>30</v>
      </c>
      <c r="AA20" s="16"/>
      <c r="AB20" s="16"/>
      <c r="AC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</row>
    <row r="21" spans="1:43" ht="15.75" customHeight="1">
      <c r="A21" s="11" t="s">
        <v>314</v>
      </c>
      <c r="B21" s="32" t="s">
        <v>462</v>
      </c>
      <c r="C21" s="13">
        <v>43498</v>
      </c>
      <c r="D21" s="13">
        <v>43519</v>
      </c>
      <c r="E21" s="13">
        <v>43549</v>
      </c>
      <c r="F21" s="14">
        <f t="shared" si="0"/>
        <v>30</v>
      </c>
      <c r="G21" s="14">
        <f t="shared" si="1"/>
        <v>6</v>
      </c>
      <c r="H21" s="14"/>
      <c r="I21" s="31">
        <f t="shared" si="5"/>
        <v>2</v>
      </c>
      <c r="J21" s="14" t="str">
        <f>VLOOKUP(A21,Month!A21:C174, 3, FALSE)</f>
        <v>February</v>
      </c>
      <c r="K21" s="13" t="b">
        <f t="shared" si="6"/>
        <v>0</v>
      </c>
      <c r="L21" s="12">
        <v>207</v>
      </c>
      <c r="M21" s="12" t="s">
        <v>548</v>
      </c>
      <c r="N21" s="12">
        <v>7339</v>
      </c>
      <c r="O21" s="33">
        <v>7000</v>
      </c>
      <c r="P21" s="12" t="s">
        <v>76</v>
      </c>
      <c r="Q21" s="12" t="s">
        <v>77</v>
      </c>
      <c r="R21" s="12" t="str">
        <f t="shared" si="2"/>
        <v>Rennes, Ile-de-France</v>
      </c>
      <c r="S21" s="12" t="s">
        <v>558</v>
      </c>
      <c r="T21" s="12" t="s">
        <v>42</v>
      </c>
      <c r="U21" s="12">
        <f t="shared" si="3"/>
        <v>54</v>
      </c>
      <c r="V21" s="12" t="s">
        <v>570</v>
      </c>
      <c r="W21" s="15" t="b">
        <v>0</v>
      </c>
      <c r="X21" s="15" t="str">
        <f t="shared" si="4"/>
        <v>false</v>
      </c>
      <c r="Y21" s="12" t="s">
        <v>26</v>
      </c>
      <c r="AA21" s="9"/>
      <c r="AB21" s="9"/>
      <c r="AC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</row>
    <row r="22" spans="1:43" ht="15.75" customHeight="1">
      <c r="A22" s="11" t="s">
        <v>315</v>
      </c>
      <c r="B22" s="32" t="s">
        <v>463</v>
      </c>
      <c r="C22" s="13">
        <v>43498</v>
      </c>
      <c r="D22" s="13">
        <v>43529</v>
      </c>
      <c r="E22" s="13">
        <v>43545</v>
      </c>
      <c r="F22" s="14">
        <f t="shared" si="0"/>
        <v>16</v>
      </c>
      <c r="G22" s="14">
        <f t="shared" si="1"/>
        <v>2</v>
      </c>
      <c r="H22" s="14"/>
      <c r="I22" s="31">
        <f t="shared" si="5"/>
        <v>3</v>
      </c>
      <c r="J22" s="14" t="str">
        <f>VLOOKUP(A22,Month!A22:C175, 3, FALSE)</f>
        <v>March</v>
      </c>
      <c r="K22" s="13" t="b">
        <f t="shared" si="6"/>
        <v>0</v>
      </c>
      <c r="L22" s="12">
        <v>5428</v>
      </c>
      <c r="M22" s="12" t="s">
        <v>548</v>
      </c>
      <c r="N22" s="12">
        <v>389552</v>
      </c>
      <c r="O22" s="33">
        <v>30000</v>
      </c>
      <c r="P22" s="12" t="s">
        <v>78</v>
      </c>
      <c r="Q22" s="12" t="s">
        <v>79</v>
      </c>
      <c r="R22" s="12" t="str">
        <f t="shared" si="2"/>
        <v>Seville, Andalusia</v>
      </c>
      <c r="S22" s="12" t="s">
        <v>557</v>
      </c>
      <c r="T22" s="12" t="s">
        <v>35</v>
      </c>
      <c r="U22" s="12">
        <f t="shared" si="3"/>
        <v>54</v>
      </c>
      <c r="V22" s="12" t="s">
        <v>569</v>
      </c>
      <c r="W22" s="15" t="b">
        <v>0</v>
      </c>
      <c r="X22" s="15" t="str">
        <f t="shared" si="4"/>
        <v>false</v>
      </c>
      <c r="Y22" s="12" t="s">
        <v>26</v>
      </c>
      <c r="AA22" s="22" t="s">
        <v>80</v>
      </c>
      <c r="AB22" s="17">
        <f>AVERAGEIF(V2:V155, "tabletop games", N2:N155)</f>
        <v>118677.19839622642</v>
      </c>
      <c r="AC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</row>
    <row r="23" spans="1:43" ht="15.75" customHeight="1">
      <c r="A23" s="11" t="s">
        <v>316</v>
      </c>
      <c r="B23" s="32" t="s">
        <v>464</v>
      </c>
      <c r="C23" s="13">
        <v>43500</v>
      </c>
      <c r="D23" s="13">
        <v>43655</v>
      </c>
      <c r="E23" s="13">
        <v>43671</v>
      </c>
      <c r="F23" s="14">
        <f t="shared" si="0"/>
        <v>16</v>
      </c>
      <c r="G23" s="14">
        <f t="shared" si="1"/>
        <v>2</v>
      </c>
      <c r="H23" s="14"/>
      <c r="I23" s="31">
        <f t="shared" si="5"/>
        <v>7</v>
      </c>
      <c r="J23" s="14" t="str">
        <f>VLOOKUP(A23,Month!A23:C176, 3, FALSE)</f>
        <v>July</v>
      </c>
      <c r="K23" s="13" t="b">
        <f t="shared" si="6"/>
        <v>0</v>
      </c>
      <c r="L23" s="12">
        <v>165</v>
      </c>
      <c r="M23" s="12" t="s">
        <v>545</v>
      </c>
      <c r="N23" s="12">
        <v>5513</v>
      </c>
      <c r="O23" s="33">
        <v>3000</v>
      </c>
      <c r="P23" s="12" t="s">
        <v>81</v>
      </c>
      <c r="Q23" s="12" t="s">
        <v>82</v>
      </c>
      <c r="R23" s="12" t="str">
        <f t="shared" si="2"/>
        <v>Columbia, SC</v>
      </c>
      <c r="S23" s="12" t="s">
        <v>553</v>
      </c>
      <c r="T23" s="12" t="s">
        <v>35</v>
      </c>
      <c r="U23" s="12">
        <f t="shared" si="3"/>
        <v>54</v>
      </c>
      <c r="V23" s="12" t="s">
        <v>569</v>
      </c>
      <c r="W23" s="15"/>
      <c r="X23" s="15" t="str">
        <f t="shared" si="4"/>
        <v/>
      </c>
      <c r="Y23" s="12" t="s">
        <v>26</v>
      </c>
      <c r="AA23" s="9"/>
      <c r="AB23" s="9"/>
      <c r="AC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</row>
    <row r="24" spans="1:43" ht="15.75" customHeight="1">
      <c r="A24" s="11" t="s">
        <v>317</v>
      </c>
      <c r="B24" s="32" t="s">
        <v>465</v>
      </c>
      <c r="C24" s="13">
        <v>43500</v>
      </c>
      <c r="D24" s="13">
        <v>43542</v>
      </c>
      <c r="E24" s="13">
        <v>43558</v>
      </c>
      <c r="F24" s="14">
        <f t="shared" si="0"/>
        <v>16</v>
      </c>
      <c r="G24" s="14">
        <f t="shared" si="1"/>
        <v>1</v>
      </c>
      <c r="H24" s="14"/>
      <c r="I24" s="31">
        <f t="shared" si="5"/>
        <v>3</v>
      </c>
      <c r="J24" s="14" t="str">
        <f>VLOOKUP(A24,Month!A24:C177, 3, FALSE)</f>
        <v>March</v>
      </c>
      <c r="K24" s="13" t="b">
        <f t="shared" si="6"/>
        <v>0</v>
      </c>
      <c r="L24" s="12">
        <v>30</v>
      </c>
      <c r="M24" s="12" t="s">
        <v>545</v>
      </c>
      <c r="N24" s="12">
        <v>1232</v>
      </c>
      <c r="O24" s="33">
        <v>1000</v>
      </c>
      <c r="P24" s="12" t="s">
        <v>83</v>
      </c>
      <c r="Q24" s="12" t="s">
        <v>84</v>
      </c>
      <c r="R24" s="12" t="str">
        <f t="shared" si="2"/>
        <v>Ashland, OR</v>
      </c>
      <c r="S24" s="12" t="s">
        <v>553</v>
      </c>
      <c r="T24" s="12" t="s">
        <v>35</v>
      </c>
      <c r="U24" s="12">
        <f t="shared" si="3"/>
        <v>54</v>
      </c>
      <c r="V24" s="12" t="s">
        <v>569</v>
      </c>
      <c r="W24" s="15" t="b">
        <v>0</v>
      </c>
      <c r="X24" s="15" t="str">
        <f t="shared" si="4"/>
        <v>false</v>
      </c>
      <c r="Y24" s="12" t="s">
        <v>26</v>
      </c>
      <c r="AA24" s="9"/>
      <c r="AB24" s="9"/>
      <c r="AC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</row>
    <row r="25" spans="1:43" ht="15.75" customHeight="1">
      <c r="A25" s="11" t="s">
        <v>318</v>
      </c>
      <c r="B25" s="32" t="s">
        <v>85</v>
      </c>
      <c r="C25" s="13">
        <v>43502</v>
      </c>
      <c r="D25" s="13">
        <v>43507</v>
      </c>
      <c r="E25" s="13">
        <v>43529</v>
      </c>
      <c r="F25" s="14">
        <f t="shared" si="0"/>
        <v>22</v>
      </c>
      <c r="G25" s="14">
        <f t="shared" si="1"/>
        <v>1</v>
      </c>
      <c r="H25" s="14"/>
      <c r="I25" s="31">
        <f t="shared" si="5"/>
        <v>2</v>
      </c>
      <c r="J25" s="14" t="str">
        <f>VLOOKUP(A25,Month!A25:C178, 3, FALSE)</f>
        <v>February</v>
      </c>
      <c r="K25" s="13" t="b">
        <f t="shared" si="6"/>
        <v>0</v>
      </c>
      <c r="L25" s="12">
        <v>374</v>
      </c>
      <c r="M25" s="12" t="s">
        <v>545</v>
      </c>
      <c r="N25" s="12">
        <v>24135</v>
      </c>
      <c r="O25" s="33">
        <v>2500</v>
      </c>
      <c r="P25" s="12" t="s">
        <v>86</v>
      </c>
      <c r="Q25" s="12" t="s">
        <v>87</v>
      </c>
      <c r="R25" s="12" t="str">
        <f t="shared" si="2"/>
        <v>Little Rock, AR</v>
      </c>
      <c r="S25" s="12" t="s">
        <v>553</v>
      </c>
      <c r="T25" s="12" t="s">
        <v>35</v>
      </c>
      <c r="U25" s="12">
        <f t="shared" si="3"/>
        <v>54</v>
      </c>
      <c r="V25" s="12" t="s">
        <v>569</v>
      </c>
      <c r="W25" s="15" t="b">
        <v>0</v>
      </c>
      <c r="X25" s="15" t="str">
        <f t="shared" si="4"/>
        <v>false</v>
      </c>
      <c r="Y25" s="12" t="s">
        <v>26</v>
      </c>
      <c r="AA25" s="23" t="s">
        <v>88</v>
      </c>
      <c r="AC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</row>
    <row r="26" spans="1:43" ht="15.75" customHeight="1">
      <c r="A26" s="11" t="s">
        <v>319</v>
      </c>
      <c r="B26" s="32" t="s">
        <v>89</v>
      </c>
      <c r="C26" s="13">
        <v>43504</v>
      </c>
      <c r="D26" s="13">
        <v>43506</v>
      </c>
      <c r="E26" s="13">
        <v>43536</v>
      </c>
      <c r="F26" s="14">
        <f t="shared" si="0"/>
        <v>30</v>
      </c>
      <c r="G26" s="14">
        <f t="shared" si="1"/>
        <v>7</v>
      </c>
      <c r="H26" s="14"/>
      <c r="I26" s="31">
        <f t="shared" si="5"/>
        <v>2</v>
      </c>
      <c r="J26" s="14" t="str">
        <f>VLOOKUP(A26,Month!A26:C179, 3, FALSE)</f>
        <v>February</v>
      </c>
      <c r="K26" s="13" t="b">
        <f t="shared" si="6"/>
        <v>0</v>
      </c>
      <c r="L26" s="12">
        <v>310</v>
      </c>
      <c r="M26" s="12" t="s">
        <v>549</v>
      </c>
      <c r="N26" s="12">
        <v>20861</v>
      </c>
      <c r="O26" s="33">
        <v>6800</v>
      </c>
      <c r="P26" s="12" t="s">
        <v>66</v>
      </c>
      <c r="Q26" s="12" t="s">
        <v>67</v>
      </c>
      <c r="R26" s="12" t="str">
        <f t="shared" si="2"/>
        <v>Singapore, Central Singapore</v>
      </c>
      <c r="S26" s="12" t="s">
        <v>66</v>
      </c>
      <c r="T26" s="12" t="s">
        <v>42</v>
      </c>
      <c r="U26" s="12">
        <f t="shared" si="3"/>
        <v>54</v>
      </c>
      <c r="V26" s="12" t="s">
        <v>570</v>
      </c>
      <c r="W26" s="15" t="b">
        <v>0</v>
      </c>
      <c r="X26" s="15" t="str">
        <f t="shared" si="4"/>
        <v>false</v>
      </c>
      <c r="Y26" s="12" t="s">
        <v>26</v>
      </c>
      <c r="AA26" s="20" t="s">
        <v>50</v>
      </c>
      <c r="AB26" s="35">
        <f>SUM(O2:O155)</f>
        <v>3253042</v>
      </c>
      <c r="AC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</row>
    <row r="27" spans="1:43" ht="15.75" customHeight="1">
      <c r="A27" s="11" t="s">
        <v>320</v>
      </c>
      <c r="B27" s="32" t="s">
        <v>466</v>
      </c>
      <c r="C27" s="13">
        <v>43507</v>
      </c>
      <c r="D27" s="13">
        <v>43593</v>
      </c>
      <c r="E27" s="13">
        <v>43616</v>
      </c>
      <c r="F27" s="14">
        <f t="shared" si="0"/>
        <v>23</v>
      </c>
      <c r="G27" s="14">
        <f t="shared" si="1"/>
        <v>3</v>
      </c>
      <c r="H27" s="14"/>
      <c r="I27" s="31">
        <f t="shared" si="5"/>
        <v>5</v>
      </c>
      <c r="J27" s="14" t="str">
        <f>VLOOKUP(A27,Month!A27:C180, 3, FALSE)</f>
        <v>May</v>
      </c>
      <c r="K27" s="13" t="b">
        <f t="shared" si="6"/>
        <v>0</v>
      </c>
      <c r="L27" s="12">
        <v>291</v>
      </c>
      <c r="M27" s="12" t="s">
        <v>545</v>
      </c>
      <c r="N27" s="12">
        <v>6234</v>
      </c>
      <c r="O27" s="33">
        <v>3200</v>
      </c>
      <c r="P27" s="12" t="s">
        <v>58</v>
      </c>
      <c r="Q27" s="12" t="s">
        <v>59</v>
      </c>
      <c r="R27" s="12" t="str">
        <f t="shared" si="2"/>
        <v>Rochester, NY</v>
      </c>
      <c r="S27" s="12" t="s">
        <v>553</v>
      </c>
      <c r="T27" s="12" t="s">
        <v>35</v>
      </c>
      <c r="U27" s="12">
        <f t="shared" si="3"/>
        <v>54</v>
      </c>
      <c r="V27" s="12" t="s">
        <v>569</v>
      </c>
      <c r="W27" s="15" t="b">
        <v>0</v>
      </c>
      <c r="X27" s="15" t="str">
        <f t="shared" si="4"/>
        <v>false</v>
      </c>
      <c r="Y27" s="12" t="s">
        <v>26</v>
      </c>
      <c r="AA27" s="18" t="s">
        <v>52</v>
      </c>
      <c r="AB27" s="35">
        <f>MIN(O2:O155)</f>
        <v>1</v>
      </c>
      <c r="AC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</row>
    <row r="28" spans="1:43" ht="15.75" customHeight="1">
      <c r="A28" s="11" t="s">
        <v>321</v>
      </c>
      <c r="B28" s="32" t="s">
        <v>467</v>
      </c>
      <c r="C28" s="13">
        <v>43508</v>
      </c>
      <c r="D28" s="13">
        <v>43508</v>
      </c>
      <c r="E28" s="13">
        <v>43523</v>
      </c>
      <c r="F28" s="14">
        <f t="shared" si="0"/>
        <v>15</v>
      </c>
      <c r="G28" s="14">
        <f t="shared" si="1"/>
        <v>2</v>
      </c>
      <c r="H28" s="14"/>
      <c r="I28" s="31">
        <f t="shared" si="5"/>
        <v>2</v>
      </c>
      <c r="J28" s="14" t="str">
        <f>VLOOKUP(A28,Month!A28:C181, 3, FALSE)</f>
        <v>February</v>
      </c>
      <c r="K28" s="13" t="b">
        <f t="shared" si="6"/>
        <v>1</v>
      </c>
      <c r="L28" s="12">
        <v>153</v>
      </c>
      <c r="M28" s="12" t="s">
        <v>548</v>
      </c>
      <c r="N28" s="12">
        <v>808</v>
      </c>
      <c r="O28" s="33">
        <v>80</v>
      </c>
      <c r="P28" s="12" t="s">
        <v>90</v>
      </c>
      <c r="Q28" s="12" t="s">
        <v>91</v>
      </c>
      <c r="R28" s="12" t="str">
        <f t="shared" si="2"/>
        <v>Italia, Piedmont</v>
      </c>
      <c r="S28" s="12" t="s">
        <v>556</v>
      </c>
      <c r="T28" s="12" t="s">
        <v>35</v>
      </c>
      <c r="U28" s="12">
        <f t="shared" si="3"/>
        <v>54</v>
      </c>
      <c r="V28" s="12" t="s">
        <v>569</v>
      </c>
      <c r="W28" s="15" t="b">
        <v>0</v>
      </c>
      <c r="X28" s="15" t="str">
        <f t="shared" si="4"/>
        <v>false</v>
      </c>
      <c r="Y28" s="12" t="s">
        <v>26</v>
      </c>
      <c r="AA28" s="18" t="s">
        <v>55</v>
      </c>
      <c r="AB28" s="35">
        <f>MAX(O2:O155)</f>
        <v>1079668</v>
      </c>
      <c r="AC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</row>
    <row r="29" spans="1:43" ht="15.75" customHeight="1">
      <c r="A29" s="11" t="s">
        <v>322</v>
      </c>
      <c r="B29" s="32" t="s">
        <v>468</v>
      </c>
      <c r="C29" s="13">
        <v>43512</v>
      </c>
      <c r="D29" s="13">
        <v>43521</v>
      </c>
      <c r="E29" s="13">
        <v>43551</v>
      </c>
      <c r="F29" s="14">
        <f t="shared" si="0"/>
        <v>30</v>
      </c>
      <c r="G29" s="14">
        <f t="shared" si="1"/>
        <v>1</v>
      </c>
      <c r="H29" s="14"/>
      <c r="I29" s="31">
        <f t="shared" si="5"/>
        <v>2</v>
      </c>
      <c r="J29" s="14" t="str">
        <f>VLOOKUP(A29,Month!A29:C182, 3, FALSE)</f>
        <v>February</v>
      </c>
      <c r="K29" s="13" t="b">
        <f t="shared" si="6"/>
        <v>0</v>
      </c>
      <c r="L29" s="12">
        <v>519</v>
      </c>
      <c r="M29" s="12" t="s">
        <v>545</v>
      </c>
      <c r="N29" s="12">
        <v>7169</v>
      </c>
      <c r="O29" s="33">
        <v>1000</v>
      </c>
      <c r="P29" s="12" t="s">
        <v>92</v>
      </c>
      <c r="Q29" s="12" t="s">
        <v>93</v>
      </c>
      <c r="R29" s="12" t="str">
        <f t="shared" si="2"/>
        <v>Kalamazoo, MI</v>
      </c>
      <c r="S29" s="12" t="s">
        <v>553</v>
      </c>
      <c r="T29" s="12" t="s">
        <v>35</v>
      </c>
      <c r="U29" s="12">
        <f t="shared" si="3"/>
        <v>54</v>
      </c>
      <c r="V29" s="12" t="s">
        <v>569</v>
      </c>
      <c r="W29" s="15" t="b">
        <v>0</v>
      </c>
      <c r="X29" s="15" t="str">
        <f t="shared" si="4"/>
        <v>false</v>
      </c>
      <c r="Y29" s="12" t="s">
        <v>26</v>
      </c>
      <c r="AA29" s="18" t="s">
        <v>57</v>
      </c>
      <c r="AB29" s="35">
        <f>AVERAGE(O2:O155)</f>
        <v>21401.592105263157</v>
      </c>
      <c r="AC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</row>
    <row r="30" spans="1:43" ht="15.75" customHeight="1">
      <c r="A30" s="11" t="s">
        <v>323</v>
      </c>
      <c r="B30" s="32" t="s">
        <v>469</v>
      </c>
      <c r="C30" s="13">
        <v>43512</v>
      </c>
      <c r="D30" s="13">
        <v>43514</v>
      </c>
      <c r="E30" s="13">
        <v>43529</v>
      </c>
      <c r="F30" s="14">
        <f t="shared" si="0"/>
        <v>15</v>
      </c>
      <c r="G30" s="14">
        <f t="shared" si="1"/>
        <v>1</v>
      </c>
      <c r="H30" s="14"/>
      <c r="I30" s="31">
        <f t="shared" si="5"/>
        <v>2</v>
      </c>
      <c r="J30" s="14" t="str">
        <f>VLOOKUP(A30,Month!A30:C183, 3, FALSE)</f>
        <v>February</v>
      </c>
      <c r="K30" s="13" t="b">
        <f t="shared" si="6"/>
        <v>0</v>
      </c>
      <c r="L30" s="12">
        <v>268</v>
      </c>
      <c r="M30" s="12" t="s">
        <v>545</v>
      </c>
      <c r="N30" s="12">
        <v>5469</v>
      </c>
      <c r="O30" s="33">
        <v>500</v>
      </c>
      <c r="P30" s="12" t="s">
        <v>94</v>
      </c>
      <c r="Q30" s="12" t="s">
        <v>59</v>
      </c>
      <c r="R30" s="12" t="str">
        <f t="shared" si="2"/>
        <v>Astoria, NY</v>
      </c>
      <c r="S30" s="12" t="s">
        <v>553</v>
      </c>
      <c r="T30" s="12" t="s">
        <v>35</v>
      </c>
      <c r="U30" s="12">
        <f t="shared" si="3"/>
        <v>54</v>
      </c>
      <c r="V30" s="12" t="s">
        <v>569</v>
      </c>
      <c r="W30" s="15" t="b">
        <v>1</v>
      </c>
      <c r="X30" s="15" t="str">
        <f t="shared" si="4"/>
        <v>true</v>
      </c>
      <c r="Y30" s="12" t="s">
        <v>26</v>
      </c>
      <c r="AA30" s="18" t="s">
        <v>60</v>
      </c>
      <c r="AB30" s="35">
        <f>MEDIAN(O2:O155)</f>
        <v>4100</v>
      </c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</row>
    <row r="31" spans="1:43" ht="15.75" customHeight="1">
      <c r="A31" s="11" t="s">
        <v>324</v>
      </c>
      <c r="B31" s="32" t="s">
        <v>470</v>
      </c>
      <c r="C31" s="13"/>
      <c r="D31" s="13"/>
      <c r="E31" s="13"/>
      <c r="F31" s="14">
        <f t="shared" si="0"/>
        <v>0</v>
      </c>
      <c r="G31" s="14">
        <f t="shared" si="1"/>
        <v>6</v>
      </c>
      <c r="H31" s="14"/>
      <c r="I31" s="31">
        <f t="shared" si="5"/>
        <v>1</v>
      </c>
      <c r="J31" s="14" t="str">
        <f>VLOOKUP(A31,Month!A31:C184, 3, FALSE)</f>
        <v>January</v>
      </c>
      <c r="K31" s="13" t="b">
        <f t="shared" si="6"/>
        <v>1</v>
      </c>
      <c r="L31" s="12"/>
      <c r="M31" s="12" t="s">
        <v>470</v>
      </c>
      <c r="N31" s="12"/>
      <c r="O31" s="34"/>
      <c r="P31" s="12"/>
      <c r="Q31" s="12"/>
      <c r="R31" s="12" t="str">
        <f t="shared" si="2"/>
        <v xml:space="preserve">, </v>
      </c>
      <c r="S31" s="12" t="s">
        <v>470</v>
      </c>
      <c r="T31" s="12"/>
      <c r="U31" s="12"/>
      <c r="V31" s="12" t="s">
        <v>470</v>
      </c>
      <c r="W31" s="15"/>
      <c r="X31" s="15" t="str">
        <f t="shared" si="4"/>
        <v/>
      </c>
      <c r="Y31" s="12"/>
      <c r="AA31" s="24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</row>
    <row r="32" spans="1:43" ht="15.75" customHeight="1">
      <c r="A32" s="11" t="s">
        <v>324</v>
      </c>
      <c r="B32" s="32" t="s">
        <v>470</v>
      </c>
      <c r="C32" s="13"/>
      <c r="D32" s="13"/>
      <c r="E32" s="13"/>
      <c r="F32" s="14">
        <f t="shared" si="0"/>
        <v>0</v>
      </c>
      <c r="G32" s="14">
        <f t="shared" si="1"/>
        <v>6</v>
      </c>
      <c r="H32" s="14"/>
      <c r="I32" s="31">
        <f t="shared" si="5"/>
        <v>1</v>
      </c>
      <c r="J32" s="14" t="str">
        <f>VLOOKUP(A32,Month!A32:C185, 3, FALSE)</f>
        <v>January</v>
      </c>
      <c r="K32" s="13" t="b">
        <f t="shared" si="6"/>
        <v>1</v>
      </c>
      <c r="L32" s="12"/>
      <c r="M32" s="12" t="s">
        <v>470</v>
      </c>
      <c r="N32" s="12"/>
      <c r="O32" s="34"/>
      <c r="P32" s="12"/>
      <c r="Q32" s="12"/>
      <c r="R32" s="12" t="str">
        <f t="shared" si="2"/>
        <v xml:space="preserve">, </v>
      </c>
      <c r="S32" s="12" t="s">
        <v>470</v>
      </c>
      <c r="T32" s="12"/>
      <c r="U32" s="12"/>
      <c r="V32" s="12" t="s">
        <v>470</v>
      </c>
      <c r="W32" s="15"/>
      <c r="X32" s="15" t="str">
        <f t="shared" si="4"/>
        <v/>
      </c>
      <c r="Y32" s="12"/>
      <c r="AA32" s="24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</row>
    <row r="33" spans="1:43" ht="15.75" customHeight="1">
      <c r="A33" s="11" t="s">
        <v>325</v>
      </c>
      <c r="B33" s="32" t="s">
        <v>471</v>
      </c>
      <c r="C33" s="13">
        <v>43515</v>
      </c>
      <c r="D33" s="13">
        <v>43536</v>
      </c>
      <c r="E33" s="13">
        <v>43566</v>
      </c>
      <c r="F33" s="14">
        <f t="shared" si="0"/>
        <v>30</v>
      </c>
      <c r="G33" s="14">
        <f t="shared" si="1"/>
        <v>2</v>
      </c>
      <c r="H33" s="14"/>
      <c r="I33" s="31">
        <f t="shared" si="5"/>
        <v>3</v>
      </c>
      <c r="J33" s="14" t="str">
        <f>VLOOKUP(A33,Month!A33:C186, 3, FALSE)</f>
        <v>March</v>
      </c>
      <c r="K33" s="13" t="b">
        <f t="shared" si="6"/>
        <v>0</v>
      </c>
      <c r="L33" s="12">
        <v>479</v>
      </c>
      <c r="M33" s="12" t="s">
        <v>546</v>
      </c>
      <c r="N33" s="12">
        <v>16854</v>
      </c>
      <c r="O33" s="33">
        <v>8500</v>
      </c>
      <c r="P33" s="12" t="s">
        <v>95</v>
      </c>
      <c r="Q33" s="12" t="s">
        <v>34</v>
      </c>
      <c r="R33" s="12" t="str">
        <f t="shared" si="2"/>
        <v>Reading, England</v>
      </c>
      <c r="S33" s="12" t="s">
        <v>554</v>
      </c>
      <c r="T33" s="12" t="s">
        <v>42</v>
      </c>
      <c r="U33" s="12">
        <f t="shared" ref="U33:U155" si="7">LEN("https://www.kickstarter.com/discover/categories/games/")</f>
        <v>54</v>
      </c>
      <c r="V33" s="12" t="s">
        <v>570</v>
      </c>
      <c r="W33" s="15" t="b">
        <v>0</v>
      </c>
      <c r="X33" s="15" t="str">
        <f t="shared" si="4"/>
        <v>false</v>
      </c>
      <c r="Y33" s="12" t="s">
        <v>26</v>
      </c>
      <c r="AA33" s="24" t="s">
        <v>96</v>
      </c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</row>
    <row r="34" spans="1:43" ht="15.75" customHeight="1">
      <c r="A34" s="11" t="s">
        <v>326</v>
      </c>
      <c r="B34" s="32" t="s">
        <v>472</v>
      </c>
      <c r="C34" s="13">
        <v>43515</v>
      </c>
      <c r="D34" s="13">
        <v>43598</v>
      </c>
      <c r="E34" s="13">
        <v>43628</v>
      </c>
      <c r="F34" s="14">
        <f t="shared" si="0"/>
        <v>30</v>
      </c>
      <c r="G34" s="14">
        <f t="shared" si="1"/>
        <v>1</v>
      </c>
      <c r="H34" s="14"/>
      <c r="I34" s="31">
        <f t="shared" si="5"/>
        <v>5</v>
      </c>
      <c r="J34" s="14" t="str">
        <f>VLOOKUP(A34,Month!A34:C187, 3, FALSE)</f>
        <v>May</v>
      </c>
      <c r="K34" s="13" t="b">
        <f t="shared" si="6"/>
        <v>0</v>
      </c>
      <c r="L34" s="12">
        <v>282</v>
      </c>
      <c r="M34" s="12" t="s">
        <v>546</v>
      </c>
      <c r="N34" s="12">
        <v>18800</v>
      </c>
      <c r="O34" s="33">
        <v>15000</v>
      </c>
      <c r="P34" s="12" t="s">
        <v>97</v>
      </c>
      <c r="Q34" s="12" t="s">
        <v>34</v>
      </c>
      <c r="R34" s="12" t="str">
        <f t="shared" si="2"/>
        <v>London, England</v>
      </c>
      <c r="S34" s="12" t="s">
        <v>554</v>
      </c>
      <c r="T34" s="12" t="s">
        <v>35</v>
      </c>
      <c r="U34" s="12">
        <f t="shared" si="7"/>
        <v>54</v>
      </c>
      <c r="V34" s="12" t="s">
        <v>569</v>
      </c>
      <c r="W34" s="15" t="b">
        <v>0</v>
      </c>
      <c r="X34" s="15" t="str">
        <f t="shared" si="4"/>
        <v>false</v>
      </c>
      <c r="Y34" s="12" t="s">
        <v>26</v>
      </c>
      <c r="Z34" s="25"/>
      <c r="AA34" s="26" t="s">
        <v>98</v>
      </c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</row>
    <row r="35" spans="1:43" ht="15.75" customHeight="1">
      <c r="A35" s="11" t="s">
        <v>327</v>
      </c>
      <c r="B35" s="32" t="s">
        <v>473</v>
      </c>
      <c r="C35" s="13">
        <v>43515</v>
      </c>
      <c r="D35" s="13">
        <v>43524</v>
      </c>
      <c r="E35" s="13">
        <v>43539</v>
      </c>
      <c r="F35" s="14">
        <f t="shared" si="0"/>
        <v>15</v>
      </c>
      <c r="G35" s="14">
        <f t="shared" si="1"/>
        <v>4</v>
      </c>
      <c r="H35" s="14"/>
      <c r="I35" s="31">
        <f t="shared" si="5"/>
        <v>2</v>
      </c>
      <c r="J35" s="14" t="str">
        <f>VLOOKUP(A35,Month!A35:C188, 3, FALSE)</f>
        <v>February</v>
      </c>
      <c r="K35" s="13" t="b">
        <f t="shared" si="6"/>
        <v>0</v>
      </c>
      <c r="L35" s="12">
        <v>125</v>
      </c>
      <c r="M35" s="12" t="s">
        <v>545</v>
      </c>
      <c r="N35" s="12">
        <v>1731</v>
      </c>
      <c r="O35" s="33">
        <v>500</v>
      </c>
      <c r="P35" s="12" t="s">
        <v>99</v>
      </c>
      <c r="Q35" s="12" t="s">
        <v>100</v>
      </c>
      <c r="R35" s="12" t="str">
        <f t="shared" si="2"/>
        <v>Chicago, IL</v>
      </c>
      <c r="S35" s="12" t="s">
        <v>553</v>
      </c>
      <c r="T35" s="12" t="s">
        <v>35</v>
      </c>
      <c r="U35" s="12">
        <f t="shared" si="7"/>
        <v>54</v>
      </c>
      <c r="V35" s="12" t="s">
        <v>569</v>
      </c>
      <c r="W35" s="15" t="b">
        <v>0</v>
      </c>
      <c r="X35" s="15" t="str">
        <f t="shared" si="4"/>
        <v>false</v>
      </c>
      <c r="Y35" s="12" t="s">
        <v>26</v>
      </c>
      <c r="Z35" s="25"/>
      <c r="AA35" s="26" t="s">
        <v>101</v>
      </c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</row>
    <row r="36" spans="1:43" ht="15.75" customHeight="1">
      <c r="A36" s="11" t="s">
        <v>328</v>
      </c>
      <c r="B36" s="32" t="s">
        <v>474</v>
      </c>
      <c r="C36" s="13">
        <v>43518</v>
      </c>
      <c r="D36" s="13">
        <v>43578</v>
      </c>
      <c r="E36" s="13">
        <v>43614</v>
      </c>
      <c r="F36" s="14">
        <f t="shared" si="0"/>
        <v>36</v>
      </c>
      <c r="G36" s="14">
        <f t="shared" si="1"/>
        <v>2</v>
      </c>
      <c r="H36" s="14"/>
      <c r="I36" s="31">
        <f t="shared" si="5"/>
        <v>4</v>
      </c>
      <c r="J36" s="14" t="str">
        <f>VLOOKUP(A36,Month!A36:C189, 3, FALSE)</f>
        <v>April</v>
      </c>
      <c r="K36" s="13" t="b">
        <f t="shared" si="6"/>
        <v>0</v>
      </c>
      <c r="L36" s="12">
        <v>710</v>
      </c>
      <c r="M36" s="12" t="s">
        <v>547</v>
      </c>
      <c r="N36" s="12">
        <v>46303.29</v>
      </c>
      <c r="O36" s="33">
        <v>27000</v>
      </c>
      <c r="P36" s="12" t="s">
        <v>37</v>
      </c>
      <c r="Q36" s="12" t="s">
        <v>38</v>
      </c>
      <c r="R36" s="12" t="str">
        <f t="shared" si="2"/>
        <v>Vancouver, BC</v>
      </c>
      <c r="S36" s="12" t="s">
        <v>555</v>
      </c>
      <c r="T36" s="12" t="s">
        <v>35</v>
      </c>
      <c r="U36" s="12">
        <f t="shared" si="7"/>
        <v>54</v>
      </c>
      <c r="V36" s="12" t="s">
        <v>569</v>
      </c>
      <c r="W36" s="15" t="b">
        <v>0</v>
      </c>
      <c r="X36" s="15" t="str">
        <f t="shared" si="4"/>
        <v>false</v>
      </c>
      <c r="Y36" s="12" t="s">
        <v>26</v>
      </c>
      <c r="Z36" s="25"/>
      <c r="AA36" s="26" t="s">
        <v>102</v>
      </c>
      <c r="AB36" s="25"/>
      <c r="AC36" s="25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</row>
    <row r="37" spans="1:43" ht="15.75" customHeight="1">
      <c r="A37" s="11" t="s">
        <v>329</v>
      </c>
      <c r="B37" s="32" t="s">
        <v>103</v>
      </c>
      <c r="C37" s="13">
        <v>43520</v>
      </c>
      <c r="D37" s="13">
        <v>43525</v>
      </c>
      <c r="E37" s="13">
        <v>43585</v>
      </c>
      <c r="F37" s="14">
        <f t="shared" si="0"/>
        <v>60</v>
      </c>
      <c r="G37" s="14">
        <f t="shared" si="1"/>
        <v>5</v>
      </c>
      <c r="H37" s="14"/>
      <c r="I37" s="31">
        <f t="shared" si="5"/>
        <v>3</v>
      </c>
      <c r="J37" s="14" t="str">
        <f>VLOOKUP(A37,Month!A37:C190, 3, FALSE)</f>
        <v>March</v>
      </c>
      <c r="K37" s="13" t="b">
        <f t="shared" si="6"/>
        <v>0</v>
      </c>
      <c r="L37" s="12">
        <v>4</v>
      </c>
      <c r="M37" s="12" t="s">
        <v>548</v>
      </c>
      <c r="N37" s="12">
        <v>4</v>
      </c>
      <c r="O37" s="33">
        <v>7000</v>
      </c>
      <c r="P37" s="12" t="s">
        <v>104</v>
      </c>
      <c r="Q37" s="12" t="s">
        <v>77</v>
      </c>
      <c r="R37" s="12" t="str">
        <f t="shared" si="2"/>
        <v>Paris, Ile-de-France</v>
      </c>
      <c r="S37" s="12" t="s">
        <v>558</v>
      </c>
      <c r="T37" s="12" t="s">
        <v>29</v>
      </c>
      <c r="U37" s="12">
        <f t="shared" si="7"/>
        <v>54</v>
      </c>
      <c r="V37" s="12" t="s">
        <v>568</v>
      </c>
      <c r="W37" s="15" t="b">
        <v>0</v>
      </c>
      <c r="X37" s="15" t="str">
        <f t="shared" si="4"/>
        <v>false</v>
      </c>
      <c r="Y37" s="12" t="s">
        <v>30</v>
      </c>
      <c r="Z37" s="25"/>
      <c r="AA37" s="26" t="s">
        <v>105</v>
      </c>
      <c r="AB37" s="25"/>
      <c r="AC37" s="25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</row>
    <row r="38" spans="1:43" ht="15.75" customHeight="1">
      <c r="A38" s="11" t="s">
        <v>330</v>
      </c>
      <c r="B38" s="32" t="s">
        <v>106</v>
      </c>
      <c r="C38" s="13">
        <v>43520</v>
      </c>
      <c r="D38" s="13">
        <v>43528</v>
      </c>
      <c r="E38" s="13">
        <v>43556</v>
      </c>
      <c r="F38" s="14">
        <f t="shared" si="0"/>
        <v>28</v>
      </c>
      <c r="G38" s="14">
        <f t="shared" si="1"/>
        <v>1</v>
      </c>
      <c r="H38" s="14"/>
      <c r="I38" s="31">
        <f t="shared" si="5"/>
        <v>3</v>
      </c>
      <c r="J38" s="14" t="str">
        <f>VLOOKUP(A38,Month!A38:C191, 3, FALSE)</f>
        <v>March</v>
      </c>
      <c r="K38" s="13" t="b">
        <f t="shared" si="6"/>
        <v>0</v>
      </c>
      <c r="L38" s="12">
        <v>44</v>
      </c>
      <c r="M38" s="12" t="s">
        <v>545</v>
      </c>
      <c r="N38" s="12">
        <v>2060</v>
      </c>
      <c r="O38" s="33">
        <v>1500</v>
      </c>
      <c r="P38" s="12" t="s">
        <v>107</v>
      </c>
      <c r="Q38" s="12" t="s">
        <v>41</v>
      </c>
      <c r="R38" s="12" t="str">
        <f t="shared" si="2"/>
        <v>Fremont, CA</v>
      </c>
      <c r="S38" s="12" t="s">
        <v>553</v>
      </c>
      <c r="T38" s="12" t="s">
        <v>35</v>
      </c>
      <c r="U38" s="12">
        <f t="shared" si="7"/>
        <v>54</v>
      </c>
      <c r="V38" s="12" t="s">
        <v>569</v>
      </c>
      <c r="W38" s="15" t="b">
        <v>0</v>
      </c>
      <c r="X38" s="15" t="str">
        <f t="shared" si="4"/>
        <v>false</v>
      </c>
      <c r="Y38" s="12" t="s">
        <v>26</v>
      </c>
      <c r="Z38" s="25"/>
      <c r="AA38" s="26" t="s">
        <v>108</v>
      </c>
      <c r="AB38" s="25"/>
      <c r="AC38" s="25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</row>
    <row r="39" spans="1:43" ht="15.75" customHeight="1">
      <c r="A39" s="11" t="s">
        <v>331</v>
      </c>
      <c r="B39" s="32" t="s">
        <v>109</v>
      </c>
      <c r="C39" s="13">
        <v>43522</v>
      </c>
      <c r="D39" s="13">
        <v>43543</v>
      </c>
      <c r="E39" s="13">
        <v>43563</v>
      </c>
      <c r="F39" s="14">
        <f t="shared" si="0"/>
        <v>20</v>
      </c>
      <c r="G39" s="14">
        <f t="shared" si="1"/>
        <v>2</v>
      </c>
      <c r="H39" s="14"/>
      <c r="I39" s="31">
        <f t="shared" si="5"/>
        <v>3</v>
      </c>
      <c r="J39" s="14" t="str">
        <f>VLOOKUP(A39,Month!A39:C192, 3, FALSE)</f>
        <v>March</v>
      </c>
      <c r="K39" s="13" t="b">
        <f t="shared" si="6"/>
        <v>0</v>
      </c>
      <c r="L39" s="12">
        <v>473</v>
      </c>
      <c r="M39" s="12" t="s">
        <v>545</v>
      </c>
      <c r="N39" s="12">
        <v>34332.5</v>
      </c>
      <c r="O39" s="33">
        <v>28000</v>
      </c>
      <c r="P39" s="12" t="s">
        <v>110</v>
      </c>
      <c r="Q39" s="12" t="s">
        <v>111</v>
      </c>
      <c r="R39" s="12" t="str">
        <f t="shared" si="2"/>
        <v>Denver, CO</v>
      </c>
      <c r="S39" s="12" t="s">
        <v>553</v>
      </c>
      <c r="T39" s="12" t="s">
        <v>35</v>
      </c>
      <c r="U39" s="12">
        <f t="shared" si="7"/>
        <v>54</v>
      </c>
      <c r="V39" s="12" t="s">
        <v>569</v>
      </c>
      <c r="W39" s="15" t="b">
        <v>0</v>
      </c>
      <c r="X39" s="15" t="str">
        <f t="shared" si="4"/>
        <v>false</v>
      </c>
      <c r="Y39" s="12" t="s">
        <v>26</v>
      </c>
      <c r="Z39" s="25"/>
      <c r="AA39" s="28" t="s">
        <v>112</v>
      </c>
      <c r="AB39" s="25"/>
      <c r="AC39" s="25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</row>
    <row r="40" spans="1:43" ht="15.75" customHeight="1">
      <c r="A40" s="11" t="s">
        <v>332</v>
      </c>
      <c r="B40" s="32" t="s">
        <v>475</v>
      </c>
      <c r="C40" s="13">
        <v>43523</v>
      </c>
      <c r="D40" s="13">
        <v>43536</v>
      </c>
      <c r="E40" s="13">
        <v>43544</v>
      </c>
      <c r="F40" s="14">
        <f t="shared" si="0"/>
        <v>8</v>
      </c>
      <c r="G40" s="14">
        <f t="shared" si="1"/>
        <v>2</v>
      </c>
      <c r="H40" s="14"/>
      <c r="I40" s="31">
        <f t="shared" si="5"/>
        <v>3</v>
      </c>
      <c r="J40" s="14" t="str">
        <f>VLOOKUP(A40,Month!A40:C193, 3, FALSE)</f>
        <v>March</v>
      </c>
      <c r="K40" s="13" t="b">
        <f t="shared" si="6"/>
        <v>0</v>
      </c>
      <c r="L40" s="12">
        <v>344</v>
      </c>
      <c r="M40" s="12" t="s">
        <v>545</v>
      </c>
      <c r="N40" s="12">
        <v>6372</v>
      </c>
      <c r="O40" s="33">
        <v>1000</v>
      </c>
      <c r="P40" s="12" t="s">
        <v>113</v>
      </c>
      <c r="Q40" s="12" t="s">
        <v>114</v>
      </c>
      <c r="R40" s="12" t="str">
        <f t="shared" si="2"/>
        <v>Ogden, UT</v>
      </c>
      <c r="S40" s="12" t="s">
        <v>553</v>
      </c>
      <c r="T40" s="12" t="s">
        <v>35</v>
      </c>
      <c r="U40" s="12">
        <f t="shared" si="7"/>
        <v>54</v>
      </c>
      <c r="V40" s="12" t="s">
        <v>569</v>
      </c>
      <c r="W40" s="15" t="b">
        <v>0</v>
      </c>
      <c r="X40" s="15" t="str">
        <f t="shared" si="4"/>
        <v>false</v>
      </c>
      <c r="Y40" s="12" t="s">
        <v>26</v>
      </c>
      <c r="Z40" s="25"/>
      <c r="AA40" s="29" t="s">
        <v>115</v>
      </c>
      <c r="AB40" s="25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</row>
    <row r="41" spans="1:43" ht="15.75" customHeight="1">
      <c r="A41" s="11" t="s">
        <v>333</v>
      </c>
      <c r="B41" s="32" t="s">
        <v>116</v>
      </c>
      <c r="C41" s="13">
        <v>43528</v>
      </c>
      <c r="D41" s="13">
        <v>43536</v>
      </c>
      <c r="E41" s="13">
        <v>43552</v>
      </c>
      <c r="F41" s="14">
        <f t="shared" si="0"/>
        <v>16</v>
      </c>
      <c r="G41" s="14">
        <f t="shared" si="1"/>
        <v>2</v>
      </c>
      <c r="H41" s="14"/>
      <c r="I41" s="31">
        <f t="shared" si="5"/>
        <v>3</v>
      </c>
      <c r="J41" s="14" t="str">
        <f>VLOOKUP(A41,Month!A41:C194, 3, FALSE)</f>
        <v>March</v>
      </c>
      <c r="K41" s="13" t="b">
        <f t="shared" si="6"/>
        <v>0</v>
      </c>
      <c r="L41" s="12">
        <v>212</v>
      </c>
      <c r="M41" s="12" t="s">
        <v>545</v>
      </c>
      <c r="N41" s="12">
        <v>17396</v>
      </c>
      <c r="O41" s="33">
        <v>10000</v>
      </c>
      <c r="P41" s="12" t="s">
        <v>54</v>
      </c>
      <c r="Q41" s="12" t="s">
        <v>28</v>
      </c>
      <c r="R41" s="12" t="str">
        <f t="shared" si="2"/>
        <v>Virginia Beach, VA</v>
      </c>
      <c r="S41" s="12" t="s">
        <v>553</v>
      </c>
      <c r="T41" s="12" t="s">
        <v>35</v>
      </c>
      <c r="U41" s="12">
        <f t="shared" si="7"/>
        <v>54</v>
      </c>
      <c r="V41" s="12" t="s">
        <v>569</v>
      </c>
      <c r="W41" s="15" t="b">
        <v>0</v>
      </c>
      <c r="X41" s="15" t="str">
        <f t="shared" si="4"/>
        <v>false</v>
      </c>
      <c r="Y41" s="12" t="s">
        <v>26</v>
      </c>
      <c r="AA41" s="29" t="s">
        <v>117</v>
      </c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</row>
    <row r="42" spans="1:43" ht="15.75" customHeight="1">
      <c r="A42" s="11" t="s">
        <v>334</v>
      </c>
      <c r="B42" s="32" t="s">
        <v>118</v>
      </c>
      <c r="C42" s="13">
        <v>43530</v>
      </c>
      <c r="D42" s="13">
        <v>43545</v>
      </c>
      <c r="E42" s="13">
        <v>43575</v>
      </c>
      <c r="F42" s="14">
        <f t="shared" si="0"/>
        <v>30</v>
      </c>
      <c r="G42" s="14">
        <f t="shared" si="1"/>
        <v>4</v>
      </c>
      <c r="H42" s="14"/>
      <c r="I42" s="31">
        <f t="shared" si="5"/>
        <v>3</v>
      </c>
      <c r="J42" s="14" t="str">
        <f>VLOOKUP(A42,Month!A42:C195, 3, FALSE)</f>
        <v>March</v>
      </c>
      <c r="K42" s="13" t="b">
        <f t="shared" si="6"/>
        <v>0</v>
      </c>
      <c r="L42" s="12">
        <v>80</v>
      </c>
      <c r="M42" s="12" t="s">
        <v>545</v>
      </c>
      <c r="N42" s="12">
        <v>5815</v>
      </c>
      <c r="O42" s="33">
        <v>5550</v>
      </c>
      <c r="P42" s="12" t="s">
        <v>119</v>
      </c>
      <c r="Q42" s="12" t="s">
        <v>24</v>
      </c>
      <c r="R42" s="12" t="str">
        <f t="shared" si="2"/>
        <v>Kissimmee, FL</v>
      </c>
      <c r="S42" s="12" t="s">
        <v>553</v>
      </c>
      <c r="T42" s="12" t="s">
        <v>42</v>
      </c>
      <c r="U42" s="12">
        <f t="shared" si="7"/>
        <v>54</v>
      </c>
      <c r="V42" s="12" t="s">
        <v>570</v>
      </c>
      <c r="W42" s="15" t="b">
        <v>0</v>
      </c>
      <c r="X42" s="15" t="str">
        <f t="shared" si="4"/>
        <v>false</v>
      </c>
      <c r="Y42" s="12" t="s">
        <v>26</v>
      </c>
      <c r="AA42" s="29" t="s">
        <v>120</v>
      </c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</row>
    <row r="43" spans="1:43" ht="15.75" customHeight="1">
      <c r="A43" s="11" t="s">
        <v>335</v>
      </c>
      <c r="B43" s="32" t="s">
        <v>476</v>
      </c>
      <c r="C43" s="13">
        <v>43533</v>
      </c>
      <c r="D43" s="13">
        <v>43556</v>
      </c>
      <c r="E43" s="13">
        <v>43585</v>
      </c>
      <c r="F43" s="14">
        <f t="shared" si="0"/>
        <v>29</v>
      </c>
      <c r="G43" s="14">
        <f t="shared" si="1"/>
        <v>1</v>
      </c>
      <c r="H43" s="14"/>
      <c r="I43" s="31">
        <f t="shared" si="5"/>
        <v>4</v>
      </c>
      <c r="J43" s="14" t="str">
        <f>VLOOKUP(A43,Month!A43:C196, 3, FALSE)</f>
        <v>April</v>
      </c>
      <c r="K43" s="13" t="b">
        <f t="shared" si="6"/>
        <v>0</v>
      </c>
      <c r="L43" s="12">
        <v>1430</v>
      </c>
      <c r="M43" s="12" t="s">
        <v>545</v>
      </c>
      <c r="N43" s="12">
        <v>40642</v>
      </c>
      <c r="O43" s="33">
        <v>4200</v>
      </c>
      <c r="P43" s="12" t="s">
        <v>121</v>
      </c>
      <c r="Q43" s="12" t="s">
        <v>122</v>
      </c>
      <c r="R43" s="12" t="str">
        <f t="shared" si="2"/>
        <v>San Antonio, TX</v>
      </c>
      <c r="S43" s="12" t="s">
        <v>553</v>
      </c>
      <c r="T43" s="12" t="s">
        <v>35</v>
      </c>
      <c r="U43" s="12">
        <f t="shared" si="7"/>
        <v>54</v>
      </c>
      <c r="V43" s="12" t="s">
        <v>569</v>
      </c>
      <c r="W43" s="15" t="b">
        <v>1</v>
      </c>
      <c r="X43" s="15" t="str">
        <f t="shared" si="4"/>
        <v>true</v>
      </c>
      <c r="Y43" s="12" t="s">
        <v>26</v>
      </c>
      <c r="AA43" s="29" t="s">
        <v>123</v>
      </c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</row>
    <row r="44" spans="1:43" ht="15.75" customHeight="1">
      <c r="A44" s="11" t="s">
        <v>336</v>
      </c>
      <c r="B44" s="32" t="s">
        <v>124</v>
      </c>
      <c r="C44" s="13">
        <v>43533</v>
      </c>
      <c r="D44" s="13">
        <v>43586</v>
      </c>
      <c r="E44" s="13">
        <v>43606</v>
      </c>
      <c r="F44" s="14">
        <f t="shared" si="0"/>
        <v>20</v>
      </c>
      <c r="G44" s="14">
        <f t="shared" si="1"/>
        <v>3</v>
      </c>
      <c r="H44" s="14"/>
      <c r="I44" s="31">
        <f t="shared" si="5"/>
        <v>5</v>
      </c>
      <c r="J44" s="14" t="str">
        <f>VLOOKUP(A44,Month!A44:C197, 3, FALSE)</f>
        <v>May</v>
      </c>
      <c r="K44" s="13" t="b">
        <f t="shared" si="6"/>
        <v>0</v>
      </c>
      <c r="L44" s="12">
        <v>1056</v>
      </c>
      <c r="M44" s="12" t="s">
        <v>548</v>
      </c>
      <c r="N44" s="12">
        <v>78175.5</v>
      </c>
      <c r="O44" s="33">
        <v>10000</v>
      </c>
      <c r="P44" s="12" t="s">
        <v>125</v>
      </c>
      <c r="Q44" s="12" t="s">
        <v>126</v>
      </c>
      <c r="R44" s="12" t="str">
        <f t="shared" si="2"/>
        <v>Tours, Centre</v>
      </c>
      <c r="S44" s="12" t="s">
        <v>558</v>
      </c>
      <c r="T44" s="12" t="s">
        <v>35</v>
      </c>
      <c r="U44" s="12">
        <f t="shared" si="7"/>
        <v>54</v>
      </c>
      <c r="V44" s="12" t="s">
        <v>569</v>
      </c>
      <c r="W44" s="15" t="b">
        <v>0</v>
      </c>
      <c r="X44" s="15" t="str">
        <f t="shared" si="4"/>
        <v>false</v>
      </c>
      <c r="Y44" s="12" t="s">
        <v>26</v>
      </c>
      <c r="AA44" s="29" t="s">
        <v>127</v>
      </c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</row>
    <row r="45" spans="1:43" ht="15.75" customHeight="1">
      <c r="A45" s="11" t="s">
        <v>337</v>
      </c>
      <c r="B45" s="32" t="s">
        <v>477</v>
      </c>
      <c r="C45" s="13">
        <v>43534</v>
      </c>
      <c r="D45" s="13">
        <v>43537</v>
      </c>
      <c r="E45" s="13">
        <v>43597</v>
      </c>
      <c r="F45" s="14">
        <f t="shared" si="0"/>
        <v>60</v>
      </c>
      <c r="G45" s="14">
        <f t="shared" si="1"/>
        <v>3</v>
      </c>
      <c r="H45" s="14"/>
      <c r="I45" s="31">
        <f t="shared" si="5"/>
        <v>3</v>
      </c>
      <c r="J45" s="14" t="str">
        <f>VLOOKUP(A45,Month!A45:C198, 3, FALSE)</f>
        <v>March</v>
      </c>
      <c r="K45" s="13" t="b">
        <f t="shared" si="6"/>
        <v>0</v>
      </c>
      <c r="L45" s="12">
        <v>2</v>
      </c>
      <c r="M45" s="12" t="s">
        <v>545</v>
      </c>
      <c r="N45" s="12">
        <v>2</v>
      </c>
      <c r="O45" s="33">
        <v>550000</v>
      </c>
      <c r="P45" s="12" t="s">
        <v>128</v>
      </c>
      <c r="Q45" s="12" t="s">
        <v>28</v>
      </c>
      <c r="R45" s="12" t="str">
        <f t="shared" si="2"/>
        <v>Hampton, VA</v>
      </c>
      <c r="S45" s="12" t="s">
        <v>553</v>
      </c>
      <c r="T45" s="12" t="s">
        <v>25</v>
      </c>
      <c r="U45" s="12">
        <f t="shared" si="7"/>
        <v>54</v>
      </c>
      <c r="V45" s="12" t="s">
        <v>567</v>
      </c>
      <c r="W45" s="15" t="b">
        <v>0</v>
      </c>
      <c r="X45" s="15" t="str">
        <f t="shared" si="4"/>
        <v>false</v>
      </c>
      <c r="Y45" s="12" t="s">
        <v>30</v>
      </c>
      <c r="AA45" s="29" t="s">
        <v>129</v>
      </c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</row>
    <row r="46" spans="1:43" ht="15.75" customHeight="1">
      <c r="A46" s="11" t="s">
        <v>338</v>
      </c>
      <c r="B46" s="32" t="s">
        <v>478</v>
      </c>
      <c r="C46" s="13">
        <v>43539</v>
      </c>
      <c r="D46" s="13">
        <v>43550</v>
      </c>
      <c r="E46" s="13">
        <v>43561</v>
      </c>
      <c r="F46" s="14">
        <f t="shared" si="0"/>
        <v>11</v>
      </c>
      <c r="G46" s="14">
        <f t="shared" si="1"/>
        <v>2</v>
      </c>
      <c r="H46" s="14"/>
      <c r="I46" s="31">
        <f t="shared" si="5"/>
        <v>3</v>
      </c>
      <c r="J46" s="14" t="str">
        <f>VLOOKUP(A46,Month!A46:C199, 3, FALSE)</f>
        <v>March</v>
      </c>
      <c r="K46" s="13" t="b">
        <f t="shared" si="6"/>
        <v>0</v>
      </c>
      <c r="L46" s="12">
        <v>617</v>
      </c>
      <c r="M46" s="12" t="s">
        <v>545</v>
      </c>
      <c r="N46" s="12">
        <v>9766</v>
      </c>
      <c r="O46" s="33">
        <v>1000</v>
      </c>
      <c r="P46" s="12" t="s">
        <v>130</v>
      </c>
      <c r="Q46" s="12" t="s">
        <v>131</v>
      </c>
      <c r="R46" s="12" t="str">
        <f t="shared" si="2"/>
        <v>Collingswood, NJ</v>
      </c>
      <c r="S46" s="12" t="s">
        <v>553</v>
      </c>
      <c r="T46" s="12" t="s">
        <v>35</v>
      </c>
      <c r="U46" s="12">
        <f t="shared" si="7"/>
        <v>54</v>
      </c>
      <c r="V46" s="12" t="s">
        <v>569</v>
      </c>
      <c r="W46" s="15" t="b">
        <v>0</v>
      </c>
      <c r="X46" s="15" t="str">
        <f t="shared" si="4"/>
        <v>false</v>
      </c>
      <c r="Y46" s="12" t="s">
        <v>26</v>
      </c>
      <c r="AA46" s="29" t="s">
        <v>132</v>
      </c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</row>
    <row r="47" spans="1:43" ht="15.75" customHeight="1">
      <c r="A47" s="11" t="s">
        <v>339</v>
      </c>
      <c r="B47" s="32" t="s">
        <v>133</v>
      </c>
      <c r="C47" s="13">
        <v>43542</v>
      </c>
      <c r="D47" s="13">
        <v>43543</v>
      </c>
      <c r="E47" s="13">
        <v>43576</v>
      </c>
      <c r="F47" s="14">
        <f t="shared" si="0"/>
        <v>33</v>
      </c>
      <c r="G47" s="14">
        <f t="shared" si="1"/>
        <v>2</v>
      </c>
      <c r="H47" s="14"/>
      <c r="I47" s="31">
        <f t="shared" si="5"/>
        <v>3</v>
      </c>
      <c r="J47" s="14" t="str">
        <f>VLOOKUP(A47,Month!A47:C200, 3, FALSE)</f>
        <v>March</v>
      </c>
      <c r="K47" s="13" t="b">
        <f t="shared" si="6"/>
        <v>0</v>
      </c>
      <c r="L47" s="12">
        <v>272</v>
      </c>
      <c r="M47" s="12" t="s">
        <v>548</v>
      </c>
      <c r="N47" s="12">
        <v>15456</v>
      </c>
      <c r="O47" s="33">
        <v>500</v>
      </c>
      <c r="P47" s="12" t="s">
        <v>134</v>
      </c>
      <c r="Q47" s="12" t="s">
        <v>135</v>
      </c>
      <c r="R47" s="12" t="str">
        <f t="shared" si="2"/>
        <v>Krempe, Schleswig-Holstein</v>
      </c>
      <c r="S47" s="12" t="s">
        <v>559</v>
      </c>
      <c r="T47" s="12" t="s">
        <v>35</v>
      </c>
      <c r="U47" s="12">
        <f t="shared" si="7"/>
        <v>54</v>
      </c>
      <c r="V47" s="12" t="s">
        <v>569</v>
      </c>
      <c r="W47" s="15" t="b">
        <v>0</v>
      </c>
      <c r="X47" s="15" t="str">
        <f t="shared" si="4"/>
        <v>false</v>
      </c>
      <c r="Y47" s="12" t="s">
        <v>26</v>
      </c>
      <c r="AA47" s="29" t="s">
        <v>136</v>
      </c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</row>
    <row r="48" spans="1:43" ht="15.75" customHeight="1">
      <c r="A48" s="11" t="s">
        <v>340</v>
      </c>
      <c r="B48" s="32" t="s">
        <v>479</v>
      </c>
      <c r="C48" s="13">
        <v>43542</v>
      </c>
      <c r="D48" s="13">
        <v>43543</v>
      </c>
      <c r="E48" s="13">
        <v>43573</v>
      </c>
      <c r="F48" s="14">
        <f t="shared" si="0"/>
        <v>30</v>
      </c>
      <c r="G48" s="14">
        <f t="shared" si="1"/>
        <v>2</v>
      </c>
      <c r="H48" s="14"/>
      <c r="I48" s="31">
        <f t="shared" si="5"/>
        <v>3</v>
      </c>
      <c r="J48" s="14" t="str">
        <f>VLOOKUP(A48,Month!A48:C201, 3, FALSE)</f>
        <v>March</v>
      </c>
      <c r="K48" s="13" t="b">
        <f t="shared" si="6"/>
        <v>0</v>
      </c>
      <c r="L48" s="12">
        <v>725</v>
      </c>
      <c r="M48" s="12" t="s">
        <v>545</v>
      </c>
      <c r="N48" s="12">
        <v>12400</v>
      </c>
      <c r="O48" s="33">
        <v>400</v>
      </c>
      <c r="P48" s="12" t="s">
        <v>137</v>
      </c>
      <c r="Q48" s="12" t="s">
        <v>41</v>
      </c>
      <c r="R48" s="12" t="str">
        <f t="shared" si="2"/>
        <v>San Francisco, CA</v>
      </c>
      <c r="S48" s="12" t="s">
        <v>553</v>
      </c>
      <c r="T48" s="12" t="s">
        <v>35</v>
      </c>
      <c r="U48" s="12">
        <f t="shared" si="7"/>
        <v>54</v>
      </c>
      <c r="V48" s="12" t="s">
        <v>569</v>
      </c>
      <c r="W48" s="15" t="b">
        <v>0</v>
      </c>
      <c r="X48" s="15" t="str">
        <f t="shared" si="4"/>
        <v>false</v>
      </c>
      <c r="Y48" s="12" t="s">
        <v>26</v>
      </c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</row>
    <row r="49" spans="1:43" ht="15.75" customHeight="1">
      <c r="A49" s="11" t="s">
        <v>341</v>
      </c>
      <c r="B49" s="32" t="s">
        <v>480</v>
      </c>
      <c r="C49" s="13">
        <v>43543</v>
      </c>
      <c r="D49" s="13">
        <v>43662</v>
      </c>
      <c r="E49" s="13">
        <v>43683</v>
      </c>
      <c r="F49" s="14">
        <f t="shared" si="0"/>
        <v>21</v>
      </c>
      <c r="G49" s="14">
        <f t="shared" si="1"/>
        <v>2</v>
      </c>
      <c r="H49" s="14"/>
      <c r="I49" s="31">
        <f t="shared" si="5"/>
        <v>7</v>
      </c>
      <c r="J49" s="14" t="str">
        <f>VLOOKUP(A49,Month!A49:C202, 3, FALSE)</f>
        <v>July</v>
      </c>
      <c r="K49" s="13" t="b">
        <f t="shared" si="6"/>
        <v>0</v>
      </c>
      <c r="L49" s="12">
        <v>160</v>
      </c>
      <c r="M49" s="12" t="s">
        <v>550</v>
      </c>
      <c r="N49" s="12">
        <v>87445</v>
      </c>
      <c r="O49" s="33">
        <v>30000</v>
      </c>
      <c r="P49" s="12" t="s">
        <v>138</v>
      </c>
      <c r="Q49" s="12" t="s">
        <v>139</v>
      </c>
      <c r="R49" s="12" t="str">
        <f t="shared" si="2"/>
        <v>Hong Kong, Hong Kong Island</v>
      </c>
      <c r="S49" s="12" t="s">
        <v>138</v>
      </c>
      <c r="T49" s="12" t="s">
        <v>42</v>
      </c>
      <c r="U49" s="12">
        <f t="shared" si="7"/>
        <v>54</v>
      </c>
      <c r="V49" s="12" t="s">
        <v>570</v>
      </c>
      <c r="W49" s="15" t="b">
        <v>0</v>
      </c>
      <c r="X49" s="15" t="str">
        <f t="shared" si="4"/>
        <v>false</v>
      </c>
      <c r="Y49" s="12" t="s">
        <v>26</v>
      </c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</row>
    <row r="50" spans="1:43" ht="15.75" customHeight="1">
      <c r="A50" s="11" t="s">
        <v>342</v>
      </c>
      <c r="B50" s="32" t="s">
        <v>481</v>
      </c>
      <c r="C50" s="13">
        <v>43543</v>
      </c>
      <c r="D50" s="13">
        <v>43552</v>
      </c>
      <c r="E50" s="13">
        <v>43601</v>
      </c>
      <c r="F50" s="14">
        <f t="shared" si="0"/>
        <v>49</v>
      </c>
      <c r="G50" s="14">
        <f t="shared" si="1"/>
        <v>4</v>
      </c>
      <c r="H50" s="14"/>
      <c r="I50" s="31">
        <f t="shared" si="5"/>
        <v>3</v>
      </c>
      <c r="J50" s="14" t="str">
        <f>VLOOKUP(A50,Month!A50:C203, 3, FALSE)</f>
        <v>March</v>
      </c>
      <c r="K50" s="13" t="b">
        <f t="shared" si="6"/>
        <v>0</v>
      </c>
      <c r="L50" s="12">
        <v>56</v>
      </c>
      <c r="M50" s="12" t="s">
        <v>545</v>
      </c>
      <c r="N50" s="12">
        <v>4046.69</v>
      </c>
      <c r="O50" s="33">
        <v>2500</v>
      </c>
      <c r="P50" s="12" t="s">
        <v>140</v>
      </c>
      <c r="Q50" s="12" t="s">
        <v>131</v>
      </c>
      <c r="R50" s="12" t="str">
        <f t="shared" si="2"/>
        <v>New Brunswick, NJ</v>
      </c>
      <c r="S50" s="12" t="s">
        <v>553</v>
      </c>
      <c r="T50" s="12" t="s">
        <v>35</v>
      </c>
      <c r="U50" s="12">
        <f t="shared" si="7"/>
        <v>54</v>
      </c>
      <c r="V50" s="12" t="s">
        <v>569</v>
      </c>
      <c r="W50" s="15" t="b">
        <v>0</v>
      </c>
      <c r="X50" s="15" t="str">
        <f t="shared" si="4"/>
        <v>false</v>
      </c>
      <c r="Y50" s="12" t="s">
        <v>26</v>
      </c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</row>
    <row r="51" spans="1:43" ht="15.75" customHeight="1">
      <c r="A51" s="11" t="s">
        <v>343</v>
      </c>
      <c r="B51" s="32" t="s">
        <v>482</v>
      </c>
      <c r="C51" s="13">
        <v>43545</v>
      </c>
      <c r="D51" s="13">
        <v>43557</v>
      </c>
      <c r="E51" s="13">
        <v>43587</v>
      </c>
      <c r="F51" s="14">
        <f t="shared" si="0"/>
        <v>30</v>
      </c>
      <c r="G51" s="14">
        <f t="shared" si="1"/>
        <v>2</v>
      </c>
      <c r="H51" s="14"/>
      <c r="I51" s="31">
        <f t="shared" si="5"/>
        <v>4</v>
      </c>
      <c r="J51" s="14" t="str">
        <f>VLOOKUP(A51,Month!A51:C204, 3, FALSE)</f>
        <v>April</v>
      </c>
      <c r="K51" s="13" t="b">
        <f t="shared" si="6"/>
        <v>0</v>
      </c>
      <c r="L51" s="12">
        <v>78</v>
      </c>
      <c r="M51" s="12" t="s">
        <v>545</v>
      </c>
      <c r="N51" s="12">
        <v>2707</v>
      </c>
      <c r="O51" s="33">
        <v>1000</v>
      </c>
      <c r="P51" s="12" t="s">
        <v>141</v>
      </c>
      <c r="Q51" s="12" t="s">
        <v>114</v>
      </c>
      <c r="R51" s="12" t="str">
        <f t="shared" si="2"/>
        <v>Provo, UT</v>
      </c>
      <c r="S51" s="12" t="s">
        <v>553</v>
      </c>
      <c r="T51" s="12" t="s">
        <v>42</v>
      </c>
      <c r="U51" s="12">
        <f t="shared" si="7"/>
        <v>54</v>
      </c>
      <c r="V51" s="12" t="s">
        <v>570</v>
      </c>
      <c r="W51" s="15" t="b">
        <v>0</v>
      </c>
      <c r="X51" s="15" t="str">
        <f t="shared" si="4"/>
        <v>false</v>
      </c>
      <c r="Y51" s="12" t="s">
        <v>26</v>
      </c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</row>
    <row r="52" spans="1:43" ht="15.75" customHeight="1">
      <c r="A52" s="11" t="s">
        <v>344</v>
      </c>
      <c r="B52" s="32" t="s">
        <v>483</v>
      </c>
      <c r="C52" s="13">
        <v>43546</v>
      </c>
      <c r="D52" s="13">
        <v>43570</v>
      </c>
      <c r="E52" s="13">
        <v>43600</v>
      </c>
      <c r="F52" s="14">
        <f t="shared" si="0"/>
        <v>30</v>
      </c>
      <c r="G52" s="14">
        <f t="shared" si="1"/>
        <v>1</v>
      </c>
      <c r="H52" s="14"/>
      <c r="I52" s="31">
        <f t="shared" si="5"/>
        <v>4</v>
      </c>
      <c r="J52" s="14" t="str">
        <f>VLOOKUP(A52,Month!A52:C205, 3, FALSE)</f>
        <v>April</v>
      </c>
      <c r="K52" s="13" t="b">
        <f t="shared" si="6"/>
        <v>0</v>
      </c>
      <c r="L52" s="12">
        <v>18</v>
      </c>
      <c r="M52" s="12" t="s">
        <v>545</v>
      </c>
      <c r="N52" s="12">
        <v>1154</v>
      </c>
      <c r="O52" s="33">
        <v>10000</v>
      </c>
      <c r="P52" s="12" t="s">
        <v>142</v>
      </c>
      <c r="Q52" s="12" t="s">
        <v>93</v>
      </c>
      <c r="R52" s="12" t="str">
        <f t="shared" si="2"/>
        <v>East Lansing, MI</v>
      </c>
      <c r="S52" s="12" t="s">
        <v>553</v>
      </c>
      <c r="T52" s="12" t="s">
        <v>42</v>
      </c>
      <c r="U52" s="12">
        <f t="shared" si="7"/>
        <v>54</v>
      </c>
      <c r="V52" s="12" t="s">
        <v>570</v>
      </c>
      <c r="W52" s="15" t="b">
        <v>0</v>
      </c>
      <c r="X52" s="15" t="str">
        <f t="shared" si="4"/>
        <v>false</v>
      </c>
      <c r="Y52" s="12" t="s">
        <v>30</v>
      </c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</row>
    <row r="53" spans="1:43" ht="15.75" customHeight="1">
      <c r="A53" s="11" t="s">
        <v>345</v>
      </c>
      <c r="B53" s="32" t="s">
        <v>484</v>
      </c>
      <c r="C53" s="13">
        <v>43550</v>
      </c>
      <c r="D53" s="13">
        <v>43552</v>
      </c>
      <c r="E53" s="13">
        <v>43572</v>
      </c>
      <c r="F53" s="14">
        <f t="shared" si="0"/>
        <v>20</v>
      </c>
      <c r="G53" s="14">
        <f t="shared" si="1"/>
        <v>4</v>
      </c>
      <c r="H53" s="14"/>
      <c r="I53" s="31">
        <f t="shared" si="5"/>
        <v>3</v>
      </c>
      <c r="J53" s="14" t="str">
        <f>VLOOKUP(A53,Month!A53:C206, 3, FALSE)</f>
        <v>March</v>
      </c>
      <c r="K53" s="13" t="b">
        <f t="shared" si="6"/>
        <v>0</v>
      </c>
      <c r="L53" s="12">
        <v>96</v>
      </c>
      <c r="M53" s="12" t="s">
        <v>545</v>
      </c>
      <c r="N53" s="12">
        <v>2731</v>
      </c>
      <c r="O53" s="33">
        <v>1000</v>
      </c>
      <c r="P53" s="12" t="s">
        <v>143</v>
      </c>
      <c r="Q53" s="12" t="s">
        <v>59</v>
      </c>
      <c r="R53" s="12" t="str">
        <f t="shared" si="2"/>
        <v>New York, NY</v>
      </c>
      <c r="S53" s="12" t="s">
        <v>553</v>
      </c>
      <c r="T53" s="12" t="s">
        <v>35</v>
      </c>
      <c r="U53" s="12">
        <f t="shared" si="7"/>
        <v>54</v>
      </c>
      <c r="V53" s="12" t="s">
        <v>569</v>
      </c>
      <c r="W53" s="15" t="b">
        <v>0</v>
      </c>
      <c r="X53" s="15" t="str">
        <f t="shared" si="4"/>
        <v>false</v>
      </c>
      <c r="Y53" s="12" t="s">
        <v>26</v>
      </c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</row>
    <row r="54" spans="1:43" ht="15.75" customHeight="1">
      <c r="A54" s="11" t="s">
        <v>346</v>
      </c>
      <c r="B54" s="32" t="s">
        <v>485</v>
      </c>
      <c r="C54" s="13">
        <v>43551</v>
      </c>
      <c r="D54" s="13">
        <v>43556</v>
      </c>
      <c r="E54" s="13">
        <v>43570</v>
      </c>
      <c r="F54" s="14">
        <f t="shared" si="0"/>
        <v>14</v>
      </c>
      <c r="G54" s="14">
        <f t="shared" si="1"/>
        <v>1</v>
      </c>
      <c r="H54" s="14"/>
      <c r="I54" s="31">
        <f t="shared" si="5"/>
        <v>4</v>
      </c>
      <c r="J54" s="14" t="str">
        <f>VLOOKUP(A54,Month!A54:C207, 3, FALSE)</f>
        <v>April</v>
      </c>
      <c r="K54" s="13" t="b">
        <f t="shared" si="6"/>
        <v>0</v>
      </c>
      <c r="L54" s="12">
        <v>228</v>
      </c>
      <c r="M54" s="12" t="s">
        <v>545</v>
      </c>
      <c r="N54" s="12">
        <v>16047</v>
      </c>
      <c r="O54" s="33">
        <v>5000</v>
      </c>
      <c r="P54" s="12" t="s">
        <v>144</v>
      </c>
      <c r="Q54" s="12" t="s">
        <v>145</v>
      </c>
      <c r="R54" s="12" t="str">
        <f t="shared" si="2"/>
        <v>Brandon, MS</v>
      </c>
      <c r="S54" s="12" t="s">
        <v>553</v>
      </c>
      <c r="T54" s="12" t="s">
        <v>35</v>
      </c>
      <c r="U54" s="12">
        <f t="shared" si="7"/>
        <v>54</v>
      </c>
      <c r="V54" s="12" t="s">
        <v>569</v>
      </c>
      <c r="W54" s="15" t="b">
        <v>0</v>
      </c>
      <c r="X54" s="15" t="str">
        <f t="shared" si="4"/>
        <v>false</v>
      </c>
      <c r="Y54" s="12" t="s">
        <v>26</v>
      </c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</row>
    <row r="55" spans="1:43" ht="15.75" customHeight="1">
      <c r="A55" s="11" t="s">
        <v>347</v>
      </c>
      <c r="B55" s="32" t="s">
        <v>486</v>
      </c>
      <c r="C55" s="13">
        <v>43553</v>
      </c>
      <c r="D55" s="13">
        <v>43605</v>
      </c>
      <c r="E55" s="13">
        <v>43635</v>
      </c>
      <c r="F55" s="14">
        <f t="shared" si="0"/>
        <v>30</v>
      </c>
      <c r="G55" s="14">
        <f t="shared" si="1"/>
        <v>1</v>
      </c>
      <c r="H55" s="14"/>
      <c r="I55" s="31">
        <f t="shared" si="5"/>
        <v>5</v>
      </c>
      <c r="J55" s="14" t="str">
        <f>VLOOKUP(A55,Month!A55:C208, 3, FALSE)</f>
        <v>May</v>
      </c>
      <c r="K55" s="13" t="b">
        <f t="shared" si="6"/>
        <v>0</v>
      </c>
      <c r="L55" s="12">
        <v>157</v>
      </c>
      <c r="M55" s="12" t="s">
        <v>546</v>
      </c>
      <c r="N55" s="12">
        <v>4313</v>
      </c>
      <c r="O55" s="33">
        <v>3000</v>
      </c>
      <c r="P55" s="12" t="s">
        <v>146</v>
      </c>
      <c r="Q55" s="12" t="s">
        <v>34</v>
      </c>
      <c r="R55" s="12" t="str">
        <f t="shared" si="2"/>
        <v>Wales, England</v>
      </c>
      <c r="S55" s="12" t="s">
        <v>554</v>
      </c>
      <c r="T55" s="12" t="s">
        <v>42</v>
      </c>
      <c r="U55" s="12">
        <f t="shared" si="7"/>
        <v>54</v>
      </c>
      <c r="V55" s="12" t="s">
        <v>570</v>
      </c>
      <c r="W55" s="15" t="b">
        <v>0</v>
      </c>
      <c r="X55" s="15" t="str">
        <f t="shared" si="4"/>
        <v>false</v>
      </c>
      <c r="Y55" s="12" t="s">
        <v>26</v>
      </c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</row>
    <row r="56" spans="1:43" ht="15.75" customHeight="1">
      <c r="A56" s="11" t="s">
        <v>348</v>
      </c>
      <c r="B56" s="32" t="s">
        <v>487</v>
      </c>
      <c r="C56" s="13">
        <v>43554</v>
      </c>
      <c r="D56" s="13">
        <v>43560</v>
      </c>
      <c r="E56" s="13">
        <v>43592</v>
      </c>
      <c r="F56" s="14">
        <f t="shared" si="0"/>
        <v>32</v>
      </c>
      <c r="G56" s="14">
        <f t="shared" si="1"/>
        <v>5</v>
      </c>
      <c r="H56" s="14"/>
      <c r="I56" s="31">
        <f t="shared" si="5"/>
        <v>4</v>
      </c>
      <c r="J56" s="14" t="str">
        <f>VLOOKUP(A56,Month!A56:C209, 3, FALSE)</f>
        <v>April</v>
      </c>
      <c r="K56" s="13" t="b">
        <f t="shared" si="6"/>
        <v>0</v>
      </c>
      <c r="L56" s="12">
        <v>341</v>
      </c>
      <c r="M56" s="12" t="s">
        <v>545</v>
      </c>
      <c r="N56" s="12">
        <v>13032</v>
      </c>
      <c r="O56" s="33">
        <v>10000</v>
      </c>
      <c r="P56" s="12" t="s">
        <v>147</v>
      </c>
      <c r="Q56" s="12" t="s">
        <v>100</v>
      </c>
      <c r="R56" s="12" t="str">
        <f t="shared" si="2"/>
        <v>Naperville, IL</v>
      </c>
      <c r="S56" s="12" t="s">
        <v>553</v>
      </c>
      <c r="T56" s="12" t="s">
        <v>35</v>
      </c>
      <c r="U56" s="12">
        <f t="shared" si="7"/>
        <v>54</v>
      </c>
      <c r="V56" s="12" t="s">
        <v>569</v>
      </c>
      <c r="W56" s="15" t="b">
        <v>0</v>
      </c>
      <c r="X56" s="15" t="str">
        <f t="shared" si="4"/>
        <v>false</v>
      </c>
      <c r="Y56" s="12" t="s">
        <v>26</v>
      </c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</row>
    <row r="57" spans="1:43" ht="15.75" customHeight="1">
      <c r="A57" s="11" t="s">
        <v>349</v>
      </c>
      <c r="B57" s="32" t="s">
        <v>488</v>
      </c>
      <c r="C57" s="13">
        <v>43556</v>
      </c>
      <c r="D57" s="13">
        <v>43561</v>
      </c>
      <c r="E57" s="13">
        <v>43576</v>
      </c>
      <c r="F57" s="14">
        <f t="shared" si="0"/>
        <v>15</v>
      </c>
      <c r="G57" s="14">
        <f t="shared" si="1"/>
        <v>6</v>
      </c>
      <c r="H57" s="14"/>
      <c r="I57" s="31">
        <f t="shared" si="5"/>
        <v>4</v>
      </c>
      <c r="J57" s="14" t="str">
        <f>VLOOKUP(A57,Month!A57:C210, 3, FALSE)</f>
        <v>April</v>
      </c>
      <c r="K57" s="13" t="b">
        <f t="shared" si="6"/>
        <v>0</v>
      </c>
      <c r="L57" s="12">
        <v>7</v>
      </c>
      <c r="M57" s="12" t="s">
        <v>548</v>
      </c>
      <c r="N57" s="12">
        <v>197</v>
      </c>
      <c r="O57" s="33">
        <v>100</v>
      </c>
      <c r="P57" s="12" t="s">
        <v>148</v>
      </c>
      <c r="Q57" s="12" t="s">
        <v>126</v>
      </c>
      <c r="R57" s="12" t="str">
        <f t="shared" si="2"/>
        <v>Bretagne, Centre</v>
      </c>
      <c r="S57" s="12" t="s">
        <v>558</v>
      </c>
      <c r="T57" s="12" t="s">
        <v>35</v>
      </c>
      <c r="U57" s="12">
        <f t="shared" si="7"/>
        <v>54</v>
      </c>
      <c r="V57" s="12" t="s">
        <v>569</v>
      </c>
      <c r="W57" s="15" t="b">
        <v>0</v>
      </c>
      <c r="X57" s="15" t="str">
        <f t="shared" si="4"/>
        <v>false</v>
      </c>
      <c r="Y57" s="12" t="s">
        <v>26</v>
      </c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</row>
    <row r="58" spans="1:43" ht="15.75" customHeight="1">
      <c r="A58" s="11" t="s">
        <v>350</v>
      </c>
      <c r="B58" s="32" t="s">
        <v>489</v>
      </c>
      <c r="C58" s="13">
        <v>43558</v>
      </c>
      <c r="D58" s="13">
        <v>43571</v>
      </c>
      <c r="E58" s="13">
        <v>43587</v>
      </c>
      <c r="F58" s="14">
        <f t="shared" si="0"/>
        <v>16</v>
      </c>
      <c r="G58" s="14">
        <f t="shared" si="1"/>
        <v>2</v>
      </c>
      <c r="H58" s="14"/>
      <c r="I58" s="31">
        <f t="shared" si="5"/>
        <v>4</v>
      </c>
      <c r="J58" s="14" t="str">
        <f>VLOOKUP(A58,Month!A58:C211, 3, FALSE)</f>
        <v>April</v>
      </c>
      <c r="K58" s="13" t="b">
        <f t="shared" si="6"/>
        <v>0</v>
      </c>
      <c r="L58" s="12">
        <v>26004</v>
      </c>
      <c r="M58" s="12" t="s">
        <v>545</v>
      </c>
      <c r="N58" s="12">
        <v>1367901.33</v>
      </c>
      <c r="O58" s="33">
        <v>20000</v>
      </c>
      <c r="P58" s="12" t="s">
        <v>149</v>
      </c>
      <c r="Q58" s="12" t="s">
        <v>24</v>
      </c>
      <c r="R58" s="12" t="str">
        <f t="shared" si="2"/>
        <v>Boynton Beach, FL</v>
      </c>
      <c r="S58" s="12" t="s">
        <v>553</v>
      </c>
      <c r="T58" s="12" t="s">
        <v>35</v>
      </c>
      <c r="U58" s="12">
        <f t="shared" si="7"/>
        <v>54</v>
      </c>
      <c r="V58" s="12" t="s">
        <v>569</v>
      </c>
      <c r="W58" s="15" t="b">
        <v>0</v>
      </c>
      <c r="X58" s="15" t="str">
        <f t="shared" si="4"/>
        <v>false</v>
      </c>
      <c r="Y58" s="12" t="s">
        <v>26</v>
      </c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</row>
    <row r="59" spans="1:43" ht="15.75" customHeight="1">
      <c r="A59" s="11" t="s">
        <v>351</v>
      </c>
      <c r="B59" s="32" t="s">
        <v>490</v>
      </c>
      <c r="C59" s="13">
        <v>43564</v>
      </c>
      <c r="D59" s="13">
        <v>43578</v>
      </c>
      <c r="E59" s="13">
        <v>43608</v>
      </c>
      <c r="F59" s="14">
        <f t="shared" si="0"/>
        <v>30</v>
      </c>
      <c r="G59" s="14">
        <f t="shared" si="1"/>
        <v>2</v>
      </c>
      <c r="H59" s="14"/>
      <c r="I59" s="31">
        <f t="shared" si="5"/>
        <v>4</v>
      </c>
      <c r="J59" s="14" t="str">
        <f>VLOOKUP(A59,Month!A59:C212, 3, FALSE)</f>
        <v>April</v>
      </c>
      <c r="K59" s="13" t="b">
        <f t="shared" si="6"/>
        <v>0</v>
      </c>
      <c r="L59" s="12">
        <v>71</v>
      </c>
      <c r="M59" s="12" t="s">
        <v>545</v>
      </c>
      <c r="N59" s="12">
        <v>1633</v>
      </c>
      <c r="O59" s="33">
        <v>7500</v>
      </c>
      <c r="P59" s="12" t="s">
        <v>150</v>
      </c>
      <c r="Q59" s="12" t="s">
        <v>151</v>
      </c>
      <c r="R59" s="12" t="str">
        <f t="shared" si="2"/>
        <v>College Park, MD</v>
      </c>
      <c r="S59" s="12" t="s">
        <v>553</v>
      </c>
      <c r="T59" s="12" t="s">
        <v>42</v>
      </c>
      <c r="U59" s="12">
        <f t="shared" si="7"/>
        <v>54</v>
      </c>
      <c r="V59" s="12" t="s">
        <v>570</v>
      </c>
      <c r="W59" s="15" t="b">
        <v>0</v>
      </c>
      <c r="X59" s="15" t="str">
        <f t="shared" si="4"/>
        <v>false</v>
      </c>
      <c r="Y59" s="12" t="s">
        <v>30</v>
      </c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</row>
    <row r="60" spans="1:43" ht="15.75" customHeight="1">
      <c r="A60" s="11" t="s">
        <v>352</v>
      </c>
      <c r="B60" s="32" t="s">
        <v>491</v>
      </c>
      <c r="C60" s="13">
        <v>43564</v>
      </c>
      <c r="D60" s="13">
        <v>43574</v>
      </c>
      <c r="E60" s="13">
        <v>43605</v>
      </c>
      <c r="F60" s="14">
        <f t="shared" si="0"/>
        <v>31</v>
      </c>
      <c r="G60" s="14">
        <f t="shared" si="1"/>
        <v>5</v>
      </c>
      <c r="H60" s="14"/>
      <c r="I60" s="31">
        <f t="shared" si="5"/>
        <v>4</v>
      </c>
      <c r="J60" s="14" t="str">
        <f>VLOOKUP(A60,Month!A60:C213, 3, FALSE)</f>
        <v>April</v>
      </c>
      <c r="K60" s="13" t="b">
        <f t="shared" si="6"/>
        <v>0</v>
      </c>
      <c r="L60" s="12">
        <v>22</v>
      </c>
      <c r="M60" s="12" t="s">
        <v>545</v>
      </c>
      <c r="N60" s="12">
        <v>1364</v>
      </c>
      <c r="O60" s="33">
        <v>5000</v>
      </c>
      <c r="P60" s="12" t="s">
        <v>152</v>
      </c>
      <c r="Q60" s="12" t="s">
        <v>111</v>
      </c>
      <c r="R60" s="12" t="str">
        <f t="shared" si="2"/>
        <v>Durango, CO</v>
      </c>
      <c r="S60" s="12" t="s">
        <v>553</v>
      </c>
      <c r="T60" s="12" t="s">
        <v>153</v>
      </c>
      <c r="U60" s="12">
        <f t="shared" si="7"/>
        <v>54</v>
      </c>
      <c r="V60" s="12" t="s">
        <v>571</v>
      </c>
      <c r="W60" s="15" t="b">
        <v>0</v>
      </c>
      <c r="X60" s="15" t="str">
        <f t="shared" si="4"/>
        <v>false</v>
      </c>
      <c r="Y60" s="12" t="s">
        <v>30</v>
      </c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</row>
    <row r="61" spans="1:43" ht="15.75" customHeight="1">
      <c r="A61" s="11" t="s">
        <v>353</v>
      </c>
      <c r="B61" s="32" t="s">
        <v>492</v>
      </c>
      <c r="C61" s="13">
        <v>43566</v>
      </c>
      <c r="D61" s="13">
        <v>43572</v>
      </c>
      <c r="E61" s="13">
        <v>43602</v>
      </c>
      <c r="F61" s="14">
        <f t="shared" si="0"/>
        <v>30</v>
      </c>
      <c r="G61" s="14">
        <f t="shared" si="1"/>
        <v>3</v>
      </c>
      <c r="H61" s="14"/>
      <c r="I61" s="31">
        <f t="shared" si="5"/>
        <v>4</v>
      </c>
      <c r="J61" s="14" t="str">
        <f>VLOOKUP(A61,Month!A61:C214, 3, FALSE)</f>
        <v>April</v>
      </c>
      <c r="K61" s="13" t="b">
        <f t="shared" si="6"/>
        <v>0</v>
      </c>
      <c r="L61" s="12">
        <v>319</v>
      </c>
      <c r="M61" s="12" t="s">
        <v>545</v>
      </c>
      <c r="N61" s="12">
        <v>27666</v>
      </c>
      <c r="O61" s="33">
        <v>10000</v>
      </c>
      <c r="P61" s="12" t="s">
        <v>154</v>
      </c>
      <c r="Q61" s="12" t="s">
        <v>114</v>
      </c>
      <c r="R61" s="12" t="str">
        <f t="shared" si="2"/>
        <v>Salt Lake City, UT</v>
      </c>
      <c r="S61" s="12" t="s">
        <v>553</v>
      </c>
      <c r="T61" s="12" t="s">
        <v>35</v>
      </c>
      <c r="U61" s="12">
        <f t="shared" si="7"/>
        <v>54</v>
      </c>
      <c r="V61" s="12" t="s">
        <v>569</v>
      </c>
      <c r="W61" s="15" t="b">
        <v>0</v>
      </c>
      <c r="X61" s="15" t="str">
        <f t="shared" si="4"/>
        <v>false</v>
      </c>
      <c r="Y61" s="12" t="s">
        <v>26</v>
      </c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</row>
    <row r="62" spans="1:43" ht="15.75" customHeight="1">
      <c r="A62" s="11" t="s">
        <v>354</v>
      </c>
      <c r="B62" s="32" t="s">
        <v>155</v>
      </c>
      <c r="C62" s="13">
        <v>43567</v>
      </c>
      <c r="D62" s="13">
        <v>43582</v>
      </c>
      <c r="E62" s="13">
        <v>43617</v>
      </c>
      <c r="F62" s="14">
        <f t="shared" si="0"/>
        <v>35</v>
      </c>
      <c r="G62" s="14">
        <f t="shared" si="1"/>
        <v>6</v>
      </c>
      <c r="H62" s="14"/>
      <c r="I62" s="31">
        <f t="shared" si="5"/>
        <v>4</v>
      </c>
      <c r="J62" s="14" t="str">
        <f>VLOOKUP(A62,Month!A62:C215, 3, FALSE)</f>
        <v>April</v>
      </c>
      <c r="K62" s="13" t="b">
        <f t="shared" si="6"/>
        <v>0</v>
      </c>
      <c r="L62" s="12">
        <v>3</v>
      </c>
      <c r="M62" s="12" t="s">
        <v>550</v>
      </c>
      <c r="N62" s="12">
        <v>40</v>
      </c>
      <c r="O62" s="33">
        <v>30000</v>
      </c>
      <c r="P62" s="12" t="s">
        <v>138</v>
      </c>
      <c r="Q62" s="12" t="s">
        <v>139</v>
      </c>
      <c r="R62" s="12" t="str">
        <f t="shared" si="2"/>
        <v>Hong Kong, Hong Kong Island</v>
      </c>
      <c r="S62" s="12" t="s">
        <v>138</v>
      </c>
      <c r="T62" s="12" t="s">
        <v>29</v>
      </c>
      <c r="U62" s="12">
        <f t="shared" si="7"/>
        <v>54</v>
      </c>
      <c r="V62" s="12" t="s">
        <v>568</v>
      </c>
      <c r="W62" s="15" t="b">
        <v>0</v>
      </c>
      <c r="X62" s="15" t="str">
        <f t="shared" si="4"/>
        <v>false</v>
      </c>
      <c r="Y62" s="12" t="s">
        <v>30</v>
      </c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</row>
    <row r="63" spans="1:43" ht="15.75" customHeight="1">
      <c r="A63" s="11" t="s">
        <v>355</v>
      </c>
      <c r="B63" s="32" t="s">
        <v>156</v>
      </c>
      <c r="C63" s="13">
        <v>43570</v>
      </c>
      <c r="D63" s="13">
        <v>43603</v>
      </c>
      <c r="E63" s="13">
        <v>43623</v>
      </c>
      <c r="F63" s="14">
        <f t="shared" si="0"/>
        <v>20</v>
      </c>
      <c r="G63" s="14">
        <f t="shared" si="1"/>
        <v>6</v>
      </c>
      <c r="H63" s="14"/>
      <c r="I63" s="31">
        <f t="shared" si="5"/>
        <v>5</v>
      </c>
      <c r="J63" s="14" t="str">
        <f>VLOOKUP(A63,Month!A63:C216, 3, FALSE)</f>
        <v>May</v>
      </c>
      <c r="K63" s="13" t="b">
        <f t="shared" si="6"/>
        <v>0</v>
      </c>
      <c r="L63" s="12">
        <v>193</v>
      </c>
      <c r="M63" s="12" t="s">
        <v>545</v>
      </c>
      <c r="N63" s="12">
        <v>10558</v>
      </c>
      <c r="O63" s="33">
        <v>4500</v>
      </c>
      <c r="P63" s="12" t="s">
        <v>157</v>
      </c>
      <c r="Q63" s="12" t="s">
        <v>41</v>
      </c>
      <c r="R63" s="12" t="str">
        <f t="shared" si="2"/>
        <v>Hayward, CA</v>
      </c>
      <c r="S63" s="12" t="s">
        <v>553</v>
      </c>
      <c r="T63" s="12" t="s">
        <v>42</v>
      </c>
      <c r="U63" s="12">
        <f t="shared" si="7"/>
        <v>54</v>
      </c>
      <c r="V63" s="12" t="s">
        <v>570</v>
      </c>
      <c r="W63" s="15" t="b">
        <v>0</v>
      </c>
      <c r="X63" s="15" t="str">
        <f t="shared" si="4"/>
        <v>false</v>
      </c>
      <c r="Y63" s="12" t="s">
        <v>26</v>
      </c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</row>
    <row r="64" spans="1:43" ht="15.75" customHeight="1">
      <c r="A64" s="11" t="s">
        <v>356</v>
      </c>
      <c r="B64" s="32" t="s">
        <v>493</v>
      </c>
      <c r="C64" s="13">
        <v>43571</v>
      </c>
      <c r="D64" s="13">
        <v>43572</v>
      </c>
      <c r="E64" s="13">
        <v>43586</v>
      </c>
      <c r="F64" s="14">
        <f t="shared" si="0"/>
        <v>14</v>
      </c>
      <c r="G64" s="14">
        <f t="shared" si="1"/>
        <v>3</v>
      </c>
      <c r="H64" s="14"/>
      <c r="I64" s="31">
        <f t="shared" si="5"/>
        <v>4</v>
      </c>
      <c r="J64" s="14" t="str">
        <f>VLOOKUP(A64,Month!A64:C217, 3, FALSE)</f>
        <v>April</v>
      </c>
      <c r="K64" s="13" t="b">
        <f t="shared" si="6"/>
        <v>0</v>
      </c>
      <c r="L64" s="12">
        <v>36</v>
      </c>
      <c r="M64" s="12" t="s">
        <v>545</v>
      </c>
      <c r="N64" s="12">
        <v>989</v>
      </c>
      <c r="O64" s="33">
        <v>500</v>
      </c>
      <c r="P64" s="12" t="s">
        <v>158</v>
      </c>
      <c r="Q64" s="12" t="s">
        <v>159</v>
      </c>
      <c r="R64" s="12" t="str">
        <f t="shared" si="2"/>
        <v>Carrollton, GA</v>
      </c>
      <c r="S64" s="12" t="s">
        <v>553</v>
      </c>
      <c r="T64" s="12" t="s">
        <v>35</v>
      </c>
      <c r="U64" s="12">
        <f t="shared" si="7"/>
        <v>54</v>
      </c>
      <c r="V64" s="12" t="s">
        <v>569</v>
      </c>
      <c r="W64" s="15" t="b">
        <v>0</v>
      </c>
      <c r="X64" s="15" t="str">
        <f t="shared" si="4"/>
        <v>false</v>
      </c>
      <c r="Y64" s="12" t="s">
        <v>26</v>
      </c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</row>
    <row r="65" spans="1:43" ht="15.75" customHeight="1">
      <c r="A65" s="11" t="s">
        <v>357</v>
      </c>
      <c r="B65" s="32" t="s">
        <v>494</v>
      </c>
      <c r="C65" s="13">
        <v>43574</v>
      </c>
      <c r="D65" s="13"/>
      <c r="E65" s="13">
        <v>43661</v>
      </c>
      <c r="F65" s="14">
        <f t="shared" si="0"/>
        <v>43661</v>
      </c>
      <c r="G65" s="14">
        <f t="shared" si="1"/>
        <v>6</v>
      </c>
      <c r="H65" s="14"/>
      <c r="I65" s="31">
        <f t="shared" si="5"/>
        <v>1</v>
      </c>
      <c r="J65" s="14" t="str">
        <f>VLOOKUP(A65,Month!A65:C218, 3, FALSE)</f>
        <v>January</v>
      </c>
      <c r="K65" s="13" t="b">
        <f t="shared" si="6"/>
        <v>0</v>
      </c>
      <c r="L65" s="12">
        <v>208</v>
      </c>
      <c r="M65" s="12" t="s">
        <v>545</v>
      </c>
      <c r="N65" s="12">
        <v>4127</v>
      </c>
      <c r="O65" s="33">
        <v>1500</v>
      </c>
      <c r="P65" s="12" t="s">
        <v>160</v>
      </c>
      <c r="Q65" s="12" t="s">
        <v>93</v>
      </c>
      <c r="R65" s="12" t="str">
        <f t="shared" si="2"/>
        <v>Detroit, MI</v>
      </c>
      <c r="S65" s="12" t="s">
        <v>553</v>
      </c>
      <c r="T65" s="12" t="s">
        <v>35</v>
      </c>
      <c r="U65" s="12">
        <f t="shared" si="7"/>
        <v>54</v>
      </c>
      <c r="V65" s="12" t="s">
        <v>569</v>
      </c>
      <c r="W65" s="15" t="b">
        <v>0</v>
      </c>
      <c r="X65" s="15" t="str">
        <f t="shared" si="4"/>
        <v>false</v>
      </c>
      <c r="Y65" s="12" t="s">
        <v>26</v>
      </c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</row>
    <row r="66" spans="1:43" ht="15.75" customHeight="1">
      <c r="A66" s="11" t="s">
        <v>358</v>
      </c>
      <c r="B66" s="32" t="s">
        <v>161</v>
      </c>
      <c r="C66" s="13">
        <v>43574</v>
      </c>
      <c r="D66" s="13">
        <v>43586</v>
      </c>
      <c r="E66" s="13">
        <v>43611</v>
      </c>
      <c r="F66" s="14">
        <f t="shared" ref="F66:F129" si="8">E66-D66</f>
        <v>25</v>
      </c>
      <c r="G66" s="14">
        <f t="shared" ref="G66:G129" si="9">WEEKDAY(D66,2)</f>
        <v>3</v>
      </c>
      <c r="H66" s="14"/>
      <c r="I66" s="31">
        <f t="shared" si="5"/>
        <v>5</v>
      </c>
      <c r="J66" s="14" t="str">
        <f>VLOOKUP(A66,Month!A66:C219, 3, FALSE)</f>
        <v>May</v>
      </c>
      <c r="K66" s="13" t="b">
        <f t="shared" si="6"/>
        <v>0</v>
      </c>
      <c r="L66" s="12">
        <v>893</v>
      </c>
      <c r="M66" s="12" t="s">
        <v>548</v>
      </c>
      <c r="N66" s="12">
        <v>44556</v>
      </c>
      <c r="O66" s="33">
        <v>28000</v>
      </c>
      <c r="P66" s="12" t="s">
        <v>162</v>
      </c>
      <c r="Q66" s="12" t="s">
        <v>163</v>
      </c>
      <c r="R66" s="12" t="str">
        <f t="shared" ref="R66:R129" si="10">CONCATENATE(P66, ", ", Q66)</f>
        <v>Perugia, Umbria</v>
      </c>
      <c r="S66" s="12" t="s">
        <v>556</v>
      </c>
      <c r="T66" s="12" t="s">
        <v>35</v>
      </c>
      <c r="U66" s="12">
        <f t="shared" si="7"/>
        <v>54</v>
      </c>
      <c r="V66" s="12" t="s">
        <v>569</v>
      </c>
      <c r="W66" s="15" t="b">
        <v>0</v>
      </c>
      <c r="X66" s="15" t="str">
        <f t="shared" ref="X66:X129" si="11">LOWER(W66)</f>
        <v>false</v>
      </c>
      <c r="Y66" s="12" t="s">
        <v>26</v>
      </c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</row>
    <row r="67" spans="1:43" ht="15.75" customHeight="1">
      <c r="A67" s="11" t="s">
        <v>359</v>
      </c>
      <c r="B67" s="32" t="s">
        <v>495</v>
      </c>
      <c r="C67" s="13">
        <v>43575</v>
      </c>
      <c r="D67" s="13">
        <v>43593</v>
      </c>
      <c r="E67" s="13">
        <v>43623</v>
      </c>
      <c r="F67" s="14">
        <f t="shared" si="8"/>
        <v>30</v>
      </c>
      <c r="G67" s="14">
        <f t="shared" si="9"/>
        <v>3</v>
      </c>
      <c r="H67" s="14"/>
      <c r="I67" s="31">
        <f t="shared" ref="I67:I130" si="12">MONTH(D67)</f>
        <v>5</v>
      </c>
      <c r="J67" s="14" t="str">
        <f>VLOOKUP(A67,Month!A67:C220, 3, FALSE)</f>
        <v>May</v>
      </c>
      <c r="K67" s="13" t="b">
        <f t="shared" ref="K67:K130" si="13">EXACT(C67,D67)</f>
        <v>0</v>
      </c>
      <c r="L67" s="12">
        <v>23</v>
      </c>
      <c r="M67" s="12" t="s">
        <v>545</v>
      </c>
      <c r="N67" s="12">
        <v>1966</v>
      </c>
      <c r="O67" s="33">
        <v>75000</v>
      </c>
      <c r="P67" s="12" t="s">
        <v>164</v>
      </c>
      <c r="Q67" s="12" t="s">
        <v>63</v>
      </c>
      <c r="R67" s="12" t="str">
        <f t="shared" si="10"/>
        <v>Redmond, WA</v>
      </c>
      <c r="S67" s="12" t="s">
        <v>553</v>
      </c>
      <c r="T67" s="12" t="s">
        <v>25</v>
      </c>
      <c r="U67" s="12">
        <f t="shared" si="7"/>
        <v>54</v>
      </c>
      <c r="V67" s="12" t="s">
        <v>567</v>
      </c>
      <c r="W67" s="15" t="b">
        <v>0</v>
      </c>
      <c r="X67" s="15" t="str">
        <f t="shared" si="11"/>
        <v>false</v>
      </c>
      <c r="Y67" s="12" t="s">
        <v>30</v>
      </c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</row>
    <row r="68" spans="1:43" ht="15.75" customHeight="1">
      <c r="A68" s="11" t="s">
        <v>360</v>
      </c>
      <c r="B68" s="32" t="s">
        <v>496</v>
      </c>
      <c r="C68" s="13">
        <v>43575</v>
      </c>
      <c r="D68" s="13">
        <v>43586</v>
      </c>
      <c r="E68" s="13">
        <v>43622</v>
      </c>
      <c r="F68" s="14">
        <f t="shared" si="8"/>
        <v>36</v>
      </c>
      <c r="G68" s="14">
        <f t="shared" si="9"/>
        <v>3</v>
      </c>
      <c r="H68" s="14"/>
      <c r="I68" s="31">
        <f t="shared" si="12"/>
        <v>5</v>
      </c>
      <c r="J68" s="14" t="str">
        <f>VLOOKUP(A68,Month!A68:C221, 3, FALSE)</f>
        <v>May</v>
      </c>
      <c r="K68" s="13" t="b">
        <f t="shared" si="13"/>
        <v>0</v>
      </c>
      <c r="L68" s="12">
        <v>1273</v>
      </c>
      <c r="M68" s="12" t="s">
        <v>545</v>
      </c>
      <c r="N68" s="12">
        <v>166304</v>
      </c>
      <c r="O68" s="33">
        <v>15000</v>
      </c>
      <c r="P68" s="12" t="s">
        <v>165</v>
      </c>
      <c r="Q68" s="12" t="s">
        <v>100</v>
      </c>
      <c r="R68" s="12" t="str">
        <f t="shared" si="10"/>
        <v>Bloomington, IL</v>
      </c>
      <c r="S68" s="12" t="s">
        <v>553</v>
      </c>
      <c r="T68" s="12" t="s">
        <v>35</v>
      </c>
      <c r="U68" s="12">
        <f t="shared" si="7"/>
        <v>54</v>
      </c>
      <c r="V68" s="12" t="s">
        <v>569</v>
      </c>
      <c r="W68" s="15" t="b">
        <v>0</v>
      </c>
      <c r="X68" s="15" t="str">
        <f t="shared" si="11"/>
        <v>false</v>
      </c>
      <c r="Y68" s="12" t="s">
        <v>26</v>
      </c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</row>
    <row r="69" spans="1:43" ht="15.75" customHeight="1">
      <c r="A69" s="11" t="s">
        <v>361</v>
      </c>
      <c r="B69" s="32" t="s">
        <v>166</v>
      </c>
      <c r="C69" s="13">
        <v>43576</v>
      </c>
      <c r="D69" s="13">
        <v>43586</v>
      </c>
      <c r="E69" s="13">
        <v>43616</v>
      </c>
      <c r="F69" s="14">
        <f t="shared" si="8"/>
        <v>30</v>
      </c>
      <c r="G69" s="14">
        <f t="shared" si="9"/>
        <v>3</v>
      </c>
      <c r="H69" s="14"/>
      <c r="I69" s="31">
        <f t="shared" si="12"/>
        <v>5</v>
      </c>
      <c r="J69" s="14" t="str">
        <f>VLOOKUP(A69,Month!A69:C222, 3, FALSE)</f>
        <v>May</v>
      </c>
      <c r="K69" s="13" t="b">
        <f t="shared" si="13"/>
        <v>0</v>
      </c>
      <c r="L69" s="12">
        <v>36</v>
      </c>
      <c r="M69" s="12" t="s">
        <v>545</v>
      </c>
      <c r="N69" s="12">
        <v>3511</v>
      </c>
      <c r="O69" s="33">
        <v>2000</v>
      </c>
      <c r="P69" s="12" t="s">
        <v>167</v>
      </c>
      <c r="Q69" s="12" t="s">
        <v>41</v>
      </c>
      <c r="R69" s="12" t="str">
        <f t="shared" si="10"/>
        <v>Pasadena, CA</v>
      </c>
      <c r="S69" s="12" t="s">
        <v>553</v>
      </c>
      <c r="T69" s="12" t="s">
        <v>153</v>
      </c>
      <c r="U69" s="12">
        <f t="shared" si="7"/>
        <v>54</v>
      </c>
      <c r="V69" s="12" t="s">
        <v>571</v>
      </c>
      <c r="W69" s="15" t="b">
        <v>0</v>
      </c>
      <c r="X69" s="15" t="str">
        <f t="shared" si="11"/>
        <v>false</v>
      </c>
      <c r="Y69" s="12" t="s">
        <v>26</v>
      </c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</row>
    <row r="70" spans="1:43" ht="15.75" customHeight="1">
      <c r="A70" s="11" t="s">
        <v>362</v>
      </c>
      <c r="B70" s="32" t="s">
        <v>497</v>
      </c>
      <c r="C70" s="13">
        <v>43579</v>
      </c>
      <c r="D70" s="13">
        <v>43640</v>
      </c>
      <c r="E70" s="13">
        <v>43685</v>
      </c>
      <c r="F70" s="14">
        <f t="shared" si="8"/>
        <v>45</v>
      </c>
      <c r="G70" s="14">
        <f t="shared" si="9"/>
        <v>1</v>
      </c>
      <c r="H70" s="14"/>
      <c r="I70" s="31">
        <f t="shared" si="12"/>
        <v>6</v>
      </c>
      <c r="J70" s="14" t="str">
        <f>VLOOKUP(A70,Month!A70:C223, 3, FALSE)</f>
        <v>June</v>
      </c>
      <c r="K70" s="13" t="b">
        <f t="shared" si="13"/>
        <v>0</v>
      </c>
      <c r="L70" s="12">
        <v>8504</v>
      </c>
      <c r="M70" s="12" t="s">
        <v>551</v>
      </c>
      <c r="N70" s="12">
        <v>3542035.74</v>
      </c>
      <c r="O70" s="33">
        <v>1079668</v>
      </c>
      <c r="P70" s="12" t="s">
        <v>168</v>
      </c>
      <c r="Q70" s="12" t="s">
        <v>169</v>
      </c>
      <c r="R70" s="12" t="str">
        <f t="shared" si="10"/>
        <v>Oslo, Oslo Fylke</v>
      </c>
      <c r="S70" s="12" t="s">
        <v>560</v>
      </c>
      <c r="T70" s="12" t="s">
        <v>35</v>
      </c>
      <c r="U70" s="12">
        <f t="shared" si="7"/>
        <v>54</v>
      </c>
      <c r="V70" s="12" t="s">
        <v>569</v>
      </c>
      <c r="W70" s="15" t="b">
        <v>0</v>
      </c>
      <c r="X70" s="15" t="str">
        <f t="shared" si="11"/>
        <v>false</v>
      </c>
      <c r="Y70" s="12" t="s">
        <v>26</v>
      </c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</row>
    <row r="71" spans="1:43" ht="15.75" customHeight="1">
      <c r="A71" s="11" t="s">
        <v>363</v>
      </c>
      <c r="B71" s="32" t="s">
        <v>170</v>
      </c>
      <c r="C71" s="13">
        <v>43580</v>
      </c>
      <c r="D71" s="13">
        <v>43599</v>
      </c>
      <c r="E71" s="13">
        <v>43623</v>
      </c>
      <c r="F71" s="14">
        <f t="shared" si="8"/>
        <v>24</v>
      </c>
      <c r="G71" s="14">
        <f t="shared" si="9"/>
        <v>2</v>
      </c>
      <c r="H71" s="14"/>
      <c r="I71" s="31">
        <f t="shared" si="12"/>
        <v>5</v>
      </c>
      <c r="J71" s="14" t="str">
        <f>VLOOKUP(A71,Month!A71:C224, 3, FALSE)</f>
        <v>May</v>
      </c>
      <c r="K71" s="13" t="b">
        <f t="shared" si="13"/>
        <v>0</v>
      </c>
      <c r="L71" s="12">
        <v>2848</v>
      </c>
      <c r="M71" s="12" t="s">
        <v>545</v>
      </c>
      <c r="N71" s="12">
        <v>136726</v>
      </c>
      <c r="O71" s="33">
        <v>5000</v>
      </c>
      <c r="P71" s="12" t="s">
        <v>171</v>
      </c>
      <c r="Q71" s="12" t="s">
        <v>100</v>
      </c>
      <c r="R71" s="12" t="str">
        <f t="shared" si="10"/>
        <v>Plainfield, IL</v>
      </c>
      <c r="S71" s="12" t="s">
        <v>553</v>
      </c>
      <c r="T71" s="12" t="s">
        <v>35</v>
      </c>
      <c r="U71" s="12">
        <f t="shared" si="7"/>
        <v>54</v>
      </c>
      <c r="V71" s="12" t="s">
        <v>569</v>
      </c>
      <c r="W71" s="15" t="b">
        <v>0</v>
      </c>
      <c r="X71" s="15" t="str">
        <f t="shared" si="11"/>
        <v>false</v>
      </c>
      <c r="Y71" s="12" t="s">
        <v>26</v>
      </c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</row>
    <row r="72" spans="1:43" ht="15.75" customHeight="1">
      <c r="A72" s="11" t="s">
        <v>364</v>
      </c>
      <c r="B72" s="32" t="s">
        <v>498</v>
      </c>
      <c r="C72" s="13">
        <v>43581</v>
      </c>
      <c r="D72" s="13">
        <v>43647</v>
      </c>
      <c r="E72" s="13">
        <v>43677</v>
      </c>
      <c r="F72" s="14">
        <f t="shared" si="8"/>
        <v>30</v>
      </c>
      <c r="G72" s="14">
        <f t="shared" si="9"/>
        <v>1</v>
      </c>
      <c r="H72" s="14"/>
      <c r="I72" s="31">
        <f t="shared" si="12"/>
        <v>7</v>
      </c>
      <c r="J72" s="14" t="str">
        <f>VLOOKUP(A72,Month!A72:C225, 3, FALSE)</f>
        <v>July</v>
      </c>
      <c r="K72" s="13" t="b">
        <f t="shared" si="13"/>
        <v>0</v>
      </c>
      <c r="L72" s="12">
        <v>307</v>
      </c>
      <c r="M72" s="12" t="s">
        <v>545</v>
      </c>
      <c r="N72" s="12">
        <v>5363</v>
      </c>
      <c r="O72" s="33">
        <v>1000</v>
      </c>
      <c r="P72" s="12" t="s">
        <v>172</v>
      </c>
      <c r="Q72" s="12" t="s">
        <v>173</v>
      </c>
      <c r="R72" s="12" t="str">
        <f t="shared" si="10"/>
        <v>Minneapolis, MN</v>
      </c>
      <c r="S72" s="12" t="s">
        <v>553</v>
      </c>
      <c r="T72" s="12" t="s">
        <v>35</v>
      </c>
      <c r="U72" s="12">
        <f t="shared" si="7"/>
        <v>54</v>
      </c>
      <c r="V72" s="12" t="s">
        <v>569</v>
      </c>
      <c r="W72" s="15" t="b">
        <v>0</v>
      </c>
      <c r="X72" s="15" t="str">
        <f t="shared" si="11"/>
        <v>false</v>
      </c>
      <c r="Y72" s="12" t="s">
        <v>26</v>
      </c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</row>
    <row r="73" spans="1:43" ht="15.75" customHeight="1">
      <c r="A73" s="11" t="s">
        <v>365</v>
      </c>
      <c r="B73" s="32" t="s">
        <v>174</v>
      </c>
      <c r="C73" s="13">
        <v>43584</v>
      </c>
      <c r="D73" s="13">
        <v>43586</v>
      </c>
      <c r="E73" s="13">
        <v>43616</v>
      </c>
      <c r="F73" s="14">
        <f t="shared" si="8"/>
        <v>30</v>
      </c>
      <c r="G73" s="14">
        <f t="shared" si="9"/>
        <v>3</v>
      </c>
      <c r="H73" s="14"/>
      <c r="I73" s="31">
        <f t="shared" si="12"/>
        <v>5</v>
      </c>
      <c r="J73" s="14" t="str">
        <f>VLOOKUP(A73,Month!A73:C226, 3, FALSE)</f>
        <v>May</v>
      </c>
      <c r="K73" s="13" t="b">
        <f t="shared" si="13"/>
        <v>0</v>
      </c>
      <c r="L73" s="12">
        <v>173</v>
      </c>
      <c r="M73" s="12" t="s">
        <v>545</v>
      </c>
      <c r="N73" s="12">
        <v>1737</v>
      </c>
      <c r="O73" s="33">
        <v>1000</v>
      </c>
      <c r="P73" s="12" t="s">
        <v>164</v>
      </c>
      <c r="Q73" s="12" t="s">
        <v>63</v>
      </c>
      <c r="R73" s="12" t="str">
        <f t="shared" si="10"/>
        <v>Redmond, WA</v>
      </c>
      <c r="S73" s="12" t="s">
        <v>553</v>
      </c>
      <c r="T73" s="12" t="s">
        <v>35</v>
      </c>
      <c r="U73" s="12">
        <f t="shared" si="7"/>
        <v>54</v>
      </c>
      <c r="V73" s="12" t="s">
        <v>569</v>
      </c>
      <c r="W73" s="15" t="b">
        <v>0</v>
      </c>
      <c r="X73" s="15" t="str">
        <f t="shared" si="11"/>
        <v>false</v>
      </c>
      <c r="Y73" s="12" t="s">
        <v>26</v>
      </c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</row>
    <row r="74" spans="1:43" ht="15.75" customHeight="1">
      <c r="A74" s="11" t="s">
        <v>366</v>
      </c>
      <c r="B74" s="32" t="s">
        <v>175</v>
      </c>
      <c r="C74" s="13"/>
      <c r="D74" s="13">
        <v>43689</v>
      </c>
      <c r="E74" s="13">
        <v>43719</v>
      </c>
      <c r="F74" s="14">
        <f t="shared" si="8"/>
        <v>30</v>
      </c>
      <c r="G74" s="14">
        <f t="shared" si="9"/>
        <v>1</v>
      </c>
      <c r="H74" s="14"/>
      <c r="I74" s="31">
        <f t="shared" si="12"/>
        <v>8</v>
      </c>
      <c r="J74" s="14" t="str">
        <f>VLOOKUP(A74,Month!A74:C227, 3, FALSE)</f>
        <v>August</v>
      </c>
      <c r="K74" s="13" t="b">
        <f t="shared" si="13"/>
        <v>0</v>
      </c>
      <c r="L74" s="12">
        <v>11</v>
      </c>
      <c r="M74" s="12" t="s">
        <v>546</v>
      </c>
      <c r="N74" s="12">
        <v>81</v>
      </c>
      <c r="O74" s="33">
        <v>20</v>
      </c>
      <c r="P74" s="12" t="s">
        <v>97</v>
      </c>
      <c r="Q74" s="12" t="s">
        <v>34</v>
      </c>
      <c r="R74" s="12" t="str">
        <f t="shared" si="10"/>
        <v>London, England</v>
      </c>
      <c r="S74" s="12" t="s">
        <v>554</v>
      </c>
      <c r="T74" s="12" t="s">
        <v>35</v>
      </c>
      <c r="U74" s="12">
        <f t="shared" si="7"/>
        <v>54</v>
      </c>
      <c r="V74" s="12" t="s">
        <v>569</v>
      </c>
      <c r="W74" s="15" t="b">
        <v>0</v>
      </c>
      <c r="X74" s="15" t="str">
        <f t="shared" si="11"/>
        <v>false</v>
      </c>
      <c r="Y74" s="12" t="s">
        <v>26</v>
      </c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</row>
    <row r="75" spans="1:43" ht="15.75" customHeight="1">
      <c r="A75" s="11" t="s">
        <v>367</v>
      </c>
      <c r="B75" s="32" t="s">
        <v>499</v>
      </c>
      <c r="C75" s="13">
        <v>43587</v>
      </c>
      <c r="D75" s="13">
        <v>43774</v>
      </c>
      <c r="E75" s="13">
        <v>43805</v>
      </c>
      <c r="F75" s="14">
        <f t="shared" si="8"/>
        <v>31</v>
      </c>
      <c r="G75" s="14">
        <f t="shared" si="9"/>
        <v>2</v>
      </c>
      <c r="H75" s="14"/>
      <c r="I75" s="31">
        <f t="shared" si="12"/>
        <v>11</v>
      </c>
      <c r="J75" s="14" t="str">
        <f>VLOOKUP(A75,Month!A75:C228, 3, FALSE)</f>
        <v>November</v>
      </c>
      <c r="K75" s="13" t="b">
        <f t="shared" si="13"/>
        <v>0</v>
      </c>
      <c r="L75" s="12">
        <v>23</v>
      </c>
      <c r="M75" s="12" t="s">
        <v>545</v>
      </c>
      <c r="N75" s="12">
        <v>607</v>
      </c>
      <c r="O75" s="33">
        <v>1500</v>
      </c>
      <c r="P75" s="12" t="s">
        <v>110</v>
      </c>
      <c r="Q75" s="12" t="s">
        <v>111</v>
      </c>
      <c r="R75" s="12" t="str">
        <f t="shared" si="10"/>
        <v>Denver, CO</v>
      </c>
      <c r="S75" s="12" t="s">
        <v>553</v>
      </c>
      <c r="T75" s="30" t="s">
        <v>35</v>
      </c>
      <c r="U75" s="12">
        <f t="shared" si="7"/>
        <v>54</v>
      </c>
      <c r="V75" s="12" t="s">
        <v>569</v>
      </c>
      <c r="W75" s="15" t="b">
        <v>0</v>
      </c>
      <c r="X75" s="15" t="str">
        <f t="shared" si="11"/>
        <v>false</v>
      </c>
      <c r="Y75" s="12" t="s">
        <v>176</v>
      </c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</row>
    <row r="76" spans="1:43" ht="15.75" customHeight="1">
      <c r="A76" s="11" t="s">
        <v>368</v>
      </c>
      <c r="B76" s="32" t="s">
        <v>500</v>
      </c>
      <c r="C76" s="13">
        <v>43588</v>
      </c>
      <c r="D76" s="13">
        <v>43599</v>
      </c>
      <c r="E76" s="13">
        <v>43629</v>
      </c>
      <c r="F76" s="14">
        <f t="shared" si="8"/>
        <v>30</v>
      </c>
      <c r="G76" s="14">
        <f t="shared" si="9"/>
        <v>2</v>
      </c>
      <c r="H76" s="14"/>
      <c r="I76" s="31">
        <f t="shared" si="12"/>
        <v>5</v>
      </c>
      <c r="J76" s="14" t="str">
        <f>VLOOKUP(A76,Month!A76:C229, 3, FALSE)</f>
        <v>May</v>
      </c>
      <c r="K76" s="13" t="b">
        <f t="shared" si="13"/>
        <v>0</v>
      </c>
      <c r="L76" s="12">
        <v>350</v>
      </c>
      <c r="M76" s="12" t="s">
        <v>545</v>
      </c>
      <c r="N76" s="12">
        <v>24500</v>
      </c>
      <c r="O76" s="33">
        <v>400</v>
      </c>
      <c r="P76" s="12" t="s">
        <v>177</v>
      </c>
      <c r="Q76" s="12" t="s">
        <v>41</v>
      </c>
      <c r="R76" s="12" t="str">
        <f t="shared" si="10"/>
        <v>Vacaville, CA</v>
      </c>
      <c r="S76" s="12" t="s">
        <v>553</v>
      </c>
      <c r="T76" s="12" t="s">
        <v>35</v>
      </c>
      <c r="U76" s="12">
        <f t="shared" si="7"/>
        <v>54</v>
      </c>
      <c r="V76" s="12" t="s">
        <v>569</v>
      </c>
      <c r="W76" s="15" t="b">
        <v>0</v>
      </c>
      <c r="X76" s="15" t="str">
        <f t="shared" si="11"/>
        <v>false</v>
      </c>
      <c r="Y76" s="12" t="s">
        <v>26</v>
      </c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</row>
    <row r="77" spans="1:43" ht="15.75" customHeight="1">
      <c r="A77" s="11" t="s">
        <v>369</v>
      </c>
      <c r="B77" s="32" t="s">
        <v>178</v>
      </c>
      <c r="C77" s="13">
        <v>43598</v>
      </c>
      <c r="D77" s="13">
        <v>43605</v>
      </c>
      <c r="E77" s="13">
        <v>43635</v>
      </c>
      <c r="F77" s="14">
        <f t="shared" si="8"/>
        <v>30</v>
      </c>
      <c r="G77" s="14">
        <f t="shared" si="9"/>
        <v>1</v>
      </c>
      <c r="H77" s="14"/>
      <c r="I77" s="31">
        <f t="shared" si="12"/>
        <v>5</v>
      </c>
      <c r="J77" s="14" t="str">
        <f>VLOOKUP(A77,Month!A77:C230, 3, FALSE)</f>
        <v>May</v>
      </c>
      <c r="K77" s="13" t="b">
        <f t="shared" si="13"/>
        <v>0</v>
      </c>
      <c r="L77" s="12">
        <v>10</v>
      </c>
      <c r="M77" s="12" t="s">
        <v>546</v>
      </c>
      <c r="N77" s="12">
        <v>401</v>
      </c>
      <c r="O77" s="33">
        <v>3000</v>
      </c>
      <c r="P77" s="12"/>
      <c r="Q77" s="12" t="s">
        <v>34</v>
      </c>
      <c r="R77" s="12" t="str">
        <f t="shared" si="10"/>
        <v>, England</v>
      </c>
      <c r="S77" s="12" t="s">
        <v>554</v>
      </c>
      <c r="T77" s="12" t="s">
        <v>29</v>
      </c>
      <c r="U77" s="12">
        <f t="shared" si="7"/>
        <v>54</v>
      </c>
      <c r="V77" s="12" t="s">
        <v>568</v>
      </c>
      <c r="W77" s="15" t="b">
        <v>0</v>
      </c>
      <c r="X77" s="15" t="str">
        <f t="shared" si="11"/>
        <v>false</v>
      </c>
      <c r="Y77" s="12" t="s">
        <v>30</v>
      </c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</row>
    <row r="78" spans="1:43" ht="15.75" customHeight="1">
      <c r="A78" s="11" t="s">
        <v>370</v>
      </c>
      <c r="B78" s="32" t="s">
        <v>501</v>
      </c>
      <c r="C78" s="13">
        <v>43601</v>
      </c>
      <c r="D78" s="13">
        <v>43606</v>
      </c>
      <c r="E78" s="13">
        <v>43636</v>
      </c>
      <c r="F78" s="14">
        <f t="shared" si="8"/>
        <v>30</v>
      </c>
      <c r="G78" s="14">
        <f t="shared" si="9"/>
        <v>2</v>
      </c>
      <c r="H78" s="14"/>
      <c r="I78" s="31">
        <f t="shared" si="12"/>
        <v>5</v>
      </c>
      <c r="J78" s="14" t="str">
        <f>VLOOKUP(A78,Month!A78:C231, 3, FALSE)</f>
        <v>May</v>
      </c>
      <c r="K78" s="13" t="b">
        <f t="shared" si="13"/>
        <v>0</v>
      </c>
      <c r="L78" s="12">
        <v>12</v>
      </c>
      <c r="M78" s="12" t="s">
        <v>549</v>
      </c>
      <c r="N78" s="12">
        <v>409</v>
      </c>
      <c r="O78" s="33">
        <v>300</v>
      </c>
      <c r="P78" s="12" t="s">
        <v>66</v>
      </c>
      <c r="Q78" s="12" t="s">
        <v>67</v>
      </c>
      <c r="R78" s="12" t="str">
        <f t="shared" si="10"/>
        <v>Singapore, Central Singapore</v>
      </c>
      <c r="S78" s="12" t="s">
        <v>66</v>
      </c>
      <c r="T78" s="12" t="s">
        <v>42</v>
      </c>
      <c r="U78" s="12">
        <f t="shared" si="7"/>
        <v>54</v>
      </c>
      <c r="V78" s="12" t="s">
        <v>570</v>
      </c>
      <c r="W78" s="15" t="b">
        <v>0</v>
      </c>
      <c r="X78" s="15" t="str">
        <f t="shared" si="11"/>
        <v>false</v>
      </c>
      <c r="Y78" s="12" t="s">
        <v>26</v>
      </c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</row>
    <row r="79" spans="1:43" ht="15.75" customHeight="1">
      <c r="A79" s="11" t="s">
        <v>371</v>
      </c>
      <c r="B79" s="32" t="s">
        <v>502</v>
      </c>
      <c r="C79" s="13">
        <v>43601</v>
      </c>
      <c r="D79" s="13">
        <v>43638</v>
      </c>
      <c r="E79" s="13">
        <v>43668</v>
      </c>
      <c r="F79" s="14">
        <f t="shared" si="8"/>
        <v>30</v>
      </c>
      <c r="G79" s="14">
        <f t="shared" si="9"/>
        <v>6</v>
      </c>
      <c r="H79" s="14"/>
      <c r="I79" s="31">
        <f t="shared" si="12"/>
        <v>6</v>
      </c>
      <c r="J79" s="14" t="str">
        <f>VLOOKUP(A79,Month!A79:C232, 3, FALSE)</f>
        <v>June</v>
      </c>
      <c r="K79" s="13" t="b">
        <f t="shared" si="13"/>
        <v>0</v>
      </c>
      <c r="L79" s="12">
        <v>27</v>
      </c>
      <c r="M79" s="12" t="s">
        <v>545</v>
      </c>
      <c r="N79" s="12">
        <v>1275</v>
      </c>
      <c r="O79" s="33">
        <v>1000</v>
      </c>
      <c r="P79" s="12" t="s">
        <v>179</v>
      </c>
      <c r="Q79" s="12" t="s">
        <v>28</v>
      </c>
      <c r="R79" s="12" t="str">
        <f t="shared" si="10"/>
        <v>Charlottesville, VA</v>
      </c>
      <c r="S79" s="12" t="s">
        <v>553</v>
      </c>
      <c r="T79" s="12" t="s">
        <v>35</v>
      </c>
      <c r="U79" s="12">
        <f t="shared" si="7"/>
        <v>54</v>
      </c>
      <c r="V79" s="12" t="s">
        <v>569</v>
      </c>
      <c r="W79" s="15" t="b">
        <v>0</v>
      </c>
      <c r="X79" s="15" t="str">
        <f t="shared" si="11"/>
        <v>false</v>
      </c>
      <c r="Y79" s="12" t="s">
        <v>26</v>
      </c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</row>
    <row r="80" spans="1:43" ht="15.75" customHeight="1">
      <c r="A80" s="11" t="s">
        <v>372</v>
      </c>
      <c r="B80" s="32" t="s">
        <v>180</v>
      </c>
      <c r="C80" s="13">
        <v>43607</v>
      </c>
      <c r="D80" s="13">
        <v>43630</v>
      </c>
      <c r="E80" s="13">
        <v>43660</v>
      </c>
      <c r="F80" s="14">
        <f t="shared" si="8"/>
        <v>30</v>
      </c>
      <c r="G80" s="14">
        <f t="shared" si="9"/>
        <v>5</v>
      </c>
      <c r="H80" s="14"/>
      <c r="I80" s="31">
        <f t="shared" si="12"/>
        <v>6</v>
      </c>
      <c r="J80" s="14" t="str">
        <f>VLOOKUP(A80,Month!A80:C233, 3, FALSE)</f>
        <v>June</v>
      </c>
      <c r="K80" s="13" t="b">
        <f t="shared" si="13"/>
        <v>0</v>
      </c>
      <c r="L80" s="12">
        <v>132</v>
      </c>
      <c r="M80" s="12" t="s">
        <v>545</v>
      </c>
      <c r="N80" s="12">
        <v>3208</v>
      </c>
      <c r="O80" s="33">
        <v>12000</v>
      </c>
      <c r="P80" s="12" t="s">
        <v>181</v>
      </c>
      <c r="Q80" s="12" t="s">
        <v>93</v>
      </c>
      <c r="R80" s="12" t="str">
        <f t="shared" si="10"/>
        <v>Traverse City, MI</v>
      </c>
      <c r="S80" s="12" t="s">
        <v>553</v>
      </c>
      <c r="T80" s="12" t="s">
        <v>42</v>
      </c>
      <c r="U80" s="12">
        <f t="shared" si="7"/>
        <v>54</v>
      </c>
      <c r="V80" s="12" t="s">
        <v>570</v>
      </c>
      <c r="W80" s="15" t="b">
        <v>1</v>
      </c>
      <c r="X80" s="15" t="str">
        <f t="shared" si="11"/>
        <v>true</v>
      </c>
      <c r="Y80" s="12" t="s">
        <v>30</v>
      </c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</row>
    <row r="81" spans="1:43" ht="15.75" customHeight="1">
      <c r="A81" s="11" t="s">
        <v>373</v>
      </c>
      <c r="B81" s="32" t="s">
        <v>503</v>
      </c>
      <c r="C81" s="13">
        <v>43609</v>
      </c>
      <c r="D81" s="13">
        <v>43634</v>
      </c>
      <c r="E81" s="13">
        <v>43649</v>
      </c>
      <c r="F81" s="14">
        <f t="shared" si="8"/>
        <v>15</v>
      </c>
      <c r="G81" s="14">
        <f t="shared" si="9"/>
        <v>2</v>
      </c>
      <c r="H81" s="14"/>
      <c r="I81" s="31">
        <f t="shared" si="12"/>
        <v>6</v>
      </c>
      <c r="J81" s="14" t="str">
        <f>VLOOKUP(A81,Month!A81:C234, 3, FALSE)</f>
        <v>June</v>
      </c>
      <c r="K81" s="13" t="b">
        <f t="shared" si="13"/>
        <v>0</v>
      </c>
      <c r="L81" s="12">
        <v>5229</v>
      </c>
      <c r="M81" s="12" t="s">
        <v>547</v>
      </c>
      <c r="N81" s="12">
        <v>265211.90999999997</v>
      </c>
      <c r="O81" s="33">
        <v>36500</v>
      </c>
      <c r="P81" s="12" t="s">
        <v>182</v>
      </c>
      <c r="Q81" s="12" t="s">
        <v>183</v>
      </c>
      <c r="R81" s="12" t="str">
        <f t="shared" si="10"/>
        <v>Toronto, ON</v>
      </c>
      <c r="S81" s="12" t="s">
        <v>555</v>
      </c>
      <c r="T81" s="12" t="s">
        <v>35</v>
      </c>
      <c r="U81" s="12">
        <f t="shared" si="7"/>
        <v>54</v>
      </c>
      <c r="V81" s="12" t="s">
        <v>569</v>
      </c>
      <c r="W81" s="15" t="b">
        <v>0</v>
      </c>
      <c r="X81" s="15" t="str">
        <f t="shared" si="11"/>
        <v>false</v>
      </c>
      <c r="Y81" s="12" t="s">
        <v>26</v>
      </c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</row>
    <row r="82" spans="1:43" ht="15.75" customHeight="1">
      <c r="A82" s="11" t="s">
        <v>374</v>
      </c>
      <c r="B82" s="32" t="s">
        <v>504</v>
      </c>
      <c r="C82" s="13">
        <v>43611</v>
      </c>
      <c r="D82" s="13">
        <v>43629</v>
      </c>
      <c r="E82" s="13">
        <v>43689</v>
      </c>
      <c r="F82" s="14">
        <f t="shared" si="8"/>
        <v>60</v>
      </c>
      <c r="G82" s="14">
        <f t="shared" si="9"/>
        <v>4</v>
      </c>
      <c r="H82" s="14"/>
      <c r="I82" s="31">
        <f t="shared" si="12"/>
        <v>6</v>
      </c>
      <c r="J82" s="14" t="str">
        <f>VLOOKUP(A82,Month!A82:C235, 3, FALSE)</f>
        <v>June</v>
      </c>
      <c r="K82" s="13" t="b">
        <f t="shared" si="13"/>
        <v>0</v>
      </c>
      <c r="L82" s="12">
        <v>16</v>
      </c>
      <c r="M82" s="12" t="s">
        <v>545</v>
      </c>
      <c r="N82" s="12">
        <v>1612</v>
      </c>
      <c r="O82" s="33">
        <v>10000</v>
      </c>
      <c r="P82" s="12" t="s">
        <v>184</v>
      </c>
      <c r="Q82" s="12" t="s">
        <v>122</v>
      </c>
      <c r="R82" s="12" t="str">
        <f t="shared" si="10"/>
        <v>Houston, TX</v>
      </c>
      <c r="S82" s="12" t="s">
        <v>553</v>
      </c>
      <c r="T82" s="12" t="s">
        <v>42</v>
      </c>
      <c r="U82" s="12">
        <f t="shared" si="7"/>
        <v>54</v>
      </c>
      <c r="V82" s="12" t="s">
        <v>570</v>
      </c>
      <c r="W82" s="15" t="b">
        <v>0</v>
      </c>
      <c r="X82" s="15" t="str">
        <f t="shared" si="11"/>
        <v>false</v>
      </c>
      <c r="Y82" s="12" t="s">
        <v>30</v>
      </c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</row>
    <row r="83" spans="1:43" ht="15.75" customHeight="1">
      <c r="A83" s="11" t="s">
        <v>375</v>
      </c>
      <c r="B83" s="32" t="s">
        <v>505</v>
      </c>
      <c r="C83" s="13">
        <v>43614</v>
      </c>
      <c r="D83" s="13">
        <v>43675</v>
      </c>
      <c r="E83" s="13">
        <v>43720</v>
      </c>
      <c r="F83" s="14">
        <f t="shared" si="8"/>
        <v>45</v>
      </c>
      <c r="G83" s="14">
        <f t="shared" si="9"/>
        <v>1</v>
      </c>
      <c r="H83" s="14"/>
      <c r="I83" s="31">
        <f t="shared" si="12"/>
        <v>7</v>
      </c>
      <c r="J83" s="14" t="str">
        <f>VLOOKUP(A83,Month!A83:C236, 3, FALSE)</f>
        <v>July</v>
      </c>
      <c r="K83" s="13" t="b">
        <f t="shared" si="13"/>
        <v>0</v>
      </c>
      <c r="L83" s="12">
        <v>1</v>
      </c>
      <c r="M83" s="12" t="s">
        <v>548</v>
      </c>
      <c r="N83" s="12">
        <v>1</v>
      </c>
      <c r="O83" s="33">
        <v>1000</v>
      </c>
      <c r="P83" s="12" t="s">
        <v>185</v>
      </c>
      <c r="Q83" s="12" t="s">
        <v>185</v>
      </c>
      <c r="R83" s="12" t="str">
        <f t="shared" si="10"/>
        <v>Salzburg, Salzburg</v>
      </c>
      <c r="S83" s="12" t="s">
        <v>561</v>
      </c>
      <c r="T83" s="12" t="s">
        <v>153</v>
      </c>
      <c r="U83" s="12">
        <f t="shared" si="7"/>
        <v>54</v>
      </c>
      <c r="V83" s="12" t="s">
        <v>571</v>
      </c>
      <c r="W83" s="15" t="b">
        <v>0</v>
      </c>
      <c r="X83" s="15" t="str">
        <f t="shared" si="11"/>
        <v>false</v>
      </c>
      <c r="Y83" s="12" t="s">
        <v>30</v>
      </c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</row>
    <row r="84" spans="1:43" ht="15.75" customHeight="1">
      <c r="A84" s="11" t="s">
        <v>376</v>
      </c>
      <c r="B84" s="32" t="s">
        <v>186</v>
      </c>
      <c r="C84" s="13">
        <v>43621</v>
      </c>
      <c r="D84" s="13">
        <v>43626</v>
      </c>
      <c r="E84" s="13">
        <v>43640</v>
      </c>
      <c r="F84" s="14">
        <f t="shared" si="8"/>
        <v>14</v>
      </c>
      <c r="G84" s="14">
        <f t="shared" si="9"/>
        <v>1</v>
      </c>
      <c r="H84" s="14"/>
      <c r="I84" s="31">
        <f t="shared" si="12"/>
        <v>6</v>
      </c>
      <c r="J84" s="14" t="str">
        <f>VLOOKUP(A84,Month!A84:C237, 3, FALSE)</f>
        <v>June</v>
      </c>
      <c r="K84" s="13" t="b">
        <f t="shared" si="13"/>
        <v>0</v>
      </c>
      <c r="L84" s="12">
        <v>144</v>
      </c>
      <c r="M84" s="12" t="s">
        <v>548</v>
      </c>
      <c r="N84" s="12">
        <v>6087</v>
      </c>
      <c r="O84" s="33">
        <v>2000</v>
      </c>
      <c r="P84" s="12" t="s">
        <v>187</v>
      </c>
      <c r="Q84" s="12" t="s">
        <v>188</v>
      </c>
      <c r="R84" s="12" t="str">
        <f t="shared" si="10"/>
        <v>Cintru√©nigo, Navarre</v>
      </c>
      <c r="S84" s="12" t="s">
        <v>557</v>
      </c>
      <c r="T84" s="12" t="s">
        <v>35</v>
      </c>
      <c r="U84" s="12">
        <f t="shared" si="7"/>
        <v>54</v>
      </c>
      <c r="V84" s="12" t="s">
        <v>569</v>
      </c>
      <c r="W84" s="15" t="b">
        <v>0</v>
      </c>
      <c r="X84" s="15" t="str">
        <f t="shared" si="11"/>
        <v>false</v>
      </c>
      <c r="Y84" s="12" t="s">
        <v>26</v>
      </c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</row>
    <row r="85" spans="1:43" ht="15.75" customHeight="1">
      <c r="A85" s="11" t="s">
        <v>377</v>
      </c>
      <c r="B85" s="32" t="s">
        <v>506</v>
      </c>
      <c r="C85" s="13">
        <v>43627</v>
      </c>
      <c r="D85" s="13">
        <v>43718</v>
      </c>
      <c r="E85" s="13">
        <v>43736</v>
      </c>
      <c r="F85" s="14">
        <f t="shared" si="8"/>
        <v>18</v>
      </c>
      <c r="G85" s="14">
        <f t="shared" si="9"/>
        <v>2</v>
      </c>
      <c r="H85" s="14"/>
      <c r="I85" s="31">
        <f t="shared" si="12"/>
        <v>9</v>
      </c>
      <c r="J85" s="14" t="str">
        <f>VLOOKUP(A85,Month!A85:C238, 3, FALSE)</f>
        <v>September</v>
      </c>
      <c r="K85" s="13" t="b">
        <f t="shared" si="13"/>
        <v>0</v>
      </c>
      <c r="L85" s="12">
        <v>611</v>
      </c>
      <c r="M85" s="12" t="s">
        <v>545</v>
      </c>
      <c r="N85" s="12">
        <v>15805</v>
      </c>
      <c r="O85" s="33">
        <v>15000</v>
      </c>
      <c r="P85" s="12" t="s">
        <v>37</v>
      </c>
      <c r="Q85" s="12" t="s">
        <v>63</v>
      </c>
      <c r="R85" s="12" t="str">
        <f t="shared" si="10"/>
        <v>Vancouver, WA</v>
      </c>
      <c r="S85" s="12" t="s">
        <v>553</v>
      </c>
      <c r="T85" s="12" t="s">
        <v>35</v>
      </c>
      <c r="U85" s="12">
        <f t="shared" si="7"/>
        <v>54</v>
      </c>
      <c r="V85" s="12" t="s">
        <v>569</v>
      </c>
      <c r="W85" s="15" t="b">
        <v>0</v>
      </c>
      <c r="X85" s="15" t="str">
        <f t="shared" si="11"/>
        <v>false</v>
      </c>
      <c r="Y85" s="12" t="s">
        <v>26</v>
      </c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</row>
    <row r="86" spans="1:43" ht="15.75" customHeight="1">
      <c r="A86" s="11" t="s">
        <v>378</v>
      </c>
      <c r="B86" s="32" t="s">
        <v>189</v>
      </c>
      <c r="C86" s="13">
        <v>43631</v>
      </c>
      <c r="D86" s="13">
        <v>43632</v>
      </c>
      <c r="E86" s="13">
        <v>43662</v>
      </c>
      <c r="F86" s="14">
        <f t="shared" si="8"/>
        <v>30</v>
      </c>
      <c r="G86" s="14">
        <f t="shared" si="9"/>
        <v>7</v>
      </c>
      <c r="H86" s="14"/>
      <c r="I86" s="31">
        <f t="shared" si="12"/>
        <v>6</v>
      </c>
      <c r="J86" s="14" t="str">
        <f>VLOOKUP(A86,Month!A86:C239, 3, FALSE)</f>
        <v>June</v>
      </c>
      <c r="K86" s="13" t="b">
        <f t="shared" si="13"/>
        <v>0</v>
      </c>
      <c r="L86" s="12">
        <v>230</v>
      </c>
      <c r="M86" s="12" t="s">
        <v>545</v>
      </c>
      <c r="N86" s="12">
        <v>8927</v>
      </c>
      <c r="O86" s="33">
        <v>1000</v>
      </c>
      <c r="P86" s="12" t="s">
        <v>190</v>
      </c>
      <c r="Q86" s="12" t="s">
        <v>28</v>
      </c>
      <c r="R86" s="12" t="str">
        <f t="shared" si="10"/>
        <v>Shacklefords, VA</v>
      </c>
      <c r="S86" s="12" t="s">
        <v>553</v>
      </c>
      <c r="T86" s="12" t="s">
        <v>35</v>
      </c>
      <c r="U86" s="12">
        <f t="shared" si="7"/>
        <v>54</v>
      </c>
      <c r="V86" s="12" t="s">
        <v>569</v>
      </c>
      <c r="W86" s="15" t="b">
        <v>0</v>
      </c>
      <c r="X86" s="15" t="str">
        <f t="shared" si="11"/>
        <v>false</v>
      </c>
      <c r="Y86" s="12" t="s">
        <v>26</v>
      </c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</row>
    <row r="87" spans="1:43" ht="15.75" customHeight="1">
      <c r="A87" s="11" t="s">
        <v>379</v>
      </c>
      <c r="B87" s="32" t="s">
        <v>191</v>
      </c>
      <c r="C87" s="13">
        <v>43633</v>
      </c>
      <c r="D87" s="13">
        <v>43655</v>
      </c>
      <c r="E87" s="13"/>
      <c r="F87" s="14">
        <f t="shared" si="8"/>
        <v>-43655</v>
      </c>
      <c r="G87" s="14">
        <f t="shared" si="9"/>
        <v>2</v>
      </c>
      <c r="H87" s="14"/>
      <c r="I87" s="31">
        <f t="shared" si="12"/>
        <v>7</v>
      </c>
      <c r="J87" s="14" t="str">
        <f>VLOOKUP(A87,Month!A87:C240, 3, FALSE)</f>
        <v>July</v>
      </c>
      <c r="K87" s="13" t="b">
        <f t="shared" si="13"/>
        <v>0</v>
      </c>
      <c r="L87" s="12">
        <v>5698</v>
      </c>
      <c r="M87" s="12" t="s">
        <v>545</v>
      </c>
      <c r="N87" s="12">
        <v>358133</v>
      </c>
      <c r="O87" s="33">
        <v>75000</v>
      </c>
      <c r="P87" s="12" t="s">
        <v>192</v>
      </c>
      <c r="Q87" s="12" t="s">
        <v>84</v>
      </c>
      <c r="R87" s="12" t="str">
        <f t="shared" si="10"/>
        <v>Portland, OR</v>
      </c>
      <c r="S87" s="12" t="s">
        <v>553</v>
      </c>
      <c r="T87" s="12" t="s">
        <v>35</v>
      </c>
      <c r="U87" s="12">
        <f t="shared" si="7"/>
        <v>54</v>
      </c>
      <c r="V87" s="12" t="s">
        <v>569</v>
      </c>
      <c r="W87" s="15" t="b">
        <v>0</v>
      </c>
      <c r="X87" s="15" t="str">
        <f t="shared" si="11"/>
        <v>false</v>
      </c>
      <c r="Y87" s="12" t="s">
        <v>26</v>
      </c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</row>
    <row r="88" spans="1:43" ht="15.75" customHeight="1">
      <c r="A88" s="11" t="s">
        <v>380</v>
      </c>
      <c r="B88" s="32" t="s">
        <v>507</v>
      </c>
      <c r="C88" s="13">
        <v>43633</v>
      </c>
      <c r="D88" s="13">
        <v>43648</v>
      </c>
      <c r="E88" s="13">
        <v>43686</v>
      </c>
      <c r="F88" s="14">
        <f t="shared" si="8"/>
        <v>38</v>
      </c>
      <c r="G88" s="14">
        <f t="shared" si="9"/>
        <v>2</v>
      </c>
      <c r="H88" s="14"/>
      <c r="I88" s="31">
        <f t="shared" si="12"/>
        <v>7</v>
      </c>
      <c r="J88" s="14" t="str">
        <f>VLOOKUP(A88,Month!A88:C241, 3, FALSE)</f>
        <v>July</v>
      </c>
      <c r="K88" s="13" t="b">
        <f t="shared" si="13"/>
        <v>0</v>
      </c>
      <c r="L88" s="12">
        <v>702</v>
      </c>
      <c r="M88" s="12" t="s">
        <v>546</v>
      </c>
      <c r="N88" s="12">
        <v>30858</v>
      </c>
      <c r="O88" s="33">
        <v>17000</v>
      </c>
      <c r="P88" s="12" t="s">
        <v>97</v>
      </c>
      <c r="Q88" s="12" t="s">
        <v>34</v>
      </c>
      <c r="R88" s="12" t="str">
        <f t="shared" si="10"/>
        <v>London, England</v>
      </c>
      <c r="S88" s="12" t="s">
        <v>554</v>
      </c>
      <c r="T88" s="12" t="s">
        <v>35</v>
      </c>
      <c r="U88" s="12">
        <f t="shared" si="7"/>
        <v>54</v>
      </c>
      <c r="V88" s="12" t="s">
        <v>569</v>
      </c>
      <c r="W88" s="15" t="b">
        <v>0</v>
      </c>
      <c r="X88" s="15" t="str">
        <f t="shared" si="11"/>
        <v>false</v>
      </c>
      <c r="Y88" s="12" t="s">
        <v>26</v>
      </c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</row>
    <row r="89" spans="1:43" ht="15.75" customHeight="1">
      <c r="A89" s="11" t="s">
        <v>381</v>
      </c>
      <c r="B89" s="32" t="s">
        <v>508</v>
      </c>
      <c r="C89" s="13">
        <v>43636</v>
      </c>
      <c r="D89" s="13">
        <v>43661</v>
      </c>
      <c r="E89" s="13">
        <v>43685</v>
      </c>
      <c r="F89" s="14">
        <f t="shared" si="8"/>
        <v>24</v>
      </c>
      <c r="G89" s="14">
        <f t="shared" si="9"/>
        <v>1</v>
      </c>
      <c r="H89" s="14"/>
      <c r="I89" s="31">
        <f t="shared" si="12"/>
        <v>7</v>
      </c>
      <c r="J89" s="14" t="str">
        <f>VLOOKUP(A89,Month!A89:C242, 3, FALSE)</f>
        <v>July</v>
      </c>
      <c r="K89" s="13" t="b">
        <f t="shared" si="13"/>
        <v>0</v>
      </c>
      <c r="L89" s="12">
        <v>139</v>
      </c>
      <c r="M89" s="12" t="s">
        <v>545</v>
      </c>
      <c r="N89" s="12">
        <v>8522</v>
      </c>
      <c r="O89" s="33">
        <v>5000</v>
      </c>
      <c r="P89" s="12" t="s">
        <v>193</v>
      </c>
      <c r="Q89" s="12" t="s">
        <v>24</v>
      </c>
      <c r="R89" s="12" t="str">
        <f t="shared" si="10"/>
        <v>Coral Springs, FL</v>
      </c>
      <c r="S89" s="12" t="s">
        <v>553</v>
      </c>
      <c r="T89" s="12" t="s">
        <v>35</v>
      </c>
      <c r="U89" s="12">
        <f t="shared" si="7"/>
        <v>54</v>
      </c>
      <c r="V89" s="12" t="s">
        <v>569</v>
      </c>
      <c r="W89" s="15" t="b">
        <v>0</v>
      </c>
      <c r="X89" s="15" t="str">
        <f t="shared" si="11"/>
        <v>false</v>
      </c>
      <c r="Y89" s="12" t="s">
        <v>26</v>
      </c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</row>
    <row r="90" spans="1:43" ht="15.75" customHeight="1">
      <c r="A90" s="11" t="s">
        <v>382</v>
      </c>
      <c r="B90" s="32" t="s">
        <v>194</v>
      </c>
      <c r="C90" s="13">
        <v>43638</v>
      </c>
      <c r="D90" s="13">
        <v>43655</v>
      </c>
      <c r="E90" s="13">
        <v>43685</v>
      </c>
      <c r="F90" s="14">
        <f t="shared" si="8"/>
        <v>30</v>
      </c>
      <c r="G90" s="14">
        <f t="shared" si="9"/>
        <v>2</v>
      </c>
      <c r="H90" s="14"/>
      <c r="I90" s="31">
        <f t="shared" si="12"/>
        <v>7</v>
      </c>
      <c r="J90" s="14" t="str">
        <f>VLOOKUP(A90,Month!A90:C243, 3, FALSE)</f>
        <v>July</v>
      </c>
      <c r="K90" s="13" t="b">
        <f t="shared" si="13"/>
        <v>0</v>
      </c>
      <c r="L90" s="12">
        <v>253</v>
      </c>
      <c r="M90" s="12" t="s">
        <v>545</v>
      </c>
      <c r="N90" s="12">
        <v>14564.5</v>
      </c>
      <c r="O90" s="33">
        <v>8000</v>
      </c>
      <c r="P90" s="12" t="s">
        <v>195</v>
      </c>
      <c r="Q90" s="12" t="s">
        <v>196</v>
      </c>
      <c r="R90" s="12" t="str">
        <f t="shared" si="10"/>
        <v>Kiev, Kiev City Municipality</v>
      </c>
      <c r="S90" s="12" t="s">
        <v>562</v>
      </c>
      <c r="T90" s="12" t="s">
        <v>42</v>
      </c>
      <c r="U90" s="12">
        <f t="shared" si="7"/>
        <v>54</v>
      </c>
      <c r="V90" s="12" t="s">
        <v>570</v>
      </c>
      <c r="W90" s="15" t="b">
        <v>0</v>
      </c>
      <c r="X90" s="15" t="str">
        <f t="shared" si="11"/>
        <v>false</v>
      </c>
      <c r="Y90" s="12" t="s">
        <v>26</v>
      </c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</row>
    <row r="91" spans="1:43" ht="15.75" customHeight="1">
      <c r="A91" s="11" t="s">
        <v>383</v>
      </c>
      <c r="B91" s="32" t="s">
        <v>509</v>
      </c>
      <c r="C91" s="13">
        <v>43639</v>
      </c>
      <c r="D91" s="13">
        <v>43640</v>
      </c>
      <c r="E91" s="13">
        <v>43660</v>
      </c>
      <c r="F91" s="14">
        <f t="shared" si="8"/>
        <v>20</v>
      </c>
      <c r="G91" s="14">
        <f t="shared" si="9"/>
        <v>1</v>
      </c>
      <c r="H91" s="14"/>
      <c r="I91" s="31">
        <f t="shared" si="12"/>
        <v>6</v>
      </c>
      <c r="J91" s="14" t="str">
        <f>VLOOKUP(A91,Month!A91:C244, 3, FALSE)</f>
        <v>June</v>
      </c>
      <c r="K91" s="13" t="b">
        <f t="shared" si="13"/>
        <v>0</v>
      </c>
      <c r="L91" s="12">
        <v>31</v>
      </c>
      <c r="M91" s="12" t="s">
        <v>546</v>
      </c>
      <c r="N91" s="12">
        <v>815</v>
      </c>
      <c r="O91" s="33">
        <v>800</v>
      </c>
      <c r="P91" s="12" t="s">
        <v>197</v>
      </c>
      <c r="Q91" s="12" t="s">
        <v>59</v>
      </c>
      <c r="R91" s="12" t="str">
        <f t="shared" si="10"/>
        <v>DUMBO, NY</v>
      </c>
      <c r="S91" s="12" t="s">
        <v>553</v>
      </c>
      <c r="T91" s="12" t="s">
        <v>25</v>
      </c>
      <c r="U91" s="12">
        <f t="shared" si="7"/>
        <v>54</v>
      </c>
      <c r="V91" s="12" t="s">
        <v>567</v>
      </c>
      <c r="W91" s="15" t="b">
        <v>0</v>
      </c>
      <c r="X91" s="15" t="str">
        <f t="shared" si="11"/>
        <v>false</v>
      </c>
      <c r="Y91" s="12" t="s">
        <v>26</v>
      </c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</row>
    <row r="92" spans="1:43" ht="15.75" customHeight="1">
      <c r="A92" s="11" t="s">
        <v>384</v>
      </c>
      <c r="B92" s="32" t="s">
        <v>510</v>
      </c>
      <c r="C92" s="13">
        <v>43641</v>
      </c>
      <c r="D92" s="13">
        <v>43676</v>
      </c>
      <c r="E92" s="13">
        <v>43704</v>
      </c>
      <c r="F92" s="14">
        <f t="shared" si="8"/>
        <v>28</v>
      </c>
      <c r="G92" s="14">
        <f t="shared" si="9"/>
        <v>2</v>
      </c>
      <c r="H92" s="14"/>
      <c r="I92" s="31">
        <f t="shared" si="12"/>
        <v>7</v>
      </c>
      <c r="J92" s="14" t="str">
        <f>VLOOKUP(A92,Month!A92:C245, 3, FALSE)</f>
        <v>July</v>
      </c>
      <c r="K92" s="13" t="b">
        <f t="shared" si="13"/>
        <v>0</v>
      </c>
      <c r="L92" s="12">
        <v>219</v>
      </c>
      <c r="M92" s="12" t="s">
        <v>545</v>
      </c>
      <c r="N92" s="12">
        <v>1057</v>
      </c>
      <c r="O92" s="33">
        <v>250</v>
      </c>
      <c r="P92" s="12" t="s">
        <v>154</v>
      </c>
      <c r="Q92" s="12" t="s">
        <v>114</v>
      </c>
      <c r="R92" s="12" t="str">
        <f t="shared" si="10"/>
        <v>Salt Lake City, UT</v>
      </c>
      <c r="S92" s="12" t="s">
        <v>553</v>
      </c>
      <c r="T92" s="12" t="s">
        <v>35</v>
      </c>
      <c r="U92" s="12">
        <f t="shared" si="7"/>
        <v>54</v>
      </c>
      <c r="V92" s="12" t="s">
        <v>569</v>
      </c>
      <c r="W92" s="15" t="b">
        <v>0</v>
      </c>
      <c r="X92" s="15" t="str">
        <f t="shared" si="11"/>
        <v>false</v>
      </c>
      <c r="Y92" s="12" t="s">
        <v>26</v>
      </c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</row>
    <row r="93" spans="1:43" ht="15.75" customHeight="1">
      <c r="A93" s="11" t="s">
        <v>385</v>
      </c>
      <c r="B93" s="32" t="s">
        <v>198</v>
      </c>
      <c r="C93" s="13">
        <v>43648</v>
      </c>
      <c r="D93" s="13">
        <v>43774</v>
      </c>
      <c r="E93" s="13">
        <v>43796</v>
      </c>
      <c r="F93" s="14">
        <f t="shared" si="8"/>
        <v>22</v>
      </c>
      <c r="G93" s="14">
        <f t="shared" si="9"/>
        <v>2</v>
      </c>
      <c r="H93" s="14"/>
      <c r="I93" s="31">
        <f t="shared" si="12"/>
        <v>11</v>
      </c>
      <c r="J93" s="14" t="str">
        <f>VLOOKUP(A93,Month!A93:C246, 3, FALSE)</f>
        <v>November</v>
      </c>
      <c r="K93" s="13" t="b">
        <f t="shared" si="13"/>
        <v>0</v>
      </c>
      <c r="L93" s="12">
        <v>712</v>
      </c>
      <c r="M93" s="12" t="s">
        <v>545</v>
      </c>
      <c r="N93" s="12">
        <v>37048</v>
      </c>
      <c r="O93" s="33">
        <v>23000</v>
      </c>
      <c r="P93" s="12" t="s">
        <v>199</v>
      </c>
      <c r="Q93" s="12" t="s">
        <v>70</v>
      </c>
      <c r="R93" s="12" t="str">
        <f t="shared" si="10"/>
        <v>Oshkosh, WI</v>
      </c>
      <c r="S93" s="12" t="s">
        <v>553</v>
      </c>
      <c r="T93" s="12" t="s">
        <v>35</v>
      </c>
      <c r="U93" s="12">
        <f t="shared" si="7"/>
        <v>54</v>
      </c>
      <c r="V93" s="12" t="s">
        <v>569</v>
      </c>
      <c r="W93" s="15" t="b">
        <v>0</v>
      </c>
      <c r="X93" s="15" t="str">
        <f t="shared" si="11"/>
        <v>false</v>
      </c>
      <c r="Y93" s="12" t="s">
        <v>176</v>
      </c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</row>
    <row r="94" spans="1:43" ht="15.75" customHeight="1">
      <c r="A94" s="11" t="s">
        <v>386</v>
      </c>
      <c r="B94" s="32" t="s">
        <v>200</v>
      </c>
      <c r="C94" s="13">
        <v>43649</v>
      </c>
      <c r="D94" s="13">
        <v>43693</v>
      </c>
      <c r="E94" s="13">
        <v>43724</v>
      </c>
      <c r="F94" s="14">
        <f t="shared" si="8"/>
        <v>31</v>
      </c>
      <c r="G94" s="14">
        <f t="shared" si="9"/>
        <v>5</v>
      </c>
      <c r="H94" s="14"/>
      <c r="I94" s="31">
        <f t="shared" si="12"/>
        <v>8</v>
      </c>
      <c r="J94" s="14" t="str">
        <f>VLOOKUP(A94,Month!A94:C247, 3, FALSE)</f>
        <v>August</v>
      </c>
      <c r="K94" s="13" t="b">
        <f t="shared" si="13"/>
        <v>0</v>
      </c>
      <c r="L94" s="12">
        <v>620</v>
      </c>
      <c r="M94" s="12" t="s">
        <v>546</v>
      </c>
      <c r="N94" s="12">
        <v>24249</v>
      </c>
      <c r="O94" s="33">
        <v>1000</v>
      </c>
      <c r="P94" s="12" t="s">
        <v>201</v>
      </c>
      <c r="Q94" s="12" t="s">
        <v>202</v>
      </c>
      <c r="R94" s="12" t="str">
        <f t="shared" si="10"/>
        <v>Edinburgh, Scotland</v>
      </c>
      <c r="S94" s="12" t="s">
        <v>554</v>
      </c>
      <c r="T94" s="12" t="s">
        <v>35</v>
      </c>
      <c r="U94" s="12">
        <f t="shared" si="7"/>
        <v>54</v>
      </c>
      <c r="V94" s="12" t="s">
        <v>569</v>
      </c>
      <c r="W94" s="15" t="b">
        <v>0</v>
      </c>
      <c r="X94" s="15" t="str">
        <f t="shared" si="11"/>
        <v>false</v>
      </c>
      <c r="Y94" s="12" t="s">
        <v>26</v>
      </c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</row>
    <row r="95" spans="1:43" ht="15.75" customHeight="1">
      <c r="A95" s="11" t="s">
        <v>387</v>
      </c>
      <c r="B95" s="32" t="s">
        <v>203</v>
      </c>
      <c r="C95" s="13">
        <v>43649</v>
      </c>
      <c r="D95" s="13">
        <v>43781</v>
      </c>
      <c r="E95" s="13">
        <v>43809</v>
      </c>
      <c r="F95" s="14">
        <f t="shared" si="8"/>
        <v>28</v>
      </c>
      <c r="G95" s="14">
        <f t="shared" si="9"/>
        <v>2</v>
      </c>
      <c r="H95" s="14"/>
      <c r="I95" s="31">
        <f t="shared" si="12"/>
        <v>11</v>
      </c>
      <c r="J95" s="14" t="str">
        <f>VLOOKUP(A95,Month!A95:C248, 3, FALSE)</f>
        <v>November</v>
      </c>
      <c r="K95" s="13" t="b">
        <f t="shared" si="13"/>
        <v>0</v>
      </c>
      <c r="L95" s="12">
        <v>77</v>
      </c>
      <c r="M95" s="12" t="s">
        <v>548</v>
      </c>
      <c r="N95" s="12">
        <v>1411</v>
      </c>
      <c r="O95" s="33">
        <v>500</v>
      </c>
      <c r="P95" s="12" t="s">
        <v>204</v>
      </c>
      <c r="Q95" s="12" t="s">
        <v>205</v>
      </c>
      <c r="R95" s="12" t="str">
        <f t="shared" si="10"/>
        <v>Cologne, North Rhine-Westphalia</v>
      </c>
      <c r="S95" s="12" t="s">
        <v>559</v>
      </c>
      <c r="T95" s="12" t="s">
        <v>35</v>
      </c>
      <c r="U95" s="12">
        <f t="shared" si="7"/>
        <v>54</v>
      </c>
      <c r="V95" s="12" t="s">
        <v>569</v>
      </c>
      <c r="W95" s="15" t="b">
        <v>0</v>
      </c>
      <c r="X95" s="15" t="str">
        <f t="shared" si="11"/>
        <v>false</v>
      </c>
      <c r="Y95" s="12" t="s">
        <v>176</v>
      </c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</row>
    <row r="96" spans="1:43" ht="15.75" customHeight="1">
      <c r="A96" s="11" t="s">
        <v>388</v>
      </c>
      <c r="B96" s="32" t="s">
        <v>511</v>
      </c>
      <c r="C96" s="13">
        <v>43649</v>
      </c>
      <c r="D96" s="13">
        <v>43709</v>
      </c>
      <c r="E96" s="13">
        <v>43737</v>
      </c>
      <c r="F96" s="14">
        <f t="shared" si="8"/>
        <v>28</v>
      </c>
      <c r="G96" s="14">
        <f t="shared" si="9"/>
        <v>7</v>
      </c>
      <c r="H96" s="14"/>
      <c r="I96" s="31">
        <f t="shared" si="12"/>
        <v>9</v>
      </c>
      <c r="J96" s="14" t="str">
        <f>VLOOKUP(A96,Month!A96:C249, 3, FALSE)</f>
        <v>September</v>
      </c>
      <c r="K96" s="13" t="b">
        <f t="shared" si="13"/>
        <v>0</v>
      </c>
      <c r="L96" s="12">
        <v>812</v>
      </c>
      <c r="M96" s="12" t="s">
        <v>545</v>
      </c>
      <c r="N96" s="12">
        <v>45701.01</v>
      </c>
      <c r="O96" s="33">
        <v>5000</v>
      </c>
      <c r="P96" s="12" t="s">
        <v>206</v>
      </c>
      <c r="Q96" s="12" t="s">
        <v>122</v>
      </c>
      <c r="R96" s="12" t="str">
        <f t="shared" si="10"/>
        <v>Austin, TX</v>
      </c>
      <c r="S96" s="12" t="s">
        <v>553</v>
      </c>
      <c r="T96" s="12" t="s">
        <v>35</v>
      </c>
      <c r="U96" s="12">
        <f t="shared" si="7"/>
        <v>54</v>
      </c>
      <c r="V96" s="12" t="s">
        <v>569</v>
      </c>
      <c r="W96" s="15" t="b">
        <v>0</v>
      </c>
      <c r="X96" s="15" t="str">
        <f t="shared" si="11"/>
        <v>false</v>
      </c>
      <c r="Y96" s="12" t="s">
        <v>26</v>
      </c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</row>
    <row r="97" spans="1:43" ht="15.75" customHeight="1">
      <c r="A97" s="11" t="s">
        <v>389</v>
      </c>
      <c r="B97" s="32" t="s">
        <v>207</v>
      </c>
      <c r="C97" s="13">
        <v>43650</v>
      </c>
      <c r="D97" s="13">
        <v>43756</v>
      </c>
      <c r="E97" s="13">
        <v>43786</v>
      </c>
      <c r="F97" s="14">
        <f t="shared" si="8"/>
        <v>30</v>
      </c>
      <c r="G97" s="14">
        <f t="shared" si="9"/>
        <v>5</v>
      </c>
      <c r="H97" s="14"/>
      <c r="I97" s="31">
        <f t="shared" si="12"/>
        <v>10</v>
      </c>
      <c r="J97" s="14" t="str">
        <f>VLOOKUP(A97,Month!A97:C250, 3, FALSE)</f>
        <v>October</v>
      </c>
      <c r="K97" s="13" t="b">
        <f t="shared" si="13"/>
        <v>0</v>
      </c>
      <c r="L97" s="12">
        <v>15</v>
      </c>
      <c r="M97" s="12" t="s">
        <v>545</v>
      </c>
      <c r="N97" s="12">
        <v>915</v>
      </c>
      <c r="O97" s="33">
        <v>7500</v>
      </c>
      <c r="P97" s="12" t="s">
        <v>208</v>
      </c>
      <c r="Q97" s="12" t="s">
        <v>209</v>
      </c>
      <c r="R97" s="12" t="str">
        <f t="shared" si="10"/>
        <v>New Albany, IN</v>
      </c>
      <c r="S97" s="12" t="s">
        <v>553</v>
      </c>
      <c r="T97" s="12" t="s">
        <v>35</v>
      </c>
      <c r="U97" s="12">
        <f t="shared" si="7"/>
        <v>54</v>
      </c>
      <c r="V97" s="12" t="s">
        <v>569</v>
      </c>
      <c r="W97" s="15" t="b">
        <v>0</v>
      </c>
      <c r="X97" s="15" t="str">
        <f t="shared" si="11"/>
        <v>false</v>
      </c>
      <c r="Y97" s="12" t="s">
        <v>176</v>
      </c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</row>
    <row r="98" spans="1:43" ht="15.75" customHeight="1">
      <c r="A98" s="11" t="s">
        <v>390</v>
      </c>
      <c r="B98" s="32" t="s">
        <v>512</v>
      </c>
      <c r="C98" s="13">
        <v>43650</v>
      </c>
      <c r="D98" s="13">
        <v>43767</v>
      </c>
      <c r="E98" s="13">
        <v>43791</v>
      </c>
      <c r="F98" s="14">
        <f t="shared" si="8"/>
        <v>24</v>
      </c>
      <c r="G98" s="14">
        <f t="shared" si="9"/>
        <v>2</v>
      </c>
      <c r="H98" s="14"/>
      <c r="I98" s="31">
        <f t="shared" si="12"/>
        <v>10</v>
      </c>
      <c r="J98" s="14" t="str">
        <f>VLOOKUP(A98,Month!A98:C251, 3, FALSE)</f>
        <v>October</v>
      </c>
      <c r="K98" s="13" t="b">
        <f t="shared" si="13"/>
        <v>0</v>
      </c>
      <c r="L98" s="12">
        <v>42</v>
      </c>
      <c r="M98" s="12" t="s">
        <v>547</v>
      </c>
      <c r="N98" s="12">
        <v>1784.29</v>
      </c>
      <c r="O98" s="33">
        <v>9000</v>
      </c>
      <c r="P98" s="12" t="s">
        <v>182</v>
      </c>
      <c r="Q98" s="12" t="s">
        <v>183</v>
      </c>
      <c r="R98" s="12" t="str">
        <f t="shared" si="10"/>
        <v>Toronto, ON</v>
      </c>
      <c r="S98" s="12" t="s">
        <v>555</v>
      </c>
      <c r="T98" s="12" t="s">
        <v>35</v>
      </c>
      <c r="U98" s="12">
        <f t="shared" si="7"/>
        <v>54</v>
      </c>
      <c r="V98" s="12" t="s">
        <v>569</v>
      </c>
      <c r="W98" s="15" t="b">
        <v>0</v>
      </c>
      <c r="X98" s="15" t="str">
        <f t="shared" si="11"/>
        <v>false</v>
      </c>
      <c r="Y98" s="12" t="s">
        <v>176</v>
      </c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</row>
    <row r="99" spans="1:43" ht="15.75" customHeight="1">
      <c r="A99" s="11" t="s">
        <v>391</v>
      </c>
      <c r="B99" s="32" t="s">
        <v>513</v>
      </c>
      <c r="C99" s="13">
        <v>43651</v>
      </c>
      <c r="D99" s="13">
        <v>43734</v>
      </c>
      <c r="E99" s="13">
        <v>43764</v>
      </c>
      <c r="F99" s="14">
        <f t="shared" si="8"/>
        <v>30</v>
      </c>
      <c r="G99" s="14">
        <f t="shared" si="9"/>
        <v>4</v>
      </c>
      <c r="H99" s="14"/>
      <c r="I99" s="31">
        <f t="shared" si="12"/>
        <v>9</v>
      </c>
      <c r="J99" s="14" t="str">
        <f>VLOOKUP(A99,Month!A99:C252, 3, FALSE)</f>
        <v>September</v>
      </c>
      <c r="K99" s="13" t="b">
        <f t="shared" si="13"/>
        <v>0</v>
      </c>
      <c r="L99" s="12">
        <v>314</v>
      </c>
      <c r="M99" s="12" t="s">
        <v>545</v>
      </c>
      <c r="N99" s="12">
        <v>58293</v>
      </c>
      <c r="O99" s="33">
        <v>5000</v>
      </c>
      <c r="P99" s="12" t="s">
        <v>210</v>
      </c>
      <c r="Q99" s="12" t="s">
        <v>211</v>
      </c>
      <c r="R99" s="12" t="str">
        <f t="shared" si="10"/>
        <v>Nashville, TN</v>
      </c>
      <c r="S99" s="12" t="s">
        <v>553</v>
      </c>
      <c r="T99" s="12" t="s">
        <v>35</v>
      </c>
      <c r="U99" s="12">
        <f t="shared" si="7"/>
        <v>54</v>
      </c>
      <c r="V99" s="12" t="s">
        <v>569</v>
      </c>
      <c r="W99" s="15" t="b">
        <v>0</v>
      </c>
      <c r="X99" s="15" t="str">
        <f t="shared" si="11"/>
        <v>false</v>
      </c>
      <c r="Y99" s="12" t="s">
        <v>26</v>
      </c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</row>
    <row r="100" spans="1:43" ht="15.75" customHeight="1">
      <c r="A100" s="11" t="s">
        <v>392</v>
      </c>
      <c r="B100" s="32" t="s">
        <v>212</v>
      </c>
      <c r="C100" s="13">
        <v>43654</v>
      </c>
      <c r="D100" s="13">
        <v>43725</v>
      </c>
      <c r="E100" s="13">
        <v>43755</v>
      </c>
      <c r="F100" s="14">
        <f t="shared" si="8"/>
        <v>30</v>
      </c>
      <c r="G100" s="14">
        <f t="shared" si="9"/>
        <v>2</v>
      </c>
      <c r="H100" s="14"/>
      <c r="I100" s="31">
        <f t="shared" si="12"/>
        <v>9</v>
      </c>
      <c r="J100" s="14" t="str">
        <f>VLOOKUP(A100,Month!A100:C253, 3, FALSE)</f>
        <v>September</v>
      </c>
      <c r="K100" s="13" t="b">
        <f t="shared" si="13"/>
        <v>0</v>
      </c>
      <c r="L100" s="12">
        <v>30</v>
      </c>
      <c r="M100" s="12" t="s">
        <v>545</v>
      </c>
      <c r="N100" s="12">
        <v>2123</v>
      </c>
      <c r="O100" s="33">
        <v>1000</v>
      </c>
      <c r="P100" s="12" t="s">
        <v>213</v>
      </c>
      <c r="Q100" s="12" t="s">
        <v>111</v>
      </c>
      <c r="R100" s="12" t="str">
        <f t="shared" si="10"/>
        <v>Fort Collins, CO</v>
      </c>
      <c r="S100" s="12" t="s">
        <v>553</v>
      </c>
      <c r="T100" s="12" t="s">
        <v>35</v>
      </c>
      <c r="U100" s="12">
        <f t="shared" si="7"/>
        <v>54</v>
      </c>
      <c r="V100" s="12" t="s">
        <v>569</v>
      </c>
      <c r="W100" s="15" t="b">
        <v>0</v>
      </c>
      <c r="X100" s="15" t="str">
        <f t="shared" si="11"/>
        <v>false</v>
      </c>
      <c r="Y100" s="12" t="s">
        <v>26</v>
      </c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</row>
    <row r="101" spans="1:43" ht="15.75" customHeight="1">
      <c r="A101" s="11" t="s">
        <v>393</v>
      </c>
      <c r="B101" s="32" t="s">
        <v>514</v>
      </c>
      <c r="C101" s="13">
        <v>43661</v>
      </c>
      <c r="D101" s="13">
        <v>43668</v>
      </c>
      <c r="E101" s="13">
        <v>43695</v>
      </c>
      <c r="F101" s="14">
        <f t="shared" si="8"/>
        <v>27</v>
      </c>
      <c r="G101" s="14">
        <f t="shared" si="9"/>
        <v>1</v>
      </c>
      <c r="H101" s="14"/>
      <c r="I101" s="31">
        <f t="shared" si="12"/>
        <v>7</v>
      </c>
      <c r="J101" s="14" t="str">
        <f>VLOOKUP(A101,Month!A101:C254, 3, FALSE)</f>
        <v>July</v>
      </c>
      <c r="K101" s="13" t="b">
        <f t="shared" si="13"/>
        <v>0</v>
      </c>
      <c r="L101" s="12">
        <v>160</v>
      </c>
      <c r="M101" s="12" t="s">
        <v>548</v>
      </c>
      <c r="N101" s="12">
        <v>9831</v>
      </c>
      <c r="O101" s="33">
        <v>1000</v>
      </c>
      <c r="P101" s="12" t="s">
        <v>134</v>
      </c>
      <c r="Q101" s="12" t="s">
        <v>135</v>
      </c>
      <c r="R101" s="12" t="str">
        <f t="shared" si="10"/>
        <v>Krempe, Schleswig-Holstein</v>
      </c>
      <c r="S101" s="12" t="s">
        <v>559</v>
      </c>
      <c r="T101" s="12" t="s">
        <v>35</v>
      </c>
      <c r="U101" s="12">
        <f t="shared" si="7"/>
        <v>54</v>
      </c>
      <c r="V101" s="12" t="s">
        <v>569</v>
      </c>
      <c r="W101" s="15" t="b">
        <v>0</v>
      </c>
      <c r="X101" s="15" t="str">
        <f t="shared" si="11"/>
        <v>false</v>
      </c>
      <c r="Y101" s="12" t="s">
        <v>26</v>
      </c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</row>
    <row r="102" spans="1:43" ht="15.75" customHeight="1">
      <c r="A102" s="11" t="s">
        <v>394</v>
      </c>
      <c r="B102" s="32" t="s">
        <v>515</v>
      </c>
      <c r="C102" s="13">
        <v>43661</v>
      </c>
      <c r="D102" s="13">
        <v>43725</v>
      </c>
      <c r="E102" s="13">
        <v>43749</v>
      </c>
      <c r="F102" s="14">
        <f t="shared" si="8"/>
        <v>24</v>
      </c>
      <c r="G102" s="14">
        <f t="shared" si="9"/>
        <v>2</v>
      </c>
      <c r="H102" s="14"/>
      <c r="I102" s="31">
        <f t="shared" si="12"/>
        <v>9</v>
      </c>
      <c r="J102" s="14" t="str">
        <f>VLOOKUP(A102,Month!A102:C255, 3, FALSE)</f>
        <v>September</v>
      </c>
      <c r="K102" s="13" t="b">
        <f t="shared" si="13"/>
        <v>0</v>
      </c>
      <c r="L102" s="12">
        <v>306</v>
      </c>
      <c r="M102" s="12" t="s">
        <v>545</v>
      </c>
      <c r="N102" s="12">
        <v>5585</v>
      </c>
      <c r="O102" s="33">
        <v>1000</v>
      </c>
      <c r="P102" s="12" t="s">
        <v>214</v>
      </c>
      <c r="Q102" s="12" t="s">
        <v>159</v>
      </c>
      <c r="R102" s="12" t="str">
        <f t="shared" si="10"/>
        <v>Marietta, GA</v>
      </c>
      <c r="S102" s="12" t="s">
        <v>553</v>
      </c>
      <c r="T102" s="12" t="s">
        <v>35</v>
      </c>
      <c r="U102" s="12">
        <f t="shared" si="7"/>
        <v>54</v>
      </c>
      <c r="V102" s="12" t="s">
        <v>569</v>
      </c>
      <c r="W102" s="15" t="b">
        <v>0</v>
      </c>
      <c r="X102" s="15" t="str">
        <f t="shared" si="11"/>
        <v>false</v>
      </c>
      <c r="Y102" s="12" t="s">
        <v>26</v>
      </c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</row>
    <row r="103" spans="1:43" ht="15.75" customHeight="1">
      <c r="A103" s="11" t="s">
        <v>395</v>
      </c>
      <c r="B103" s="32" t="s">
        <v>516</v>
      </c>
      <c r="C103" s="13">
        <v>43662</v>
      </c>
      <c r="D103" s="13">
        <v>43774</v>
      </c>
      <c r="E103" s="13">
        <v>43797</v>
      </c>
      <c r="F103" s="14">
        <f t="shared" si="8"/>
        <v>23</v>
      </c>
      <c r="G103" s="14">
        <f t="shared" si="9"/>
        <v>2</v>
      </c>
      <c r="H103" s="14"/>
      <c r="I103" s="31">
        <f t="shared" si="12"/>
        <v>11</v>
      </c>
      <c r="J103" s="14" t="str">
        <f>VLOOKUP(A103,Month!A103:C256, 3, FALSE)</f>
        <v>November</v>
      </c>
      <c r="K103" s="13" t="b">
        <f t="shared" si="13"/>
        <v>0</v>
      </c>
      <c r="L103" s="12">
        <v>1609</v>
      </c>
      <c r="M103" s="12" t="s">
        <v>546</v>
      </c>
      <c r="N103" s="12">
        <v>136578</v>
      </c>
      <c r="O103" s="33">
        <v>80000</v>
      </c>
      <c r="P103" s="12" t="s">
        <v>215</v>
      </c>
      <c r="Q103" s="12" t="s">
        <v>216</v>
      </c>
      <c r="R103" s="12" t="str">
        <f t="shared" si="10"/>
        <v>Pozna≈Ñ, Lublin</v>
      </c>
      <c r="S103" s="12" t="s">
        <v>563</v>
      </c>
      <c r="T103" s="12" t="s">
        <v>35</v>
      </c>
      <c r="U103" s="12">
        <f t="shared" si="7"/>
        <v>54</v>
      </c>
      <c r="V103" s="12" t="s">
        <v>569</v>
      </c>
      <c r="W103" s="15" t="b">
        <v>0</v>
      </c>
      <c r="X103" s="15" t="str">
        <f t="shared" si="11"/>
        <v>false</v>
      </c>
      <c r="Y103" s="12" t="s">
        <v>176</v>
      </c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</row>
    <row r="104" spans="1:43" ht="15.75" customHeight="1">
      <c r="A104" s="11" t="s">
        <v>396</v>
      </c>
      <c r="B104" s="32" t="s">
        <v>517</v>
      </c>
      <c r="C104" s="13">
        <v>43663</v>
      </c>
      <c r="D104" s="13">
        <v>43663</v>
      </c>
      <c r="E104" s="13">
        <v>43683</v>
      </c>
      <c r="F104" s="14">
        <f t="shared" si="8"/>
        <v>20</v>
      </c>
      <c r="G104" s="14">
        <f t="shared" si="9"/>
        <v>3</v>
      </c>
      <c r="H104" s="14"/>
      <c r="I104" s="31">
        <f t="shared" si="12"/>
        <v>7</v>
      </c>
      <c r="J104" s="14" t="str">
        <f>VLOOKUP(A104,Month!A104:C257, 3, FALSE)</f>
        <v>July</v>
      </c>
      <c r="K104" s="13" t="b">
        <f t="shared" si="13"/>
        <v>1</v>
      </c>
      <c r="L104" s="12">
        <v>7</v>
      </c>
      <c r="M104" s="12" t="s">
        <v>548</v>
      </c>
      <c r="N104" s="12">
        <v>1004</v>
      </c>
      <c r="O104" s="33">
        <v>1000</v>
      </c>
      <c r="P104" s="12" t="s">
        <v>217</v>
      </c>
      <c r="Q104" s="12" t="s">
        <v>217</v>
      </c>
      <c r="R104" s="12" t="str">
        <f t="shared" si="10"/>
        <v>Berlin, Berlin</v>
      </c>
      <c r="S104" s="12" t="s">
        <v>559</v>
      </c>
      <c r="T104" s="12" t="s">
        <v>25</v>
      </c>
      <c r="U104" s="12">
        <f t="shared" si="7"/>
        <v>54</v>
      </c>
      <c r="V104" s="12" t="s">
        <v>567</v>
      </c>
      <c r="W104" s="15" t="b">
        <v>0</v>
      </c>
      <c r="X104" s="15" t="str">
        <f t="shared" si="11"/>
        <v>false</v>
      </c>
      <c r="Y104" s="12" t="s">
        <v>218</v>
      </c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</row>
    <row r="105" spans="1:43" ht="15.75" customHeight="1">
      <c r="A105" s="11" t="s">
        <v>397</v>
      </c>
      <c r="B105" s="32" t="s">
        <v>518</v>
      </c>
      <c r="C105" s="13">
        <v>43663</v>
      </c>
      <c r="D105" s="13">
        <v>43683</v>
      </c>
      <c r="E105" s="13">
        <v>43704</v>
      </c>
      <c r="F105" s="14">
        <f t="shared" si="8"/>
        <v>21</v>
      </c>
      <c r="G105" s="14">
        <f t="shared" si="9"/>
        <v>2</v>
      </c>
      <c r="H105" s="14"/>
      <c r="I105" s="31">
        <f t="shared" si="12"/>
        <v>8</v>
      </c>
      <c r="J105" s="14" t="str">
        <f>VLOOKUP(A105,Month!A105:C258, 3, FALSE)</f>
        <v>August</v>
      </c>
      <c r="K105" s="13" t="b">
        <f t="shared" si="13"/>
        <v>0</v>
      </c>
      <c r="L105" s="12">
        <v>482</v>
      </c>
      <c r="M105" s="12" t="s">
        <v>546</v>
      </c>
      <c r="N105" s="12">
        <v>11063</v>
      </c>
      <c r="O105" s="33">
        <v>2000</v>
      </c>
      <c r="P105" s="12" t="s">
        <v>219</v>
      </c>
      <c r="Q105" s="12" t="s">
        <v>220</v>
      </c>
      <c r="R105" s="12" t="str">
        <f t="shared" si="10"/>
        <v>Bydgoszcz, Kuiavia-Pomerania</v>
      </c>
      <c r="S105" s="12" t="s">
        <v>563</v>
      </c>
      <c r="T105" s="12" t="s">
        <v>35</v>
      </c>
      <c r="U105" s="12">
        <f t="shared" si="7"/>
        <v>54</v>
      </c>
      <c r="V105" s="12" t="s">
        <v>569</v>
      </c>
      <c r="W105" s="15" t="b">
        <v>0</v>
      </c>
      <c r="X105" s="15" t="str">
        <f t="shared" si="11"/>
        <v>false</v>
      </c>
      <c r="Y105" s="12" t="s">
        <v>26</v>
      </c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</row>
    <row r="106" spans="1:43" ht="15.75" customHeight="1">
      <c r="A106" s="11" t="s">
        <v>398</v>
      </c>
      <c r="B106" s="32" t="s">
        <v>519</v>
      </c>
      <c r="C106" s="13">
        <v>43667</v>
      </c>
      <c r="D106" s="13">
        <v>43677</v>
      </c>
      <c r="E106" s="13">
        <v>43698</v>
      </c>
      <c r="F106" s="14">
        <f t="shared" si="8"/>
        <v>21</v>
      </c>
      <c r="G106" s="14">
        <f t="shared" si="9"/>
        <v>3</v>
      </c>
      <c r="H106" s="14"/>
      <c r="I106" s="31">
        <f t="shared" si="12"/>
        <v>7</v>
      </c>
      <c r="J106" s="14" t="str">
        <f>VLOOKUP(A106,Month!A106:C259, 3, FALSE)</f>
        <v>July</v>
      </c>
      <c r="K106" s="13" t="b">
        <f t="shared" si="13"/>
        <v>0</v>
      </c>
      <c r="L106" s="12">
        <v>183</v>
      </c>
      <c r="M106" s="12" t="s">
        <v>550</v>
      </c>
      <c r="N106" s="12">
        <v>24176</v>
      </c>
      <c r="O106" s="33">
        <v>3000</v>
      </c>
      <c r="P106" s="12" t="s">
        <v>138</v>
      </c>
      <c r="Q106" s="12" t="s">
        <v>139</v>
      </c>
      <c r="R106" s="12" t="str">
        <f t="shared" si="10"/>
        <v>Hong Kong, Hong Kong Island</v>
      </c>
      <c r="S106" s="12" t="s">
        <v>138</v>
      </c>
      <c r="T106" s="12" t="s">
        <v>35</v>
      </c>
      <c r="U106" s="12">
        <f t="shared" si="7"/>
        <v>54</v>
      </c>
      <c r="V106" s="12" t="s">
        <v>569</v>
      </c>
      <c r="W106" s="15" t="b">
        <v>0</v>
      </c>
      <c r="X106" s="15" t="str">
        <f t="shared" si="11"/>
        <v>false</v>
      </c>
      <c r="Y106" s="12" t="s">
        <v>26</v>
      </c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</row>
    <row r="107" spans="1:43" ht="15.75" customHeight="1">
      <c r="A107" s="11" t="s">
        <v>399</v>
      </c>
      <c r="B107" s="32" t="s">
        <v>221</v>
      </c>
      <c r="C107" s="13">
        <v>43670</v>
      </c>
      <c r="D107" s="13">
        <v>43693</v>
      </c>
      <c r="E107" s="13">
        <v>43711</v>
      </c>
      <c r="F107" s="14">
        <f t="shared" si="8"/>
        <v>18</v>
      </c>
      <c r="G107" s="14">
        <f t="shared" si="9"/>
        <v>5</v>
      </c>
      <c r="H107" s="14"/>
      <c r="I107" s="31">
        <f t="shared" si="12"/>
        <v>8</v>
      </c>
      <c r="J107" s="14" t="str">
        <f>VLOOKUP(A107,Month!A107:C260, 3, FALSE)</f>
        <v>August</v>
      </c>
      <c r="K107" s="13" t="b">
        <f t="shared" si="13"/>
        <v>0</v>
      </c>
      <c r="L107" s="12">
        <v>29</v>
      </c>
      <c r="M107" s="12" t="s">
        <v>545</v>
      </c>
      <c r="N107" s="12">
        <v>2612</v>
      </c>
      <c r="O107" s="33">
        <v>650</v>
      </c>
      <c r="P107" s="12" t="s">
        <v>222</v>
      </c>
      <c r="Q107" s="12" t="s">
        <v>223</v>
      </c>
      <c r="R107" s="12" t="str">
        <f t="shared" si="10"/>
        <v>Beverly, MA</v>
      </c>
      <c r="S107" s="12" t="s">
        <v>553</v>
      </c>
      <c r="T107" s="12" t="s">
        <v>35</v>
      </c>
      <c r="U107" s="12">
        <f t="shared" si="7"/>
        <v>54</v>
      </c>
      <c r="V107" s="12" t="s">
        <v>569</v>
      </c>
      <c r="W107" s="15" t="b">
        <v>0</v>
      </c>
      <c r="X107" s="15" t="str">
        <f t="shared" si="11"/>
        <v>false</v>
      </c>
      <c r="Y107" s="12" t="s">
        <v>26</v>
      </c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</row>
    <row r="108" spans="1:43" ht="15.75" customHeight="1">
      <c r="A108" s="11" t="s">
        <v>400</v>
      </c>
      <c r="B108" s="32" t="s">
        <v>520</v>
      </c>
      <c r="C108" s="13">
        <v>43670</v>
      </c>
      <c r="D108" s="13">
        <v>43676</v>
      </c>
      <c r="E108" s="13">
        <v>43690</v>
      </c>
      <c r="F108" s="14">
        <f t="shared" si="8"/>
        <v>14</v>
      </c>
      <c r="G108" s="14">
        <f t="shared" si="9"/>
        <v>2</v>
      </c>
      <c r="H108" s="14"/>
      <c r="I108" s="31">
        <f t="shared" si="12"/>
        <v>7</v>
      </c>
      <c r="J108" s="14" t="str">
        <f>VLOOKUP(A108,Month!A108:C261, 3, FALSE)</f>
        <v>July</v>
      </c>
      <c r="K108" s="13" t="b">
        <f t="shared" si="13"/>
        <v>0</v>
      </c>
      <c r="L108" s="12">
        <v>102</v>
      </c>
      <c r="M108" s="12" t="s">
        <v>545</v>
      </c>
      <c r="N108" s="12">
        <v>2145</v>
      </c>
      <c r="O108" s="33">
        <v>500</v>
      </c>
      <c r="P108" s="12" t="s">
        <v>224</v>
      </c>
      <c r="Q108" s="12" t="s">
        <v>211</v>
      </c>
      <c r="R108" s="12" t="str">
        <f t="shared" si="10"/>
        <v>Memphis, TN</v>
      </c>
      <c r="S108" s="12" t="s">
        <v>553</v>
      </c>
      <c r="T108" s="12" t="s">
        <v>35</v>
      </c>
      <c r="U108" s="12">
        <f t="shared" si="7"/>
        <v>54</v>
      </c>
      <c r="V108" s="12" t="s">
        <v>569</v>
      </c>
      <c r="W108" s="15" t="b">
        <v>0</v>
      </c>
      <c r="X108" s="15" t="str">
        <f t="shared" si="11"/>
        <v>false</v>
      </c>
      <c r="Y108" s="12" t="s">
        <v>26</v>
      </c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</row>
    <row r="109" spans="1:43" ht="15.75" customHeight="1">
      <c r="A109" s="11" t="s">
        <v>401</v>
      </c>
      <c r="B109" s="32" t="s">
        <v>521</v>
      </c>
      <c r="C109" s="13">
        <v>43671</v>
      </c>
      <c r="D109" s="13">
        <v>43690</v>
      </c>
      <c r="E109" s="13">
        <v>43735</v>
      </c>
      <c r="F109" s="14">
        <f t="shared" si="8"/>
        <v>45</v>
      </c>
      <c r="G109" s="14">
        <f t="shared" si="9"/>
        <v>2</v>
      </c>
      <c r="H109" s="14"/>
      <c r="I109" s="31">
        <f t="shared" si="12"/>
        <v>8</v>
      </c>
      <c r="J109" s="14" t="str">
        <f>VLOOKUP(A109,Month!A109:C262, 3, FALSE)</f>
        <v>August</v>
      </c>
      <c r="K109" s="13" t="b">
        <f t="shared" si="13"/>
        <v>0</v>
      </c>
      <c r="L109" s="12">
        <v>26</v>
      </c>
      <c r="M109" s="12" t="s">
        <v>547</v>
      </c>
      <c r="N109" s="12">
        <v>1427.29</v>
      </c>
      <c r="O109" s="33">
        <v>20000</v>
      </c>
      <c r="P109" s="12" t="s">
        <v>225</v>
      </c>
      <c r="Q109" s="12" t="s">
        <v>226</v>
      </c>
      <c r="R109" s="12" t="str">
        <f t="shared" si="10"/>
        <v>Calgary, AB</v>
      </c>
      <c r="S109" s="12" t="s">
        <v>555</v>
      </c>
      <c r="T109" s="12" t="s">
        <v>25</v>
      </c>
      <c r="U109" s="12">
        <f t="shared" si="7"/>
        <v>54</v>
      </c>
      <c r="V109" s="12" t="s">
        <v>567</v>
      </c>
      <c r="W109" s="15" t="b">
        <v>0</v>
      </c>
      <c r="X109" s="15" t="str">
        <f t="shared" si="11"/>
        <v>false</v>
      </c>
      <c r="Y109" s="12" t="s">
        <v>30</v>
      </c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</row>
    <row r="110" spans="1:43" ht="15.75" customHeight="1">
      <c r="A110" s="11" t="s">
        <v>402</v>
      </c>
      <c r="B110" s="32" t="s">
        <v>522</v>
      </c>
      <c r="C110" s="13">
        <v>43672</v>
      </c>
      <c r="D110" s="13">
        <v>43682</v>
      </c>
      <c r="E110" s="13">
        <v>43690</v>
      </c>
      <c r="F110" s="14">
        <f t="shared" si="8"/>
        <v>8</v>
      </c>
      <c r="G110" s="14">
        <f t="shared" si="9"/>
        <v>1</v>
      </c>
      <c r="H110" s="14"/>
      <c r="I110" s="31">
        <f t="shared" si="12"/>
        <v>8</v>
      </c>
      <c r="J110" s="14" t="str">
        <f>VLOOKUP(A110,Month!A110:C263, 3, FALSE)</f>
        <v>August</v>
      </c>
      <c r="K110" s="13" t="b">
        <f t="shared" si="13"/>
        <v>0</v>
      </c>
      <c r="L110" s="12">
        <v>17</v>
      </c>
      <c r="M110" s="12" t="s">
        <v>546</v>
      </c>
      <c r="N110" s="12">
        <v>367</v>
      </c>
      <c r="O110" s="33">
        <v>20</v>
      </c>
      <c r="P110" s="12" t="s">
        <v>227</v>
      </c>
      <c r="Q110" s="12" t="s">
        <v>34</v>
      </c>
      <c r="R110" s="12" t="str">
        <f t="shared" si="10"/>
        <v>Northampton, England</v>
      </c>
      <c r="S110" s="12" t="s">
        <v>554</v>
      </c>
      <c r="T110" s="12" t="s">
        <v>35</v>
      </c>
      <c r="U110" s="12">
        <f t="shared" si="7"/>
        <v>54</v>
      </c>
      <c r="V110" s="12" t="s">
        <v>569</v>
      </c>
      <c r="W110" s="15" t="b">
        <v>0</v>
      </c>
      <c r="X110" s="15" t="str">
        <f t="shared" si="11"/>
        <v>false</v>
      </c>
      <c r="Y110" s="12" t="s">
        <v>26</v>
      </c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</row>
    <row r="111" spans="1:43" ht="15.75" customHeight="1">
      <c r="A111" s="11" t="s">
        <v>403</v>
      </c>
      <c r="B111" s="32" t="s">
        <v>523</v>
      </c>
      <c r="C111" s="13">
        <v>43675</v>
      </c>
      <c r="D111" s="13">
        <v>43709</v>
      </c>
      <c r="E111" s="13">
        <v>43739</v>
      </c>
      <c r="F111" s="14">
        <f t="shared" si="8"/>
        <v>30</v>
      </c>
      <c r="G111" s="14">
        <f t="shared" si="9"/>
        <v>7</v>
      </c>
      <c r="H111" s="14"/>
      <c r="I111" s="31">
        <f t="shared" si="12"/>
        <v>9</v>
      </c>
      <c r="J111" s="14" t="str">
        <f>VLOOKUP(A111,Month!A111:C264, 3, FALSE)</f>
        <v>September</v>
      </c>
      <c r="K111" s="13" t="b">
        <f t="shared" si="13"/>
        <v>0</v>
      </c>
      <c r="L111" s="12">
        <v>105</v>
      </c>
      <c r="M111" s="12" t="s">
        <v>545</v>
      </c>
      <c r="N111" s="12">
        <v>4527</v>
      </c>
      <c r="O111" s="33">
        <v>1000</v>
      </c>
      <c r="P111" s="12" t="s">
        <v>228</v>
      </c>
      <c r="Q111" s="12" t="s">
        <v>111</v>
      </c>
      <c r="R111" s="12" t="str">
        <f t="shared" si="10"/>
        <v>Colorado Springs, CO</v>
      </c>
      <c r="S111" s="12" t="s">
        <v>553</v>
      </c>
      <c r="T111" s="12" t="s">
        <v>35</v>
      </c>
      <c r="U111" s="12">
        <f t="shared" si="7"/>
        <v>54</v>
      </c>
      <c r="V111" s="12" t="s">
        <v>569</v>
      </c>
      <c r="W111" s="15" t="b">
        <v>0</v>
      </c>
      <c r="X111" s="15" t="str">
        <f t="shared" si="11"/>
        <v>false</v>
      </c>
      <c r="Y111" s="12" t="s">
        <v>26</v>
      </c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</row>
    <row r="112" spans="1:43" ht="15.75" customHeight="1">
      <c r="A112" s="11" t="s">
        <v>404</v>
      </c>
      <c r="B112" s="32" t="s">
        <v>229</v>
      </c>
      <c r="C112" s="13">
        <v>43676</v>
      </c>
      <c r="D112" s="13"/>
      <c r="E112" s="13">
        <v>43709</v>
      </c>
      <c r="F112" s="14">
        <f t="shared" si="8"/>
        <v>43709</v>
      </c>
      <c r="G112" s="14">
        <f t="shared" si="9"/>
        <v>6</v>
      </c>
      <c r="H112" s="14"/>
      <c r="I112" s="31">
        <f t="shared" si="12"/>
        <v>1</v>
      </c>
      <c r="J112" s="14" t="str">
        <f>VLOOKUP(A112,Month!A112:C265, 3, FALSE)</f>
        <v>January</v>
      </c>
      <c r="K112" s="13" t="b">
        <f t="shared" si="13"/>
        <v>0</v>
      </c>
      <c r="L112" s="12">
        <v>23</v>
      </c>
      <c r="M112" s="12" t="s">
        <v>545</v>
      </c>
      <c r="N112" s="12">
        <v>821</v>
      </c>
      <c r="O112" s="33">
        <v>750</v>
      </c>
      <c r="P112" s="12" t="s">
        <v>99</v>
      </c>
      <c r="Q112" s="12" t="s">
        <v>100</v>
      </c>
      <c r="R112" s="12" t="str">
        <f t="shared" si="10"/>
        <v>Chicago, IL</v>
      </c>
      <c r="S112" s="12" t="s">
        <v>553</v>
      </c>
      <c r="T112" s="12" t="s">
        <v>25</v>
      </c>
      <c r="U112" s="12">
        <f t="shared" si="7"/>
        <v>54</v>
      </c>
      <c r="V112" s="12" t="s">
        <v>567</v>
      </c>
      <c r="W112" s="15" t="b">
        <v>0</v>
      </c>
      <c r="X112" s="15" t="str">
        <f t="shared" si="11"/>
        <v>false</v>
      </c>
      <c r="Y112" s="12" t="s">
        <v>26</v>
      </c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</row>
    <row r="113" spans="1:43" ht="15.75" customHeight="1">
      <c r="A113" s="11" t="s">
        <v>405</v>
      </c>
      <c r="B113" s="32" t="s">
        <v>230</v>
      </c>
      <c r="C113" s="13">
        <v>43681</v>
      </c>
      <c r="D113" s="13">
        <v>43685</v>
      </c>
      <c r="E113" s="13">
        <v>43704</v>
      </c>
      <c r="F113" s="14">
        <f t="shared" si="8"/>
        <v>19</v>
      </c>
      <c r="G113" s="14">
        <f t="shared" si="9"/>
        <v>4</v>
      </c>
      <c r="H113" s="14"/>
      <c r="I113" s="31">
        <f t="shared" si="12"/>
        <v>8</v>
      </c>
      <c r="J113" s="14" t="str">
        <f>VLOOKUP(A113,Month!A113:C266, 3, FALSE)</f>
        <v>August</v>
      </c>
      <c r="K113" s="13" t="b">
        <f t="shared" si="13"/>
        <v>0</v>
      </c>
      <c r="L113" s="12">
        <v>39</v>
      </c>
      <c r="M113" s="12" t="s">
        <v>548</v>
      </c>
      <c r="N113" s="12">
        <v>1416</v>
      </c>
      <c r="O113" s="33">
        <v>1</v>
      </c>
      <c r="P113" s="12" t="s">
        <v>231</v>
      </c>
      <c r="Q113" s="12" t="s">
        <v>45</v>
      </c>
      <c r="R113" s="12" t="str">
        <f t="shared" si="10"/>
        <v>Milano, Lombardy</v>
      </c>
      <c r="S113" s="12" t="s">
        <v>556</v>
      </c>
      <c r="T113" s="12" t="s">
        <v>35</v>
      </c>
      <c r="U113" s="12">
        <f t="shared" si="7"/>
        <v>54</v>
      </c>
      <c r="V113" s="12" t="s">
        <v>569</v>
      </c>
      <c r="W113" s="15" t="b">
        <v>0</v>
      </c>
      <c r="X113" s="15" t="str">
        <f t="shared" si="11"/>
        <v>false</v>
      </c>
      <c r="Y113" s="12" t="s">
        <v>26</v>
      </c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</row>
    <row r="114" spans="1:43" ht="15.75" customHeight="1">
      <c r="A114" s="11" t="s">
        <v>406</v>
      </c>
      <c r="B114" s="32" t="s">
        <v>524</v>
      </c>
      <c r="C114" s="13">
        <v>43682</v>
      </c>
      <c r="D114" s="13">
        <v>43776</v>
      </c>
      <c r="E114" s="13">
        <v>43791</v>
      </c>
      <c r="F114" s="14">
        <f t="shared" si="8"/>
        <v>15</v>
      </c>
      <c r="G114" s="14">
        <f t="shared" si="9"/>
        <v>4</v>
      </c>
      <c r="H114" s="14"/>
      <c r="I114" s="31">
        <f t="shared" si="12"/>
        <v>11</v>
      </c>
      <c r="J114" s="14" t="str">
        <f>VLOOKUP(A114,Month!A114:C267, 3, FALSE)</f>
        <v>November</v>
      </c>
      <c r="K114" s="13" t="b">
        <f t="shared" si="13"/>
        <v>0</v>
      </c>
      <c r="L114" s="12">
        <v>21</v>
      </c>
      <c r="M114" s="12" t="s">
        <v>470</v>
      </c>
      <c r="N114" s="12">
        <v>741</v>
      </c>
      <c r="O114" s="33">
        <v>1500</v>
      </c>
      <c r="P114" s="12" t="s">
        <v>232</v>
      </c>
      <c r="Q114" s="12" t="s">
        <v>34</v>
      </c>
      <c r="R114" s="12" t="str">
        <f t="shared" si="10"/>
        <v>Cambridgeshire, England</v>
      </c>
      <c r="S114" s="12" t="s">
        <v>554</v>
      </c>
      <c r="T114" s="12" t="s">
        <v>35</v>
      </c>
      <c r="U114" s="12">
        <f t="shared" si="7"/>
        <v>54</v>
      </c>
      <c r="V114" s="12" t="s">
        <v>569</v>
      </c>
      <c r="W114" s="15" t="b">
        <v>0</v>
      </c>
      <c r="X114" s="15" t="str">
        <f t="shared" si="11"/>
        <v>false</v>
      </c>
      <c r="Y114" s="12" t="s">
        <v>176</v>
      </c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</row>
    <row r="115" spans="1:43" ht="15.75" customHeight="1">
      <c r="A115" s="11" t="s">
        <v>407</v>
      </c>
      <c r="B115" s="32" t="s">
        <v>525</v>
      </c>
      <c r="C115" s="13">
        <v>43686</v>
      </c>
      <c r="D115" s="13">
        <v>43692</v>
      </c>
      <c r="E115" s="13">
        <v>43722</v>
      </c>
      <c r="F115" s="14">
        <f t="shared" si="8"/>
        <v>30</v>
      </c>
      <c r="G115" s="14">
        <f t="shared" si="9"/>
        <v>4</v>
      </c>
      <c r="H115" s="14"/>
      <c r="I115" s="31">
        <f t="shared" si="12"/>
        <v>8</v>
      </c>
      <c r="J115" s="14" t="str">
        <f>VLOOKUP(A115,Month!A115:C268, 3, FALSE)</f>
        <v>August</v>
      </c>
      <c r="K115" s="13" t="b">
        <f t="shared" si="13"/>
        <v>0</v>
      </c>
      <c r="L115" s="12">
        <v>944</v>
      </c>
      <c r="M115" s="12" t="s">
        <v>545</v>
      </c>
      <c r="N115" s="12">
        <v>120066</v>
      </c>
      <c r="O115" s="33">
        <v>7000</v>
      </c>
      <c r="P115" s="12" t="s">
        <v>49</v>
      </c>
      <c r="Q115" s="12" t="s">
        <v>41</v>
      </c>
      <c r="R115" s="12" t="str">
        <f t="shared" si="10"/>
        <v>Los Angeles, CA</v>
      </c>
      <c r="S115" s="12" t="s">
        <v>553</v>
      </c>
      <c r="T115" s="12" t="s">
        <v>42</v>
      </c>
      <c r="U115" s="12">
        <f t="shared" si="7"/>
        <v>54</v>
      </c>
      <c r="V115" s="12" t="s">
        <v>570</v>
      </c>
      <c r="W115" s="15" t="b">
        <v>1</v>
      </c>
      <c r="X115" s="15" t="str">
        <f t="shared" si="11"/>
        <v>true</v>
      </c>
      <c r="Y115" s="12" t="s">
        <v>26</v>
      </c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</row>
    <row r="116" spans="1:43" ht="15.75" customHeight="1">
      <c r="A116" s="11" t="s">
        <v>408</v>
      </c>
      <c r="B116" s="32" t="s">
        <v>233</v>
      </c>
      <c r="C116" s="13">
        <v>43686</v>
      </c>
      <c r="D116" s="13">
        <v>43732</v>
      </c>
      <c r="E116" s="13">
        <v>43756</v>
      </c>
      <c r="F116" s="14">
        <f t="shared" si="8"/>
        <v>24</v>
      </c>
      <c r="G116" s="14">
        <f t="shared" si="9"/>
        <v>2</v>
      </c>
      <c r="H116" s="14"/>
      <c r="I116" s="31">
        <f t="shared" si="12"/>
        <v>9</v>
      </c>
      <c r="J116" s="14" t="str">
        <f>VLOOKUP(A116,Month!A116:C269, 3, FALSE)</f>
        <v>September</v>
      </c>
      <c r="K116" s="13" t="b">
        <f t="shared" si="13"/>
        <v>0</v>
      </c>
      <c r="L116" s="12">
        <v>657</v>
      </c>
      <c r="M116" s="12" t="s">
        <v>545</v>
      </c>
      <c r="N116" s="12">
        <v>18819</v>
      </c>
      <c r="O116" s="33">
        <v>15000</v>
      </c>
      <c r="P116" s="12" t="s">
        <v>234</v>
      </c>
      <c r="Q116" s="12" t="s">
        <v>47</v>
      </c>
      <c r="R116" s="12" t="str">
        <f t="shared" si="10"/>
        <v>Surprise, AZ</v>
      </c>
      <c r="S116" s="12" t="s">
        <v>553</v>
      </c>
      <c r="T116" s="12" t="s">
        <v>35</v>
      </c>
      <c r="U116" s="12">
        <f t="shared" si="7"/>
        <v>54</v>
      </c>
      <c r="V116" s="12" t="s">
        <v>569</v>
      </c>
      <c r="W116" s="15" t="b">
        <v>0</v>
      </c>
      <c r="X116" s="15" t="str">
        <f t="shared" si="11"/>
        <v>false</v>
      </c>
      <c r="Y116" s="12" t="s">
        <v>26</v>
      </c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</row>
    <row r="117" spans="1:43" ht="15.75" customHeight="1">
      <c r="A117" s="11" t="s">
        <v>409</v>
      </c>
      <c r="B117" s="32" t="s">
        <v>526</v>
      </c>
      <c r="C117" s="13">
        <v>43687</v>
      </c>
      <c r="D117" s="13">
        <v>43692</v>
      </c>
      <c r="E117" s="13">
        <v>43713</v>
      </c>
      <c r="F117" s="14">
        <f t="shared" si="8"/>
        <v>21</v>
      </c>
      <c r="G117" s="14">
        <f t="shared" si="9"/>
        <v>4</v>
      </c>
      <c r="H117" s="14"/>
      <c r="I117" s="31">
        <f t="shared" si="12"/>
        <v>8</v>
      </c>
      <c r="J117" s="14" t="str">
        <f>VLOOKUP(A117,Month!A117:C270, 3, FALSE)</f>
        <v>August</v>
      </c>
      <c r="K117" s="13" t="b">
        <f t="shared" si="13"/>
        <v>0</v>
      </c>
      <c r="L117" s="12">
        <v>7838</v>
      </c>
      <c r="M117" s="12" t="s">
        <v>545</v>
      </c>
      <c r="N117" s="12">
        <v>431368.21</v>
      </c>
      <c r="O117" s="33">
        <v>25000</v>
      </c>
      <c r="P117" s="12" t="s">
        <v>235</v>
      </c>
      <c r="Q117" s="12" t="s">
        <v>114</v>
      </c>
      <c r="R117" s="12" t="str">
        <f t="shared" si="10"/>
        <v>Centerville, UT</v>
      </c>
      <c r="S117" s="12" t="s">
        <v>553</v>
      </c>
      <c r="T117" s="12" t="s">
        <v>35</v>
      </c>
      <c r="U117" s="12">
        <f t="shared" si="7"/>
        <v>54</v>
      </c>
      <c r="V117" s="12" t="s">
        <v>569</v>
      </c>
      <c r="W117" s="15" t="b">
        <v>1</v>
      </c>
      <c r="X117" s="15" t="str">
        <f t="shared" si="11"/>
        <v>true</v>
      </c>
      <c r="Y117" s="12" t="s">
        <v>26</v>
      </c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</row>
    <row r="118" spans="1:43" ht="15.75" customHeight="1">
      <c r="A118" s="11" t="s">
        <v>410</v>
      </c>
      <c r="B118" s="32" t="s">
        <v>236</v>
      </c>
      <c r="C118" s="13">
        <v>43688</v>
      </c>
      <c r="D118" s="13">
        <v>43753</v>
      </c>
      <c r="E118" s="13">
        <v>43784</v>
      </c>
      <c r="F118" s="14">
        <f t="shared" si="8"/>
        <v>31</v>
      </c>
      <c r="G118" s="14">
        <f t="shared" si="9"/>
        <v>2</v>
      </c>
      <c r="H118" s="14"/>
      <c r="I118" s="31">
        <f t="shared" si="12"/>
        <v>10</v>
      </c>
      <c r="J118" s="14" t="str">
        <f>VLOOKUP(A118,Month!A118:C271, 3, FALSE)</f>
        <v>October</v>
      </c>
      <c r="K118" s="13" t="b">
        <f t="shared" si="13"/>
        <v>0</v>
      </c>
      <c r="L118" s="12">
        <v>105</v>
      </c>
      <c r="M118" s="12" t="s">
        <v>545</v>
      </c>
      <c r="N118" s="12">
        <v>6553</v>
      </c>
      <c r="O118" s="33">
        <v>5500</v>
      </c>
      <c r="P118" s="12" t="s">
        <v>237</v>
      </c>
      <c r="Q118" s="12" t="s">
        <v>73</v>
      </c>
      <c r="R118" s="12" t="str">
        <f t="shared" si="10"/>
        <v>Bangor, PA</v>
      </c>
      <c r="S118" s="12" t="s">
        <v>553</v>
      </c>
      <c r="T118" s="12" t="s">
        <v>35</v>
      </c>
      <c r="U118" s="12">
        <f t="shared" si="7"/>
        <v>54</v>
      </c>
      <c r="V118" s="12" t="s">
        <v>569</v>
      </c>
      <c r="W118" s="15" t="b">
        <v>0</v>
      </c>
      <c r="X118" s="15" t="str">
        <f t="shared" si="11"/>
        <v>false</v>
      </c>
      <c r="Y118" s="12" t="s">
        <v>176</v>
      </c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</row>
    <row r="119" spans="1:43" ht="15.75" customHeight="1">
      <c r="A119" s="11" t="s">
        <v>411</v>
      </c>
      <c r="B119" s="32" t="s">
        <v>527</v>
      </c>
      <c r="C119" s="13">
        <v>43691</v>
      </c>
      <c r="D119" s="13">
        <v>43692</v>
      </c>
      <c r="E119" s="13">
        <v>43707</v>
      </c>
      <c r="F119" s="14">
        <f t="shared" si="8"/>
        <v>15</v>
      </c>
      <c r="G119" s="14">
        <f t="shared" si="9"/>
        <v>4</v>
      </c>
      <c r="H119" s="14"/>
      <c r="I119" s="31">
        <f t="shared" si="12"/>
        <v>8</v>
      </c>
      <c r="J119" s="14" t="str">
        <f>VLOOKUP(A119,Month!A119:C272, 3, FALSE)</f>
        <v>August</v>
      </c>
      <c r="K119" s="13" t="b">
        <f t="shared" si="13"/>
        <v>0</v>
      </c>
      <c r="L119" s="12">
        <v>302</v>
      </c>
      <c r="M119" s="12" t="s">
        <v>545</v>
      </c>
      <c r="N119" s="12">
        <v>14147</v>
      </c>
      <c r="O119" s="33">
        <v>250</v>
      </c>
      <c r="P119" s="12" t="s">
        <v>238</v>
      </c>
      <c r="Q119" s="12" t="s">
        <v>28</v>
      </c>
      <c r="R119" s="12" t="str">
        <f t="shared" si="10"/>
        <v>Richmond, VA</v>
      </c>
      <c r="S119" s="12" t="s">
        <v>553</v>
      </c>
      <c r="T119" s="12" t="s">
        <v>35</v>
      </c>
      <c r="U119" s="12">
        <f t="shared" si="7"/>
        <v>54</v>
      </c>
      <c r="V119" s="12" t="s">
        <v>569</v>
      </c>
      <c r="W119" s="15" t="b">
        <v>0</v>
      </c>
      <c r="X119" s="15" t="str">
        <f t="shared" si="11"/>
        <v>false</v>
      </c>
      <c r="Y119" s="12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</row>
    <row r="120" spans="1:43" ht="15.75" customHeight="1">
      <c r="A120" s="11" t="s">
        <v>412</v>
      </c>
      <c r="B120" s="32" t="s">
        <v>239</v>
      </c>
      <c r="C120" s="13">
        <v>43692</v>
      </c>
      <c r="D120" s="13">
        <v>43706</v>
      </c>
      <c r="E120" s="13">
        <v>43739</v>
      </c>
      <c r="F120" s="14">
        <f t="shared" si="8"/>
        <v>33</v>
      </c>
      <c r="G120" s="14">
        <f t="shared" si="9"/>
        <v>4</v>
      </c>
      <c r="H120" s="14"/>
      <c r="I120" s="31">
        <f t="shared" si="12"/>
        <v>8</v>
      </c>
      <c r="J120" s="14" t="str">
        <f>VLOOKUP(A120,Month!A120:C273, 3, FALSE)</f>
        <v>August</v>
      </c>
      <c r="K120" s="13" t="b">
        <f t="shared" si="13"/>
        <v>0</v>
      </c>
      <c r="L120" s="12">
        <v>5</v>
      </c>
      <c r="M120" s="12" t="s">
        <v>545</v>
      </c>
      <c r="N120" s="12">
        <v>14</v>
      </c>
      <c r="O120" s="33">
        <v>250</v>
      </c>
      <c r="P120" s="12" t="s">
        <v>240</v>
      </c>
      <c r="Q120" s="12" t="s">
        <v>24</v>
      </c>
      <c r="R120" s="12" t="str">
        <f t="shared" si="10"/>
        <v>Miami, FL</v>
      </c>
      <c r="S120" s="12" t="s">
        <v>553</v>
      </c>
      <c r="T120" s="12" t="s">
        <v>29</v>
      </c>
      <c r="U120" s="12">
        <f t="shared" si="7"/>
        <v>54</v>
      </c>
      <c r="V120" s="12" t="s">
        <v>568</v>
      </c>
      <c r="W120" s="15" t="b">
        <v>0</v>
      </c>
      <c r="X120" s="15" t="str">
        <f t="shared" si="11"/>
        <v>false</v>
      </c>
      <c r="Y120" s="12" t="s">
        <v>30</v>
      </c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</row>
    <row r="121" spans="1:43" ht="15.75" customHeight="1">
      <c r="A121" s="11" t="s">
        <v>413</v>
      </c>
      <c r="B121" s="32" t="s">
        <v>241</v>
      </c>
      <c r="C121" s="13">
        <v>43692</v>
      </c>
      <c r="D121" s="13">
        <v>43699</v>
      </c>
      <c r="E121" s="13">
        <v>43714</v>
      </c>
      <c r="F121" s="14">
        <f t="shared" si="8"/>
        <v>15</v>
      </c>
      <c r="G121" s="14">
        <f t="shared" si="9"/>
        <v>4</v>
      </c>
      <c r="H121" s="14"/>
      <c r="I121" s="31">
        <f t="shared" si="12"/>
        <v>8</v>
      </c>
      <c r="J121" s="14" t="str">
        <f>VLOOKUP(A121,Month!A121:C274, 3, FALSE)</f>
        <v>August</v>
      </c>
      <c r="K121" s="13" t="b">
        <f t="shared" si="13"/>
        <v>0</v>
      </c>
      <c r="L121" s="12">
        <v>118</v>
      </c>
      <c r="M121" s="12" t="s">
        <v>550</v>
      </c>
      <c r="N121" s="12">
        <v>32134</v>
      </c>
      <c r="O121" s="33">
        <v>30000</v>
      </c>
      <c r="P121" s="12" t="s">
        <v>138</v>
      </c>
      <c r="Q121" s="12" t="s">
        <v>139</v>
      </c>
      <c r="R121" s="12" t="str">
        <f t="shared" si="10"/>
        <v>Hong Kong, Hong Kong Island</v>
      </c>
      <c r="S121" s="12" t="s">
        <v>138</v>
      </c>
      <c r="T121" s="12" t="s">
        <v>42</v>
      </c>
      <c r="U121" s="12">
        <f t="shared" si="7"/>
        <v>54</v>
      </c>
      <c r="V121" s="12" t="s">
        <v>570</v>
      </c>
      <c r="W121" s="15" t="b">
        <v>0</v>
      </c>
      <c r="X121" s="15" t="str">
        <f t="shared" si="11"/>
        <v>false</v>
      </c>
      <c r="Y121" s="12" t="s">
        <v>26</v>
      </c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</row>
    <row r="122" spans="1:43" ht="15.75" customHeight="1">
      <c r="A122" s="11" t="s">
        <v>414</v>
      </c>
      <c r="B122" s="32" t="s">
        <v>528</v>
      </c>
      <c r="C122" s="13">
        <v>43697</v>
      </c>
      <c r="D122" s="13">
        <v>43767</v>
      </c>
      <c r="E122" s="13">
        <v>43798</v>
      </c>
      <c r="F122" s="14">
        <f t="shared" si="8"/>
        <v>31</v>
      </c>
      <c r="G122" s="14">
        <f t="shared" si="9"/>
        <v>2</v>
      </c>
      <c r="H122" s="14"/>
      <c r="I122" s="31">
        <f t="shared" si="12"/>
        <v>10</v>
      </c>
      <c r="J122" s="14" t="str">
        <f>VLOOKUP(A122,Month!A122:C275, 3, FALSE)</f>
        <v>October</v>
      </c>
      <c r="K122" s="13" t="b">
        <f t="shared" si="13"/>
        <v>0</v>
      </c>
      <c r="L122" s="12">
        <v>57</v>
      </c>
      <c r="M122" s="12" t="s">
        <v>548</v>
      </c>
      <c r="N122" s="12">
        <v>1597</v>
      </c>
      <c r="O122" s="33">
        <v>6400</v>
      </c>
      <c r="P122" s="12" t="s">
        <v>242</v>
      </c>
      <c r="Q122" s="12" t="s">
        <v>243</v>
      </c>
      <c r="R122" s="12" t="str">
        <f t="shared" si="10"/>
        <v>Manniku, Laane-Viru County</v>
      </c>
      <c r="S122" s="12" t="s">
        <v>564</v>
      </c>
      <c r="T122" s="12" t="s">
        <v>42</v>
      </c>
      <c r="U122" s="12">
        <f t="shared" si="7"/>
        <v>54</v>
      </c>
      <c r="V122" s="12" t="s">
        <v>570</v>
      </c>
      <c r="W122" s="15" t="b">
        <v>0</v>
      </c>
      <c r="X122" s="15" t="str">
        <f t="shared" si="11"/>
        <v>false</v>
      </c>
      <c r="Y122" s="12" t="s">
        <v>176</v>
      </c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</row>
    <row r="123" spans="1:43" ht="15.75" customHeight="1">
      <c r="A123" s="11" t="s">
        <v>415</v>
      </c>
      <c r="B123" s="32" t="s">
        <v>244</v>
      </c>
      <c r="C123" s="13">
        <v>43697</v>
      </c>
      <c r="D123" s="13">
        <v>43746</v>
      </c>
      <c r="E123" s="13">
        <v>43777</v>
      </c>
      <c r="F123" s="14">
        <f t="shared" si="8"/>
        <v>31</v>
      </c>
      <c r="G123" s="14">
        <f t="shared" si="9"/>
        <v>2</v>
      </c>
      <c r="H123" s="14"/>
      <c r="I123" s="31">
        <f t="shared" si="12"/>
        <v>10</v>
      </c>
      <c r="J123" s="14" t="str">
        <f>VLOOKUP(A123,Month!A123:C276, 3, FALSE)</f>
        <v>October</v>
      </c>
      <c r="K123" s="13" t="b">
        <f t="shared" si="13"/>
        <v>0</v>
      </c>
      <c r="L123" s="12">
        <v>419</v>
      </c>
      <c r="M123" s="12" t="s">
        <v>552</v>
      </c>
      <c r="N123" s="12">
        <v>24266.32</v>
      </c>
      <c r="O123" s="33">
        <v>10000</v>
      </c>
      <c r="P123" s="12" t="s">
        <v>245</v>
      </c>
      <c r="Q123" s="12" t="s">
        <v>246</v>
      </c>
      <c r="R123" s="12" t="str">
        <f t="shared" si="10"/>
        <v>Sydney, NSW</v>
      </c>
      <c r="S123" s="12" t="s">
        <v>565</v>
      </c>
      <c r="T123" s="12" t="s">
        <v>35</v>
      </c>
      <c r="U123" s="12">
        <f t="shared" si="7"/>
        <v>54</v>
      </c>
      <c r="V123" s="12" t="s">
        <v>569</v>
      </c>
      <c r="W123" s="15" t="b">
        <v>0</v>
      </c>
      <c r="X123" s="15" t="str">
        <f t="shared" si="11"/>
        <v>false</v>
      </c>
      <c r="Y123" s="12" t="s">
        <v>26</v>
      </c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</row>
    <row r="124" spans="1:43" ht="15.75" customHeight="1">
      <c r="A124" s="11" t="s">
        <v>416</v>
      </c>
      <c r="B124" s="32" t="s">
        <v>247</v>
      </c>
      <c r="C124" s="13">
        <v>43698</v>
      </c>
      <c r="D124" s="13">
        <v>43700</v>
      </c>
      <c r="E124" s="13">
        <v>43758</v>
      </c>
      <c r="F124" s="14">
        <f t="shared" si="8"/>
        <v>58</v>
      </c>
      <c r="G124" s="14">
        <f t="shared" si="9"/>
        <v>5</v>
      </c>
      <c r="H124" s="14"/>
      <c r="I124" s="31">
        <f t="shared" si="12"/>
        <v>8</v>
      </c>
      <c r="J124" s="14" t="str">
        <f>VLOOKUP(A124,Month!A124:C277, 3, FALSE)</f>
        <v>August</v>
      </c>
      <c r="K124" s="13" t="b">
        <f t="shared" si="13"/>
        <v>0</v>
      </c>
      <c r="L124" s="12">
        <v>1</v>
      </c>
      <c r="M124" s="12" t="s">
        <v>547</v>
      </c>
      <c r="N124" s="12">
        <v>1.29</v>
      </c>
      <c r="O124" s="33">
        <v>4000</v>
      </c>
      <c r="P124" s="12" t="s">
        <v>182</v>
      </c>
      <c r="Q124" s="12" t="s">
        <v>183</v>
      </c>
      <c r="R124" s="12" t="str">
        <f t="shared" si="10"/>
        <v>Toronto, ON</v>
      </c>
      <c r="S124" s="12" t="s">
        <v>555</v>
      </c>
      <c r="T124" s="12" t="s">
        <v>29</v>
      </c>
      <c r="U124" s="12">
        <f t="shared" si="7"/>
        <v>54</v>
      </c>
      <c r="V124" s="12" t="s">
        <v>568</v>
      </c>
      <c r="W124" s="15" t="b">
        <v>0</v>
      </c>
      <c r="X124" s="15" t="str">
        <f t="shared" si="11"/>
        <v>false</v>
      </c>
      <c r="Y124" s="12" t="s">
        <v>30</v>
      </c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</row>
    <row r="125" spans="1:43" ht="15.75" customHeight="1">
      <c r="A125" s="11" t="s">
        <v>417</v>
      </c>
      <c r="B125" s="32" t="s">
        <v>529</v>
      </c>
      <c r="C125" s="13">
        <v>43698</v>
      </c>
      <c r="D125" s="13">
        <v>43738</v>
      </c>
      <c r="E125" s="13">
        <v>43750</v>
      </c>
      <c r="F125" s="14">
        <f t="shared" si="8"/>
        <v>12</v>
      </c>
      <c r="G125" s="14">
        <f t="shared" si="9"/>
        <v>1</v>
      </c>
      <c r="H125" s="14"/>
      <c r="I125" s="31">
        <f t="shared" si="12"/>
        <v>9</v>
      </c>
      <c r="J125" s="14" t="str">
        <f>VLOOKUP(A125,Month!A125:C278, 3, FALSE)</f>
        <v>September</v>
      </c>
      <c r="K125" s="13" t="b">
        <f t="shared" si="13"/>
        <v>0</v>
      </c>
      <c r="L125" s="12">
        <v>81</v>
      </c>
      <c r="M125" s="12" t="s">
        <v>548</v>
      </c>
      <c r="N125" s="12">
        <v>5407</v>
      </c>
      <c r="O125" s="33">
        <v>40</v>
      </c>
      <c r="P125" s="12" t="s">
        <v>248</v>
      </c>
      <c r="Q125" s="12" t="s">
        <v>77</v>
      </c>
      <c r="R125" s="12" t="str">
        <f t="shared" si="10"/>
        <v>Montesson, Ile-de-France</v>
      </c>
      <c r="S125" s="12" t="s">
        <v>558</v>
      </c>
      <c r="T125" s="12" t="s">
        <v>35</v>
      </c>
      <c r="U125" s="12">
        <f t="shared" si="7"/>
        <v>54</v>
      </c>
      <c r="V125" s="12" t="s">
        <v>569</v>
      </c>
      <c r="W125" s="15" t="b">
        <v>0</v>
      </c>
      <c r="X125" s="15" t="str">
        <f t="shared" si="11"/>
        <v>false</v>
      </c>
      <c r="Y125" s="12" t="s">
        <v>26</v>
      </c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</row>
    <row r="126" spans="1:43" ht="15.75" customHeight="1">
      <c r="A126" s="11" t="s">
        <v>418</v>
      </c>
      <c r="B126" s="32" t="s">
        <v>530</v>
      </c>
      <c r="C126" s="13">
        <v>43700</v>
      </c>
      <c r="D126" s="13">
        <v>43703</v>
      </c>
      <c r="E126" s="13">
        <v>43733</v>
      </c>
      <c r="F126" s="14">
        <f t="shared" si="8"/>
        <v>30</v>
      </c>
      <c r="G126" s="14">
        <f t="shared" si="9"/>
        <v>1</v>
      </c>
      <c r="H126" s="14"/>
      <c r="I126" s="31">
        <f t="shared" si="12"/>
        <v>8</v>
      </c>
      <c r="J126" s="14" t="str">
        <f>VLOOKUP(A126,Month!A126:C279, 3, FALSE)</f>
        <v>August</v>
      </c>
      <c r="K126" s="13" t="b">
        <f t="shared" si="13"/>
        <v>0</v>
      </c>
      <c r="L126" s="12">
        <v>7</v>
      </c>
      <c r="M126" s="12" t="s">
        <v>546</v>
      </c>
      <c r="N126" s="12">
        <v>82</v>
      </c>
      <c r="O126" s="33">
        <v>2500</v>
      </c>
      <c r="P126" s="12" t="s">
        <v>201</v>
      </c>
      <c r="Q126" s="12" t="s">
        <v>202</v>
      </c>
      <c r="R126" s="12" t="str">
        <f t="shared" si="10"/>
        <v>Edinburgh, Scotland</v>
      </c>
      <c r="S126" s="12" t="s">
        <v>554</v>
      </c>
      <c r="T126" s="12" t="s">
        <v>42</v>
      </c>
      <c r="U126" s="12">
        <f t="shared" si="7"/>
        <v>54</v>
      </c>
      <c r="V126" s="12" t="s">
        <v>570</v>
      </c>
      <c r="W126" s="15" t="b">
        <v>0</v>
      </c>
      <c r="X126" s="15" t="str">
        <f t="shared" si="11"/>
        <v>false</v>
      </c>
      <c r="Y126" s="12" t="s">
        <v>30</v>
      </c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</row>
    <row r="127" spans="1:43" ht="15.75" customHeight="1">
      <c r="A127" s="11" t="s">
        <v>419</v>
      </c>
      <c r="B127" s="32" t="s">
        <v>531</v>
      </c>
      <c r="C127" s="13">
        <v>43701</v>
      </c>
      <c r="D127" s="13">
        <v>43741</v>
      </c>
      <c r="E127" s="13">
        <v>43771</v>
      </c>
      <c r="F127" s="14">
        <f t="shared" si="8"/>
        <v>30</v>
      </c>
      <c r="G127" s="14">
        <f t="shared" si="9"/>
        <v>4</v>
      </c>
      <c r="H127" s="14"/>
      <c r="I127" s="31">
        <f t="shared" si="12"/>
        <v>10</v>
      </c>
      <c r="J127" s="14" t="str">
        <f>VLOOKUP(A127,Month!A127:C280, 3, FALSE)</f>
        <v>October</v>
      </c>
      <c r="K127" s="13" t="b">
        <f t="shared" si="13"/>
        <v>0</v>
      </c>
      <c r="L127" s="12">
        <v>30</v>
      </c>
      <c r="M127" s="12" t="s">
        <v>545</v>
      </c>
      <c r="N127" s="12">
        <v>5214</v>
      </c>
      <c r="O127" s="33">
        <v>5000</v>
      </c>
      <c r="P127" s="12" t="s">
        <v>249</v>
      </c>
      <c r="Q127" s="12" t="s">
        <v>122</v>
      </c>
      <c r="R127" s="12" t="str">
        <f t="shared" si="10"/>
        <v>Fort Worth, TX</v>
      </c>
      <c r="S127" s="12" t="s">
        <v>553</v>
      </c>
      <c r="T127" s="12" t="s">
        <v>35</v>
      </c>
      <c r="U127" s="12">
        <f t="shared" si="7"/>
        <v>54</v>
      </c>
      <c r="V127" s="12" t="s">
        <v>569</v>
      </c>
      <c r="W127" s="15" t="b">
        <v>0</v>
      </c>
      <c r="X127" s="15" t="str">
        <f t="shared" si="11"/>
        <v>false</v>
      </c>
      <c r="Y127" s="12" t="s">
        <v>26</v>
      </c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</row>
    <row r="128" spans="1:43" ht="15.75" customHeight="1">
      <c r="A128" s="11" t="s">
        <v>420</v>
      </c>
      <c r="B128" s="32" t="s">
        <v>532</v>
      </c>
      <c r="C128" s="13">
        <v>43703</v>
      </c>
      <c r="D128" s="13">
        <v>43715</v>
      </c>
      <c r="E128" s="13">
        <v>43745</v>
      </c>
      <c r="F128" s="14">
        <f t="shared" si="8"/>
        <v>30</v>
      </c>
      <c r="G128" s="14">
        <f t="shared" si="9"/>
        <v>6</v>
      </c>
      <c r="H128" s="14"/>
      <c r="I128" s="31">
        <f t="shared" si="12"/>
        <v>9</v>
      </c>
      <c r="J128" s="14" t="str">
        <f>VLOOKUP(A128,Month!A128:C281, 3, FALSE)</f>
        <v>September</v>
      </c>
      <c r="K128" s="13" t="b">
        <f t="shared" si="13"/>
        <v>0</v>
      </c>
      <c r="L128" s="12">
        <v>153</v>
      </c>
      <c r="M128" s="12" t="s">
        <v>545</v>
      </c>
      <c r="N128" s="12">
        <v>3070</v>
      </c>
      <c r="O128" s="33">
        <v>600</v>
      </c>
      <c r="P128" s="12" t="s">
        <v>250</v>
      </c>
      <c r="Q128" s="12" t="s">
        <v>223</v>
      </c>
      <c r="R128" s="12" t="str">
        <f t="shared" si="10"/>
        <v>Boston, MA</v>
      </c>
      <c r="S128" s="12" t="s">
        <v>553</v>
      </c>
      <c r="T128" s="12" t="s">
        <v>35</v>
      </c>
      <c r="U128" s="12">
        <f t="shared" si="7"/>
        <v>54</v>
      </c>
      <c r="V128" s="12" t="s">
        <v>569</v>
      </c>
      <c r="W128" s="15" t="b">
        <v>0</v>
      </c>
      <c r="X128" s="15" t="str">
        <f t="shared" si="11"/>
        <v>false</v>
      </c>
      <c r="Y128" s="12" t="s">
        <v>26</v>
      </c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</row>
    <row r="129" spans="1:43" ht="15.75" customHeight="1">
      <c r="A129" s="11" t="s">
        <v>421</v>
      </c>
      <c r="B129" s="32" t="s">
        <v>533</v>
      </c>
      <c r="C129" s="13">
        <v>43704</v>
      </c>
      <c r="D129" s="13">
        <v>43732</v>
      </c>
      <c r="E129" s="13">
        <v>43760</v>
      </c>
      <c r="F129" s="14">
        <f t="shared" si="8"/>
        <v>28</v>
      </c>
      <c r="G129" s="14">
        <f t="shared" si="9"/>
        <v>2</v>
      </c>
      <c r="H129" s="14"/>
      <c r="I129" s="31">
        <f t="shared" si="12"/>
        <v>9</v>
      </c>
      <c r="J129" s="14" t="str">
        <f>VLOOKUP(A129,Month!A129:C282, 3, FALSE)</f>
        <v>September</v>
      </c>
      <c r="K129" s="13" t="b">
        <f t="shared" si="13"/>
        <v>0</v>
      </c>
      <c r="L129" s="12">
        <v>1334</v>
      </c>
      <c r="M129" s="12" t="s">
        <v>545</v>
      </c>
      <c r="N129" s="12">
        <v>54200</v>
      </c>
      <c r="O129" s="33">
        <v>12000</v>
      </c>
      <c r="P129" s="12" t="s">
        <v>251</v>
      </c>
      <c r="Q129" s="12" t="s">
        <v>93</v>
      </c>
      <c r="R129" s="12" t="str">
        <f t="shared" si="10"/>
        <v>Saginaw, MI</v>
      </c>
      <c r="S129" s="12" t="s">
        <v>553</v>
      </c>
      <c r="T129" s="12" t="s">
        <v>35</v>
      </c>
      <c r="U129" s="12">
        <f t="shared" si="7"/>
        <v>54</v>
      </c>
      <c r="V129" s="12" t="s">
        <v>569</v>
      </c>
      <c r="W129" s="15" t="b">
        <v>0</v>
      </c>
      <c r="X129" s="15" t="str">
        <f t="shared" si="11"/>
        <v>false</v>
      </c>
      <c r="Y129" s="12" t="s">
        <v>26</v>
      </c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</row>
    <row r="130" spans="1:43" ht="15.75" customHeight="1">
      <c r="A130" s="11" t="s">
        <v>422</v>
      </c>
      <c r="B130" s="32" t="s">
        <v>534</v>
      </c>
      <c r="C130" s="13">
        <v>43707</v>
      </c>
      <c r="D130" s="13">
        <v>43739</v>
      </c>
      <c r="E130" s="13">
        <v>43769</v>
      </c>
      <c r="F130" s="14">
        <f t="shared" ref="F130:F155" si="14">E130-D130</f>
        <v>30</v>
      </c>
      <c r="G130" s="14">
        <f t="shared" ref="G130:G155" si="15">WEEKDAY(D130,2)</f>
        <v>2</v>
      </c>
      <c r="H130" s="14"/>
      <c r="I130" s="31">
        <f t="shared" si="12"/>
        <v>10</v>
      </c>
      <c r="J130" s="14" t="str">
        <f>VLOOKUP(A130,Month!A130:C283, 3, FALSE)</f>
        <v>October</v>
      </c>
      <c r="K130" s="13" t="b">
        <f t="shared" si="13"/>
        <v>0</v>
      </c>
      <c r="L130" s="12">
        <v>2942</v>
      </c>
      <c r="M130" s="12" t="s">
        <v>548</v>
      </c>
      <c r="N130" s="12">
        <v>139131</v>
      </c>
      <c r="O130" s="33">
        <v>5000</v>
      </c>
      <c r="P130" s="12" t="s">
        <v>252</v>
      </c>
      <c r="Q130" s="12" t="s">
        <v>253</v>
      </c>
      <c r="R130" s="12" t="str">
        <f t="shared" ref="R130:R155" si="16">CONCATENATE(P130, ", ", Q130)</f>
        <v>Santa Cruz de Tenerife, Canary Islands</v>
      </c>
      <c r="S130" s="12" t="s">
        <v>557</v>
      </c>
      <c r="T130" s="12" t="s">
        <v>35</v>
      </c>
      <c r="U130" s="12">
        <f t="shared" si="7"/>
        <v>54</v>
      </c>
      <c r="V130" s="12" t="s">
        <v>569</v>
      </c>
      <c r="W130" s="15" t="b">
        <v>0</v>
      </c>
      <c r="X130" s="15" t="str">
        <f t="shared" ref="X130:X155" si="17">LOWER(W130)</f>
        <v>false</v>
      </c>
      <c r="Y130" s="12" t="s">
        <v>26</v>
      </c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</row>
    <row r="131" spans="1:43" ht="15.75" customHeight="1">
      <c r="A131" s="11" t="s">
        <v>423</v>
      </c>
      <c r="B131" s="32" t="s">
        <v>254</v>
      </c>
      <c r="C131" s="13">
        <v>43709</v>
      </c>
      <c r="D131" s="13">
        <v>43714</v>
      </c>
      <c r="E131" s="13">
        <v>43739</v>
      </c>
      <c r="F131" s="14">
        <f t="shared" si="14"/>
        <v>25</v>
      </c>
      <c r="G131" s="14">
        <f t="shared" si="15"/>
        <v>5</v>
      </c>
      <c r="H131" s="14"/>
      <c r="I131" s="31">
        <f t="shared" ref="I131:I155" si="18">MONTH(D131)</f>
        <v>9</v>
      </c>
      <c r="J131" s="14" t="str">
        <f>VLOOKUP(A131,Month!A131:C284, 3, FALSE)</f>
        <v>September</v>
      </c>
      <c r="K131" s="13" t="b">
        <f t="shared" ref="K131:K155" si="19">EXACT(C131,D131)</f>
        <v>0</v>
      </c>
      <c r="L131" s="12">
        <v>50</v>
      </c>
      <c r="M131" s="12" t="s">
        <v>552</v>
      </c>
      <c r="N131" s="12">
        <v>3659.32</v>
      </c>
      <c r="O131" s="33">
        <v>3000</v>
      </c>
      <c r="P131" s="12" t="s">
        <v>255</v>
      </c>
      <c r="Q131" s="12" t="s">
        <v>256</v>
      </c>
      <c r="R131" s="12" t="str">
        <f t="shared" si="16"/>
        <v>Launceston, TAS</v>
      </c>
      <c r="S131" s="12" t="s">
        <v>565</v>
      </c>
      <c r="T131" s="12" t="s">
        <v>35</v>
      </c>
      <c r="U131" s="12">
        <f t="shared" si="7"/>
        <v>54</v>
      </c>
      <c r="V131" s="12" t="s">
        <v>569</v>
      </c>
      <c r="W131" s="15" t="b">
        <v>0</v>
      </c>
      <c r="X131" s="15" t="str">
        <f t="shared" si="17"/>
        <v>false</v>
      </c>
      <c r="Y131" s="12" t="s">
        <v>26</v>
      </c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</row>
    <row r="132" spans="1:43" ht="15.75" customHeight="1">
      <c r="A132" s="11" t="s">
        <v>424</v>
      </c>
      <c r="B132" s="32" t="s">
        <v>535</v>
      </c>
      <c r="C132" s="13">
        <v>43711</v>
      </c>
      <c r="D132" s="13">
        <v>43725</v>
      </c>
      <c r="E132" s="13">
        <v>43735</v>
      </c>
      <c r="F132" s="14">
        <f t="shared" si="14"/>
        <v>10</v>
      </c>
      <c r="G132" s="14">
        <f t="shared" si="15"/>
        <v>2</v>
      </c>
      <c r="H132" s="14"/>
      <c r="I132" s="31">
        <f t="shared" si="18"/>
        <v>9</v>
      </c>
      <c r="J132" s="14" t="str">
        <f>VLOOKUP(A132,Month!A132:C285, 3, FALSE)</f>
        <v>September</v>
      </c>
      <c r="K132" s="13" t="b">
        <f t="shared" si="19"/>
        <v>0</v>
      </c>
      <c r="L132" s="12">
        <v>125</v>
      </c>
      <c r="M132" s="12" t="s">
        <v>545</v>
      </c>
      <c r="N132" s="12">
        <v>6469</v>
      </c>
      <c r="O132" s="33">
        <v>3500</v>
      </c>
      <c r="P132" s="12" t="s">
        <v>172</v>
      </c>
      <c r="Q132" s="12" t="s">
        <v>173</v>
      </c>
      <c r="R132" s="12" t="str">
        <f t="shared" si="16"/>
        <v>Minneapolis, MN</v>
      </c>
      <c r="S132" s="12" t="s">
        <v>553</v>
      </c>
      <c r="T132" s="12" t="s">
        <v>35</v>
      </c>
      <c r="U132" s="12">
        <f t="shared" si="7"/>
        <v>54</v>
      </c>
      <c r="V132" s="12" t="s">
        <v>569</v>
      </c>
      <c r="W132" s="15" t="b">
        <v>0</v>
      </c>
      <c r="X132" s="15" t="str">
        <f t="shared" si="17"/>
        <v>false</v>
      </c>
      <c r="Y132" s="12" t="s">
        <v>26</v>
      </c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</row>
    <row r="133" spans="1:43" ht="15.75" customHeight="1">
      <c r="A133" s="11" t="s">
        <v>425</v>
      </c>
      <c r="B133" s="32" t="s">
        <v>257</v>
      </c>
      <c r="C133" s="13">
        <v>43716</v>
      </c>
      <c r="D133" s="13">
        <v>43748</v>
      </c>
      <c r="E133" s="13">
        <v>43778</v>
      </c>
      <c r="F133" s="14">
        <f t="shared" si="14"/>
        <v>30</v>
      </c>
      <c r="G133" s="14">
        <f t="shared" si="15"/>
        <v>4</v>
      </c>
      <c r="H133" s="14"/>
      <c r="I133" s="31">
        <f t="shared" si="18"/>
        <v>10</v>
      </c>
      <c r="J133" s="14" t="str">
        <f>VLOOKUP(A133,Month!A133:C286, 3, FALSE)</f>
        <v>October</v>
      </c>
      <c r="K133" s="13" t="b">
        <f t="shared" si="19"/>
        <v>0</v>
      </c>
      <c r="L133" s="12">
        <v>275</v>
      </c>
      <c r="M133" s="12" t="s">
        <v>545</v>
      </c>
      <c r="N133" s="12">
        <v>10986</v>
      </c>
      <c r="O133" s="33">
        <v>5000</v>
      </c>
      <c r="P133" s="12" t="s">
        <v>258</v>
      </c>
      <c r="Q133" s="12" t="s">
        <v>259</v>
      </c>
      <c r="R133" s="12" t="str">
        <f t="shared" si="16"/>
        <v>Cincinnati, OH</v>
      </c>
      <c r="S133" s="12" t="s">
        <v>553</v>
      </c>
      <c r="T133" s="12" t="s">
        <v>42</v>
      </c>
      <c r="U133" s="12">
        <f t="shared" si="7"/>
        <v>54</v>
      </c>
      <c r="V133" s="12" t="s">
        <v>570</v>
      </c>
      <c r="W133" s="15" t="b">
        <v>0</v>
      </c>
      <c r="X133" s="15" t="str">
        <f t="shared" si="17"/>
        <v>false</v>
      </c>
      <c r="Y133" s="12" t="s">
        <v>26</v>
      </c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</row>
    <row r="134" spans="1:43" ht="15.75" customHeight="1">
      <c r="A134" s="11" t="s">
        <v>426</v>
      </c>
      <c r="B134" s="32" t="s">
        <v>536</v>
      </c>
      <c r="C134" s="13">
        <v>43718</v>
      </c>
      <c r="D134" s="13">
        <v>43740</v>
      </c>
      <c r="E134" s="13">
        <v>43770</v>
      </c>
      <c r="F134" s="14">
        <f t="shared" si="14"/>
        <v>30</v>
      </c>
      <c r="G134" s="14">
        <f t="shared" si="15"/>
        <v>3</v>
      </c>
      <c r="H134" s="14"/>
      <c r="I134" s="31">
        <f t="shared" si="18"/>
        <v>10</v>
      </c>
      <c r="J134" s="14" t="str">
        <f>VLOOKUP(A134,Month!A134:C287, 3, FALSE)</f>
        <v>October</v>
      </c>
      <c r="K134" s="13" t="b">
        <f t="shared" si="19"/>
        <v>0</v>
      </c>
      <c r="L134" s="12">
        <v>30</v>
      </c>
      <c r="M134" s="12" t="s">
        <v>546</v>
      </c>
      <c r="N134" s="12">
        <v>2047</v>
      </c>
      <c r="O134" s="33">
        <v>6000</v>
      </c>
      <c r="P134" s="12" t="s">
        <v>33</v>
      </c>
      <c r="Q134" s="12" t="s">
        <v>34</v>
      </c>
      <c r="R134" s="12" t="str">
        <f t="shared" si="16"/>
        <v>Nottingham, England</v>
      </c>
      <c r="S134" s="12" t="s">
        <v>554</v>
      </c>
      <c r="T134" s="12" t="s">
        <v>42</v>
      </c>
      <c r="U134" s="12">
        <f t="shared" si="7"/>
        <v>54</v>
      </c>
      <c r="V134" s="12" t="s">
        <v>570</v>
      </c>
      <c r="W134" s="15" t="b">
        <v>0</v>
      </c>
      <c r="X134" s="15" t="str">
        <f t="shared" si="17"/>
        <v>false</v>
      </c>
      <c r="Y134" s="12" t="s">
        <v>30</v>
      </c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</row>
    <row r="135" spans="1:43" ht="15.75" customHeight="1">
      <c r="A135" s="11" t="s">
        <v>427</v>
      </c>
      <c r="B135" s="32" t="s">
        <v>537</v>
      </c>
      <c r="C135" s="13">
        <v>43718</v>
      </c>
      <c r="D135" s="13">
        <v>43776</v>
      </c>
      <c r="E135" s="13">
        <v>43811</v>
      </c>
      <c r="F135" s="14">
        <f t="shared" si="14"/>
        <v>35</v>
      </c>
      <c r="G135" s="14">
        <f t="shared" si="15"/>
        <v>4</v>
      </c>
      <c r="H135" s="14"/>
      <c r="I135" s="31">
        <f t="shared" si="18"/>
        <v>11</v>
      </c>
      <c r="J135" s="14" t="str">
        <f>VLOOKUP(A135,Month!A135:C288, 3, FALSE)</f>
        <v>November</v>
      </c>
      <c r="K135" s="13" t="b">
        <f t="shared" si="19"/>
        <v>0</v>
      </c>
      <c r="L135" s="12">
        <v>213</v>
      </c>
      <c r="M135" s="12" t="s">
        <v>548</v>
      </c>
      <c r="N135" s="12">
        <v>4643</v>
      </c>
      <c r="O135" s="33">
        <v>8400</v>
      </c>
      <c r="P135" s="12" t="s">
        <v>260</v>
      </c>
      <c r="Q135" s="12" t="s">
        <v>261</v>
      </c>
      <c r="R135" s="12" t="str">
        <f t="shared" si="16"/>
        <v>Bordeaux, Aquitaine</v>
      </c>
      <c r="S135" s="12" t="s">
        <v>558</v>
      </c>
      <c r="T135" s="12" t="s">
        <v>35</v>
      </c>
      <c r="U135" s="12">
        <f t="shared" si="7"/>
        <v>54</v>
      </c>
      <c r="V135" s="12" t="s">
        <v>569</v>
      </c>
      <c r="W135" s="15" t="b">
        <v>0</v>
      </c>
      <c r="X135" s="15" t="str">
        <f t="shared" si="17"/>
        <v>false</v>
      </c>
      <c r="Y135" s="12" t="s">
        <v>176</v>
      </c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</row>
    <row r="136" spans="1:43" ht="15.75" customHeight="1">
      <c r="A136" s="11" t="s">
        <v>428</v>
      </c>
      <c r="B136" s="32" t="s">
        <v>538</v>
      </c>
      <c r="C136" s="13">
        <v>43718</v>
      </c>
      <c r="D136" s="13">
        <v>43720</v>
      </c>
      <c r="E136" s="13">
        <v>43751</v>
      </c>
      <c r="F136" s="14">
        <f t="shared" si="14"/>
        <v>31</v>
      </c>
      <c r="G136" s="14">
        <f t="shared" si="15"/>
        <v>4</v>
      </c>
      <c r="H136" s="14"/>
      <c r="I136" s="31">
        <f t="shared" si="18"/>
        <v>9</v>
      </c>
      <c r="J136" s="14" t="str">
        <f>VLOOKUP(A136,Month!A136:C289, 3, FALSE)</f>
        <v>September</v>
      </c>
      <c r="K136" s="13" t="b">
        <f t="shared" si="19"/>
        <v>0</v>
      </c>
      <c r="L136" s="12">
        <v>547</v>
      </c>
      <c r="M136" s="12" t="s">
        <v>547</v>
      </c>
      <c r="N136" s="12">
        <v>21604.29</v>
      </c>
      <c r="O136" s="33">
        <v>10000</v>
      </c>
      <c r="P136" s="12" t="s">
        <v>225</v>
      </c>
      <c r="Q136" s="12" t="s">
        <v>226</v>
      </c>
      <c r="R136" s="12" t="str">
        <f t="shared" si="16"/>
        <v>Calgary, AB</v>
      </c>
      <c r="S136" s="12" t="s">
        <v>555</v>
      </c>
      <c r="T136" s="12" t="s">
        <v>35</v>
      </c>
      <c r="U136" s="12">
        <f t="shared" si="7"/>
        <v>54</v>
      </c>
      <c r="V136" s="12" t="s">
        <v>569</v>
      </c>
      <c r="W136" s="15" t="b">
        <v>0</v>
      </c>
      <c r="X136" s="15" t="str">
        <f t="shared" si="17"/>
        <v>false</v>
      </c>
      <c r="Y136" s="12" t="s">
        <v>26</v>
      </c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</row>
    <row r="137" spans="1:43" ht="15.75" customHeight="1">
      <c r="A137" s="11" t="s">
        <v>429</v>
      </c>
      <c r="B137" s="32" t="s">
        <v>539</v>
      </c>
      <c r="C137" s="13">
        <v>43720</v>
      </c>
      <c r="D137" s="13">
        <v>43743</v>
      </c>
      <c r="E137" s="13">
        <v>43773</v>
      </c>
      <c r="F137" s="14">
        <f t="shared" si="14"/>
        <v>30</v>
      </c>
      <c r="G137" s="14">
        <f t="shared" si="15"/>
        <v>6</v>
      </c>
      <c r="H137" s="14"/>
      <c r="I137" s="31">
        <f t="shared" si="18"/>
        <v>10</v>
      </c>
      <c r="J137" s="14" t="str">
        <f>VLOOKUP(A137,Month!A137:C290, 3, FALSE)</f>
        <v>October</v>
      </c>
      <c r="K137" s="13" t="b">
        <f t="shared" si="19"/>
        <v>0</v>
      </c>
      <c r="L137" s="12">
        <v>125</v>
      </c>
      <c r="M137" s="12" t="s">
        <v>546</v>
      </c>
      <c r="N137" s="12">
        <v>3886</v>
      </c>
      <c r="O137" s="33">
        <v>2000</v>
      </c>
      <c r="P137" s="12" t="s">
        <v>262</v>
      </c>
      <c r="Q137" s="12" t="s">
        <v>34</v>
      </c>
      <c r="R137" s="12" t="str">
        <f t="shared" si="16"/>
        <v>Winchester, England</v>
      </c>
      <c r="S137" s="12" t="s">
        <v>554</v>
      </c>
      <c r="T137" s="12" t="s">
        <v>42</v>
      </c>
      <c r="U137" s="12">
        <f t="shared" si="7"/>
        <v>54</v>
      </c>
      <c r="V137" s="12" t="s">
        <v>570</v>
      </c>
      <c r="W137" s="15" t="b">
        <v>0</v>
      </c>
      <c r="X137" s="15" t="str">
        <f t="shared" si="17"/>
        <v>false</v>
      </c>
      <c r="Y137" s="12" t="s">
        <v>26</v>
      </c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</row>
    <row r="138" spans="1:43" ht="15.75" customHeight="1">
      <c r="A138" s="11" t="s">
        <v>430</v>
      </c>
      <c r="B138" s="32" t="s">
        <v>540</v>
      </c>
      <c r="C138" s="13">
        <v>43721</v>
      </c>
      <c r="D138" s="13">
        <v>43732</v>
      </c>
      <c r="E138" s="13">
        <v>43753</v>
      </c>
      <c r="F138" s="14">
        <f t="shared" si="14"/>
        <v>21</v>
      </c>
      <c r="G138" s="14">
        <f t="shared" si="15"/>
        <v>2</v>
      </c>
      <c r="H138" s="14"/>
      <c r="I138" s="31">
        <f t="shared" si="18"/>
        <v>9</v>
      </c>
      <c r="J138" s="14" t="str">
        <f>VLOOKUP(A138,Month!A138:C291, 3, FALSE)</f>
        <v>September</v>
      </c>
      <c r="K138" s="13" t="b">
        <f t="shared" si="19"/>
        <v>0</v>
      </c>
      <c r="L138" s="12">
        <v>676</v>
      </c>
      <c r="M138" s="12" t="s">
        <v>548</v>
      </c>
      <c r="N138" s="12">
        <v>9244.75</v>
      </c>
      <c r="O138" s="33">
        <v>5000</v>
      </c>
      <c r="P138" s="12" t="s">
        <v>263</v>
      </c>
      <c r="Q138" s="12" t="s">
        <v>264</v>
      </c>
      <c r="R138" s="12" t="str">
        <f t="shared" si="16"/>
        <v>Rome, Lazio</v>
      </c>
      <c r="S138" s="12" t="s">
        <v>556</v>
      </c>
      <c r="T138" s="12" t="s">
        <v>35</v>
      </c>
      <c r="U138" s="12">
        <f t="shared" si="7"/>
        <v>54</v>
      </c>
      <c r="V138" s="12" t="s">
        <v>569</v>
      </c>
      <c r="W138" s="15" t="b">
        <v>0</v>
      </c>
      <c r="X138" s="15" t="str">
        <f t="shared" si="17"/>
        <v>false</v>
      </c>
      <c r="Y138" s="12" t="s">
        <v>26</v>
      </c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</row>
    <row r="139" spans="1:43" ht="15.75" customHeight="1">
      <c r="A139" s="11" t="s">
        <v>431</v>
      </c>
      <c r="B139" s="32" t="s">
        <v>541</v>
      </c>
      <c r="C139" s="13">
        <v>43722</v>
      </c>
      <c r="D139" s="13">
        <v>43746</v>
      </c>
      <c r="E139" s="13">
        <v>43786</v>
      </c>
      <c r="F139" s="14">
        <f t="shared" si="14"/>
        <v>40</v>
      </c>
      <c r="G139" s="14">
        <f t="shared" si="15"/>
        <v>2</v>
      </c>
      <c r="H139" s="14"/>
      <c r="I139" s="31">
        <f t="shared" si="18"/>
        <v>10</v>
      </c>
      <c r="J139" s="14" t="str">
        <f>VLOOKUP(A139,Month!A139:C292, 3, FALSE)</f>
        <v>October</v>
      </c>
      <c r="K139" s="13" t="b">
        <f t="shared" si="19"/>
        <v>0</v>
      </c>
      <c r="L139" s="12">
        <v>1</v>
      </c>
      <c r="M139" s="12" t="s">
        <v>545</v>
      </c>
      <c r="N139" s="12">
        <v>1</v>
      </c>
      <c r="O139" s="33">
        <v>500</v>
      </c>
      <c r="P139" s="12" t="s">
        <v>265</v>
      </c>
      <c r="Q139" s="12" t="s">
        <v>114</v>
      </c>
      <c r="R139" s="12" t="str">
        <f t="shared" si="16"/>
        <v>Orem, UT</v>
      </c>
      <c r="S139" s="12" t="s">
        <v>553</v>
      </c>
      <c r="T139" s="12" t="s">
        <v>29</v>
      </c>
      <c r="U139" s="12">
        <f t="shared" si="7"/>
        <v>54</v>
      </c>
      <c r="V139" s="12" t="s">
        <v>568</v>
      </c>
      <c r="W139" s="15" t="b">
        <v>0</v>
      </c>
      <c r="X139" s="15" t="str">
        <f t="shared" si="17"/>
        <v>false</v>
      </c>
      <c r="Y139" s="12" t="s">
        <v>176</v>
      </c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</row>
    <row r="140" spans="1:43" ht="15.75" customHeight="1">
      <c r="A140" s="11" t="s">
        <v>432</v>
      </c>
      <c r="B140" s="32" t="s">
        <v>266</v>
      </c>
      <c r="C140" s="13">
        <v>43722</v>
      </c>
      <c r="D140" s="13">
        <v>43722</v>
      </c>
      <c r="E140" s="13">
        <v>43737</v>
      </c>
      <c r="F140" s="14">
        <f t="shared" si="14"/>
        <v>15</v>
      </c>
      <c r="G140" s="14">
        <f t="shared" si="15"/>
        <v>6</v>
      </c>
      <c r="H140" s="14"/>
      <c r="I140" s="31">
        <f t="shared" si="18"/>
        <v>9</v>
      </c>
      <c r="J140" s="14" t="str">
        <f>VLOOKUP(A140,Month!A140:C293, 3, FALSE)</f>
        <v>September</v>
      </c>
      <c r="K140" s="13" t="b">
        <f t="shared" si="19"/>
        <v>1</v>
      </c>
      <c r="L140" s="12">
        <v>67</v>
      </c>
      <c r="M140" s="12" t="s">
        <v>545</v>
      </c>
      <c r="N140" s="12">
        <v>1489</v>
      </c>
      <c r="O140" s="33">
        <v>500</v>
      </c>
      <c r="P140" s="12" t="s">
        <v>267</v>
      </c>
      <c r="Q140" s="12" t="s">
        <v>70</v>
      </c>
      <c r="R140" s="12" t="str">
        <f t="shared" si="16"/>
        <v>Stevens Point, WI</v>
      </c>
      <c r="S140" s="12" t="s">
        <v>553</v>
      </c>
      <c r="T140" s="12" t="s">
        <v>35</v>
      </c>
      <c r="U140" s="12">
        <f t="shared" si="7"/>
        <v>54</v>
      </c>
      <c r="V140" s="12" t="s">
        <v>569</v>
      </c>
      <c r="W140" s="15" t="b">
        <v>0</v>
      </c>
      <c r="X140" s="15" t="str">
        <f t="shared" si="17"/>
        <v>false</v>
      </c>
      <c r="Y140" s="12" t="s">
        <v>26</v>
      </c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</row>
    <row r="141" spans="1:43" ht="15.75" customHeight="1">
      <c r="A141" s="11" t="s">
        <v>433</v>
      </c>
      <c r="B141" s="32" t="s">
        <v>542</v>
      </c>
      <c r="C141" s="13">
        <v>43723</v>
      </c>
      <c r="D141" s="13">
        <v>43782</v>
      </c>
      <c r="E141" s="13">
        <v>43810</v>
      </c>
      <c r="F141" s="14">
        <f t="shared" si="14"/>
        <v>28</v>
      </c>
      <c r="G141" s="14">
        <f t="shared" si="15"/>
        <v>3</v>
      </c>
      <c r="H141" s="14"/>
      <c r="I141" s="31">
        <f t="shared" si="18"/>
        <v>11</v>
      </c>
      <c r="J141" s="14" t="str">
        <f>VLOOKUP(A141,Month!A141:C294, 3, FALSE)</f>
        <v>November</v>
      </c>
      <c r="K141" s="13" t="b">
        <f t="shared" si="19"/>
        <v>0</v>
      </c>
      <c r="L141" s="12">
        <v>33</v>
      </c>
      <c r="M141" s="12" t="s">
        <v>552</v>
      </c>
      <c r="N141" s="12">
        <v>1592.32</v>
      </c>
      <c r="O141" s="33">
        <v>8000</v>
      </c>
      <c r="P141" s="12" t="s">
        <v>245</v>
      </c>
      <c r="Q141" s="12" t="s">
        <v>246</v>
      </c>
      <c r="R141" s="12" t="str">
        <f t="shared" si="16"/>
        <v>Sydney, NSW</v>
      </c>
      <c r="S141" s="12" t="s">
        <v>565</v>
      </c>
      <c r="T141" s="12" t="s">
        <v>35</v>
      </c>
      <c r="U141" s="12">
        <f t="shared" si="7"/>
        <v>54</v>
      </c>
      <c r="V141" s="12" t="s">
        <v>569</v>
      </c>
      <c r="W141" s="15" t="b">
        <v>0</v>
      </c>
      <c r="X141" s="15" t="str">
        <f t="shared" si="17"/>
        <v>false</v>
      </c>
      <c r="Y141" s="12" t="s">
        <v>176</v>
      </c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</row>
    <row r="142" spans="1:43" ht="15.75" customHeight="1">
      <c r="A142" s="11" t="s">
        <v>434</v>
      </c>
      <c r="B142" s="32" t="s">
        <v>268</v>
      </c>
      <c r="C142" s="13">
        <v>43728</v>
      </c>
      <c r="D142" s="13">
        <v>43730</v>
      </c>
      <c r="E142" s="13">
        <v>43751</v>
      </c>
      <c r="F142" s="14">
        <f t="shared" si="14"/>
        <v>21</v>
      </c>
      <c r="G142" s="14">
        <f t="shared" si="15"/>
        <v>7</v>
      </c>
      <c r="H142" s="14"/>
      <c r="I142" s="31">
        <f t="shared" si="18"/>
        <v>9</v>
      </c>
      <c r="J142" s="14" t="str">
        <f>VLOOKUP(A142,Month!A142:C295, 3, FALSE)</f>
        <v>September</v>
      </c>
      <c r="K142" s="13" t="b">
        <f t="shared" si="19"/>
        <v>0</v>
      </c>
      <c r="L142" s="12">
        <v>1756</v>
      </c>
      <c r="M142" s="12" t="s">
        <v>548</v>
      </c>
      <c r="N142" s="12">
        <v>123665</v>
      </c>
      <c r="O142" s="33">
        <v>10000</v>
      </c>
      <c r="P142" s="12" t="s">
        <v>269</v>
      </c>
      <c r="Q142" s="12" t="s">
        <v>269</v>
      </c>
      <c r="R142" s="12" t="str">
        <f t="shared" si="16"/>
        <v>Hamburg, Hamburg</v>
      </c>
      <c r="S142" s="12" t="s">
        <v>559</v>
      </c>
      <c r="T142" s="12" t="s">
        <v>35</v>
      </c>
      <c r="U142" s="12">
        <f t="shared" si="7"/>
        <v>54</v>
      </c>
      <c r="V142" s="12" t="s">
        <v>569</v>
      </c>
      <c r="W142" s="15" t="b">
        <v>0</v>
      </c>
      <c r="X142" s="15" t="str">
        <f t="shared" si="17"/>
        <v>false</v>
      </c>
      <c r="Y142" s="12" t="s">
        <v>26</v>
      </c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</row>
    <row r="143" spans="1:43" ht="15.75" customHeight="1">
      <c r="A143" s="11" t="s">
        <v>435</v>
      </c>
      <c r="B143" s="32" t="s">
        <v>270</v>
      </c>
      <c r="C143" s="13">
        <v>43731</v>
      </c>
      <c r="D143" s="13">
        <v>43746</v>
      </c>
      <c r="E143" s="13">
        <v>43776</v>
      </c>
      <c r="F143" s="14">
        <f t="shared" si="14"/>
        <v>30</v>
      </c>
      <c r="G143" s="14">
        <f t="shared" si="15"/>
        <v>2</v>
      </c>
      <c r="H143" s="14"/>
      <c r="I143" s="31">
        <f t="shared" si="18"/>
        <v>10</v>
      </c>
      <c r="J143" s="14" t="str">
        <f>VLOOKUP(A143,Month!A143:C296, 3, FALSE)</f>
        <v>October</v>
      </c>
      <c r="K143" s="13" t="b">
        <f t="shared" si="19"/>
        <v>0</v>
      </c>
      <c r="L143" s="12">
        <v>112</v>
      </c>
      <c r="M143" s="12" t="s">
        <v>545</v>
      </c>
      <c r="N143" s="12">
        <v>6029</v>
      </c>
      <c r="O143" s="33">
        <v>5600</v>
      </c>
      <c r="P143" s="12" t="s">
        <v>250</v>
      </c>
      <c r="Q143" s="12" t="s">
        <v>223</v>
      </c>
      <c r="R143" s="12" t="str">
        <f t="shared" si="16"/>
        <v>Boston, MA</v>
      </c>
      <c r="S143" s="12" t="s">
        <v>553</v>
      </c>
      <c r="T143" s="12" t="s">
        <v>42</v>
      </c>
      <c r="U143" s="12">
        <f t="shared" si="7"/>
        <v>54</v>
      </c>
      <c r="V143" s="12" t="s">
        <v>570</v>
      </c>
      <c r="W143" s="15" t="b">
        <v>0</v>
      </c>
      <c r="X143" s="15" t="str">
        <f t="shared" si="17"/>
        <v>false</v>
      </c>
      <c r="Y143" s="12" t="s">
        <v>26</v>
      </c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</row>
    <row r="144" spans="1:43" ht="15.75" customHeight="1">
      <c r="A144" s="11" t="s">
        <v>436</v>
      </c>
      <c r="B144" s="32" t="s">
        <v>271</v>
      </c>
      <c r="C144" s="13">
        <v>43732</v>
      </c>
      <c r="D144" s="13">
        <v>43735</v>
      </c>
      <c r="E144" s="13">
        <v>43765</v>
      </c>
      <c r="F144" s="14">
        <f t="shared" si="14"/>
        <v>30</v>
      </c>
      <c r="G144" s="14">
        <f t="shared" si="15"/>
        <v>5</v>
      </c>
      <c r="H144" s="14"/>
      <c r="I144" s="31">
        <f t="shared" si="18"/>
        <v>9</v>
      </c>
      <c r="J144" s="14" t="str">
        <f>VLOOKUP(A144,Month!A144:C297, 3, FALSE)</f>
        <v>September</v>
      </c>
      <c r="K144" s="13" t="b">
        <f t="shared" si="19"/>
        <v>0</v>
      </c>
      <c r="L144" s="12">
        <v>14</v>
      </c>
      <c r="M144" s="12" t="s">
        <v>545</v>
      </c>
      <c r="N144" s="12">
        <v>479</v>
      </c>
      <c r="O144" s="33">
        <v>1600</v>
      </c>
      <c r="P144" s="12" t="s">
        <v>272</v>
      </c>
      <c r="Q144" s="12" t="s">
        <v>273</v>
      </c>
      <c r="R144" s="12" t="str">
        <f t="shared" si="16"/>
        <v>Idaho Falls, ID</v>
      </c>
      <c r="S144" s="12" t="s">
        <v>553</v>
      </c>
      <c r="T144" s="12" t="s">
        <v>42</v>
      </c>
      <c r="U144" s="12">
        <f t="shared" si="7"/>
        <v>54</v>
      </c>
      <c r="V144" s="12" t="s">
        <v>570</v>
      </c>
      <c r="W144" s="15" t="b">
        <v>0</v>
      </c>
      <c r="X144" s="15" t="str">
        <f t="shared" si="17"/>
        <v>false</v>
      </c>
      <c r="Y144" s="12" t="s">
        <v>30</v>
      </c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</row>
    <row r="145" spans="1:43" ht="15.75" customHeight="1">
      <c r="A145" s="11" t="s">
        <v>437</v>
      </c>
      <c r="B145" s="32" t="s">
        <v>274</v>
      </c>
      <c r="C145" s="13">
        <v>43734</v>
      </c>
      <c r="D145" s="13">
        <v>43754</v>
      </c>
      <c r="E145" s="13">
        <v>43775</v>
      </c>
      <c r="F145" s="14">
        <f t="shared" si="14"/>
        <v>21</v>
      </c>
      <c r="G145" s="14">
        <f t="shared" si="15"/>
        <v>3</v>
      </c>
      <c r="H145" s="14"/>
      <c r="I145" s="31">
        <f t="shared" si="18"/>
        <v>10</v>
      </c>
      <c r="J145" s="14" t="str">
        <f>VLOOKUP(A145,Month!A145:C298, 3, FALSE)</f>
        <v>October</v>
      </c>
      <c r="K145" s="13" t="b">
        <f t="shared" si="19"/>
        <v>0</v>
      </c>
      <c r="L145" s="12">
        <v>21735</v>
      </c>
      <c r="M145" s="12" t="s">
        <v>545</v>
      </c>
      <c r="N145" s="12">
        <v>3410084.24</v>
      </c>
      <c r="O145" s="33">
        <v>250000</v>
      </c>
      <c r="P145" s="12" t="s">
        <v>275</v>
      </c>
      <c r="Q145" s="12" t="s">
        <v>159</v>
      </c>
      <c r="R145" s="12" t="str">
        <f t="shared" si="16"/>
        <v>Atlanta, GA</v>
      </c>
      <c r="S145" s="12" t="s">
        <v>553</v>
      </c>
      <c r="T145" s="12" t="s">
        <v>35</v>
      </c>
      <c r="U145" s="12">
        <f t="shared" si="7"/>
        <v>54</v>
      </c>
      <c r="V145" s="12" t="s">
        <v>569</v>
      </c>
      <c r="W145" s="15" t="b">
        <v>1</v>
      </c>
      <c r="X145" s="15" t="str">
        <f t="shared" si="17"/>
        <v>true</v>
      </c>
      <c r="Y145" s="12" t="s">
        <v>26</v>
      </c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</row>
    <row r="146" spans="1:43" ht="15.75" customHeight="1">
      <c r="A146" s="11" t="s">
        <v>438</v>
      </c>
      <c r="B146" s="32" t="s">
        <v>276</v>
      </c>
      <c r="C146" s="13">
        <v>43734</v>
      </c>
      <c r="D146" s="13">
        <v>43734</v>
      </c>
      <c r="E146" s="13">
        <v>43764</v>
      </c>
      <c r="F146" s="14">
        <f t="shared" si="14"/>
        <v>30</v>
      </c>
      <c r="G146" s="14">
        <f t="shared" si="15"/>
        <v>4</v>
      </c>
      <c r="H146" s="14"/>
      <c r="I146" s="31">
        <f t="shared" si="18"/>
        <v>9</v>
      </c>
      <c r="J146" s="14" t="str">
        <f>VLOOKUP(A146,Month!A146:C299, 3, FALSE)</f>
        <v>September</v>
      </c>
      <c r="K146" s="13" t="b">
        <f t="shared" si="19"/>
        <v>1</v>
      </c>
      <c r="L146" s="12">
        <v>90</v>
      </c>
      <c r="M146" s="12" t="s">
        <v>550</v>
      </c>
      <c r="N146" s="12">
        <v>53416</v>
      </c>
      <c r="O146" s="33">
        <v>48000</v>
      </c>
      <c r="P146" s="12" t="s">
        <v>277</v>
      </c>
      <c r="Q146" s="12" t="s">
        <v>278</v>
      </c>
      <c r="R146" s="12" t="str">
        <f t="shared" si="16"/>
        <v>Cheung Chau, Outlying Islands</v>
      </c>
      <c r="S146" s="12" t="s">
        <v>138</v>
      </c>
      <c r="T146" s="12" t="s">
        <v>35</v>
      </c>
      <c r="U146" s="12">
        <f t="shared" si="7"/>
        <v>54</v>
      </c>
      <c r="V146" s="12" t="s">
        <v>569</v>
      </c>
      <c r="W146" s="15" t="b">
        <v>0</v>
      </c>
      <c r="X146" s="15" t="str">
        <f t="shared" si="17"/>
        <v>false</v>
      </c>
      <c r="Y146" s="12" t="s">
        <v>26</v>
      </c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</row>
    <row r="147" spans="1:43" ht="15.75" customHeight="1">
      <c r="A147" s="11" t="s">
        <v>439</v>
      </c>
      <c r="B147" s="32" t="s">
        <v>279</v>
      </c>
      <c r="C147" s="13">
        <v>43739</v>
      </c>
      <c r="D147" s="13">
        <v>43766</v>
      </c>
      <c r="E147" s="13">
        <v>43772</v>
      </c>
      <c r="F147" s="14">
        <f t="shared" si="14"/>
        <v>6</v>
      </c>
      <c r="G147" s="14">
        <f t="shared" si="15"/>
        <v>1</v>
      </c>
      <c r="H147" s="14"/>
      <c r="I147" s="31">
        <f t="shared" si="18"/>
        <v>10</v>
      </c>
      <c r="J147" s="14" t="str">
        <f>VLOOKUP(A147,Month!A147:C300, 3, FALSE)</f>
        <v>October</v>
      </c>
      <c r="K147" s="13" t="b">
        <f t="shared" si="19"/>
        <v>0</v>
      </c>
      <c r="L147" s="12">
        <v>559</v>
      </c>
      <c r="M147" s="12" t="s">
        <v>546</v>
      </c>
      <c r="N147" s="12">
        <v>36602</v>
      </c>
      <c r="O147" s="33">
        <v>4000</v>
      </c>
      <c r="P147" s="12" t="s">
        <v>280</v>
      </c>
      <c r="Q147" s="12" t="s">
        <v>34</v>
      </c>
      <c r="R147" s="12" t="str">
        <f t="shared" si="16"/>
        <v>County Durham, England</v>
      </c>
      <c r="S147" s="12" t="s">
        <v>554</v>
      </c>
      <c r="T147" s="12" t="s">
        <v>35</v>
      </c>
      <c r="U147" s="12">
        <f t="shared" si="7"/>
        <v>54</v>
      </c>
      <c r="V147" s="12" t="s">
        <v>569</v>
      </c>
      <c r="W147" s="15" t="b">
        <v>0</v>
      </c>
      <c r="X147" s="15" t="str">
        <f t="shared" si="17"/>
        <v>false</v>
      </c>
      <c r="Y147" s="12" t="s">
        <v>26</v>
      </c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</row>
    <row r="148" spans="1:43" ht="15.75" customHeight="1">
      <c r="A148" s="11" t="s">
        <v>440</v>
      </c>
      <c r="B148" s="32" t="s">
        <v>543</v>
      </c>
      <c r="C148" s="13">
        <v>43741</v>
      </c>
      <c r="D148" s="13">
        <v>43767</v>
      </c>
      <c r="E148" s="13">
        <v>43785</v>
      </c>
      <c r="F148" s="14">
        <f t="shared" si="14"/>
        <v>18</v>
      </c>
      <c r="G148" s="14">
        <f t="shared" si="15"/>
        <v>2</v>
      </c>
      <c r="H148" s="14"/>
      <c r="I148" s="31">
        <f t="shared" si="18"/>
        <v>10</v>
      </c>
      <c r="J148" s="14" t="str">
        <f>VLOOKUP(A148,Month!A148:C301, 3, FALSE)</f>
        <v>October</v>
      </c>
      <c r="K148" s="13" t="b">
        <f t="shared" si="19"/>
        <v>0</v>
      </c>
      <c r="L148" s="12">
        <v>428</v>
      </c>
      <c r="M148" s="12" t="s">
        <v>545</v>
      </c>
      <c r="N148" s="12">
        <v>23347</v>
      </c>
      <c r="O148" s="33">
        <v>26000</v>
      </c>
      <c r="P148" s="12" t="s">
        <v>281</v>
      </c>
      <c r="Q148" s="12" t="s">
        <v>122</v>
      </c>
      <c r="R148" s="12" t="str">
        <f t="shared" si="16"/>
        <v>Longview, TX</v>
      </c>
      <c r="S148" s="12" t="s">
        <v>553</v>
      </c>
      <c r="T148" s="12" t="s">
        <v>35</v>
      </c>
      <c r="U148" s="12">
        <f t="shared" si="7"/>
        <v>54</v>
      </c>
      <c r="V148" s="12" t="s">
        <v>569</v>
      </c>
      <c r="W148" s="15" t="b">
        <v>0</v>
      </c>
      <c r="X148" s="15" t="str">
        <f t="shared" si="17"/>
        <v>false</v>
      </c>
      <c r="Y148" s="12" t="s">
        <v>176</v>
      </c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</row>
    <row r="149" spans="1:43" ht="15.75" customHeight="1">
      <c r="A149" s="11" t="s">
        <v>441</v>
      </c>
      <c r="B149" s="32" t="s">
        <v>282</v>
      </c>
      <c r="C149" s="13">
        <v>43741</v>
      </c>
      <c r="D149" s="13">
        <v>43749</v>
      </c>
      <c r="E149" s="13">
        <v>43779</v>
      </c>
      <c r="F149" s="14">
        <f t="shared" si="14"/>
        <v>30</v>
      </c>
      <c r="G149" s="14">
        <f t="shared" si="15"/>
        <v>5</v>
      </c>
      <c r="H149" s="14"/>
      <c r="I149" s="31">
        <f t="shared" si="18"/>
        <v>10</v>
      </c>
      <c r="J149" s="14" t="str">
        <f>VLOOKUP(A149,Month!A149:C302, 3, FALSE)</f>
        <v>October</v>
      </c>
      <c r="K149" s="13" t="b">
        <f t="shared" si="19"/>
        <v>0</v>
      </c>
      <c r="L149" s="12">
        <v>90</v>
      </c>
      <c r="M149" s="12" t="s">
        <v>548</v>
      </c>
      <c r="N149" s="12">
        <v>4212</v>
      </c>
      <c r="O149" s="33">
        <v>3000</v>
      </c>
      <c r="P149" s="12" t="s">
        <v>283</v>
      </c>
      <c r="Q149" s="12" t="s">
        <v>45</v>
      </c>
      <c r="R149" s="12" t="str">
        <f t="shared" si="16"/>
        <v>Porto Mantovano, Lombardy</v>
      </c>
      <c r="S149" s="12" t="s">
        <v>556</v>
      </c>
      <c r="T149" s="12" t="s">
        <v>35</v>
      </c>
      <c r="U149" s="12">
        <f t="shared" si="7"/>
        <v>54</v>
      </c>
      <c r="V149" s="12" t="s">
        <v>569</v>
      </c>
      <c r="W149" s="15" t="b">
        <v>0</v>
      </c>
      <c r="X149" s="15" t="str">
        <f t="shared" si="17"/>
        <v>false</v>
      </c>
      <c r="Y149" s="12" t="s">
        <v>26</v>
      </c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</row>
    <row r="150" spans="1:43" ht="15.75" customHeight="1">
      <c r="A150" s="11" t="s">
        <v>442</v>
      </c>
      <c r="B150" s="32" t="s">
        <v>284</v>
      </c>
      <c r="C150" s="13">
        <v>43742</v>
      </c>
      <c r="D150" s="13">
        <v>43745</v>
      </c>
      <c r="E150" s="13">
        <v>43775</v>
      </c>
      <c r="F150" s="14">
        <f t="shared" si="14"/>
        <v>30</v>
      </c>
      <c r="G150" s="14">
        <f t="shared" si="15"/>
        <v>1</v>
      </c>
      <c r="H150" s="14"/>
      <c r="I150" s="31">
        <f t="shared" si="18"/>
        <v>10</v>
      </c>
      <c r="J150" s="14" t="str">
        <f>VLOOKUP(A150,Month!A150:C303, 3, FALSE)</f>
        <v>October</v>
      </c>
      <c r="K150" s="13" t="b">
        <f t="shared" si="19"/>
        <v>0</v>
      </c>
      <c r="L150" s="12">
        <v>133</v>
      </c>
      <c r="M150" s="12" t="s">
        <v>545</v>
      </c>
      <c r="N150" s="12">
        <v>3850</v>
      </c>
      <c r="O150" s="33">
        <v>3000</v>
      </c>
      <c r="P150" s="12" t="s">
        <v>62</v>
      </c>
      <c r="Q150" s="12" t="s">
        <v>63</v>
      </c>
      <c r="R150" s="12" t="str">
        <f t="shared" si="16"/>
        <v>Seattle, WA</v>
      </c>
      <c r="S150" s="12" t="s">
        <v>553</v>
      </c>
      <c r="T150" s="12" t="s">
        <v>35</v>
      </c>
      <c r="U150" s="12">
        <f t="shared" si="7"/>
        <v>54</v>
      </c>
      <c r="V150" s="12" t="s">
        <v>569</v>
      </c>
      <c r="W150" s="15" t="b">
        <v>0</v>
      </c>
      <c r="X150" s="15" t="str">
        <f t="shared" si="17"/>
        <v>false</v>
      </c>
      <c r="Y150" s="12" t="s">
        <v>26</v>
      </c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</row>
    <row r="151" spans="1:43" ht="15.75" customHeight="1">
      <c r="A151" s="11" t="s">
        <v>443</v>
      </c>
      <c r="B151" s="32" t="s">
        <v>285</v>
      </c>
      <c r="C151" s="13"/>
      <c r="D151" s="13">
        <v>43776</v>
      </c>
      <c r="E151" s="13">
        <v>43803</v>
      </c>
      <c r="F151" s="14">
        <f t="shared" si="14"/>
        <v>27</v>
      </c>
      <c r="G151" s="14">
        <f t="shared" si="15"/>
        <v>4</v>
      </c>
      <c r="H151" s="14"/>
      <c r="I151" s="31">
        <f t="shared" si="18"/>
        <v>11</v>
      </c>
      <c r="J151" s="14" t="str">
        <f>VLOOKUP(A151,Month!A151:C304, 3, FALSE)</f>
        <v>November</v>
      </c>
      <c r="K151" s="13" t="b">
        <f t="shared" si="19"/>
        <v>0</v>
      </c>
      <c r="L151" s="12">
        <v>135</v>
      </c>
      <c r="M151" s="12" t="s">
        <v>545</v>
      </c>
      <c r="N151" s="12">
        <v>4951</v>
      </c>
      <c r="O151" s="33">
        <v>500</v>
      </c>
      <c r="P151" s="12" t="s">
        <v>286</v>
      </c>
      <c r="Q151" s="12" t="s">
        <v>41</v>
      </c>
      <c r="R151" s="12" t="str">
        <f t="shared" si="16"/>
        <v>Burbank, CA</v>
      </c>
      <c r="S151" s="12" t="s">
        <v>553</v>
      </c>
      <c r="T151" s="12" t="s">
        <v>35</v>
      </c>
      <c r="U151" s="12">
        <f t="shared" si="7"/>
        <v>54</v>
      </c>
      <c r="V151" s="12" t="s">
        <v>569</v>
      </c>
      <c r="W151" s="15" t="b">
        <v>0</v>
      </c>
      <c r="X151" s="15" t="str">
        <f t="shared" si="17"/>
        <v>false</v>
      </c>
      <c r="Y151" s="12" t="s">
        <v>176</v>
      </c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</row>
    <row r="152" spans="1:43" ht="15.75" customHeight="1">
      <c r="A152" s="11" t="s">
        <v>444</v>
      </c>
      <c r="B152" s="32" t="s">
        <v>544</v>
      </c>
      <c r="C152" s="13">
        <v>43753</v>
      </c>
      <c r="D152" s="13">
        <v>43769</v>
      </c>
      <c r="E152" s="13">
        <v>43784</v>
      </c>
      <c r="F152" s="14">
        <f t="shared" si="14"/>
        <v>15</v>
      </c>
      <c r="G152" s="14">
        <f t="shared" si="15"/>
        <v>4</v>
      </c>
      <c r="H152" s="14"/>
      <c r="I152" s="31">
        <f t="shared" si="18"/>
        <v>10</v>
      </c>
      <c r="J152" s="14" t="str">
        <f>VLOOKUP(A152,Month!A152:C305, 3, FALSE)</f>
        <v>October</v>
      </c>
      <c r="K152" s="13" t="b">
        <f t="shared" si="19"/>
        <v>0</v>
      </c>
      <c r="L152" s="12">
        <v>832</v>
      </c>
      <c r="M152" s="12" t="s">
        <v>545</v>
      </c>
      <c r="N152" s="12">
        <v>52469</v>
      </c>
      <c r="O152" s="33">
        <v>25000</v>
      </c>
      <c r="P152" s="12" t="s">
        <v>287</v>
      </c>
      <c r="Q152" s="12" t="s">
        <v>223</v>
      </c>
      <c r="R152" s="12" t="str">
        <f t="shared" si="16"/>
        <v>Marlborough, MA</v>
      </c>
      <c r="S152" s="12" t="s">
        <v>553</v>
      </c>
      <c r="T152" s="12" t="s">
        <v>35</v>
      </c>
      <c r="U152" s="12">
        <f t="shared" si="7"/>
        <v>54</v>
      </c>
      <c r="V152" s="12" t="s">
        <v>569</v>
      </c>
      <c r="W152" s="15" t="b">
        <v>1</v>
      </c>
      <c r="X152" s="15" t="str">
        <f t="shared" si="17"/>
        <v>true</v>
      </c>
      <c r="Y152" s="12" t="s">
        <v>176</v>
      </c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</row>
    <row r="153" spans="1:43" ht="15.75" customHeight="1">
      <c r="A153" s="11" t="s">
        <v>445</v>
      </c>
      <c r="B153" s="32" t="s">
        <v>288</v>
      </c>
      <c r="C153" s="13">
        <v>43754</v>
      </c>
      <c r="D153" s="13">
        <v>43783</v>
      </c>
      <c r="E153" s="13">
        <v>43813</v>
      </c>
      <c r="F153" s="14">
        <f t="shared" si="14"/>
        <v>30</v>
      </c>
      <c r="G153" s="14">
        <f t="shared" si="15"/>
        <v>4</v>
      </c>
      <c r="H153" s="14"/>
      <c r="I153" s="31">
        <f t="shared" si="18"/>
        <v>11</v>
      </c>
      <c r="J153" s="14" t="str">
        <f>VLOOKUP(A153,Month!A153:C306, 3, FALSE)</f>
        <v>November</v>
      </c>
      <c r="K153" s="13" t="b">
        <f t="shared" si="19"/>
        <v>0</v>
      </c>
      <c r="L153" s="12">
        <v>3</v>
      </c>
      <c r="M153" s="12" t="s">
        <v>545</v>
      </c>
      <c r="N153" s="12">
        <v>46</v>
      </c>
      <c r="O153" s="33">
        <v>10000</v>
      </c>
      <c r="P153" s="12" t="s">
        <v>72</v>
      </c>
      <c r="Q153" s="12" t="s">
        <v>73</v>
      </c>
      <c r="R153" s="12" t="str">
        <f t="shared" si="16"/>
        <v>Philadelphia, PA</v>
      </c>
      <c r="S153" s="12" t="s">
        <v>553</v>
      </c>
      <c r="T153" s="12" t="s">
        <v>42</v>
      </c>
      <c r="U153" s="12">
        <f t="shared" si="7"/>
        <v>54</v>
      </c>
      <c r="V153" s="12" t="s">
        <v>570</v>
      </c>
      <c r="W153" s="15" t="b">
        <v>0</v>
      </c>
      <c r="X153" s="15" t="str">
        <f t="shared" si="17"/>
        <v>false</v>
      </c>
      <c r="Y153" s="12" t="s">
        <v>176</v>
      </c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</row>
    <row r="154" spans="1:43" ht="15.75" customHeight="1">
      <c r="A154" s="11" t="s">
        <v>446</v>
      </c>
      <c r="B154" s="32" t="s">
        <v>289</v>
      </c>
      <c r="C154" s="13">
        <v>43760</v>
      </c>
      <c r="D154" s="13">
        <v>43782</v>
      </c>
      <c r="E154" s="13">
        <v>43815</v>
      </c>
      <c r="F154" s="14">
        <f t="shared" si="14"/>
        <v>33</v>
      </c>
      <c r="G154" s="14">
        <f t="shared" si="15"/>
        <v>3</v>
      </c>
      <c r="H154" s="14"/>
      <c r="I154" s="31">
        <f t="shared" si="18"/>
        <v>11</v>
      </c>
      <c r="J154" s="14" t="str">
        <f>VLOOKUP(A154,Month!A154:C307, 3, FALSE)</f>
        <v>November</v>
      </c>
      <c r="K154" s="13" t="b">
        <f t="shared" si="19"/>
        <v>0</v>
      </c>
      <c r="L154" s="12">
        <v>2</v>
      </c>
      <c r="M154" s="12" t="s">
        <v>545</v>
      </c>
      <c r="N154" s="12">
        <v>155</v>
      </c>
      <c r="O154" s="33">
        <v>7200</v>
      </c>
      <c r="P154" s="12" t="s">
        <v>290</v>
      </c>
      <c r="Q154" s="12" t="s">
        <v>291</v>
      </c>
      <c r="R154" s="12" t="str">
        <f t="shared" si="16"/>
        <v>Karvin√°, Moravian-Silesian Region</v>
      </c>
      <c r="S154" s="12" t="s">
        <v>566</v>
      </c>
      <c r="T154" s="12" t="s">
        <v>35</v>
      </c>
      <c r="U154" s="12">
        <f t="shared" si="7"/>
        <v>54</v>
      </c>
      <c r="V154" s="12" t="s">
        <v>569</v>
      </c>
      <c r="W154" s="15" t="b">
        <v>0</v>
      </c>
      <c r="X154" s="15" t="str">
        <f t="shared" si="17"/>
        <v>false</v>
      </c>
      <c r="Y154" s="12" t="s">
        <v>176</v>
      </c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</row>
    <row r="155" spans="1:43" ht="15.75" customHeight="1">
      <c r="A155" s="11" t="s">
        <v>447</v>
      </c>
      <c r="B155" s="32" t="s">
        <v>292</v>
      </c>
      <c r="C155" s="13">
        <v>43778</v>
      </c>
      <c r="D155" s="13">
        <v>43782</v>
      </c>
      <c r="E155" s="13">
        <v>43796</v>
      </c>
      <c r="F155" s="14">
        <f t="shared" si="14"/>
        <v>14</v>
      </c>
      <c r="G155" s="14">
        <f t="shared" si="15"/>
        <v>3</v>
      </c>
      <c r="H155" s="14"/>
      <c r="I155" s="31">
        <f t="shared" si="18"/>
        <v>11</v>
      </c>
      <c r="J155" s="14" t="str">
        <f>VLOOKUP(A155,Month!A155:C308, 3, FALSE)</f>
        <v>November</v>
      </c>
      <c r="K155" s="13" t="b">
        <f t="shared" si="19"/>
        <v>0</v>
      </c>
      <c r="L155" s="12">
        <v>3</v>
      </c>
      <c r="M155" s="12" t="s">
        <v>546</v>
      </c>
      <c r="N155" s="12">
        <v>21</v>
      </c>
      <c r="O155" s="33">
        <v>200</v>
      </c>
      <c r="P155" s="12" t="s">
        <v>227</v>
      </c>
      <c r="Q155" s="12" t="s">
        <v>34</v>
      </c>
      <c r="R155" s="12" t="str">
        <f t="shared" si="16"/>
        <v>Northampton, England</v>
      </c>
      <c r="S155" s="12" t="s">
        <v>554</v>
      </c>
      <c r="T155" s="12" t="s">
        <v>35</v>
      </c>
      <c r="U155" s="12">
        <f t="shared" si="7"/>
        <v>54</v>
      </c>
      <c r="V155" s="12" t="s">
        <v>569</v>
      </c>
      <c r="W155" s="15" t="b">
        <v>0</v>
      </c>
      <c r="X155" s="15" t="str">
        <f t="shared" si="17"/>
        <v>false</v>
      </c>
      <c r="Y155" s="12" t="s">
        <v>176</v>
      </c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</row>
    <row r="156" spans="1:43" ht="15.75" customHeight="1"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</row>
    <row r="157" spans="1:43" ht="15.75" customHeight="1"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</row>
    <row r="158" spans="1:43" ht="15.75" customHeight="1"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</row>
    <row r="159" spans="1:43" ht="15.75" customHeight="1"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</row>
    <row r="160" spans="1:43" ht="15.75" customHeight="1"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</row>
    <row r="161" spans="28:43" ht="15.75" customHeight="1"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</row>
    <row r="162" spans="28:43" ht="15.75" customHeight="1"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</row>
  </sheetData>
  <pageMargins left="0.7" right="0.7" top="0.75" bottom="0.75" header="0" footer="0"/>
  <pageSetup orientation="landscape" r:id="rId1"/>
  <ignoredErrors>
    <ignoredError sqref="M2:M155 S2:S155 V2:V155" calculatedColumn="1"/>
    <ignoredError sqref="A2:A155" numberStoredAsText="1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469C-2E7F-4902-9696-46E37957C805}">
  <dimension ref="A1:C155"/>
  <sheetViews>
    <sheetView workbookViewId="0">
      <selection activeCell="C2" sqref="C2"/>
    </sheetView>
  </sheetViews>
  <sheetFormatPr defaultRowHeight="12.75"/>
  <cols>
    <col min="1" max="1" width="10.85546875" customWidth="1"/>
    <col min="2" max="2" width="18.42578125" customWidth="1"/>
    <col min="3" max="3" width="13.28515625" customWidth="1"/>
  </cols>
  <sheetData>
    <row r="1" spans="1:3">
      <c r="A1" t="s">
        <v>573</v>
      </c>
      <c r="B1" t="s">
        <v>6</v>
      </c>
      <c r="C1" t="s">
        <v>572</v>
      </c>
    </row>
    <row r="2" spans="1:3" ht="15">
      <c r="A2" s="36" t="s">
        <v>295</v>
      </c>
      <c r="B2">
        <v>3</v>
      </c>
      <c r="C2" t="str">
        <f>TEXT(DATE(2019, B2, 1),"MMMM")</f>
        <v>March</v>
      </c>
    </row>
    <row r="3" spans="1:3" ht="15">
      <c r="A3" s="37" t="s">
        <v>296</v>
      </c>
      <c r="B3">
        <v>1</v>
      </c>
      <c r="C3" t="str">
        <f t="shared" ref="C3:C66" si="0">TEXT(DATE(2019, B3, 1),"MMMM")</f>
        <v>January</v>
      </c>
    </row>
    <row r="4" spans="1:3" ht="15">
      <c r="A4" s="36" t="s">
        <v>297</v>
      </c>
      <c r="B4">
        <v>2</v>
      </c>
      <c r="C4" t="str">
        <f t="shared" si="0"/>
        <v>February</v>
      </c>
    </row>
    <row r="5" spans="1:3" ht="15">
      <c r="A5" s="37" t="s">
        <v>298</v>
      </c>
      <c r="B5">
        <v>9</v>
      </c>
      <c r="C5" t="str">
        <f t="shared" si="0"/>
        <v>September</v>
      </c>
    </row>
    <row r="6" spans="1:3" ht="15">
      <c r="A6" s="36" t="s">
        <v>299</v>
      </c>
      <c r="B6">
        <v>6</v>
      </c>
      <c r="C6" t="str">
        <f t="shared" si="0"/>
        <v>June</v>
      </c>
    </row>
    <row r="7" spans="1:3" ht="15">
      <c r="A7" s="37" t="s">
        <v>300</v>
      </c>
      <c r="B7">
        <v>2</v>
      </c>
      <c r="C7" t="str">
        <f t="shared" si="0"/>
        <v>February</v>
      </c>
    </row>
    <row r="8" spans="1:3" ht="15">
      <c r="A8" s="36" t="s">
        <v>301</v>
      </c>
      <c r="B8">
        <v>2</v>
      </c>
      <c r="C8" t="str">
        <f t="shared" si="0"/>
        <v>February</v>
      </c>
    </row>
    <row r="9" spans="1:3" ht="15">
      <c r="A9" s="37" t="s">
        <v>302</v>
      </c>
      <c r="B9">
        <v>2</v>
      </c>
      <c r="C9" t="str">
        <f t="shared" si="0"/>
        <v>February</v>
      </c>
    </row>
    <row r="10" spans="1:3" ht="15">
      <c r="A10" s="36" t="s">
        <v>303</v>
      </c>
      <c r="B10">
        <v>3</v>
      </c>
      <c r="C10" t="str">
        <f t="shared" si="0"/>
        <v>March</v>
      </c>
    </row>
    <row r="11" spans="1:3" ht="15">
      <c r="A11" s="37" t="s">
        <v>304</v>
      </c>
      <c r="B11">
        <v>2</v>
      </c>
      <c r="C11" t="str">
        <f t="shared" si="0"/>
        <v>February</v>
      </c>
    </row>
    <row r="12" spans="1:3" ht="15">
      <c r="A12" s="36" t="s">
        <v>305</v>
      </c>
      <c r="B12">
        <v>2</v>
      </c>
      <c r="C12" t="str">
        <f t="shared" si="0"/>
        <v>February</v>
      </c>
    </row>
    <row r="13" spans="1:3" ht="15">
      <c r="A13" s="37" t="s">
        <v>306</v>
      </c>
      <c r="B13">
        <v>3</v>
      </c>
      <c r="C13" t="str">
        <f t="shared" si="0"/>
        <v>March</v>
      </c>
    </row>
    <row r="14" spans="1:3" ht="15">
      <c r="A14" s="36" t="s">
        <v>307</v>
      </c>
      <c r="B14">
        <v>3</v>
      </c>
      <c r="C14" t="str">
        <f t="shared" si="0"/>
        <v>March</v>
      </c>
    </row>
    <row r="15" spans="1:3" ht="15">
      <c r="A15" s="37" t="s">
        <v>308</v>
      </c>
      <c r="B15">
        <v>2</v>
      </c>
      <c r="C15" t="str">
        <f t="shared" si="0"/>
        <v>February</v>
      </c>
    </row>
    <row r="16" spans="1:3" ht="15">
      <c r="A16" s="36" t="s">
        <v>309</v>
      </c>
      <c r="B16">
        <v>2</v>
      </c>
      <c r="C16" t="str">
        <f t="shared" si="0"/>
        <v>February</v>
      </c>
    </row>
    <row r="17" spans="1:3" ht="15">
      <c r="A17" s="37" t="s">
        <v>310</v>
      </c>
      <c r="B17">
        <v>2</v>
      </c>
      <c r="C17" t="str">
        <f t="shared" si="0"/>
        <v>February</v>
      </c>
    </row>
    <row r="18" spans="1:3" ht="15">
      <c r="A18" s="36" t="s">
        <v>311</v>
      </c>
      <c r="B18">
        <v>3</v>
      </c>
      <c r="C18" t="str">
        <f t="shared" si="0"/>
        <v>March</v>
      </c>
    </row>
    <row r="19" spans="1:3" ht="15">
      <c r="A19" s="37" t="s">
        <v>312</v>
      </c>
      <c r="B19">
        <v>6</v>
      </c>
      <c r="C19" t="str">
        <f t="shared" si="0"/>
        <v>June</v>
      </c>
    </row>
    <row r="20" spans="1:3" ht="15">
      <c r="A20" s="36" t="s">
        <v>313</v>
      </c>
      <c r="B20">
        <v>2</v>
      </c>
      <c r="C20" t="str">
        <f t="shared" si="0"/>
        <v>February</v>
      </c>
    </row>
    <row r="21" spans="1:3" ht="15">
      <c r="A21" s="37" t="s">
        <v>314</v>
      </c>
      <c r="B21">
        <v>2</v>
      </c>
      <c r="C21" t="str">
        <f t="shared" si="0"/>
        <v>February</v>
      </c>
    </row>
    <row r="22" spans="1:3" ht="15">
      <c r="A22" s="36" t="s">
        <v>315</v>
      </c>
      <c r="B22">
        <v>3</v>
      </c>
      <c r="C22" t="str">
        <f t="shared" si="0"/>
        <v>March</v>
      </c>
    </row>
    <row r="23" spans="1:3" ht="15">
      <c r="A23" s="37" t="s">
        <v>316</v>
      </c>
      <c r="B23">
        <v>7</v>
      </c>
      <c r="C23" t="str">
        <f t="shared" si="0"/>
        <v>July</v>
      </c>
    </row>
    <row r="24" spans="1:3" ht="15">
      <c r="A24" s="36" t="s">
        <v>317</v>
      </c>
      <c r="B24">
        <v>3</v>
      </c>
      <c r="C24" t="str">
        <f t="shared" si="0"/>
        <v>March</v>
      </c>
    </row>
    <row r="25" spans="1:3" ht="15">
      <c r="A25" s="37" t="s">
        <v>318</v>
      </c>
      <c r="B25">
        <v>2</v>
      </c>
      <c r="C25" t="str">
        <f t="shared" si="0"/>
        <v>February</v>
      </c>
    </row>
    <row r="26" spans="1:3" ht="15">
      <c r="A26" s="36" t="s">
        <v>319</v>
      </c>
      <c r="B26">
        <v>2</v>
      </c>
      <c r="C26" t="str">
        <f t="shared" si="0"/>
        <v>February</v>
      </c>
    </row>
    <row r="27" spans="1:3" ht="15">
      <c r="A27" s="37" t="s">
        <v>320</v>
      </c>
      <c r="B27">
        <v>5</v>
      </c>
      <c r="C27" t="str">
        <f t="shared" si="0"/>
        <v>May</v>
      </c>
    </row>
    <row r="28" spans="1:3" ht="15">
      <c r="A28" s="36" t="s">
        <v>321</v>
      </c>
      <c r="B28">
        <v>2</v>
      </c>
      <c r="C28" t="str">
        <f t="shared" si="0"/>
        <v>February</v>
      </c>
    </row>
    <row r="29" spans="1:3" ht="15">
      <c r="A29" s="37" t="s">
        <v>322</v>
      </c>
      <c r="B29">
        <v>2</v>
      </c>
      <c r="C29" t="str">
        <f t="shared" si="0"/>
        <v>February</v>
      </c>
    </row>
    <row r="30" spans="1:3" ht="15">
      <c r="A30" s="36" t="s">
        <v>323</v>
      </c>
      <c r="B30">
        <v>2</v>
      </c>
      <c r="C30" t="str">
        <f t="shared" si="0"/>
        <v>February</v>
      </c>
    </row>
    <row r="31" spans="1:3" ht="15">
      <c r="A31" s="37" t="s">
        <v>324</v>
      </c>
      <c r="B31">
        <v>1</v>
      </c>
      <c r="C31" t="str">
        <f t="shared" si="0"/>
        <v>January</v>
      </c>
    </row>
    <row r="32" spans="1:3" ht="15">
      <c r="A32" s="36" t="s">
        <v>324</v>
      </c>
      <c r="B32">
        <v>1</v>
      </c>
      <c r="C32" t="str">
        <f t="shared" si="0"/>
        <v>January</v>
      </c>
    </row>
    <row r="33" spans="1:3" ht="15">
      <c r="A33" s="37" t="s">
        <v>325</v>
      </c>
      <c r="B33">
        <v>3</v>
      </c>
      <c r="C33" t="str">
        <f t="shared" si="0"/>
        <v>March</v>
      </c>
    </row>
    <row r="34" spans="1:3" ht="15">
      <c r="A34" s="36" t="s">
        <v>326</v>
      </c>
      <c r="B34">
        <v>5</v>
      </c>
      <c r="C34" t="str">
        <f t="shared" si="0"/>
        <v>May</v>
      </c>
    </row>
    <row r="35" spans="1:3" ht="15">
      <c r="A35" s="37" t="s">
        <v>327</v>
      </c>
      <c r="B35">
        <v>2</v>
      </c>
      <c r="C35" t="str">
        <f t="shared" si="0"/>
        <v>February</v>
      </c>
    </row>
    <row r="36" spans="1:3" ht="15">
      <c r="A36" s="36" t="s">
        <v>328</v>
      </c>
      <c r="B36">
        <v>4</v>
      </c>
      <c r="C36" t="str">
        <f t="shared" si="0"/>
        <v>April</v>
      </c>
    </row>
    <row r="37" spans="1:3" ht="15">
      <c r="A37" s="37" t="s">
        <v>329</v>
      </c>
      <c r="B37">
        <v>3</v>
      </c>
      <c r="C37" t="str">
        <f t="shared" si="0"/>
        <v>March</v>
      </c>
    </row>
    <row r="38" spans="1:3" ht="15">
      <c r="A38" s="36" t="s">
        <v>330</v>
      </c>
      <c r="B38">
        <v>3</v>
      </c>
      <c r="C38" t="str">
        <f t="shared" si="0"/>
        <v>March</v>
      </c>
    </row>
    <row r="39" spans="1:3" ht="15">
      <c r="A39" s="37" t="s">
        <v>331</v>
      </c>
      <c r="B39">
        <v>3</v>
      </c>
      <c r="C39" t="str">
        <f t="shared" si="0"/>
        <v>March</v>
      </c>
    </row>
    <row r="40" spans="1:3" ht="15">
      <c r="A40" s="36" t="s">
        <v>332</v>
      </c>
      <c r="B40">
        <v>3</v>
      </c>
      <c r="C40" t="str">
        <f t="shared" si="0"/>
        <v>March</v>
      </c>
    </row>
    <row r="41" spans="1:3" ht="15">
      <c r="A41" s="37" t="s">
        <v>333</v>
      </c>
      <c r="B41">
        <v>3</v>
      </c>
      <c r="C41" t="str">
        <f t="shared" si="0"/>
        <v>March</v>
      </c>
    </row>
    <row r="42" spans="1:3" ht="15">
      <c r="A42" s="36" t="s">
        <v>334</v>
      </c>
      <c r="B42">
        <v>3</v>
      </c>
      <c r="C42" t="str">
        <f t="shared" si="0"/>
        <v>March</v>
      </c>
    </row>
    <row r="43" spans="1:3" ht="15">
      <c r="A43" s="37" t="s">
        <v>335</v>
      </c>
      <c r="B43">
        <v>4</v>
      </c>
      <c r="C43" t="str">
        <f t="shared" si="0"/>
        <v>April</v>
      </c>
    </row>
    <row r="44" spans="1:3" ht="15">
      <c r="A44" s="36" t="s">
        <v>336</v>
      </c>
      <c r="B44">
        <v>5</v>
      </c>
      <c r="C44" t="str">
        <f t="shared" si="0"/>
        <v>May</v>
      </c>
    </row>
    <row r="45" spans="1:3" ht="15">
      <c r="A45" s="37" t="s">
        <v>337</v>
      </c>
      <c r="B45">
        <v>3</v>
      </c>
      <c r="C45" t="str">
        <f t="shared" si="0"/>
        <v>March</v>
      </c>
    </row>
    <row r="46" spans="1:3" ht="15">
      <c r="A46" s="36" t="s">
        <v>338</v>
      </c>
      <c r="B46">
        <v>3</v>
      </c>
      <c r="C46" t="str">
        <f t="shared" si="0"/>
        <v>March</v>
      </c>
    </row>
    <row r="47" spans="1:3" ht="15">
      <c r="A47" s="37" t="s">
        <v>339</v>
      </c>
      <c r="B47">
        <v>3</v>
      </c>
      <c r="C47" t="str">
        <f t="shared" si="0"/>
        <v>March</v>
      </c>
    </row>
    <row r="48" spans="1:3" ht="15">
      <c r="A48" s="36" t="s">
        <v>340</v>
      </c>
      <c r="B48">
        <v>3</v>
      </c>
      <c r="C48" t="str">
        <f t="shared" si="0"/>
        <v>March</v>
      </c>
    </row>
    <row r="49" spans="1:3" ht="15">
      <c r="A49" s="37" t="s">
        <v>341</v>
      </c>
      <c r="B49">
        <v>7</v>
      </c>
      <c r="C49" t="str">
        <f t="shared" si="0"/>
        <v>July</v>
      </c>
    </row>
    <row r="50" spans="1:3" ht="15">
      <c r="A50" s="36" t="s">
        <v>342</v>
      </c>
      <c r="B50">
        <v>3</v>
      </c>
      <c r="C50" t="str">
        <f t="shared" si="0"/>
        <v>March</v>
      </c>
    </row>
    <row r="51" spans="1:3" ht="15">
      <c r="A51" s="37" t="s">
        <v>343</v>
      </c>
      <c r="B51">
        <v>4</v>
      </c>
      <c r="C51" t="str">
        <f t="shared" si="0"/>
        <v>April</v>
      </c>
    </row>
    <row r="52" spans="1:3" ht="15">
      <c r="A52" s="36" t="s">
        <v>344</v>
      </c>
      <c r="B52">
        <v>4</v>
      </c>
      <c r="C52" t="str">
        <f t="shared" si="0"/>
        <v>April</v>
      </c>
    </row>
    <row r="53" spans="1:3" ht="15">
      <c r="A53" s="37" t="s">
        <v>345</v>
      </c>
      <c r="B53">
        <v>3</v>
      </c>
      <c r="C53" t="str">
        <f t="shared" si="0"/>
        <v>March</v>
      </c>
    </row>
    <row r="54" spans="1:3" ht="15">
      <c r="A54" s="36" t="s">
        <v>346</v>
      </c>
      <c r="B54">
        <v>4</v>
      </c>
      <c r="C54" t="str">
        <f t="shared" si="0"/>
        <v>April</v>
      </c>
    </row>
    <row r="55" spans="1:3" ht="15">
      <c r="A55" s="37" t="s">
        <v>347</v>
      </c>
      <c r="B55">
        <v>5</v>
      </c>
      <c r="C55" t="str">
        <f t="shared" si="0"/>
        <v>May</v>
      </c>
    </row>
    <row r="56" spans="1:3" ht="15">
      <c r="A56" s="36" t="s">
        <v>348</v>
      </c>
      <c r="B56">
        <v>4</v>
      </c>
      <c r="C56" t="str">
        <f t="shared" si="0"/>
        <v>April</v>
      </c>
    </row>
    <row r="57" spans="1:3" ht="15">
      <c r="A57" s="37" t="s">
        <v>349</v>
      </c>
      <c r="B57">
        <v>4</v>
      </c>
      <c r="C57" t="str">
        <f t="shared" si="0"/>
        <v>April</v>
      </c>
    </row>
    <row r="58" spans="1:3" ht="15">
      <c r="A58" s="36" t="s">
        <v>350</v>
      </c>
      <c r="B58">
        <v>4</v>
      </c>
      <c r="C58" t="str">
        <f t="shared" si="0"/>
        <v>April</v>
      </c>
    </row>
    <row r="59" spans="1:3" ht="15">
      <c r="A59" s="37" t="s">
        <v>351</v>
      </c>
      <c r="B59">
        <v>4</v>
      </c>
      <c r="C59" t="str">
        <f t="shared" si="0"/>
        <v>April</v>
      </c>
    </row>
    <row r="60" spans="1:3" ht="15">
      <c r="A60" s="36" t="s">
        <v>352</v>
      </c>
      <c r="B60">
        <v>4</v>
      </c>
      <c r="C60" t="str">
        <f t="shared" si="0"/>
        <v>April</v>
      </c>
    </row>
    <row r="61" spans="1:3" ht="15">
      <c r="A61" s="37" t="s">
        <v>353</v>
      </c>
      <c r="B61">
        <v>4</v>
      </c>
      <c r="C61" t="str">
        <f t="shared" si="0"/>
        <v>April</v>
      </c>
    </row>
    <row r="62" spans="1:3" ht="15">
      <c r="A62" s="36" t="s">
        <v>354</v>
      </c>
      <c r="B62">
        <v>4</v>
      </c>
      <c r="C62" t="str">
        <f t="shared" si="0"/>
        <v>April</v>
      </c>
    </row>
    <row r="63" spans="1:3" ht="15">
      <c r="A63" s="37" t="s">
        <v>355</v>
      </c>
      <c r="B63">
        <v>5</v>
      </c>
      <c r="C63" t="str">
        <f t="shared" si="0"/>
        <v>May</v>
      </c>
    </row>
    <row r="64" spans="1:3" ht="15">
      <c r="A64" s="36" t="s">
        <v>356</v>
      </c>
      <c r="B64">
        <v>4</v>
      </c>
      <c r="C64" t="str">
        <f t="shared" si="0"/>
        <v>April</v>
      </c>
    </row>
    <row r="65" spans="1:3" ht="15">
      <c r="A65" s="37" t="s">
        <v>357</v>
      </c>
      <c r="B65">
        <v>1</v>
      </c>
      <c r="C65" t="str">
        <f t="shared" si="0"/>
        <v>January</v>
      </c>
    </row>
    <row r="66" spans="1:3" ht="15">
      <c r="A66" s="36" t="s">
        <v>358</v>
      </c>
      <c r="B66">
        <v>5</v>
      </c>
      <c r="C66" t="str">
        <f t="shared" si="0"/>
        <v>May</v>
      </c>
    </row>
    <row r="67" spans="1:3" ht="15">
      <c r="A67" s="37" t="s">
        <v>359</v>
      </c>
      <c r="B67">
        <v>5</v>
      </c>
      <c r="C67" t="str">
        <f t="shared" ref="C67:C130" si="1">TEXT(DATE(2019, B67, 1),"MMMM")</f>
        <v>May</v>
      </c>
    </row>
    <row r="68" spans="1:3" ht="15">
      <c r="A68" s="36" t="s">
        <v>360</v>
      </c>
      <c r="B68">
        <v>5</v>
      </c>
      <c r="C68" t="str">
        <f t="shared" si="1"/>
        <v>May</v>
      </c>
    </row>
    <row r="69" spans="1:3" ht="15">
      <c r="A69" s="37" t="s">
        <v>361</v>
      </c>
      <c r="B69">
        <v>5</v>
      </c>
      <c r="C69" t="str">
        <f t="shared" si="1"/>
        <v>May</v>
      </c>
    </row>
    <row r="70" spans="1:3" ht="15">
      <c r="A70" s="36" t="s">
        <v>362</v>
      </c>
      <c r="B70">
        <v>6</v>
      </c>
      <c r="C70" t="str">
        <f t="shared" si="1"/>
        <v>June</v>
      </c>
    </row>
    <row r="71" spans="1:3" ht="15">
      <c r="A71" s="37" t="s">
        <v>363</v>
      </c>
      <c r="B71">
        <v>5</v>
      </c>
      <c r="C71" t="str">
        <f t="shared" si="1"/>
        <v>May</v>
      </c>
    </row>
    <row r="72" spans="1:3" ht="15">
      <c r="A72" s="36" t="s">
        <v>364</v>
      </c>
      <c r="B72">
        <v>7</v>
      </c>
      <c r="C72" t="str">
        <f t="shared" si="1"/>
        <v>July</v>
      </c>
    </row>
    <row r="73" spans="1:3" ht="15">
      <c r="A73" s="37" t="s">
        <v>365</v>
      </c>
      <c r="B73">
        <v>5</v>
      </c>
      <c r="C73" t="str">
        <f t="shared" si="1"/>
        <v>May</v>
      </c>
    </row>
    <row r="74" spans="1:3" ht="15">
      <c r="A74" s="36" t="s">
        <v>366</v>
      </c>
      <c r="B74">
        <v>8</v>
      </c>
      <c r="C74" t="str">
        <f t="shared" si="1"/>
        <v>August</v>
      </c>
    </row>
    <row r="75" spans="1:3" ht="15">
      <c r="A75" s="37" t="s">
        <v>367</v>
      </c>
      <c r="B75">
        <v>11</v>
      </c>
      <c r="C75" t="str">
        <f t="shared" si="1"/>
        <v>November</v>
      </c>
    </row>
    <row r="76" spans="1:3" ht="15">
      <c r="A76" s="36" t="s">
        <v>368</v>
      </c>
      <c r="B76">
        <v>5</v>
      </c>
      <c r="C76" t="str">
        <f t="shared" si="1"/>
        <v>May</v>
      </c>
    </row>
    <row r="77" spans="1:3" ht="15">
      <c r="A77" s="37" t="s">
        <v>369</v>
      </c>
      <c r="B77">
        <v>5</v>
      </c>
      <c r="C77" t="str">
        <f t="shared" si="1"/>
        <v>May</v>
      </c>
    </row>
    <row r="78" spans="1:3" ht="15">
      <c r="A78" s="36" t="s">
        <v>370</v>
      </c>
      <c r="B78">
        <v>5</v>
      </c>
      <c r="C78" t="str">
        <f t="shared" si="1"/>
        <v>May</v>
      </c>
    </row>
    <row r="79" spans="1:3" ht="15">
      <c r="A79" s="37" t="s">
        <v>371</v>
      </c>
      <c r="B79">
        <v>6</v>
      </c>
      <c r="C79" t="str">
        <f t="shared" si="1"/>
        <v>June</v>
      </c>
    </row>
    <row r="80" spans="1:3" ht="15">
      <c r="A80" s="36" t="s">
        <v>372</v>
      </c>
      <c r="B80">
        <v>6</v>
      </c>
      <c r="C80" t="str">
        <f t="shared" si="1"/>
        <v>June</v>
      </c>
    </row>
    <row r="81" spans="1:3" ht="15">
      <c r="A81" s="37" t="s">
        <v>373</v>
      </c>
      <c r="B81">
        <v>6</v>
      </c>
      <c r="C81" t="str">
        <f t="shared" si="1"/>
        <v>June</v>
      </c>
    </row>
    <row r="82" spans="1:3" ht="15">
      <c r="A82" s="36" t="s">
        <v>374</v>
      </c>
      <c r="B82">
        <v>6</v>
      </c>
      <c r="C82" t="str">
        <f t="shared" si="1"/>
        <v>June</v>
      </c>
    </row>
    <row r="83" spans="1:3" ht="15">
      <c r="A83" s="37" t="s">
        <v>375</v>
      </c>
      <c r="B83">
        <v>7</v>
      </c>
      <c r="C83" t="str">
        <f t="shared" si="1"/>
        <v>July</v>
      </c>
    </row>
    <row r="84" spans="1:3" ht="15">
      <c r="A84" s="36" t="s">
        <v>376</v>
      </c>
      <c r="B84">
        <v>6</v>
      </c>
      <c r="C84" t="str">
        <f t="shared" si="1"/>
        <v>June</v>
      </c>
    </row>
    <row r="85" spans="1:3" ht="15">
      <c r="A85" s="37" t="s">
        <v>377</v>
      </c>
      <c r="B85">
        <v>9</v>
      </c>
      <c r="C85" t="str">
        <f t="shared" si="1"/>
        <v>September</v>
      </c>
    </row>
    <row r="86" spans="1:3" ht="15">
      <c r="A86" s="36" t="s">
        <v>378</v>
      </c>
      <c r="B86">
        <v>6</v>
      </c>
      <c r="C86" t="str">
        <f t="shared" si="1"/>
        <v>June</v>
      </c>
    </row>
    <row r="87" spans="1:3" ht="15">
      <c r="A87" s="37" t="s">
        <v>379</v>
      </c>
      <c r="B87">
        <v>7</v>
      </c>
      <c r="C87" t="str">
        <f t="shared" si="1"/>
        <v>July</v>
      </c>
    </row>
    <row r="88" spans="1:3" ht="15">
      <c r="A88" s="36" t="s">
        <v>380</v>
      </c>
      <c r="B88">
        <v>7</v>
      </c>
      <c r="C88" t="str">
        <f t="shared" si="1"/>
        <v>July</v>
      </c>
    </row>
    <row r="89" spans="1:3" ht="15">
      <c r="A89" s="37" t="s">
        <v>381</v>
      </c>
      <c r="B89">
        <v>7</v>
      </c>
      <c r="C89" t="str">
        <f t="shared" si="1"/>
        <v>July</v>
      </c>
    </row>
    <row r="90" spans="1:3" ht="15">
      <c r="A90" s="36" t="s">
        <v>382</v>
      </c>
      <c r="B90">
        <v>7</v>
      </c>
      <c r="C90" t="str">
        <f t="shared" si="1"/>
        <v>July</v>
      </c>
    </row>
    <row r="91" spans="1:3" ht="15">
      <c r="A91" s="37" t="s">
        <v>383</v>
      </c>
      <c r="B91">
        <v>6</v>
      </c>
      <c r="C91" t="str">
        <f t="shared" si="1"/>
        <v>June</v>
      </c>
    </row>
    <row r="92" spans="1:3" ht="15">
      <c r="A92" s="36" t="s">
        <v>384</v>
      </c>
      <c r="B92">
        <v>7</v>
      </c>
      <c r="C92" t="str">
        <f t="shared" si="1"/>
        <v>July</v>
      </c>
    </row>
    <row r="93" spans="1:3" ht="15">
      <c r="A93" s="37" t="s">
        <v>385</v>
      </c>
      <c r="B93">
        <v>11</v>
      </c>
      <c r="C93" t="str">
        <f t="shared" si="1"/>
        <v>November</v>
      </c>
    </row>
    <row r="94" spans="1:3" ht="15">
      <c r="A94" s="36" t="s">
        <v>386</v>
      </c>
      <c r="B94">
        <v>8</v>
      </c>
      <c r="C94" t="str">
        <f t="shared" si="1"/>
        <v>August</v>
      </c>
    </row>
    <row r="95" spans="1:3" ht="15">
      <c r="A95" s="37" t="s">
        <v>387</v>
      </c>
      <c r="B95">
        <v>11</v>
      </c>
      <c r="C95" t="str">
        <f t="shared" si="1"/>
        <v>November</v>
      </c>
    </row>
    <row r="96" spans="1:3" ht="15">
      <c r="A96" s="36" t="s">
        <v>388</v>
      </c>
      <c r="B96">
        <v>9</v>
      </c>
      <c r="C96" t="str">
        <f t="shared" si="1"/>
        <v>September</v>
      </c>
    </row>
    <row r="97" spans="1:3" ht="15">
      <c r="A97" s="37" t="s">
        <v>389</v>
      </c>
      <c r="B97">
        <v>10</v>
      </c>
      <c r="C97" t="str">
        <f t="shared" si="1"/>
        <v>October</v>
      </c>
    </row>
    <row r="98" spans="1:3" ht="15">
      <c r="A98" s="36" t="s">
        <v>390</v>
      </c>
      <c r="B98">
        <v>10</v>
      </c>
      <c r="C98" t="str">
        <f t="shared" si="1"/>
        <v>October</v>
      </c>
    </row>
    <row r="99" spans="1:3" ht="15">
      <c r="A99" s="37" t="s">
        <v>391</v>
      </c>
      <c r="B99">
        <v>9</v>
      </c>
      <c r="C99" t="str">
        <f t="shared" si="1"/>
        <v>September</v>
      </c>
    </row>
    <row r="100" spans="1:3" ht="15">
      <c r="A100" s="36" t="s">
        <v>392</v>
      </c>
      <c r="B100">
        <v>9</v>
      </c>
      <c r="C100" t="str">
        <f t="shared" si="1"/>
        <v>September</v>
      </c>
    </row>
    <row r="101" spans="1:3" ht="15">
      <c r="A101" s="37" t="s">
        <v>393</v>
      </c>
      <c r="B101">
        <v>7</v>
      </c>
      <c r="C101" t="str">
        <f t="shared" si="1"/>
        <v>July</v>
      </c>
    </row>
    <row r="102" spans="1:3" ht="15">
      <c r="A102" s="36" t="s">
        <v>394</v>
      </c>
      <c r="B102">
        <v>9</v>
      </c>
      <c r="C102" t="str">
        <f t="shared" si="1"/>
        <v>September</v>
      </c>
    </row>
    <row r="103" spans="1:3" ht="15">
      <c r="A103" s="37" t="s">
        <v>395</v>
      </c>
      <c r="B103">
        <v>11</v>
      </c>
      <c r="C103" t="str">
        <f t="shared" si="1"/>
        <v>November</v>
      </c>
    </row>
    <row r="104" spans="1:3" ht="15">
      <c r="A104" s="36" t="s">
        <v>396</v>
      </c>
      <c r="B104">
        <v>7</v>
      </c>
      <c r="C104" t="str">
        <f t="shared" si="1"/>
        <v>July</v>
      </c>
    </row>
    <row r="105" spans="1:3" ht="15">
      <c r="A105" s="37" t="s">
        <v>397</v>
      </c>
      <c r="B105">
        <v>8</v>
      </c>
      <c r="C105" t="str">
        <f t="shared" si="1"/>
        <v>August</v>
      </c>
    </row>
    <row r="106" spans="1:3" ht="15">
      <c r="A106" s="36" t="s">
        <v>398</v>
      </c>
      <c r="B106">
        <v>7</v>
      </c>
      <c r="C106" t="str">
        <f t="shared" si="1"/>
        <v>July</v>
      </c>
    </row>
    <row r="107" spans="1:3" ht="15">
      <c r="A107" s="37" t="s">
        <v>399</v>
      </c>
      <c r="B107">
        <v>8</v>
      </c>
      <c r="C107" t="str">
        <f t="shared" si="1"/>
        <v>August</v>
      </c>
    </row>
    <row r="108" spans="1:3" ht="15">
      <c r="A108" s="36" t="s">
        <v>400</v>
      </c>
      <c r="B108">
        <v>7</v>
      </c>
      <c r="C108" t="str">
        <f t="shared" si="1"/>
        <v>July</v>
      </c>
    </row>
    <row r="109" spans="1:3" ht="15">
      <c r="A109" s="37" t="s">
        <v>401</v>
      </c>
      <c r="B109">
        <v>8</v>
      </c>
      <c r="C109" t="str">
        <f t="shared" si="1"/>
        <v>August</v>
      </c>
    </row>
    <row r="110" spans="1:3" ht="15">
      <c r="A110" s="36" t="s">
        <v>402</v>
      </c>
      <c r="B110">
        <v>8</v>
      </c>
      <c r="C110" t="str">
        <f t="shared" si="1"/>
        <v>August</v>
      </c>
    </row>
    <row r="111" spans="1:3" ht="15">
      <c r="A111" s="37" t="s">
        <v>403</v>
      </c>
      <c r="B111">
        <v>9</v>
      </c>
      <c r="C111" t="str">
        <f t="shared" si="1"/>
        <v>September</v>
      </c>
    </row>
    <row r="112" spans="1:3" ht="15">
      <c r="A112" s="36" t="s">
        <v>404</v>
      </c>
      <c r="B112">
        <v>1</v>
      </c>
      <c r="C112" t="str">
        <f t="shared" si="1"/>
        <v>January</v>
      </c>
    </row>
    <row r="113" spans="1:3" ht="15">
      <c r="A113" s="37" t="s">
        <v>405</v>
      </c>
      <c r="B113">
        <v>8</v>
      </c>
      <c r="C113" t="str">
        <f t="shared" si="1"/>
        <v>August</v>
      </c>
    </row>
    <row r="114" spans="1:3" ht="15">
      <c r="A114" s="36" t="s">
        <v>406</v>
      </c>
      <c r="B114">
        <v>11</v>
      </c>
      <c r="C114" t="str">
        <f t="shared" si="1"/>
        <v>November</v>
      </c>
    </row>
    <row r="115" spans="1:3" ht="15">
      <c r="A115" s="37" t="s">
        <v>407</v>
      </c>
      <c r="B115">
        <v>8</v>
      </c>
      <c r="C115" t="str">
        <f t="shared" si="1"/>
        <v>August</v>
      </c>
    </row>
    <row r="116" spans="1:3" ht="15">
      <c r="A116" s="36" t="s">
        <v>408</v>
      </c>
      <c r="B116">
        <v>9</v>
      </c>
      <c r="C116" t="str">
        <f t="shared" si="1"/>
        <v>September</v>
      </c>
    </row>
    <row r="117" spans="1:3" ht="15">
      <c r="A117" s="37" t="s">
        <v>409</v>
      </c>
      <c r="B117">
        <v>8</v>
      </c>
      <c r="C117" t="str">
        <f t="shared" si="1"/>
        <v>August</v>
      </c>
    </row>
    <row r="118" spans="1:3" ht="15">
      <c r="A118" s="36" t="s">
        <v>410</v>
      </c>
      <c r="B118">
        <v>10</v>
      </c>
      <c r="C118" t="str">
        <f t="shared" si="1"/>
        <v>October</v>
      </c>
    </row>
    <row r="119" spans="1:3" ht="15">
      <c r="A119" s="37" t="s">
        <v>411</v>
      </c>
      <c r="B119">
        <v>8</v>
      </c>
      <c r="C119" t="str">
        <f t="shared" si="1"/>
        <v>August</v>
      </c>
    </row>
    <row r="120" spans="1:3" ht="15">
      <c r="A120" s="36" t="s">
        <v>412</v>
      </c>
      <c r="B120">
        <v>8</v>
      </c>
      <c r="C120" t="str">
        <f t="shared" si="1"/>
        <v>August</v>
      </c>
    </row>
    <row r="121" spans="1:3" ht="15">
      <c r="A121" s="37" t="s">
        <v>413</v>
      </c>
      <c r="B121">
        <v>8</v>
      </c>
      <c r="C121" t="str">
        <f t="shared" si="1"/>
        <v>August</v>
      </c>
    </row>
    <row r="122" spans="1:3" ht="15">
      <c r="A122" s="36" t="s">
        <v>414</v>
      </c>
      <c r="B122">
        <v>10</v>
      </c>
      <c r="C122" t="str">
        <f t="shared" si="1"/>
        <v>October</v>
      </c>
    </row>
    <row r="123" spans="1:3" ht="15">
      <c r="A123" s="37" t="s">
        <v>415</v>
      </c>
      <c r="B123">
        <v>10</v>
      </c>
      <c r="C123" t="str">
        <f t="shared" si="1"/>
        <v>October</v>
      </c>
    </row>
    <row r="124" spans="1:3" ht="15">
      <c r="A124" s="36" t="s">
        <v>416</v>
      </c>
      <c r="B124">
        <v>8</v>
      </c>
      <c r="C124" t="str">
        <f t="shared" si="1"/>
        <v>August</v>
      </c>
    </row>
    <row r="125" spans="1:3" ht="15">
      <c r="A125" s="37" t="s">
        <v>417</v>
      </c>
      <c r="B125">
        <v>9</v>
      </c>
      <c r="C125" t="str">
        <f t="shared" si="1"/>
        <v>September</v>
      </c>
    </row>
    <row r="126" spans="1:3" ht="15">
      <c r="A126" s="36" t="s">
        <v>418</v>
      </c>
      <c r="B126">
        <v>8</v>
      </c>
      <c r="C126" t="str">
        <f t="shared" si="1"/>
        <v>August</v>
      </c>
    </row>
    <row r="127" spans="1:3" ht="15">
      <c r="A127" s="37" t="s">
        <v>419</v>
      </c>
      <c r="B127">
        <v>10</v>
      </c>
      <c r="C127" t="str">
        <f t="shared" si="1"/>
        <v>October</v>
      </c>
    </row>
    <row r="128" spans="1:3" ht="15">
      <c r="A128" s="36" t="s">
        <v>420</v>
      </c>
      <c r="B128">
        <v>9</v>
      </c>
      <c r="C128" t="str">
        <f t="shared" si="1"/>
        <v>September</v>
      </c>
    </row>
    <row r="129" spans="1:3" ht="15">
      <c r="A129" s="37" t="s">
        <v>421</v>
      </c>
      <c r="B129">
        <v>9</v>
      </c>
      <c r="C129" t="str">
        <f t="shared" si="1"/>
        <v>September</v>
      </c>
    </row>
    <row r="130" spans="1:3" ht="15">
      <c r="A130" s="36" t="s">
        <v>422</v>
      </c>
      <c r="B130">
        <v>10</v>
      </c>
      <c r="C130" t="str">
        <f t="shared" si="1"/>
        <v>October</v>
      </c>
    </row>
    <row r="131" spans="1:3" ht="15">
      <c r="A131" s="37" t="s">
        <v>423</v>
      </c>
      <c r="B131">
        <v>9</v>
      </c>
      <c r="C131" t="str">
        <f t="shared" ref="C131:C155" si="2">TEXT(DATE(2019, B131, 1),"MMMM")</f>
        <v>September</v>
      </c>
    </row>
    <row r="132" spans="1:3" ht="15">
      <c r="A132" s="36" t="s">
        <v>424</v>
      </c>
      <c r="B132">
        <v>9</v>
      </c>
      <c r="C132" t="str">
        <f t="shared" si="2"/>
        <v>September</v>
      </c>
    </row>
    <row r="133" spans="1:3" ht="15">
      <c r="A133" s="37" t="s">
        <v>425</v>
      </c>
      <c r="B133">
        <v>10</v>
      </c>
      <c r="C133" t="str">
        <f t="shared" si="2"/>
        <v>October</v>
      </c>
    </row>
    <row r="134" spans="1:3" ht="15">
      <c r="A134" s="36" t="s">
        <v>426</v>
      </c>
      <c r="B134">
        <v>10</v>
      </c>
      <c r="C134" t="str">
        <f t="shared" si="2"/>
        <v>October</v>
      </c>
    </row>
    <row r="135" spans="1:3" ht="15">
      <c r="A135" s="37" t="s">
        <v>427</v>
      </c>
      <c r="B135">
        <v>11</v>
      </c>
      <c r="C135" t="str">
        <f t="shared" si="2"/>
        <v>November</v>
      </c>
    </row>
    <row r="136" spans="1:3" ht="15">
      <c r="A136" s="36" t="s">
        <v>428</v>
      </c>
      <c r="B136">
        <v>9</v>
      </c>
      <c r="C136" t="str">
        <f t="shared" si="2"/>
        <v>September</v>
      </c>
    </row>
    <row r="137" spans="1:3" ht="15">
      <c r="A137" s="37" t="s">
        <v>429</v>
      </c>
      <c r="B137">
        <v>10</v>
      </c>
      <c r="C137" t="str">
        <f t="shared" si="2"/>
        <v>October</v>
      </c>
    </row>
    <row r="138" spans="1:3" ht="15">
      <c r="A138" s="36" t="s">
        <v>430</v>
      </c>
      <c r="B138">
        <v>9</v>
      </c>
      <c r="C138" t="str">
        <f t="shared" si="2"/>
        <v>September</v>
      </c>
    </row>
    <row r="139" spans="1:3" ht="15">
      <c r="A139" s="37" t="s">
        <v>431</v>
      </c>
      <c r="B139">
        <v>10</v>
      </c>
      <c r="C139" t="str">
        <f t="shared" si="2"/>
        <v>October</v>
      </c>
    </row>
    <row r="140" spans="1:3" ht="15">
      <c r="A140" s="36" t="s">
        <v>432</v>
      </c>
      <c r="B140">
        <v>9</v>
      </c>
      <c r="C140" t="str">
        <f t="shared" si="2"/>
        <v>September</v>
      </c>
    </row>
    <row r="141" spans="1:3" ht="15">
      <c r="A141" s="37" t="s">
        <v>433</v>
      </c>
      <c r="B141">
        <v>11</v>
      </c>
      <c r="C141" t="str">
        <f t="shared" si="2"/>
        <v>November</v>
      </c>
    </row>
    <row r="142" spans="1:3" ht="15">
      <c r="A142" s="36" t="s">
        <v>434</v>
      </c>
      <c r="B142">
        <v>9</v>
      </c>
      <c r="C142" t="str">
        <f t="shared" si="2"/>
        <v>September</v>
      </c>
    </row>
    <row r="143" spans="1:3" ht="15">
      <c r="A143" s="37" t="s">
        <v>435</v>
      </c>
      <c r="B143">
        <v>10</v>
      </c>
      <c r="C143" t="str">
        <f t="shared" si="2"/>
        <v>October</v>
      </c>
    </row>
    <row r="144" spans="1:3" ht="15">
      <c r="A144" s="36" t="s">
        <v>436</v>
      </c>
      <c r="B144">
        <v>9</v>
      </c>
      <c r="C144" t="str">
        <f t="shared" si="2"/>
        <v>September</v>
      </c>
    </row>
    <row r="145" spans="1:3" ht="15">
      <c r="A145" s="37" t="s">
        <v>437</v>
      </c>
      <c r="B145">
        <v>10</v>
      </c>
      <c r="C145" t="str">
        <f t="shared" si="2"/>
        <v>October</v>
      </c>
    </row>
    <row r="146" spans="1:3" ht="15">
      <c r="A146" s="36" t="s">
        <v>438</v>
      </c>
      <c r="B146">
        <v>9</v>
      </c>
      <c r="C146" t="str">
        <f t="shared" si="2"/>
        <v>September</v>
      </c>
    </row>
    <row r="147" spans="1:3" ht="15">
      <c r="A147" s="37" t="s">
        <v>439</v>
      </c>
      <c r="B147">
        <v>10</v>
      </c>
      <c r="C147" t="str">
        <f t="shared" si="2"/>
        <v>October</v>
      </c>
    </row>
    <row r="148" spans="1:3" ht="15">
      <c r="A148" s="36" t="s">
        <v>440</v>
      </c>
      <c r="B148">
        <v>10</v>
      </c>
      <c r="C148" t="str">
        <f t="shared" si="2"/>
        <v>October</v>
      </c>
    </row>
    <row r="149" spans="1:3" ht="15">
      <c r="A149" s="37" t="s">
        <v>441</v>
      </c>
      <c r="B149">
        <v>10</v>
      </c>
      <c r="C149" t="str">
        <f t="shared" si="2"/>
        <v>October</v>
      </c>
    </row>
    <row r="150" spans="1:3" ht="15">
      <c r="A150" s="36" t="s">
        <v>442</v>
      </c>
      <c r="B150">
        <v>10</v>
      </c>
      <c r="C150" t="str">
        <f t="shared" si="2"/>
        <v>October</v>
      </c>
    </row>
    <row r="151" spans="1:3" ht="15">
      <c r="A151" s="37" t="s">
        <v>443</v>
      </c>
      <c r="B151">
        <v>11</v>
      </c>
      <c r="C151" t="str">
        <f t="shared" si="2"/>
        <v>November</v>
      </c>
    </row>
    <row r="152" spans="1:3" ht="15">
      <c r="A152" s="36" t="s">
        <v>444</v>
      </c>
      <c r="B152">
        <v>10</v>
      </c>
      <c r="C152" t="str">
        <f t="shared" si="2"/>
        <v>October</v>
      </c>
    </row>
    <row r="153" spans="1:3" ht="15">
      <c r="A153" s="37" t="s">
        <v>445</v>
      </c>
      <c r="B153">
        <v>11</v>
      </c>
      <c r="C153" t="str">
        <f t="shared" si="2"/>
        <v>November</v>
      </c>
    </row>
    <row r="154" spans="1:3" ht="15">
      <c r="A154" s="36" t="s">
        <v>446</v>
      </c>
      <c r="B154">
        <v>11</v>
      </c>
      <c r="C154" t="str">
        <f t="shared" si="2"/>
        <v>November</v>
      </c>
    </row>
    <row r="155" spans="1:3" ht="15">
      <c r="A155" s="37" t="s">
        <v>447</v>
      </c>
      <c r="B155">
        <v>11</v>
      </c>
      <c r="C155" t="str">
        <f t="shared" si="2"/>
        <v>November</v>
      </c>
    </row>
  </sheetData>
  <phoneticPr fontId="12" type="noConversion"/>
  <pageMargins left="0.7" right="0.7" top="0.75" bottom="0.75" header="0.3" footer="0.3"/>
  <ignoredErrors>
    <ignoredError sqref="A2:A15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Kickstarter</vt:lpstr>
      <vt:lpstr>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2021-12-14T19:21:11Z</dcterms:created>
  <dcterms:modified xsi:type="dcterms:W3CDTF">2021-12-14T19:21:11Z</dcterms:modified>
</cp:coreProperties>
</file>