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faceTypes" sheetId="1" r:id="rId4"/>
    <sheet state="visible" name="BareProcessors" sheetId="2" r:id="rId5"/>
    <sheet state="visible" name="Interfaces Balance" sheetId="3" r:id="rId6"/>
    <sheet state="visible" name="Balance Original" sheetId="4" r:id="rId7"/>
    <sheet state="visible" name="Interfaces balance 2" sheetId="5" r:id="rId8"/>
    <sheet state="visible" name="Interfaces UCO Origin" sheetId="6" r:id="rId9"/>
    <sheet state="visible" name="Interfaces Processor-Agricultur" sheetId="7" r:id="rId10"/>
    <sheet state="visible" name="Interfaces Processor-Processing" sheetId="8" r:id="rId11"/>
    <sheet state="visible" name="RelationShips Composition Biodi" sheetId="9" r:id="rId12"/>
    <sheet state="visible" name="ProcessorScaling crop mix and O" sheetId="10" r:id="rId13"/>
    <sheet state="visible" name="RelationShips Origin UCO" sheetId="11" r:id="rId14"/>
    <sheet state="visible" name="RelationShips Sequential Pathwa" sheetId="12" r:id="rId15"/>
    <sheet state="visible" name="ScalarBenchmarks" sheetId="13" r:id="rId16"/>
    <sheet state="visible" name="ScalarIndicators" sheetId="14" r:id="rId17"/>
    <sheet state="visible" name="MatrixIndicators" sheetId="15" r:id="rId18"/>
  </sheets>
  <definedNames/>
  <calcPr/>
  <extLst>
    <ext uri="GoogleSheetsCustomDataVersion1">
      <go:sheetsCustomData xmlns:go="http://customooxmlschemas.google.com/" r:id="rId19" roundtripDataSignature="AMtx7mg9m9TesIXSIBjyLCz5A4ERTIKx6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85">
      <text>
        <t xml:space="preserve">======
ID#AAAAGVlB2Kw
     (2020-03-25 09:40:21)
Originalmente era Wheat
	-Paula Moreno</t>
      </text>
    </comment>
    <comment authorId="0" ref="T74">
      <text>
        <t xml:space="preserve">======
ID#AAAAGVlB2Ks
     (2020-03-25 09:40:21)
Originalmente era Wheat
	-Paula Moreno</t>
      </text>
    </comment>
  </commentList>
  <extLst>
    <ext uri="GoogleSheetsCustomDataVersion1">
      <go:sheetsCustomData xmlns:go="http://customooxmlschemas.google.com/" r:id="rId1" roundtripDataSignature="AMtx7mhOfaYYrDU721K4SKPh03e7f7xAGg=="/>
    </ext>
  </extLst>
</comments>
</file>

<file path=xl/sharedStrings.xml><?xml version="1.0" encoding="utf-8"?>
<sst xmlns="http://schemas.openxmlformats.org/spreadsheetml/2006/main" count="6830" uniqueCount="498">
  <si>
    <t>uuid</t>
  </si>
  <si>
    <t>ProcessorGroup</t>
  </si>
  <si>
    <t>tag-FAOSTAT-MN</t>
  </si>
  <si>
    <t>label-FAOSTAT-MN</t>
  </si>
  <si>
    <t>Time</t>
  </si>
  <si>
    <t>label-biofuel</t>
  </si>
  <si>
    <t>InterfaceType</t>
  </si>
  <si>
    <t>Interface</t>
  </si>
  <si>
    <t>unit</t>
  </si>
  <si>
    <t>value</t>
  </si>
  <si>
    <t>label-process</t>
  </si>
  <si>
    <t>Level</t>
  </si>
  <si>
    <t>Processor</t>
  </si>
  <si>
    <t>source_</t>
  </si>
  <si>
    <t>orientation</t>
  </si>
  <si>
    <t>formula</t>
  </si>
  <si>
    <t>comment1</t>
  </si>
  <si>
    <t>comment2</t>
  </si>
  <si>
    <t>Production,Bioethanol,2013</t>
  </si>
  <si>
    <t>Netherlands</t>
  </si>
  <si>
    <t>NL</t>
  </si>
  <si>
    <t>OriginalProcessorName</t>
  </si>
  <si>
    <t>Bioethanol</t>
  </si>
  <si>
    <t>Ethanolwithoutwater</t>
  </si>
  <si>
    <t>t</t>
  </si>
  <si>
    <t>Production</t>
  </si>
  <si>
    <t>NL_Production</t>
  </si>
  <si>
    <t>af</t>
  </si>
  <si>
    <t>ProcessorName</t>
  </si>
  <si>
    <t>input</t>
  </si>
  <si>
    <t>ParentProcessor</t>
  </si>
  <si>
    <t>Production,Biodiesel,2008</t>
  </si>
  <si>
    <t>SubsystemType</t>
  </si>
  <si>
    <t>Country</t>
  </si>
  <si>
    <t>System</t>
  </si>
  <si>
    <t>Biodiesel</t>
  </si>
  <si>
    <t>FunctionalOrStructural</t>
  </si>
  <si>
    <t>Vegetablemethylesterbiodiesel</t>
  </si>
  <si>
    <t>Accounted</t>
  </si>
  <si>
    <t>Production,Biodiesel,2009</t>
  </si>
  <si>
    <t>Production,Biodiesel,2010</t>
  </si>
  <si>
    <t>InterfaceTypeHierarchy</t>
  </si>
  <si>
    <t>OriginalNameInterfaceType</t>
  </si>
  <si>
    <t>Description</t>
  </si>
  <si>
    <t>GeolocationRef</t>
  </si>
  <si>
    <t>GeolocationCode</t>
  </si>
  <si>
    <t>Label</t>
  </si>
  <si>
    <t>Comentarios</t>
  </si>
  <si>
    <t>Attributes</t>
  </si>
  <si>
    <t>Production,Biodiesel,2011</t>
  </si>
  <si>
    <t>ParentInterfaceType</t>
  </si>
  <si>
    <t>Sphere</t>
  </si>
  <si>
    <t>RoegenType</t>
  </si>
  <si>
    <t>Formula</t>
  </si>
  <si>
    <t>Unit</t>
  </si>
  <si>
    <t>OppositeSubsystemType</t>
  </si>
  <si>
    <t>n</t>
  </si>
  <si>
    <t>Biofuel</t>
  </si>
  <si>
    <t>Production,Biodiesel,2012</t>
  </si>
  <si>
    <t>Technosphere</t>
  </si>
  <si>
    <t>Flow</t>
  </si>
  <si>
    <t>tonnes</t>
  </si>
  <si>
    <t>BiofuelEnergy</t>
  </si>
  <si>
    <t>Production,Biodiesel,2013</t>
  </si>
  <si>
    <t>Brazil</t>
  </si>
  <si>
    <t>Crop</t>
  </si>
  <si>
    <t>Electricity</t>
  </si>
  <si>
    <t>Production,Biodiesel,2014</t>
  </si>
  <si>
    <t>Local</t>
  </si>
  <si>
    <t>BR</t>
  </si>
  <si>
    <t>kWh</t>
  </si>
  <si>
    <t>Heat</t>
  </si>
  <si>
    <t>Production,Biodiesel,2015</t>
  </si>
  <si>
    <t>MJ</t>
  </si>
  <si>
    <t>Emission</t>
  </si>
  <si>
    <t>Level='n+1'</t>
  </si>
  <si>
    <t>kg</t>
  </si>
  <si>
    <t>Chemical</t>
  </si>
  <si>
    <t>Production,Biodiesel,2016</t>
  </si>
  <si>
    <t>Bluewater</t>
  </si>
  <si>
    <t>m3</t>
  </si>
  <si>
    <t>Ethanol-out</t>
  </si>
  <si>
    <t>Ethanolout</t>
  </si>
  <si>
    <t>Production,Biodiesel,2017</t>
  </si>
  <si>
    <t>Ethanol-in</t>
  </si>
  <si>
    <t>Ethanolin</t>
  </si>
  <si>
    <t>Export</t>
  </si>
  <si>
    <t>BR_Export</t>
  </si>
  <si>
    <t>Co-product</t>
  </si>
  <si>
    <t>Coproduct</t>
  </si>
  <si>
    <t>Imports,Bioethanol,2008</t>
  </si>
  <si>
    <t>Land</t>
  </si>
  <si>
    <t>Biosphere</t>
  </si>
  <si>
    <t>Imports</t>
  </si>
  <si>
    <t>Fund</t>
  </si>
  <si>
    <t>ha</t>
  </si>
  <si>
    <t>NL_Imports</t>
  </si>
  <si>
    <t>Greenwater</t>
  </si>
  <si>
    <t>Imports,Bioethanol,2009</t>
  </si>
  <si>
    <t>Labour</t>
  </si>
  <si>
    <t>hr</t>
  </si>
  <si>
    <t>Diesel</t>
  </si>
  <si>
    <t>Imports,Bioethanol,2010</t>
  </si>
  <si>
    <t>l</t>
  </si>
  <si>
    <t>n-1</t>
  </si>
  <si>
    <t>Sugarcane</t>
  </si>
  <si>
    <t>BR_Sugarcane</t>
  </si>
  <si>
    <t>Imports,Bioethanol,2011</t>
  </si>
  <si>
    <t>Bioethanol-Energy</t>
  </si>
  <si>
    <t>Imports,Bioethanol,2012</t>
  </si>
  <si>
    <t>BioethanolEnergy</t>
  </si>
  <si>
    <t>Imports,Bioethanol,2014</t>
  </si>
  <si>
    <t>Imports,Bioethanol,2015</t>
  </si>
  <si>
    <t>Biodiesel-Energy</t>
  </si>
  <si>
    <t>BiodieselEnergy</t>
  </si>
  <si>
    <t>UCO</t>
  </si>
  <si>
    <t>FCL</t>
  </si>
  <si>
    <t>Imports,Bioethanol,2016</t>
  </si>
  <si>
    <t>n-2</t>
  </si>
  <si>
    <t>Maize</t>
  </si>
  <si>
    <t>cropproduction</t>
  </si>
  <si>
    <t>crop_production</t>
  </si>
  <si>
    <t>Imports,Bioethanol,2017</t>
  </si>
  <si>
    <t>BR_crop_production</t>
  </si>
  <si>
    <t>Rye</t>
  </si>
  <si>
    <t>Sugarbeet</t>
  </si>
  <si>
    <t>Imports,Biodiesel,2008</t>
  </si>
  <si>
    <t>Wheat</t>
  </si>
  <si>
    <t>Imports,Biodiesel,2009</t>
  </si>
  <si>
    <t>Cereals,nes</t>
  </si>
  <si>
    <t>Cerealsnes</t>
  </si>
  <si>
    <t>Sugarbeetpulp</t>
  </si>
  <si>
    <t>Export,Bioethanol,2013</t>
  </si>
  <si>
    <t>Vinasse</t>
  </si>
  <si>
    <t>NL_Export</t>
  </si>
  <si>
    <t>n+1</t>
  </si>
  <si>
    <t>output</t>
  </si>
  <si>
    <t>Export,Biodiesel,2010</t>
  </si>
  <si>
    <t>Heat,naturalgas</t>
  </si>
  <si>
    <t>Heatnaturalgas</t>
  </si>
  <si>
    <t>Export,Biodiesel,2011</t>
  </si>
  <si>
    <t>Export,Biodiesel,2012</t>
  </si>
  <si>
    <t>CO2eq</t>
  </si>
  <si>
    <t>Export,Biodiesel,2013</t>
  </si>
  <si>
    <t>Sodiumphosphate</t>
  </si>
  <si>
    <t>Sodiumsuphate</t>
  </si>
  <si>
    <t>Export,Biodiesel,2014</t>
  </si>
  <si>
    <t>Sulfuricacid</t>
  </si>
  <si>
    <t>China</t>
  </si>
  <si>
    <t>Consumptionwater</t>
  </si>
  <si>
    <t>Export,Biodiesel,2015</t>
  </si>
  <si>
    <t>Sodiumchloride</t>
  </si>
  <si>
    <t>Chlorine</t>
  </si>
  <si>
    <t>CN</t>
  </si>
  <si>
    <t>Export,Biodiesel,2016</t>
  </si>
  <si>
    <t>Ammonia</t>
  </si>
  <si>
    <t>Organicchemical</t>
  </si>
  <si>
    <t>Ammoniumsulphate</t>
  </si>
  <si>
    <t>Export,Biodiesel,2017</t>
  </si>
  <si>
    <t>Nitrogenfertilizer</t>
  </si>
  <si>
    <t>Sodaash</t>
  </si>
  <si>
    <t>Changeinstock,Bioethanol,2013</t>
  </si>
  <si>
    <t>Sulphuricacid</t>
  </si>
  <si>
    <t>Driedgrains</t>
  </si>
  <si>
    <t>Changeinstock</t>
  </si>
  <si>
    <t>Change_in_stock</t>
  </si>
  <si>
    <t>NL_Change_in_stock</t>
  </si>
  <si>
    <t>Glycerine</t>
  </si>
  <si>
    <t>Changeinstock,Bioethanol,2016</t>
  </si>
  <si>
    <t>CN_Export</t>
  </si>
  <si>
    <t>Potassiumhydroxide</t>
  </si>
  <si>
    <t>Methanol</t>
  </si>
  <si>
    <t>Changeinstock,Bioethanol,2017</t>
  </si>
  <si>
    <t>Phosphoricacid</t>
  </si>
  <si>
    <t>Sodiumhydroxide</t>
  </si>
  <si>
    <t>Sodiummethoxide</t>
  </si>
  <si>
    <t>Changeinstock,Biodiesel,2011</t>
  </si>
  <si>
    <t>FertilizerN</t>
  </si>
  <si>
    <t>FertilizerP2O5</t>
  </si>
  <si>
    <t>Changeinstock,Biodiesel,2012</t>
  </si>
  <si>
    <t>FertilizerK2O</t>
  </si>
  <si>
    <t>CN_UCO</t>
  </si>
  <si>
    <t>Pesticides</t>
  </si>
  <si>
    <t>Changeinstock,Biodiesel,2013</t>
  </si>
  <si>
    <t>Changeinstock,Biodiesel,2014</t>
  </si>
  <si>
    <t>EthanolwithoutwaterEnergy</t>
  </si>
  <si>
    <t>Ethanol</t>
  </si>
  <si>
    <t>Changeinstock,Biodiesel,2015</t>
  </si>
  <si>
    <t>Vegetablemethylester(biodiesel)</t>
  </si>
  <si>
    <t>Changeinstock,Biodiesel,2016</t>
  </si>
  <si>
    <t>VegetablemethylesterbiodieselEnergy</t>
  </si>
  <si>
    <t>Transport</t>
  </si>
  <si>
    <t>CN_Transport</t>
  </si>
  <si>
    <t>Changeinstock,Biodiesel,2017</t>
  </si>
  <si>
    <t>France</t>
  </si>
  <si>
    <t>FR</t>
  </si>
  <si>
    <t>FR_Export</t>
  </si>
  <si>
    <t>Production,Bioethanol,2008</t>
  </si>
  <si>
    <t>FR_Maize</t>
  </si>
  <si>
    <t>Production,Bioethanol,2009</t>
  </si>
  <si>
    <t>Production,Bioethanol,2010</t>
  </si>
  <si>
    <t>Production,Bioethanol,2017</t>
  </si>
  <si>
    <t>Production,Bioethanol,2011</t>
  </si>
  <si>
    <t xml:space="preserve">input
</t>
  </si>
  <si>
    <t>Production,Bioethanol,2012</t>
  </si>
  <si>
    <t>FR_crop_production</t>
  </si>
  <si>
    <t>Production,Bioethanol,2014</t>
  </si>
  <si>
    <t>Production,Bioethanol,2015</t>
  </si>
  <si>
    <t>Imports,Biodiesel,2017</t>
  </si>
  <si>
    <t>Production,Bioethanol,2016</t>
  </si>
  <si>
    <t>Imports,Biodiesel,2018</t>
  </si>
  <si>
    <t>FR_Sugarbeet</t>
  </si>
  <si>
    <t>Imports,Bioethanol,2013</t>
  </si>
  <si>
    <t>Orientation</t>
  </si>
  <si>
    <t>InterfaceAttributes</t>
  </si>
  <si>
    <t>Value</t>
  </si>
  <si>
    <t>RelativeTo</t>
  </si>
  <si>
    <t>Uncertainty</t>
  </si>
  <si>
    <t>Assessment</t>
  </si>
  <si>
    <t>PedigreeMatrix</t>
  </si>
  <si>
    <t>Pedigree</t>
  </si>
  <si>
    <t>Source</t>
  </si>
  <si>
    <t>NumberAttributes</t>
  </si>
  <si>
    <t>Comments</t>
  </si>
  <si>
    <t>CN_UCO.CN_Transport</t>
  </si>
  <si>
    <t>USA_UCO.USA_Transport</t>
  </si>
  <si>
    <t>NL_UCO.NL_Transport</t>
  </si>
  <si>
    <t>Otros_UCO.Otros_Transport</t>
  </si>
  <si>
    <t>FR_Wheat</t>
  </si>
  <si>
    <t>Germany</t>
  </si>
  <si>
    <t>Imports,Biodiesel,2010</t>
  </si>
  <si>
    <t>GR</t>
  </si>
  <si>
    <t>GR_Export</t>
  </si>
  <si>
    <t>Imports,Biodiesel,2011</t>
  </si>
  <si>
    <t>Imports,Biodiesel,2012</t>
  </si>
  <si>
    <t>dependence</t>
  </si>
  <si>
    <t>spatial-reference</t>
  </si>
  <si>
    <t>tag-time-data</t>
  </si>
  <si>
    <t>tag-FCL</t>
  </si>
  <si>
    <t>label-FCL</t>
  </si>
  <si>
    <t>tag-FBS</t>
  </si>
  <si>
    <t>label-FBS</t>
  </si>
  <si>
    <t>group-FBS</t>
  </si>
  <si>
    <t>SonProcessor</t>
  </si>
  <si>
    <t>group-input</t>
  </si>
  <si>
    <t>label-input</t>
  </si>
  <si>
    <t>flag</t>
  </si>
  <si>
    <t>GR_Cerealsnes</t>
  </si>
  <si>
    <t>Imports,Biodiesel,2013</t>
  </si>
  <si>
    <t>Imports,Biodiesel,2014</t>
  </si>
  <si>
    <t>Imports,Biodiesel,2015</t>
  </si>
  <si>
    <t>Imports,Biodiesel,2016</t>
  </si>
  <si>
    <t>GR_crop_production</t>
  </si>
  <si>
    <t>Export,Bioethanol,2008</t>
  </si>
  <si>
    <t>Export,Bioethanol,2009</t>
  </si>
  <si>
    <t>External</t>
  </si>
  <si>
    <t>Export,Bioethanol,2010</t>
  </si>
  <si>
    <t>SugarcropsandsweetenersandderivedProducts</t>
  </si>
  <si>
    <t>Cropproduction</t>
  </si>
  <si>
    <t>Export,Bioethanol,2011</t>
  </si>
  <si>
    <t>d</t>
  </si>
  <si>
    <t>Output</t>
  </si>
  <si>
    <t>GR_Sugarbeet</t>
  </si>
  <si>
    <t>Export,Bioethanol,2012</t>
  </si>
  <si>
    <t>Maizeandproducts</t>
  </si>
  <si>
    <t>CerealsandCerealProducts</t>
  </si>
  <si>
    <t>Export,Bioethanol,2014</t>
  </si>
  <si>
    <t>SugarCropsandSweetenersandDerivedProducts</t>
  </si>
  <si>
    <t>Export,Bioethanol,2015</t>
  </si>
  <si>
    <t>Wheatandproducts</t>
  </si>
  <si>
    <t>Export,Bioethanol,2016</t>
  </si>
  <si>
    <t>Export,Bioethanol,2017</t>
  </si>
  <si>
    <t>Export,Biodiesel,2008</t>
  </si>
  <si>
    <t>Cereals,Other</t>
  </si>
  <si>
    <t>Export,Biodiesel,2009</t>
  </si>
  <si>
    <t>GR_Wheat</t>
  </si>
  <si>
    <t>Changeinstock,Bioethanol,2008</t>
  </si>
  <si>
    <t>Changeinstock,Bioethanol,2009</t>
  </si>
  <si>
    <t>Changeinstock,Bioethanol,2010</t>
  </si>
  <si>
    <t>Hungary</t>
  </si>
  <si>
    <t>HU</t>
  </si>
  <si>
    <t>Changeinstock,Bioethanol,2011</t>
  </si>
  <si>
    <t>Changeinstock,Bioethanol,2012</t>
  </si>
  <si>
    <t>Changeinstock,Bioethanol,2014</t>
  </si>
  <si>
    <t>Changeinstock,Bioethanol,2015</t>
  </si>
  <si>
    <t>Changeinstock,Biodiesel,2008</t>
  </si>
  <si>
    <t>Changeinstock,Biodiesel,2009</t>
  </si>
  <si>
    <t>Changeinstock,Biodiesel,2010</t>
  </si>
  <si>
    <t>Spain</t>
  </si>
  <si>
    <t>SP</t>
  </si>
  <si>
    <t>UnitedKingdom</t>
  </si>
  <si>
    <t>UK</t>
  </si>
  <si>
    <t>Poland</t>
  </si>
  <si>
    <t>PL</t>
  </si>
  <si>
    <t>Ryeandproducts</t>
  </si>
  <si>
    <t>1996-2005</t>
  </si>
  <si>
    <t>a</t>
  </si>
  <si>
    <t>c</t>
  </si>
  <si>
    <t>Input</t>
  </si>
  <si>
    <t>Global</t>
  </si>
  <si>
    <t>b</t>
  </si>
  <si>
    <t>1990/2006</t>
  </si>
  <si>
    <t>Dewatering</t>
  </si>
  <si>
    <t>2001-2003</t>
  </si>
  <si>
    <t>s</t>
  </si>
  <si>
    <t>w</t>
  </si>
  <si>
    <t>HU_Export</t>
  </si>
  <si>
    <t>HU_Maize</t>
  </si>
  <si>
    <t>HU_crop_production</t>
  </si>
  <si>
    <t>f;g;h;I;j</t>
  </si>
  <si>
    <t>Netherland</t>
  </si>
  <si>
    <t>Bioethanol-Mass</t>
  </si>
  <si>
    <t>ai</t>
  </si>
  <si>
    <t>Globaldata</t>
  </si>
  <si>
    <t>NL_UCO</t>
  </si>
  <si>
    <t>esterificationofUCO</t>
  </si>
  <si>
    <t>esterification_of_UCO</t>
  </si>
  <si>
    <t>NL_esterification_of_UCO</t>
  </si>
  <si>
    <t>NL_Transport</t>
  </si>
  <si>
    <t>x</t>
  </si>
  <si>
    <t>Otros</t>
  </si>
  <si>
    <t>Otros_Export</t>
  </si>
  <si>
    <t>Otros_UCO</t>
  </si>
  <si>
    <t>Otros_Transport</t>
  </si>
  <si>
    <t>PL_Export</t>
  </si>
  <si>
    <t>PL_Rye</t>
  </si>
  <si>
    <t>PL_crop_production</t>
  </si>
  <si>
    <t>SP_Export</t>
  </si>
  <si>
    <t>SP_Maize</t>
  </si>
  <si>
    <t>SP_crop_production</t>
  </si>
  <si>
    <t>UK_Export</t>
  </si>
  <si>
    <t>UK_Wheat</t>
  </si>
  <si>
    <t>UK_crop_production</t>
  </si>
  <si>
    <t>2001/2004</t>
  </si>
  <si>
    <t>ethanolproductionfromsugarbeet</t>
  </si>
  <si>
    <t>ethanol_production_from_sugarbeet</t>
  </si>
  <si>
    <t>OriginProcessors</t>
  </si>
  <si>
    <t>ah</t>
  </si>
  <si>
    <t>UnitedStateofAmerica</t>
  </si>
  <si>
    <t>2000/2006</t>
  </si>
  <si>
    <t>ethanolproductionfromsugarcane</t>
  </si>
  <si>
    <t>ethanol_production_from_sugarcane</t>
  </si>
  <si>
    <t>USA</t>
  </si>
  <si>
    <t>OriginInterface</t>
  </si>
  <si>
    <t>aj</t>
  </si>
  <si>
    <t>tag-time</t>
  </si>
  <si>
    <t>ethanolproductionfrommaize</t>
  </si>
  <si>
    <t>ethanol_production_from_maize</t>
  </si>
  <si>
    <t>USA_Export</t>
  </si>
  <si>
    <t>DestinationProcessors</t>
  </si>
  <si>
    <t>DestinationInterface</t>
  </si>
  <si>
    <t>RelationType</t>
  </si>
  <si>
    <t>al</t>
  </si>
  <si>
    <t>Weight</t>
  </si>
  <si>
    <t>2002/2006</t>
  </si>
  <si>
    <t>source</t>
  </si>
  <si>
    <t>comments</t>
  </si>
  <si>
    <t>ethanolproductionfromwheat</t>
  </si>
  <si>
    <t>ethanol_production_from_wheat</t>
  </si>
  <si>
    <t>value_dependence</t>
  </si>
  <si>
    <t>ak</t>
  </si>
  <si>
    <t>unit_dependence</t>
  </si>
  <si>
    <t>results</t>
  </si>
  <si>
    <t>USA_UCO</t>
  </si>
  <si>
    <t>unit_results</t>
  </si>
  <si>
    <t>1518-Magic</t>
  </si>
  <si>
    <t>NL_UCO.NL_esterification_of_UCO</t>
  </si>
  <si>
    <t>Scale</t>
  </si>
  <si>
    <t>Waste</t>
  </si>
  <si>
    <t>y</t>
  </si>
  <si>
    <t>*FAMEdubbeltellendwasusedasareferencebecauseitistheonewiththehighestbiodieselproducedin2017.Forthistypeofbiofuel</t>
  </si>
  <si>
    <t>ethanol</t>
  </si>
  <si>
    <t>Europe</t>
  </si>
  <si>
    <t>InvokingProcessor</t>
  </si>
  <si>
    <t>RequestedProcessor</t>
  </si>
  <si>
    <t>ScalingType</t>
  </si>
  <si>
    <t>InvokingInterface</t>
  </si>
  <si>
    <t>RequestedInterface</t>
  </si>
  <si>
    <t>NewProcessorName</t>
  </si>
  <si>
    <t>NewProcessorGroup</t>
  </si>
  <si>
    <t>NewParentProcessor</t>
  </si>
  <si>
    <t>NewSubsystemType</t>
  </si>
  <si>
    <t>NewDescription</t>
  </si>
  <si>
    <t>NewGeolocationRef</t>
  </si>
  <si>
    <t>NewGeolocationCode</t>
  </si>
  <si>
    <t>NewProcessorLevel</t>
  </si>
  <si>
    <t>replaceselectricityfrombagasseST(eff=25%)</t>
  </si>
  <si>
    <t>CloneAndScale</t>
  </si>
  <si>
    <t>USA_Transport</t>
  </si>
  <si>
    <t>Clone</t>
  </si>
  <si>
    <t>Sugarbeetethanol_production_from_Sugarbeet</t>
  </si>
  <si>
    <t>no</t>
  </si>
  <si>
    <t>SugarbeetDewatering</t>
  </si>
  <si>
    <t>Sugarcaneethanol_production_from_Sugarcane</t>
  </si>
  <si>
    <t>SugarcaneDewatering</t>
  </si>
  <si>
    <t>Maizeethanol_production_from_Maize</t>
  </si>
  <si>
    <t>FR_ethanol_production_from_Wheat</t>
  </si>
  <si>
    <t>MaizeDewatering</t>
  </si>
  <si>
    <t>Wheatethanol_production_from_Wheat</t>
  </si>
  <si>
    <t>WheatDewatering</t>
  </si>
  <si>
    <t>Cerealsnesethanol_production_from_Wheat</t>
  </si>
  <si>
    <t>CerealsnesDewatering</t>
  </si>
  <si>
    <t>Ryeethanol_production_from_Wheat</t>
  </si>
  <si>
    <t>RyeDewatering</t>
  </si>
  <si>
    <t>OriginProcessor</t>
  </si>
  <si>
    <t>originaldata</t>
  </si>
  <si>
    <t>Harmonized</t>
  </si>
  <si>
    <t>BackInterface</t>
  </si>
  <si>
    <t>ChangeOfTypeScale</t>
  </si>
  <si>
    <t>OriginCardinality</t>
  </si>
  <si>
    <t>DestinationCardinality</t>
  </si>
  <si>
    <t>BR_Sugarcane.BR_crop_production</t>
  </si>
  <si>
    <t>BR_Sugarcane.BR_ethanol_production_from_sugarcane</t>
  </si>
  <si>
    <t xml:space="preserve">CN
</t>
  </si>
  <si>
    <t>ae</t>
  </si>
  <si>
    <t>BenchmarkGroup</t>
  </si>
  <si>
    <t>Stakeholders</t>
  </si>
  <si>
    <t>Benchmark</t>
  </si>
  <si>
    <t>Range</t>
  </si>
  <si>
    <t>Category</t>
  </si>
  <si>
    <t>Feasibility</t>
  </si>
  <si>
    <t>s1, s2</t>
  </si>
  <si>
    <t>b1</t>
  </si>
  <si>
    <t>[0, 10)</t>
  </si>
  <si>
    <t>m^3/ha</t>
  </si>
  <si>
    <t>Low</t>
  </si>
  <si>
    <t>[10, 100)</t>
  </si>
  <si>
    <t>Average</t>
  </si>
  <si>
    <t>[100, 10000)</t>
  </si>
  <si>
    <t>High</t>
  </si>
  <si>
    <t>s2,s3</t>
  </si>
  <si>
    <t>b2</t>
  </si>
  <si>
    <t>[0, 500)</t>
  </si>
  <si>
    <t>[500, 10000)</t>
  </si>
  <si>
    <t>Indicator</t>
  </si>
  <si>
    <t>Benchmarks</t>
  </si>
  <si>
    <t>bw_per_lu</t>
  </si>
  <si>
    <t>Yes</t>
  </si>
  <si>
    <t>Bluewater_Input/Land_Input</t>
  </si>
  <si>
    <t>Bluewater per land unit</t>
  </si>
  <si>
    <t>total_lu</t>
  </si>
  <si>
    <t>No</t>
  </si>
  <si>
    <t>SUM("Land_Input", "//*")</t>
  </si>
  <si>
    <t>Total land use</t>
  </si>
  <si>
    <t>&gt;</t>
  </si>
  <si>
    <t>FR_Maize.FR_crop_production</t>
  </si>
  <si>
    <t>FR_Maize.FR_ethanol_production_from_maize</t>
  </si>
  <si>
    <t>FR_Sugarbeet.FR_crop_production</t>
  </si>
  <si>
    <t>FR_Sugarbeet.FR_ethanol_production_from_sugarbeet</t>
  </si>
  <si>
    <t>FR_Wheat.FR_crop_production</t>
  </si>
  <si>
    <t>FR_Wheat.FR_ethanol_production_from_wheat</t>
  </si>
  <si>
    <t>GR_Cerealsnes.GR_crop_production</t>
  </si>
  <si>
    <t>GR_Cerealsnes.GR_ethanol_production_from_wheat</t>
  </si>
  <si>
    <t>GR_Sugarbeet.GR_crop_production</t>
  </si>
  <si>
    <t>GR_Sugarbeet.GR_ethanol_production_from_sugarbeet</t>
  </si>
  <si>
    <t>GR_Wheat.GR_crop_production</t>
  </si>
  <si>
    <t>GR_Wheat.GR_ethanol_production_from_wheat</t>
  </si>
  <si>
    <t>HU_Maize.HU_crop_production</t>
  </si>
  <si>
    <t>HU_Maize.HU_ethanol_production_from_maize</t>
  </si>
  <si>
    <t>PL_Rye.PL_crop_production</t>
  </si>
  <si>
    <t>PL_Rye.PL_ethanol_production_from_wheat</t>
  </si>
  <si>
    <t>SP_Maize.SP_crop_production</t>
  </si>
  <si>
    <t>SP_Maize.SP_ethanol_production_from_maize</t>
  </si>
  <si>
    <t>UK_Wheat.UK_crop_production</t>
  </si>
  <si>
    <t>UK_Wheat.UK_ethanol_production_from_wheat</t>
  </si>
  <si>
    <t>1996/2006</t>
  </si>
  <si>
    <t>BR_Dewatering</t>
  </si>
  <si>
    <t>BR_ethanol_production_from_sugarcane</t>
  </si>
  <si>
    <t>FR_Dewatering</t>
  </si>
  <si>
    <t>FR_ethanol_production_from_maize</t>
  </si>
  <si>
    <t>ac</t>
  </si>
  <si>
    <t>CodecorrespondtoHScode+Project</t>
  </si>
  <si>
    <t>FR_ethanol_production_from_sugarbeet</t>
  </si>
  <si>
    <t>FR_ethanol_production_from_wheat</t>
  </si>
  <si>
    <t>GR_Dewatering</t>
  </si>
  <si>
    <t>GR_ethanol_production_from_wheat</t>
  </si>
  <si>
    <t>GR_ethanol_production_from_sugarbeet</t>
  </si>
  <si>
    <t>HU_Dewatering</t>
  </si>
  <si>
    <t>HU_ethanol_production_from_maize</t>
  </si>
  <si>
    <t>PL_Dewatering</t>
  </si>
  <si>
    <t>PL_ethanol_production_from_wheat</t>
  </si>
  <si>
    <t>SP_Dewatering</t>
  </si>
  <si>
    <t>SP_ethanol_production_from_maize</t>
  </si>
  <si>
    <t>UK_Dewatering</t>
  </si>
  <si>
    <t>UK_ethanol_production_from_wheat</t>
  </si>
  <si>
    <t>Scope</t>
  </si>
  <si>
    <t>Processors</t>
  </si>
  <si>
    <t>Interfaces</t>
  </si>
  <si>
    <t>Indicators</t>
  </si>
  <si>
    <t>eum</t>
  </si>
  <si>
    <t>Total</t>
  </si>
  <si>
    <t>//*</t>
  </si>
  <si>
    <t>End Use Matrix</t>
  </si>
  <si>
    <t>local_eum</t>
  </si>
  <si>
    <t>Internal</t>
  </si>
  <si>
    <t>Local End Use Matrix</t>
  </si>
  <si>
    <t>external_eum</t>
  </si>
  <si>
    <t>External End Use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</si>
</sst>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\ %"/>
  </numFmts>
  <fonts count="25"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9.0"/>
      <color rgb="FF1A3438"/>
      <name val="Arial"/>
    </font>
    <font>
      <b/>
      <i/>
      <sz val="9.0"/>
      <color rgb="FF666666"/>
      <name val="Arial"/>
    </font>
    <font>
      <b/>
      <sz val="9.0"/>
      <color rgb="FF656565"/>
      <name val="Arial"/>
    </font>
    <font>
      <b/>
      <sz val="9.0"/>
      <color rgb="FF000000"/>
      <name val="Arial"/>
    </font>
    <font>
      <b/>
      <i/>
      <sz val="9.0"/>
      <color rgb="FF999999"/>
      <name val="Arial"/>
    </font>
    <font>
      <i/>
      <sz val="11.0"/>
      <color rgb="FF999999"/>
      <name val="Calibri"/>
    </font>
    <font>
      <i/>
      <sz val="11.0"/>
      <color rgb="FF666666"/>
      <name val="Calibri"/>
    </font>
    <font>
      <b/>
      <sz val="11.0"/>
      <color rgb="FF000000"/>
      <name val="Arial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  <sz val="11.0"/>
      <color rgb="FF656565"/>
      <name val="Roboto"/>
    </font>
    <font>
      <i/>
      <sz val="9.0"/>
      <color rgb="FF666666"/>
      <name val="Arial"/>
    </font>
    <font>
      <b/>
      <sz val="11.0"/>
      <color rgb="FF000000"/>
      <name val="Roboto"/>
    </font>
    <font>
      <sz val="11.0"/>
      <color rgb="FF000000"/>
      <name val="Roboto"/>
    </font>
    <font>
      <b/>
      <sz val="9.0"/>
      <color rgb="FF999999"/>
      <name val="Arial"/>
    </font>
    <font>
      <b/>
      <sz val="9.0"/>
      <color rgb="FFB7B7B7"/>
      <name val="Arial"/>
    </font>
    <font>
      <sz val="11.0"/>
      <color rgb="FF999999"/>
      <name val="Calibri"/>
    </font>
    <font>
      <b/>
      <sz val="11.0"/>
      <color rgb="FF999999"/>
      <name val="Calibri"/>
    </font>
    <font>
      <b/>
      <sz val="11.0"/>
      <color rgb="FFFF0000"/>
      <name val="Calibri"/>
    </font>
    <font>
      <color theme="1"/>
      <name val="Calibri"/>
    </font>
    <font/>
    <font>
      <sz val="11.0"/>
      <color rgb="FFB7B7B7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</fills>
  <borders count="4">
    <border/>
    <border>
      <left/>
      <right/>
      <top/>
      <bottom/>
    </border>
    <border>
      <left/>
      <right/>
      <top/>
      <bottom style="thin">
        <color rgb="FF9CC2E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3" fontId="5" numFmtId="0" xfId="0" applyAlignment="1" applyBorder="1" applyFill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3" fontId="7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" fillId="4" fontId="9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5" fontId="8" numFmtId="0" xfId="0" applyAlignment="1" applyBorder="1" applyFill="1" applyFont="1">
      <alignment shrinkToFit="0" vertical="bottom" wrapText="0"/>
    </xf>
    <xf borderId="1" fillId="5" fontId="2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6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1" fillId="9" fontId="2" numFmtId="0" xfId="0" applyAlignment="1" applyBorder="1" applyFill="1" applyFont="1">
      <alignment shrinkToFit="0" vertical="bottom" wrapText="0"/>
    </xf>
    <xf borderId="1" fillId="9" fontId="1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0" fillId="0" fontId="1" numFmtId="4" xfId="0" applyAlignment="1" applyFont="1" applyNumberFormat="1">
      <alignment horizontal="right" shrinkToFit="0" vertical="bottom" wrapText="0"/>
    </xf>
    <xf borderId="0" fillId="0" fontId="16" numFmtId="0" xfId="0" applyAlignment="1" applyFont="1">
      <alignment shrinkToFit="0" vertical="bottom" wrapText="0"/>
    </xf>
    <xf borderId="1" fillId="7" fontId="1" numFmtId="3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1" fillId="8" fontId="1" numFmtId="3" xfId="0" applyAlignment="1" applyBorder="1" applyFont="1" applyNumberFormat="1">
      <alignment shrinkToFit="0" vertical="bottom" wrapText="0"/>
    </xf>
    <xf borderId="1" fillId="3" fontId="18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3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shrinkToFit="0" vertical="bottom" wrapText="0"/>
    </xf>
    <xf borderId="0" fillId="0" fontId="22" numFmtId="0" xfId="0" applyAlignment="1" applyFont="1">
      <alignment horizontal="left" readingOrder="0" vertical="bottom"/>
    </xf>
    <xf borderId="0" fillId="0" fontId="22" numFmtId="0" xfId="0" applyAlignment="1" applyFont="1">
      <alignment horizontal="left" vertical="bottom"/>
    </xf>
    <xf borderId="0" fillId="3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7.63"/>
    <col customWidth="1" min="3" max="3" width="38.0"/>
    <col customWidth="1" min="4" max="4" width="30.75"/>
    <col customWidth="1" min="5" max="5" width="17.13"/>
    <col customWidth="1" min="6" max="6" width="26.75"/>
    <col customWidth="1" min="7" max="13" width="12.63"/>
    <col customWidth="1" min="14" max="26" width="8.63"/>
  </cols>
  <sheetData>
    <row r="1">
      <c r="A1" s="7" t="s">
        <v>11</v>
      </c>
      <c r="B1" s="7" t="s">
        <v>41</v>
      </c>
      <c r="C1" s="9" t="s">
        <v>42</v>
      </c>
      <c r="D1" s="7" t="s">
        <v>6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43</v>
      </c>
      <c r="J1" s="7" t="s">
        <v>54</v>
      </c>
      <c r="K1" s="7" t="s">
        <v>55</v>
      </c>
      <c r="L1" s="7" t="s">
        <v>48</v>
      </c>
      <c r="M1" s="3" t="s">
        <v>46</v>
      </c>
    </row>
    <row r="2">
      <c r="A2" s="3" t="s">
        <v>56</v>
      </c>
      <c r="C2" s="11" t="s">
        <v>57</v>
      </c>
      <c r="D2" s="3" t="s">
        <v>57</v>
      </c>
      <c r="F2" s="3" t="s">
        <v>59</v>
      </c>
      <c r="G2" s="3" t="s">
        <v>60</v>
      </c>
      <c r="J2" s="3" t="s">
        <v>61</v>
      </c>
      <c r="M2" s="3" t="s">
        <v>57</v>
      </c>
    </row>
    <row r="3">
      <c r="A3" s="3" t="s">
        <v>56</v>
      </c>
      <c r="C3" s="11" t="s">
        <v>57</v>
      </c>
      <c r="D3" s="3" t="s">
        <v>62</v>
      </c>
      <c r="F3" s="3" t="s">
        <v>59</v>
      </c>
      <c r="G3" s="3" t="s">
        <v>60</v>
      </c>
      <c r="J3" s="3" t="s">
        <v>61</v>
      </c>
      <c r="M3" s="3" t="s">
        <v>57</v>
      </c>
    </row>
    <row r="4">
      <c r="A4" s="3" t="s">
        <v>56</v>
      </c>
      <c r="C4" s="11" t="s">
        <v>65</v>
      </c>
      <c r="D4" s="3" t="s">
        <v>65</v>
      </c>
      <c r="F4" s="3" t="s">
        <v>59</v>
      </c>
      <c r="G4" s="3" t="s">
        <v>60</v>
      </c>
      <c r="J4" s="3" t="s">
        <v>61</v>
      </c>
    </row>
    <row r="5">
      <c r="A5" s="3" t="s">
        <v>56</v>
      </c>
      <c r="C5" s="11" t="s">
        <v>66</v>
      </c>
      <c r="D5" s="3" t="s">
        <v>66</v>
      </c>
      <c r="F5" s="3" t="s">
        <v>59</v>
      </c>
      <c r="G5" s="3" t="s">
        <v>60</v>
      </c>
      <c r="J5" s="3" t="s">
        <v>70</v>
      </c>
      <c r="M5" s="3" t="s">
        <v>29</v>
      </c>
    </row>
    <row r="6">
      <c r="A6" s="3" t="s">
        <v>56</v>
      </c>
      <c r="C6" s="11" t="s">
        <v>71</v>
      </c>
      <c r="D6" s="3" t="s">
        <v>71</v>
      </c>
      <c r="F6" s="3" t="s">
        <v>59</v>
      </c>
      <c r="G6" s="3" t="s">
        <v>60</v>
      </c>
      <c r="J6" s="3" t="s">
        <v>73</v>
      </c>
      <c r="M6" s="3" t="s">
        <v>29</v>
      </c>
    </row>
    <row r="7">
      <c r="A7" s="3" t="s">
        <v>56</v>
      </c>
      <c r="C7" s="11" t="s">
        <v>74</v>
      </c>
      <c r="D7" s="3" t="s">
        <v>74</v>
      </c>
      <c r="F7" s="3" t="s">
        <v>59</v>
      </c>
      <c r="G7" s="3" t="s">
        <v>60</v>
      </c>
      <c r="J7" s="3" t="s">
        <v>76</v>
      </c>
      <c r="M7" s="3" t="s">
        <v>29</v>
      </c>
    </row>
    <row r="8">
      <c r="A8" s="3" t="s">
        <v>56</v>
      </c>
      <c r="C8" s="11" t="s">
        <v>77</v>
      </c>
      <c r="D8" s="3" t="s">
        <v>77</v>
      </c>
      <c r="F8" s="3" t="s">
        <v>59</v>
      </c>
      <c r="G8" s="3" t="s">
        <v>60</v>
      </c>
      <c r="J8" s="3" t="s">
        <v>76</v>
      </c>
      <c r="M8" s="3" t="s">
        <v>29</v>
      </c>
    </row>
    <row r="9">
      <c r="A9" s="3" t="s">
        <v>56</v>
      </c>
      <c r="C9" s="11" t="s">
        <v>79</v>
      </c>
      <c r="D9" s="3" t="s">
        <v>79</v>
      </c>
      <c r="F9" s="3" t="s">
        <v>59</v>
      </c>
      <c r="G9" s="3" t="s">
        <v>60</v>
      </c>
      <c r="J9" s="3" t="s">
        <v>80</v>
      </c>
      <c r="M9" s="3" t="s">
        <v>29</v>
      </c>
    </row>
    <row r="10">
      <c r="A10" s="3" t="s">
        <v>56</v>
      </c>
      <c r="C10" s="11" t="s">
        <v>81</v>
      </c>
      <c r="D10" s="3" t="s">
        <v>82</v>
      </c>
      <c r="F10" s="3" t="s">
        <v>59</v>
      </c>
      <c r="G10" s="3" t="s">
        <v>60</v>
      </c>
      <c r="J10" s="3" t="s">
        <v>61</v>
      </c>
      <c r="M10" s="3" t="s">
        <v>29</v>
      </c>
    </row>
    <row r="11">
      <c r="A11" s="3" t="s">
        <v>56</v>
      </c>
      <c r="C11" s="11" t="s">
        <v>84</v>
      </c>
      <c r="D11" s="3" t="s">
        <v>85</v>
      </c>
      <c r="F11" s="3" t="s">
        <v>59</v>
      </c>
      <c r="G11" s="3" t="s">
        <v>60</v>
      </c>
      <c r="J11" s="3" t="s">
        <v>61</v>
      </c>
      <c r="M11" s="3" t="s">
        <v>29</v>
      </c>
    </row>
    <row r="12">
      <c r="A12" s="3" t="s">
        <v>56</v>
      </c>
      <c r="C12" s="11" t="s">
        <v>88</v>
      </c>
      <c r="D12" s="3" t="s">
        <v>89</v>
      </c>
      <c r="F12" s="3" t="s">
        <v>59</v>
      </c>
      <c r="G12" s="3" t="s">
        <v>60</v>
      </c>
      <c r="J12" s="3" t="s">
        <v>61</v>
      </c>
      <c r="M12" s="3" t="s">
        <v>29</v>
      </c>
    </row>
    <row r="13">
      <c r="A13" s="3" t="s">
        <v>56</v>
      </c>
      <c r="C13" s="11" t="s">
        <v>91</v>
      </c>
      <c r="D13" s="3" t="s">
        <v>91</v>
      </c>
      <c r="F13" s="3" t="s">
        <v>92</v>
      </c>
      <c r="G13" s="3" t="s">
        <v>94</v>
      </c>
      <c r="J13" s="3" t="s">
        <v>95</v>
      </c>
    </row>
    <row r="14">
      <c r="A14" s="3" t="s">
        <v>56</v>
      </c>
      <c r="C14" s="11" t="s">
        <v>97</v>
      </c>
      <c r="D14" s="3" t="s">
        <v>97</v>
      </c>
      <c r="F14" s="3" t="s">
        <v>92</v>
      </c>
      <c r="G14" s="3" t="s">
        <v>60</v>
      </c>
      <c r="J14" s="3" t="s">
        <v>80</v>
      </c>
    </row>
    <row r="15">
      <c r="A15" s="3" t="s">
        <v>56</v>
      </c>
      <c r="C15" s="11" t="s">
        <v>79</v>
      </c>
      <c r="D15" s="3" t="s">
        <v>79</v>
      </c>
      <c r="F15" s="3" t="s">
        <v>59</v>
      </c>
      <c r="G15" s="3" t="s">
        <v>60</v>
      </c>
      <c r="J15" s="3" t="s">
        <v>80</v>
      </c>
    </row>
    <row r="16">
      <c r="A16" s="3" t="s">
        <v>56</v>
      </c>
      <c r="C16" s="11" t="s">
        <v>99</v>
      </c>
      <c r="D16" s="3" t="s">
        <v>99</v>
      </c>
      <c r="F16" s="3" t="s">
        <v>59</v>
      </c>
      <c r="G16" s="3" t="s">
        <v>94</v>
      </c>
      <c r="J16" s="3" t="s">
        <v>100</v>
      </c>
    </row>
    <row r="17">
      <c r="A17" s="3" t="s">
        <v>56</v>
      </c>
      <c r="C17" s="11" t="s">
        <v>101</v>
      </c>
      <c r="D17" s="3" t="s">
        <v>101</v>
      </c>
      <c r="F17" s="3" t="s">
        <v>59</v>
      </c>
      <c r="G17" s="3" t="s">
        <v>60</v>
      </c>
      <c r="J17" s="3" t="s">
        <v>103</v>
      </c>
    </row>
    <row r="18">
      <c r="A18" s="3" t="s">
        <v>104</v>
      </c>
      <c r="C18" s="11" t="s">
        <v>22</v>
      </c>
      <c r="D18" s="3" t="s">
        <v>22</v>
      </c>
      <c r="E18" s="3" t="s">
        <v>57</v>
      </c>
      <c r="F18" s="3" t="s">
        <v>59</v>
      </c>
      <c r="G18" s="3" t="s">
        <v>60</v>
      </c>
      <c r="J18" s="3" t="s">
        <v>61</v>
      </c>
    </row>
    <row r="19">
      <c r="A19" s="3" t="s">
        <v>104</v>
      </c>
      <c r="C19" s="11" t="s">
        <v>35</v>
      </c>
      <c r="D19" s="3" t="s">
        <v>35</v>
      </c>
      <c r="E19" s="3" t="s">
        <v>57</v>
      </c>
      <c r="F19" s="3" t="s">
        <v>59</v>
      </c>
      <c r="G19" s="3" t="s">
        <v>60</v>
      </c>
      <c r="J19" s="3" t="s">
        <v>61</v>
      </c>
    </row>
    <row r="20">
      <c r="A20" s="3" t="s">
        <v>104</v>
      </c>
      <c r="C20" s="14" t="s">
        <v>108</v>
      </c>
      <c r="D20" s="15" t="s">
        <v>110</v>
      </c>
      <c r="E20" s="3" t="s">
        <v>62</v>
      </c>
      <c r="F20" s="3" t="s">
        <v>59</v>
      </c>
      <c r="G20" s="3" t="s">
        <v>60</v>
      </c>
      <c r="J20" s="3" t="s">
        <v>73</v>
      </c>
      <c r="M20" s="3" t="s">
        <v>29</v>
      </c>
    </row>
    <row r="21" ht="15.75" customHeight="1">
      <c r="A21" s="3" t="s">
        <v>104</v>
      </c>
      <c r="C21" s="14" t="s">
        <v>113</v>
      </c>
      <c r="D21" s="15" t="s">
        <v>114</v>
      </c>
      <c r="E21" s="3" t="s">
        <v>62</v>
      </c>
      <c r="F21" s="3" t="s">
        <v>59</v>
      </c>
      <c r="G21" s="3" t="s">
        <v>60</v>
      </c>
      <c r="J21" s="3" t="s">
        <v>73</v>
      </c>
      <c r="M21" s="3" t="s">
        <v>29</v>
      </c>
    </row>
    <row r="22" ht="15.75" customHeight="1">
      <c r="A22" s="3" t="s">
        <v>104</v>
      </c>
      <c r="C22" s="11" t="s">
        <v>115</v>
      </c>
      <c r="D22" s="3" t="s">
        <v>115</v>
      </c>
      <c r="E22" s="3" t="s">
        <v>65</v>
      </c>
      <c r="F22" s="3" t="s">
        <v>59</v>
      </c>
      <c r="G22" s="3" t="s">
        <v>60</v>
      </c>
      <c r="J22" s="3" t="s">
        <v>61</v>
      </c>
      <c r="M22" s="16" t="s">
        <v>116</v>
      </c>
    </row>
    <row r="23" ht="15.75" customHeight="1">
      <c r="A23" s="3" t="s">
        <v>104</v>
      </c>
      <c r="C23" s="11" t="s">
        <v>119</v>
      </c>
      <c r="D23" s="3" t="s">
        <v>119</v>
      </c>
      <c r="E23" s="3" t="s">
        <v>65</v>
      </c>
      <c r="F23" s="3" t="s">
        <v>59</v>
      </c>
      <c r="G23" s="3" t="s">
        <v>60</v>
      </c>
      <c r="J23" s="3" t="s">
        <v>61</v>
      </c>
      <c r="M23" s="16" t="s">
        <v>116</v>
      </c>
    </row>
    <row r="24" ht="15.75" customHeight="1">
      <c r="A24" s="3" t="s">
        <v>104</v>
      </c>
      <c r="C24" s="11" t="s">
        <v>124</v>
      </c>
      <c r="D24" s="3" t="s">
        <v>124</v>
      </c>
      <c r="E24" s="3" t="s">
        <v>65</v>
      </c>
      <c r="F24" s="3" t="s">
        <v>59</v>
      </c>
      <c r="G24" s="3" t="s">
        <v>60</v>
      </c>
      <c r="J24" s="3" t="s">
        <v>61</v>
      </c>
      <c r="M24" s="16" t="s">
        <v>116</v>
      </c>
    </row>
    <row r="25" ht="15.75" customHeight="1">
      <c r="A25" s="3" t="s">
        <v>104</v>
      </c>
      <c r="C25" s="11" t="s">
        <v>125</v>
      </c>
      <c r="D25" s="3" t="s">
        <v>125</v>
      </c>
      <c r="E25" s="3" t="s">
        <v>65</v>
      </c>
      <c r="F25" s="3" t="s">
        <v>59</v>
      </c>
      <c r="G25" s="3" t="s">
        <v>60</v>
      </c>
      <c r="J25" s="3" t="s">
        <v>61</v>
      </c>
      <c r="M25" s="16" t="s">
        <v>116</v>
      </c>
    </row>
    <row r="26" ht="15.75" customHeight="1">
      <c r="A26" s="3" t="s">
        <v>104</v>
      </c>
      <c r="C26" s="11" t="s">
        <v>105</v>
      </c>
      <c r="D26" s="3" t="s">
        <v>105</v>
      </c>
      <c r="E26" s="3" t="s">
        <v>65</v>
      </c>
      <c r="F26" s="3" t="s">
        <v>59</v>
      </c>
      <c r="G26" s="3" t="s">
        <v>60</v>
      </c>
      <c r="J26" s="3" t="s">
        <v>61</v>
      </c>
      <c r="M26" s="16" t="s">
        <v>116</v>
      </c>
    </row>
    <row r="27" ht="15.75" customHeight="1">
      <c r="A27" s="3" t="s">
        <v>104</v>
      </c>
      <c r="C27" s="11" t="s">
        <v>127</v>
      </c>
      <c r="D27" s="3" t="s">
        <v>127</v>
      </c>
      <c r="E27" s="3" t="s">
        <v>65</v>
      </c>
      <c r="F27" s="3" t="s">
        <v>59</v>
      </c>
      <c r="G27" s="3" t="s">
        <v>60</v>
      </c>
      <c r="J27" s="3" t="s">
        <v>61</v>
      </c>
      <c r="M27" s="16" t="s">
        <v>116</v>
      </c>
    </row>
    <row r="28" ht="15.75" customHeight="1">
      <c r="A28" s="3" t="s">
        <v>104</v>
      </c>
      <c r="C28" s="11" t="s">
        <v>129</v>
      </c>
      <c r="D28" s="3" t="s">
        <v>130</v>
      </c>
      <c r="E28" s="3" t="s">
        <v>65</v>
      </c>
      <c r="F28" s="3" t="s">
        <v>59</v>
      </c>
      <c r="G28" s="3" t="s">
        <v>60</v>
      </c>
      <c r="J28" s="3" t="s">
        <v>61</v>
      </c>
      <c r="M28" s="16" t="s">
        <v>116</v>
      </c>
    </row>
    <row r="29" ht="15.75" customHeight="1">
      <c r="A29" s="3" t="s">
        <v>104</v>
      </c>
      <c r="C29" s="11" t="s">
        <v>131</v>
      </c>
      <c r="D29" s="3" t="s">
        <v>131</v>
      </c>
      <c r="E29" s="3" t="s">
        <v>89</v>
      </c>
      <c r="F29" s="3" t="s">
        <v>59</v>
      </c>
      <c r="G29" s="3" t="s">
        <v>60</v>
      </c>
      <c r="J29" s="3" t="s">
        <v>76</v>
      </c>
      <c r="M29" s="16"/>
    </row>
    <row r="30" ht="15.75" customHeight="1">
      <c r="A30" s="3" t="s">
        <v>104</v>
      </c>
      <c r="C30" s="11" t="s">
        <v>133</v>
      </c>
      <c r="D30" s="3" t="s">
        <v>133</v>
      </c>
      <c r="E30" s="3" t="s">
        <v>89</v>
      </c>
      <c r="F30" s="3" t="s">
        <v>59</v>
      </c>
      <c r="G30" s="3" t="s">
        <v>60</v>
      </c>
      <c r="J30" s="3" t="s">
        <v>61</v>
      </c>
    </row>
    <row r="31" ht="15.75" customHeight="1">
      <c r="A31" s="3" t="s">
        <v>104</v>
      </c>
      <c r="C31" s="11" t="s">
        <v>99</v>
      </c>
      <c r="D31" s="3" t="s">
        <v>99</v>
      </c>
      <c r="E31" s="3" t="s">
        <v>99</v>
      </c>
      <c r="F31" s="3" t="s">
        <v>59</v>
      </c>
      <c r="G31" s="3" t="s">
        <v>94</v>
      </c>
      <c r="J31" s="3" t="s">
        <v>100</v>
      </c>
    </row>
    <row r="32" ht="15.75" customHeight="1">
      <c r="A32" s="3" t="s">
        <v>104</v>
      </c>
      <c r="C32" s="11" t="s">
        <v>138</v>
      </c>
      <c r="D32" s="3" t="s">
        <v>139</v>
      </c>
      <c r="E32" s="3" t="s">
        <v>71</v>
      </c>
      <c r="F32" s="3" t="s">
        <v>59</v>
      </c>
      <c r="G32" s="3" t="s">
        <v>60</v>
      </c>
      <c r="J32" s="3" t="s">
        <v>73</v>
      </c>
    </row>
    <row r="33" ht="15.75" customHeight="1">
      <c r="A33" s="3" t="s">
        <v>104</v>
      </c>
      <c r="C33" s="11" t="s">
        <v>142</v>
      </c>
      <c r="D33" s="3" t="s">
        <v>142</v>
      </c>
      <c r="E33" s="3" t="s">
        <v>74</v>
      </c>
      <c r="F33" s="3" t="s">
        <v>59</v>
      </c>
      <c r="G33" s="3" t="s">
        <v>60</v>
      </c>
      <c r="J33" s="3" t="s">
        <v>76</v>
      </c>
    </row>
    <row r="34" ht="15.75" customHeight="1">
      <c r="A34" s="3" t="s">
        <v>104</v>
      </c>
      <c r="C34" s="11" t="s">
        <v>144</v>
      </c>
      <c r="D34" s="3" t="s">
        <v>144</v>
      </c>
      <c r="E34" s="3" t="s">
        <v>77</v>
      </c>
      <c r="F34" s="3" t="s">
        <v>59</v>
      </c>
      <c r="G34" s="3" t="s">
        <v>60</v>
      </c>
      <c r="J34" s="3" t="s">
        <v>76</v>
      </c>
    </row>
    <row r="35" ht="15.75" customHeight="1">
      <c r="A35" s="3" t="s">
        <v>104</v>
      </c>
      <c r="C35" s="11" t="s">
        <v>145</v>
      </c>
      <c r="D35" s="3" t="s">
        <v>145</v>
      </c>
      <c r="E35" s="3" t="s">
        <v>77</v>
      </c>
      <c r="F35" s="3" t="s">
        <v>59</v>
      </c>
      <c r="G35" s="3" t="s">
        <v>60</v>
      </c>
      <c r="J35" s="3" t="s">
        <v>76</v>
      </c>
    </row>
    <row r="36" ht="15.75" customHeight="1">
      <c r="A36" s="3" t="s">
        <v>104</v>
      </c>
      <c r="C36" s="11" t="s">
        <v>147</v>
      </c>
      <c r="D36" s="3" t="s">
        <v>147</v>
      </c>
      <c r="E36" s="3" t="s">
        <v>77</v>
      </c>
      <c r="F36" s="3" t="s">
        <v>59</v>
      </c>
      <c r="G36" s="3" t="s">
        <v>60</v>
      </c>
      <c r="J36" s="3" t="s">
        <v>76</v>
      </c>
    </row>
    <row r="37" ht="15.75" customHeight="1">
      <c r="A37" s="3" t="s">
        <v>104</v>
      </c>
      <c r="C37" s="11" t="s">
        <v>149</v>
      </c>
      <c r="D37" s="3" t="s">
        <v>149</v>
      </c>
      <c r="E37" s="3" t="s">
        <v>79</v>
      </c>
      <c r="F37" s="3" t="s">
        <v>59</v>
      </c>
      <c r="G37" s="3" t="s">
        <v>60</v>
      </c>
      <c r="J37" s="3" t="s">
        <v>80</v>
      </c>
    </row>
    <row r="38" ht="15.75" customHeight="1">
      <c r="A38" s="3" t="s">
        <v>104</v>
      </c>
      <c r="C38" s="11" t="s">
        <v>151</v>
      </c>
      <c r="D38" s="3" t="s">
        <v>151</v>
      </c>
      <c r="E38" s="3" t="s">
        <v>77</v>
      </c>
      <c r="F38" s="3" t="s">
        <v>59</v>
      </c>
      <c r="G38" s="3" t="s">
        <v>60</v>
      </c>
      <c r="J38" s="3" t="s">
        <v>76</v>
      </c>
    </row>
    <row r="39" ht="15.75" customHeight="1">
      <c r="A39" s="3" t="s">
        <v>104</v>
      </c>
      <c r="C39" s="11" t="s">
        <v>152</v>
      </c>
      <c r="D39" s="3" t="s">
        <v>152</v>
      </c>
      <c r="E39" s="3" t="s">
        <v>77</v>
      </c>
      <c r="F39" s="3" t="s">
        <v>59</v>
      </c>
      <c r="G39" s="3" t="s">
        <v>60</v>
      </c>
      <c r="J39" s="3" t="s">
        <v>76</v>
      </c>
    </row>
    <row r="40" ht="15.75" customHeight="1">
      <c r="A40" s="3" t="s">
        <v>104</v>
      </c>
      <c r="C40" s="11" t="s">
        <v>155</v>
      </c>
      <c r="D40" s="3" t="s">
        <v>155</v>
      </c>
      <c r="E40" s="3" t="s">
        <v>77</v>
      </c>
      <c r="F40" s="3" t="s">
        <v>59</v>
      </c>
      <c r="G40" s="3" t="s">
        <v>60</v>
      </c>
      <c r="J40" s="3" t="s">
        <v>76</v>
      </c>
    </row>
    <row r="41" ht="15.75" customHeight="1">
      <c r="A41" s="3" t="s">
        <v>104</v>
      </c>
      <c r="C41" s="11" t="s">
        <v>156</v>
      </c>
      <c r="D41" s="3" t="s">
        <v>156</v>
      </c>
      <c r="E41" s="3" t="s">
        <v>77</v>
      </c>
      <c r="F41" s="3" t="s">
        <v>59</v>
      </c>
      <c r="G41" s="3" t="s">
        <v>60</v>
      </c>
      <c r="J41" s="3" t="s">
        <v>76</v>
      </c>
    </row>
    <row r="42" ht="15.75" customHeight="1">
      <c r="A42" s="3" t="s">
        <v>104</v>
      </c>
      <c r="C42" s="11" t="s">
        <v>157</v>
      </c>
      <c r="D42" s="3" t="s">
        <v>157</v>
      </c>
      <c r="E42" s="3" t="s">
        <v>77</v>
      </c>
      <c r="F42" s="3" t="s">
        <v>59</v>
      </c>
      <c r="G42" s="3" t="s">
        <v>60</v>
      </c>
      <c r="J42" s="3" t="s">
        <v>76</v>
      </c>
    </row>
    <row r="43" ht="15.75" customHeight="1">
      <c r="A43" s="3" t="s">
        <v>104</v>
      </c>
      <c r="C43" s="11" t="s">
        <v>159</v>
      </c>
      <c r="D43" s="3" t="s">
        <v>159</v>
      </c>
      <c r="E43" s="3" t="s">
        <v>77</v>
      </c>
      <c r="F43" s="3" t="s">
        <v>59</v>
      </c>
      <c r="G43" s="3" t="s">
        <v>60</v>
      </c>
      <c r="J43" s="3" t="s">
        <v>76</v>
      </c>
    </row>
    <row r="44" ht="15.75" customHeight="1">
      <c r="A44" s="3" t="s">
        <v>104</v>
      </c>
      <c r="C44" s="11" t="s">
        <v>160</v>
      </c>
      <c r="D44" s="3" t="s">
        <v>160</v>
      </c>
      <c r="E44" s="3" t="s">
        <v>77</v>
      </c>
      <c r="F44" s="3" t="s">
        <v>59</v>
      </c>
      <c r="G44" s="3" t="s">
        <v>60</v>
      </c>
      <c r="J44" s="3" t="s">
        <v>76</v>
      </c>
    </row>
    <row r="45" ht="15.75" customHeight="1">
      <c r="A45" s="3" t="s">
        <v>104</v>
      </c>
      <c r="C45" s="11" t="s">
        <v>162</v>
      </c>
      <c r="D45" s="3" t="s">
        <v>162</v>
      </c>
      <c r="E45" s="3" t="s">
        <v>77</v>
      </c>
      <c r="F45" s="3" t="s">
        <v>59</v>
      </c>
      <c r="G45" s="3" t="s">
        <v>60</v>
      </c>
      <c r="J45" s="3" t="s">
        <v>76</v>
      </c>
    </row>
    <row r="46" ht="15.75" customHeight="1">
      <c r="A46" s="3" t="s">
        <v>104</v>
      </c>
      <c r="C46" s="11" t="s">
        <v>163</v>
      </c>
      <c r="D46" s="3" t="s">
        <v>163</v>
      </c>
      <c r="E46" s="3" t="s">
        <v>89</v>
      </c>
      <c r="F46" s="3" t="s">
        <v>59</v>
      </c>
      <c r="G46" s="3" t="s">
        <v>60</v>
      </c>
      <c r="J46" s="3" t="s">
        <v>61</v>
      </c>
    </row>
    <row r="47" ht="15.75" customHeight="1">
      <c r="A47" s="3" t="s">
        <v>104</v>
      </c>
      <c r="C47" s="11" t="s">
        <v>167</v>
      </c>
      <c r="D47" s="3" t="s">
        <v>167</v>
      </c>
      <c r="E47" s="3" t="s">
        <v>89</v>
      </c>
      <c r="F47" s="3" t="s">
        <v>59</v>
      </c>
      <c r="G47" s="3" t="s">
        <v>60</v>
      </c>
      <c r="J47" s="3" t="s">
        <v>76</v>
      </c>
    </row>
    <row r="48" ht="15.75" customHeight="1">
      <c r="A48" s="3" t="s">
        <v>104</v>
      </c>
      <c r="C48" s="11" t="s">
        <v>170</v>
      </c>
      <c r="D48" s="3" t="s">
        <v>170</v>
      </c>
      <c r="E48" s="3" t="s">
        <v>77</v>
      </c>
      <c r="F48" s="3" t="s">
        <v>59</v>
      </c>
      <c r="G48" s="3" t="s">
        <v>60</v>
      </c>
      <c r="J48" s="3" t="s">
        <v>76</v>
      </c>
    </row>
    <row r="49" ht="15.75" customHeight="1">
      <c r="A49" s="3" t="s">
        <v>104</v>
      </c>
      <c r="C49" s="11" t="s">
        <v>171</v>
      </c>
      <c r="D49" s="3" t="s">
        <v>171</v>
      </c>
      <c r="E49" s="3" t="s">
        <v>77</v>
      </c>
      <c r="F49" s="3" t="s">
        <v>59</v>
      </c>
      <c r="G49" s="3" t="s">
        <v>60</v>
      </c>
      <c r="J49" s="3" t="s">
        <v>76</v>
      </c>
    </row>
    <row r="50" ht="15.75" customHeight="1">
      <c r="A50" s="3" t="s">
        <v>104</v>
      </c>
      <c r="C50" s="11" t="s">
        <v>173</v>
      </c>
      <c r="D50" s="3" t="s">
        <v>173</v>
      </c>
      <c r="E50" s="3" t="s">
        <v>77</v>
      </c>
      <c r="F50" s="3" t="s">
        <v>59</v>
      </c>
      <c r="G50" s="3" t="s">
        <v>60</v>
      </c>
      <c r="J50" s="3" t="s">
        <v>76</v>
      </c>
    </row>
    <row r="51" ht="15.75" customHeight="1">
      <c r="A51" s="3" t="s">
        <v>104</v>
      </c>
      <c r="C51" s="11" t="s">
        <v>174</v>
      </c>
      <c r="D51" s="3" t="s">
        <v>174</v>
      </c>
      <c r="E51" s="3" t="s">
        <v>77</v>
      </c>
      <c r="F51" s="3" t="s">
        <v>59</v>
      </c>
      <c r="G51" s="3" t="s">
        <v>60</v>
      </c>
      <c r="J51" s="3" t="s">
        <v>76</v>
      </c>
    </row>
    <row r="52" ht="15.75" customHeight="1">
      <c r="A52" s="3" t="s">
        <v>104</v>
      </c>
      <c r="C52" s="11" t="s">
        <v>175</v>
      </c>
      <c r="D52" s="3" t="s">
        <v>175</v>
      </c>
      <c r="E52" s="3" t="s">
        <v>77</v>
      </c>
      <c r="F52" s="3" t="s">
        <v>59</v>
      </c>
      <c r="G52" s="3" t="s">
        <v>60</v>
      </c>
      <c r="J52" s="3" t="s">
        <v>76</v>
      </c>
    </row>
    <row r="53" ht="15.75" customHeight="1">
      <c r="A53" s="3" t="s">
        <v>104</v>
      </c>
      <c r="C53" s="11" t="s">
        <v>177</v>
      </c>
      <c r="D53" s="3" t="s">
        <v>177</v>
      </c>
      <c r="E53" s="3" t="s">
        <v>77</v>
      </c>
      <c r="F53" s="3" t="s">
        <v>59</v>
      </c>
      <c r="G53" s="3" t="s">
        <v>60</v>
      </c>
      <c r="J53" s="3" t="s">
        <v>76</v>
      </c>
    </row>
    <row r="54" ht="15.75" customHeight="1">
      <c r="A54" s="3" t="s">
        <v>104</v>
      </c>
      <c r="C54" s="11" t="s">
        <v>178</v>
      </c>
      <c r="D54" s="3" t="s">
        <v>178</v>
      </c>
      <c r="E54" s="3" t="s">
        <v>77</v>
      </c>
      <c r="F54" s="3" t="s">
        <v>59</v>
      </c>
      <c r="G54" s="3" t="s">
        <v>60</v>
      </c>
      <c r="J54" s="3" t="s">
        <v>76</v>
      </c>
    </row>
    <row r="55" ht="15.75" customHeight="1">
      <c r="A55" s="3" t="s">
        <v>104</v>
      </c>
      <c r="C55" s="11" t="s">
        <v>180</v>
      </c>
      <c r="D55" s="3" t="s">
        <v>180</v>
      </c>
      <c r="E55" s="3" t="s">
        <v>77</v>
      </c>
      <c r="F55" s="3" t="s">
        <v>59</v>
      </c>
      <c r="G55" s="3" t="s">
        <v>60</v>
      </c>
      <c r="J55" s="3" t="s">
        <v>76</v>
      </c>
    </row>
    <row r="56" ht="15.75" customHeight="1">
      <c r="A56" s="3" t="s">
        <v>104</v>
      </c>
      <c r="C56" s="11" t="s">
        <v>182</v>
      </c>
      <c r="D56" s="3" t="s">
        <v>182</v>
      </c>
      <c r="E56" s="3" t="s">
        <v>77</v>
      </c>
      <c r="F56" s="3" t="s">
        <v>59</v>
      </c>
      <c r="G56" s="3" t="s">
        <v>60</v>
      </c>
      <c r="J56" s="3" t="s">
        <v>76</v>
      </c>
    </row>
    <row r="57" ht="15.75" customHeight="1">
      <c r="A57" s="3" t="s">
        <v>118</v>
      </c>
      <c r="C57" s="11" t="s">
        <v>23</v>
      </c>
      <c r="D57" s="3" t="s">
        <v>23</v>
      </c>
      <c r="E57" s="15" t="s">
        <v>22</v>
      </c>
      <c r="F57" s="3" t="s">
        <v>59</v>
      </c>
      <c r="G57" s="3" t="s">
        <v>60</v>
      </c>
      <c r="J57" s="3" t="s">
        <v>61</v>
      </c>
    </row>
    <row r="58" ht="15.75" customHeight="1">
      <c r="A58" s="3" t="s">
        <v>118</v>
      </c>
      <c r="C58" s="11" t="s">
        <v>23</v>
      </c>
      <c r="D58" s="3" t="s">
        <v>185</v>
      </c>
      <c r="E58" s="15" t="s">
        <v>110</v>
      </c>
      <c r="F58" s="3" t="s">
        <v>59</v>
      </c>
      <c r="G58" s="3" t="s">
        <v>60</v>
      </c>
      <c r="J58" s="3" t="s">
        <v>61</v>
      </c>
    </row>
    <row r="59" ht="15.75" customHeight="1">
      <c r="A59" s="3" t="s">
        <v>118</v>
      </c>
      <c r="C59" s="11" t="s">
        <v>186</v>
      </c>
      <c r="D59" s="3" t="s">
        <v>186</v>
      </c>
      <c r="E59" s="3" t="s">
        <v>82</v>
      </c>
      <c r="F59" s="3" t="s">
        <v>59</v>
      </c>
      <c r="G59" s="3" t="s">
        <v>60</v>
      </c>
      <c r="J59" s="3" t="s">
        <v>61</v>
      </c>
    </row>
    <row r="60" ht="15.75" customHeight="1">
      <c r="A60" s="3" t="s">
        <v>118</v>
      </c>
      <c r="C60" s="11" t="s">
        <v>186</v>
      </c>
      <c r="D60" s="3" t="s">
        <v>186</v>
      </c>
      <c r="E60" s="3" t="s">
        <v>85</v>
      </c>
      <c r="F60" s="3" t="s">
        <v>59</v>
      </c>
      <c r="G60" s="3" t="s">
        <v>60</v>
      </c>
      <c r="J60" s="3" t="s">
        <v>61</v>
      </c>
    </row>
    <row r="61" ht="15.75" customHeight="1">
      <c r="A61" s="3" t="s">
        <v>118</v>
      </c>
      <c r="C61" s="11" t="s">
        <v>188</v>
      </c>
      <c r="D61" s="3" t="s">
        <v>37</v>
      </c>
      <c r="E61" s="3" t="s">
        <v>35</v>
      </c>
      <c r="F61" s="3" t="s">
        <v>59</v>
      </c>
      <c r="G61" s="3" t="s">
        <v>60</v>
      </c>
      <c r="J61" s="3" t="s">
        <v>61</v>
      </c>
    </row>
    <row r="62" ht="15.75" customHeight="1">
      <c r="A62" s="3" t="s">
        <v>118</v>
      </c>
      <c r="C62" s="11" t="s">
        <v>188</v>
      </c>
      <c r="D62" s="3" t="s">
        <v>190</v>
      </c>
      <c r="E62" s="15" t="s">
        <v>114</v>
      </c>
      <c r="F62" s="3" t="s">
        <v>59</v>
      </c>
      <c r="G62" s="3" t="s">
        <v>60</v>
      </c>
      <c r="J62" s="3" t="s">
        <v>61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9.5"/>
    <col customWidth="1" min="3" max="3" width="14.88"/>
    <col customWidth="1" min="4" max="4" width="13.13"/>
    <col customWidth="1" min="5" max="5" width="7.88"/>
    <col customWidth="1" min="6" max="6" width="39.75"/>
    <col customWidth="1" min="7" max="7" width="15.63"/>
    <col customWidth="1" min="8" max="8" width="30.88"/>
    <col customWidth="1" min="9" max="9" width="24.25"/>
    <col customWidth="1" min="10" max="10" width="8.5"/>
    <col customWidth="1" min="11" max="11" width="21.38"/>
    <col customWidth="1" min="12" max="12" width="20.25"/>
    <col customWidth="1" min="13" max="13" width="18.88"/>
    <col customWidth="1" min="14" max="14" width="26.25"/>
    <col customWidth="1" min="15" max="16" width="12.63"/>
    <col customWidth="1" min="17" max="17" width="21.25"/>
    <col customWidth="1" min="18" max="18" width="19.63"/>
    <col customWidth="1" min="19" max="26" width="8.63"/>
  </cols>
  <sheetData>
    <row r="1">
      <c r="A1" s="23"/>
      <c r="B1" s="35"/>
      <c r="C1" s="36" t="s">
        <v>373</v>
      </c>
      <c r="D1" s="35"/>
      <c r="E1" s="35"/>
      <c r="F1" s="36" t="s">
        <v>374</v>
      </c>
      <c r="G1" s="7" t="s">
        <v>375</v>
      </c>
      <c r="H1" s="7" t="s">
        <v>376</v>
      </c>
      <c r="I1" s="7" t="s">
        <v>377</v>
      </c>
      <c r="J1" s="7" t="s">
        <v>367</v>
      </c>
      <c r="K1" s="7" t="s">
        <v>378</v>
      </c>
      <c r="L1" s="7" t="s">
        <v>379</v>
      </c>
      <c r="M1" s="7" t="s">
        <v>380</v>
      </c>
      <c r="N1" s="7" t="s">
        <v>381</v>
      </c>
      <c r="O1" s="7" t="s">
        <v>382</v>
      </c>
      <c r="P1" s="7" t="s">
        <v>383</v>
      </c>
      <c r="Q1" s="7" t="s">
        <v>384</v>
      </c>
      <c r="R1" s="7" t="s">
        <v>385</v>
      </c>
    </row>
    <row r="2">
      <c r="A2" s="3" t="s">
        <v>119</v>
      </c>
      <c r="B2" s="23" t="s">
        <v>302</v>
      </c>
      <c r="C2" s="5" t="s">
        <v>96</v>
      </c>
      <c r="D2" s="23"/>
      <c r="E2" s="23"/>
      <c r="F2" s="5" t="str">
        <f t="shared" ref="F2:F7" si="1">A2</f>
        <v>Maize</v>
      </c>
      <c r="G2" s="37" t="s">
        <v>367</v>
      </c>
      <c r="H2" s="5" t="s">
        <v>23</v>
      </c>
      <c r="I2" s="5" t="s">
        <v>23</v>
      </c>
      <c r="J2" s="38">
        <v>0.332</v>
      </c>
      <c r="K2" s="5"/>
      <c r="M2" s="5"/>
    </row>
    <row r="3">
      <c r="A3" s="3" t="s">
        <v>124</v>
      </c>
      <c r="B3" s="23" t="s">
        <v>302</v>
      </c>
      <c r="C3" s="5" t="s">
        <v>96</v>
      </c>
      <c r="D3" s="23"/>
      <c r="E3" s="23"/>
      <c r="F3" s="5" t="str">
        <f t="shared" si="1"/>
        <v>Rye</v>
      </c>
      <c r="G3" s="37" t="s">
        <v>367</v>
      </c>
      <c r="H3" s="5" t="s">
        <v>23</v>
      </c>
      <c r="I3" s="5" t="s">
        <v>23</v>
      </c>
      <c r="J3" s="38">
        <v>0.003</v>
      </c>
      <c r="K3" s="5"/>
      <c r="M3" s="5"/>
    </row>
    <row r="4">
      <c r="A4" s="3" t="s">
        <v>125</v>
      </c>
      <c r="B4" s="23" t="s">
        <v>302</v>
      </c>
      <c r="C4" s="5" t="s">
        <v>96</v>
      </c>
      <c r="D4" s="23"/>
      <c r="E4" s="23"/>
      <c r="F4" s="5" t="str">
        <f t="shared" si="1"/>
        <v>Sugarbeet</v>
      </c>
      <c r="G4" s="37" t="s">
        <v>367</v>
      </c>
      <c r="H4" s="5" t="s">
        <v>23</v>
      </c>
      <c r="I4" s="5" t="s">
        <v>23</v>
      </c>
      <c r="J4" s="38">
        <v>0.085</v>
      </c>
      <c r="K4" s="5"/>
      <c r="M4" s="5"/>
    </row>
    <row r="5">
      <c r="A5" s="3" t="s">
        <v>105</v>
      </c>
      <c r="B5" s="23" t="s">
        <v>302</v>
      </c>
      <c r="C5" s="5" t="s">
        <v>96</v>
      </c>
      <c r="D5" s="23"/>
      <c r="E5" s="23"/>
      <c r="F5" s="5" t="str">
        <f t="shared" si="1"/>
        <v>Sugarcane</v>
      </c>
      <c r="G5" s="37" t="s">
        <v>367</v>
      </c>
      <c r="H5" s="5" t="s">
        <v>23</v>
      </c>
      <c r="I5" s="5" t="s">
        <v>23</v>
      </c>
      <c r="J5" s="38">
        <v>0.115</v>
      </c>
      <c r="K5" s="5"/>
      <c r="M5" s="5"/>
    </row>
    <row r="6">
      <c r="A6" s="3" t="s">
        <v>127</v>
      </c>
      <c r="B6" s="23" t="s">
        <v>302</v>
      </c>
      <c r="C6" s="5" t="s">
        <v>96</v>
      </c>
      <c r="D6" s="23"/>
      <c r="E6" s="23"/>
      <c r="F6" s="5" t="str">
        <f t="shared" si="1"/>
        <v>Wheat</v>
      </c>
      <c r="G6" s="37" t="s">
        <v>367</v>
      </c>
      <c r="H6" s="5" t="s">
        <v>23</v>
      </c>
      <c r="I6" s="5" t="s">
        <v>23</v>
      </c>
      <c r="J6" s="38">
        <v>0.459</v>
      </c>
      <c r="K6" s="5"/>
      <c r="M6" s="5"/>
    </row>
    <row r="7">
      <c r="A7" s="3" t="s">
        <v>130</v>
      </c>
      <c r="B7" s="23" t="s">
        <v>302</v>
      </c>
      <c r="C7" s="5" t="s">
        <v>96</v>
      </c>
      <c r="D7" s="23"/>
      <c r="E7" s="23"/>
      <c r="F7" s="5" t="str">
        <f t="shared" si="1"/>
        <v>Cerealsnes</v>
      </c>
      <c r="G7" s="37" t="s">
        <v>367</v>
      </c>
      <c r="H7" s="5" t="s">
        <v>23</v>
      </c>
      <c r="I7" s="5" t="s">
        <v>23</v>
      </c>
      <c r="J7" s="38">
        <v>0.006</v>
      </c>
      <c r="K7" s="5"/>
      <c r="M7" s="5"/>
    </row>
    <row r="8">
      <c r="A8" s="17"/>
      <c r="B8" s="23"/>
      <c r="C8" s="5"/>
      <c r="D8" s="23"/>
      <c r="E8" s="23"/>
      <c r="F8" s="19"/>
      <c r="G8" s="37"/>
      <c r="H8" s="5"/>
      <c r="I8" s="5"/>
      <c r="J8" s="38"/>
      <c r="K8" s="5"/>
      <c r="M8" s="5"/>
    </row>
    <row r="9">
      <c r="A9" s="23"/>
      <c r="B9" s="23"/>
      <c r="C9" s="5"/>
      <c r="D9" s="23"/>
      <c r="E9" s="23"/>
      <c r="F9" s="5"/>
      <c r="G9" s="37"/>
      <c r="H9" s="5"/>
      <c r="I9" s="5"/>
      <c r="K9" s="5"/>
      <c r="M9" s="5"/>
    </row>
    <row r="10">
      <c r="A10" s="23" t="s">
        <v>105</v>
      </c>
      <c r="B10" s="23" t="s">
        <v>302</v>
      </c>
      <c r="C10" s="5" t="str">
        <f t="shared" ref="C10:C20" si="2">A10</f>
        <v>Sugarcane</v>
      </c>
      <c r="D10" s="23" t="s">
        <v>64</v>
      </c>
      <c r="E10" s="23" t="s">
        <v>69</v>
      </c>
      <c r="F10" s="5" t="str">
        <f t="shared" ref="F10:F20" si="3">CONCATENATE(A10,B10)</f>
        <v>SugarcaneDewatering</v>
      </c>
      <c r="G10" s="37" t="s">
        <v>387</v>
      </c>
      <c r="H10" s="5" t="s">
        <v>23</v>
      </c>
      <c r="I10" s="5" t="s">
        <v>23</v>
      </c>
      <c r="J10" s="39">
        <v>1.0</v>
      </c>
      <c r="K10" s="5" t="str">
        <f t="shared" ref="K10:K20" si="4">CONCATENATE(E10,"_Dewatering",C10)</f>
        <v>BR_DewateringSugarcane</v>
      </c>
      <c r="M10" s="5" t="str">
        <f t="shared" ref="M10:M20" si="5">CONCATENATE(E10,"_",C10)</f>
        <v>BR_Sugarcane</v>
      </c>
      <c r="R10" s="40" t="s">
        <v>118</v>
      </c>
    </row>
    <row r="11">
      <c r="A11" s="23" t="s">
        <v>119</v>
      </c>
      <c r="B11" s="23" t="s">
        <v>302</v>
      </c>
      <c r="C11" s="5" t="str">
        <f t="shared" si="2"/>
        <v>Maize</v>
      </c>
      <c r="D11" s="23" t="s">
        <v>194</v>
      </c>
      <c r="E11" s="23" t="s">
        <v>195</v>
      </c>
      <c r="F11" s="5" t="str">
        <f t="shared" si="3"/>
        <v>MaizeDewatering</v>
      </c>
      <c r="G11" s="37" t="s">
        <v>387</v>
      </c>
      <c r="H11" s="5" t="s">
        <v>23</v>
      </c>
      <c r="I11" s="5" t="s">
        <v>23</v>
      </c>
      <c r="J11" s="39">
        <v>0.233962264150943</v>
      </c>
      <c r="K11" s="5" t="str">
        <f t="shared" si="4"/>
        <v>FR_DewateringMaize</v>
      </c>
      <c r="M11" s="5" t="str">
        <f t="shared" si="5"/>
        <v>FR_Maize</v>
      </c>
      <c r="R11" s="40" t="s">
        <v>118</v>
      </c>
    </row>
    <row r="12">
      <c r="A12" s="23" t="s">
        <v>125</v>
      </c>
      <c r="B12" s="23" t="s">
        <v>302</v>
      </c>
      <c r="C12" s="5" t="str">
        <f t="shared" si="2"/>
        <v>Sugarbeet</v>
      </c>
      <c r="D12" s="23" t="s">
        <v>194</v>
      </c>
      <c r="E12" s="23" t="s">
        <v>195</v>
      </c>
      <c r="F12" s="5" t="str">
        <f t="shared" si="3"/>
        <v>SugarbeetDewatering</v>
      </c>
      <c r="G12" s="37" t="s">
        <v>387</v>
      </c>
      <c r="H12" s="5" t="s">
        <v>23</v>
      </c>
      <c r="I12" s="5" t="s">
        <v>23</v>
      </c>
      <c r="J12" s="39">
        <v>0.479861910241657</v>
      </c>
      <c r="K12" s="5" t="str">
        <f t="shared" si="4"/>
        <v>FR_DewateringSugarbeet</v>
      </c>
      <c r="M12" s="5" t="str">
        <f t="shared" si="5"/>
        <v>FR_Sugarbeet</v>
      </c>
      <c r="R12" s="40" t="s">
        <v>118</v>
      </c>
    </row>
    <row r="13">
      <c r="A13" s="23" t="s">
        <v>127</v>
      </c>
      <c r="B13" s="23" t="s">
        <v>302</v>
      </c>
      <c r="C13" s="5" t="str">
        <f t="shared" si="2"/>
        <v>Wheat</v>
      </c>
      <c r="D13" s="23" t="s">
        <v>194</v>
      </c>
      <c r="E13" s="23" t="s">
        <v>195</v>
      </c>
      <c r="F13" s="5" t="str">
        <f t="shared" si="3"/>
        <v>WheatDewatering</v>
      </c>
      <c r="G13" s="37" t="s">
        <v>387</v>
      </c>
      <c r="H13" s="5" t="s">
        <v>23</v>
      </c>
      <c r="I13" s="5" t="s">
        <v>23</v>
      </c>
      <c r="J13" s="39">
        <v>0.356576862123613</v>
      </c>
      <c r="K13" s="5" t="str">
        <f t="shared" si="4"/>
        <v>FR_DewateringWheat</v>
      </c>
      <c r="M13" s="5" t="str">
        <f t="shared" si="5"/>
        <v>FR_Wheat</v>
      </c>
      <c r="R13" s="40" t="s">
        <v>118</v>
      </c>
    </row>
    <row r="14">
      <c r="A14" s="23" t="s">
        <v>130</v>
      </c>
      <c r="B14" s="23" t="s">
        <v>302</v>
      </c>
      <c r="C14" s="5" t="str">
        <f t="shared" si="2"/>
        <v>Cerealsnes</v>
      </c>
      <c r="D14" s="23" t="s">
        <v>229</v>
      </c>
      <c r="E14" s="23" t="s">
        <v>231</v>
      </c>
      <c r="F14" s="5" t="str">
        <f t="shared" si="3"/>
        <v>CerealsnesDewatering</v>
      </c>
      <c r="G14" s="37" t="s">
        <v>387</v>
      </c>
      <c r="H14" s="5" t="s">
        <v>23</v>
      </c>
      <c r="I14" s="5" t="s">
        <v>23</v>
      </c>
      <c r="J14" s="39">
        <v>1.0</v>
      </c>
      <c r="K14" s="5" t="str">
        <f t="shared" si="4"/>
        <v>GR_DewateringCerealsnes</v>
      </c>
      <c r="M14" s="5" t="str">
        <f t="shared" si="5"/>
        <v>GR_Cerealsnes</v>
      </c>
      <c r="R14" s="40" t="s">
        <v>118</v>
      </c>
    </row>
    <row r="15">
      <c r="A15" s="23" t="s">
        <v>125</v>
      </c>
      <c r="B15" s="23" t="s">
        <v>302</v>
      </c>
      <c r="C15" s="5" t="str">
        <f t="shared" si="2"/>
        <v>Sugarbeet</v>
      </c>
      <c r="D15" s="23" t="s">
        <v>229</v>
      </c>
      <c r="E15" s="23" t="s">
        <v>231</v>
      </c>
      <c r="F15" s="5" t="str">
        <f t="shared" si="3"/>
        <v>SugarbeetDewatering</v>
      </c>
      <c r="G15" s="37" t="s">
        <v>387</v>
      </c>
      <c r="H15" s="5" t="s">
        <v>23</v>
      </c>
      <c r="I15" s="5" t="s">
        <v>23</v>
      </c>
      <c r="J15" s="39">
        <v>0.520138089758343</v>
      </c>
      <c r="K15" s="5" t="str">
        <f t="shared" si="4"/>
        <v>GR_DewateringSugarbeet</v>
      </c>
      <c r="M15" s="5" t="str">
        <f t="shared" si="5"/>
        <v>GR_Sugarbeet</v>
      </c>
      <c r="R15" s="40" t="s">
        <v>118</v>
      </c>
    </row>
    <row r="16">
      <c r="A16" s="23" t="s">
        <v>127</v>
      </c>
      <c r="B16" s="23" t="s">
        <v>302</v>
      </c>
      <c r="C16" s="5" t="str">
        <f t="shared" si="2"/>
        <v>Wheat</v>
      </c>
      <c r="D16" s="23" t="s">
        <v>229</v>
      </c>
      <c r="E16" s="23" t="s">
        <v>231</v>
      </c>
      <c r="F16" s="5" t="str">
        <f t="shared" si="3"/>
        <v>WheatDewatering</v>
      </c>
      <c r="G16" s="37" t="s">
        <v>387</v>
      </c>
      <c r="H16" s="5" t="s">
        <v>23</v>
      </c>
      <c r="I16" s="5" t="s">
        <v>23</v>
      </c>
      <c r="J16" s="39">
        <v>0.255150554675119</v>
      </c>
      <c r="K16" s="5" t="str">
        <f t="shared" si="4"/>
        <v>GR_DewateringWheat</v>
      </c>
      <c r="M16" s="5" t="str">
        <f t="shared" si="5"/>
        <v>GR_Wheat</v>
      </c>
      <c r="R16" s="40" t="s">
        <v>118</v>
      </c>
    </row>
    <row r="17">
      <c r="A17" s="23" t="s">
        <v>119</v>
      </c>
      <c r="B17" s="23" t="s">
        <v>302</v>
      </c>
      <c r="C17" s="5" t="str">
        <f t="shared" si="2"/>
        <v>Maize</v>
      </c>
      <c r="D17" s="23" t="s">
        <v>279</v>
      </c>
      <c r="E17" s="23" t="s">
        <v>280</v>
      </c>
      <c r="F17" s="5" t="str">
        <f t="shared" si="3"/>
        <v>MaizeDewatering</v>
      </c>
      <c r="G17" s="37" t="s">
        <v>387</v>
      </c>
      <c r="H17" s="5" t="s">
        <v>23</v>
      </c>
      <c r="I17" s="5" t="s">
        <v>23</v>
      </c>
      <c r="J17" s="39">
        <v>0.575471698113208</v>
      </c>
      <c r="K17" s="5" t="str">
        <f t="shared" si="4"/>
        <v>HU_DewateringMaize</v>
      </c>
      <c r="M17" s="5" t="str">
        <f t="shared" si="5"/>
        <v>HU_Maize</v>
      </c>
      <c r="R17" s="40" t="s">
        <v>118</v>
      </c>
    </row>
    <row r="18">
      <c r="A18" s="23" t="s">
        <v>119</v>
      </c>
      <c r="B18" s="23" t="s">
        <v>302</v>
      </c>
      <c r="C18" s="5" t="str">
        <f t="shared" si="2"/>
        <v>Maize</v>
      </c>
      <c r="D18" s="23" t="s">
        <v>288</v>
      </c>
      <c r="E18" s="23" t="s">
        <v>289</v>
      </c>
      <c r="F18" s="5" t="str">
        <f t="shared" si="3"/>
        <v>MaizeDewatering</v>
      </c>
      <c r="G18" s="37" t="s">
        <v>387</v>
      </c>
      <c r="H18" s="5" t="s">
        <v>23</v>
      </c>
      <c r="I18" s="5" t="s">
        <v>23</v>
      </c>
      <c r="J18" s="39">
        <v>0.190566037735849</v>
      </c>
      <c r="K18" s="5" t="str">
        <f t="shared" si="4"/>
        <v>SP_DewateringMaize</v>
      </c>
      <c r="M18" s="5" t="str">
        <f t="shared" si="5"/>
        <v>SP_Maize</v>
      </c>
      <c r="R18" s="40" t="s">
        <v>118</v>
      </c>
    </row>
    <row r="19">
      <c r="A19" s="23" t="s">
        <v>127</v>
      </c>
      <c r="B19" s="23" t="s">
        <v>302</v>
      </c>
      <c r="C19" s="5" t="str">
        <f t="shared" si="2"/>
        <v>Wheat</v>
      </c>
      <c r="D19" s="23" t="s">
        <v>290</v>
      </c>
      <c r="E19" s="23" t="s">
        <v>291</v>
      </c>
      <c r="F19" s="5" t="str">
        <f t="shared" si="3"/>
        <v>WheatDewatering</v>
      </c>
      <c r="G19" s="37" t="s">
        <v>387</v>
      </c>
      <c r="H19" s="5" t="s">
        <v>23</v>
      </c>
      <c r="I19" s="5" t="s">
        <v>23</v>
      </c>
      <c r="J19" s="39">
        <v>0.388272583201268</v>
      </c>
      <c r="K19" s="5" t="str">
        <f t="shared" si="4"/>
        <v>UK_DewateringWheat</v>
      </c>
      <c r="M19" s="5" t="str">
        <f t="shared" si="5"/>
        <v>UK_Wheat</v>
      </c>
      <c r="R19" s="40" t="s">
        <v>118</v>
      </c>
    </row>
    <row r="20">
      <c r="A20" s="23" t="s">
        <v>124</v>
      </c>
      <c r="B20" s="23" t="s">
        <v>302</v>
      </c>
      <c r="C20" s="5" t="str">
        <f t="shared" si="2"/>
        <v>Rye</v>
      </c>
      <c r="D20" s="23" t="s">
        <v>292</v>
      </c>
      <c r="E20" s="23" t="s">
        <v>293</v>
      </c>
      <c r="F20" s="5" t="str">
        <f t="shared" si="3"/>
        <v>RyeDewatering</v>
      </c>
      <c r="G20" s="37" t="s">
        <v>387</v>
      </c>
      <c r="H20" s="5" t="s">
        <v>23</v>
      </c>
      <c r="I20" s="5" t="s">
        <v>23</v>
      </c>
      <c r="J20" s="39">
        <v>1.0</v>
      </c>
      <c r="K20" s="5" t="str">
        <f t="shared" si="4"/>
        <v>PL_DewateringRye</v>
      </c>
      <c r="M20" s="5" t="str">
        <f t="shared" si="5"/>
        <v>PL_Rye</v>
      </c>
      <c r="R20" s="40" t="s">
        <v>118</v>
      </c>
    </row>
    <row r="21" ht="15.75" customHeight="1">
      <c r="A21" s="23"/>
      <c r="B21" s="23"/>
      <c r="C21" s="19"/>
      <c r="D21" s="23"/>
      <c r="E21" s="23"/>
      <c r="F21" s="16"/>
      <c r="G21" s="37"/>
      <c r="H21" s="5"/>
      <c r="I21" s="5"/>
      <c r="J21" s="39"/>
      <c r="K21" s="5"/>
      <c r="M21" s="5"/>
    </row>
    <row r="22" ht="15.75" customHeight="1">
      <c r="A22" s="23"/>
      <c r="B22" s="23"/>
      <c r="C22" s="5"/>
      <c r="D22" s="23"/>
      <c r="E22" s="23"/>
      <c r="F22" s="5"/>
      <c r="G22" s="37"/>
      <c r="H22" s="5"/>
      <c r="I22" s="5"/>
      <c r="J22" s="39"/>
      <c r="K22" s="5"/>
      <c r="M22" s="5"/>
    </row>
    <row r="23" ht="15.75" customHeight="1">
      <c r="A23" s="23"/>
      <c r="B23" s="23"/>
      <c r="C23" s="5"/>
      <c r="D23" s="23"/>
      <c r="E23" s="23"/>
      <c r="F23" s="5"/>
      <c r="G23" s="37"/>
      <c r="H23" s="5"/>
      <c r="I23" s="5"/>
      <c r="J23" s="39"/>
      <c r="K23" s="5"/>
      <c r="M23" s="5"/>
    </row>
    <row r="24" ht="15.75" customHeight="1">
      <c r="A24" s="23"/>
      <c r="B24" s="23"/>
      <c r="C24" s="5"/>
      <c r="D24" s="23"/>
      <c r="E24" s="23"/>
      <c r="F24" s="5"/>
      <c r="G24" s="37"/>
      <c r="H24" s="5"/>
      <c r="I24" s="5"/>
      <c r="J24" s="39"/>
      <c r="K24" s="5"/>
      <c r="M24" s="5"/>
    </row>
    <row r="25" ht="15.75" customHeight="1">
      <c r="A25" s="23"/>
      <c r="B25" s="23"/>
      <c r="C25" s="5"/>
      <c r="D25" s="23"/>
      <c r="E25" s="23"/>
      <c r="F25" s="5"/>
      <c r="G25" s="5"/>
      <c r="K25" s="5"/>
      <c r="M25" s="5"/>
    </row>
    <row r="26" ht="15.75" customHeight="1">
      <c r="A26" s="23" t="s">
        <v>105</v>
      </c>
      <c r="B26" s="23" t="str">
        <f t="shared" ref="B26:B29" si="6">CONCATENATE("ethanol_production_from_",A26)</f>
        <v>ethanol_production_from_Sugarcane</v>
      </c>
      <c r="C26" s="5" t="str">
        <f t="shared" ref="C26:C36" si="7">M10</f>
        <v>BR_Sugarcane</v>
      </c>
      <c r="D26" s="23" t="s">
        <v>64</v>
      </c>
      <c r="E26" s="23" t="s">
        <v>69</v>
      </c>
      <c r="F26" s="5" t="str">
        <f t="shared" ref="F26:F36" si="8">CONCATENATE(A26,B26)</f>
        <v>Sugarcaneethanol_production_from_Sugarcane</v>
      </c>
      <c r="G26" s="37" t="s">
        <v>389</v>
      </c>
      <c r="H26" s="5" t="s">
        <v>186</v>
      </c>
      <c r="I26" s="5" t="s">
        <v>186</v>
      </c>
      <c r="J26" s="39">
        <v>1.0</v>
      </c>
      <c r="K26" s="5" t="str">
        <f t="shared" ref="K26:K28" si="9">CONCATENATE(E26,"_",B26)</f>
        <v>BR_ethanol_production_from_Sugarcane</v>
      </c>
      <c r="M26" s="5"/>
      <c r="R26" s="40" t="s">
        <v>118</v>
      </c>
    </row>
    <row r="27" ht="15.75" customHeight="1">
      <c r="A27" s="23" t="s">
        <v>119</v>
      </c>
      <c r="B27" s="23" t="str">
        <f t="shared" si="6"/>
        <v>ethanol_production_from_Maize</v>
      </c>
      <c r="C27" s="5" t="str">
        <f t="shared" si="7"/>
        <v>FR_Maize</v>
      </c>
      <c r="D27" s="23" t="s">
        <v>194</v>
      </c>
      <c r="E27" s="23" t="s">
        <v>195</v>
      </c>
      <c r="F27" s="5" t="str">
        <f t="shared" si="8"/>
        <v>Maizeethanol_production_from_Maize</v>
      </c>
      <c r="G27" s="37" t="s">
        <v>389</v>
      </c>
      <c r="H27" s="5" t="s">
        <v>186</v>
      </c>
      <c r="I27" s="5" t="s">
        <v>186</v>
      </c>
      <c r="J27" s="39">
        <v>1.0</v>
      </c>
      <c r="K27" s="5" t="str">
        <f t="shared" si="9"/>
        <v>FR_ethanol_production_from_Maize</v>
      </c>
      <c r="M27" s="5"/>
      <c r="R27" s="40" t="s">
        <v>118</v>
      </c>
    </row>
    <row r="28" ht="15.75" customHeight="1">
      <c r="A28" s="23" t="s">
        <v>125</v>
      </c>
      <c r="B28" s="23" t="str">
        <f t="shared" si="6"/>
        <v>ethanol_production_from_Sugarbeet</v>
      </c>
      <c r="C28" s="5" t="str">
        <f t="shared" si="7"/>
        <v>FR_Sugarbeet</v>
      </c>
      <c r="D28" s="23" t="s">
        <v>194</v>
      </c>
      <c r="E28" s="23" t="s">
        <v>195</v>
      </c>
      <c r="F28" s="5" t="str">
        <f t="shared" si="8"/>
        <v>Sugarbeetethanol_production_from_Sugarbeet</v>
      </c>
      <c r="G28" s="37" t="s">
        <v>389</v>
      </c>
      <c r="H28" s="5" t="s">
        <v>186</v>
      </c>
      <c r="I28" s="5" t="s">
        <v>186</v>
      </c>
      <c r="J28" s="39">
        <v>1.0</v>
      </c>
      <c r="K28" s="5" t="str">
        <f t="shared" si="9"/>
        <v>FR_ethanol_production_from_Sugarbeet</v>
      </c>
      <c r="M28" s="5"/>
      <c r="R28" s="40" t="s">
        <v>118</v>
      </c>
    </row>
    <row r="29" ht="15.75" customHeight="1">
      <c r="A29" s="23" t="s">
        <v>127</v>
      </c>
      <c r="B29" s="23" t="str">
        <f t="shared" si="6"/>
        <v>ethanol_production_from_Wheat</v>
      </c>
      <c r="C29" s="5" t="str">
        <f t="shared" si="7"/>
        <v>FR_Wheat</v>
      </c>
      <c r="D29" s="23" t="s">
        <v>194</v>
      </c>
      <c r="E29" s="23" t="s">
        <v>195</v>
      </c>
      <c r="F29" s="5" t="str">
        <f t="shared" si="8"/>
        <v>Wheatethanol_production_from_Wheat</v>
      </c>
      <c r="G29" s="37" t="s">
        <v>389</v>
      </c>
      <c r="H29" s="5" t="s">
        <v>186</v>
      </c>
      <c r="I29" s="5" t="s">
        <v>186</v>
      </c>
      <c r="J29" s="39">
        <v>1.0</v>
      </c>
      <c r="K29" s="5" t="s">
        <v>396</v>
      </c>
      <c r="M29" s="5"/>
      <c r="R29" s="40" t="s">
        <v>118</v>
      </c>
    </row>
    <row r="30" ht="15.75" customHeight="1">
      <c r="A30" s="23" t="s">
        <v>130</v>
      </c>
      <c r="B30" s="23" t="str">
        <f>CONCATENATE("ethanol_production_from_Wheat")</f>
        <v>ethanol_production_from_Wheat</v>
      </c>
      <c r="C30" s="5" t="str">
        <f t="shared" si="7"/>
        <v>GR_Cerealsnes</v>
      </c>
      <c r="D30" s="23" t="s">
        <v>229</v>
      </c>
      <c r="E30" s="23" t="s">
        <v>231</v>
      </c>
      <c r="F30" s="5" t="str">
        <f t="shared" si="8"/>
        <v>Cerealsnesethanol_production_from_Wheat</v>
      </c>
      <c r="G30" s="37" t="s">
        <v>389</v>
      </c>
      <c r="H30" s="5" t="s">
        <v>186</v>
      </c>
      <c r="I30" s="5" t="s">
        <v>186</v>
      </c>
      <c r="J30" s="39">
        <v>1.0</v>
      </c>
      <c r="K30" s="5" t="str">
        <f t="shared" ref="K30:K36" si="10">CONCATENATE(E30,"_",B30)</f>
        <v>GR_ethanol_production_from_Wheat</v>
      </c>
      <c r="M30" s="5"/>
      <c r="R30" s="40" t="s">
        <v>118</v>
      </c>
    </row>
    <row r="31" ht="15.75" customHeight="1">
      <c r="A31" s="23" t="s">
        <v>125</v>
      </c>
      <c r="B31" s="23" t="str">
        <f t="shared" ref="B31:B35" si="11">CONCATENATE("ethanol_production_from_",A31)</f>
        <v>ethanol_production_from_Sugarbeet</v>
      </c>
      <c r="C31" s="5" t="str">
        <f t="shared" si="7"/>
        <v>GR_Sugarbeet</v>
      </c>
      <c r="D31" s="23" t="s">
        <v>229</v>
      </c>
      <c r="E31" s="23" t="s">
        <v>231</v>
      </c>
      <c r="F31" s="5" t="str">
        <f t="shared" si="8"/>
        <v>Sugarbeetethanol_production_from_Sugarbeet</v>
      </c>
      <c r="G31" s="37" t="s">
        <v>389</v>
      </c>
      <c r="H31" s="5" t="s">
        <v>186</v>
      </c>
      <c r="I31" s="5" t="s">
        <v>186</v>
      </c>
      <c r="J31" s="39">
        <v>1.0</v>
      </c>
      <c r="K31" s="5" t="str">
        <f t="shared" si="10"/>
        <v>GR_ethanol_production_from_Sugarbeet</v>
      </c>
      <c r="M31" s="5"/>
      <c r="R31" s="40" t="s">
        <v>118</v>
      </c>
    </row>
    <row r="32" ht="15.75" customHeight="1">
      <c r="A32" s="23" t="s">
        <v>127</v>
      </c>
      <c r="B32" s="23" t="str">
        <f t="shared" si="11"/>
        <v>ethanol_production_from_Wheat</v>
      </c>
      <c r="C32" s="5" t="str">
        <f t="shared" si="7"/>
        <v>GR_Wheat</v>
      </c>
      <c r="D32" s="23" t="s">
        <v>229</v>
      </c>
      <c r="E32" s="23" t="s">
        <v>231</v>
      </c>
      <c r="F32" s="5" t="str">
        <f t="shared" si="8"/>
        <v>Wheatethanol_production_from_Wheat</v>
      </c>
      <c r="G32" s="37" t="s">
        <v>389</v>
      </c>
      <c r="H32" s="5" t="s">
        <v>186</v>
      </c>
      <c r="I32" s="5" t="s">
        <v>186</v>
      </c>
      <c r="J32" s="39">
        <v>1.0</v>
      </c>
      <c r="K32" s="5" t="str">
        <f t="shared" si="10"/>
        <v>GR_ethanol_production_from_Wheat</v>
      </c>
      <c r="M32" s="5"/>
      <c r="R32" s="40" t="s">
        <v>118</v>
      </c>
    </row>
    <row r="33" ht="15.75" customHeight="1">
      <c r="A33" s="23" t="s">
        <v>119</v>
      </c>
      <c r="B33" s="23" t="str">
        <f t="shared" si="11"/>
        <v>ethanol_production_from_Maize</v>
      </c>
      <c r="C33" s="5" t="str">
        <f t="shared" si="7"/>
        <v>HU_Maize</v>
      </c>
      <c r="D33" s="23" t="s">
        <v>279</v>
      </c>
      <c r="E33" s="23" t="s">
        <v>280</v>
      </c>
      <c r="F33" s="5" t="str">
        <f t="shared" si="8"/>
        <v>Maizeethanol_production_from_Maize</v>
      </c>
      <c r="G33" s="37" t="s">
        <v>389</v>
      </c>
      <c r="H33" s="5" t="s">
        <v>186</v>
      </c>
      <c r="I33" s="5" t="s">
        <v>186</v>
      </c>
      <c r="J33" s="39">
        <v>1.0</v>
      </c>
      <c r="K33" s="5" t="str">
        <f t="shared" si="10"/>
        <v>HU_ethanol_production_from_Maize</v>
      </c>
      <c r="M33" s="5"/>
      <c r="R33" s="40" t="s">
        <v>118</v>
      </c>
    </row>
    <row r="34" ht="15.75" customHeight="1">
      <c r="A34" s="23" t="s">
        <v>119</v>
      </c>
      <c r="B34" s="23" t="str">
        <f t="shared" si="11"/>
        <v>ethanol_production_from_Maize</v>
      </c>
      <c r="C34" s="5" t="str">
        <f t="shared" si="7"/>
        <v>SP_Maize</v>
      </c>
      <c r="D34" s="23" t="s">
        <v>288</v>
      </c>
      <c r="E34" s="23" t="s">
        <v>289</v>
      </c>
      <c r="F34" s="5" t="str">
        <f t="shared" si="8"/>
        <v>Maizeethanol_production_from_Maize</v>
      </c>
      <c r="G34" s="37" t="s">
        <v>389</v>
      </c>
      <c r="H34" s="5" t="s">
        <v>186</v>
      </c>
      <c r="I34" s="5" t="s">
        <v>186</v>
      </c>
      <c r="J34" s="39">
        <v>1.0</v>
      </c>
      <c r="K34" s="5" t="str">
        <f t="shared" si="10"/>
        <v>SP_ethanol_production_from_Maize</v>
      </c>
      <c r="M34" s="5"/>
      <c r="R34" s="40" t="s">
        <v>118</v>
      </c>
    </row>
    <row r="35" ht="15.75" customHeight="1">
      <c r="A35" s="23" t="s">
        <v>127</v>
      </c>
      <c r="B35" s="23" t="str">
        <f t="shared" si="11"/>
        <v>ethanol_production_from_Wheat</v>
      </c>
      <c r="C35" s="5" t="str">
        <f t="shared" si="7"/>
        <v>UK_Wheat</v>
      </c>
      <c r="D35" s="23" t="s">
        <v>290</v>
      </c>
      <c r="E35" s="23" t="s">
        <v>291</v>
      </c>
      <c r="F35" s="5" t="str">
        <f t="shared" si="8"/>
        <v>Wheatethanol_production_from_Wheat</v>
      </c>
      <c r="G35" s="37" t="s">
        <v>389</v>
      </c>
      <c r="H35" s="5" t="s">
        <v>186</v>
      </c>
      <c r="I35" s="5" t="s">
        <v>186</v>
      </c>
      <c r="J35" s="39">
        <v>1.0</v>
      </c>
      <c r="K35" s="5" t="str">
        <f t="shared" si="10"/>
        <v>UK_ethanol_production_from_Wheat</v>
      </c>
      <c r="M35" s="5"/>
      <c r="R35" s="40" t="s">
        <v>118</v>
      </c>
    </row>
    <row r="36" ht="15.75" customHeight="1">
      <c r="A36" s="23" t="s">
        <v>124</v>
      </c>
      <c r="B36" s="23" t="str">
        <f>CONCATENATE("ethanol_production_from_","Wheat")</f>
        <v>ethanol_production_from_Wheat</v>
      </c>
      <c r="C36" s="5" t="str">
        <f t="shared" si="7"/>
        <v>PL_Rye</v>
      </c>
      <c r="D36" s="23" t="s">
        <v>292</v>
      </c>
      <c r="E36" s="23" t="s">
        <v>293</v>
      </c>
      <c r="F36" s="5" t="str">
        <f t="shared" si="8"/>
        <v>Ryeethanol_production_from_Wheat</v>
      </c>
      <c r="G36" s="37" t="s">
        <v>389</v>
      </c>
      <c r="H36" s="5" t="s">
        <v>186</v>
      </c>
      <c r="I36" s="5" t="s">
        <v>186</v>
      </c>
      <c r="J36" s="39">
        <v>1.0</v>
      </c>
      <c r="K36" s="5" t="str">
        <f t="shared" si="10"/>
        <v>PL_ethanol_production_from_Wheat</v>
      </c>
      <c r="M36" s="5"/>
      <c r="R36" s="40" t="s">
        <v>118</v>
      </c>
    </row>
    <row r="37" ht="15.75" customHeight="1">
      <c r="A37" s="23"/>
      <c r="B37" s="23"/>
      <c r="C37" s="5"/>
      <c r="D37" s="23"/>
      <c r="E37" s="23"/>
      <c r="F37" s="5"/>
      <c r="G37" s="5"/>
      <c r="K37" s="5"/>
      <c r="M37" s="5"/>
      <c r="R37" s="40"/>
    </row>
    <row r="38" ht="15.75" customHeight="1">
      <c r="A38" s="23"/>
      <c r="B38" s="35"/>
      <c r="C38" s="36"/>
      <c r="D38" s="35"/>
      <c r="E38" s="35"/>
      <c r="F38" s="3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ht="15.75" customHeight="1">
      <c r="A39" s="23"/>
      <c r="B39" s="23"/>
      <c r="C39" s="36"/>
      <c r="D39" s="23"/>
      <c r="E39" s="23"/>
      <c r="F39" s="5"/>
      <c r="G39" s="5"/>
      <c r="K39" s="5"/>
      <c r="M39" s="5"/>
    </row>
    <row r="40" ht="15.75" customHeight="1">
      <c r="A40" s="23"/>
      <c r="B40" s="23"/>
      <c r="C40" s="36"/>
      <c r="D40" s="23"/>
      <c r="E40" s="23"/>
      <c r="F40" s="5"/>
      <c r="G40" s="5"/>
      <c r="K40" s="5"/>
      <c r="M40" s="5"/>
    </row>
    <row r="41" ht="15.75" customHeight="1">
      <c r="A41" s="23"/>
      <c r="B41" s="23"/>
      <c r="C41" s="36"/>
      <c r="D41" s="23"/>
      <c r="E41" s="23"/>
      <c r="F41" s="5"/>
      <c r="G41" s="5"/>
      <c r="K41" s="5"/>
      <c r="M41" s="5"/>
    </row>
    <row r="42" ht="15.75" customHeight="1">
      <c r="A42" s="23"/>
      <c r="B42" s="23"/>
      <c r="C42" s="36"/>
      <c r="D42" s="23"/>
      <c r="E42" s="23"/>
      <c r="F42" s="5"/>
      <c r="G42" s="5"/>
      <c r="K42" s="5"/>
      <c r="M42" s="5"/>
    </row>
    <row r="43" ht="15.75" customHeight="1">
      <c r="A43" s="23"/>
      <c r="B43" s="23"/>
      <c r="C43" s="36"/>
      <c r="D43" s="23"/>
      <c r="E43" s="23"/>
      <c r="F43" s="5"/>
      <c r="G43" s="5"/>
      <c r="K43" s="5"/>
      <c r="M43" s="5"/>
    </row>
    <row r="44" ht="15.75" customHeight="1">
      <c r="A44" s="23"/>
      <c r="B44" s="23"/>
      <c r="C44" s="36"/>
      <c r="D44" s="23"/>
      <c r="E44" s="23"/>
      <c r="F44" s="5"/>
      <c r="G44" s="5"/>
      <c r="K44" s="5"/>
      <c r="M44" s="5"/>
    </row>
    <row r="45" ht="15.75" customHeight="1">
      <c r="A45" s="23"/>
      <c r="B45" s="23"/>
      <c r="C45" s="36"/>
      <c r="D45" s="23"/>
      <c r="E45" s="23"/>
      <c r="F45" s="5"/>
      <c r="G45" s="5"/>
      <c r="K45" s="5"/>
      <c r="M45" s="5"/>
    </row>
    <row r="46" ht="15.75" customHeight="1">
      <c r="A46" s="23"/>
      <c r="B46" s="23"/>
      <c r="C46" s="36"/>
      <c r="D46" s="23"/>
      <c r="E46" s="23"/>
      <c r="F46" s="5"/>
      <c r="G46" s="5"/>
      <c r="K46" s="5"/>
      <c r="M46" s="5"/>
    </row>
    <row r="47" ht="15.75" customHeight="1">
      <c r="A47" s="23"/>
      <c r="B47" s="23"/>
      <c r="C47" s="36"/>
      <c r="D47" s="23"/>
      <c r="E47" s="23"/>
      <c r="F47" s="5"/>
      <c r="G47" s="5"/>
      <c r="K47" s="5"/>
      <c r="M47" s="5"/>
    </row>
    <row r="48" ht="15.75" customHeight="1">
      <c r="A48" s="23"/>
      <c r="B48" s="23"/>
      <c r="C48" s="36"/>
      <c r="D48" s="23"/>
      <c r="E48" s="23"/>
      <c r="F48" s="5"/>
      <c r="G48" s="5"/>
      <c r="K48" s="5"/>
      <c r="M48" s="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24.75"/>
    <col customWidth="1" min="3" max="3" width="15.13"/>
    <col customWidth="1" min="4" max="4" width="9.38"/>
    <col customWidth="1" min="5" max="5" width="12.25"/>
    <col customWidth="1" min="6" max="7" width="19.25"/>
    <col customWidth="1" min="8" max="8" width="39.88"/>
    <col customWidth="1" min="9" max="11" width="28.75"/>
    <col customWidth="1" min="12" max="12" width="26.0"/>
    <col customWidth="1" min="13" max="16" width="18.25"/>
    <col customWidth="1" min="17" max="17" width="14.5"/>
    <col customWidth="1" min="18" max="18" width="13.38"/>
    <col customWidth="1" min="19" max="21" width="9.38"/>
    <col customWidth="1" min="22" max="26" width="8.63"/>
  </cols>
  <sheetData>
    <row r="1">
      <c r="A1" s="1" t="s">
        <v>0</v>
      </c>
      <c r="B1" s="1" t="s">
        <v>235</v>
      </c>
      <c r="C1" s="1" t="s">
        <v>5</v>
      </c>
      <c r="D1" s="1" t="s">
        <v>345</v>
      </c>
      <c r="E1" s="1" t="s">
        <v>238</v>
      </c>
      <c r="F1" s="1" t="s">
        <v>239</v>
      </c>
      <c r="G1" s="1" t="s">
        <v>30</v>
      </c>
      <c r="H1" s="1" t="s">
        <v>404</v>
      </c>
      <c r="I1" s="7" t="s">
        <v>343</v>
      </c>
      <c r="J1" s="1" t="s">
        <v>3</v>
      </c>
      <c r="K1" s="1"/>
      <c r="L1" s="7" t="s">
        <v>349</v>
      </c>
      <c r="M1" s="7" t="s">
        <v>350</v>
      </c>
      <c r="N1" s="7" t="s">
        <v>351</v>
      </c>
      <c r="O1" s="1" t="s">
        <v>405</v>
      </c>
      <c r="P1" s="7" t="s">
        <v>353</v>
      </c>
      <c r="Q1" s="1" t="s">
        <v>406</v>
      </c>
      <c r="R1" s="41" t="s">
        <v>359</v>
      </c>
      <c r="S1" s="28" t="s">
        <v>361</v>
      </c>
      <c r="T1" s="44" t="s">
        <v>362</v>
      </c>
      <c r="U1" s="29" t="s">
        <v>364</v>
      </c>
    </row>
    <row r="2">
      <c r="A2" s="3" t="str">
        <f t="shared" ref="A2:A5" si="1">CONCATENATE(C2,",",D2,",",E2,",",J2)</f>
        <v>Biodiesel,2017,1518-Magic,China</v>
      </c>
      <c r="B2" s="3" t="str">
        <f t="shared" ref="B2:B5" si="2">CONCATENATE(C2,",",D2,",",E2,",","Crop")</f>
        <v>Biodiesel,2017,1518-Magic,Crop</v>
      </c>
      <c r="C2" s="3" t="s">
        <v>35</v>
      </c>
      <c r="D2" s="3">
        <v>2017.0</v>
      </c>
      <c r="E2" s="3" t="s">
        <v>365</v>
      </c>
      <c r="F2" s="3" t="s">
        <v>115</v>
      </c>
      <c r="G2" s="3" t="s">
        <v>115</v>
      </c>
      <c r="H2" s="5" t="s">
        <v>366</v>
      </c>
      <c r="I2" s="5" t="s">
        <v>115</v>
      </c>
      <c r="J2" s="3" t="s">
        <v>148</v>
      </c>
      <c r="K2" s="20" t="s">
        <v>413</v>
      </c>
      <c r="L2" s="5" t="s">
        <v>224</v>
      </c>
      <c r="M2" s="5" t="s">
        <v>115</v>
      </c>
      <c r="N2" s="5" t="s">
        <v>367</v>
      </c>
      <c r="O2" s="48">
        <v>20.2</v>
      </c>
      <c r="P2" s="31">
        <v>0.201395812562313</v>
      </c>
      <c r="Q2" s="30">
        <f t="shared" ref="Q2:Q5" si="3">O2/($O$2+$O$3+$O$4+$O$5)</f>
        <v>0.2013958126</v>
      </c>
      <c r="R2" s="32" t="str">
        <f>VLOOKUP(B2,'Interfaces Processor-Processing'!A:AB,26,0)</f>
        <v>input</v>
      </c>
      <c r="S2" s="3" t="s">
        <v>24</v>
      </c>
      <c r="T2" s="32" t="str">
        <f t="shared" ref="T2:T5" si="4">Q2*R2</f>
        <v>#VALUE!</v>
      </c>
      <c r="U2" s="3" t="s">
        <v>24</v>
      </c>
    </row>
    <row r="3">
      <c r="A3" s="3" t="str">
        <f t="shared" si="1"/>
        <v>Biodiesel,2017,1518-Magic,UnitedStateofAmerica</v>
      </c>
      <c r="B3" s="3" t="str">
        <f t="shared" si="2"/>
        <v>Biodiesel,2017,1518-Magic,Crop</v>
      </c>
      <c r="C3" s="3" t="s">
        <v>35</v>
      </c>
      <c r="D3" s="3">
        <v>2017.0</v>
      </c>
      <c r="E3" s="3" t="s">
        <v>365</v>
      </c>
      <c r="F3" s="3" t="s">
        <v>115</v>
      </c>
      <c r="G3" s="3" t="s">
        <v>115</v>
      </c>
      <c r="H3" s="5" t="s">
        <v>366</v>
      </c>
      <c r="I3" s="5" t="s">
        <v>115</v>
      </c>
      <c r="J3" s="3" t="s">
        <v>338</v>
      </c>
      <c r="K3" s="3" t="s">
        <v>342</v>
      </c>
      <c r="L3" s="5" t="s">
        <v>225</v>
      </c>
      <c r="M3" s="5" t="s">
        <v>115</v>
      </c>
      <c r="N3" s="5" t="s">
        <v>367</v>
      </c>
      <c r="O3" s="3">
        <v>22.7</v>
      </c>
      <c r="P3" s="31">
        <v>0.226321036889332</v>
      </c>
      <c r="Q3" s="30">
        <f t="shared" si="3"/>
        <v>0.2263210369</v>
      </c>
      <c r="R3" s="32" t="str">
        <f>VLOOKUP(B3,'Interfaces Processor-Processing'!A:AB,26,0)</f>
        <v>input</v>
      </c>
      <c r="S3" s="3" t="s">
        <v>24</v>
      </c>
      <c r="T3" s="32" t="str">
        <f t="shared" si="4"/>
        <v>#VALUE!</v>
      </c>
      <c r="U3" s="3" t="s">
        <v>24</v>
      </c>
    </row>
    <row r="4">
      <c r="A4" s="3" t="str">
        <f t="shared" si="1"/>
        <v>Biodiesel,2017,1518-Magic,Netherland</v>
      </c>
      <c r="B4" s="3" t="str">
        <f t="shared" si="2"/>
        <v>Biodiesel,2017,1518-Magic,Crop</v>
      </c>
      <c r="C4" s="3" t="s">
        <v>35</v>
      </c>
      <c r="D4" s="3">
        <v>2017.0</v>
      </c>
      <c r="E4" s="3" t="s">
        <v>365</v>
      </c>
      <c r="F4" s="3" t="s">
        <v>115</v>
      </c>
      <c r="G4" s="3" t="s">
        <v>115</v>
      </c>
      <c r="H4" s="5" t="s">
        <v>366</v>
      </c>
      <c r="I4" s="5" t="s">
        <v>115</v>
      </c>
      <c r="J4" s="3" t="s">
        <v>310</v>
      </c>
      <c r="K4" s="3" t="s">
        <v>20</v>
      </c>
      <c r="L4" s="5" t="s">
        <v>226</v>
      </c>
      <c r="M4" s="5" t="s">
        <v>115</v>
      </c>
      <c r="N4" s="5" t="s">
        <v>367</v>
      </c>
      <c r="O4" s="3">
        <v>11.4</v>
      </c>
      <c r="P4" s="31">
        <v>0.113659022931206</v>
      </c>
      <c r="Q4" s="30">
        <f t="shared" si="3"/>
        <v>0.1136590229</v>
      </c>
      <c r="R4" s="32" t="str">
        <f>VLOOKUP(B4,'Interfaces Processor-Processing'!A:AB,26,0)</f>
        <v>input</v>
      </c>
      <c r="S4" s="3" t="s">
        <v>24</v>
      </c>
      <c r="T4" s="32" t="str">
        <f t="shared" si="4"/>
        <v>#VALUE!</v>
      </c>
      <c r="U4" s="3" t="s">
        <v>24</v>
      </c>
    </row>
    <row r="5">
      <c r="A5" s="3" t="str">
        <f t="shared" si="1"/>
        <v>Biodiesel,2017,1518-Magic,Otros</v>
      </c>
      <c r="B5" s="3" t="str">
        <f t="shared" si="2"/>
        <v>Biodiesel,2017,1518-Magic,Crop</v>
      </c>
      <c r="C5" s="3" t="s">
        <v>35</v>
      </c>
      <c r="D5" s="3">
        <v>2017.0</v>
      </c>
      <c r="E5" s="3" t="s">
        <v>365</v>
      </c>
      <c r="F5" s="3" t="s">
        <v>115</v>
      </c>
      <c r="G5" s="3" t="s">
        <v>115</v>
      </c>
      <c r="H5" s="5" t="s">
        <v>366</v>
      </c>
      <c r="I5" s="5" t="s">
        <v>115</v>
      </c>
      <c r="J5" s="3" t="s">
        <v>320</v>
      </c>
      <c r="K5" s="3" t="s">
        <v>320</v>
      </c>
      <c r="L5" s="5" t="s">
        <v>227</v>
      </c>
      <c r="M5" s="5" t="s">
        <v>115</v>
      </c>
      <c r="N5" s="5" t="s">
        <v>367</v>
      </c>
      <c r="O5" s="3">
        <v>46.0</v>
      </c>
      <c r="P5" s="31">
        <v>0.458624127617149</v>
      </c>
      <c r="Q5" s="30">
        <f t="shared" si="3"/>
        <v>0.4586241276</v>
      </c>
      <c r="R5" s="32" t="str">
        <f>VLOOKUP(B5,'Interfaces Processor-Processing'!A:AB,26,0)</f>
        <v>input</v>
      </c>
      <c r="S5" s="3" t="s">
        <v>24</v>
      </c>
      <c r="T5" s="32" t="str">
        <f t="shared" si="4"/>
        <v>#VALUE!</v>
      </c>
      <c r="U5" s="3" t="s">
        <v>24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5.0"/>
    <col customWidth="1" min="3" max="3" width="44.75"/>
    <col customWidth="1" min="4" max="4" width="24.63"/>
    <col customWidth="1" min="5" max="5" width="49.88"/>
    <col customWidth="1" min="6" max="6" width="33.25"/>
    <col customWidth="1" min="7" max="7" width="44.75"/>
    <col customWidth="1" min="8" max="14" width="12.63"/>
    <col customWidth="1" min="15" max="26" width="8.63"/>
  </cols>
  <sheetData>
    <row r="1">
      <c r="A1" s="42"/>
      <c r="B1" s="43"/>
      <c r="C1" s="7" t="s">
        <v>336</v>
      </c>
      <c r="D1" s="7" t="s">
        <v>343</v>
      </c>
      <c r="E1" s="36" t="s">
        <v>349</v>
      </c>
      <c r="F1" s="7" t="s">
        <v>350</v>
      </c>
      <c r="G1" s="45"/>
      <c r="H1" s="7" t="s">
        <v>407</v>
      </c>
      <c r="I1" s="7" t="s">
        <v>351</v>
      </c>
      <c r="J1" s="7" t="s">
        <v>353</v>
      </c>
      <c r="K1" s="7" t="s">
        <v>408</v>
      </c>
      <c r="L1" s="7" t="s">
        <v>409</v>
      </c>
      <c r="M1" s="7" t="s">
        <v>410</v>
      </c>
      <c r="N1" s="7" t="s">
        <v>48</v>
      </c>
    </row>
    <row r="2">
      <c r="B2" s="46" t="s">
        <v>106</v>
      </c>
      <c r="C2" s="5" t="s">
        <v>411</v>
      </c>
      <c r="D2" s="5" t="s">
        <v>105</v>
      </c>
      <c r="E2" s="5" t="s">
        <v>412</v>
      </c>
      <c r="F2" s="5" t="s">
        <v>105</v>
      </c>
      <c r="G2" s="47" t="s">
        <v>123</v>
      </c>
      <c r="I2" s="3" t="s">
        <v>444</v>
      </c>
    </row>
    <row r="3">
      <c r="B3" s="46" t="s">
        <v>198</v>
      </c>
      <c r="C3" s="5" t="s">
        <v>445</v>
      </c>
      <c r="D3" s="5" t="s">
        <v>119</v>
      </c>
      <c r="E3" s="5" t="s">
        <v>446</v>
      </c>
      <c r="F3" s="5" t="s">
        <v>119</v>
      </c>
      <c r="G3" s="47" t="s">
        <v>205</v>
      </c>
      <c r="I3" s="3" t="s">
        <v>444</v>
      </c>
    </row>
    <row r="4">
      <c r="B4" s="46" t="s">
        <v>211</v>
      </c>
      <c r="C4" s="5" t="s">
        <v>447</v>
      </c>
      <c r="D4" s="5" t="s">
        <v>125</v>
      </c>
      <c r="E4" s="5" t="s">
        <v>448</v>
      </c>
      <c r="F4" s="5" t="s">
        <v>125</v>
      </c>
      <c r="G4" s="47" t="s">
        <v>205</v>
      </c>
      <c r="I4" s="3" t="s">
        <v>444</v>
      </c>
    </row>
    <row r="5">
      <c r="B5" s="46" t="s">
        <v>228</v>
      </c>
      <c r="C5" s="5" t="s">
        <v>449</v>
      </c>
      <c r="D5" s="5" t="s">
        <v>127</v>
      </c>
      <c r="E5" s="5" t="s">
        <v>450</v>
      </c>
      <c r="F5" s="5" t="s">
        <v>127</v>
      </c>
      <c r="G5" s="47" t="s">
        <v>205</v>
      </c>
      <c r="I5" s="3" t="s">
        <v>444</v>
      </c>
    </row>
    <row r="6">
      <c r="B6" s="46" t="s">
        <v>247</v>
      </c>
      <c r="C6" s="5" t="s">
        <v>451</v>
      </c>
      <c r="D6" s="5" t="s">
        <v>130</v>
      </c>
      <c r="E6" s="5" t="s">
        <v>452</v>
      </c>
      <c r="F6" s="5" t="s">
        <v>130</v>
      </c>
      <c r="G6" s="47" t="s">
        <v>252</v>
      </c>
      <c r="I6" s="3" t="s">
        <v>444</v>
      </c>
    </row>
    <row r="7">
      <c r="B7" s="46" t="s">
        <v>262</v>
      </c>
      <c r="C7" s="5" t="s">
        <v>453</v>
      </c>
      <c r="D7" s="5" t="s">
        <v>125</v>
      </c>
      <c r="E7" s="5" t="s">
        <v>454</v>
      </c>
      <c r="F7" s="5" t="s">
        <v>125</v>
      </c>
      <c r="G7" s="47" t="s">
        <v>252</v>
      </c>
      <c r="I7" s="3" t="s">
        <v>444</v>
      </c>
    </row>
    <row r="8">
      <c r="B8" s="46" t="s">
        <v>275</v>
      </c>
      <c r="C8" s="5" t="s">
        <v>455</v>
      </c>
      <c r="D8" s="5" t="s">
        <v>127</v>
      </c>
      <c r="E8" s="5" t="s">
        <v>456</v>
      </c>
      <c r="F8" s="5" t="s">
        <v>127</v>
      </c>
      <c r="G8" s="47" t="s">
        <v>252</v>
      </c>
      <c r="I8" s="3" t="s">
        <v>444</v>
      </c>
    </row>
    <row r="9">
      <c r="B9" s="46" t="s">
        <v>307</v>
      </c>
      <c r="C9" s="5" t="s">
        <v>457</v>
      </c>
      <c r="D9" s="5" t="s">
        <v>119</v>
      </c>
      <c r="E9" s="5" t="s">
        <v>458</v>
      </c>
      <c r="F9" s="5" t="s">
        <v>119</v>
      </c>
      <c r="G9" s="47" t="s">
        <v>308</v>
      </c>
      <c r="I9" s="3" t="s">
        <v>444</v>
      </c>
    </row>
    <row r="10">
      <c r="B10" s="46" t="s">
        <v>325</v>
      </c>
      <c r="C10" s="5" t="s">
        <v>459</v>
      </c>
      <c r="D10" s="5" t="s">
        <v>124</v>
      </c>
      <c r="E10" s="5" t="s">
        <v>460</v>
      </c>
      <c r="F10" s="5" t="s">
        <v>124</v>
      </c>
      <c r="G10" s="47" t="s">
        <v>326</v>
      </c>
      <c r="I10" s="3" t="s">
        <v>444</v>
      </c>
    </row>
    <row r="11">
      <c r="B11" s="46" t="s">
        <v>328</v>
      </c>
      <c r="C11" s="5" t="s">
        <v>461</v>
      </c>
      <c r="D11" s="5" t="s">
        <v>119</v>
      </c>
      <c r="E11" s="5" t="s">
        <v>462</v>
      </c>
      <c r="F11" s="5" t="s">
        <v>119</v>
      </c>
      <c r="G11" s="47" t="s">
        <v>329</v>
      </c>
      <c r="I11" s="3" t="s">
        <v>444</v>
      </c>
    </row>
    <row r="12">
      <c r="B12" s="46" t="s">
        <v>331</v>
      </c>
      <c r="C12" s="5" t="s">
        <v>463</v>
      </c>
      <c r="D12" s="5" t="s">
        <v>127</v>
      </c>
      <c r="E12" s="5" t="s">
        <v>464</v>
      </c>
      <c r="F12" s="5" t="s">
        <v>127</v>
      </c>
      <c r="G12" s="47" t="s">
        <v>332</v>
      </c>
      <c r="I12" s="3" t="s">
        <v>444</v>
      </c>
    </row>
    <row r="13">
      <c r="B13" s="46"/>
      <c r="C13" s="5"/>
      <c r="D13" s="5"/>
      <c r="E13" s="5"/>
      <c r="F13" s="5"/>
      <c r="G13" s="53"/>
    </row>
    <row r="14">
      <c r="B14" s="46"/>
      <c r="C14" s="5"/>
      <c r="D14" s="5"/>
      <c r="E14" s="5"/>
      <c r="F14" s="5"/>
      <c r="G14" s="53"/>
    </row>
    <row r="15">
      <c r="A15" s="3" t="s">
        <v>466</v>
      </c>
      <c r="B15" s="46" t="s">
        <v>106</v>
      </c>
      <c r="C15" s="5" t="s">
        <v>412</v>
      </c>
      <c r="D15" s="5" t="s">
        <v>186</v>
      </c>
      <c r="E15" s="5" t="str">
        <f t="shared" ref="E15:E25" si="1">CONCATENATE(B15,".",A15,D2)</f>
        <v>BR_Sugarcane.BR_DewateringSugarcane</v>
      </c>
      <c r="F15" s="5" t="s">
        <v>186</v>
      </c>
      <c r="G15" s="53" t="s">
        <v>467</v>
      </c>
      <c r="I15" s="3" t="s">
        <v>444</v>
      </c>
    </row>
    <row r="16">
      <c r="A16" s="3" t="s">
        <v>468</v>
      </c>
      <c r="B16" s="46" t="s">
        <v>198</v>
      </c>
      <c r="C16" s="5" t="s">
        <v>446</v>
      </c>
      <c r="D16" s="5" t="s">
        <v>186</v>
      </c>
      <c r="E16" s="5" t="str">
        <f t="shared" si="1"/>
        <v>FR_Maize.FR_DewateringMaize</v>
      </c>
      <c r="F16" s="5" t="s">
        <v>186</v>
      </c>
      <c r="G16" s="53" t="s">
        <v>469</v>
      </c>
      <c r="I16" s="3" t="s">
        <v>444</v>
      </c>
    </row>
    <row r="17">
      <c r="A17" s="3" t="s">
        <v>468</v>
      </c>
      <c r="B17" s="46" t="s">
        <v>211</v>
      </c>
      <c r="C17" s="5" t="s">
        <v>448</v>
      </c>
      <c r="D17" s="5" t="s">
        <v>186</v>
      </c>
      <c r="E17" s="5" t="str">
        <f t="shared" si="1"/>
        <v>FR_Sugarbeet.FR_DewateringSugarbeet</v>
      </c>
      <c r="F17" s="5" t="s">
        <v>186</v>
      </c>
      <c r="G17" s="53" t="s">
        <v>472</v>
      </c>
      <c r="I17" s="3" t="s">
        <v>444</v>
      </c>
    </row>
    <row r="18">
      <c r="A18" s="3" t="s">
        <v>468</v>
      </c>
      <c r="B18" s="46" t="s">
        <v>228</v>
      </c>
      <c r="C18" s="5" t="s">
        <v>450</v>
      </c>
      <c r="D18" s="5" t="s">
        <v>186</v>
      </c>
      <c r="E18" s="5" t="str">
        <f t="shared" si="1"/>
        <v>FR_Wheat.FR_DewateringWheat</v>
      </c>
      <c r="F18" s="5" t="s">
        <v>186</v>
      </c>
      <c r="G18" s="53" t="s">
        <v>473</v>
      </c>
      <c r="I18" s="3" t="s">
        <v>444</v>
      </c>
    </row>
    <row r="19">
      <c r="A19" s="3" t="s">
        <v>474</v>
      </c>
      <c r="B19" s="46" t="s">
        <v>247</v>
      </c>
      <c r="C19" s="5" t="s">
        <v>452</v>
      </c>
      <c r="D19" s="5" t="s">
        <v>186</v>
      </c>
      <c r="E19" s="5" t="str">
        <f t="shared" si="1"/>
        <v>GR_Cerealsnes.GR_DewateringCerealsnes</v>
      </c>
      <c r="F19" s="5" t="s">
        <v>186</v>
      </c>
      <c r="G19" s="53" t="s">
        <v>475</v>
      </c>
      <c r="I19" s="3" t="s">
        <v>444</v>
      </c>
    </row>
    <row r="20">
      <c r="A20" s="3" t="s">
        <v>474</v>
      </c>
      <c r="B20" s="46" t="s">
        <v>262</v>
      </c>
      <c r="C20" s="5" t="s">
        <v>454</v>
      </c>
      <c r="D20" s="5" t="s">
        <v>186</v>
      </c>
      <c r="E20" s="5" t="str">
        <f t="shared" si="1"/>
        <v>GR_Sugarbeet.GR_DewateringSugarbeet</v>
      </c>
      <c r="F20" s="5" t="s">
        <v>186</v>
      </c>
      <c r="G20" s="53" t="s">
        <v>476</v>
      </c>
      <c r="I20" s="3" t="s">
        <v>444</v>
      </c>
    </row>
    <row r="21" ht="15.75" customHeight="1">
      <c r="A21" s="3" t="s">
        <v>474</v>
      </c>
      <c r="B21" s="46" t="s">
        <v>275</v>
      </c>
      <c r="C21" s="5" t="s">
        <v>456</v>
      </c>
      <c r="D21" s="5" t="s">
        <v>186</v>
      </c>
      <c r="E21" s="5" t="str">
        <f t="shared" si="1"/>
        <v>GR_Wheat.GR_DewateringWheat</v>
      </c>
      <c r="F21" s="5" t="s">
        <v>186</v>
      </c>
      <c r="G21" s="53" t="s">
        <v>475</v>
      </c>
      <c r="I21" s="3" t="s">
        <v>444</v>
      </c>
    </row>
    <row r="22" ht="15.75" customHeight="1">
      <c r="A22" s="3" t="s">
        <v>477</v>
      </c>
      <c r="B22" s="46" t="s">
        <v>307</v>
      </c>
      <c r="C22" s="5" t="s">
        <v>458</v>
      </c>
      <c r="D22" s="5" t="s">
        <v>186</v>
      </c>
      <c r="E22" s="5" t="str">
        <f t="shared" si="1"/>
        <v>HU_Maize.HU_DewateringMaize</v>
      </c>
      <c r="F22" s="5" t="s">
        <v>186</v>
      </c>
      <c r="G22" s="53" t="s">
        <v>478</v>
      </c>
      <c r="I22" s="3" t="s">
        <v>444</v>
      </c>
    </row>
    <row r="23" ht="15.75" customHeight="1">
      <c r="A23" s="3" t="s">
        <v>479</v>
      </c>
      <c r="B23" s="46" t="s">
        <v>325</v>
      </c>
      <c r="C23" s="5" t="s">
        <v>460</v>
      </c>
      <c r="D23" s="5" t="s">
        <v>186</v>
      </c>
      <c r="E23" s="5" t="str">
        <f t="shared" si="1"/>
        <v>PL_Rye.PL_DewateringRye</v>
      </c>
      <c r="F23" s="5" t="s">
        <v>186</v>
      </c>
      <c r="G23" s="53" t="s">
        <v>480</v>
      </c>
      <c r="I23" s="3" t="s">
        <v>444</v>
      </c>
    </row>
    <row r="24" ht="15.75" customHeight="1">
      <c r="A24" s="3" t="s">
        <v>481</v>
      </c>
      <c r="B24" s="46" t="s">
        <v>328</v>
      </c>
      <c r="C24" s="5" t="s">
        <v>462</v>
      </c>
      <c r="D24" s="5" t="s">
        <v>186</v>
      </c>
      <c r="E24" s="5" t="str">
        <f t="shared" si="1"/>
        <v>SP_Maize.SP_DewateringMaize</v>
      </c>
      <c r="F24" s="5" t="s">
        <v>186</v>
      </c>
      <c r="G24" s="53" t="s">
        <v>482</v>
      </c>
      <c r="I24" s="3" t="s">
        <v>444</v>
      </c>
    </row>
    <row r="25" ht="15.75" customHeight="1">
      <c r="A25" s="3" t="s">
        <v>483</v>
      </c>
      <c r="B25" s="46" t="s">
        <v>331</v>
      </c>
      <c r="C25" s="5" t="s">
        <v>464</v>
      </c>
      <c r="D25" s="5" t="s">
        <v>186</v>
      </c>
      <c r="E25" s="5" t="str">
        <f t="shared" si="1"/>
        <v>UK_Wheat.UK_DewateringWheat</v>
      </c>
      <c r="F25" s="5" t="s">
        <v>186</v>
      </c>
      <c r="G25" s="53" t="s">
        <v>484</v>
      </c>
      <c r="I25" s="3" t="s">
        <v>444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</cols>
  <sheetData>
    <row r="1">
      <c r="A1" s="50" t="s">
        <v>415</v>
      </c>
      <c r="B1" s="50" t="s">
        <v>416</v>
      </c>
      <c r="C1" s="50" t="s">
        <v>417</v>
      </c>
      <c r="D1" s="50" t="s">
        <v>418</v>
      </c>
      <c r="E1" s="50" t="s">
        <v>54</v>
      </c>
      <c r="F1" s="50" t="s">
        <v>419</v>
      </c>
      <c r="G1" s="50" t="s">
        <v>46</v>
      </c>
      <c r="H1" s="50" t="s">
        <v>43</v>
      </c>
    </row>
    <row r="2">
      <c r="A2" s="51" t="s">
        <v>420</v>
      </c>
      <c r="B2" s="51" t="s">
        <v>421</v>
      </c>
      <c r="C2" s="51" t="s">
        <v>422</v>
      </c>
      <c r="D2" s="51" t="s">
        <v>423</v>
      </c>
      <c r="E2" s="51" t="s">
        <v>424</v>
      </c>
      <c r="F2" s="51" t="s">
        <v>425</v>
      </c>
      <c r="G2" s="51" t="s">
        <v>425</v>
      </c>
    </row>
    <row r="3">
      <c r="A3" s="51" t="s">
        <v>420</v>
      </c>
      <c r="C3" s="51" t="s">
        <v>422</v>
      </c>
      <c r="D3" s="51" t="s">
        <v>426</v>
      </c>
      <c r="E3" s="51" t="s">
        <v>424</v>
      </c>
      <c r="F3" s="51" t="s">
        <v>427</v>
      </c>
      <c r="G3" s="51" t="s">
        <v>427</v>
      </c>
    </row>
    <row r="4">
      <c r="A4" s="51" t="s">
        <v>420</v>
      </c>
      <c r="C4" s="51" t="s">
        <v>422</v>
      </c>
      <c r="D4" s="51" t="s">
        <v>428</v>
      </c>
      <c r="E4" s="51" t="s">
        <v>424</v>
      </c>
      <c r="F4" s="51" t="s">
        <v>429</v>
      </c>
      <c r="G4" s="51" t="s">
        <v>429</v>
      </c>
    </row>
    <row r="5">
      <c r="A5" s="51" t="s">
        <v>420</v>
      </c>
      <c r="B5" s="51" t="s">
        <v>430</v>
      </c>
      <c r="C5" s="51" t="s">
        <v>431</v>
      </c>
      <c r="D5" s="51" t="s">
        <v>432</v>
      </c>
      <c r="E5" s="51" t="s">
        <v>95</v>
      </c>
      <c r="F5" s="51" t="s">
        <v>425</v>
      </c>
      <c r="G5" s="51" t="s">
        <v>425</v>
      </c>
    </row>
    <row r="6">
      <c r="A6" s="51" t="s">
        <v>420</v>
      </c>
      <c r="C6" s="51" t="s">
        <v>431</v>
      </c>
      <c r="D6" s="51" t="s">
        <v>433</v>
      </c>
      <c r="E6" s="51" t="s">
        <v>95</v>
      </c>
      <c r="F6" s="51" t="s">
        <v>429</v>
      </c>
      <c r="G6" s="51" t="s">
        <v>429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75"/>
    <col customWidth="1" min="5" max="5" width="18.13"/>
  </cols>
  <sheetData>
    <row r="1">
      <c r="A1" s="50" t="s">
        <v>434</v>
      </c>
      <c r="B1" s="50" t="s">
        <v>68</v>
      </c>
      <c r="C1" s="50" t="s">
        <v>53</v>
      </c>
      <c r="D1" s="50" t="s">
        <v>435</v>
      </c>
      <c r="E1" s="50" t="s">
        <v>43</v>
      </c>
    </row>
    <row r="2">
      <c r="A2" s="52" t="s">
        <v>436</v>
      </c>
      <c r="B2" s="51" t="s">
        <v>437</v>
      </c>
      <c r="C2" s="52" t="s">
        <v>438</v>
      </c>
      <c r="D2" s="51" t="s">
        <v>422</v>
      </c>
      <c r="E2" s="51" t="s">
        <v>439</v>
      </c>
    </row>
    <row r="3">
      <c r="A3" s="51" t="s">
        <v>440</v>
      </c>
      <c r="B3" s="51" t="s">
        <v>441</v>
      </c>
      <c r="C3" s="52" t="s">
        <v>442</v>
      </c>
      <c r="D3" s="51" t="s">
        <v>431</v>
      </c>
      <c r="E3" s="51" t="s">
        <v>443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434</v>
      </c>
      <c r="B1" s="50" t="s">
        <v>485</v>
      </c>
      <c r="C1" s="50" t="s">
        <v>486</v>
      </c>
      <c r="D1" s="50" t="s">
        <v>487</v>
      </c>
      <c r="E1" s="50" t="s">
        <v>488</v>
      </c>
      <c r="F1" s="50" t="s">
        <v>48</v>
      </c>
      <c r="G1" s="50" t="s">
        <v>43</v>
      </c>
    </row>
    <row r="2">
      <c r="A2" s="54" t="s">
        <v>489</v>
      </c>
      <c r="B2" s="54" t="s">
        <v>490</v>
      </c>
      <c r="C2" s="54" t="s">
        <v>491</v>
      </c>
      <c r="D2" s="55"/>
      <c r="E2" s="56"/>
      <c r="G2" s="54" t="s">
        <v>492</v>
      </c>
    </row>
    <row r="3">
      <c r="A3" s="54" t="s">
        <v>493</v>
      </c>
      <c r="B3" s="54" t="s">
        <v>494</v>
      </c>
      <c r="C3" s="54" t="s">
        <v>491</v>
      </c>
      <c r="D3" s="55"/>
      <c r="E3" s="55"/>
      <c r="G3" s="54" t="s">
        <v>495</v>
      </c>
    </row>
    <row r="4">
      <c r="A4" s="54" t="s">
        <v>496</v>
      </c>
      <c r="B4" s="54" t="s">
        <v>255</v>
      </c>
      <c r="C4" s="54" t="s">
        <v>491</v>
      </c>
      <c r="D4" s="55"/>
      <c r="E4" s="55"/>
      <c r="G4" s="54" t="s">
        <v>497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4" width="30.5"/>
    <col customWidth="1" min="5" max="5" width="36.88"/>
    <col customWidth="1" min="6" max="7" width="25.88"/>
    <col customWidth="1" min="8" max="8" width="16.0"/>
    <col customWidth="1" min="9" max="9" width="18.63"/>
    <col customWidth="1" min="10" max="10" width="8.88"/>
    <col customWidth="1" min="11" max="11" width="25.13"/>
    <col customWidth="1" min="12" max="30" width="12.63"/>
  </cols>
  <sheetData>
    <row r="1">
      <c r="A1" s="4" t="s">
        <v>1</v>
      </c>
      <c r="B1" s="3" t="s">
        <v>11</v>
      </c>
      <c r="C1" s="6" t="s">
        <v>21</v>
      </c>
      <c r="D1" s="4" t="s">
        <v>28</v>
      </c>
      <c r="E1" s="4" t="s">
        <v>12</v>
      </c>
      <c r="F1" s="4" t="s">
        <v>30</v>
      </c>
      <c r="G1" s="4"/>
      <c r="H1" s="4" t="s">
        <v>32</v>
      </c>
      <c r="I1" s="4" t="s">
        <v>33</v>
      </c>
      <c r="J1" s="4" t="s">
        <v>34</v>
      </c>
      <c r="K1" s="4" t="s">
        <v>36</v>
      </c>
      <c r="L1" s="8" t="s">
        <v>38</v>
      </c>
      <c r="M1" s="4" t="s">
        <v>43</v>
      </c>
      <c r="N1" s="4" t="s">
        <v>44</v>
      </c>
      <c r="O1" s="4" t="s">
        <v>45</v>
      </c>
      <c r="P1" s="3" t="s">
        <v>46</v>
      </c>
      <c r="Q1" s="3" t="s">
        <v>47</v>
      </c>
      <c r="R1" s="3" t="s">
        <v>48</v>
      </c>
    </row>
    <row r="2">
      <c r="A2" s="10"/>
      <c r="B2" s="10"/>
      <c r="C2" s="12"/>
      <c r="D2" s="10"/>
      <c r="E2" s="13" t="s">
        <v>64</v>
      </c>
      <c r="F2" s="13"/>
      <c r="G2" s="10"/>
      <c r="H2" s="13" t="s">
        <v>68</v>
      </c>
      <c r="I2" s="10" t="s">
        <v>64</v>
      </c>
      <c r="J2" s="13" t="s">
        <v>69</v>
      </c>
      <c r="K2" s="10"/>
      <c r="L2" s="13"/>
      <c r="M2" s="10"/>
      <c r="N2" s="10"/>
      <c r="O2" s="10"/>
      <c r="P2" s="10"/>
      <c r="Q2" s="10"/>
      <c r="R2" s="10" t="s">
        <v>75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0"/>
      <c r="B3" s="10" t="s">
        <v>56</v>
      </c>
      <c r="C3" s="12"/>
      <c r="D3" s="10" t="s">
        <v>86</v>
      </c>
      <c r="E3" s="13" t="s">
        <v>87</v>
      </c>
      <c r="F3" s="13" t="s">
        <v>64</v>
      </c>
      <c r="G3" s="10"/>
      <c r="H3" s="13" t="s">
        <v>68</v>
      </c>
      <c r="I3" s="10" t="s">
        <v>64</v>
      </c>
      <c r="J3" s="13" t="s">
        <v>69</v>
      </c>
      <c r="K3" s="10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0"/>
      <c r="B4" s="10" t="s">
        <v>104</v>
      </c>
      <c r="C4" s="12"/>
      <c r="D4" s="13" t="s">
        <v>105</v>
      </c>
      <c r="E4" s="13" t="s">
        <v>106</v>
      </c>
      <c r="F4" s="13" t="s">
        <v>87</v>
      </c>
      <c r="G4" s="10" t="s">
        <v>86</v>
      </c>
      <c r="H4" s="13" t="s">
        <v>68</v>
      </c>
      <c r="I4" s="10" t="s">
        <v>64</v>
      </c>
      <c r="J4" s="13" t="s">
        <v>69</v>
      </c>
      <c r="K4" s="10"/>
      <c r="L4" s="13"/>
      <c r="M4" s="13"/>
      <c r="N4" s="13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0"/>
      <c r="B5" s="10" t="s">
        <v>118</v>
      </c>
      <c r="C5" s="12" t="s">
        <v>120</v>
      </c>
      <c r="D5" s="10" t="s">
        <v>121</v>
      </c>
      <c r="E5" s="13" t="s">
        <v>123</v>
      </c>
      <c r="F5" s="13" t="s">
        <v>106</v>
      </c>
      <c r="G5" s="10" t="s">
        <v>105</v>
      </c>
      <c r="H5" s="13" t="s">
        <v>68</v>
      </c>
      <c r="I5" s="10" t="s">
        <v>64</v>
      </c>
      <c r="J5" s="13" t="s">
        <v>69</v>
      </c>
      <c r="K5" s="10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7"/>
      <c r="B6" s="10" t="s">
        <v>135</v>
      </c>
      <c r="C6" s="18"/>
      <c r="D6" s="17"/>
      <c r="E6" s="19" t="s">
        <v>148</v>
      </c>
      <c r="F6" s="5"/>
      <c r="G6" s="17"/>
      <c r="H6" s="13" t="s">
        <v>68</v>
      </c>
      <c r="I6" s="17" t="s">
        <v>148</v>
      </c>
      <c r="J6" s="19" t="s">
        <v>153</v>
      </c>
      <c r="K6" s="17"/>
      <c r="L6" s="19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17"/>
      <c r="B7" s="10" t="s">
        <v>56</v>
      </c>
      <c r="C7" s="18"/>
      <c r="D7" s="17" t="s">
        <v>86</v>
      </c>
      <c r="E7" s="19" t="s">
        <v>169</v>
      </c>
      <c r="F7" s="19" t="s">
        <v>148</v>
      </c>
      <c r="G7" s="17"/>
      <c r="H7" s="13" t="s">
        <v>68</v>
      </c>
      <c r="I7" s="17" t="s">
        <v>148</v>
      </c>
      <c r="J7" s="19" t="s">
        <v>153</v>
      </c>
      <c r="K7" s="17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>
      <c r="A8" s="17"/>
      <c r="B8" s="10" t="s">
        <v>104</v>
      </c>
      <c r="C8" s="18"/>
      <c r="D8" s="19" t="s">
        <v>115</v>
      </c>
      <c r="E8" s="19" t="s">
        <v>181</v>
      </c>
      <c r="F8" s="19" t="s">
        <v>169</v>
      </c>
      <c r="G8" s="17" t="s">
        <v>86</v>
      </c>
      <c r="H8" s="13" t="s">
        <v>68</v>
      </c>
      <c r="I8" s="17" t="s">
        <v>148</v>
      </c>
      <c r="J8" s="19" t="s">
        <v>153</v>
      </c>
      <c r="K8" s="19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17"/>
      <c r="B9" s="10" t="s">
        <v>118</v>
      </c>
      <c r="C9" s="18"/>
      <c r="D9" s="17" t="s">
        <v>191</v>
      </c>
      <c r="E9" s="19" t="s">
        <v>192</v>
      </c>
      <c r="F9" s="19" t="s">
        <v>181</v>
      </c>
      <c r="G9" s="17" t="s">
        <v>115</v>
      </c>
      <c r="H9" s="13" t="s">
        <v>68</v>
      </c>
      <c r="I9" s="17" t="s">
        <v>148</v>
      </c>
      <c r="J9" s="19" t="s">
        <v>153</v>
      </c>
      <c r="K9" s="17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10"/>
      <c r="B10" s="10" t="s">
        <v>135</v>
      </c>
      <c r="C10" s="12"/>
      <c r="D10" s="10"/>
      <c r="E10" s="13" t="s">
        <v>194</v>
      </c>
      <c r="F10" s="13"/>
      <c r="G10" s="10"/>
      <c r="H10" s="13" t="s">
        <v>68</v>
      </c>
      <c r="I10" s="10" t="s">
        <v>194</v>
      </c>
      <c r="J10" s="13" t="s">
        <v>195</v>
      </c>
      <c r="K10" s="10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0"/>
      <c r="B11" s="10" t="s">
        <v>56</v>
      </c>
      <c r="C11" s="12"/>
      <c r="D11" s="10" t="s">
        <v>86</v>
      </c>
      <c r="E11" s="13" t="s">
        <v>196</v>
      </c>
      <c r="F11" s="13" t="s">
        <v>194</v>
      </c>
      <c r="G11" s="10"/>
      <c r="H11" s="13" t="s">
        <v>68</v>
      </c>
      <c r="I11" s="10" t="s">
        <v>194</v>
      </c>
      <c r="J11" s="13" t="s">
        <v>195</v>
      </c>
      <c r="K11" s="10"/>
      <c r="L11" s="1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0"/>
      <c r="B12" s="10" t="s">
        <v>104</v>
      </c>
      <c r="C12" s="12"/>
      <c r="D12" s="13" t="s">
        <v>119</v>
      </c>
      <c r="E12" s="13" t="s">
        <v>198</v>
      </c>
      <c r="F12" s="13" t="s">
        <v>196</v>
      </c>
      <c r="G12" s="10" t="s">
        <v>86</v>
      </c>
      <c r="H12" s="13" t="s">
        <v>68</v>
      </c>
      <c r="I12" s="10" t="s">
        <v>194</v>
      </c>
      <c r="J12" s="13" t="s">
        <v>195</v>
      </c>
      <c r="K12" s="10"/>
      <c r="L12" s="13"/>
      <c r="M12" s="13"/>
      <c r="N12" s="1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0"/>
      <c r="B13" s="10" t="s">
        <v>118</v>
      </c>
      <c r="C13" s="12" t="s">
        <v>120</v>
      </c>
      <c r="D13" s="10" t="s">
        <v>121</v>
      </c>
      <c r="E13" s="13" t="s">
        <v>205</v>
      </c>
      <c r="F13" s="13" t="s">
        <v>198</v>
      </c>
      <c r="G13" s="10" t="s">
        <v>119</v>
      </c>
      <c r="H13" s="13" t="s">
        <v>68</v>
      </c>
      <c r="I13" s="10" t="s">
        <v>194</v>
      </c>
      <c r="J13" s="13" t="s">
        <v>195</v>
      </c>
      <c r="K13" s="10"/>
      <c r="L13" s="1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0"/>
      <c r="B14" s="10" t="s">
        <v>104</v>
      </c>
      <c r="C14" s="12"/>
      <c r="D14" s="13" t="s">
        <v>125</v>
      </c>
      <c r="E14" s="13" t="s">
        <v>211</v>
      </c>
      <c r="F14" s="13" t="s">
        <v>196</v>
      </c>
      <c r="G14" s="10" t="s">
        <v>86</v>
      </c>
      <c r="H14" s="13" t="s">
        <v>68</v>
      </c>
      <c r="I14" s="10" t="s">
        <v>194</v>
      </c>
      <c r="J14" s="13" t="s">
        <v>195</v>
      </c>
      <c r="K14" s="10"/>
      <c r="L14" s="13"/>
      <c r="M14" s="13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0"/>
      <c r="B15" s="10" t="s">
        <v>118</v>
      </c>
      <c r="C15" s="12" t="s">
        <v>120</v>
      </c>
      <c r="D15" s="10" t="s">
        <v>121</v>
      </c>
      <c r="E15" s="13" t="s">
        <v>205</v>
      </c>
      <c r="F15" s="13" t="s">
        <v>211</v>
      </c>
      <c r="G15" s="10" t="s">
        <v>125</v>
      </c>
      <c r="H15" s="13" t="s">
        <v>68</v>
      </c>
      <c r="I15" s="10" t="s">
        <v>194</v>
      </c>
      <c r="J15" s="13" t="s">
        <v>195</v>
      </c>
      <c r="K15" s="10"/>
      <c r="L15" s="1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0"/>
      <c r="B16" s="10" t="s">
        <v>104</v>
      </c>
      <c r="C16" s="12"/>
      <c r="D16" s="13" t="s">
        <v>127</v>
      </c>
      <c r="E16" s="13" t="s">
        <v>228</v>
      </c>
      <c r="F16" s="13" t="s">
        <v>196</v>
      </c>
      <c r="G16" s="10" t="s">
        <v>86</v>
      </c>
      <c r="H16" s="13" t="s">
        <v>68</v>
      </c>
      <c r="I16" s="10" t="s">
        <v>194</v>
      </c>
      <c r="J16" s="13" t="s">
        <v>195</v>
      </c>
      <c r="K16" s="10"/>
      <c r="L16" s="13"/>
      <c r="M16" s="13"/>
      <c r="N16" s="1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0"/>
      <c r="B17" s="10" t="s">
        <v>118</v>
      </c>
      <c r="C17" s="12" t="s">
        <v>120</v>
      </c>
      <c r="D17" s="10" t="s">
        <v>121</v>
      </c>
      <c r="E17" s="13" t="s">
        <v>205</v>
      </c>
      <c r="F17" s="13" t="s">
        <v>228</v>
      </c>
      <c r="G17" s="10" t="s">
        <v>127</v>
      </c>
      <c r="H17" s="13" t="s">
        <v>68</v>
      </c>
      <c r="I17" s="10" t="s">
        <v>194</v>
      </c>
      <c r="J17" s="13" t="s">
        <v>195</v>
      </c>
      <c r="K17" s="10"/>
      <c r="L17" s="1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7"/>
      <c r="B18" s="10" t="s">
        <v>135</v>
      </c>
      <c r="C18" s="18"/>
      <c r="D18" s="17"/>
      <c r="E18" s="19" t="s">
        <v>229</v>
      </c>
      <c r="F18" s="5"/>
      <c r="G18" s="17"/>
      <c r="H18" s="13" t="s">
        <v>68</v>
      </c>
      <c r="I18" s="17" t="s">
        <v>229</v>
      </c>
      <c r="J18" s="19" t="s">
        <v>231</v>
      </c>
      <c r="K18" s="17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7"/>
      <c r="B19" s="3" t="s">
        <v>56</v>
      </c>
      <c r="C19" s="18"/>
      <c r="D19" s="17" t="s">
        <v>86</v>
      </c>
      <c r="E19" s="19" t="s">
        <v>232</v>
      </c>
      <c r="F19" s="19" t="s">
        <v>229</v>
      </c>
      <c r="G19" s="17"/>
      <c r="H19" s="13" t="s">
        <v>68</v>
      </c>
      <c r="I19" s="17" t="s">
        <v>229</v>
      </c>
      <c r="J19" s="19" t="s">
        <v>231</v>
      </c>
      <c r="K19" s="17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>
      <c r="A20" s="17"/>
      <c r="B20" s="3" t="s">
        <v>104</v>
      </c>
      <c r="C20" s="18"/>
      <c r="D20" s="19" t="s">
        <v>130</v>
      </c>
      <c r="E20" s="19" t="s">
        <v>247</v>
      </c>
      <c r="F20" s="19" t="s">
        <v>232</v>
      </c>
      <c r="G20" s="17" t="s">
        <v>86</v>
      </c>
      <c r="H20" s="13" t="s">
        <v>68</v>
      </c>
      <c r="I20" s="17" t="s">
        <v>229</v>
      </c>
      <c r="J20" s="19" t="s">
        <v>231</v>
      </c>
      <c r="K20" s="17"/>
      <c r="L20" s="19"/>
      <c r="M20" s="19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ht="15.75" customHeight="1">
      <c r="A21" s="17"/>
      <c r="B21" s="3" t="s">
        <v>118</v>
      </c>
      <c r="C21" s="18" t="s">
        <v>120</v>
      </c>
      <c r="D21" s="17" t="s">
        <v>121</v>
      </c>
      <c r="E21" s="19" t="s">
        <v>252</v>
      </c>
      <c r="F21" s="19" t="s">
        <v>247</v>
      </c>
      <c r="G21" s="17" t="s">
        <v>130</v>
      </c>
      <c r="H21" s="13" t="s">
        <v>68</v>
      </c>
      <c r="I21" s="17" t="s">
        <v>229</v>
      </c>
      <c r="J21" s="19" t="s">
        <v>231</v>
      </c>
      <c r="K21" s="17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t="15.75" customHeight="1">
      <c r="A22" s="17"/>
      <c r="B22" s="3" t="s">
        <v>104</v>
      </c>
      <c r="C22" s="18"/>
      <c r="D22" s="19" t="s">
        <v>125</v>
      </c>
      <c r="E22" s="19" t="s">
        <v>262</v>
      </c>
      <c r="F22" s="19" t="s">
        <v>232</v>
      </c>
      <c r="G22" s="17" t="s">
        <v>86</v>
      </c>
      <c r="H22" s="13" t="s">
        <v>68</v>
      </c>
      <c r="I22" s="17" t="s">
        <v>229</v>
      </c>
      <c r="J22" s="19" t="s">
        <v>231</v>
      </c>
      <c r="K22" s="17"/>
      <c r="L22" s="19"/>
      <c r="M22" s="19"/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ht="15.75" customHeight="1">
      <c r="A23" s="17"/>
      <c r="B23" s="3" t="s">
        <v>118</v>
      </c>
      <c r="C23" s="18" t="s">
        <v>120</v>
      </c>
      <c r="D23" s="17" t="s">
        <v>121</v>
      </c>
      <c r="E23" s="19" t="s">
        <v>252</v>
      </c>
      <c r="F23" s="19" t="s">
        <v>262</v>
      </c>
      <c r="G23" s="17" t="s">
        <v>125</v>
      </c>
      <c r="H23" s="13" t="s">
        <v>68</v>
      </c>
      <c r="I23" s="17" t="s">
        <v>229</v>
      </c>
      <c r="J23" s="19" t="s">
        <v>231</v>
      </c>
      <c r="K23" s="17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ht="15.75" customHeight="1">
      <c r="A24" s="17"/>
      <c r="B24" s="3" t="s">
        <v>104</v>
      </c>
      <c r="C24" s="18"/>
      <c r="D24" s="19" t="s">
        <v>127</v>
      </c>
      <c r="E24" s="19" t="s">
        <v>275</v>
      </c>
      <c r="F24" s="19" t="s">
        <v>232</v>
      </c>
      <c r="G24" s="17" t="s">
        <v>86</v>
      </c>
      <c r="H24" s="13" t="s">
        <v>68</v>
      </c>
      <c r="I24" s="17" t="s">
        <v>229</v>
      </c>
      <c r="J24" s="19" t="s">
        <v>231</v>
      </c>
      <c r="K24" s="17"/>
      <c r="L24" s="19"/>
      <c r="M24" s="19"/>
      <c r="N24" s="19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15.75" customHeight="1">
      <c r="A25" s="17"/>
      <c r="B25" s="3" t="s">
        <v>118</v>
      </c>
      <c r="C25" s="18" t="s">
        <v>120</v>
      </c>
      <c r="D25" s="17" t="s">
        <v>121</v>
      </c>
      <c r="E25" s="19" t="s">
        <v>252</v>
      </c>
      <c r="F25" s="19" t="s">
        <v>275</v>
      </c>
      <c r="G25" s="17" t="s">
        <v>127</v>
      </c>
      <c r="H25" s="13" t="s">
        <v>68</v>
      </c>
      <c r="I25" s="17" t="s">
        <v>229</v>
      </c>
      <c r="J25" s="19" t="s">
        <v>231</v>
      </c>
      <c r="K25" s="17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5.75" customHeight="1">
      <c r="A26" s="10"/>
      <c r="B26" s="10" t="s">
        <v>135</v>
      </c>
      <c r="C26" s="12"/>
      <c r="D26" s="10"/>
      <c r="E26" s="13" t="s">
        <v>279</v>
      </c>
      <c r="F26" s="13"/>
      <c r="G26" s="10"/>
      <c r="H26" s="13" t="s">
        <v>68</v>
      </c>
      <c r="I26" s="10" t="s">
        <v>279</v>
      </c>
      <c r="J26" s="13" t="s">
        <v>280</v>
      </c>
      <c r="K26" s="10"/>
      <c r="L26" s="1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10"/>
      <c r="B27" s="10" t="s">
        <v>56</v>
      </c>
      <c r="C27" s="12"/>
      <c r="D27" s="10" t="s">
        <v>86</v>
      </c>
      <c r="E27" s="13" t="s">
        <v>306</v>
      </c>
      <c r="F27" s="13" t="s">
        <v>279</v>
      </c>
      <c r="G27" s="10"/>
      <c r="H27" s="13" t="s">
        <v>68</v>
      </c>
      <c r="I27" s="10" t="s">
        <v>279</v>
      </c>
      <c r="J27" s="13" t="s">
        <v>280</v>
      </c>
      <c r="K27" s="10"/>
      <c r="L27" s="1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10"/>
      <c r="B28" s="10" t="s">
        <v>104</v>
      </c>
      <c r="C28" s="12"/>
      <c r="D28" s="13" t="s">
        <v>119</v>
      </c>
      <c r="E28" s="13" t="s">
        <v>307</v>
      </c>
      <c r="F28" s="13" t="s">
        <v>306</v>
      </c>
      <c r="G28" s="10" t="s">
        <v>86</v>
      </c>
      <c r="H28" s="13" t="s">
        <v>68</v>
      </c>
      <c r="I28" s="10" t="s">
        <v>279</v>
      </c>
      <c r="J28" s="13" t="s">
        <v>280</v>
      </c>
      <c r="K28" s="13"/>
      <c r="L28" s="1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10"/>
      <c r="B29" s="10" t="s">
        <v>118</v>
      </c>
      <c r="C29" s="12" t="s">
        <v>120</v>
      </c>
      <c r="D29" s="10" t="s">
        <v>121</v>
      </c>
      <c r="E29" s="13" t="s">
        <v>308</v>
      </c>
      <c r="F29" s="13" t="s">
        <v>307</v>
      </c>
      <c r="G29" s="10" t="s">
        <v>119</v>
      </c>
      <c r="H29" s="13" t="s">
        <v>68</v>
      </c>
      <c r="I29" s="10" t="s">
        <v>279</v>
      </c>
      <c r="J29" s="13" t="s">
        <v>280</v>
      </c>
      <c r="K29" s="10"/>
      <c r="L29" s="1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17"/>
      <c r="B30" s="10" t="s">
        <v>135</v>
      </c>
      <c r="C30" s="18"/>
      <c r="D30" s="17"/>
      <c r="E30" s="19" t="s">
        <v>310</v>
      </c>
      <c r="F30" s="5"/>
      <c r="G30" s="17"/>
      <c r="H30" s="13" t="s">
        <v>68</v>
      </c>
      <c r="I30" s="17" t="s">
        <v>310</v>
      </c>
      <c r="J30" s="19" t="s">
        <v>20</v>
      </c>
      <c r="K30" s="17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15.75" customHeight="1">
      <c r="A31" s="17"/>
      <c r="B31" s="3" t="s">
        <v>56</v>
      </c>
      <c r="C31" s="18" t="s">
        <v>93</v>
      </c>
      <c r="D31" s="17" t="s">
        <v>93</v>
      </c>
      <c r="E31" s="19" t="s">
        <v>96</v>
      </c>
      <c r="F31" s="19" t="s">
        <v>310</v>
      </c>
      <c r="G31" s="17"/>
      <c r="H31" s="13" t="s">
        <v>68</v>
      </c>
      <c r="I31" s="17" t="s">
        <v>310</v>
      </c>
      <c r="J31" s="19" t="s">
        <v>20</v>
      </c>
      <c r="K31" s="17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15.75" customHeight="1">
      <c r="B32" s="3" t="s">
        <v>104</v>
      </c>
      <c r="C32" s="23" t="s">
        <v>119</v>
      </c>
      <c r="E32" s="5" t="s">
        <v>119</v>
      </c>
      <c r="F32" s="19" t="s">
        <v>96</v>
      </c>
      <c r="H32" s="13" t="s">
        <v>68</v>
      </c>
      <c r="I32" s="17" t="s">
        <v>310</v>
      </c>
      <c r="J32" s="19" t="s">
        <v>20</v>
      </c>
      <c r="L32" s="5"/>
    </row>
    <row r="33" ht="15.75" customHeight="1">
      <c r="B33" s="3" t="s">
        <v>104</v>
      </c>
      <c r="C33" s="23" t="s">
        <v>124</v>
      </c>
      <c r="E33" s="5" t="s">
        <v>124</v>
      </c>
      <c r="F33" s="19" t="s">
        <v>96</v>
      </c>
      <c r="H33" s="13" t="s">
        <v>68</v>
      </c>
      <c r="I33" s="17" t="s">
        <v>310</v>
      </c>
      <c r="J33" s="19" t="s">
        <v>20</v>
      </c>
      <c r="L33" s="5"/>
    </row>
    <row r="34" ht="15.75" customHeight="1">
      <c r="B34" s="3" t="s">
        <v>104</v>
      </c>
      <c r="C34" s="23" t="s">
        <v>125</v>
      </c>
      <c r="E34" s="5" t="s">
        <v>125</v>
      </c>
      <c r="F34" s="19" t="s">
        <v>96</v>
      </c>
      <c r="H34" s="13" t="s">
        <v>68</v>
      </c>
      <c r="I34" s="17" t="s">
        <v>310</v>
      </c>
      <c r="J34" s="19" t="s">
        <v>20</v>
      </c>
      <c r="L34" s="5"/>
    </row>
    <row r="35" ht="15.75" customHeight="1">
      <c r="B35" s="3" t="s">
        <v>104</v>
      </c>
      <c r="C35" s="23" t="s">
        <v>105</v>
      </c>
      <c r="E35" s="5" t="s">
        <v>105</v>
      </c>
      <c r="F35" s="19" t="s">
        <v>96</v>
      </c>
      <c r="H35" s="13" t="s">
        <v>68</v>
      </c>
      <c r="I35" s="17" t="s">
        <v>310</v>
      </c>
      <c r="J35" s="19" t="s">
        <v>20</v>
      </c>
      <c r="L35" s="5"/>
    </row>
    <row r="36" ht="15.75" customHeight="1">
      <c r="B36" s="3" t="s">
        <v>104</v>
      </c>
      <c r="C36" s="23" t="s">
        <v>127</v>
      </c>
      <c r="E36" s="5" t="s">
        <v>127</v>
      </c>
      <c r="F36" s="19" t="s">
        <v>96</v>
      </c>
      <c r="H36" s="13" t="s">
        <v>68</v>
      </c>
      <c r="I36" s="17" t="s">
        <v>310</v>
      </c>
      <c r="J36" s="19" t="s">
        <v>20</v>
      </c>
      <c r="L36" s="5"/>
    </row>
    <row r="37" ht="15.75" customHeight="1">
      <c r="B37" s="3" t="s">
        <v>104</v>
      </c>
      <c r="C37" s="23" t="s">
        <v>129</v>
      </c>
      <c r="E37" s="5" t="s">
        <v>130</v>
      </c>
      <c r="F37" s="19" t="s">
        <v>96</v>
      </c>
      <c r="H37" s="13" t="s">
        <v>68</v>
      </c>
      <c r="I37" s="17" t="s">
        <v>310</v>
      </c>
      <c r="J37" s="19" t="s">
        <v>20</v>
      </c>
      <c r="L37" s="5"/>
    </row>
    <row r="38" ht="15.75" customHeight="1">
      <c r="A38" s="17"/>
      <c r="B38" s="3" t="s">
        <v>56</v>
      </c>
      <c r="C38" s="18" t="s">
        <v>25</v>
      </c>
      <c r="D38" s="17" t="s">
        <v>25</v>
      </c>
      <c r="E38" s="19" t="s">
        <v>26</v>
      </c>
      <c r="F38" s="19" t="s">
        <v>310</v>
      </c>
      <c r="G38" s="17"/>
      <c r="H38" s="13" t="s">
        <v>68</v>
      </c>
      <c r="I38" s="17" t="s">
        <v>310</v>
      </c>
      <c r="J38" s="19" t="s">
        <v>20</v>
      </c>
      <c r="K38" s="17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5.75" customHeight="1">
      <c r="A39" s="17"/>
      <c r="B39" s="3" t="s">
        <v>56</v>
      </c>
      <c r="C39" s="18"/>
      <c r="D39" s="17"/>
      <c r="E39" s="19" t="s">
        <v>134</v>
      </c>
      <c r="F39" s="19" t="s">
        <v>310</v>
      </c>
      <c r="G39" s="17"/>
      <c r="H39" s="13" t="s">
        <v>68</v>
      </c>
      <c r="I39" s="17" t="s">
        <v>310</v>
      </c>
      <c r="J39" s="19" t="s">
        <v>20</v>
      </c>
      <c r="K39" s="17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5.75" customHeight="1">
      <c r="A40" s="17"/>
      <c r="B40" s="3" t="s">
        <v>56</v>
      </c>
      <c r="C40" s="18"/>
      <c r="D40" s="17"/>
      <c r="E40" s="24" t="s">
        <v>166</v>
      </c>
      <c r="F40" s="19" t="s">
        <v>310</v>
      </c>
      <c r="G40" s="17"/>
      <c r="H40" s="13" t="s">
        <v>68</v>
      </c>
      <c r="I40" s="17" t="s">
        <v>310</v>
      </c>
      <c r="J40" s="19" t="s">
        <v>20</v>
      </c>
      <c r="K40" s="17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15.75" customHeight="1">
      <c r="A41" s="17"/>
      <c r="B41" s="3" t="s">
        <v>104</v>
      </c>
      <c r="C41" s="18"/>
      <c r="D41" s="19" t="s">
        <v>115</v>
      </c>
      <c r="E41" s="19" t="s">
        <v>314</v>
      </c>
      <c r="F41" s="19" t="s">
        <v>26</v>
      </c>
      <c r="G41" s="17" t="s">
        <v>25</v>
      </c>
      <c r="H41" s="13" t="s">
        <v>68</v>
      </c>
      <c r="I41" s="17" t="s">
        <v>310</v>
      </c>
      <c r="J41" s="19" t="s">
        <v>20</v>
      </c>
      <c r="K41" s="19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5.75" customHeight="1">
      <c r="A42" s="17"/>
      <c r="B42" s="3" t="s">
        <v>118</v>
      </c>
      <c r="C42" s="18" t="s">
        <v>315</v>
      </c>
      <c r="D42" s="17" t="s">
        <v>316</v>
      </c>
      <c r="E42" s="19" t="s">
        <v>317</v>
      </c>
      <c r="F42" s="19" t="s">
        <v>314</v>
      </c>
      <c r="G42" s="17" t="s">
        <v>115</v>
      </c>
      <c r="H42" s="13" t="s">
        <v>68</v>
      </c>
      <c r="I42" s="17" t="s">
        <v>310</v>
      </c>
      <c r="J42" s="19" t="s">
        <v>20</v>
      </c>
      <c r="K42" s="17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5.75" customHeight="1">
      <c r="A43" s="17"/>
      <c r="B43" s="3" t="s">
        <v>118</v>
      </c>
      <c r="C43" s="18"/>
      <c r="D43" s="17" t="s">
        <v>191</v>
      </c>
      <c r="E43" s="19" t="s">
        <v>318</v>
      </c>
      <c r="F43" s="19" t="s">
        <v>314</v>
      </c>
      <c r="G43" s="17" t="s">
        <v>115</v>
      </c>
      <c r="H43" s="13" t="s">
        <v>68</v>
      </c>
      <c r="I43" s="17" t="s">
        <v>310</v>
      </c>
      <c r="J43" s="19" t="s">
        <v>20</v>
      </c>
      <c r="K43" s="17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15.75" customHeight="1">
      <c r="A44" s="10"/>
      <c r="B44" s="10" t="s">
        <v>135</v>
      </c>
      <c r="C44" s="12"/>
      <c r="D44" s="10"/>
      <c r="E44" s="13" t="s">
        <v>320</v>
      </c>
      <c r="F44" s="13"/>
      <c r="G44" s="10"/>
      <c r="H44" s="13" t="s">
        <v>68</v>
      </c>
      <c r="I44" s="10" t="s">
        <v>320</v>
      </c>
      <c r="J44" s="13" t="s">
        <v>320</v>
      </c>
      <c r="K44" s="10"/>
      <c r="L44" s="13"/>
      <c r="M44" s="13"/>
      <c r="N44" s="1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10"/>
      <c r="B45" s="10" t="s">
        <v>56</v>
      </c>
      <c r="C45" s="12"/>
      <c r="D45" s="10" t="s">
        <v>86</v>
      </c>
      <c r="E45" s="13" t="s">
        <v>321</v>
      </c>
      <c r="F45" s="13" t="s">
        <v>320</v>
      </c>
      <c r="G45" s="10"/>
      <c r="H45" s="13" t="s">
        <v>68</v>
      </c>
      <c r="I45" s="10" t="s">
        <v>320</v>
      </c>
      <c r="J45" s="13" t="s">
        <v>320</v>
      </c>
      <c r="K45" s="10"/>
      <c r="L45" s="13"/>
      <c r="M45" s="13"/>
      <c r="N45" s="1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10"/>
      <c r="B46" s="10" t="s">
        <v>104</v>
      </c>
      <c r="C46" s="12"/>
      <c r="D46" s="13" t="s">
        <v>115</v>
      </c>
      <c r="E46" s="13" t="s">
        <v>322</v>
      </c>
      <c r="F46" s="13" t="s">
        <v>321</v>
      </c>
      <c r="G46" s="10" t="s">
        <v>86</v>
      </c>
      <c r="H46" s="13" t="s">
        <v>68</v>
      </c>
      <c r="I46" s="10" t="s">
        <v>320</v>
      </c>
      <c r="J46" s="13" t="s">
        <v>320</v>
      </c>
      <c r="K46" s="10"/>
      <c r="L46" s="13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10"/>
      <c r="B47" s="10" t="s">
        <v>118</v>
      </c>
      <c r="C47" s="12"/>
      <c r="D47" s="10" t="s">
        <v>191</v>
      </c>
      <c r="E47" s="13" t="s">
        <v>323</v>
      </c>
      <c r="F47" s="13" t="s">
        <v>322</v>
      </c>
      <c r="G47" s="10" t="s">
        <v>115</v>
      </c>
      <c r="H47" s="13" t="s">
        <v>68</v>
      </c>
      <c r="I47" s="10" t="s">
        <v>320</v>
      </c>
      <c r="J47" s="13" t="s">
        <v>320</v>
      </c>
      <c r="K47" s="10"/>
      <c r="L47" s="13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17"/>
      <c r="B48" s="10" t="s">
        <v>135</v>
      </c>
      <c r="C48" s="18"/>
      <c r="D48" s="17"/>
      <c r="E48" s="19" t="s">
        <v>292</v>
      </c>
      <c r="F48" s="5"/>
      <c r="G48" s="17"/>
      <c r="H48" s="13" t="s">
        <v>68</v>
      </c>
      <c r="I48" s="17" t="s">
        <v>292</v>
      </c>
      <c r="J48" s="19" t="s">
        <v>293</v>
      </c>
      <c r="K48" s="17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17"/>
      <c r="B49" s="17" t="s">
        <v>56</v>
      </c>
      <c r="C49" s="18"/>
      <c r="D49" s="17" t="s">
        <v>86</v>
      </c>
      <c r="E49" s="19" t="s">
        <v>324</v>
      </c>
      <c r="F49" s="19" t="s">
        <v>292</v>
      </c>
      <c r="G49" s="17"/>
      <c r="H49" s="13" t="s">
        <v>68</v>
      </c>
      <c r="I49" s="17" t="s">
        <v>292</v>
      </c>
      <c r="J49" s="19" t="s">
        <v>293</v>
      </c>
      <c r="K49" s="17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17"/>
      <c r="B50" s="17" t="s">
        <v>104</v>
      </c>
      <c r="C50" s="18"/>
      <c r="D50" s="19" t="s">
        <v>124</v>
      </c>
      <c r="E50" s="19" t="s">
        <v>325</v>
      </c>
      <c r="F50" s="19" t="s">
        <v>324</v>
      </c>
      <c r="G50" s="17" t="s">
        <v>86</v>
      </c>
      <c r="H50" s="13" t="s">
        <v>68</v>
      </c>
      <c r="I50" s="17" t="s">
        <v>292</v>
      </c>
      <c r="J50" s="19" t="s">
        <v>293</v>
      </c>
      <c r="K50" s="19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17"/>
      <c r="B51" s="17" t="s">
        <v>118</v>
      </c>
      <c r="C51" s="18" t="s">
        <v>120</v>
      </c>
      <c r="D51" s="17" t="s">
        <v>121</v>
      </c>
      <c r="E51" s="19" t="s">
        <v>326</v>
      </c>
      <c r="F51" s="19" t="s">
        <v>325</v>
      </c>
      <c r="G51" s="17" t="s">
        <v>124</v>
      </c>
      <c r="H51" s="13" t="s">
        <v>68</v>
      </c>
      <c r="I51" s="17" t="s">
        <v>292</v>
      </c>
      <c r="J51" s="19" t="s">
        <v>293</v>
      </c>
      <c r="K51" s="17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10"/>
      <c r="B52" s="10" t="s">
        <v>135</v>
      </c>
      <c r="C52" s="12"/>
      <c r="D52" s="10"/>
      <c r="E52" s="13" t="s">
        <v>288</v>
      </c>
      <c r="F52" s="13"/>
      <c r="G52" s="10"/>
      <c r="H52" s="13" t="s">
        <v>68</v>
      </c>
      <c r="I52" s="10" t="s">
        <v>288</v>
      </c>
      <c r="J52" s="13" t="s">
        <v>289</v>
      </c>
      <c r="K52" s="10"/>
      <c r="L52" s="13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10"/>
      <c r="B53" s="10" t="s">
        <v>56</v>
      </c>
      <c r="C53" s="12"/>
      <c r="D53" s="10" t="s">
        <v>86</v>
      </c>
      <c r="E53" s="13" t="s">
        <v>327</v>
      </c>
      <c r="F53" s="13" t="s">
        <v>288</v>
      </c>
      <c r="G53" s="10"/>
      <c r="H53" s="13" t="s">
        <v>68</v>
      </c>
      <c r="I53" s="10" t="s">
        <v>288</v>
      </c>
      <c r="J53" s="13" t="s">
        <v>289</v>
      </c>
      <c r="K53" s="10"/>
      <c r="L53" s="13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10"/>
      <c r="B54" s="10" t="s">
        <v>104</v>
      </c>
      <c r="C54" s="12"/>
      <c r="D54" s="13" t="s">
        <v>119</v>
      </c>
      <c r="E54" s="13" t="s">
        <v>328</v>
      </c>
      <c r="F54" s="13" t="s">
        <v>327</v>
      </c>
      <c r="G54" s="10" t="s">
        <v>86</v>
      </c>
      <c r="H54" s="13" t="s">
        <v>68</v>
      </c>
      <c r="I54" s="10" t="s">
        <v>288</v>
      </c>
      <c r="J54" s="13" t="s">
        <v>289</v>
      </c>
      <c r="K54" s="13"/>
      <c r="L54" s="13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10"/>
      <c r="B55" s="10" t="s">
        <v>118</v>
      </c>
      <c r="C55" s="12" t="s">
        <v>120</v>
      </c>
      <c r="D55" s="10" t="s">
        <v>121</v>
      </c>
      <c r="E55" s="13" t="s">
        <v>329</v>
      </c>
      <c r="F55" s="13" t="s">
        <v>328</v>
      </c>
      <c r="G55" s="10" t="s">
        <v>119</v>
      </c>
      <c r="H55" s="13" t="s">
        <v>68</v>
      </c>
      <c r="I55" s="10" t="s">
        <v>288</v>
      </c>
      <c r="J55" s="13" t="s">
        <v>289</v>
      </c>
      <c r="K55" s="10"/>
      <c r="L55" s="13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17"/>
      <c r="B56" s="10" t="s">
        <v>135</v>
      </c>
      <c r="C56" s="18"/>
      <c r="D56" s="17"/>
      <c r="E56" s="19" t="s">
        <v>290</v>
      </c>
      <c r="F56" s="5"/>
      <c r="G56" s="17"/>
      <c r="H56" s="13" t="s">
        <v>68</v>
      </c>
      <c r="I56" s="17" t="s">
        <v>290</v>
      </c>
      <c r="J56" s="19" t="s">
        <v>291</v>
      </c>
      <c r="K56" s="17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25"/>
      <c r="B57" s="17" t="s">
        <v>56</v>
      </c>
      <c r="C57" s="18"/>
      <c r="D57" s="17" t="s">
        <v>86</v>
      </c>
      <c r="E57" s="19" t="s">
        <v>330</v>
      </c>
      <c r="F57" s="19" t="s">
        <v>290</v>
      </c>
      <c r="G57" s="17"/>
      <c r="H57" s="13" t="s">
        <v>68</v>
      </c>
      <c r="I57" s="17" t="s">
        <v>290</v>
      </c>
      <c r="J57" s="19" t="s">
        <v>291</v>
      </c>
      <c r="K57" s="17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17"/>
      <c r="B58" s="17" t="s">
        <v>104</v>
      </c>
      <c r="C58" s="18"/>
      <c r="D58" s="19" t="s">
        <v>127</v>
      </c>
      <c r="E58" s="19" t="s">
        <v>331</v>
      </c>
      <c r="F58" s="19" t="s">
        <v>330</v>
      </c>
      <c r="G58" s="17" t="s">
        <v>86</v>
      </c>
      <c r="H58" s="13" t="s">
        <v>68</v>
      </c>
      <c r="I58" s="17" t="s">
        <v>290</v>
      </c>
      <c r="J58" s="19" t="s">
        <v>291</v>
      </c>
      <c r="K58" s="17"/>
      <c r="L58" s="19"/>
      <c r="M58" s="19"/>
      <c r="N58" s="19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17"/>
      <c r="B59" s="17" t="s">
        <v>118</v>
      </c>
      <c r="C59" s="18" t="s">
        <v>120</v>
      </c>
      <c r="D59" s="17" t="s">
        <v>121</v>
      </c>
      <c r="E59" s="19" t="s">
        <v>332</v>
      </c>
      <c r="F59" s="19" t="s">
        <v>331</v>
      </c>
      <c r="G59" s="17" t="s">
        <v>127</v>
      </c>
      <c r="H59" s="13" t="s">
        <v>68</v>
      </c>
      <c r="I59" s="17" t="s">
        <v>290</v>
      </c>
      <c r="J59" s="19" t="s">
        <v>291</v>
      </c>
      <c r="K59" s="17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10"/>
      <c r="B60" s="10" t="s">
        <v>135</v>
      </c>
      <c r="C60" s="12"/>
      <c r="D60" s="10"/>
      <c r="E60" s="13" t="s">
        <v>338</v>
      </c>
      <c r="F60" s="13"/>
      <c r="G60" s="10"/>
      <c r="H60" s="13" t="s">
        <v>68</v>
      </c>
      <c r="I60" s="10" t="s">
        <v>338</v>
      </c>
      <c r="J60" s="13" t="s">
        <v>342</v>
      </c>
      <c r="K60" s="10"/>
      <c r="L60" s="13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10"/>
      <c r="B61" s="10" t="s">
        <v>56</v>
      </c>
      <c r="C61" s="12"/>
      <c r="D61" s="10" t="s">
        <v>86</v>
      </c>
      <c r="E61" s="13" t="s">
        <v>348</v>
      </c>
      <c r="F61" s="13" t="s">
        <v>338</v>
      </c>
      <c r="G61" s="10"/>
      <c r="H61" s="13" t="s">
        <v>68</v>
      </c>
      <c r="I61" s="10" t="s">
        <v>338</v>
      </c>
      <c r="J61" s="13" t="s">
        <v>342</v>
      </c>
      <c r="K61" s="10"/>
      <c r="L61" s="13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10"/>
      <c r="B62" s="10" t="s">
        <v>104</v>
      </c>
      <c r="C62" s="12"/>
      <c r="D62" s="10" t="s">
        <v>115</v>
      </c>
      <c r="E62" s="13" t="s">
        <v>363</v>
      </c>
      <c r="F62" s="13" t="s">
        <v>348</v>
      </c>
      <c r="G62" s="10" t="s">
        <v>86</v>
      </c>
      <c r="H62" s="13" t="s">
        <v>68</v>
      </c>
      <c r="I62" s="10" t="s">
        <v>338</v>
      </c>
      <c r="J62" s="13" t="s">
        <v>342</v>
      </c>
      <c r="K62" s="13"/>
      <c r="L62" s="13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10"/>
      <c r="B63" s="10" t="s">
        <v>118</v>
      </c>
      <c r="C63" s="12"/>
      <c r="D63" s="10" t="s">
        <v>191</v>
      </c>
      <c r="E63" s="13" t="s">
        <v>388</v>
      </c>
      <c r="F63" s="13" t="s">
        <v>363</v>
      </c>
      <c r="G63" s="10" t="s">
        <v>115</v>
      </c>
      <c r="H63" s="13" t="s">
        <v>68</v>
      </c>
      <c r="I63" s="10" t="s">
        <v>338</v>
      </c>
      <c r="J63" s="13" t="s">
        <v>342</v>
      </c>
      <c r="K63" s="10"/>
      <c r="L63" s="13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C64" s="23" t="s">
        <v>334</v>
      </c>
      <c r="E64" s="5" t="s">
        <v>390</v>
      </c>
      <c r="F64" s="5"/>
      <c r="H64" s="5"/>
      <c r="J64" s="5"/>
      <c r="L64" s="5" t="s">
        <v>391</v>
      </c>
    </row>
    <row r="65" ht="15.75" customHeight="1">
      <c r="C65" s="23" t="s">
        <v>302</v>
      </c>
      <c r="E65" s="5" t="s">
        <v>392</v>
      </c>
      <c r="F65" s="5"/>
      <c r="H65" s="5"/>
      <c r="J65" s="5"/>
      <c r="L65" s="5" t="s">
        <v>391</v>
      </c>
    </row>
    <row r="66" ht="15.75" customHeight="1">
      <c r="C66" s="23" t="s">
        <v>340</v>
      </c>
      <c r="E66" s="5" t="s">
        <v>393</v>
      </c>
      <c r="F66" s="5"/>
      <c r="H66" s="5"/>
      <c r="J66" s="5"/>
      <c r="L66" s="5" t="s">
        <v>391</v>
      </c>
    </row>
    <row r="67" ht="15.75" customHeight="1">
      <c r="C67" s="23" t="s">
        <v>302</v>
      </c>
      <c r="E67" s="5" t="s">
        <v>394</v>
      </c>
      <c r="F67" s="5"/>
      <c r="H67" s="5"/>
      <c r="J67" s="5"/>
      <c r="L67" s="5" t="s">
        <v>391</v>
      </c>
    </row>
    <row r="68" ht="15.75" customHeight="1">
      <c r="C68" s="23" t="s">
        <v>346</v>
      </c>
      <c r="E68" s="5" t="s">
        <v>395</v>
      </c>
      <c r="F68" s="5"/>
      <c r="H68" s="5"/>
      <c r="J68" s="5"/>
      <c r="L68" s="5" t="s">
        <v>391</v>
      </c>
    </row>
    <row r="69" ht="15.75" customHeight="1">
      <c r="C69" s="23" t="s">
        <v>302</v>
      </c>
      <c r="E69" s="5" t="s">
        <v>397</v>
      </c>
      <c r="F69" s="5"/>
      <c r="H69" s="5"/>
      <c r="J69" s="5"/>
      <c r="L69" s="5" t="s">
        <v>391</v>
      </c>
    </row>
    <row r="70" ht="15.75" customHeight="1">
      <c r="C70" s="23" t="s">
        <v>357</v>
      </c>
      <c r="E70" s="5" t="s">
        <v>398</v>
      </c>
      <c r="F70" s="5"/>
      <c r="H70" s="5"/>
      <c r="J70" s="5"/>
      <c r="L70" s="5" t="s">
        <v>391</v>
      </c>
    </row>
    <row r="71" ht="15.75" customHeight="1">
      <c r="C71" s="23" t="s">
        <v>302</v>
      </c>
      <c r="E71" s="5" t="s">
        <v>399</v>
      </c>
      <c r="F71" s="5"/>
      <c r="H71" s="5"/>
      <c r="J71" s="5"/>
      <c r="L71" s="5" t="s">
        <v>391</v>
      </c>
    </row>
    <row r="72" ht="15.75" customHeight="1">
      <c r="C72" s="23" t="s">
        <v>357</v>
      </c>
      <c r="E72" s="5" t="s">
        <v>400</v>
      </c>
      <c r="F72" s="5"/>
      <c r="H72" s="5"/>
      <c r="J72" s="5"/>
      <c r="L72" s="5" t="s">
        <v>391</v>
      </c>
    </row>
    <row r="73" ht="15.75" customHeight="1">
      <c r="C73" s="23" t="s">
        <v>302</v>
      </c>
      <c r="E73" s="5" t="s">
        <v>401</v>
      </c>
      <c r="F73" s="5"/>
      <c r="H73" s="5"/>
      <c r="J73" s="5"/>
      <c r="L73" s="5" t="s">
        <v>391</v>
      </c>
    </row>
    <row r="74" ht="15.75" customHeight="1">
      <c r="C74" s="23" t="s">
        <v>357</v>
      </c>
      <c r="E74" s="5" t="s">
        <v>402</v>
      </c>
      <c r="F74" s="5"/>
      <c r="H74" s="5"/>
      <c r="J74" s="5"/>
      <c r="L74" s="5" t="s">
        <v>391</v>
      </c>
    </row>
    <row r="75" ht="15.75" customHeight="1">
      <c r="C75" s="23" t="s">
        <v>302</v>
      </c>
      <c r="E75" s="5" t="s">
        <v>403</v>
      </c>
      <c r="F75" s="5"/>
      <c r="H75" s="5"/>
      <c r="J75" s="5"/>
      <c r="L75" s="5" t="s">
        <v>391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0.88"/>
    <col customWidth="1" min="2" max="2" width="11.88"/>
    <col customWidth="1" min="3" max="4" width="14.25"/>
    <col customWidth="1" min="5" max="5" width="13.25"/>
    <col customWidth="1" min="6" max="6" width="14.88"/>
    <col customWidth="1" min="7" max="7" width="36.88"/>
    <col customWidth="1" min="8" max="8" width="11.38"/>
    <col customWidth="1" min="9" max="9" width="9.38"/>
    <col customWidth="1" min="10" max="10" width="7.13"/>
    <col customWidth="1" min="11" max="12" width="16.13"/>
    <col customWidth="1" min="13" max="13" width="22.88"/>
    <col customWidth="1" min="14" max="18" width="9.38"/>
    <col customWidth="1" min="19" max="26" width="8.63"/>
  </cols>
  <sheetData>
    <row r="1" ht="13.5" customHeight="1">
      <c r="A1" s="1" t="s">
        <v>0</v>
      </c>
      <c r="B1" s="1" t="s">
        <v>2</v>
      </c>
      <c r="C1" s="1" t="s">
        <v>3</v>
      </c>
      <c r="D1" s="1"/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3.5" customHeight="1">
      <c r="A2" s="3" t="s">
        <v>18</v>
      </c>
      <c r="B2" s="3">
        <v>150.0</v>
      </c>
      <c r="C2" s="3" t="s">
        <v>19</v>
      </c>
      <c r="D2" s="3" t="s">
        <v>20</v>
      </c>
      <c r="E2" s="5">
        <v>2013.0</v>
      </c>
      <c r="F2" s="3" t="s">
        <v>22</v>
      </c>
      <c r="G2" s="5" t="s">
        <v>23</v>
      </c>
      <c r="H2" s="5"/>
      <c r="I2" s="3" t="s">
        <v>24</v>
      </c>
      <c r="J2" s="3">
        <v>414000.0</v>
      </c>
      <c r="K2" s="3" t="s">
        <v>25</v>
      </c>
      <c r="L2" s="3" t="s">
        <v>25</v>
      </c>
      <c r="M2" s="5" t="s">
        <v>26</v>
      </c>
      <c r="N2" s="3" t="s">
        <v>27</v>
      </c>
      <c r="O2" s="3" t="s">
        <v>29</v>
      </c>
    </row>
    <row r="3" ht="13.5" customHeight="1">
      <c r="A3" s="3" t="s">
        <v>31</v>
      </c>
      <c r="B3" s="3">
        <v>150.0</v>
      </c>
      <c r="C3" s="3" t="s">
        <v>19</v>
      </c>
      <c r="D3" s="3" t="s">
        <v>20</v>
      </c>
      <c r="E3" s="5">
        <v>2008.0</v>
      </c>
      <c r="F3" s="3" t="s">
        <v>35</v>
      </c>
      <c r="G3" s="5" t="s">
        <v>37</v>
      </c>
      <c r="H3" s="5"/>
      <c r="I3" s="3" t="s">
        <v>24</v>
      </c>
      <c r="J3" s="3">
        <v>83000.0</v>
      </c>
      <c r="K3" s="3" t="s">
        <v>25</v>
      </c>
      <c r="L3" s="3" t="s">
        <v>25</v>
      </c>
      <c r="M3" s="5" t="s">
        <v>26</v>
      </c>
      <c r="N3" s="3" t="s">
        <v>27</v>
      </c>
      <c r="O3" s="3" t="s">
        <v>29</v>
      </c>
    </row>
    <row r="4" ht="13.5" customHeight="1">
      <c r="A4" s="3" t="s">
        <v>39</v>
      </c>
      <c r="B4" s="3">
        <v>150.0</v>
      </c>
      <c r="C4" s="3" t="s">
        <v>19</v>
      </c>
      <c r="D4" s="3" t="s">
        <v>20</v>
      </c>
      <c r="E4" s="5">
        <v>2009.0</v>
      </c>
      <c r="F4" s="3" t="s">
        <v>35</v>
      </c>
      <c r="G4" s="5" t="s">
        <v>37</v>
      </c>
      <c r="H4" s="5"/>
      <c r="I4" s="3" t="s">
        <v>24</v>
      </c>
      <c r="J4" s="3">
        <v>274000.0</v>
      </c>
      <c r="K4" s="3" t="s">
        <v>25</v>
      </c>
      <c r="L4" s="3" t="s">
        <v>25</v>
      </c>
      <c r="M4" s="5" t="s">
        <v>26</v>
      </c>
      <c r="N4" s="3" t="s">
        <v>27</v>
      </c>
      <c r="O4" s="3" t="s">
        <v>29</v>
      </c>
    </row>
    <row r="5" ht="13.5" customHeight="1">
      <c r="A5" s="3" t="s">
        <v>40</v>
      </c>
      <c r="B5" s="3">
        <v>150.0</v>
      </c>
      <c r="C5" s="3" t="s">
        <v>19</v>
      </c>
      <c r="D5" s="3" t="s">
        <v>20</v>
      </c>
      <c r="E5" s="5">
        <v>2010.0</v>
      </c>
      <c r="F5" s="3" t="s">
        <v>35</v>
      </c>
      <c r="G5" s="5" t="s">
        <v>37</v>
      </c>
      <c r="H5" s="5"/>
      <c r="I5" s="3" t="s">
        <v>24</v>
      </c>
      <c r="J5" s="3">
        <v>382000.0</v>
      </c>
      <c r="K5" s="3" t="s">
        <v>25</v>
      </c>
      <c r="L5" s="3" t="s">
        <v>25</v>
      </c>
      <c r="M5" s="5" t="s">
        <v>26</v>
      </c>
      <c r="N5" s="3" t="s">
        <v>27</v>
      </c>
      <c r="O5" s="3" t="s">
        <v>29</v>
      </c>
    </row>
    <row r="6" ht="13.5" customHeight="1">
      <c r="A6" s="3" t="s">
        <v>49</v>
      </c>
      <c r="B6" s="3">
        <v>150.0</v>
      </c>
      <c r="C6" s="3" t="s">
        <v>19</v>
      </c>
      <c r="D6" s="3" t="s">
        <v>20</v>
      </c>
      <c r="E6" s="5">
        <v>2011.0</v>
      </c>
      <c r="F6" s="3" t="s">
        <v>35</v>
      </c>
      <c r="G6" s="5" t="s">
        <v>37</v>
      </c>
      <c r="H6" s="5"/>
      <c r="I6" s="3" t="s">
        <v>24</v>
      </c>
      <c r="J6" s="3">
        <v>491000.0</v>
      </c>
      <c r="K6" s="3" t="s">
        <v>25</v>
      </c>
      <c r="L6" s="3" t="s">
        <v>25</v>
      </c>
      <c r="M6" s="5" t="s">
        <v>26</v>
      </c>
      <c r="N6" s="3" t="s">
        <v>27</v>
      </c>
      <c r="O6" s="3" t="s">
        <v>29</v>
      </c>
    </row>
    <row r="7" ht="13.5" customHeight="1">
      <c r="A7" s="3" t="s">
        <v>58</v>
      </c>
      <c r="B7" s="3">
        <v>150.0</v>
      </c>
      <c r="C7" s="3" t="s">
        <v>19</v>
      </c>
      <c r="D7" s="3" t="s">
        <v>20</v>
      </c>
      <c r="E7" s="5">
        <v>2012.0</v>
      </c>
      <c r="F7" s="3" t="s">
        <v>35</v>
      </c>
      <c r="G7" s="5" t="s">
        <v>37</v>
      </c>
      <c r="H7" s="5"/>
      <c r="I7" s="3" t="s">
        <v>24</v>
      </c>
      <c r="J7" s="3">
        <v>1177000.0</v>
      </c>
      <c r="K7" s="3" t="s">
        <v>25</v>
      </c>
      <c r="L7" s="3" t="s">
        <v>25</v>
      </c>
      <c r="M7" s="5" t="s">
        <v>26</v>
      </c>
      <c r="N7" s="3" t="s">
        <v>27</v>
      </c>
      <c r="O7" s="3" t="s">
        <v>29</v>
      </c>
    </row>
    <row r="8" ht="13.5" customHeight="1">
      <c r="A8" s="3" t="s">
        <v>63</v>
      </c>
      <c r="B8" s="3">
        <v>150.0</v>
      </c>
      <c r="C8" s="3" t="s">
        <v>19</v>
      </c>
      <c r="D8" s="3" t="s">
        <v>20</v>
      </c>
      <c r="E8" s="5">
        <v>2013.0</v>
      </c>
      <c r="F8" s="3" t="s">
        <v>35</v>
      </c>
      <c r="G8" s="5" t="s">
        <v>37</v>
      </c>
      <c r="H8" s="5"/>
      <c r="I8" s="3" t="s">
        <v>24</v>
      </c>
      <c r="J8" s="3">
        <v>1375000.0</v>
      </c>
      <c r="K8" s="3" t="s">
        <v>25</v>
      </c>
      <c r="L8" s="3" t="s">
        <v>25</v>
      </c>
      <c r="M8" s="5" t="s">
        <v>26</v>
      </c>
      <c r="N8" s="3" t="s">
        <v>27</v>
      </c>
      <c r="O8" s="3" t="s">
        <v>29</v>
      </c>
    </row>
    <row r="9" ht="13.5" customHeight="1">
      <c r="A9" s="3" t="s">
        <v>67</v>
      </c>
      <c r="B9" s="3">
        <v>150.0</v>
      </c>
      <c r="C9" s="3" t="s">
        <v>19</v>
      </c>
      <c r="D9" s="3" t="s">
        <v>20</v>
      </c>
      <c r="E9" s="5">
        <v>2014.0</v>
      </c>
      <c r="F9" s="3" t="s">
        <v>35</v>
      </c>
      <c r="G9" s="5" t="s">
        <v>37</v>
      </c>
      <c r="H9" s="5"/>
      <c r="I9" s="3" t="s">
        <v>24</v>
      </c>
      <c r="J9" s="3">
        <v>1720000.0</v>
      </c>
      <c r="K9" s="3" t="s">
        <v>25</v>
      </c>
      <c r="L9" s="3" t="s">
        <v>25</v>
      </c>
      <c r="M9" s="5" t="s">
        <v>26</v>
      </c>
      <c r="N9" s="3" t="s">
        <v>27</v>
      </c>
      <c r="O9" s="3" t="s">
        <v>29</v>
      </c>
    </row>
    <row r="10" ht="13.5" customHeight="1">
      <c r="A10" s="3" t="s">
        <v>72</v>
      </c>
      <c r="B10" s="3">
        <v>150.0</v>
      </c>
      <c r="C10" s="3" t="s">
        <v>19</v>
      </c>
      <c r="D10" s="3" t="s">
        <v>20</v>
      </c>
      <c r="E10" s="5">
        <v>2015.0</v>
      </c>
      <c r="F10" s="3" t="s">
        <v>35</v>
      </c>
      <c r="G10" s="5" t="s">
        <v>37</v>
      </c>
      <c r="H10" s="5"/>
      <c r="I10" s="3" t="s">
        <v>24</v>
      </c>
      <c r="J10" s="3">
        <v>1629000.0</v>
      </c>
      <c r="K10" s="3" t="s">
        <v>25</v>
      </c>
      <c r="L10" s="3" t="s">
        <v>25</v>
      </c>
      <c r="M10" s="5" t="s">
        <v>26</v>
      </c>
      <c r="N10" s="3" t="s">
        <v>27</v>
      </c>
      <c r="O10" s="3" t="s">
        <v>29</v>
      </c>
    </row>
    <row r="11" ht="13.5" customHeight="1">
      <c r="A11" s="3" t="s">
        <v>78</v>
      </c>
      <c r="B11" s="3">
        <v>150.0</v>
      </c>
      <c r="C11" s="3" t="s">
        <v>19</v>
      </c>
      <c r="D11" s="3" t="s">
        <v>20</v>
      </c>
      <c r="E11" s="5">
        <v>2016.0</v>
      </c>
      <c r="F11" s="3" t="s">
        <v>35</v>
      </c>
      <c r="G11" s="5" t="s">
        <v>37</v>
      </c>
      <c r="H11" s="5"/>
      <c r="I11" s="3" t="s">
        <v>24</v>
      </c>
      <c r="J11" s="3">
        <v>1461980.0</v>
      </c>
      <c r="K11" s="3" t="s">
        <v>25</v>
      </c>
      <c r="L11" s="3" t="s">
        <v>25</v>
      </c>
      <c r="M11" s="5" t="s">
        <v>26</v>
      </c>
      <c r="N11" s="3" t="s">
        <v>27</v>
      </c>
      <c r="O11" s="3" t="s">
        <v>29</v>
      </c>
    </row>
    <row r="12" ht="15.75" customHeight="1">
      <c r="A12" s="3" t="s">
        <v>83</v>
      </c>
      <c r="B12" s="3">
        <v>150.0</v>
      </c>
      <c r="C12" s="3" t="s">
        <v>19</v>
      </c>
      <c r="D12" s="3" t="s">
        <v>20</v>
      </c>
      <c r="E12" s="5">
        <v>2017.0</v>
      </c>
      <c r="F12" s="3" t="s">
        <v>35</v>
      </c>
      <c r="G12" s="5" t="s">
        <v>37</v>
      </c>
      <c r="H12" s="5"/>
      <c r="I12" s="3" t="s">
        <v>24</v>
      </c>
      <c r="J12" s="3">
        <v>1929000.0</v>
      </c>
      <c r="K12" s="3" t="s">
        <v>25</v>
      </c>
      <c r="L12" s="3" t="s">
        <v>25</v>
      </c>
      <c r="M12" s="5" t="s">
        <v>26</v>
      </c>
      <c r="N12" s="3" t="s">
        <v>27</v>
      </c>
      <c r="O12" s="3" t="s">
        <v>29</v>
      </c>
    </row>
    <row r="13" ht="15.75" customHeight="1">
      <c r="A13" s="3" t="s">
        <v>90</v>
      </c>
      <c r="B13" s="3">
        <v>150.0</v>
      </c>
      <c r="C13" s="3" t="s">
        <v>19</v>
      </c>
      <c r="D13" s="3" t="s">
        <v>20</v>
      </c>
      <c r="E13" s="5">
        <v>2008.0</v>
      </c>
      <c r="F13" s="3" t="s">
        <v>22</v>
      </c>
      <c r="G13" s="5" t="s">
        <v>23</v>
      </c>
      <c r="H13" s="5"/>
      <c r="I13" s="3" t="s">
        <v>24</v>
      </c>
      <c r="J13" s="3">
        <v>179719.0</v>
      </c>
      <c r="K13" s="3" t="s">
        <v>93</v>
      </c>
      <c r="L13" s="3" t="s">
        <v>93</v>
      </c>
      <c r="M13" s="5" t="s">
        <v>96</v>
      </c>
      <c r="N13" s="3" t="s">
        <v>27</v>
      </c>
      <c r="O13" s="3" t="s">
        <v>29</v>
      </c>
    </row>
    <row r="14" ht="15.75" customHeight="1">
      <c r="A14" s="3" t="s">
        <v>98</v>
      </c>
      <c r="B14" s="3">
        <v>150.0</v>
      </c>
      <c r="C14" s="3" t="s">
        <v>19</v>
      </c>
      <c r="D14" s="3" t="s">
        <v>20</v>
      </c>
      <c r="E14" s="5">
        <v>2009.0</v>
      </c>
      <c r="F14" s="3" t="s">
        <v>22</v>
      </c>
      <c r="G14" s="5" t="s">
        <v>23</v>
      </c>
      <c r="H14" s="5"/>
      <c r="I14" s="3" t="s">
        <v>24</v>
      </c>
      <c r="J14" s="3">
        <v>213591.0</v>
      </c>
      <c r="K14" s="3" t="s">
        <v>93</v>
      </c>
      <c r="L14" s="3" t="s">
        <v>93</v>
      </c>
      <c r="M14" s="5" t="s">
        <v>96</v>
      </c>
      <c r="N14" s="3" t="s">
        <v>27</v>
      </c>
      <c r="O14" s="3" t="s">
        <v>29</v>
      </c>
    </row>
    <row r="15" ht="15.75" customHeight="1">
      <c r="A15" s="3" t="s">
        <v>102</v>
      </c>
      <c r="B15" s="3">
        <v>150.0</v>
      </c>
      <c r="C15" s="3" t="s">
        <v>19</v>
      </c>
      <c r="D15" s="3" t="s">
        <v>20</v>
      </c>
      <c r="E15" s="5">
        <v>2010.0</v>
      </c>
      <c r="F15" s="3" t="s">
        <v>22</v>
      </c>
      <c r="G15" s="5" t="s">
        <v>23</v>
      </c>
      <c r="H15" s="5"/>
      <c r="I15" s="3" t="s">
        <v>24</v>
      </c>
      <c r="J15" s="3">
        <v>163641.0</v>
      </c>
      <c r="K15" s="3" t="s">
        <v>93</v>
      </c>
      <c r="L15" s="3" t="s">
        <v>93</v>
      </c>
      <c r="M15" s="5" t="s">
        <v>96</v>
      </c>
      <c r="N15" s="3" t="s">
        <v>27</v>
      </c>
      <c r="O15" s="3" t="s">
        <v>29</v>
      </c>
    </row>
    <row r="16" ht="15.75" customHeight="1">
      <c r="A16" s="3" t="s">
        <v>107</v>
      </c>
      <c r="B16" s="3">
        <v>150.0</v>
      </c>
      <c r="C16" s="3" t="s">
        <v>19</v>
      </c>
      <c r="D16" s="3" t="s">
        <v>20</v>
      </c>
      <c r="E16" s="5">
        <v>2011.0</v>
      </c>
      <c r="F16" s="3" t="s">
        <v>22</v>
      </c>
      <c r="G16" s="5" t="s">
        <v>23</v>
      </c>
      <c r="H16" s="5"/>
      <c r="I16" s="3" t="s">
        <v>24</v>
      </c>
      <c r="J16" s="3">
        <v>71250.0</v>
      </c>
      <c r="K16" s="3" t="s">
        <v>93</v>
      </c>
      <c r="L16" s="3" t="s">
        <v>93</v>
      </c>
      <c r="M16" s="5" t="s">
        <v>96</v>
      </c>
      <c r="N16" s="3" t="s">
        <v>27</v>
      </c>
      <c r="O16" s="3" t="s">
        <v>29</v>
      </c>
    </row>
    <row r="17" ht="15.75" customHeight="1">
      <c r="A17" s="3" t="s">
        <v>109</v>
      </c>
      <c r="B17" s="3">
        <v>150.0</v>
      </c>
      <c r="C17" s="3" t="s">
        <v>19</v>
      </c>
      <c r="D17" s="3" t="s">
        <v>20</v>
      </c>
      <c r="E17" s="5">
        <v>2012.0</v>
      </c>
      <c r="F17" s="3" t="s">
        <v>22</v>
      </c>
      <c r="G17" s="5" t="s">
        <v>23</v>
      </c>
      <c r="H17" s="5"/>
      <c r="I17" s="3" t="s">
        <v>24</v>
      </c>
      <c r="J17" s="3">
        <v>149000.0</v>
      </c>
      <c r="K17" s="3" t="s">
        <v>93</v>
      </c>
      <c r="L17" s="3" t="s">
        <v>93</v>
      </c>
      <c r="M17" s="5" t="s">
        <v>96</v>
      </c>
      <c r="N17" s="3" t="s">
        <v>27</v>
      </c>
      <c r="O17" s="3" t="s">
        <v>29</v>
      </c>
    </row>
    <row r="18" ht="15.75" customHeight="1">
      <c r="A18" s="3" t="s">
        <v>111</v>
      </c>
      <c r="B18" s="3">
        <v>150.0</v>
      </c>
      <c r="C18" s="3" t="s">
        <v>19</v>
      </c>
      <c r="D18" s="3" t="s">
        <v>20</v>
      </c>
      <c r="E18" s="5">
        <v>2014.0</v>
      </c>
      <c r="F18" s="3" t="s">
        <v>22</v>
      </c>
      <c r="G18" s="5" t="s">
        <v>23</v>
      </c>
      <c r="H18" s="5"/>
      <c r="I18" s="3" t="s">
        <v>24</v>
      </c>
      <c r="J18" s="3">
        <v>180000.0</v>
      </c>
      <c r="K18" s="3" t="s">
        <v>93</v>
      </c>
      <c r="L18" s="3" t="s">
        <v>93</v>
      </c>
      <c r="M18" s="5" t="s">
        <v>96</v>
      </c>
      <c r="N18" s="3" t="s">
        <v>27</v>
      </c>
      <c r="O18" s="3" t="s">
        <v>29</v>
      </c>
    </row>
    <row r="19" ht="15.75" customHeight="1">
      <c r="A19" s="3" t="s">
        <v>112</v>
      </c>
      <c r="B19" s="3">
        <v>150.0</v>
      </c>
      <c r="C19" s="3" t="s">
        <v>19</v>
      </c>
      <c r="D19" s="3" t="s">
        <v>20</v>
      </c>
      <c r="E19" s="5">
        <v>2015.0</v>
      </c>
      <c r="F19" s="3" t="s">
        <v>22</v>
      </c>
      <c r="G19" s="5" t="s">
        <v>23</v>
      </c>
      <c r="H19" s="5"/>
      <c r="I19" s="3" t="s">
        <v>24</v>
      </c>
      <c r="J19" s="3">
        <v>228000.0</v>
      </c>
      <c r="K19" s="3" t="s">
        <v>93</v>
      </c>
      <c r="L19" s="3" t="s">
        <v>93</v>
      </c>
      <c r="M19" s="5" t="s">
        <v>96</v>
      </c>
      <c r="N19" s="3" t="s">
        <v>27</v>
      </c>
      <c r="O19" s="3" t="s">
        <v>29</v>
      </c>
    </row>
    <row r="20" ht="15.75" customHeight="1">
      <c r="A20" s="3" t="s">
        <v>117</v>
      </c>
      <c r="B20" s="3">
        <v>150.0</v>
      </c>
      <c r="C20" s="3" t="s">
        <v>19</v>
      </c>
      <c r="D20" s="3" t="s">
        <v>20</v>
      </c>
      <c r="E20" s="5">
        <v>2016.0</v>
      </c>
      <c r="F20" s="3" t="s">
        <v>22</v>
      </c>
      <c r="G20" s="5" t="s">
        <v>23</v>
      </c>
      <c r="H20" s="5"/>
      <c r="I20" s="3" t="s">
        <v>24</v>
      </c>
      <c r="J20" s="3">
        <v>216190.0</v>
      </c>
      <c r="K20" s="3" t="s">
        <v>93</v>
      </c>
      <c r="L20" s="3" t="s">
        <v>93</v>
      </c>
      <c r="M20" s="5" t="s">
        <v>96</v>
      </c>
      <c r="N20" s="3" t="s">
        <v>27</v>
      </c>
      <c r="O20" s="3" t="s">
        <v>29</v>
      </c>
    </row>
    <row r="21" ht="15.75" customHeight="1">
      <c r="A21" s="3" t="s">
        <v>122</v>
      </c>
      <c r="B21" s="3">
        <v>150.0</v>
      </c>
      <c r="C21" s="3" t="s">
        <v>19</v>
      </c>
      <c r="D21" s="3" t="s">
        <v>20</v>
      </c>
      <c r="E21" s="5">
        <v>2017.0</v>
      </c>
      <c r="F21" s="3" t="s">
        <v>22</v>
      </c>
      <c r="G21" s="5" t="s">
        <v>23</v>
      </c>
      <c r="H21" s="5"/>
      <c r="I21" s="3" t="s">
        <v>24</v>
      </c>
      <c r="J21" s="3">
        <v>227774.0</v>
      </c>
      <c r="K21" s="3" t="s">
        <v>93</v>
      </c>
      <c r="L21" s="3" t="s">
        <v>93</v>
      </c>
      <c r="M21" s="5" t="s">
        <v>96</v>
      </c>
      <c r="N21" s="3" t="s">
        <v>27</v>
      </c>
      <c r="O21" s="3" t="s">
        <v>29</v>
      </c>
    </row>
    <row r="22" ht="15.75" customHeight="1">
      <c r="A22" s="3" t="s">
        <v>126</v>
      </c>
      <c r="B22" s="3">
        <v>150.0</v>
      </c>
      <c r="C22" s="3" t="s">
        <v>19</v>
      </c>
      <c r="D22" s="3" t="s">
        <v>20</v>
      </c>
      <c r="E22" s="5">
        <v>2008.0</v>
      </c>
      <c r="F22" s="3" t="s">
        <v>35</v>
      </c>
      <c r="G22" s="5" t="s">
        <v>37</v>
      </c>
      <c r="H22" s="5"/>
      <c r="I22" s="3" t="s">
        <v>24</v>
      </c>
      <c r="J22" s="3">
        <v>319245.0</v>
      </c>
      <c r="K22" s="3" t="s">
        <v>93</v>
      </c>
      <c r="L22" s="3" t="s">
        <v>93</v>
      </c>
      <c r="M22" s="5" t="s">
        <v>96</v>
      </c>
      <c r="N22" s="3" t="s">
        <v>27</v>
      </c>
      <c r="O22" s="3" t="s">
        <v>29</v>
      </c>
    </row>
    <row r="23" ht="15.75" customHeight="1">
      <c r="A23" s="3" t="s">
        <v>128</v>
      </c>
      <c r="B23" s="3">
        <v>150.0</v>
      </c>
      <c r="C23" s="3" t="s">
        <v>19</v>
      </c>
      <c r="D23" s="3" t="s">
        <v>20</v>
      </c>
      <c r="E23" s="5">
        <v>2009.0</v>
      </c>
      <c r="F23" s="3" t="s">
        <v>35</v>
      </c>
      <c r="G23" s="5" t="s">
        <v>37</v>
      </c>
      <c r="H23" s="5"/>
      <c r="I23" s="3" t="s">
        <v>24</v>
      </c>
      <c r="J23" s="3">
        <v>57139.0</v>
      </c>
      <c r="K23" s="3" t="s">
        <v>93</v>
      </c>
      <c r="L23" s="3" t="s">
        <v>93</v>
      </c>
      <c r="M23" s="5" t="s">
        <v>96</v>
      </c>
      <c r="N23" s="3" t="s">
        <v>27</v>
      </c>
      <c r="O23" s="3" t="s">
        <v>29</v>
      </c>
    </row>
    <row r="24" ht="15.75" customHeight="1">
      <c r="A24" s="3" t="s">
        <v>132</v>
      </c>
      <c r="B24" s="3">
        <v>150.0</v>
      </c>
      <c r="C24" s="3" t="s">
        <v>19</v>
      </c>
      <c r="D24" s="3" t="s">
        <v>20</v>
      </c>
      <c r="E24" s="5">
        <v>2013.0</v>
      </c>
      <c r="F24" s="3" t="s">
        <v>22</v>
      </c>
      <c r="G24" s="5" t="s">
        <v>23</v>
      </c>
      <c r="H24" s="5"/>
      <c r="I24" s="3" t="s">
        <v>24</v>
      </c>
      <c r="J24" s="3">
        <v>215000.0</v>
      </c>
      <c r="K24" s="3" t="s">
        <v>86</v>
      </c>
      <c r="L24" s="3" t="s">
        <v>86</v>
      </c>
      <c r="M24" s="5" t="s">
        <v>134</v>
      </c>
      <c r="N24" s="3" t="s">
        <v>27</v>
      </c>
      <c r="O24" s="3" t="s">
        <v>136</v>
      </c>
    </row>
    <row r="25" ht="15.75" customHeight="1">
      <c r="A25" s="3" t="s">
        <v>137</v>
      </c>
      <c r="B25" s="3">
        <v>150.0</v>
      </c>
      <c r="C25" s="3" t="s">
        <v>19</v>
      </c>
      <c r="D25" s="3" t="s">
        <v>20</v>
      </c>
      <c r="E25" s="5">
        <v>2010.0</v>
      </c>
      <c r="F25" s="3" t="s">
        <v>35</v>
      </c>
      <c r="G25" s="5" t="s">
        <v>37</v>
      </c>
      <c r="H25" s="5"/>
      <c r="I25" s="3" t="s">
        <v>24</v>
      </c>
      <c r="J25" s="3">
        <v>337490.0</v>
      </c>
      <c r="K25" s="3" t="s">
        <v>86</v>
      </c>
      <c r="L25" s="3" t="s">
        <v>86</v>
      </c>
      <c r="M25" s="5" t="s">
        <v>134</v>
      </c>
      <c r="N25" s="3" t="s">
        <v>27</v>
      </c>
      <c r="O25" s="3" t="s">
        <v>136</v>
      </c>
    </row>
    <row r="26" ht="15.75" customHeight="1">
      <c r="A26" s="3" t="s">
        <v>140</v>
      </c>
      <c r="B26" s="3">
        <v>150.0</v>
      </c>
      <c r="C26" s="3" t="s">
        <v>19</v>
      </c>
      <c r="D26" s="3" t="s">
        <v>20</v>
      </c>
      <c r="E26" s="5">
        <v>2011.0</v>
      </c>
      <c r="F26" s="3" t="s">
        <v>35</v>
      </c>
      <c r="G26" s="5" t="s">
        <v>37</v>
      </c>
      <c r="H26" s="5"/>
      <c r="I26" s="3" t="s">
        <v>24</v>
      </c>
      <c r="J26" s="3">
        <v>223581.0</v>
      </c>
      <c r="K26" s="3" t="s">
        <v>86</v>
      </c>
      <c r="L26" s="3" t="s">
        <v>86</v>
      </c>
      <c r="M26" s="5" t="s">
        <v>134</v>
      </c>
      <c r="N26" s="3" t="s">
        <v>27</v>
      </c>
      <c r="O26" s="3" t="s">
        <v>136</v>
      </c>
    </row>
    <row r="27" ht="15.75" customHeight="1">
      <c r="A27" s="3" t="s">
        <v>141</v>
      </c>
      <c r="B27" s="3">
        <v>150.0</v>
      </c>
      <c r="C27" s="3" t="s">
        <v>19</v>
      </c>
      <c r="D27" s="3" t="s">
        <v>20</v>
      </c>
      <c r="E27" s="5">
        <v>2012.0</v>
      </c>
      <c r="F27" s="3" t="s">
        <v>35</v>
      </c>
      <c r="G27" s="5" t="s">
        <v>37</v>
      </c>
      <c r="H27" s="5"/>
      <c r="I27" s="3" t="s">
        <v>24</v>
      </c>
      <c r="J27" s="3">
        <v>849000.0</v>
      </c>
      <c r="K27" s="3" t="s">
        <v>86</v>
      </c>
      <c r="L27" s="3" t="s">
        <v>86</v>
      </c>
      <c r="M27" s="5" t="s">
        <v>134</v>
      </c>
      <c r="N27" s="3" t="s">
        <v>27</v>
      </c>
      <c r="O27" s="3" t="s">
        <v>136</v>
      </c>
    </row>
    <row r="28" ht="15.75" customHeight="1">
      <c r="A28" s="3" t="s">
        <v>143</v>
      </c>
      <c r="B28" s="3">
        <v>150.0</v>
      </c>
      <c r="C28" s="3" t="s">
        <v>19</v>
      </c>
      <c r="D28" s="3" t="s">
        <v>20</v>
      </c>
      <c r="E28" s="5">
        <v>2013.0</v>
      </c>
      <c r="F28" s="3" t="s">
        <v>35</v>
      </c>
      <c r="G28" s="5" t="s">
        <v>37</v>
      </c>
      <c r="H28" s="5"/>
      <c r="I28" s="3" t="s">
        <v>24</v>
      </c>
      <c r="J28" s="3">
        <v>989000.0</v>
      </c>
      <c r="K28" s="3" t="s">
        <v>86</v>
      </c>
      <c r="L28" s="3" t="s">
        <v>86</v>
      </c>
      <c r="M28" s="5" t="s">
        <v>134</v>
      </c>
      <c r="N28" s="3" t="s">
        <v>27</v>
      </c>
      <c r="O28" s="3" t="s">
        <v>136</v>
      </c>
    </row>
    <row r="29" ht="15.75" customHeight="1">
      <c r="A29" s="3" t="s">
        <v>146</v>
      </c>
      <c r="B29" s="3">
        <v>150.0</v>
      </c>
      <c r="C29" s="3" t="s">
        <v>19</v>
      </c>
      <c r="D29" s="3" t="s">
        <v>20</v>
      </c>
      <c r="E29" s="5">
        <v>2014.0</v>
      </c>
      <c r="F29" s="3" t="s">
        <v>35</v>
      </c>
      <c r="G29" s="5" t="s">
        <v>37</v>
      </c>
      <c r="H29" s="5"/>
      <c r="I29" s="3" t="s">
        <v>24</v>
      </c>
      <c r="J29" s="3">
        <v>1469000.0</v>
      </c>
      <c r="K29" s="3" t="s">
        <v>86</v>
      </c>
      <c r="L29" s="3" t="s">
        <v>86</v>
      </c>
      <c r="M29" s="5" t="s">
        <v>134</v>
      </c>
      <c r="N29" s="3" t="s">
        <v>27</v>
      </c>
      <c r="O29" s="3" t="s">
        <v>136</v>
      </c>
    </row>
    <row r="30" ht="15.75" customHeight="1">
      <c r="A30" s="3" t="s">
        <v>150</v>
      </c>
      <c r="B30" s="3">
        <v>150.0</v>
      </c>
      <c r="C30" s="3" t="s">
        <v>19</v>
      </c>
      <c r="D30" s="3" t="s">
        <v>20</v>
      </c>
      <c r="E30" s="5">
        <v>2015.0</v>
      </c>
      <c r="F30" s="3" t="s">
        <v>35</v>
      </c>
      <c r="G30" s="5" t="s">
        <v>37</v>
      </c>
      <c r="H30" s="5"/>
      <c r="I30" s="3" t="s">
        <v>24</v>
      </c>
      <c r="J30" s="3">
        <v>1390000.0</v>
      </c>
      <c r="K30" s="3" t="s">
        <v>86</v>
      </c>
      <c r="L30" s="3" t="s">
        <v>86</v>
      </c>
      <c r="M30" s="5" t="s">
        <v>134</v>
      </c>
      <c r="N30" s="3" t="s">
        <v>27</v>
      </c>
      <c r="O30" s="3" t="s">
        <v>136</v>
      </c>
    </row>
    <row r="31" ht="15.75" customHeight="1">
      <c r="A31" s="3" t="s">
        <v>154</v>
      </c>
      <c r="B31" s="3">
        <v>150.0</v>
      </c>
      <c r="C31" s="3" t="s">
        <v>19</v>
      </c>
      <c r="D31" s="3" t="s">
        <v>20</v>
      </c>
      <c r="E31" s="5">
        <v>2016.0</v>
      </c>
      <c r="F31" s="3" t="s">
        <v>35</v>
      </c>
      <c r="G31" s="5" t="s">
        <v>37</v>
      </c>
      <c r="H31" s="5"/>
      <c r="I31" s="3" t="s">
        <v>24</v>
      </c>
      <c r="J31" s="3">
        <v>1273020.0</v>
      </c>
      <c r="K31" s="3" t="s">
        <v>86</v>
      </c>
      <c r="L31" s="3" t="s">
        <v>86</v>
      </c>
      <c r="M31" s="5" t="s">
        <v>134</v>
      </c>
      <c r="N31" s="3" t="s">
        <v>27</v>
      </c>
      <c r="O31" s="3" t="s">
        <v>136</v>
      </c>
    </row>
    <row r="32" ht="15.75" customHeight="1">
      <c r="A32" s="3" t="s">
        <v>158</v>
      </c>
      <c r="B32" s="3">
        <v>150.0</v>
      </c>
      <c r="C32" s="3" t="s">
        <v>19</v>
      </c>
      <c r="D32" s="3" t="s">
        <v>20</v>
      </c>
      <c r="E32" s="5">
        <v>2017.0</v>
      </c>
      <c r="F32" s="3" t="s">
        <v>35</v>
      </c>
      <c r="G32" s="5" t="s">
        <v>37</v>
      </c>
      <c r="H32" s="5"/>
      <c r="I32" s="3" t="s">
        <v>24</v>
      </c>
      <c r="J32" s="3">
        <v>1534320.0</v>
      </c>
      <c r="K32" s="3" t="s">
        <v>86</v>
      </c>
      <c r="L32" s="3" t="s">
        <v>86</v>
      </c>
      <c r="M32" s="5" t="s">
        <v>134</v>
      </c>
      <c r="N32" s="3" t="s">
        <v>27</v>
      </c>
      <c r="O32" s="3" t="s">
        <v>136</v>
      </c>
    </row>
    <row r="33" ht="15.75" customHeight="1">
      <c r="A33" s="3" t="s">
        <v>161</v>
      </c>
      <c r="B33" s="3">
        <v>150.0</v>
      </c>
      <c r="C33" s="3" t="s">
        <v>19</v>
      </c>
      <c r="D33" s="3" t="s">
        <v>20</v>
      </c>
      <c r="E33" s="5">
        <v>2013.0</v>
      </c>
      <c r="F33" s="3" t="s">
        <v>22</v>
      </c>
      <c r="G33" s="5" t="s">
        <v>23</v>
      </c>
      <c r="H33" s="5"/>
      <c r="I33" s="3" t="s">
        <v>24</v>
      </c>
      <c r="J33" s="3">
        <v>-4000.0</v>
      </c>
      <c r="K33" s="3" t="s">
        <v>164</v>
      </c>
      <c r="L33" s="3" t="s">
        <v>165</v>
      </c>
      <c r="M33" s="5" t="s">
        <v>166</v>
      </c>
      <c r="N33" s="3" t="s">
        <v>27</v>
      </c>
      <c r="O33" s="3" t="s">
        <v>29</v>
      </c>
    </row>
    <row r="34" ht="15.75" customHeight="1">
      <c r="A34" s="3" t="s">
        <v>168</v>
      </c>
      <c r="B34" s="3">
        <v>150.0</v>
      </c>
      <c r="C34" s="3" t="s">
        <v>19</v>
      </c>
      <c r="D34" s="3" t="s">
        <v>20</v>
      </c>
      <c r="E34" s="5">
        <v>2016.0</v>
      </c>
      <c r="F34" s="3" t="s">
        <v>22</v>
      </c>
      <c r="G34" s="5" t="s">
        <v>23</v>
      </c>
      <c r="H34" s="5"/>
      <c r="I34" s="3" t="s">
        <v>24</v>
      </c>
      <c r="J34" s="3">
        <v>-12000.0</v>
      </c>
      <c r="K34" s="3" t="s">
        <v>164</v>
      </c>
      <c r="L34" s="3" t="s">
        <v>165</v>
      </c>
      <c r="M34" s="5" t="s">
        <v>166</v>
      </c>
      <c r="N34" s="3" t="s">
        <v>27</v>
      </c>
      <c r="O34" s="3" t="s">
        <v>29</v>
      </c>
    </row>
    <row r="35" ht="15.75" customHeight="1">
      <c r="A35" s="3" t="s">
        <v>172</v>
      </c>
      <c r="B35" s="3">
        <v>150.0</v>
      </c>
      <c r="C35" s="3" t="s">
        <v>19</v>
      </c>
      <c r="D35" s="3" t="s">
        <v>20</v>
      </c>
      <c r="E35" s="5">
        <v>2017.0</v>
      </c>
      <c r="F35" s="3" t="s">
        <v>22</v>
      </c>
      <c r="G35" s="5" t="s">
        <v>23</v>
      </c>
      <c r="H35" s="5"/>
      <c r="I35" s="3" t="s">
        <v>24</v>
      </c>
      <c r="J35" s="3">
        <v>-3000.0</v>
      </c>
      <c r="K35" s="3" t="s">
        <v>164</v>
      </c>
      <c r="L35" s="3" t="s">
        <v>165</v>
      </c>
      <c r="M35" s="5" t="s">
        <v>166</v>
      </c>
      <c r="N35" s="3" t="s">
        <v>27</v>
      </c>
      <c r="O35" s="3" t="s">
        <v>29</v>
      </c>
    </row>
    <row r="36" ht="15.75" customHeight="1">
      <c r="A36" s="3" t="s">
        <v>176</v>
      </c>
      <c r="B36" s="3">
        <v>150.0</v>
      </c>
      <c r="C36" s="3" t="s">
        <v>19</v>
      </c>
      <c r="D36" s="3" t="s">
        <v>20</v>
      </c>
      <c r="E36" s="5">
        <v>2011.0</v>
      </c>
      <c r="F36" s="3" t="s">
        <v>35</v>
      </c>
      <c r="G36" s="5" t="s">
        <v>37</v>
      </c>
      <c r="H36" s="5"/>
      <c r="I36" s="3" t="s">
        <v>24</v>
      </c>
      <c r="J36" s="3">
        <v>-62000.0</v>
      </c>
      <c r="K36" s="3" t="s">
        <v>164</v>
      </c>
      <c r="L36" s="3" t="s">
        <v>165</v>
      </c>
      <c r="M36" s="5" t="s">
        <v>166</v>
      </c>
      <c r="N36" s="3" t="s">
        <v>27</v>
      </c>
      <c r="O36" s="3" t="s">
        <v>29</v>
      </c>
    </row>
    <row r="37" ht="15.75" customHeight="1">
      <c r="A37" s="3" t="s">
        <v>179</v>
      </c>
      <c r="B37" s="3">
        <v>150.0</v>
      </c>
      <c r="C37" s="3" t="s">
        <v>19</v>
      </c>
      <c r="D37" s="3" t="s">
        <v>20</v>
      </c>
      <c r="E37" s="5">
        <v>2012.0</v>
      </c>
      <c r="F37" s="3" t="s">
        <v>35</v>
      </c>
      <c r="G37" s="5" t="s">
        <v>37</v>
      </c>
      <c r="H37" s="5"/>
      <c r="I37" s="3" t="s">
        <v>24</v>
      </c>
      <c r="J37" s="3">
        <v>18000.0</v>
      </c>
      <c r="K37" s="3" t="s">
        <v>164</v>
      </c>
      <c r="L37" s="3" t="s">
        <v>165</v>
      </c>
      <c r="M37" s="5" t="s">
        <v>166</v>
      </c>
      <c r="N37" s="3" t="s">
        <v>27</v>
      </c>
      <c r="O37" s="3" t="s">
        <v>29</v>
      </c>
    </row>
    <row r="38" ht="15.75" customHeight="1">
      <c r="A38" s="3" t="s">
        <v>183</v>
      </c>
      <c r="B38" s="3">
        <v>150.0</v>
      </c>
      <c r="C38" s="3" t="s">
        <v>19</v>
      </c>
      <c r="D38" s="3" t="s">
        <v>20</v>
      </c>
      <c r="E38" s="5">
        <v>2013.0</v>
      </c>
      <c r="F38" s="3" t="s">
        <v>35</v>
      </c>
      <c r="G38" s="5" t="s">
        <v>37</v>
      </c>
      <c r="H38" s="5"/>
      <c r="I38" s="3" t="s">
        <v>24</v>
      </c>
      <c r="J38" s="3">
        <v>-39000.0</v>
      </c>
      <c r="K38" s="3" t="s">
        <v>164</v>
      </c>
      <c r="L38" s="3" t="s">
        <v>165</v>
      </c>
      <c r="M38" s="5" t="s">
        <v>166</v>
      </c>
      <c r="N38" s="3" t="s">
        <v>27</v>
      </c>
      <c r="O38" s="3" t="s">
        <v>29</v>
      </c>
    </row>
    <row r="39" ht="15.75" customHeight="1">
      <c r="A39" s="3" t="s">
        <v>184</v>
      </c>
      <c r="B39" s="3">
        <v>150.0</v>
      </c>
      <c r="C39" s="3" t="s">
        <v>19</v>
      </c>
      <c r="D39" s="3" t="s">
        <v>20</v>
      </c>
      <c r="E39" s="5">
        <v>2014.0</v>
      </c>
      <c r="F39" s="3" t="s">
        <v>35</v>
      </c>
      <c r="G39" s="5" t="s">
        <v>37</v>
      </c>
      <c r="H39" s="5"/>
      <c r="I39" s="3" t="s">
        <v>24</v>
      </c>
      <c r="J39" s="3">
        <v>34000.0</v>
      </c>
      <c r="K39" s="3" t="s">
        <v>164</v>
      </c>
      <c r="L39" s="3" t="s">
        <v>165</v>
      </c>
      <c r="M39" s="5" t="s">
        <v>166</v>
      </c>
      <c r="N39" s="3" t="s">
        <v>27</v>
      </c>
      <c r="O39" s="3" t="s">
        <v>29</v>
      </c>
    </row>
    <row r="40" ht="15.75" customHeight="1">
      <c r="A40" s="3" t="s">
        <v>187</v>
      </c>
      <c r="B40" s="3">
        <v>150.0</v>
      </c>
      <c r="C40" s="3" t="s">
        <v>19</v>
      </c>
      <c r="D40" s="3" t="s">
        <v>20</v>
      </c>
      <c r="E40" s="5">
        <v>2015.0</v>
      </c>
      <c r="F40" s="3" t="s">
        <v>35</v>
      </c>
      <c r="G40" s="5" t="s">
        <v>37</v>
      </c>
      <c r="H40" s="5"/>
      <c r="I40" s="3" t="s">
        <v>24</v>
      </c>
      <c r="J40" s="3">
        <v>6000.0</v>
      </c>
      <c r="K40" s="3" t="s">
        <v>164</v>
      </c>
      <c r="L40" s="3" t="s">
        <v>165</v>
      </c>
      <c r="M40" s="5" t="s">
        <v>166</v>
      </c>
      <c r="N40" s="3" t="s">
        <v>27</v>
      </c>
      <c r="O40" s="3" t="s">
        <v>29</v>
      </c>
    </row>
    <row r="41" ht="15.75" customHeight="1">
      <c r="A41" s="3" t="s">
        <v>189</v>
      </c>
      <c r="B41" s="3">
        <v>150.0</v>
      </c>
      <c r="C41" s="3" t="s">
        <v>19</v>
      </c>
      <c r="D41" s="3" t="s">
        <v>20</v>
      </c>
      <c r="E41" s="5">
        <v>2016.0</v>
      </c>
      <c r="F41" s="3" t="s">
        <v>35</v>
      </c>
      <c r="G41" s="5" t="s">
        <v>37</v>
      </c>
      <c r="H41" s="5"/>
      <c r="I41" s="3" t="s">
        <v>24</v>
      </c>
      <c r="J41" s="3">
        <v>-59899.0</v>
      </c>
      <c r="K41" s="3" t="s">
        <v>164</v>
      </c>
      <c r="L41" s="3" t="s">
        <v>165</v>
      </c>
      <c r="M41" s="5" t="s">
        <v>166</v>
      </c>
      <c r="N41" s="3" t="s">
        <v>27</v>
      </c>
      <c r="O41" s="3" t="s">
        <v>29</v>
      </c>
    </row>
    <row r="42" ht="15.75" customHeight="1">
      <c r="A42" s="3" t="s">
        <v>193</v>
      </c>
      <c r="B42" s="3">
        <v>150.0</v>
      </c>
      <c r="C42" s="3" t="s">
        <v>19</v>
      </c>
      <c r="D42" s="3" t="s">
        <v>20</v>
      </c>
      <c r="E42" s="5">
        <v>2017.0</v>
      </c>
      <c r="F42" s="3" t="s">
        <v>35</v>
      </c>
      <c r="G42" s="5" t="s">
        <v>37</v>
      </c>
      <c r="H42" s="5"/>
      <c r="I42" s="3" t="s">
        <v>24</v>
      </c>
      <c r="J42" s="3">
        <v>53900.0</v>
      </c>
      <c r="K42" s="3" t="s">
        <v>164</v>
      </c>
      <c r="L42" s="3" t="s">
        <v>165</v>
      </c>
      <c r="M42" s="5" t="s">
        <v>166</v>
      </c>
      <c r="N42" s="3" t="s">
        <v>27</v>
      </c>
      <c r="O42" s="3" t="s">
        <v>29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1.88"/>
    <col customWidth="1" min="3" max="4" width="14.25"/>
    <col customWidth="1" min="5" max="5" width="13.25"/>
    <col customWidth="1" min="6" max="6" width="14.88"/>
    <col customWidth="1" min="7" max="7" width="24.75"/>
    <col customWidth="1" min="8" max="8" width="11.38"/>
    <col customWidth="1" min="9" max="9" width="9.38"/>
    <col customWidth="1" min="10" max="10" width="7.13"/>
    <col customWidth="1" min="11" max="12" width="16.13"/>
    <col customWidth="1" min="13" max="13" width="22.88"/>
    <col customWidth="1" min="14" max="18" width="9.38"/>
    <col customWidth="1" min="19" max="26" width="8.63"/>
  </cols>
  <sheetData>
    <row r="1">
      <c r="A1" s="1" t="s">
        <v>0</v>
      </c>
      <c r="B1" s="1" t="s">
        <v>2</v>
      </c>
      <c r="C1" s="1" t="s">
        <v>3</v>
      </c>
      <c r="D1" s="1"/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3" t="s">
        <v>197</v>
      </c>
      <c r="B2" s="3">
        <v>150.0</v>
      </c>
      <c r="C2" s="3" t="s">
        <v>19</v>
      </c>
      <c r="D2" s="3" t="s">
        <v>20</v>
      </c>
      <c r="E2" s="5">
        <v>2008.0</v>
      </c>
      <c r="F2" s="3" t="s">
        <v>22</v>
      </c>
      <c r="G2" s="5" t="s">
        <v>23</v>
      </c>
      <c r="H2" s="5"/>
      <c r="I2" s="3" t="s">
        <v>24</v>
      </c>
      <c r="J2" s="3">
        <v>0.0</v>
      </c>
      <c r="K2" s="3" t="s">
        <v>25</v>
      </c>
      <c r="L2" s="3" t="s">
        <v>25</v>
      </c>
      <c r="M2" s="5" t="s">
        <v>26</v>
      </c>
      <c r="N2" s="3" t="s">
        <v>27</v>
      </c>
      <c r="O2" s="3" t="s">
        <v>29</v>
      </c>
    </row>
    <row r="3">
      <c r="A3" s="3" t="s">
        <v>199</v>
      </c>
      <c r="B3" s="3">
        <v>150.0</v>
      </c>
      <c r="C3" s="3" t="s">
        <v>19</v>
      </c>
      <c r="D3" s="3" t="s">
        <v>20</v>
      </c>
      <c r="E3" s="5">
        <v>2009.0</v>
      </c>
      <c r="F3" s="3" t="s">
        <v>22</v>
      </c>
      <c r="G3" s="5" t="s">
        <v>23</v>
      </c>
      <c r="H3" s="5"/>
      <c r="I3" s="3" t="s">
        <v>24</v>
      </c>
      <c r="J3" s="3">
        <v>0.0</v>
      </c>
      <c r="K3" s="3" t="s">
        <v>25</v>
      </c>
      <c r="L3" s="3" t="s">
        <v>25</v>
      </c>
      <c r="M3" s="5" t="s">
        <v>26</v>
      </c>
      <c r="N3" s="3" t="s">
        <v>27</v>
      </c>
      <c r="O3" s="3" t="s">
        <v>29</v>
      </c>
    </row>
    <row r="4">
      <c r="A4" s="3" t="s">
        <v>200</v>
      </c>
      <c r="B4" s="3">
        <v>150.0</v>
      </c>
      <c r="C4" s="3" t="s">
        <v>19</v>
      </c>
      <c r="D4" s="3" t="s">
        <v>20</v>
      </c>
      <c r="E4" s="5">
        <v>2010.0</v>
      </c>
      <c r="F4" s="3" t="s">
        <v>22</v>
      </c>
      <c r="G4" s="5" t="s">
        <v>23</v>
      </c>
      <c r="H4" s="5"/>
      <c r="I4" s="3" t="s">
        <v>24</v>
      </c>
      <c r="J4" s="3">
        <v>0.0</v>
      </c>
      <c r="K4" s="3" t="s">
        <v>25</v>
      </c>
      <c r="L4" s="3" t="s">
        <v>25</v>
      </c>
      <c r="M4" s="5" t="s">
        <v>26</v>
      </c>
      <c r="N4" s="3" t="s">
        <v>27</v>
      </c>
      <c r="O4" s="3" t="s">
        <v>29</v>
      </c>
    </row>
    <row r="5">
      <c r="A5" s="3" t="s">
        <v>202</v>
      </c>
      <c r="B5" s="3">
        <v>150.0</v>
      </c>
      <c r="C5" s="3" t="s">
        <v>19</v>
      </c>
      <c r="D5" s="3" t="s">
        <v>20</v>
      </c>
      <c r="E5" s="5">
        <v>2011.0</v>
      </c>
      <c r="F5" s="3" t="s">
        <v>22</v>
      </c>
      <c r="G5" s="5" t="s">
        <v>23</v>
      </c>
      <c r="H5" s="5"/>
      <c r="I5" s="3" t="s">
        <v>24</v>
      </c>
      <c r="J5" s="3">
        <v>0.0</v>
      </c>
      <c r="K5" s="3" t="s">
        <v>25</v>
      </c>
      <c r="L5" s="3" t="s">
        <v>25</v>
      </c>
      <c r="M5" s="5" t="s">
        <v>26</v>
      </c>
      <c r="N5" s="3" t="s">
        <v>27</v>
      </c>
      <c r="O5" s="3" t="s">
        <v>29</v>
      </c>
    </row>
    <row r="6">
      <c r="A6" s="3" t="s">
        <v>204</v>
      </c>
      <c r="B6" s="3">
        <v>150.0</v>
      </c>
      <c r="C6" s="3" t="s">
        <v>19</v>
      </c>
      <c r="D6" s="3" t="s">
        <v>20</v>
      </c>
      <c r="E6" s="5">
        <v>2012.0</v>
      </c>
      <c r="F6" s="3" t="s">
        <v>22</v>
      </c>
      <c r="G6" s="5" t="s">
        <v>23</v>
      </c>
      <c r="H6" s="5"/>
      <c r="I6" s="3" t="s">
        <v>24</v>
      </c>
      <c r="J6" s="3">
        <v>0.0</v>
      </c>
      <c r="K6" s="3" t="s">
        <v>25</v>
      </c>
      <c r="L6" s="3" t="s">
        <v>25</v>
      </c>
      <c r="M6" s="5" t="s">
        <v>26</v>
      </c>
      <c r="N6" s="3" t="s">
        <v>27</v>
      </c>
      <c r="O6" s="3" t="s">
        <v>29</v>
      </c>
    </row>
    <row r="7">
      <c r="A7" s="3" t="s">
        <v>18</v>
      </c>
      <c r="B7" s="3">
        <v>150.0</v>
      </c>
      <c r="C7" s="3" t="s">
        <v>19</v>
      </c>
      <c r="D7" s="3" t="s">
        <v>20</v>
      </c>
      <c r="E7" s="5">
        <v>2013.0</v>
      </c>
      <c r="F7" s="3" t="s">
        <v>22</v>
      </c>
      <c r="G7" s="5" t="s">
        <v>23</v>
      </c>
      <c r="H7" s="5"/>
      <c r="I7" s="3" t="s">
        <v>24</v>
      </c>
      <c r="J7" s="3">
        <v>414000.0</v>
      </c>
      <c r="K7" s="3" t="s">
        <v>25</v>
      </c>
      <c r="L7" s="3" t="s">
        <v>25</v>
      </c>
      <c r="M7" s="5" t="s">
        <v>26</v>
      </c>
      <c r="N7" s="3" t="s">
        <v>27</v>
      </c>
      <c r="O7" s="3" t="s">
        <v>29</v>
      </c>
    </row>
    <row r="8">
      <c r="A8" s="3" t="s">
        <v>206</v>
      </c>
      <c r="B8" s="3">
        <v>150.0</v>
      </c>
      <c r="C8" s="3" t="s">
        <v>19</v>
      </c>
      <c r="D8" s="3" t="s">
        <v>20</v>
      </c>
      <c r="E8" s="5">
        <v>2014.0</v>
      </c>
      <c r="F8" s="3" t="s">
        <v>22</v>
      </c>
      <c r="G8" s="5" t="s">
        <v>23</v>
      </c>
      <c r="H8" s="5"/>
      <c r="I8" s="3" t="s">
        <v>24</v>
      </c>
      <c r="J8" s="3">
        <v>0.0</v>
      </c>
      <c r="K8" s="3" t="s">
        <v>25</v>
      </c>
      <c r="L8" s="3" t="s">
        <v>25</v>
      </c>
      <c r="M8" s="5" t="s">
        <v>26</v>
      </c>
      <c r="N8" s="3" t="s">
        <v>27</v>
      </c>
      <c r="O8" s="3" t="s">
        <v>29</v>
      </c>
    </row>
    <row r="9">
      <c r="A9" s="3" t="s">
        <v>207</v>
      </c>
      <c r="B9" s="3">
        <v>150.0</v>
      </c>
      <c r="C9" s="3" t="s">
        <v>19</v>
      </c>
      <c r="D9" s="3" t="s">
        <v>20</v>
      </c>
      <c r="E9" s="5">
        <v>2015.0</v>
      </c>
      <c r="F9" s="3" t="s">
        <v>22</v>
      </c>
      <c r="G9" s="5" t="s">
        <v>23</v>
      </c>
      <c r="H9" s="5"/>
      <c r="I9" s="3" t="s">
        <v>24</v>
      </c>
      <c r="J9" s="3">
        <v>0.0</v>
      </c>
      <c r="K9" s="3" t="s">
        <v>25</v>
      </c>
      <c r="L9" s="3" t="s">
        <v>25</v>
      </c>
      <c r="M9" s="5" t="s">
        <v>26</v>
      </c>
      <c r="N9" s="3" t="s">
        <v>27</v>
      </c>
      <c r="O9" s="3" t="s">
        <v>29</v>
      </c>
    </row>
    <row r="10">
      <c r="A10" s="3" t="s">
        <v>209</v>
      </c>
      <c r="B10" s="3">
        <v>150.0</v>
      </c>
      <c r="C10" s="3" t="s">
        <v>19</v>
      </c>
      <c r="D10" s="3" t="s">
        <v>20</v>
      </c>
      <c r="E10" s="5">
        <v>2016.0</v>
      </c>
      <c r="F10" s="3" t="s">
        <v>22</v>
      </c>
      <c r="G10" s="5" t="s">
        <v>23</v>
      </c>
      <c r="H10" s="5"/>
      <c r="I10" s="3" t="s">
        <v>24</v>
      </c>
      <c r="J10" s="3">
        <v>0.0</v>
      </c>
      <c r="K10" s="3" t="s">
        <v>25</v>
      </c>
      <c r="L10" s="3" t="s">
        <v>25</v>
      </c>
      <c r="M10" s="5" t="s">
        <v>26</v>
      </c>
      <c r="N10" s="3" t="s">
        <v>27</v>
      </c>
      <c r="O10" s="3" t="s">
        <v>29</v>
      </c>
    </row>
    <row r="11">
      <c r="A11" s="3" t="s">
        <v>201</v>
      </c>
      <c r="B11" s="3">
        <v>150.0</v>
      </c>
      <c r="C11" s="3" t="s">
        <v>19</v>
      </c>
      <c r="D11" s="3" t="s">
        <v>20</v>
      </c>
      <c r="E11" s="5">
        <v>2017.0</v>
      </c>
      <c r="F11" s="3" t="s">
        <v>22</v>
      </c>
      <c r="G11" s="5" t="s">
        <v>23</v>
      </c>
      <c r="H11" s="5"/>
      <c r="I11" s="3" t="s">
        <v>24</v>
      </c>
      <c r="J11" s="3">
        <v>0.0</v>
      </c>
      <c r="K11" s="3" t="s">
        <v>25</v>
      </c>
      <c r="L11" s="3" t="s">
        <v>25</v>
      </c>
      <c r="M11" s="5" t="s">
        <v>26</v>
      </c>
      <c r="N11" s="3" t="s">
        <v>27</v>
      </c>
      <c r="O11" s="3" t="s">
        <v>29</v>
      </c>
    </row>
    <row r="12">
      <c r="A12" s="3" t="s">
        <v>31</v>
      </c>
      <c r="B12" s="3">
        <v>150.0</v>
      </c>
      <c r="C12" s="3" t="s">
        <v>19</v>
      </c>
      <c r="D12" s="3" t="s">
        <v>20</v>
      </c>
      <c r="E12" s="5">
        <v>2008.0</v>
      </c>
      <c r="F12" s="3" t="s">
        <v>35</v>
      </c>
      <c r="G12" s="5" t="s">
        <v>37</v>
      </c>
      <c r="H12" s="5"/>
      <c r="I12" s="3" t="s">
        <v>24</v>
      </c>
      <c r="J12" s="3">
        <v>83000.0</v>
      </c>
      <c r="K12" s="3" t="s">
        <v>25</v>
      </c>
      <c r="L12" s="3" t="s">
        <v>25</v>
      </c>
      <c r="M12" s="5" t="s">
        <v>26</v>
      </c>
      <c r="N12" s="3" t="s">
        <v>27</v>
      </c>
      <c r="O12" s="3" t="s">
        <v>29</v>
      </c>
    </row>
    <row r="13">
      <c r="A13" s="3" t="s">
        <v>39</v>
      </c>
      <c r="B13" s="3">
        <v>150.0</v>
      </c>
      <c r="C13" s="3" t="s">
        <v>19</v>
      </c>
      <c r="D13" s="3" t="s">
        <v>20</v>
      </c>
      <c r="E13" s="5">
        <v>2009.0</v>
      </c>
      <c r="F13" s="3" t="s">
        <v>35</v>
      </c>
      <c r="G13" s="5" t="s">
        <v>37</v>
      </c>
      <c r="H13" s="5"/>
      <c r="I13" s="3" t="s">
        <v>24</v>
      </c>
      <c r="J13" s="3">
        <v>274000.0</v>
      </c>
      <c r="K13" s="3" t="s">
        <v>25</v>
      </c>
      <c r="L13" s="3" t="s">
        <v>25</v>
      </c>
      <c r="M13" s="5" t="s">
        <v>26</v>
      </c>
      <c r="N13" s="3" t="s">
        <v>27</v>
      </c>
      <c r="O13" s="3" t="s">
        <v>29</v>
      </c>
    </row>
    <row r="14">
      <c r="A14" s="3" t="s">
        <v>40</v>
      </c>
      <c r="B14" s="3">
        <v>150.0</v>
      </c>
      <c r="C14" s="3" t="s">
        <v>19</v>
      </c>
      <c r="D14" s="3" t="s">
        <v>20</v>
      </c>
      <c r="E14" s="5">
        <v>2010.0</v>
      </c>
      <c r="F14" s="3" t="s">
        <v>35</v>
      </c>
      <c r="G14" s="5" t="s">
        <v>37</v>
      </c>
      <c r="H14" s="5"/>
      <c r="I14" s="3" t="s">
        <v>24</v>
      </c>
      <c r="J14" s="3">
        <v>382000.0</v>
      </c>
      <c r="K14" s="3" t="s">
        <v>25</v>
      </c>
      <c r="L14" s="3" t="s">
        <v>25</v>
      </c>
      <c r="M14" s="5" t="s">
        <v>26</v>
      </c>
      <c r="N14" s="3" t="s">
        <v>27</v>
      </c>
      <c r="O14" s="3" t="s">
        <v>29</v>
      </c>
    </row>
    <row r="15">
      <c r="A15" s="3" t="s">
        <v>49</v>
      </c>
      <c r="B15" s="3">
        <v>150.0</v>
      </c>
      <c r="C15" s="3" t="s">
        <v>19</v>
      </c>
      <c r="D15" s="3" t="s">
        <v>20</v>
      </c>
      <c r="E15" s="5">
        <v>2011.0</v>
      </c>
      <c r="F15" s="3" t="s">
        <v>35</v>
      </c>
      <c r="G15" s="5" t="s">
        <v>37</v>
      </c>
      <c r="H15" s="5"/>
      <c r="I15" s="3" t="s">
        <v>24</v>
      </c>
      <c r="J15" s="3">
        <v>491000.0</v>
      </c>
      <c r="K15" s="3" t="s">
        <v>25</v>
      </c>
      <c r="L15" s="3" t="s">
        <v>25</v>
      </c>
      <c r="M15" s="5" t="s">
        <v>26</v>
      </c>
      <c r="N15" s="3" t="s">
        <v>27</v>
      </c>
      <c r="O15" s="3" t="s">
        <v>29</v>
      </c>
    </row>
    <row r="16">
      <c r="A16" s="3" t="s">
        <v>58</v>
      </c>
      <c r="B16" s="3">
        <v>150.0</v>
      </c>
      <c r="C16" s="3" t="s">
        <v>19</v>
      </c>
      <c r="D16" s="3" t="s">
        <v>20</v>
      </c>
      <c r="E16" s="5">
        <v>2012.0</v>
      </c>
      <c r="F16" s="3" t="s">
        <v>35</v>
      </c>
      <c r="G16" s="5" t="s">
        <v>37</v>
      </c>
      <c r="H16" s="5"/>
      <c r="I16" s="3" t="s">
        <v>24</v>
      </c>
      <c r="J16" s="3">
        <v>1177000.0</v>
      </c>
      <c r="K16" s="3" t="s">
        <v>25</v>
      </c>
      <c r="L16" s="3" t="s">
        <v>25</v>
      </c>
      <c r="M16" s="5" t="s">
        <v>26</v>
      </c>
      <c r="N16" s="3" t="s">
        <v>27</v>
      </c>
      <c r="O16" s="3" t="s">
        <v>29</v>
      </c>
    </row>
    <row r="17">
      <c r="A17" s="3" t="s">
        <v>63</v>
      </c>
      <c r="B17" s="3">
        <v>150.0</v>
      </c>
      <c r="C17" s="3" t="s">
        <v>19</v>
      </c>
      <c r="D17" s="3" t="s">
        <v>20</v>
      </c>
      <c r="E17" s="5">
        <v>2013.0</v>
      </c>
      <c r="F17" s="3" t="s">
        <v>35</v>
      </c>
      <c r="G17" s="5" t="s">
        <v>37</v>
      </c>
      <c r="H17" s="5"/>
      <c r="I17" s="3" t="s">
        <v>24</v>
      </c>
      <c r="J17" s="3">
        <v>1375000.0</v>
      </c>
      <c r="K17" s="3" t="s">
        <v>25</v>
      </c>
      <c r="L17" s="3" t="s">
        <v>25</v>
      </c>
      <c r="M17" s="5" t="s">
        <v>26</v>
      </c>
      <c r="N17" s="3" t="s">
        <v>27</v>
      </c>
      <c r="O17" s="3" t="s">
        <v>29</v>
      </c>
    </row>
    <row r="18">
      <c r="A18" s="3" t="s">
        <v>67</v>
      </c>
      <c r="B18" s="3">
        <v>150.0</v>
      </c>
      <c r="C18" s="3" t="s">
        <v>19</v>
      </c>
      <c r="D18" s="3" t="s">
        <v>20</v>
      </c>
      <c r="E18" s="5">
        <v>2014.0</v>
      </c>
      <c r="F18" s="3" t="s">
        <v>35</v>
      </c>
      <c r="G18" s="5" t="s">
        <v>37</v>
      </c>
      <c r="H18" s="5"/>
      <c r="I18" s="3" t="s">
        <v>24</v>
      </c>
      <c r="J18" s="3">
        <v>1720000.0</v>
      </c>
      <c r="K18" s="3" t="s">
        <v>25</v>
      </c>
      <c r="L18" s="3" t="s">
        <v>25</v>
      </c>
      <c r="M18" s="5" t="s">
        <v>26</v>
      </c>
      <c r="N18" s="3" t="s">
        <v>27</v>
      </c>
      <c r="O18" s="3" t="s">
        <v>29</v>
      </c>
    </row>
    <row r="19">
      <c r="A19" s="3" t="s">
        <v>72</v>
      </c>
      <c r="B19" s="3">
        <v>150.0</v>
      </c>
      <c r="C19" s="3" t="s">
        <v>19</v>
      </c>
      <c r="D19" s="3" t="s">
        <v>20</v>
      </c>
      <c r="E19" s="5">
        <v>2015.0</v>
      </c>
      <c r="F19" s="3" t="s">
        <v>35</v>
      </c>
      <c r="G19" s="5" t="s">
        <v>37</v>
      </c>
      <c r="H19" s="5"/>
      <c r="I19" s="3" t="s">
        <v>24</v>
      </c>
      <c r="J19" s="3">
        <v>1629000.0</v>
      </c>
      <c r="K19" s="3" t="s">
        <v>25</v>
      </c>
      <c r="L19" s="3" t="s">
        <v>25</v>
      </c>
      <c r="M19" s="5" t="s">
        <v>26</v>
      </c>
      <c r="N19" s="3" t="s">
        <v>27</v>
      </c>
      <c r="O19" s="3" t="s">
        <v>29</v>
      </c>
    </row>
    <row r="20">
      <c r="A20" s="3" t="s">
        <v>78</v>
      </c>
      <c r="B20" s="3">
        <v>150.0</v>
      </c>
      <c r="C20" s="3" t="s">
        <v>19</v>
      </c>
      <c r="D20" s="3" t="s">
        <v>20</v>
      </c>
      <c r="E20" s="5">
        <v>2016.0</v>
      </c>
      <c r="F20" s="3" t="s">
        <v>35</v>
      </c>
      <c r="G20" s="5" t="s">
        <v>37</v>
      </c>
      <c r="H20" s="5"/>
      <c r="I20" s="3" t="s">
        <v>24</v>
      </c>
      <c r="J20" s="3">
        <v>1461980.0</v>
      </c>
      <c r="K20" s="3" t="s">
        <v>25</v>
      </c>
      <c r="L20" s="3" t="s">
        <v>25</v>
      </c>
      <c r="M20" s="5" t="s">
        <v>26</v>
      </c>
      <c r="N20" s="3" t="s">
        <v>27</v>
      </c>
      <c r="O20" s="3" t="s">
        <v>29</v>
      </c>
    </row>
    <row r="21" ht="15.75" customHeight="1">
      <c r="A21" s="3" t="s">
        <v>83</v>
      </c>
      <c r="B21" s="3">
        <v>150.0</v>
      </c>
      <c r="C21" s="3" t="s">
        <v>19</v>
      </c>
      <c r="D21" s="3" t="s">
        <v>20</v>
      </c>
      <c r="E21" s="5">
        <v>2017.0</v>
      </c>
      <c r="F21" s="3" t="s">
        <v>35</v>
      </c>
      <c r="G21" s="5" t="s">
        <v>37</v>
      </c>
      <c r="H21" s="5"/>
      <c r="I21" s="3" t="s">
        <v>24</v>
      </c>
      <c r="J21" s="3">
        <v>1929000.0</v>
      </c>
      <c r="K21" s="3" t="s">
        <v>25</v>
      </c>
      <c r="L21" s="3" t="s">
        <v>25</v>
      </c>
      <c r="M21" s="5" t="s">
        <v>26</v>
      </c>
      <c r="N21" s="3" t="s">
        <v>27</v>
      </c>
      <c r="O21" s="3" t="s">
        <v>29</v>
      </c>
    </row>
    <row r="22" ht="15.75" customHeight="1">
      <c r="A22" s="3" t="s">
        <v>90</v>
      </c>
      <c r="B22" s="3">
        <v>150.0</v>
      </c>
      <c r="C22" s="3" t="s">
        <v>19</v>
      </c>
      <c r="D22" s="3" t="s">
        <v>20</v>
      </c>
      <c r="E22" s="5">
        <v>2008.0</v>
      </c>
      <c r="F22" s="3" t="s">
        <v>22</v>
      </c>
      <c r="G22" s="5" t="s">
        <v>23</v>
      </c>
      <c r="H22" s="5"/>
      <c r="I22" s="3" t="s">
        <v>24</v>
      </c>
      <c r="J22" s="3">
        <v>179719.0</v>
      </c>
      <c r="K22" s="3" t="s">
        <v>93</v>
      </c>
      <c r="L22" s="3" t="s">
        <v>93</v>
      </c>
      <c r="M22" s="5" t="s">
        <v>96</v>
      </c>
      <c r="N22" s="3" t="s">
        <v>27</v>
      </c>
      <c r="O22" s="3" t="s">
        <v>29</v>
      </c>
    </row>
    <row r="23" ht="15.75" customHeight="1">
      <c r="A23" s="3" t="s">
        <v>98</v>
      </c>
      <c r="B23" s="3">
        <v>150.0</v>
      </c>
      <c r="C23" s="3" t="s">
        <v>19</v>
      </c>
      <c r="D23" s="3" t="s">
        <v>20</v>
      </c>
      <c r="E23" s="5">
        <v>2009.0</v>
      </c>
      <c r="F23" s="3" t="s">
        <v>22</v>
      </c>
      <c r="G23" s="5" t="s">
        <v>23</v>
      </c>
      <c r="H23" s="5"/>
      <c r="I23" s="3" t="s">
        <v>24</v>
      </c>
      <c r="J23" s="3">
        <v>213591.0</v>
      </c>
      <c r="K23" s="3" t="s">
        <v>93</v>
      </c>
      <c r="L23" s="3" t="s">
        <v>93</v>
      </c>
      <c r="M23" s="5" t="s">
        <v>96</v>
      </c>
      <c r="N23" s="3" t="s">
        <v>27</v>
      </c>
      <c r="O23" s="3" t="s">
        <v>29</v>
      </c>
    </row>
    <row r="24" ht="15.75" customHeight="1">
      <c r="A24" s="3" t="s">
        <v>102</v>
      </c>
      <c r="B24" s="3">
        <v>150.0</v>
      </c>
      <c r="C24" s="3" t="s">
        <v>19</v>
      </c>
      <c r="D24" s="3" t="s">
        <v>20</v>
      </c>
      <c r="E24" s="5">
        <v>2010.0</v>
      </c>
      <c r="F24" s="3" t="s">
        <v>22</v>
      </c>
      <c r="G24" s="5" t="s">
        <v>23</v>
      </c>
      <c r="H24" s="5"/>
      <c r="I24" s="3" t="s">
        <v>24</v>
      </c>
      <c r="J24" s="3">
        <v>163641.0</v>
      </c>
      <c r="K24" s="3" t="s">
        <v>93</v>
      </c>
      <c r="L24" s="3" t="s">
        <v>93</v>
      </c>
      <c r="M24" s="5" t="s">
        <v>96</v>
      </c>
      <c r="N24" s="3" t="s">
        <v>27</v>
      </c>
      <c r="O24" s="3" t="s">
        <v>29</v>
      </c>
    </row>
    <row r="25" ht="15.75" customHeight="1">
      <c r="A25" s="3" t="s">
        <v>107</v>
      </c>
      <c r="B25" s="3">
        <v>150.0</v>
      </c>
      <c r="C25" s="3" t="s">
        <v>19</v>
      </c>
      <c r="D25" s="3" t="s">
        <v>20</v>
      </c>
      <c r="E25" s="5">
        <v>2011.0</v>
      </c>
      <c r="F25" s="3" t="s">
        <v>22</v>
      </c>
      <c r="G25" s="5" t="s">
        <v>23</v>
      </c>
      <c r="H25" s="5"/>
      <c r="I25" s="3" t="s">
        <v>24</v>
      </c>
      <c r="J25" s="3">
        <v>71250.0</v>
      </c>
      <c r="K25" s="3" t="s">
        <v>93</v>
      </c>
      <c r="L25" s="3" t="s">
        <v>93</v>
      </c>
      <c r="M25" s="5" t="s">
        <v>96</v>
      </c>
      <c r="N25" s="3" t="s">
        <v>27</v>
      </c>
      <c r="O25" s="3" t="s">
        <v>29</v>
      </c>
    </row>
    <row r="26" ht="15.75" customHeight="1">
      <c r="A26" s="3" t="s">
        <v>109</v>
      </c>
      <c r="B26" s="3">
        <v>150.0</v>
      </c>
      <c r="C26" s="3" t="s">
        <v>19</v>
      </c>
      <c r="D26" s="3" t="s">
        <v>20</v>
      </c>
      <c r="E26" s="5">
        <v>2012.0</v>
      </c>
      <c r="F26" s="3" t="s">
        <v>22</v>
      </c>
      <c r="G26" s="5" t="s">
        <v>23</v>
      </c>
      <c r="H26" s="5"/>
      <c r="I26" s="3" t="s">
        <v>24</v>
      </c>
      <c r="J26" s="3">
        <v>149000.0</v>
      </c>
      <c r="K26" s="3" t="s">
        <v>93</v>
      </c>
      <c r="L26" s="3" t="s">
        <v>93</v>
      </c>
      <c r="M26" s="5" t="s">
        <v>96</v>
      </c>
      <c r="N26" s="3" t="s">
        <v>27</v>
      </c>
      <c r="O26" s="3" t="s">
        <v>29</v>
      </c>
    </row>
    <row r="27" ht="15.75" customHeight="1">
      <c r="A27" s="3" t="s">
        <v>212</v>
      </c>
      <c r="B27" s="3">
        <v>150.0</v>
      </c>
      <c r="C27" s="3" t="s">
        <v>19</v>
      </c>
      <c r="D27" s="3" t="s">
        <v>20</v>
      </c>
      <c r="E27" s="5">
        <v>2013.0</v>
      </c>
      <c r="F27" s="3" t="s">
        <v>22</v>
      </c>
      <c r="G27" s="5" t="s">
        <v>23</v>
      </c>
      <c r="H27" s="5"/>
      <c r="I27" s="3" t="s">
        <v>24</v>
      </c>
      <c r="J27" s="3">
        <v>0.0</v>
      </c>
      <c r="K27" s="3" t="s">
        <v>93</v>
      </c>
      <c r="L27" s="3" t="s">
        <v>93</v>
      </c>
      <c r="M27" s="5" t="s">
        <v>96</v>
      </c>
      <c r="N27" s="3" t="s">
        <v>27</v>
      </c>
      <c r="O27" s="3" t="s">
        <v>29</v>
      </c>
    </row>
    <row r="28" ht="15.75" customHeight="1">
      <c r="A28" s="3" t="s">
        <v>111</v>
      </c>
      <c r="B28" s="3">
        <v>150.0</v>
      </c>
      <c r="C28" s="3" t="s">
        <v>19</v>
      </c>
      <c r="D28" s="3" t="s">
        <v>20</v>
      </c>
      <c r="E28" s="5">
        <v>2014.0</v>
      </c>
      <c r="F28" s="3" t="s">
        <v>22</v>
      </c>
      <c r="G28" s="5" t="s">
        <v>23</v>
      </c>
      <c r="H28" s="5"/>
      <c r="I28" s="3" t="s">
        <v>24</v>
      </c>
      <c r="J28" s="3">
        <v>180000.0</v>
      </c>
      <c r="K28" s="3" t="s">
        <v>93</v>
      </c>
      <c r="L28" s="3" t="s">
        <v>93</v>
      </c>
      <c r="M28" s="5" t="s">
        <v>96</v>
      </c>
      <c r="N28" s="3" t="s">
        <v>27</v>
      </c>
      <c r="O28" s="3" t="s">
        <v>29</v>
      </c>
    </row>
    <row r="29" ht="15.75" customHeight="1">
      <c r="A29" s="3" t="s">
        <v>112</v>
      </c>
      <c r="B29" s="3">
        <v>150.0</v>
      </c>
      <c r="C29" s="3" t="s">
        <v>19</v>
      </c>
      <c r="D29" s="3" t="s">
        <v>20</v>
      </c>
      <c r="E29" s="5">
        <v>2015.0</v>
      </c>
      <c r="F29" s="3" t="s">
        <v>22</v>
      </c>
      <c r="G29" s="5" t="s">
        <v>23</v>
      </c>
      <c r="H29" s="5"/>
      <c r="I29" s="3" t="s">
        <v>24</v>
      </c>
      <c r="J29" s="3">
        <v>228000.0</v>
      </c>
      <c r="K29" s="3" t="s">
        <v>93</v>
      </c>
      <c r="L29" s="3" t="s">
        <v>93</v>
      </c>
      <c r="M29" s="5" t="s">
        <v>96</v>
      </c>
      <c r="N29" s="3" t="s">
        <v>27</v>
      </c>
      <c r="O29" s="3" t="s">
        <v>29</v>
      </c>
    </row>
    <row r="30" ht="15.75" customHeight="1">
      <c r="A30" s="3" t="s">
        <v>117</v>
      </c>
      <c r="B30" s="3">
        <v>150.0</v>
      </c>
      <c r="C30" s="3" t="s">
        <v>19</v>
      </c>
      <c r="D30" s="3" t="s">
        <v>20</v>
      </c>
      <c r="E30" s="5">
        <v>2016.0</v>
      </c>
      <c r="F30" s="3" t="s">
        <v>22</v>
      </c>
      <c r="G30" s="5" t="s">
        <v>23</v>
      </c>
      <c r="H30" s="5"/>
      <c r="I30" s="3" t="s">
        <v>24</v>
      </c>
      <c r="J30" s="3">
        <v>216190.0</v>
      </c>
      <c r="K30" s="3" t="s">
        <v>93</v>
      </c>
      <c r="L30" s="3" t="s">
        <v>93</v>
      </c>
      <c r="M30" s="5" t="s">
        <v>96</v>
      </c>
      <c r="N30" s="3" t="s">
        <v>27</v>
      </c>
      <c r="O30" s="3" t="s">
        <v>29</v>
      </c>
    </row>
    <row r="31" ht="15.75" customHeight="1">
      <c r="A31" s="3" t="s">
        <v>122</v>
      </c>
      <c r="B31" s="3">
        <v>150.0</v>
      </c>
      <c r="C31" s="3" t="s">
        <v>19</v>
      </c>
      <c r="D31" s="3" t="s">
        <v>20</v>
      </c>
      <c r="E31" s="5">
        <v>2017.0</v>
      </c>
      <c r="F31" s="3" t="s">
        <v>22</v>
      </c>
      <c r="G31" s="5" t="s">
        <v>23</v>
      </c>
      <c r="H31" s="5"/>
      <c r="I31" s="3" t="s">
        <v>24</v>
      </c>
      <c r="J31" s="3">
        <v>227774.0</v>
      </c>
      <c r="K31" s="3" t="s">
        <v>93</v>
      </c>
      <c r="L31" s="3" t="s">
        <v>93</v>
      </c>
      <c r="M31" s="5" t="s">
        <v>96</v>
      </c>
      <c r="N31" s="3" t="s">
        <v>27</v>
      </c>
      <c r="O31" s="3" t="s">
        <v>29</v>
      </c>
    </row>
    <row r="32" ht="15.75" customHeight="1">
      <c r="A32" s="3" t="s">
        <v>90</v>
      </c>
      <c r="B32" s="3">
        <v>150.0</v>
      </c>
      <c r="C32" s="3" t="s">
        <v>19</v>
      </c>
      <c r="D32" s="3" t="s">
        <v>20</v>
      </c>
      <c r="E32" s="5">
        <v>2008.0</v>
      </c>
      <c r="F32" s="3" t="s">
        <v>22</v>
      </c>
      <c r="G32" s="5" t="s">
        <v>23</v>
      </c>
      <c r="H32" s="5"/>
      <c r="I32" s="3" t="s">
        <v>24</v>
      </c>
      <c r="J32" s="3">
        <v>0.0</v>
      </c>
      <c r="K32" s="3" t="s">
        <v>93</v>
      </c>
      <c r="L32" s="3" t="s">
        <v>93</v>
      </c>
      <c r="M32" s="5" t="s">
        <v>96</v>
      </c>
      <c r="N32" s="3" t="s">
        <v>27</v>
      </c>
      <c r="O32" s="3" t="s">
        <v>29</v>
      </c>
    </row>
    <row r="33" ht="15.75" customHeight="1">
      <c r="A33" s="3" t="s">
        <v>98</v>
      </c>
      <c r="B33" s="3">
        <v>150.0</v>
      </c>
      <c r="C33" s="3" t="s">
        <v>19</v>
      </c>
      <c r="D33" s="3" t="s">
        <v>20</v>
      </c>
      <c r="E33" s="5">
        <v>2009.0</v>
      </c>
      <c r="F33" s="3" t="s">
        <v>22</v>
      </c>
      <c r="G33" s="5" t="s">
        <v>23</v>
      </c>
      <c r="H33" s="5"/>
      <c r="I33" s="3" t="s">
        <v>24</v>
      </c>
      <c r="J33" s="3">
        <v>0.0</v>
      </c>
      <c r="K33" s="3" t="s">
        <v>93</v>
      </c>
      <c r="L33" s="3" t="s">
        <v>93</v>
      </c>
      <c r="M33" s="5" t="s">
        <v>96</v>
      </c>
      <c r="N33" s="3" t="s">
        <v>27</v>
      </c>
      <c r="O33" s="3" t="s">
        <v>29</v>
      </c>
    </row>
    <row r="34" ht="15.75" customHeight="1">
      <c r="A34" s="3" t="s">
        <v>102</v>
      </c>
      <c r="B34" s="3">
        <v>150.0</v>
      </c>
      <c r="C34" s="3" t="s">
        <v>19</v>
      </c>
      <c r="D34" s="3" t="s">
        <v>20</v>
      </c>
      <c r="E34" s="5">
        <v>2010.0</v>
      </c>
      <c r="F34" s="3" t="s">
        <v>22</v>
      </c>
      <c r="G34" s="5" t="s">
        <v>23</v>
      </c>
      <c r="H34" s="5"/>
      <c r="I34" s="3" t="s">
        <v>24</v>
      </c>
      <c r="J34" s="3">
        <v>0.0</v>
      </c>
      <c r="K34" s="3" t="s">
        <v>93</v>
      </c>
      <c r="L34" s="3" t="s">
        <v>93</v>
      </c>
      <c r="M34" s="5" t="s">
        <v>96</v>
      </c>
      <c r="N34" s="3" t="s">
        <v>27</v>
      </c>
      <c r="O34" s="3" t="s">
        <v>29</v>
      </c>
    </row>
    <row r="35" ht="15.75" customHeight="1">
      <c r="A35" s="3" t="s">
        <v>107</v>
      </c>
      <c r="B35" s="3">
        <v>150.0</v>
      </c>
      <c r="C35" s="3" t="s">
        <v>19</v>
      </c>
      <c r="D35" s="3" t="s">
        <v>20</v>
      </c>
      <c r="E35" s="5">
        <v>2011.0</v>
      </c>
      <c r="F35" s="3" t="s">
        <v>22</v>
      </c>
      <c r="G35" s="5" t="s">
        <v>23</v>
      </c>
      <c r="H35" s="5"/>
      <c r="I35" s="3" t="s">
        <v>24</v>
      </c>
      <c r="J35" s="3">
        <v>0.0</v>
      </c>
      <c r="K35" s="3" t="s">
        <v>93</v>
      </c>
      <c r="L35" s="3" t="s">
        <v>93</v>
      </c>
      <c r="M35" s="5" t="s">
        <v>96</v>
      </c>
      <c r="N35" s="3" t="s">
        <v>27</v>
      </c>
      <c r="O35" s="3" t="s">
        <v>29</v>
      </c>
    </row>
    <row r="36" ht="15.75" customHeight="1">
      <c r="A36" s="3" t="s">
        <v>109</v>
      </c>
      <c r="B36" s="3">
        <v>150.0</v>
      </c>
      <c r="C36" s="3" t="s">
        <v>19</v>
      </c>
      <c r="D36" s="3" t="s">
        <v>20</v>
      </c>
      <c r="E36" s="5">
        <v>2012.0</v>
      </c>
      <c r="F36" s="3" t="s">
        <v>22</v>
      </c>
      <c r="G36" s="5" t="s">
        <v>23</v>
      </c>
      <c r="H36" s="5"/>
      <c r="I36" s="3" t="s">
        <v>24</v>
      </c>
      <c r="J36" s="3">
        <v>149000.0</v>
      </c>
      <c r="K36" s="3" t="s">
        <v>93</v>
      </c>
      <c r="L36" s="3" t="s">
        <v>93</v>
      </c>
      <c r="M36" s="5" t="s">
        <v>96</v>
      </c>
      <c r="N36" s="3" t="s">
        <v>27</v>
      </c>
      <c r="O36" s="3" t="s">
        <v>29</v>
      </c>
    </row>
    <row r="37" ht="15.75" customHeight="1">
      <c r="A37" s="3" t="s">
        <v>212</v>
      </c>
      <c r="B37" s="3">
        <v>150.0</v>
      </c>
      <c r="C37" s="3" t="s">
        <v>19</v>
      </c>
      <c r="D37" s="3" t="s">
        <v>20</v>
      </c>
      <c r="E37" s="5">
        <v>2013.0</v>
      </c>
      <c r="F37" s="3" t="s">
        <v>22</v>
      </c>
      <c r="G37" s="5" t="s">
        <v>23</v>
      </c>
      <c r="H37" s="5"/>
      <c r="I37" s="3" t="s">
        <v>24</v>
      </c>
      <c r="J37" s="3">
        <v>0.0</v>
      </c>
      <c r="K37" s="3" t="s">
        <v>93</v>
      </c>
      <c r="L37" s="3" t="s">
        <v>93</v>
      </c>
      <c r="M37" s="5" t="s">
        <v>96</v>
      </c>
      <c r="N37" s="3" t="s">
        <v>27</v>
      </c>
      <c r="O37" s="3" t="s">
        <v>29</v>
      </c>
    </row>
    <row r="38" ht="15.75" customHeight="1">
      <c r="A38" s="3" t="s">
        <v>111</v>
      </c>
      <c r="B38" s="3">
        <v>150.0</v>
      </c>
      <c r="C38" s="3" t="s">
        <v>19</v>
      </c>
      <c r="D38" s="3" t="s">
        <v>20</v>
      </c>
      <c r="E38" s="5">
        <v>2014.0</v>
      </c>
      <c r="F38" s="3" t="s">
        <v>22</v>
      </c>
      <c r="G38" s="5" t="s">
        <v>23</v>
      </c>
      <c r="H38" s="5"/>
      <c r="I38" s="3" t="s">
        <v>24</v>
      </c>
      <c r="J38" s="3">
        <v>180000.0</v>
      </c>
      <c r="K38" s="3" t="s">
        <v>93</v>
      </c>
      <c r="L38" s="3" t="s">
        <v>93</v>
      </c>
      <c r="M38" s="5" t="s">
        <v>96</v>
      </c>
      <c r="N38" s="3" t="s">
        <v>27</v>
      </c>
      <c r="O38" s="3" t="s">
        <v>29</v>
      </c>
    </row>
    <row r="39" ht="15.75" customHeight="1">
      <c r="A39" s="3" t="s">
        <v>112</v>
      </c>
      <c r="B39" s="3">
        <v>150.0</v>
      </c>
      <c r="C39" s="3" t="s">
        <v>19</v>
      </c>
      <c r="D39" s="3" t="s">
        <v>20</v>
      </c>
      <c r="E39" s="5">
        <v>2015.0</v>
      </c>
      <c r="F39" s="3" t="s">
        <v>22</v>
      </c>
      <c r="G39" s="5" t="s">
        <v>23</v>
      </c>
      <c r="H39" s="5"/>
      <c r="I39" s="3" t="s">
        <v>24</v>
      </c>
      <c r="J39" s="3">
        <v>228000.0</v>
      </c>
      <c r="K39" s="3" t="s">
        <v>93</v>
      </c>
      <c r="L39" s="3" t="s">
        <v>93</v>
      </c>
      <c r="M39" s="5" t="s">
        <v>96</v>
      </c>
      <c r="N39" s="3" t="s">
        <v>27</v>
      </c>
      <c r="O39" s="3" t="s">
        <v>29</v>
      </c>
    </row>
    <row r="40" ht="15.75" customHeight="1">
      <c r="A40" s="3" t="s">
        <v>117</v>
      </c>
      <c r="B40" s="3">
        <v>150.0</v>
      </c>
      <c r="C40" s="3" t="s">
        <v>19</v>
      </c>
      <c r="D40" s="3" t="s">
        <v>20</v>
      </c>
      <c r="E40" s="5">
        <v>2016.0</v>
      </c>
      <c r="F40" s="3" t="s">
        <v>22</v>
      </c>
      <c r="G40" s="5" t="s">
        <v>23</v>
      </c>
      <c r="H40" s="5"/>
      <c r="I40" s="3" t="s">
        <v>24</v>
      </c>
      <c r="J40" s="3">
        <v>216190.0</v>
      </c>
      <c r="K40" s="3" t="s">
        <v>93</v>
      </c>
      <c r="L40" s="3" t="s">
        <v>93</v>
      </c>
      <c r="M40" s="5" t="s">
        <v>96</v>
      </c>
      <c r="N40" s="3" t="s">
        <v>27</v>
      </c>
      <c r="O40" s="3" t="s">
        <v>29</v>
      </c>
    </row>
    <row r="41" ht="15.75" customHeight="1">
      <c r="A41" s="3" t="s">
        <v>122</v>
      </c>
      <c r="B41" s="3">
        <v>150.0</v>
      </c>
      <c r="C41" s="3" t="s">
        <v>19</v>
      </c>
      <c r="D41" s="3" t="s">
        <v>20</v>
      </c>
      <c r="E41" s="5">
        <v>2017.0</v>
      </c>
      <c r="F41" s="3" t="s">
        <v>22</v>
      </c>
      <c r="G41" s="5" t="s">
        <v>23</v>
      </c>
      <c r="H41" s="5"/>
      <c r="I41" s="3" t="s">
        <v>24</v>
      </c>
      <c r="J41" s="3">
        <v>227774.0</v>
      </c>
      <c r="K41" s="3" t="s">
        <v>93</v>
      </c>
      <c r="L41" s="3" t="s">
        <v>93</v>
      </c>
      <c r="M41" s="5" t="s">
        <v>96</v>
      </c>
      <c r="N41" s="3" t="s">
        <v>27</v>
      </c>
      <c r="O41" s="3" t="s">
        <v>29</v>
      </c>
    </row>
    <row r="42" ht="15.75" customHeight="1">
      <c r="A42" s="3" t="s">
        <v>126</v>
      </c>
      <c r="B42" s="3">
        <v>150.0</v>
      </c>
      <c r="C42" s="3" t="s">
        <v>19</v>
      </c>
      <c r="D42" s="3" t="s">
        <v>20</v>
      </c>
      <c r="E42" s="5">
        <v>2008.0</v>
      </c>
      <c r="F42" s="3" t="s">
        <v>35</v>
      </c>
      <c r="G42" s="5" t="s">
        <v>37</v>
      </c>
      <c r="H42" s="5"/>
      <c r="I42" s="3" t="s">
        <v>24</v>
      </c>
      <c r="J42" s="3">
        <v>319245.0</v>
      </c>
      <c r="K42" s="3" t="s">
        <v>93</v>
      </c>
      <c r="L42" s="3" t="s">
        <v>93</v>
      </c>
      <c r="M42" s="5" t="s">
        <v>96</v>
      </c>
      <c r="N42" s="3" t="s">
        <v>27</v>
      </c>
      <c r="O42" s="3" t="s">
        <v>29</v>
      </c>
    </row>
    <row r="43" ht="15.75" customHeight="1">
      <c r="A43" s="3" t="s">
        <v>128</v>
      </c>
      <c r="B43" s="3">
        <v>150.0</v>
      </c>
      <c r="C43" s="3" t="s">
        <v>19</v>
      </c>
      <c r="D43" s="3" t="s">
        <v>20</v>
      </c>
      <c r="E43" s="5">
        <v>2009.0</v>
      </c>
      <c r="F43" s="3" t="s">
        <v>35</v>
      </c>
      <c r="G43" s="5" t="s">
        <v>37</v>
      </c>
      <c r="H43" s="5"/>
      <c r="I43" s="3" t="s">
        <v>24</v>
      </c>
      <c r="J43" s="3">
        <v>57139.0</v>
      </c>
      <c r="K43" s="3" t="s">
        <v>93</v>
      </c>
      <c r="L43" s="3" t="s">
        <v>93</v>
      </c>
      <c r="M43" s="5" t="s">
        <v>96</v>
      </c>
      <c r="N43" s="3" t="s">
        <v>27</v>
      </c>
      <c r="O43" s="3" t="s">
        <v>29</v>
      </c>
    </row>
    <row r="44" ht="15.75" customHeight="1">
      <c r="A44" s="3" t="s">
        <v>230</v>
      </c>
      <c r="B44" s="3">
        <v>150.0</v>
      </c>
      <c r="C44" s="3" t="s">
        <v>19</v>
      </c>
      <c r="D44" s="3" t="s">
        <v>20</v>
      </c>
      <c r="E44" s="5">
        <v>2010.0</v>
      </c>
      <c r="F44" s="3" t="s">
        <v>35</v>
      </c>
      <c r="G44" s="5" t="s">
        <v>37</v>
      </c>
      <c r="H44" s="5"/>
      <c r="I44" s="3" t="s">
        <v>24</v>
      </c>
      <c r="J44" s="3">
        <v>0.0</v>
      </c>
      <c r="K44" s="3" t="s">
        <v>93</v>
      </c>
      <c r="L44" s="3" t="s">
        <v>93</v>
      </c>
      <c r="M44" s="5" t="s">
        <v>96</v>
      </c>
      <c r="N44" s="3" t="s">
        <v>27</v>
      </c>
      <c r="O44" s="3" t="s">
        <v>29</v>
      </c>
    </row>
    <row r="45" ht="15.75" customHeight="1">
      <c r="A45" s="3" t="s">
        <v>233</v>
      </c>
      <c r="B45" s="3">
        <v>150.0</v>
      </c>
      <c r="C45" s="3" t="s">
        <v>19</v>
      </c>
      <c r="D45" s="3" t="s">
        <v>20</v>
      </c>
      <c r="E45" s="5">
        <v>2011.0</v>
      </c>
      <c r="F45" s="3" t="s">
        <v>35</v>
      </c>
      <c r="G45" s="5" t="s">
        <v>37</v>
      </c>
      <c r="H45" s="5"/>
      <c r="I45" s="3" t="s">
        <v>24</v>
      </c>
      <c r="J45" s="3">
        <v>0.0</v>
      </c>
      <c r="K45" s="3" t="s">
        <v>93</v>
      </c>
      <c r="L45" s="3" t="s">
        <v>93</v>
      </c>
      <c r="M45" s="5" t="s">
        <v>96</v>
      </c>
      <c r="N45" s="3" t="s">
        <v>27</v>
      </c>
      <c r="O45" s="3" t="s">
        <v>29</v>
      </c>
    </row>
    <row r="46" ht="15.75" customHeight="1">
      <c r="A46" s="3" t="s">
        <v>234</v>
      </c>
      <c r="B46" s="3">
        <v>150.0</v>
      </c>
      <c r="C46" s="3" t="s">
        <v>19</v>
      </c>
      <c r="D46" s="3" t="s">
        <v>20</v>
      </c>
      <c r="E46" s="5">
        <v>2012.0</v>
      </c>
      <c r="F46" s="3" t="s">
        <v>35</v>
      </c>
      <c r="G46" s="5" t="s">
        <v>37</v>
      </c>
      <c r="H46" s="5"/>
      <c r="I46" s="3" t="s">
        <v>24</v>
      </c>
      <c r="J46" s="3">
        <v>0.0</v>
      </c>
      <c r="K46" s="3" t="s">
        <v>93</v>
      </c>
      <c r="L46" s="3" t="s">
        <v>93</v>
      </c>
      <c r="M46" s="5" t="s">
        <v>96</v>
      </c>
      <c r="N46" s="3" t="s">
        <v>27</v>
      </c>
      <c r="O46" s="3" t="s">
        <v>29</v>
      </c>
    </row>
    <row r="47" ht="15.75" customHeight="1">
      <c r="A47" s="3" t="s">
        <v>248</v>
      </c>
      <c r="B47" s="3">
        <v>150.0</v>
      </c>
      <c r="C47" s="3" t="s">
        <v>19</v>
      </c>
      <c r="D47" s="3" t="s">
        <v>20</v>
      </c>
      <c r="E47" s="5">
        <v>2013.0</v>
      </c>
      <c r="F47" s="3" t="s">
        <v>35</v>
      </c>
      <c r="G47" s="5" t="s">
        <v>37</v>
      </c>
      <c r="H47" s="5"/>
      <c r="I47" s="3" t="s">
        <v>24</v>
      </c>
      <c r="J47" s="3">
        <v>0.0</v>
      </c>
      <c r="K47" s="3" t="s">
        <v>93</v>
      </c>
      <c r="L47" s="3" t="s">
        <v>93</v>
      </c>
      <c r="M47" s="5" t="s">
        <v>96</v>
      </c>
      <c r="N47" s="3" t="s">
        <v>27</v>
      </c>
      <c r="O47" s="3" t="s">
        <v>29</v>
      </c>
    </row>
    <row r="48" ht="15.75" customHeight="1">
      <c r="A48" s="3" t="s">
        <v>249</v>
      </c>
      <c r="B48" s="3">
        <v>150.0</v>
      </c>
      <c r="C48" s="3" t="s">
        <v>19</v>
      </c>
      <c r="D48" s="3" t="s">
        <v>20</v>
      </c>
      <c r="E48" s="5">
        <v>2014.0</v>
      </c>
      <c r="F48" s="3" t="s">
        <v>35</v>
      </c>
      <c r="G48" s="5" t="s">
        <v>37</v>
      </c>
      <c r="H48" s="5"/>
      <c r="I48" s="3" t="s">
        <v>24</v>
      </c>
      <c r="J48" s="3">
        <v>0.0</v>
      </c>
      <c r="K48" s="3" t="s">
        <v>93</v>
      </c>
      <c r="L48" s="3" t="s">
        <v>93</v>
      </c>
      <c r="M48" s="5" t="s">
        <v>96</v>
      </c>
      <c r="N48" s="3" t="s">
        <v>27</v>
      </c>
      <c r="O48" s="3" t="s">
        <v>29</v>
      </c>
    </row>
    <row r="49" ht="15.75" customHeight="1">
      <c r="A49" s="3" t="s">
        <v>250</v>
      </c>
      <c r="B49" s="3">
        <v>150.0</v>
      </c>
      <c r="C49" s="3" t="s">
        <v>19</v>
      </c>
      <c r="D49" s="3" t="s">
        <v>20</v>
      </c>
      <c r="E49" s="5">
        <v>2015.0</v>
      </c>
      <c r="F49" s="3" t="s">
        <v>35</v>
      </c>
      <c r="G49" s="5" t="s">
        <v>37</v>
      </c>
      <c r="H49" s="5"/>
      <c r="I49" s="3" t="s">
        <v>24</v>
      </c>
      <c r="J49" s="3">
        <v>0.0</v>
      </c>
      <c r="K49" s="3" t="s">
        <v>93</v>
      </c>
      <c r="L49" s="3" t="s">
        <v>93</v>
      </c>
      <c r="M49" s="5" t="s">
        <v>96</v>
      </c>
      <c r="N49" s="3" t="s">
        <v>27</v>
      </c>
      <c r="O49" s="3" t="s">
        <v>29</v>
      </c>
    </row>
    <row r="50" ht="15.75" customHeight="1">
      <c r="A50" s="3" t="s">
        <v>251</v>
      </c>
      <c r="B50" s="3">
        <v>150.0</v>
      </c>
      <c r="C50" s="3" t="s">
        <v>19</v>
      </c>
      <c r="D50" s="3" t="s">
        <v>20</v>
      </c>
      <c r="E50" s="5">
        <v>2016.0</v>
      </c>
      <c r="F50" s="3" t="s">
        <v>35</v>
      </c>
      <c r="G50" s="5" t="s">
        <v>37</v>
      </c>
      <c r="H50" s="5"/>
      <c r="I50" s="3" t="s">
        <v>24</v>
      </c>
      <c r="J50" s="3">
        <v>0.0</v>
      </c>
      <c r="K50" s="3" t="s">
        <v>93</v>
      </c>
      <c r="L50" s="3" t="s">
        <v>93</v>
      </c>
      <c r="M50" s="5" t="s">
        <v>96</v>
      </c>
      <c r="N50" s="3" t="s">
        <v>27</v>
      </c>
      <c r="O50" s="3" t="s">
        <v>29</v>
      </c>
    </row>
    <row r="51" ht="15.75" customHeight="1">
      <c r="A51" s="3" t="s">
        <v>208</v>
      </c>
      <c r="B51" s="3">
        <v>150.0</v>
      </c>
      <c r="C51" s="3" t="s">
        <v>19</v>
      </c>
      <c r="D51" s="3" t="s">
        <v>20</v>
      </c>
      <c r="E51" s="5">
        <v>2017.0</v>
      </c>
      <c r="F51" s="3" t="s">
        <v>35</v>
      </c>
      <c r="G51" s="5" t="s">
        <v>37</v>
      </c>
      <c r="H51" s="5"/>
      <c r="I51" s="3" t="s">
        <v>24</v>
      </c>
      <c r="J51" s="3">
        <v>0.0</v>
      </c>
      <c r="K51" s="3" t="s">
        <v>93</v>
      </c>
      <c r="L51" s="3" t="s">
        <v>93</v>
      </c>
      <c r="M51" s="5" t="s">
        <v>96</v>
      </c>
      <c r="N51" s="3" t="s">
        <v>27</v>
      </c>
      <c r="O51" s="3" t="s">
        <v>29</v>
      </c>
    </row>
    <row r="52" ht="15.75" customHeight="1">
      <c r="A52" s="3" t="s">
        <v>253</v>
      </c>
      <c r="B52" s="3">
        <v>150.0</v>
      </c>
      <c r="C52" s="3" t="s">
        <v>19</v>
      </c>
      <c r="D52" s="3" t="s">
        <v>20</v>
      </c>
      <c r="E52" s="5">
        <v>2008.0</v>
      </c>
      <c r="F52" s="3" t="s">
        <v>22</v>
      </c>
      <c r="G52" s="5" t="s">
        <v>23</v>
      </c>
      <c r="H52" s="5"/>
      <c r="I52" s="3" t="s">
        <v>24</v>
      </c>
      <c r="J52" s="3">
        <v>0.0</v>
      </c>
      <c r="K52" s="3" t="s">
        <v>86</v>
      </c>
      <c r="L52" s="3" t="s">
        <v>86</v>
      </c>
      <c r="M52" s="5" t="s">
        <v>134</v>
      </c>
      <c r="N52" s="3" t="s">
        <v>27</v>
      </c>
      <c r="O52" s="3" t="s">
        <v>136</v>
      </c>
    </row>
    <row r="53" ht="15.75" customHeight="1">
      <c r="A53" s="3" t="s">
        <v>254</v>
      </c>
      <c r="B53" s="3">
        <v>150.0</v>
      </c>
      <c r="C53" s="3" t="s">
        <v>19</v>
      </c>
      <c r="D53" s="3" t="s">
        <v>20</v>
      </c>
      <c r="E53" s="5">
        <v>2009.0</v>
      </c>
      <c r="F53" s="3" t="s">
        <v>22</v>
      </c>
      <c r="G53" s="5" t="s">
        <v>23</v>
      </c>
      <c r="H53" s="5"/>
      <c r="I53" s="3" t="s">
        <v>24</v>
      </c>
      <c r="J53" s="3">
        <v>0.0</v>
      </c>
      <c r="K53" s="3" t="s">
        <v>86</v>
      </c>
      <c r="L53" s="3" t="s">
        <v>86</v>
      </c>
      <c r="M53" s="5" t="s">
        <v>134</v>
      </c>
      <c r="N53" s="3" t="s">
        <v>27</v>
      </c>
      <c r="O53" s="3" t="s">
        <v>136</v>
      </c>
    </row>
    <row r="54" ht="15.75" customHeight="1">
      <c r="A54" s="3" t="s">
        <v>256</v>
      </c>
      <c r="B54" s="3">
        <v>150.0</v>
      </c>
      <c r="C54" s="3" t="s">
        <v>19</v>
      </c>
      <c r="D54" s="3" t="s">
        <v>20</v>
      </c>
      <c r="E54" s="5">
        <v>2010.0</v>
      </c>
      <c r="F54" s="3" t="s">
        <v>22</v>
      </c>
      <c r="G54" s="5" t="s">
        <v>23</v>
      </c>
      <c r="H54" s="5"/>
      <c r="I54" s="3" t="s">
        <v>24</v>
      </c>
      <c r="J54" s="3">
        <v>0.0</v>
      </c>
      <c r="K54" s="3" t="s">
        <v>86</v>
      </c>
      <c r="L54" s="3" t="s">
        <v>86</v>
      </c>
      <c r="M54" s="5" t="s">
        <v>134</v>
      </c>
      <c r="N54" s="3" t="s">
        <v>27</v>
      </c>
      <c r="O54" s="3" t="s">
        <v>136</v>
      </c>
    </row>
    <row r="55" ht="15.75" customHeight="1">
      <c r="A55" s="3" t="s">
        <v>259</v>
      </c>
      <c r="B55" s="3">
        <v>150.0</v>
      </c>
      <c r="C55" s="3" t="s">
        <v>19</v>
      </c>
      <c r="D55" s="3" t="s">
        <v>20</v>
      </c>
      <c r="E55" s="5">
        <v>2011.0</v>
      </c>
      <c r="F55" s="3" t="s">
        <v>22</v>
      </c>
      <c r="G55" s="5" t="s">
        <v>23</v>
      </c>
      <c r="H55" s="5"/>
      <c r="I55" s="3" t="s">
        <v>24</v>
      </c>
      <c r="J55" s="3">
        <v>0.0</v>
      </c>
      <c r="K55" s="3" t="s">
        <v>86</v>
      </c>
      <c r="L55" s="3" t="s">
        <v>86</v>
      </c>
      <c r="M55" s="5" t="s">
        <v>134</v>
      </c>
      <c r="N55" s="3" t="s">
        <v>27</v>
      </c>
      <c r="O55" s="3" t="s">
        <v>136</v>
      </c>
    </row>
    <row r="56" ht="15.75" customHeight="1">
      <c r="A56" s="3" t="s">
        <v>263</v>
      </c>
      <c r="B56" s="3">
        <v>150.0</v>
      </c>
      <c r="C56" s="3" t="s">
        <v>19</v>
      </c>
      <c r="D56" s="3" t="s">
        <v>20</v>
      </c>
      <c r="E56" s="5">
        <v>2012.0</v>
      </c>
      <c r="F56" s="3" t="s">
        <v>22</v>
      </c>
      <c r="G56" s="5" t="s">
        <v>23</v>
      </c>
      <c r="H56" s="5"/>
      <c r="I56" s="3" t="s">
        <v>24</v>
      </c>
      <c r="J56" s="3">
        <v>0.0</v>
      </c>
      <c r="K56" s="3" t="s">
        <v>86</v>
      </c>
      <c r="L56" s="3" t="s">
        <v>86</v>
      </c>
      <c r="M56" s="5" t="s">
        <v>134</v>
      </c>
      <c r="N56" s="3" t="s">
        <v>27</v>
      </c>
      <c r="O56" s="3" t="s">
        <v>136</v>
      </c>
    </row>
    <row r="57" ht="15.75" customHeight="1">
      <c r="A57" s="3" t="s">
        <v>132</v>
      </c>
      <c r="B57" s="3">
        <v>150.0</v>
      </c>
      <c r="C57" s="3" t="s">
        <v>19</v>
      </c>
      <c r="D57" s="3" t="s">
        <v>20</v>
      </c>
      <c r="E57" s="5">
        <v>2013.0</v>
      </c>
      <c r="F57" s="3" t="s">
        <v>22</v>
      </c>
      <c r="G57" s="5" t="s">
        <v>23</v>
      </c>
      <c r="H57" s="5"/>
      <c r="I57" s="3" t="s">
        <v>24</v>
      </c>
      <c r="J57" s="3">
        <v>215000.0</v>
      </c>
      <c r="K57" s="3" t="s">
        <v>86</v>
      </c>
      <c r="L57" s="3" t="s">
        <v>86</v>
      </c>
      <c r="M57" s="5" t="s">
        <v>134</v>
      </c>
      <c r="N57" s="3" t="s">
        <v>27</v>
      </c>
      <c r="O57" s="3" t="s">
        <v>136</v>
      </c>
    </row>
    <row r="58" ht="15.75" customHeight="1">
      <c r="A58" s="3" t="s">
        <v>266</v>
      </c>
      <c r="B58" s="3">
        <v>150.0</v>
      </c>
      <c r="C58" s="3" t="s">
        <v>19</v>
      </c>
      <c r="D58" s="3" t="s">
        <v>20</v>
      </c>
      <c r="E58" s="5">
        <v>2014.0</v>
      </c>
      <c r="F58" s="3" t="s">
        <v>22</v>
      </c>
      <c r="G58" s="5" t="s">
        <v>23</v>
      </c>
      <c r="H58" s="5"/>
      <c r="I58" s="3" t="s">
        <v>24</v>
      </c>
      <c r="J58" s="3">
        <v>0.0</v>
      </c>
      <c r="K58" s="3" t="s">
        <v>86</v>
      </c>
      <c r="L58" s="3" t="s">
        <v>86</v>
      </c>
      <c r="M58" s="5" t="s">
        <v>134</v>
      </c>
      <c r="N58" s="3" t="s">
        <v>27</v>
      </c>
      <c r="O58" s="3" t="s">
        <v>136</v>
      </c>
    </row>
    <row r="59" ht="15.75" customHeight="1">
      <c r="A59" s="3" t="s">
        <v>268</v>
      </c>
      <c r="B59" s="3">
        <v>150.0</v>
      </c>
      <c r="C59" s="3" t="s">
        <v>19</v>
      </c>
      <c r="D59" s="3" t="s">
        <v>20</v>
      </c>
      <c r="E59" s="5">
        <v>2015.0</v>
      </c>
      <c r="F59" s="3" t="s">
        <v>22</v>
      </c>
      <c r="G59" s="5" t="s">
        <v>23</v>
      </c>
      <c r="H59" s="5"/>
      <c r="I59" s="3" t="s">
        <v>24</v>
      </c>
      <c r="J59" s="3">
        <v>0.0</v>
      </c>
      <c r="K59" s="3" t="s">
        <v>86</v>
      </c>
      <c r="L59" s="3" t="s">
        <v>86</v>
      </c>
      <c r="M59" s="5" t="s">
        <v>134</v>
      </c>
      <c r="N59" s="3" t="s">
        <v>27</v>
      </c>
      <c r="O59" s="3" t="s">
        <v>136</v>
      </c>
    </row>
    <row r="60" ht="15.75" customHeight="1">
      <c r="A60" s="3" t="s">
        <v>270</v>
      </c>
      <c r="B60" s="3">
        <v>150.0</v>
      </c>
      <c r="C60" s="3" t="s">
        <v>19</v>
      </c>
      <c r="D60" s="3" t="s">
        <v>20</v>
      </c>
      <c r="E60" s="5">
        <v>2016.0</v>
      </c>
      <c r="F60" s="3" t="s">
        <v>22</v>
      </c>
      <c r="G60" s="5" t="s">
        <v>23</v>
      </c>
      <c r="H60" s="5"/>
      <c r="I60" s="3" t="s">
        <v>24</v>
      </c>
      <c r="J60" s="3">
        <v>0.0</v>
      </c>
      <c r="K60" s="3" t="s">
        <v>86</v>
      </c>
      <c r="L60" s="3" t="s">
        <v>86</v>
      </c>
      <c r="M60" s="5" t="s">
        <v>134</v>
      </c>
      <c r="N60" s="3" t="s">
        <v>27</v>
      </c>
      <c r="O60" s="3" t="s">
        <v>136</v>
      </c>
    </row>
    <row r="61" ht="15.75" customHeight="1">
      <c r="A61" s="3" t="s">
        <v>271</v>
      </c>
      <c r="B61" s="3">
        <v>150.0</v>
      </c>
      <c r="C61" s="3" t="s">
        <v>19</v>
      </c>
      <c r="D61" s="3" t="s">
        <v>20</v>
      </c>
      <c r="E61" s="5">
        <v>2017.0</v>
      </c>
      <c r="F61" s="3" t="s">
        <v>22</v>
      </c>
      <c r="G61" s="5" t="s">
        <v>23</v>
      </c>
      <c r="H61" s="5"/>
      <c r="I61" s="3" t="s">
        <v>24</v>
      </c>
      <c r="J61" s="3">
        <v>0.0</v>
      </c>
      <c r="K61" s="3" t="s">
        <v>86</v>
      </c>
      <c r="L61" s="3" t="s">
        <v>86</v>
      </c>
      <c r="M61" s="5" t="s">
        <v>134</v>
      </c>
      <c r="N61" s="3" t="s">
        <v>27</v>
      </c>
      <c r="O61" s="3" t="s">
        <v>136</v>
      </c>
    </row>
    <row r="62" ht="15.75" customHeight="1">
      <c r="A62" s="3" t="s">
        <v>272</v>
      </c>
      <c r="B62" s="3">
        <v>150.0</v>
      </c>
      <c r="C62" s="3" t="s">
        <v>19</v>
      </c>
      <c r="D62" s="3" t="s">
        <v>20</v>
      </c>
      <c r="E62" s="5">
        <v>2008.0</v>
      </c>
      <c r="F62" s="3" t="s">
        <v>35</v>
      </c>
      <c r="G62" s="5" t="s">
        <v>37</v>
      </c>
      <c r="H62" s="5"/>
      <c r="I62" s="3" t="s">
        <v>24</v>
      </c>
      <c r="J62" s="3">
        <v>0.0</v>
      </c>
      <c r="K62" s="3" t="s">
        <v>86</v>
      </c>
      <c r="L62" s="3" t="s">
        <v>86</v>
      </c>
      <c r="M62" s="5" t="s">
        <v>134</v>
      </c>
      <c r="N62" s="3" t="s">
        <v>27</v>
      </c>
      <c r="O62" s="3" t="s">
        <v>136</v>
      </c>
    </row>
    <row r="63" ht="15.75" customHeight="1">
      <c r="A63" s="3" t="s">
        <v>274</v>
      </c>
      <c r="B63" s="3">
        <v>150.0</v>
      </c>
      <c r="C63" s="3" t="s">
        <v>19</v>
      </c>
      <c r="D63" s="3" t="s">
        <v>20</v>
      </c>
      <c r="E63" s="5">
        <v>2009.0</v>
      </c>
      <c r="F63" s="3" t="s">
        <v>35</v>
      </c>
      <c r="G63" s="5" t="s">
        <v>37</v>
      </c>
      <c r="H63" s="5"/>
      <c r="I63" s="3" t="s">
        <v>24</v>
      </c>
      <c r="J63" s="3">
        <v>0.0</v>
      </c>
      <c r="K63" s="3" t="s">
        <v>86</v>
      </c>
      <c r="L63" s="3" t="s">
        <v>86</v>
      </c>
      <c r="M63" s="5" t="s">
        <v>134</v>
      </c>
      <c r="N63" s="3" t="s">
        <v>27</v>
      </c>
      <c r="O63" s="3" t="s">
        <v>136</v>
      </c>
    </row>
    <row r="64" ht="15.75" customHeight="1">
      <c r="A64" s="3" t="s">
        <v>137</v>
      </c>
      <c r="B64" s="3">
        <v>150.0</v>
      </c>
      <c r="C64" s="3" t="s">
        <v>19</v>
      </c>
      <c r="D64" s="3" t="s">
        <v>20</v>
      </c>
      <c r="E64" s="5">
        <v>2010.0</v>
      </c>
      <c r="F64" s="3" t="s">
        <v>35</v>
      </c>
      <c r="G64" s="5" t="s">
        <v>37</v>
      </c>
      <c r="H64" s="5"/>
      <c r="I64" s="3" t="s">
        <v>24</v>
      </c>
      <c r="J64" s="3">
        <v>337490.0</v>
      </c>
      <c r="K64" s="3" t="s">
        <v>86</v>
      </c>
      <c r="L64" s="3" t="s">
        <v>86</v>
      </c>
      <c r="M64" s="5" t="s">
        <v>134</v>
      </c>
      <c r="N64" s="3" t="s">
        <v>27</v>
      </c>
      <c r="O64" s="3" t="s">
        <v>136</v>
      </c>
    </row>
    <row r="65" ht="15.75" customHeight="1">
      <c r="A65" s="3" t="s">
        <v>140</v>
      </c>
      <c r="B65" s="3">
        <v>150.0</v>
      </c>
      <c r="C65" s="3" t="s">
        <v>19</v>
      </c>
      <c r="D65" s="3" t="s">
        <v>20</v>
      </c>
      <c r="E65" s="5">
        <v>2011.0</v>
      </c>
      <c r="F65" s="3" t="s">
        <v>35</v>
      </c>
      <c r="G65" s="5" t="s">
        <v>37</v>
      </c>
      <c r="H65" s="5"/>
      <c r="I65" s="3" t="s">
        <v>24</v>
      </c>
      <c r="J65" s="3">
        <v>223581.0</v>
      </c>
      <c r="K65" s="3" t="s">
        <v>86</v>
      </c>
      <c r="L65" s="3" t="s">
        <v>86</v>
      </c>
      <c r="M65" s="5" t="s">
        <v>134</v>
      </c>
      <c r="N65" s="3" t="s">
        <v>27</v>
      </c>
      <c r="O65" s="3" t="s">
        <v>136</v>
      </c>
    </row>
    <row r="66" ht="15.75" customHeight="1">
      <c r="A66" s="3" t="s">
        <v>141</v>
      </c>
      <c r="B66" s="3">
        <v>150.0</v>
      </c>
      <c r="C66" s="3" t="s">
        <v>19</v>
      </c>
      <c r="D66" s="3" t="s">
        <v>20</v>
      </c>
      <c r="E66" s="5">
        <v>2012.0</v>
      </c>
      <c r="F66" s="3" t="s">
        <v>35</v>
      </c>
      <c r="G66" s="5" t="s">
        <v>37</v>
      </c>
      <c r="H66" s="5"/>
      <c r="I66" s="3" t="s">
        <v>24</v>
      </c>
      <c r="J66" s="3">
        <v>849000.0</v>
      </c>
      <c r="K66" s="3" t="s">
        <v>86</v>
      </c>
      <c r="L66" s="3" t="s">
        <v>86</v>
      </c>
      <c r="M66" s="5" t="s">
        <v>134</v>
      </c>
      <c r="N66" s="3" t="s">
        <v>27</v>
      </c>
      <c r="O66" s="3" t="s">
        <v>136</v>
      </c>
    </row>
    <row r="67" ht="15.75" customHeight="1">
      <c r="A67" s="3" t="s">
        <v>143</v>
      </c>
      <c r="B67" s="3">
        <v>150.0</v>
      </c>
      <c r="C67" s="3" t="s">
        <v>19</v>
      </c>
      <c r="D67" s="3" t="s">
        <v>20</v>
      </c>
      <c r="E67" s="5">
        <v>2013.0</v>
      </c>
      <c r="F67" s="3" t="s">
        <v>35</v>
      </c>
      <c r="G67" s="5" t="s">
        <v>37</v>
      </c>
      <c r="H67" s="5"/>
      <c r="I67" s="3" t="s">
        <v>24</v>
      </c>
      <c r="J67" s="3">
        <v>989000.0</v>
      </c>
      <c r="K67" s="3" t="s">
        <v>86</v>
      </c>
      <c r="L67" s="3" t="s">
        <v>86</v>
      </c>
      <c r="M67" s="5" t="s">
        <v>134</v>
      </c>
      <c r="N67" s="3" t="s">
        <v>27</v>
      </c>
      <c r="O67" s="3" t="s">
        <v>136</v>
      </c>
    </row>
    <row r="68" ht="15.75" customHeight="1">
      <c r="A68" s="3" t="s">
        <v>146</v>
      </c>
      <c r="B68" s="3">
        <v>150.0</v>
      </c>
      <c r="C68" s="3" t="s">
        <v>19</v>
      </c>
      <c r="D68" s="3" t="s">
        <v>20</v>
      </c>
      <c r="E68" s="5">
        <v>2014.0</v>
      </c>
      <c r="F68" s="3" t="s">
        <v>35</v>
      </c>
      <c r="G68" s="5" t="s">
        <v>37</v>
      </c>
      <c r="H68" s="5"/>
      <c r="I68" s="3" t="s">
        <v>24</v>
      </c>
      <c r="J68" s="3">
        <v>1469000.0</v>
      </c>
      <c r="K68" s="3" t="s">
        <v>86</v>
      </c>
      <c r="L68" s="3" t="s">
        <v>86</v>
      </c>
      <c r="M68" s="5" t="s">
        <v>134</v>
      </c>
      <c r="N68" s="3" t="s">
        <v>27</v>
      </c>
      <c r="O68" s="3" t="s">
        <v>136</v>
      </c>
    </row>
    <row r="69" ht="15.75" customHeight="1">
      <c r="A69" s="3" t="s">
        <v>150</v>
      </c>
      <c r="B69" s="3">
        <v>150.0</v>
      </c>
      <c r="C69" s="3" t="s">
        <v>19</v>
      </c>
      <c r="D69" s="3" t="s">
        <v>20</v>
      </c>
      <c r="E69" s="5">
        <v>2015.0</v>
      </c>
      <c r="F69" s="3" t="s">
        <v>35</v>
      </c>
      <c r="G69" s="5" t="s">
        <v>37</v>
      </c>
      <c r="H69" s="5"/>
      <c r="I69" s="3" t="s">
        <v>24</v>
      </c>
      <c r="J69" s="3">
        <v>1390000.0</v>
      </c>
      <c r="K69" s="3" t="s">
        <v>86</v>
      </c>
      <c r="L69" s="3" t="s">
        <v>86</v>
      </c>
      <c r="M69" s="5" t="s">
        <v>134</v>
      </c>
      <c r="N69" s="3" t="s">
        <v>27</v>
      </c>
      <c r="O69" s="3" t="s">
        <v>136</v>
      </c>
    </row>
    <row r="70" ht="15.75" customHeight="1">
      <c r="A70" s="3" t="s">
        <v>154</v>
      </c>
      <c r="B70" s="3">
        <v>150.0</v>
      </c>
      <c r="C70" s="3" t="s">
        <v>19</v>
      </c>
      <c r="D70" s="3" t="s">
        <v>20</v>
      </c>
      <c r="E70" s="5">
        <v>2016.0</v>
      </c>
      <c r="F70" s="3" t="s">
        <v>35</v>
      </c>
      <c r="G70" s="5" t="s">
        <v>37</v>
      </c>
      <c r="H70" s="5"/>
      <c r="I70" s="3" t="s">
        <v>24</v>
      </c>
      <c r="J70" s="3">
        <v>1273020.0</v>
      </c>
      <c r="K70" s="3" t="s">
        <v>86</v>
      </c>
      <c r="L70" s="3" t="s">
        <v>86</v>
      </c>
      <c r="M70" s="5" t="s">
        <v>134</v>
      </c>
      <c r="N70" s="3" t="s">
        <v>27</v>
      </c>
      <c r="O70" s="3" t="s">
        <v>136</v>
      </c>
    </row>
    <row r="71" ht="15.75" customHeight="1">
      <c r="A71" s="3" t="s">
        <v>158</v>
      </c>
      <c r="B71" s="3">
        <v>150.0</v>
      </c>
      <c r="C71" s="3" t="s">
        <v>19</v>
      </c>
      <c r="D71" s="3" t="s">
        <v>20</v>
      </c>
      <c r="E71" s="5">
        <v>2017.0</v>
      </c>
      <c r="F71" s="3" t="s">
        <v>35</v>
      </c>
      <c r="G71" s="5" t="s">
        <v>37</v>
      </c>
      <c r="H71" s="5"/>
      <c r="I71" s="3" t="s">
        <v>24</v>
      </c>
      <c r="J71" s="3">
        <v>1534320.0</v>
      </c>
      <c r="K71" s="3" t="s">
        <v>86</v>
      </c>
      <c r="L71" s="3" t="s">
        <v>86</v>
      </c>
      <c r="M71" s="5" t="s">
        <v>134</v>
      </c>
      <c r="N71" s="3" t="s">
        <v>27</v>
      </c>
      <c r="O71" s="3" t="s">
        <v>136</v>
      </c>
    </row>
    <row r="72" ht="15.75" customHeight="1">
      <c r="A72" s="3" t="s">
        <v>276</v>
      </c>
      <c r="B72" s="3">
        <v>150.0</v>
      </c>
      <c r="C72" s="3" t="s">
        <v>19</v>
      </c>
      <c r="D72" s="3" t="s">
        <v>20</v>
      </c>
      <c r="E72" s="5">
        <v>2008.0</v>
      </c>
      <c r="F72" s="3" t="s">
        <v>22</v>
      </c>
      <c r="G72" s="5" t="s">
        <v>23</v>
      </c>
      <c r="H72" s="5"/>
      <c r="I72" s="3" t="s">
        <v>24</v>
      </c>
      <c r="J72" s="3">
        <v>0.0</v>
      </c>
      <c r="K72" s="3" t="s">
        <v>164</v>
      </c>
      <c r="L72" s="3" t="s">
        <v>165</v>
      </c>
      <c r="M72" s="5" t="s">
        <v>166</v>
      </c>
      <c r="N72" s="3" t="s">
        <v>27</v>
      </c>
      <c r="O72" s="3" t="s">
        <v>29</v>
      </c>
    </row>
    <row r="73" ht="15.75" customHeight="1">
      <c r="A73" s="3" t="s">
        <v>277</v>
      </c>
      <c r="B73" s="3">
        <v>150.0</v>
      </c>
      <c r="C73" s="3" t="s">
        <v>19</v>
      </c>
      <c r="D73" s="3" t="s">
        <v>20</v>
      </c>
      <c r="E73" s="5">
        <v>2009.0</v>
      </c>
      <c r="F73" s="3" t="s">
        <v>22</v>
      </c>
      <c r="G73" s="5" t="s">
        <v>23</v>
      </c>
      <c r="H73" s="5"/>
      <c r="I73" s="3" t="s">
        <v>24</v>
      </c>
      <c r="J73" s="3">
        <v>0.0</v>
      </c>
      <c r="K73" s="3" t="s">
        <v>164</v>
      </c>
      <c r="L73" s="3" t="s">
        <v>165</v>
      </c>
      <c r="M73" s="5" t="s">
        <v>166</v>
      </c>
      <c r="N73" s="3" t="s">
        <v>27</v>
      </c>
      <c r="O73" s="3" t="s">
        <v>29</v>
      </c>
    </row>
    <row r="74" ht="15.75" customHeight="1">
      <c r="A74" s="3" t="s">
        <v>278</v>
      </c>
      <c r="B74" s="3">
        <v>150.0</v>
      </c>
      <c r="C74" s="3" t="s">
        <v>19</v>
      </c>
      <c r="D74" s="3" t="s">
        <v>20</v>
      </c>
      <c r="E74" s="5">
        <v>2010.0</v>
      </c>
      <c r="F74" s="3" t="s">
        <v>22</v>
      </c>
      <c r="G74" s="5" t="s">
        <v>23</v>
      </c>
      <c r="H74" s="5"/>
      <c r="I74" s="3" t="s">
        <v>24</v>
      </c>
      <c r="J74" s="3">
        <v>0.0</v>
      </c>
      <c r="K74" s="3" t="s">
        <v>164</v>
      </c>
      <c r="L74" s="3" t="s">
        <v>165</v>
      </c>
      <c r="M74" s="5" t="s">
        <v>166</v>
      </c>
      <c r="N74" s="3" t="s">
        <v>27</v>
      </c>
      <c r="O74" s="3" t="s">
        <v>29</v>
      </c>
    </row>
    <row r="75" ht="15.75" customHeight="1">
      <c r="A75" s="3" t="s">
        <v>281</v>
      </c>
      <c r="B75" s="3">
        <v>150.0</v>
      </c>
      <c r="C75" s="3" t="s">
        <v>19</v>
      </c>
      <c r="D75" s="3" t="s">
        <v>20</v>
      </c>
      <c r="E75" s="5">
        <v>2011.0</v>
      </c>
      <c r="F75" s="3" t="s">
        <v>22</v>
      </c>
      <c r="G75" s="5" t="s">
        <v>23</v>
      </c>
      <c r="H75" s="5"/>
      <c r="I75" s="3" t="s">
        <v>24</v>
      </c>
      <c r="J75" s="3">
        <v>0.0</v>
      </c>
      <c r="K75" s="3" t="s">
        <v>164</v>
      </c>
      <c r="L75" s="3" t="s">
        <v>165</v>
      </c>
      <c r="M75" s="5" t="s">
        <v>166</v>
      </c>
      <c r="N75" s="3" t="s">
        <v>27</v>
      </c>
      <c r="O75" s="3" t="s">
        <v>29</v>
      </c>
    </row>
    <row r="76" ht="15.75" customHeight="1">
      <c r="A76" s="3" t="s">
        <v>282</v>
      </c>
      <c r="B76" s="3">
        <v>150.0</v>
      </c>
      <c r="C76" s="3" t="s">
        <v>19</v>
      </c>
      <c r="D76" s="3" t="s">
        <v>20</v>
      </c>
      <c r="E76" s="5">
        <v>2012.0</v>
      </c>
      <c r="F76" s="3" t="s">
        <v>22</v>
      </c>
      <c r="G76" s="5" t="s">
        <v>23</v>
      </c>
      <c r="H76" s="5"/>
      <c r="I76" s="3" t="s">
        <v>24</v>
      </c>
      <c r="J76" s="3">
        <v>0.0</v>
      </c>
      <c r="K76" s="3" t="s">
        <v>164</v>
      </c>
      <c r="L76" s="3" t="s">
        <v>165</v>
      </c>
      <c r="M76" s="5" t="s">
        <v>166</v>
      </c>
      <c r="N76" s="3" t="s">
        <v>27</v>
      </c>
      <c r="O76" s="3" t="s">
        <v>29</v>
      </c>
    </row>
    <row r="77" ht="15.75" customHeight="1">
      <c r="A77" s="3" t="s">
        <v>161</v>
      </c>
      <c r="B77" s="3">
        <v>150.0</v>
      </c>
      <c r="C77" s="3" t="s">
        <v>19</v>
      </c>
      <c r="D77" s="3" t="s">
        <v>20</v>
      </c>
      <c r="E77" s="5">
        <v>2013.0</v>
      </c>
      <c r="F77" s="3" t="s">
        <v>22</v>
      </c>
      <c r="G77" s="5" t="s">
        <v>23</v>
      </c>
      <c r="H77" s="5"/>
      <c r="I77" s="3" t="s">
        <v>24</v>
      </c>
      <c r="J77" s="3">
        <v>-4000.0</v>
      </c>
      <c r="K77" s="3" t="s">
        <v>164</v>
      </c>
      <c r="L77" s="3" t="s">
        <v>165</v>
      </c>
      <c r="M77" s="5" t="s">
        <v>166</v>
      </c>
      <c r="N77" s="3" t="s">
        <v>27</v>
      </c>
      <c r="O77" s="3" t="s">
        <v>29</v>
      </c>
    </row>
    <row r="78" ht="15.75" customHeight="1">
      <c r="A78" s="3" t="s">
        <v>283</v>
      </c>
      <c r="B78" s="3">
        <v>150.0</v>
      </c>
      <c r="C78" s="3" t="s">
        <v>19</v>
      </c>
      <c r="D78" s="3" t="s">
        <v>20</v>
      </c>
      <c r="E78" s="5">
        <v>2014.0</v>
      </c>
      <c r="F78" s="3" t="s">
        <v>22</v>
      </c>
      <c r="G78" s="5" t="s">
        <v>23</v>
      </c>
      <c r="H78" s="5"/>
      <c r="I78" s="3" t="s">
        <v>24</v>
      </c>
      <c r="J78" s="3">
        <v>0.0</v>
      </c>
      <c r="K78" s="3" t="s">
        <v>164</v>
      </c>
      <c r="L78" s="3" t="s">
        <v>165</v>
      </c>
      <c r="M78" s="5" t="s">
        <v>166</v>
      </c>
      <c r="N78" s="3" t="s">
        <v>27</v>
      </c>
      <c r="O78" s="3" t="s">
        <v>29</v>
      </c>
    </row>
    <row r="79" ht="15.75" customHeight="1">
      <c r="A79" s="3" t="s">
        <v>284</v>
      </c>
      <c r="B79" s="3">
        <v>150.0</v>
      </c>
      <c r="C79" s="3" t="s">
        <v>19</v>
      </c>
      <c r="D79" s="3" t="s">
        <v>20</v>
      </c>
      <c r="E79" s="5">
        <v>2015.0</v>
      </c>
      <c r="F79" s="3" t="s">
        <v>22</v>
      </c>
      <c r="G79" s="5" t="s">
        <v>23</v>
      </c>
      <c r="H79" s="5"/>
      <c r="I79" s="3" t="s">
        <v>24</v>
      </c>
      <c r="J79" s="3">
        <v>0.0</v>
      </c>
      <c r="K79" s="3" t="s">
        <v>164</v>
      </c>
      <c r="L79" s="3" t="s">
        <v>165</v>
      </c>
      <c r="M79" s="5" t="s">
        <v>166</v>
      </c>
      <c r="N79" s="3" t="s">
        <v>27</v>
      </c>
      <c r="O79" s="3" t="s">
        <v>29</v>
      </c>
    </row>
    <row r="80" ht="15.75" customHeight="1">
      <c r="A80" s="3" t="s">
        <v>168</v>
      </c>
      <c r="B80" s="3">
        <v>150.0</v>
      </c>
      <c r="C80" s="3" t="s">
        <v>19</v>
      </c>
      <c r="D80" s="3" t="s">
        <v>20</v>
      </c>
      <c r="E80" s="5">
        <v>2016.0</v>
      </c>
      <c r="F80" s="3" t="s">
        <v>22</v>
      </c>
      <c r="G80" s="5" t="s">
        <v>23</v>
      </c>
      <c r="H80" s="5"/>
      <c r="I80" s="3" t="s">
        <v>24</v>
      </c>
      <c r="J80" s="3">
        <v>-12000.0</v>
      </c>
      <c r="K80" s="3" t="s">
        <v>164</v>
      </c>
      <c r="L80" s="3" t="s">
        <v>165</v>
      </c>
      <c r="M80" s="5" t="s">
        <v>166</v>
      </c>
      <c r="N80" s="3" t="s">
        <v>27</v>
      </c>
      <c r="O80" s="3" t="s">
        <v>29</v>
      </c>
    </row>
    <row r="81" ht="15.75" customHeight="1">
      <c r="A81" s="3" t="s">
        <v>172</v>
      </c>
      <c r="B81" s="3">
        <v>150.0</v>
      </c>
      <c r="C81" s="3" t="s">
        <v>19</v>
      </c>
      <c r="D81" s="3" t="s">
        <v>20</v>
      </c>
      <c r="E81" s="5">
        <v>2017.0</v>
      </c>
      <c r="F81" s="3" t="s">
        <v>22</v>
      </c>
      <c r="G81" s="5" t="s">
        <v>23</v>
      </c>
      <c r="H81" s="5"/>
      <c r="I81" s="3" t="s">
        <v>24</v>
      </c>
      <c r="J81" s="3">
        <v>-3000.0</v>
      </c>
      <c r="K81" s="3" t="s">
        <v>164</v>
      </c>
      <c r="L81" s="3" t="s">
        <v>165</v>
      </c>
      <c r="M81" s="5" t="s">
        <v>166</v>
      </c>
      <c r="N81" s="3" t="s">
        <v>27</v>
      </c>
      <c r="O81" s="3" t="s">
        <v>29</v>
      </c>
    </row>
    <row r="82" ht="15.75" customHeight="1">
      <c r="A82" s="3" t="s">
        <v>285</v>
      </c>
      <c r="B82" s="3">
        <v>150.0</v>
      </c>
      <c r="C82" s="3" t="s">
        <v>19</v>
      </c>
      <c r="D82" s="3" t="s">
        <v>20</v>
      </c>
      <c r="E82" s="5">
        <v>2008.0</v>
      </c>
      <c r="F82" s="3" t="s">
        <v>35</v>
      </c>
      <c r="G82" s="5" t="s">
        <v>37</v>
      </c>
      <c r="H82" s="5"/>
      <c r="I82" s="3" t="s">
        <v>24</v>
      </c>
      <c r="J82" s="3">
        <v>0.0</v>
      </c>
      <c r="K82" s="3" t="s">
        <v>164</v>
      </c>
      <c r="L82" s="3" t="s">
        <v>165</v>
      </c>
      <c r="M82" s="5" t="s">
        <v>166</v>
      </c>
      <c r="N82" s="3" t="s">
        <v>27</v>
      </c>
      <c r="O82" s="3" t="s">
        <v>29</v>
      </c>
    </row>
    <row r="83" ht="15.75" customHeight="1">
      <c r="A83" s="3" t="s">
        <v>286</v>
      </c>
      <c r="B83" s="3">
        <v>150.0</v>
      </c>
      <c r="C83" s="3" t="s">
        <v>19</v>
      </c>
      <c r="D83" s="3" t="s">
        <v>20</v>
      </c>
      <c r="E83" s="5">
        <v>2009.0</v>
      </c>
      <c r="F83" s="3" t="s">
        <v>35</v>
      </c>
      <c r="G83" s="5" t="s">
        <v>37</v>
      </c>
      <c r="H83" s="5"/>
      <c r="I83" s="3" t="s">
        <v>24</v>
      </c>
      <c r="J83" s="3">
        <v>0.0</v>
      </c>
      <c r="K83" s="3" t="s">
        <v>164</v>
      </c>
      <c r="L83" s="3" t="s">
        <v>165</v>
      </c>
      <c r="M83" s="5" t="s">
        <v>166</v>
      </c>
      <c r="N83" s="3" t="s">
        <v>27</v>
      </c>
      <c r="O83" s="3" t="s">
        <v>29</v>
      </c>
    </row>
    <row r="84" ht="15.75" customHeight="1">
      <c r="A84" s="3" t="s">
        <v>287</v>
      </c>
      <c r="B84" s="3">
        <v>150.0</v>
      </c>
      <c r="C84" s="3" t="s">
        <v>19</v>
      </c>
      <c r="D84" s="3" t="s">
        <v>20</v>
      </c>
      <c r="E84" s="5">
        <v>2010.0</v>
      </c>
      <c r="F84" s="3" t="s">
        <v>35</v>
      </c>
      <c r="G84" s="5" t="s">
        <v>37</v>
      </c>
      <c r="H84" s="5"/>
      <c r="I84" s="3" t="s">
        <v>24</v>
      </c>
      <c r="J84" s="3">
        <v>0.0</v>
      </c>
      <c r="K84" s="3" t="s">
        <v>164</v>
      </c>
      <c r="L84" s="3" t="s">
        <v>165</v>
      </c>
      <c r="M84" s="5" t="s">
        <v>166</v>
      </c>
      <c r="N84" s="3" t="s">
        <v>27</v>
      </c>
      <c r="O84" s="3" t="s">
        <v>29</v>
      </c>
    </row>
    <row r="85" ht="15.75" customHeight="1">
      <c r="A85" s="3" t="s">
        <v>176</v>
      </c>
      <c r="B85" s="3">
        <v>150.0</v>
      </c>
      <c r="C85" s="3" t="s">
        <v>19</v>
      </c>
      <c r="D85" s="3" t="s">
        <v>20</v>
      </c>
      <c r="E85" s="5">
        <v>2011.0</v>
      </c>
      <c r="F85" s="3" t="s">
        <v>35</v>
      </c>
      <c r="G85" s="5" t="s">
        <v>37</v>
      </c>
      <c r="H85" s="5"/>
      <c r="I85" s="3" t="s">
        <v>24</v>
      </c>
      <c r="J85" s="3">
        <v>-62000.0</v>
      </c>
      <c r="K85" s="3" t="s">
        <v>164</v>
      </c>
      <c r="L85" s="3" t="s">
        <v>165</v>
      </c>
      <c r="M85" s="5" t="s">
        <v>166</v>
      </c>
      <c r="N85" s="3" t="s">
        <v>27</v>
      </c>
      <c r="O85" s="3" t="s">
        <v>29</v>
      </c>
    </row>
    <row r="86" ht="15.75" customHeight="1">
      <c r="A86" s="3" t="s">
        <v>179</v>
      </c>
      <c r="B86" s="3">
        <v>150.0</v>
      </c>
      <c r="C86" s="3" t="s">
        <v>19</v>
      </c>
      <c r="D86" s="3" t="s">
        <v>20</v>
      </c>
      <c r="E86" s="5">
        <v>2012.0</v>
      </c>
      <c r="F86" s="3" t="s">
        <v>35</v>
      </c>
      <c r="G86" s="5" t="s">
        <v>37</v>
      </c>
      <c r="H86" s="5"/>
      <c r="I86" s="3" t="s">
        <v>24</v>
      </c>
      <c r="J86" s="3">
        <v>18000.0</v>
      </c>
      <c r="K86" s="3" t="s">
        <v>164</v>
      </c>
      <c r="L86" s="3" t="s">
        <v>165</v>
      </c>
      <c r="M86" s="5" t="s">
        <v>166</v>
      </c>
      <c r="N86" s="3" t="s">
        <v>27</v>
      </c>
      <c r="O86" s="3" t="s">
        <v>29</v>
      </c>
    </row>
    <row r="87" ht="15.75" customHeight="1">
      <c r="A87" s="3" t="s">
        <v>183</v>
      </c>
      <c r="B87" s="3">
        <v>150.0</v>
      </c>
      <c r="C87" s="3" t="s">
        <v>19</v>
      </c>
      <c r="D87" s="3" t="s">
        <v>20</v>
      </c>
      <c r="E87" s="5">
        <v>2013.0</v>
      </c>
      <c r="F87" s="3" t="s">
        <v>35</v>
      </c>
      <c r="G87" s="5" t="s">
        <v>37</v>
      </c>
      <c r="H87" s="5"/>
      <c r="I87" s="3" t="s">
        <v>24</v>
      </c>
      <c r="J87" s="3">
        <v>-39000.0</v>
      </c>
      <c r="K87" s="3" t="s">
        <v>164</v>
      </c>
      <c r="L87" s="3" t="s">
        <v>165</v>
      </c>
      <c r="M87" s="5" t="s">
        <v>166</v>
      </c>
      <c r="N87" s="3" t="s">
        <v>27</v>
      </c>
      <c r="O87" s="3" t="s">
        <v>29</v>
      </c>
    </row>
    <row r="88" ht="15.75" customHeight="1">
      <c r="A88" s="3" t="s">
        <v>184</v>
      </c>
      <c r="B88" s="3">
        <v>150.0</v>
      </c>
      <c r="C88" s="3" t="s">
        <v>19</v>
      </c>
      <c r="D88" s="3" t="s">
        <v>20</v>
      </c>
      <c r="E88" s="5">
        <v>2014.0</v>
      </c>
      <c r="F88" s="3" t="s">
        <v>35</v>
      </c>
      <c r="G88" s="5" t="s">
        <v>37</v>
      </c>
      <c r="H88" s="5"/>
      <c r="I88" s="3" t="s">
        <v>24</v>
      </c>
      <c r="J88" s="3">
        <v>34000.0</v>
      </c>
      <c r="K88" s="3" t="s">
        <v>164</v>
      </c>
      <c r="L88" s="3" t="s">
        <v>165</v>
      </c>
      <c r="M88" s="5" t="s">
        <v>166</v>
      </c>
      <c r="N88" s="3" t="s">
        <v>27</v>
      </c>
      <c r="O88" s="3" t="s">
        <v>29</v>
      </c>
    </row>
    <row r="89" ht="15.75" customHeight="1">
      <c r="A89" s="3" t="s">
        <v>187</v>
      </c>
      <c r="B89" s="3">
        <v>150.0</v>
      </c>
      <c r="C89" s="3" t="s">
        <v>19</v>
      </c>
      <c r="D89" s="3" t="s">
        <v>20</v>
      </c>
      <c r="E89" s="5">
        <v>2015.0</v>
      </c>
      <c r="F89" s="3" t="s">
        <v>35</v>
      </c>
      <c r="G89" s="5" t="s">
        <v>37</v>
      </c>
      <c r="H89" s="5"/>
      <c r="I89" s="3" t="s">
        <v>24</v>
      </c>
      <c r="J89" s="3">
        <v>6000.0</v>
      </c>
      <c r="K89" s="3" t="s">
        <v>164</v>
      </c>
      <c r="L89" s="3" t="s">
        <v>165</v>
      </c>
      <c r="M89" s="5" t="s">
        <v>166</v>
      </c>
      <c r="N89" s="3" t="s">
        <v>27</v>
      </c>
      <c r="O89" s="3" t="s">
        <v>29</v>
      </c>
    </row>
    <row r="90" ht="15.75" customHeight="1">
      <c r="A90" s="3" t="s">
        <v>189</v>
      </c>
      <c r="B90" s="3">
        <v>150.0</v>
      </c>
      <c r="C90" s="3" t="s">
        <v>19</v>
      </c>
      <c r="D90" s="3" t="s">
        <v>20</v>
      </c>
      <c r="E90" s="5">
        <v>2016.0</v>
      </c>
      <c r="F90" s="3" t="s">
        <v>35</v>
      </c>
      <c r="G90" s="5" t="s">
        <v>37</v>
      </c>
      <c r="H90" s="5"/>
      <c r="I90" s="3" t="s">
        <v>24</v>
      </c>
      <c r="J90" s="3">
        <v>-59899.0</v>
      </c>
      <c r="K90" s="3" t="s">
        <v>164</v>
      </c>
      <c r="L90" s="3" t="s">
        <v>165</v>
      </c>
      <c r="M90" s="5" t="s">
        <v>166</v>
      </c>
      <c r="N90" s="3" t="s">
        <v>27</v>
      </c>
      <c r="O90" s="3" t="s">
        <v>29</v>
      </c>
    </row>
    <row r="91" ht="15.75" customHeight="1">
      <c r="A91" s="3" t="s">
        <v>193</v>
      </c>
      <c r="B91" s="3">
        <v>150.0</v>
      </c>
      <c r="C91" s="3" t="s">
        <v>19</v>
      </c>
      <c r="D91" s="3" t="s">
        <v>20</v>
      </c>
      <c r="E91" s="5">
        <v>2017.0</v>
      </c>
      <c r="F91" s="3" t="s">
        <v>35</v>
      </c>
      <c r="G91" s="5" t="s">
        <v>37</v>
      </c>
      <c r="H91" s="5"/>
      <c r="I91" s="3" t="s">
        <v>24</v>
      </c>
      <c r="J91" s="3">
        <v>53900.0</v>
      </c>
      <c r="K91" s="3" t="s">
        <v>164</v>
      </c>
      <c r="L91" s="3" t="s">
        <v>165</v>
      </c>
      <c r="M91" s="5" t="s">
        <v>166</v>
      </c>
      <c r="N91" s="3" t="s">
        <v>27</v>
      </c>
      <c r="O91" s="3" t="s">
        <v>29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25.0"/>
    <col customWidth="1" min="8" max="18" width="12.63"/>
    <col customWidth="1" min="19" max="26" width="8.63"/>
  </cols>
  <sheetData>
    <row r="1">
      <c r="A1" s="1" t="s">
        <v>0</v>
      </c>
      <c r="B1" s="1" t="s">
        <v>2</v>
      </c>
      <c r="C1" s="1" t="s">
        <v>3</v>
      </c>
      <c r="D1" s="1"/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6.5" customHeight="1">
      <c r="A2" s="3" t="s">
        <v>201</v>
      </c>
      <c r="B2" s="3">
        <v>150.0</v>
      </c>
      <c r="C2" s="3" t="s">
        <v>19</v>
      </c>
      <c r="D2" s="3" t="s">
        <v>20</v>
      </c>
      <c r="E2" s="5">
        <v>2017.0</v>
      </c>
      <c r="F2" s="3" t="s">
        <v>22</v>
      </c>
      <c r="G2" s="5" t="s">
        <v>23</v>
      </c>
      <c r="H2" s="5"/>
      <c r="I2" s="3" t="s">
        <v>61</v>
      </c>
      <c r="K2" s="3" t="s">
        <v>93</v>
      </c>
      <c r="L2" s="3" t="s">
        <v>93</v>
      </c>
      <c r="M2" s="5" t="s">
        <v>119</v>
      </c>
      <c r="N2" s="3" t="s">
        <v>27</v>
      </c>
      <c r="O2" s="20" t="s">
        <v>203</v>
      </c>
    </row>
    <row r="3">
      <c r="A3" s="3" t="s">
        <v>83</v>
      </c>
      <c r="B3" s="3">
        <v>150.0</v>
      </c>
      <c r="C3" s="3" t="s">
        <v>19</v>
      </c>
      <c r="D3" s="3" t="s">
        <v>20</v>
      </c>
      <c r="E3" s="5">
        <v>2017.0</v>
      </c>
      <c r="F3" s="3" t="s">
        <v>22</v>
      </c>
      <c r="G3" s="5" t="s">
        <v>23</v>
      </c>
      <c r="H3" s="5"/>
      <c r="I3" s="3" t="s">
        <v>61</v>
      </c>
      <c r="K3" s="3" t="s">
        <v>93</v>
      </c>
      <c r="L3" s="3" t="s">
        <v>93</v>
      </c>
      <c r="M3" s="5" t="s">
        <v>124</v>
      </c>
      <c r="N3" s="3" t="s">
        <v>27</v>
      </c>
      <c r="O3" s="3" t="s">
        <v>29</v>
      </c>
    </row>
    <row r="4">
      <c r="A4" s="3" t="s">
        <v>122</v>
      </c>
      <c r="B4" s="3">
        <v>150.0</v>
      </c>
      <c r="C4" s="3" t="s">
        <v>19</v>
      </c>
      <c r="D4" s="3" t="s">
        <v>20</v>
      </c>
      <c r="E4" s="5">
        <v>2017.0</v>
      </c>
      <c r="F4" s="3" t="s">
        <v>22</v>
      </c>
      <c r="G4" s="5" t="s">
        <v>23</v>
      </c>
      <c r="H4" s="5"/>
      <c r="I4" s="3" t="s">
        <v>61</v>
      </c>
      <c r="K4" s="3" t="s">
        <v>93</v>
      </c>
      <c r="L4" s="3" t="s">
        <v>93</v>
      </c>
      <c r="M4" s="5" t="s">
        <v>125</v>
      </c>
      <c r="N4" s="3" t="s">
        <v>27</v>
      </c>
      <c r="O4" s="3" t="s">
        <v>29</v>
      </c>
    </row>
    <row r="5">
      <c r="A5" s="3" t="s">
        <v>122</v>
      </c>
      <c r="B5" s="3">
        <v>150.0</v>
      </c>
      <c r="C5" s="3" t="s">
        <v>19</v>
      </c>
      <c r="D5" s="3" t="s">
        <v>20</v>
      </c>
      <c r="E5" s="5">
        <v>2017.0</v>
      </c>
      <c r="F5" s="3" t="s">
        <v>22</v>
      </c>
      <c r="G5" s="5" t="s">
        <v>23</v>
      </c>
      <c r="H5" s="5"/>
      <c r="I5" s="3" t="s">
        <v>61</v>
      </c>
      <c r="K5" s="3" t="s">
        <v>93</v>
      </c>
      <c r="L5" s="3" t="s">
        <v>93</v>
      </c>
      <c r="M5" s="5" t="s">
        <v>105</v>
      </c>
      <c r="N5" s="3" t="s">
        <v>27</v>
      </c>
      <c r="O5" s="3" t="s">
        <v>29</v>
      </c>
    </row>
    <row r="6">
      <c r="A6" s="3" t="s">
        <v>208</v>
      </c>
      <c r="B6" s="3">
        <v>150.0</v>
      </c>
      <c r="C6" s="3" t="s">
        <v>19</v>
      </c>
      <c r="D6" s="3" t="s">
        <v>20</v>
      </c>
      <c r="E6" s="5">
        <v>2017.0</v>
      </c>
      <c r="F6" s="3" t="s">
        <v>22</v>
      </c>
      <c r="G6" s="5" t="s">
        <v>23</v>
      </c>
      <c r="H6" s="5"/>
      <c r="I6" s="3" t="s">
        <v>61</v>
      </c>
      <c r="K6" s="3" t="s">
        <v>93</v>
      </c>
      <c r="L6" s="3" t="s">
        <v>93</v>
      </c>
      <c r="M6" s="5" t="s">
        <v>127</v>
      </c>
      <c r="N6" s="3" t="s">
        <v>27</v>
      </c>
      <c r="O6" s="3" t="s">
        <v>29</v>
      </c>
    </row>
    <row r="7">
      <c r="A7" s="3" t="s">
        <v>210</v>
      </c>
      <c r="B7" s="3">
        <v>150.0</v>
      </c>
      <c r="C7" s="3" t="s">
        <v>19</v>
      </c>
      <c r="D7" s="3" t="s">
        <v>20</v>
      </c>
      <c r="E7" s="5">
        <v>2017.0</v>
      </c>
      <c r="F7" s="3" t="s">
        <v>22</v>
      </c>
      <c r="G7" s="5" t="s">
        <v>23</v>
      </c>
      <c r="H7" s="5"/>
      <c r="I7" s="3" t="s">
        <v>61</v>
      </c>
      <c r="K7" s="3" t="s">
        <v>93</v>
      </c>
      <c r="L7" s="3" t="s">
        <v>93</v>
      </c>
      <c r="M7" s="5" t="s">
        <v>130</v>
      </c>
      <c r="N7" s="3" t="s">
        <v>27</v>
      </c>
      <c r="O7" s="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1" width="12.63"/>
    <col customWidth="1" min="22" max="26" width="8.63"/>
  </cols>
  <sheetData>
    <row r="1">
      <c r="A1" s="7" t="s">
        <v>12</v>
      </c>
      <c r="B1" s="7" t="s">
        <v>6</v>
      </c>
      <c r="C1" s="7" t="s">
        <v>7</v>
      </c>
      <c r="D1" s="7" t="s">
        <v>51</v>
      </c>
      <c r="E1" s="7" t="s">
        <v>52</v>
      </c>
      <c r="F1" s="7" t="s">
        <v>213</v>
      </c>
      <c r="G1" s="7" t="s">
        <v>55</v>
      </c>
      <c r="H1" s="7" t="s">
        <v>44</v>
      </c>
      <c r="I1" s="7" t="s">
        <v>45</v>
      </c>
      <c r="J1" s="7" t="s">
        <v>214</v>
      </c>
      <c r="K1" s="7" t="s">
        <v>215</v>
      </c>
      <c r="L1" s="7" t="s">
        <v>54</v>
      </c>
      <c r="M1" s="7" t="s">
        <v>216</v>
      </c>
      <c r="N1" s="7" t="s">
        <v>217</v>
      </c>
      <c r="O1" s="7" t="s">
        <v>218</v>
      </c>
      <c r="P1" s="7" t="s">
        <v>219</v>
      </c>
      <c r="Q1" s="7" t="s">
        <v>220</v>
      </c>
      <c r="R1" s="7" t="s">
        <v>4</v>
      </c>
      <c r="S1" s="7" t="s">
        <v>221</v>
      </c>
      <c r="T1" s="7" t="s">
        <v>222</v>
      </c>
      <c r="U1" s="7" t="s">
        <v>223</v>
      </c>
    </row>
    <row r="2">
      <c r="A2" s="5" t="s">
        <v>224</v>
      </c>
      <c r="B2" s="5" t="s">
        <v>115</v>
      </c>
      <c r="F2" s="3" t="s">
        <v>29</v>
      </c>
    </row>
    <row r="3">
      <c r="A3" s="5" t="s">
        <v>225</v>
      </c>
      <c r="B3" s="5" t="s">
        <v>115</v>
      </c>
      <c r="F3" s="3" t="s">
        <v>29</v>
      </c>
    </row>
    <row r="4">
      <c r="A4" s="5" t="s">
        <v>226</v>
      </c>
      <c r="B4" s="5" t="s">
        <v>115</v>
      </c>
      <c r="F4" s="3" t="s">
        <v>29</v>
      </c>
    </row>
    <row r="5">
      <c r="A5" s="5" t="s">
        <v>227</v>
      </c>
      <c r="B5" s="5" t="s">
        <v>115</v>
      </c>
      <c r="F5" s="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0"/>
    <col customWidth="1" min="2" max="2" width="26.38"/>
    <col customWidth="1" min="3" max="11" width="9.38"/>
    <col customWidth="1" min="12" max="12" width="23.25"/>
    <col customWidth="1" min="13" max="13" width="9.38"/>
    <col customWidth="1" min="14" max="14" width="25.13"/>
    <col customWidth="1" min="15" max="15" width="31.75"/>
    <col customWidth="1" min="16" max="17" width="15.75"/>
    <col customWidth="1" min="18" max="18" width="31.13"/>
    <col customWidth="1" min="19" max="19" width="13.13"/>
    <col customWidth="1" min="20" max="20" width="22.75"/>
    <col customWidth="1" min="21" max="21" width="14.0"/>
    <col customWidth="1" min="22" max="22" width="12.63"/>
    <col customWidth="1" min="23" max="23" width="9.38"/>
    <col customWidth="1" min="24" max="25" width="17.38"/>
    <col customWidth="1" min="26" max="28" width="9.38"/>
  </cols>
  <sheetData>
    <row r="1">
      <c r="A1" s="1" t="s">
        <v>0</v>
      </c>
      <c r="B1" s="1" t="s">
        <v>235</v>
      </c>
      <c r="C1" s="1" t="s">
        <v>2</v>
      </c>
      <c r="D1" s="1" t="s">
        <v>3</v>
      </c>
      <c r="E1" s="1"/>
      <c r="F1" s="1" t="s">
        <v>30</v>
      </c>
      <c r="G1" s="1" t="s">
        <v>236</v>
      </c>
      <c r="H1" s="1" t="s">
        <v>4</v>
      </c>
      <c r="I1" s="1" t="s">
        <v>237</v>
      </c>
      <c r="J1" s="1" t="s">
        <v>238</v>
      </c>
      <c r="K1" s="1" t="s">
        <v>239</v>
      </c>
      <c r="L1" s="1" t="s">
        <v>30</v>
      </c>
      <c r="M1" s="1" t="s">
        <v>240</v>
      </c>
      <c r="N1" s="1" t="s">
        <v>241</v>
      </c>
      <c r="O1" s="1" t="s">
        <v>242</v>
      </c>
      <c r="P1" s="1" t="s">
        <v>10</v>
      </c>
      <c r="Q1" s="1" t="s">
        <v>243</v>
      </c>
      <c r="R1" s="1" t="s">
        <v>12</v>
      </c>
      <c r="S1" s="1" t="s">
        <v>5</v>
      </c>
      <c r="T1" s="1" t="s">
        <v>244</v>
      </c>
      <c r="U1" s="1" t="s">
        <v>245</v>
      </c>
      <c r="V1" s="5" t="s">
        <v>6</v>
      </c>
      <c r="W1" s="1" t="s">
        <v>8</v>
      </c>
      <c r="X1" s="1" t="s">
        <v>9</v>
      </c>
      <c r="Y1" s="1" t="s">
        <v>216</v>
      </c>
      <c r="Z1" s="1" t="s">
        <v>246</v>
      </c>
      <c r="AA1" s="1" t="s">
        <v>13</v>
      </c>
      <c r="AB1" s="1" t="s">
        <v>14</v>
      </c>
    </row>
    <row r="2" ht="15.75" customHeight="1">
      <c r="A2" s="3" t="str">
        <f t="shared" ref="A2:A110" si="1">CONCATENATE(S2,";",H2,",",J2,",",D2,",",T2)</f>
        <v>Bioethanol;2017,156,Brazil,Cropproduction</v>
      </c>
      <c r="B2" s="3" t="str">
        <f t="shared" ref="B2:B110" si="2">CONCATENATE(S2,",",H2,",",J2,",",D2)</f>
        <v>Bioethanol,2017,156,Brazil</v>
      </c>
      <c r="C2" s="3">
        <v>21.0</v>
      </c>
      <c r="D2" s="3" t="s">
        <v>64</v>
      </c>
      <c r="E2" s="3" t="s">
        <v>69</v>
      </c>
      <c r="G2" s="3" t="s">
        <v>255</v>
      </c>
      <c r="H2" s="5">
        <v>2017.0</v>
      </c>
      <c r="J2" s="3">
        <v>156.0</v>
      </c>
      <c r="K2" s="3" t="s">
        <v>105</v>
      </c>
      <c r="L2" s="3" t="s">
        <v>105</v>
      </c>
      <c r="M2" s="3">
        <v>2536.0</v>
      </c>
      <c r="N2" s="3" t="s">
        <v>105</v>
      </c>
      <c r="O2" s="3" t="s">
        <v>257</v>
      </c>
      <c r="P2" s="3" t="s">
        <v>120</v>
      </c>
      <c r="Q2" s="5" t="s">
        <v>121</v>
      </c>
      <c r="R2" s="5" t="str">
        <f t="shared" ref="R2:R110" si="3">CONCATENATE(E2,"_",L2,".",E2,"_",Q2)</f>
        <v>BR_Sugarcane.BR_crop_production</v>
      </c>
      <c r="S2" s="3" t="s">
        <v>22</v>
      </c>
      <c r="T2" s="3" t="s">
        <v>258</v>
      </c>
      <c r="U2" s="3" t="s">
        <v>105</v>
      </c>
      <c r="V2" s="5" t="s">
        <v>105</v>
      </c>
      <c r="W2" s="3" t="s">
        <v>61</v>
      </c>
      <c r="X2" s="5"/>
      <c r="Y2" s="5"/>
      <c r="Z2" s="3" t="s">
        <v>260</v>
      </c>
      <c r="AB2" s="5" t="s">
        <v>261</v>
      </c>
    </row>
    <row r="3" ht="15.75" customHeight="1">
      <c r="A3" s="3" t="str">
        <f t="shared" si="1"/>
        <v>Bioethanol;2017,56,France,Cropproduction</v>
      </c>
      <c r="B3" s="3" t="str">
        <f t="shared" si="2"/>
        <v>Bioethanol,2017,56,France</v>
      </c>
      <c r="C3" s="3">
        <v>68.0</v>
      </c>
      <c r="D3" s="3" t="s">
        <v>194</v>
      </c>
      <c r="E3" s="3" t="s">
        <v>195</v>
      </c>
      <c r="G3" s="3" t="s">
        <v>255</v>
      </c>
      <c r="H3" s="5">
        <v>2017.0</v>
      </c>
      <c r="J3" s="3">
        <v>56.0</v>
      </c>
      <c r="K3" s="3" t="s">
        <v>119</v>
      </c>
      <c r="L3" s="3" t="s">
        <v>119</v>
      </c>
      <c r="M3" s="3">
        <v>2514.0</v>
      </c>
      <c r="N3" s="3" t="s">
        <v>264</v>
      </c>
      <c r="O3" s="3" t="s">
        <v>265</v>
      </c>
      <c r="P3" s="3" t="s">
        <v>120</v>
      </c>
      <c r="Q3" s="5" t="s">
        <v>121</v>
      </c>
      <c r="R3" s="5" t="str">
        <f t="shared" si="3"/>
        <v>FR_Maize.FR_crop_production</v>
      </c>
      <c r="S3" s="3" t="s">
        <v>22</v>
      </c>
      <c r="T3" s="3" t="s">
        <v>258</v>
      </c>
      <c r="U3" s="3" t="s">
        <v>119</v>
      </c>
      <c r="V3" s="5" t="s">
        <v>119</v>
      </c>
      <c r="W3" s="3" t="s">
        <v>61</v>
      </c>
      <c r="X3" s="5"/>
      <c r="Y3" s="5"/>
      <c r="Z3" s="3" t="s">
        <v>260</v>
      </c>
      <c r="AB3" s="5" t="s">
        <v>261</v>
      </c>
    </row>
    <row r="4" ht="15.75" customHeight="1">
      <c r="A4" s="3" t="str">
        <f t="shared" si="1"/>
        <v>Bioethanol;2017,157,France,Cropproduction</v>
      </c>
      <c r="B4" s="3" t="str">
        <f t="shared" si="2"/>
        <v>Bioethanol,2017,157,France</v>
      </c>
      <c r="C4" s="3">
        <v>68.0</v>
      </c>
      <c r="D4" s="3" t="s">
        <v>194</v>
      </c>
      <c r="E4" s="3" t="s">
        <v>195</v>
      </c>
      <c r="G4" s="3" t="s">
        <v>255</v>
      </c>
      <c r="H4" s="5">
        <v>2017.0</v>
      </c>
      <c r="J4" s="3">
        <v>157.0</v>
      </c>
      <c r="K4" s="3" t="s">
        <v>125</v>
      </c>
      <c r="L4" s="3" t="s">
        <v>125</v>
      </c>
      <c r="M4" s="3">
        <v>2537.0</v>
      </c>
      <c r="N4" s="3" t="s">
        <v>125</v>
      </c>
      <c r="O4" s="3" t="s">
        <v>267</v>
      </c>
      <c r="P4" s="3" t="s">
        <v>120</v>
      </c>
      <c r="Q4" s="5" t="s">
        <v>121</v>
      </c>
      <c r="R4" s="5" t="str">
        <f t="shared" si="3"/>
        <v>FR_Sugarbeet.FR_crop_production</v>
      </c>
      <c r="S4" s="3" t="s">
        <v>22</v>
      </c>
      <c r="T4" s="3" t="s">
        <v>258</v>
      </c>
      <c r="U4" s="3" t="s">
        <v>125</v>
      </c>
      <c r="V4" s="5" t="s">
        <v>125</v>
      </c>
      <c r="W4" s="3" t="s">
        <v>61</v>
      </c>
      <c r="X4" s="5"/>
      <c r="Y4" s="5"/>
      <c r="Z4" s="3" t="s">
        <v>260</v>
      </c>
      <c r="AB4" s="5" t="s">
        <v>261</v>
      </c>
    </row>
    <row r="5" ht="15.75" customHeight="1">
      <c r="A5" s="3" t="str">
        <f t="shared" si="1"/>
        <v>Bioethanol;2017,15,France,Cropproduction</v>
      </c>
      <c r="B5" s="3" t="str">
        <f t="shared" si="2"/>
        <v>Bioethanol,2017,15,France</v>
      </c>
      <c r="C5" s="3">
        <v>68.0</v>
      </c>
      <c r="D5" s="3" t="s">
        <v>194</v>
      </c>
      <c r="E5" s="3" t="s">
        <v>195</v>
      </c>
      <c r="G5" s="3" t="s">
        <v>255</v>
      </c>
      <c r="H5" s="5">
        <v>2017.0</v>
      </c>
      <c r="J5" s="3">
        <v>15.0</v>
      </c>
      <c r="K5" s="3" t="s">
        <v>127</v>
      </c>
      <c r="L5" s="3" t="s">
        <v>127</v>
      </c>
      <c r="M5" s="3">
        <v>2511.0</v>
      </c>
      <c r="N5" s="3" t="s">
        <v>269</v>
      </c>
      <c r="O5" s="3" t="s">
        <v>265</v>
      </c>
      <c r="P5" s="3" t="s">
        <v>120</v>
      </c>
      <c r="Q5" s="5" t="s">
        <v>121</v>
      </c>
      <c r="R5" s="5" t="str">
        <f t="shared" si="3"/>
        <v>FR_Wheat.FR_crop_production</v>
      </c>
      <c r="S5" s="3" t="s">
        <v>22</v>
      </c>
      <c r="T5" s="3" t="s">
        <v>258</v>
      </c>
      <c r="U5" s="3" t="s">
        <v>127</v>
      </c>
      <c r="V5" s="5" t="s">
        <v>127</v>
      </c>
      <c r="W5" s="3" t="s">
        <v>61</v>
      </c>
      <c r="X5" s="5"/>
      <c r="Y5" s="5"/>
      <c r="Z5" s="3" t="s">
        <v>260</v>
      </c>
      <c r="AB5" s="5" t="s">
        <v>261</v>
      </c>
    </row>
    <row r="6" ht="15.75" customHeight="1">
      <c r="A6" s="3" t="str">
        <f t="shared" si="1"/>
        <v>Bioethanol;2017,108,Germany,Cropproduction</v>
      </c>
      <c r="B6" s="3" t="str">
        <f t="shared" si="2"/>
        <v>Bioethanol,2017,108,Germany</v>
      </c>
      <c r="C6" s="3">
        <v>79.0</v>
      </c>
      <c r="D6" s="3" t="s">
        <v>229</v>
      </c>
      <c r="E6" s="3" t="s">
        <v>231</v>
      </c>
      <c r="G6" s="3" t="s">
        <v>255</v>
      </c>
      <c r="H6" s="5">
        <v>2017.0</v>
      </c>
      <c r="J6" s="3">
        <v>108.0</v>
      </c>
      <c r="K6" s="3" t="s">
        <v>129</v>
      </c>
      <c r="L6" s="3" t="s">
        <v>130</v>
      </c>
      <c r="M6" s="3">
        <v>2520.0</v>
      </c>
      <c r="N6" s="3" t="s">
        <v>273</v>
      </c>
      <c r="O6" s="3" t="s">
        <v>265</v>
      </c>
      <c r="P6" s="3" t="s">
        <v>120</v>
      </c>
      <c r="Q6" s="5" t="s">
        <v>121</v>
      </c>
      <c r="R6" s="5" t="str">
        <f t="shared" si="3"/>
        <v>GR_Cerealsnes.GR_crop_production</v>
      </c>
      <c r="S6" s="3" t="s">
        <v>22</v>
      </c>
      <c r="T6" s="3" t="s">
        <v>258</v>
      </c>
      <c r="U6" s="3" t="s">
        <v>129</v>
      </c>
      <c r="V6" s="5" t="s">
        <v>130</v>
      </c>
      <c r="W6" s="3" t="s">
        <v>61</v>
      </c>
      <c r="X6" s="5"/>
      <c r="Y6" s="5"/>
      <c r="Z6" s="3" t="s">
        <v>260</v>
      </c>
      <c r="AB6" s="5" t="s">
        <v>261</v>
      </c>
    </row>
    <row r="7" ht="15.75" customHeight="1">
      <c r="A7" s="3" t="str">
        <f t="shared" si="1"/>
        <v>Bioethanol;2017,157,Germany,Cropproduction</v>
      </c>
      <c r="B7" s="3" t="str">
        <f t="shared" si="2"/>
        <v>Bioethanol,2017,157,Germany</v>
      </c>
      <c r="C7" s="3">
        <v>79.0</v>
      </c>
      <c r="D7" s="3" t="s">
        <v>229</v>
      </c>
      <c r="E7" s="3" t="s">
        <v>231</v>
      </c>
      <c r="G7" s="3" t="s">
        <v>255</v>
      </c>
      <c r="H7" s="5">
        <v>2017.0</v>
      </c>
      <c r="J7" s="3">
        <v>157.0</v>
      </c>
      <c r="K7" s="3" t="s">
        <v>125</v>
      </c>
      <c r="L7" s="3" t="s">
        <v>125</v>
      </c>
      <c r="M7" s="3">
        <v>2537.0</v>
      </c>
      <c r="N7" s="3" t="s">
        <v>125</v>
      </c>
      <c r="O7" s="3" t="s">
        <v>267</v>
      </c>
      <c r="P7" s="3" t="s">
        <v>120</v>
      </c>
      <c r="Q7" s="5" t="s">
        <v>121</v>
      </c>
      <c r="R7" s="5" t="str">
        <f t="shared" si="3"/>
        <v>GR_Sugarbeet.GR_crop_production</v>
      </c>
      <c r="S7" s="3" t="s">
        <v>22</v>
      </c>
      <c r="T7" s="3" t="s">
        <v>258</v>
      </c>
      <c r="U7" s="3" t="s">
        <v>125</v>
      </c>
      <c r="V7" s="5" t="s">
        <v>125</v>
      </c>
      <c r="W7" s="3" t="s">
        <v>61</v>
      </c>
      <c r="X7" s="5"/>
      <c r="Y7" s="5"/>
      <c r="Z7" s="3" t="s">
        <v>260</v>
      </c>
      <c r="AB7" s="5" t="s">
        <v>261</v>
      </c>
    </row>
    <row r="8" ht="15.75" customHeight="1">
      <c r="A8" s="3" t="str">
        <f t="shared" si="1"/>
        <v>Bioethanol;2017,15,Germany,Cropproduction</v>
      </c>
      <c r="B8" s="3" t="str">
        <f t="shared" si="2"/>
        <v>Bioethanol,2017,15,Germany</v>
      </c>
      <c r="C8" s="3">
        <v>79.0</v>
      </c>
      <c r="D8" s="3" t="s">
        <v>229</v>
      </c>
      <c r="E8" s="3" t="s">
        <v>231</v>
      </c>
      <c r="G8" s="3" t="s">
        <v>255</v>
      </c>
      <c r="H8" s="5">
        <v>2017.0</v>
      </c>
      <c r="J8" s="3">
        <v>15.0</v>
      </c>
      <c r="K8" s="3" t="s">
        <v>127</v>
      </c>
      <c r="L8" s="3" t="s">
        <v>127</v>
      </c>
      <c r="M8" s="3">
        <v>2511.0</v>
      </c>
      <c r="N8" s="3" t="s">
        <v>269</v>
      </c>
      <c r="O8" s="3" t="s">
        <v>265</v>
      </c>
      <c r="P8" s="3" t="s">
        <v>120</v>
      </c>
      <c r="Q8" s="5" t="s">
        <v>121</v>
      </c>
      <c r="R8" s="5" t="str">
        <f t="shared" si="3"/>
        <v>GR_Wheat.GR_crop_production</v>
      </c>
      <c r="S8" s="3" t="s">
        <v>22</v>
      </c>
      <c r="T8" s="3" t="s">
        <v>258</v>
      </c>
      <c r="U8" s="3" t="s">
        <v>127</v>
      </c>
      <c r="V8" s="5" t="s">
        <v>127</v>
      </c>
      <c r="W8" s="3" t="s">
        <v>61</v>
      </c>
      <c r="X8" s="5"/>
      <c r="Y8" s="5"/>
      <c r="Z8" s="3" t="s">
        <v>260</v>
      </c>
      <c r="AB8" s="5" t="s">
        <v>261</v>
      </c>
    </row>
    <row r="9" ht="15.75" customHeight="1">
      <c r="A9" s="3" t="str">
        <f t="shared" si="1"/>
        <v>Bioethanol;2017,56,Hungary,Cropproduction</v>
      </c>
      <c r="B9" s="3" t="str">
        <f t="shared" si="2"/>
        <v>Bioethanol,2017,56,Hungary</v>
      </c>
      <c r="C9" s="3">
        <v>97.0</v>
      </c>
      <c r="D9" s="3" t="s">
        <v>279</v>
      </c>
      <c r="E9" s="3" t="s">
        <v>280</v>
      </c>
      <c r="G9" s="3" t="s">
        <v>255</v>
      </c>
      <c r="H9" s="5">
        <v>2017.0</v>
      </c>
      <c r="J9" s="3">
        <v>56.0</v>
      </c>
      <c r="K9" s="3" t="s">
        <v>119</v>
      </c>
      <c r="L9" s="3" t="s">
        <v>119</v>
      </c>
      <c r="M9" s="3">
        <v>2514.0</v>
      </c>
      <c r="N9" s="3" t="s">
        <v>264</v>
      </c>
      <c r="O9" s="3" t="s">
        <v>265</v>
      </c>
      <c r="P9" s="3" t="s">
        <v>120</v>
      </c>
      <c r="Q9" s="5" t="s">
        <v>121</v>
      </c>
      <c r="R9" s="5" t="str">
        <f t="shared" si="3"/>
        <v>HU_Maize.HU_crop_production</v>
      </c>
      <c r="S9" s="3" t="s">
        <v>22</v>
      </c>
      <c r="T9" s="3" t="s">
        <v>258</v>
      </c>
      <c r="U9" s="3" t="s">
        <v>119</v>
      </c>
      <c r="V9" s="5" t="s">
        <v>119</v>
      </c>
      <c r="W9" s="3" t="s">
        <v>61</v>
      </c>
      <c r="X9" s="5"/>
      <c r="Y9" s="5"/>
      <c r="Z9" s="3" t="s">
        <v>260</v>
      </c>
      <c r="AB9" s="5" t="s">
        <v>261</v>
      </c>
    </row>
    <row r="10" ht="15.75" customHeight="1">
      <c r="A10" s="3" t="str">
        <f t="shared" si="1"/>
        <v>Bioethanol;2017,56,Spain,Cropproduction</v>
      </c>
      <c r="B10" s="3" t="str">
        <f t="shared" si="2"/>
        <v>Bioethanol,2017,56,Spain</v>
      </c>
      <c r="C10" s="3">
        <v>203.0</v>
      </c>
      <c r="D10" s="3" t="s">
        <v>288</v>
      </c>
      <c r="E10" s="3" t="s">
        <v>289</v>
      </c>
      <c r="G10" s="3" t="s">
        <v>255</v>
      </c>
      <c r="H10" s="5">
        <v>2017.0</v>
      </c>
      <c r="J10" s="3">
        <v>56.0</v>
      </c>
      <c r="K10" s="3" t="s">
        <v>119</v>
      </c>
      <c r="L10" s="3" t="s">
        <v>119</v>
      </c>
      <c r="M10" s="3">
        <v>2514.0</v>
      </c>
      <c r="N10" s="3" t="s">
        <v>264</v>
      </c>
      <c r="O10" s="3" t="s">
        <v>265</v>
      </c>
      <c r="P10" s="3" t="s">
        <v>120</v>
      </c>
      <c r="Q10" s="5" t="s">
        <v>121</v>
      </c>
      <c r="R10" s="5" t="str">
        <f t="shared" si="3"/>
        <v>SP_Maize.SP_crop_production</v>
      </c>
      <c r="S10" s="3" t="s">
        <v>22</v>
      </c>
      <c r="T10" s="3" t="s">
        <v>258</v>
      </c>
      <c r="U10" s="3" t="s">
        <v>119</v>
      </c>
      <c r="V10" s="5" t="s">
        <v>119</v>
      </c>
      <c r="W10" s="3" t="s">
        <v>61</v>
      </c>
      <c r="X10" s="5"/>
      <c r="Y10" s="5"/>
      <c r="Z10" s="3" t="s">
        <v>260</v>
      </c>
      <c r="AB10" s="5" t="s">
        <v>261</v>
      </c>
    </row>
    <row r="11" ht="15.75" customHeight="1">
      <c r="A11" s="3" t="str">
        <f t="shared" si="1"/>
        <v>Bioethanol;2017,15,UnitedKingdom,Cropproduction</v>
      </c>
      <c r="B11" s="3" t="str">
        <f t="shared" si="2"/>
        <v>Bioethanol,2017,15,UnitedKingdom</v>
      </c>
      <c r="C11" s="3">
        <v>229.0</v>
      </c>
      <c r="D11" s="3" t="s">
        <v>290</v>
      </c>
      <c r="E11" s="3" t="s">
        <v>291</v>
      </c>
      <c r="G11" s="3" t="s">
        <v>255</v>
      </c>
      <c r="H11" s="5">
        <v>2017.0</v>
      </c>
      <c r="J11" s="3">
        <v>15.0</v>
      </c>
      <c r="K11" s="3" t="s">
        <v>127</v>
      </c>
      <c r="L11" s="3" t="s">
        <v>127</v>
      </c>
      <c r="M11" s="3">
        <v>2511.0</v>
      </c>
      <c r="N11" s="3" t="s">
        <v>269</v>
      </c>
      <c r="O11" s="3" t="s">
        <v>265</v>
      </c>
      <c r="P11" s="3" t="s">
        <v>120</v>
      </c>
      <c r="Q11" s="5" t="s">
        <v>121</v>
      </c>
      <c r="R11" s="5" t="str">
        <f t="shared" si="3"/>
        <v>UK_Wheat.UK_crop_production</v>
      </c>
      <c r="S11" s="3" t="s">
        <v>22</v>
      </c>
      <c r="T11" s="3" t="s">
        <v>258</v>
      </c>
      <c r="U11" s="3" t="s">
        <v>127</v>
      </c>
      <c r="V11" s="5" t="s">
        <v>127</v>
      </c>
      <c r="W11" s="3" t="s">
        <v>61</v>
      </c>
      <c r="X11" s="5"/>
      <c r="Y11" s="5"/>
      <c r="Z11" s="3" t="s">
        <v>260</v>
      </c>
      <c r="AB11" s="5" t="s">
        <v>261</v>
      </c>
    </row>
    <row r="12" ht="15.75" customHeight="1">
      <c r="A12" s="3" t="str">
        <f t="shared" si="1"/>
        <v>Bioethanol;2017,71,Poland,Cropproduction</v>
      </c>
      <c r="B12" s="3" t="str">
        <f t="shared" si="2"/>
        <v>Bioethanol,2017,71,Poland</v>
      </c>
      <c r="C12" s="3">
        <v>173.0</v>
      </c>
      <c r="D12" s="3" t="s">
        <v>292</v>
      </c>
      <c r="E12" s="3" t="s">
        <v>293</v>
      </c>
      <c r="G12" s="3" t="s">
        <v>255</v>
      </c>
      <c r="H12" s="5">
        <v>2017.0</v>
      </c>
      <c r="J12" s="3">
        <v>71.0</v>
      </c>
      <c r="K12" s="3" t="s">
        <v>124</v>
      </c>
      <c r="L12" s="3" t="s">
        <v>124</v>
      </c>
      <c r="M12" s="3">
        <v>2515.0</v>
      </c>
      <c r="N12" s="3" t="s">
        <v>294</v>
      </c>
      <c r="O12" s="3" t="s">
        <v>265</v>
      </c>
      <c r="P12" s="3" t="s">
        <v>120</v>
      </c>
      <c r="Q12" s="5" t="s">
        <v>121</v>
      </c>
      <c r="R12" s="5" t="str">
        <f t="shared" si="3"/>
        <v>PL_Rye.PL_crop_production</v>
      </c>
      <c r="S12" s="3" t="s">
        <v>22</v>
      </c>
      <c r="T12" s="3" t="s">
        <v>258</v>
      </c>
      <c r="U12" s="3" t="s">
        <v>124</v>
      </c>
      <c r="V12" s="5" t="s">
        <v>124</v>
      </c>
      <c r="W12" s="3" t="s">
        <v>61</v>
      </c>
      <c r="X12" s="5"/>
      <c r="Y12" s="5"/>
      <c r="AB12" s="5" t="s">
        <v>261</v>
      </c>
    </row>
    <row r="13">
      <c r="A13" s="3" t="str">
        <f t="shared" si="1"/>
        <v>Bioethanol;2017,15,Germany,Bluewater</v>
      </c>
      <c r="B13" s="3" t="str">
        <f t="shared" si="2"/>
        <v>Bioethanol,2017,15,Germany</v>
      </c>
      <c r="C13" s="3">
        <v>79.0</v>
      </c>
      <c r="D13" s="3" t="s">
        <v>229</v>
      </c>
      <c r="E13" s="3" t="s">
        <v>231</v>
      </c>
      <c r="G13" s="3" t="s">
        <v>255</v>
      </c>
      <c r="H13" s="5">
        <v>2017.0</v>
      </c>
      <c r="I13" s="3" t="s">
        <v>295</v>
      </c>
      <c r="J13" s="3">
        <v>15.0</v>
      </c>
      <c r="K13" s="3" t="s">
        <v>127</v>
      </c>
      <c r="L13" s="3" t="s">
        <v>127</v>
      </c>
      <c r="M13" s="3">
        <v>2511.0</v>
      </c>
      <c r="N13" s="3" t="s">
        <v>269</v>
      </c>
      <c r="O13" s="3" t="s">
        <v>265</v>
      </c>
      <c r="P13" s="3" t="s">
        <v>120</v>
      </c>
      <c r="Q13" s="5" t="s">
        <v>121</v>
      </c>
      <c r="R13" s="5" t="str">
        <f t="shared" si="3"/>
        <v>GR_Wheat.GR_crop_production</v>
      </c>
      <c r="S13" s="3" t="s">
        <v>22</v>
      </c>
      <c r="T13" s="3" t="s">
        <v>79</v>
      </c>
      <c r="U13" s="21" t="s">
        <v>79</v>
      </c>
      <c r="V13" s="22" t="s">
        <v>79</v>
      </c>
      <c r="X13" s="5">
        <v>1.00743388352829E-6</v>
      </c>
      <c r="Y13" s="5" t="str">
        <f t="shared" ref="Y13:Y110" si="4">L13</f>
        <v>Wheat</v>
      </c>
      <c r="Z13" s="3" t="s">
        <v>296</v>
      </c>
      <c r="AA13" s="3" t="s">
        <v>297</v>
      </c>
      <c r="AB13" s="5" t="s">
        <v>298</v>
      </c>
    </row>
    <row r="14">
      <c r="A14" s="3" t="str">
        <f t="shared" si="1"/>
        <v>Bioethanol;2017,157,France,Land</v>
      </c>
      <c r="B14" s="3" t="str">
        <f t="shared" si="2"/>
        <v>Bioethanol,2017,157,France</v>
      </c>
      <c r="C14" s="3">
        <v>68.0</v>
      </c>
      <c r="D14" s="3" t="s">
        <v>194</v>
      </c>
      <c r="E14" s="3" t="s">
        <v>195</v>
      </c>
      <c r="G14" s="3" t="s">
        <v>255</v>
      </c>
      <c r="H14" s="5">
        <v>2017.0</v>
      </c>
      <c r="I14" s="3">
        <v>2012.0</v>
      </c>
      <c r="J14" s="3">
        <v>157.0</v>
      </c>
      <c r="K14" s="3" t="s">
        <v>125</v>
      </c>
      <c r="L14" s="3" t="s">
        <v>125</v>
      </c>
      <c r="M14" s="3">
        <v>2537.0</v>
      </c>
      <c r="N14" s="3" t="s">
        <v>125</v>
      </c>
      <c r="O14" s="3" t="s">
        <v>267</v>
      </c>
      <c r="P14" s="3" t="s">
        <v>120</v>
      </c>
      <c r="Q14" s="5" t="s">
        <v>121</v>
      </c>
      <c r="R14" s="5" t="str">
        <f t="shared" si="3"/>
        <v>FR_Sugarbeet.FR_crop_production</v>
      </c>
      <c r="S14" s="3" t="s">
        <v>22</v>
      </c>
      <c r="T14" s="3" t="s">
        <v>91</v>
      </c>
      <c r="U14" s="21" t="s">
        <v>91</v>
      </c>
      <c r="V14" s="22" t="s">
        <v>91</v>
      </c>
      <c r="X14" s="5">
        <v>0.0115693204759618</v>
      </c>
      <c r="Y14" s="5" t="str">
        <f t="shared" si="4"/>
        <v>Sugarbeet</v>
      </c>
      <c r="Z14" s="3" t="s">
        <v>300</v>
      </c>
      <c r="AA14" s="3" t="s">
        <v>296</v>
      </c>
      <c r="AB14" s="5" t="s">
        <v>298</v>
      </c>
    </row>
    <row r="15">
      <c r="A15" s="3" t="str">
        <f t="shared" si="1"/>
        <v>Bioethanol;2017,156,Brazil,Land</v>
      </c>
      <c r="B15" s="3" t="str">
        <f t="shared" si="2"/>
        <v>Bioethanol,2017,156,Brazil</v>
      </c>
      <c r="C15" s="3">
        <v>21.0</v>
      </c>
      <c r="D15" s="3" t="s">
        <v>64</v>
      </c>
      <c r="E15" s="3" t="s">
        <v>69</v>
      </c>
      <c r="G15" s="3" t="s">
        <v>255</v>
      </c>
      <c r="H15" s="5">
        <v>2017.0</v>
      </c>
      <c r="I15" s="3">
        <v>2012.0</v>
      </c>
      <c r="J15" s="3">
        <v>156.0</v>
      </c>
      <c r="K15" s="3" t="s">
        <v>105</v>
      </c>
      <c r="L15" s="3" t="s">
        <v>105</v>
      </c>
      <c r="M15" s="3">
        <v>2536.0</v>
      </c>
      <c r="N15" s="3" t="s">
        <v>105</v>
      </c>
      <c r="O15" s="3" t="s">
        <v>257</v>
      </c>
      <c r="P15" s="3" t="s">
        <v>120</v>
      </c>
      <c r="Q15" s="5" t="s">
        <v>121</v>
      </c>
      <c r="R15" s="5" t="str">
        <f t="shared" si="3"/>
        <v>BR_Sugarcane.BR_crop_production</v>
      </c>
      <c r="S15" s="3" t="s">
        <v>22</v>
      </c>
      <c r="T15" s="3" t="s">
        <v>91</v>
      </c>
      <c r="U15" s="21" t="s">
        <v>91</v>
      </c>
      <c r="V15" s="22" t="s">
        <v>91</v>
      </c>
      <c r="X15" s="5">
        <v>0.0134595661174266</v>
      </c>
      <c r="Y15" s="5" t="str">
        <f t="shared" si="4"/>
        <v>Sugarcane</v>
      </c>
      <c r="Z15" s="3" t="s">
        <v>300</v>
      </c>
      <c r="AA15" s="3" t="s">
        <v>296</v>
      </c>
      <c r="AB15" s="5" t="s">
        <v>298</v>
      </c>
    </row>
    <row r="16">
      <c r="A16" s="3" t="str">
        <f t="shared" si="1"/>
        <v>Bioethanol;2017,157,Germany,Land</v>
      </c>
      <c r="B16" s="3" t="str">
        <f t="shared" si="2"/>
        <v>Bioethanol,2017,157,Germany</v>
      </c>
      <c r="C16" s="3">
        <v>79.0</v>
      </c>
      <c r="D16" s="3" t="s">
        <v>229</v>
      </c>
      <c r="E16" s="3" t="s">
        <v>231</v>
      </c>
      <c r="G16" s="3" t="s">
        <v>255</v>
      </c>
      <c r="H16" s="5">
        <v>2017.0</v>
      </c>
      <c r="I16" s="3">
        <v>2012.0</v>
      </c>
      <c r="J16" s="3">
        <v>157.0</v>
      </c>
      <c r="K16" s="3" t="s">
        <v>125</v>
      </c>
      <c r="L16" s="3" t="s">
        <v>125</v>
      </c>
      <c r="M16" s="3">
        <v>2537.0</v>
      </c>
      <c r="N16" s="3" t="s">
        <v>125</v>
      </c>
      <c r="O16" s="3" t="s">
        <v>267</v>
      </c>
      <c r="P16" s="3" t="s">
        <v>120</v>
      </c>
      <c r="Q16" s="5" t="s">
        <v>121</v>
      </c>
      <c r="R16" s="5" t="str">
        <f t="shared" si="3"/>
        <v>GR_Sugarbeet.GR_crop_production</v>
      </c>
      <c r="S16" s="3" t="s">
        <v>22</v>
      </c>
      <c r="T16" s="3" t="s">
        <v>91</v>
      </c>
      <c r="U16" s="21" t="s">
        <v>91</v>
      </c>
      <c r="V16" s="22" t="s">
        <v>91</v>
      </c>
      <c r="X16" s="5">
        <v>0.0145231680838858</v>
      </c>
      <c r="Y16" s="5" t="str">
        <f t="shared" si="4"/>
        <v>Sugarbeet</v>
      </c>
      <c r="Z16" s="3" t="s">
        <v>300</v>
      </c>
      <c r="AA16" s="3" t="s">
        <v>296</v>
      </c>
      <c r="AB16" s="5" t="s">
        <v>298</v>
      </c>
    </row>
    <row r="17">
      <c r="A17" s="3" t="str">
        <f t="shared" si="1"/>
        <v>Bioethanol;2017,157,France,Pesticides</v>
      </c>
      <c r="B17" s="3" t="str">
        <f t="shared" si="2"/>
        <v>Bioethanol,2017,157,France</v>
      </c>
      <c r="C17" s="3">
        <v>68.0</v>
      </c>
      <c r="D17" s="3" t="s">
        <v>194</v>
      </c>
      <c r="E17" s="3" t="s">
        <v>195</v>
      </c>
      <c r="G17" s="3" t="s">
        <v>255</v>
      </c>
      <c r="H17" s="5">
        <v>2017.0</v>
      </c>
      <c r="I17" s="3" t="s">
        <v>303</v>
      </c>
      <c r="J17" s="3">
        <v>157.0</v>
      </c>
      <c r="K17" s="3" t="s">
        <v>125</v>
      </c>
      <c r="L17" s="3" t="s">
        <v>125</v>
      </c>
      <c r="M17" s="3">
        <v>2537.0</v>
      </c>
      <c r="N17" s="3" t="s">
        <v>125</v>
      </c>
      <c r="O17" s="3" t="s">
        <v>267</v>
      </c>
      <c r="P17" s="3" t="s">
        <v>120</v>
      </c>
      <c r="Q17" s="5" t="s">
        <v>121</v>
      </c>
      <c r="R17" s="5" t="str">
        <f t="shared" si="3"/>
        <v>FR_Sugarbeet.FR_crop_production</v>
      </c>
      <c r="S17" s="3" t="s">
        <v>22</v>
      </c>
      <c r="T17" s="3" t="s">
        <v>182</v>
      </c>
      <c r="U17" s="21" t="s">
        <v>182</v>
      </c>
      <c r="V17" s="22" t="s">
        <v>182</v>
      </c>
      <c r="X17" s="5">
        <v>0.042035197729328</v>
      </c>
      <c r="Y17" s="5" t="str">
        <f t="shared" si="4"/>
        <v>Sugarbeet</v>
      </c>
      <c r="Z17" s="3" t="s">
        <v>300</v>
      </c>
      <c r="AA17" s="3" t="s">
        <v>304</v>
      </c>
      <c r="AB17" s="5" t="s">
        <v>298</v>
      </c>
    </row>
    <row r="18">
      <c r="A18" s="3" t="str">
        <f t="shared" si="1"/>
        <v>Bioethanol;2017,157,Germany,Pesticides</v>
      </c>
      <c r="B18" s="3" t="str">
        <f t="shared" si="2"/>
        <v>Bioethanol,2017,157,Germany</v>
      </c>
      <c r="C18" s="3">
        <v>79.0</v>
      </c>
      <c r="D18" s="3" t="s">
        <v>229</v>
      </c>
      <c r="E18" s="3" t="s">
        <v>231</v>
      </c>
      <c r="G18" s="3" t="s">
        <v>255</v>
      </c>
      <c r="H18" s="5">
        <v>2017.0</v>
      </c>
      <c r="I18" s="3" t="s">
        <v>303</v>
      </c>
      <c r="J18" s="3">
        <v>157.0</v>
      </c>
      <c r="K18" s="3" t="s">
        <v>125</v>
      </c>
      <c r="L18" s="3" t="s">
        <v>125</v>
      </c>
      <c r="M18" s="3">
        <v>2537.0</v>
      </c>
      <c r="N18" s="3" t="s">
        <v>125</v>
      </c>
      <c r="O18" s="3" t="s">
        <v>267</v>
      </c>
      <c r="P18" s="3" t="s">
        <v>120</v>
      </c>
      <c r="Q18" s="5" t="s">
        <v>121</v>
      </c>
      <c r="R18" s="5" t="str">
        <f t="shared" si="3"/>
        <v>GR_Sugarbeet.GR_crop_production</v>
      </c>
      <c r="S18" s="3" t="s">
        <v>22</v>
      </c>
      <c r="T18" s="3" t="s">
        <v>182</v>
      </c>
      <c r="U18" s="21" t="s">
        <v>182</v>
      </c>
      <c r="V18" s="22" t="s">
        <v>182</v>
      </c>
      <c r="X18" s="5">
        <v>0.0435695042516575</v>
      </c>
      <c r="Y18" s="5" t="str">
        <f t="shared" si="4"/>
        <v>Sugarbeet</v>
      </c>
      <c r="Z18" s="3" t="s">
        <v>300</v>
      </c>
      <c r="AA18" s="3" t="s">
        <v>304</v>
      </c>
      <c r="AB18" s="5" t="s">
        <v>298</v>
      </c>
    </row>
    <row r="19">
      <c r="A19" s="3" t="str">
        <f t="shared" si="1"/>
        <v>Bioethanol;2017,156,Brazil,Pesticides</v>
      </c>
      <c r="B19" s="3" t="str">
        <f t="shared" si="2"/>
        <v>Bioethanol,2017,156,Brazil</v>
      </c>
      <c r="C19" s="3">
        <v>21.0</v>
      </c>
      <c r="D19" s="3" t="s">
        <v>64</v>
      </c>
      <c r="E19" s="3" t="s">
        <v>69</v>
      </c>
      <c r="G19" s="3" t="s">
        <v>255</v>
      </c>
      <c r="H19" s="5">
        <v>2017.0</v>
      </c>
      <c r="J19" s="3">
        <v>156.0</v>
      </c>
      <c r="K19" s="3" t="s">
        <v>105</v>
      </c>
      <c r="L19" s="3" t="s">
        <v>105</v>
      </c>
      <c r="M19" s="3">
        <v>2536.0</v>
      </c>
      <c r="N19" s="3" t="s">
        <v>105</v>
      </c>
      <c r="O19" s="3" t="s">
        <v>257</v>
      </c>
      <c r="P19" s="3" t="s">
        <v>120</v>
      </c>
      <c r="Q19" s="5" t="s">
        <v>121</v>
      </c>
      <c r="R19" s="5" t="str">
        <f t="shared" si="3"/>
        <v>BR_Sugarcane.BR_crop_production</v>
      </c>
      <c r="S19" s="3" t="s">
        <v>22</v>
      </c>
      <c r="T19" s="3" t="s">
        <v>182</v>
      </c>
      <c r="U19" s="21" t="s">
        <v>182</v>
      </c>
      <c r="V19" s="22" t="s">
        <v>182</v>
      </c>
      <c r="X19" s="5">
        <v>0.0648148148148148</v>
      </c>
      <c r="Y19" s="5" t="str">
        <f t="shared" si="4"/>
        <v>Sugarcane</v>
      </c>
      <c r="Z19" s="3" t="s">
        <v>300</v>
      </c>
      <c r="AA19" s="3" t="s">
        <v>305</v>
      </c>
      <c r="AB19" s="5" t="s">
        <v>298</v>
      </c>
    </row>
    <row r="20">
      <c r="A20" s="3" t="str">
        <f t="shared" si="1"/>
        <v>Bioethanol;2017,56,Spain,Land</v>
      </c>
      <c r="B20" s="3" t="str">
        <f t="shared" si="2"/>
        <v>Bioethanol,2017,56,Spain</v>
      </c>
      <c r="C20" s="3">
        <v>203.0</v>
      </c>
      <c r="D20" s="3" t="s">
        <v>288</v>
      </c>
      <c r="E20" s="3" t="s">
        <v>289</v>
      </c>
      <c r="G20" s="3" t="s">
        <v>255</v>
      </c>
      <c r="H20" s="5">
        <v>2017.0</v>
      </c>
      <c r="I20" s="3">
        <v>2012.0</v>
      </c>
      <c r="J20" s="3">
        <v>56.0</v>
      </c>
      <c r="K20" s="3" t="s">
        <v>119</v>
      </c>
      <c r="L20" s="3" t="s">
        <v>119</v>
      </c>
      <c r="M20" s="3">
        <v>2514.0</v>
      </c>
      <c r="N20" s="3" t="s">
        <v>264</v>
      </c>
      <c r="O20" s="3" t="s">
        <v>265</v>
      </c>
      <c r="P20" s="3" t="s">
        <v>120</v>
      </c>
      <c r="Q20" s="5" t="s">
        <v>121</v>
      </c>
      <c r="R20" s="5" t="str">
        <f t="shared" si="3"/>
        <v>SP_Maize.SP_crop_production</v>
      </c>
      <c r="S20" s="3" t="s">
        <v>22</v>
      </c>
      <c r="T20" s="3" t="s">
        <v>91</v>
      </c>
      <c r="U20" s="21" t="s">
        <v>91</v>
      </c>
      <c r="V20" s="22" t="s">
        <v>91</v>
      </c>
      <c r="X20" s="5">
        <v>0.0916052911216152</v>
      </c>
      <c r="Y20" s="5" t="str">
        <f t="shared" si="4"/>
        <v>Maize</v>
      </c>
      <c r="Z20" s="3" t="s">
        <v>300</v>
      </c>
      <c r="AA20" s="3" t="s">
        <v>296</v>
      </c>
      <c r="AB20" s="5" t="s">
        <v>298</v>
      </c>
    </row>
    <row r="21" ht="15.75" customHeight="1">
      <c r="A21" s="3" t="str">
        <f t="shared" si="1"/>
        <v>Bioethanol;2017,56,France,Land</v>
      </c>
      <c r="B21" s="3" t="str">
        <f t="shared" si="2"/>
        <v>Bioethanol,2017,56,France</v>
      </c>
      <c r="C21" s="3">
        <v>68.0</v>
      </c>
      <c r="D21" s="3" t="s">
        <v>194</v>
      </c>
      <c r="E21" s="3" t="s">
        <v>195</v>
      </c>
      <c r="G21" s="3" t="s">
        <v>255</v>
      </c>
      <c r="H21" s="5">
        <v>2017.0</v>
      </c>
      <c r="I21" s="3">
        <v>2012.0</v>
      </c>
      <c r="J21" s="3">
        <v>56.0</v>
      </c>
      <c r="K21" s="3" t="s">
        <v>119</v>
      </c>
      <c r="L21" s="3" t="s">
        <v>119</v>
      </c>
      <c r="M21" s="3">
        <v>2514.0</v>
      </c>
      <c r="N21" s="3" t="s">
        <v>264</v>
      </c>
      <c r="O21" s="3" t="s">
        <v>265</v>
      </c>
      <c r="P21" s="3" t="s">
        <v>120</v>
      </c>
      <c r="Q21" s="5" t="s">
        <v>121</v>
      </c>
      <c r="R21" s="5" t="str">
        <f t="shared" si="3"/>
        <v>FR_Maize.FR_crop_production</v>
      </c>
      <c r="S21" s="3" t="s">
        <v>22</v>
      </c>
      <c r="T21" s="3" t="s">
        <v>91</v>
      </c>
      <c r="U21" s="21" t="s">
        <v>91</v>
      </c>
      <c r="V21" s="22" t="s">
        <v>91</v>
      </c>
      <c r="X21" s="5">
        <v>0.11108148938061</v>
      </c>
      <c r="Y21" s="5" t="str">
        <f t="shared" si="4"/>
        <v>Maize</v>
      </c>
      <c r="Z21" s="3" t="s">
        <v>300</v>
      </c>
      <c r="AA21" s="3" t="s">
        <v>296</v>
      </c>
      <c r="AB21" s="5" t="s">
        <v>298</v>
      </c>
    </row>
    <row r="22" ht="15.75" customHeight="1">
      <c r="A22" s="3" t="str">
        <f t="shared" si="1"/>
        <v>Bioethanol;2017,15,UnitedKingdom,Bluewater</v>
      </c>
      <c r="B22" s="3" t="str">
        <f t="shared" si="2"/>
        <v>Bioethanol,2017,15,UnitedKingdom</v>
      </c>
      <c r="C22" s="3">
        <v>229.0</v>
      </c>
      <c r="D22" s="3" t="s">
        <v>290</v>
      </c>
      <c r="E22" s="3" t="s">
        <v>291</v>
      </c>
      <c r="G22" s="3" t="s">
        <v>255</v>
      </c>
      <c r="H22" s="5">
        <v>2017.0</v>
      </c>
      <c r="I22" s="3" t="s">
        <v>295</v>
      </c>
      <c r="J22" s="3">
        <v>15.0</v>
      </c>
      <c r="K22" s="3" t="s">
        <v>127</v>
      </c>
      <c r="L22" s="3" t="s">
        <v>127</v>
      </c>
      <c r="M22" s="3">
        <v>2511.0</v>
      </c>
      <c r="N22" s="3" t="s">
        <v>269</v>
      </c>
      <c r="O22" s="3" t="s">
        <v>265</v>
      </c>
      <c r="P22" s="3" t="s">
        <v>120</v>
      </c>
      <c r="Q22" s="5" t="s">
        <v>121</v>
      </c>
      <c r="R22" s="5" t="str">
        <f t="shared" si="3"/>
        <v>UK_Wheat.UK_crop_production</v>
      </c>
      <c r="S22" s="3" t="s">
        <v>22</v>
      </c>
      <c r="T22" s="3" t="s">
        <v>79</v>
      </c>
      <c r="U22" s="21" t="s">
        <v>79</v>
      </c>
      <c r="V22" s="22" t="s">
        <v>79</v>
      </c>
      <c r="X22" s="5">
        <v>0.124896443313269</v>
      </c>
      <c r="Y22" s="5" t="str">
        <f t="shared" si="4"/>
        <v>Wheat</v>
      </c>
      <c r="Z22" s="3" t="s">
        <v>296</v>
      </c>
      <c r="AA22" s="3" t="s">
        <v>297</v>
      </c>
      <c r="AB22" s="5" t="s">
        <v>298</v>
      </c>
    </row>
    <row r="23" ht="15.75" customHeight="1">
      <c r="A23" s="3" t="str">
        <f t="shared" si="1"/>
        <v>Bioethanol;2017,15,Germany,Land</v>
      </c>
      <c r="B23" s="3" t="str">
        <f t="shared" si="2"/>
        <v>Bioethanol,2017,15,Germany</v>
      </c>
      <c r="C23" s="3">
        <v>79.0</v>
      </c>
      <c r="D23" s="3" t="s">
        <v>229</v>
      </c>
      <c r="E23" s="3" t="s">
        <v>231</v>
      </c>
      <c r="G23" s="3" t="s">
        <v>255</v>
      </c>
      <c r="H23" s="5">
        <v>2017.0</v>
      </c>
      <c r="I23" s="3">
        <v>2012.0</v>
      </c>
      <c r="J23" s="3">
        <v>15.0</v>
      </c>
      <c r="K23" s="3" t="s">
        <v>127</v>
      </c>
      <c r="L23" s="3" t="s">
        <v>127</v>
      </c>
      <c r="M23" s="3">
        <v>2511.0</v>
      </c>
      <c r="N23" s="3" t="s">
        <v>269</v>
      </c>
      <c r="O23" s="3" t="s">
        <v>265</v>
      </c>
      <c r="P23" s="3" t="s">
        <v>120</v>
      </c>
      <c r="Q23" s="5" t="s">
        <v>121</v>
      </c>
      <c r="R23" s="5" t="str">
        <f t="shared" si="3"/>
        <v>GR_Wheat.GR_crop_production</v>
      </c>
      <c r="S23" s="3" t="s">
        <v>22</v>
      </c>
      <c r="T23" s="3" t="s">
        <v>91</v>
      </c>
      <c r="U23" s="21" t="s">
        <v>91</v>
      </c>
      <c r="V23" s="22" t="s">
        <v>91</v>
      </c>
      <c r="X23" s="5">
        <v>0.136403317328677</v>
      </c>
      <c r="Y23" s="5" t="str">
        <f t="shared" si="4"/>
        <v>Wheat</v>
      </c>
      <c r="Z23" s="3" t="s">
        <v>300</v>
      </c>
      <c r="AA23" s="3" t="s">
        <v>296</v>
      </c>
      <c r="AB23" s="5" t="s">
        <v>298</v>
      </c>
    </row>
    <row r="24" ht="15.75" customHeight="1">
      <c r="A24" s="3" t="str">
        <f t="shared" si="1"/>
        <v>Bioethanol;2017,15,France,Land</v>
      </c>
      <c r="B24" s="3" t="str">
        <f t="shared" si="2"/>
        <v>Bioethanol,2017,15,France</v>
      </c>
      <c r="C24" s="3">
        <v>68.0</v>
      </c>
      <c r="D24" s="3" t="s">
        <v>194</v>
      </c>
      <c r="E24" s="3" t="s">
        <v>195</v>
      </c>
      <c r="G24" s="3" t="s">
        <v>255</v>
      </c>
      <c r="H24" s="5">
        <v>2017.0</v>
      </c>
      <c r="I24" s="3">
        <v>2012.0</v>
      </c>
      <c r="J24" s="3">
        <v>15.0</v>
      </c>
      <c r="K24" s="3" t="s">
        <v>127</v>
      </c>
      <c r="L24" s="3" t="s">
        <v>127</v>
      </c>
      <c r="M24" s="3">
        <v>2511.0</v>
      </c>
      <c r="N24" s="3" t="s">
        <v>269</v>
      </c>
      <c r="O24" s="3" t="s">
        <v>265</v>
      </c>
      <c r="P24" s="3" t="s">
        <v>120</v>
      </c>
      <c r="Q24" s="5" t="s">
        <v>121</v>
      </c>
      <c r="R24" s="5" t="str">
        <f t="shared" si="3"/>
        <v>FR_Wheat.FR_crop_production</v>
      </c>
      <c r="S24" s="3" t="s">
        <v>22</v>
      </c>
      <c r="T24" s="3" t="s">
        <v>91</v>
      </c>
      <c r="U24" s="21" t="s">
        <v>91</v>
      </c>
      <c r="V24" s="22" t="s">
        <v>91</v>
      </c>
      <c r="X24" s="5">
        <v>0.139836670768542</v>
      </c>
      <c r="Y24" s="5" t="str">
        <f t="shared" si="4"/>
        <v>Wheat</v>
      </c>
      <c r="Z24" s="3" t="s">
        <v>300</v>
      </c>
      <c r="AA24" s="3" t="s">
        <v>296</v>
      </c>
      <c r="AB24" s="5" t="s">
        <v>298</v>
      </c>
    </row>
    <row r="25" ht="15.75" customHeight="1">
      <c r="A25" s="3" t="str">
        <f t="shared" si="1"/>
        <v>Bioethanol;2017,15,UnitedKingdom,Land</v>
      </c>
      <c r="B25" s="3" t="str">
        <f t="shared" si="2"/>
        <v>Bioethanol,2017,15,UnitedKingdom</v>
      </c>
      <c r="C25" s="3">
        <v>229.0</v>
      </c>
      <c r="D25" s="3" t="s">
        <v>290</v>
      </c>
      <c r="E25" s="3" t="s">
        <v>291</v>
      </c>
      <c r="G25" s="3" t="s">
        <v>255</v>
      </c>
      <c r="H25" s="5">
        <v>2017.0</v>
      </c>
      <c r="I25" s="3">
        <v>2012.0</v>
      </c>
      <c r="J25" s="3">
        <v>15.0</v>
      </c>
      <c r="K25" s="3" t="s">
        <v>127</v>
      </c>
      <c r="L25" s="3" t="s">
        <v>127</v>
      </c>
      <c r="M25" s="3">
        <v>2511.0</v>
      </c>
      <c r="N25" s="3" t="s">
        <v>269</v>
      </c>
      <c r="O25" s="3" t="s">
        <v>265</v>
      </c>
      <c r="P25" s="3" t="s">
        <v>120</v>
      </c>
      <c r="Q25" s="5" t="s">
        <v>121</v>
      </c>
      <c r="R25" s="5" t="str">
        <f t="shared" si="3"/>
        <v>UK_Wheat.UK_crop_production</v>
      </c>
      <c r="S25" s="3" t="s">
        <v>22</v>
      </c>
      <c r="T25" s="3" t="s">
        <v>91</v>
      </c>
      <c r="U25" s="21" t="s">
        <v>91</v>
      </c>
      <c r="V25" s="22" t="s">
        <v>91</v>
      </c>
      <c r="X25" s="5">
        <v>0.150215559327635</v>
      </c>
      <c r="Y25" s="5" t="str">
        <f t="shared" si="4"/>
        <v>Wheat</v>
      </c>
      <c r="Z25" s="3" t="s">
        <v>300</v>
      </c>
      <c r="AA25" s="3" t="s">
        <v>296</v>
      </c>
      <c r="AB25" s="5" t="s">
        <v>298</v>
      </c>
    </row>
    <row r="26" ht="15.75" customHeight="1">
      <c r="A26" s="3" t="str">
        <f t="shared" si="1"/>
        <v>Bioethanol;2017,108,Germany,Land</v>
      </c>
      <c r="B26" s="3" t="str">
        <f t="shared" si="2"/>
        <v>Bioethanol,2017,108,Germany</v>
      </c>
      <c r="C26" s="3">
        <v>79.0</v>
      </c>
      <c r="D26" s="3" t="s">
        <v>229</v>
      </c>
      <c r="E26" s="3" t="s">
        <v>231</v>
      </c>
      <c r="G26" s="3" t="s">
        <v>255</v>
      </c>
      <c r="H26" s="5">
        <v>2017.0</v>
      </c>
      <c r="I26" s="3">
        <v>2012.0</v>
      </c>
      <c r="J26" s="3">
        <v>108.0</v>
      </c>
      <c r="K26" s="3" t="s">
        <v>129</v>
      </c>
      <c r="L26" s="3" t="s">
        <v>130</v>
      </c>
      <c r="M26" s="3">
        <v>2520.0</v>
      </c>
      <c r="N26" s="3" t="s">
        <v>273</v>
      </c>
      <c r="O26" s="3" t="s">
        <v>265</v>
      </c>
      <c r="P26" s="3" t="s">
        <v>120</v>
      </c>
      <c r="Q26" s="5" t="s">
        <v>121</v>
      </c>
      <c r="R26" s="5" t="str">
        <f t="shared" si="3"/>
        <v>GR_Cerealsnes.GR_crop_production</v>
      </c>
      <c r="S26" s="3" t="s">
        <v>22</v>
      </c>
      <c r="T26" s="3" t="s">
        <v>91</v>
      </c>
      <c r="U26" s="21" t="s">
        <v>91</v>
      </c>
      <c r="V26" s="22" t="s">
        <v>91</v>
      </c>
      <c r="X26" s="5">
        <v>0.153475788098172</v>
      </c>
      <c r="Y26" s="5" t="str">
        <f t="shared" si="4"/>
        <v>Cerealsnes</v>
      </c>
      <c r="Z26" s="3" t="s">
        <v>300</v>
      </c>
      <c r="AA26" s="3" t="s">
        <v>296</v>
      </c>
      <c r="AB26" s="5" t="s">
        <v>298</v>
      </c>
    </row>
    <row r="27" ht="15.75" customHeight="1">
      <c r="A27" s="3" t="str">
        <f t="shared" si="1"/>
        <v>Bioethanol;2017,56,Spain,Pesticides</v>
      </c>
      <c r="B27" s="3" t="str">
        <f t="shared" si="2"/>
        <v>Bioethanol,2017,56,Spain</v>
      </c>
      <c r="C27" s="3">
        <v>203.0</v>
      </c>
      <c r="D27" s="3" t="s">
        <v>288</v>
      </c>
      <c r="E27" s="3" t="s">
        <v>289</v>
      </c>
      <c r="G27" s="3" t="s">
        <v>255</v>
      </c>
      <c r="H27" s="5">
        <v>2017.0</v>
      </c>
      <c r="I27" s="3" t="s">
        <v>303</v>
      </c>
      <c r="J27" s="3">
        <v>56.0</v>
      </c>
      <c r="K27" s="3" t="s">
        <v>119</v>
      </c>
      <c r="L27" s="3" t="s">
        <v>119</v>
      </c>
      <c r="M27" s="3">
        <v>2514.0</v>
      </c>
      <c r="N27" s="3" t="s">
        <v>264</v>
      </c>
      <c r="O27" s="3" t="s">
        <v>265</v>
      </c>
      <c r="P27" s="3" t="s">
        <v>120</v>
      </c>
      <c r="Q27" s="5" t="s">
        <v>121</v>
      </c>
      <c r="R27" s="5" t="str">
        <f t="shared" si="3"/>
        <v>SP_Maize.SP_crop_production</v>
      </c>
      <c r="S27" s="3" t="s">
        <v>22</v>
      </c>
      <c r="T27" s="3" t="s">
        <v>182</v>
      </c>
      <c r="U27" s="21" t="s">
        <v>182</v>
      </c>
      <c r="V27" s="22" t="s">
        <v>182</v>
      </c>
      <c r="X27" s="5">
        <v>0.164889524018907</v>
      </c>
      <c r="Y27" s="5" t="str">
        <f t="shared" si="4"/>
        <v>Maize</v>
      </c>
      <c r="Z27" s="3" t="s">
        <v>300</v>
      </c>
      <c r="AA27" s="3" t="s">
        <v>304</v>
      </c>
      <c r="AB27" s="5" t="s">
        <v>298</v>
      </c>
    </row>
    <row r="28" ht="15.75" customHeight="1">
      <c r="A28" s="3" t="str">
        <f t="shared" si="1"/>
        <v>Bioethanol;2017,71,Poland,Bluewater</v>
      </c>
      <c r="B28" s="3" t="str">
        <f t="shared" si="2"/>
        <v>Bioethanol,2017,71,Poland</v>
      </c>
      <c r="C28" s="3">
        <v>173.0</v>
      </c>
      <c r="D28" s="3" t="s">
        <v>292</v>
      </c>
      <c r="E28" s="3" t="s">
        <v>293</v>
      </c>
      <c r="G28" s="3" t="s">
        <v>255</v>
      </c>
      <c r="H28" s="5">
        <v>2017.0</v>
      </c>
      <c r="I28" s="3" t="s">
        <v>295</v>
      </c>
      <c r="J28" s="3">
        <v>71.0</v>
      </c>
      <c r="K28" s="3" t="s">
        <v>124</v>
      </c>
      <c r="L28" s="3" t="s">
        <v>124</v>
      </c>
      <c r="M28" s="3">
        <v>2515.0</v>
      </c>
      <c r="N28" s="3" t="s">
        <v>294</v>
      </c>
      <c r="O28" s="3" t="s">
        <v>265</v>
      </c>
      <c r="P28" s="3" t="s">
        <v>120</v>
      </c>
      <c r="Q28" s="5" t="s">
        <v>121</v>
      </c>
      <c r="R28" s="5" t="str">
        <f t="shared" si="3"/>
        <v>PL_Rye.PL_crop_production</v>
      </c>
      <c r="S28" s="3" t="s">
        <v>22</v>
      </c>
      <c r="T28" s="3" t="s">
        <v>79</v>
      </c>
      <c r="U28" s="21" t="s">
        <v>79</v>
      </c>
      <c r="V28" s="22" t="s">
        <v>79</v>
      </c>
      <c r="X28" s="5">
        <v>0.187956044751104</v>
      </c>
      <c r="Y28" s="5" t="str">
        <f t="shared" si="4"/>
        <v>Rye</v>
      </c>
      <c r="AA28" s="3" t="s">
        <v>297</v>
      </c>
      <c r="AB28" s="5" t="s">
        <v>298</v>
      </c>
    </row>
    <row r="29" ht="15.75" customHeight="1">
      <c r="A29" s="3" t="str">
        <f t="shared" si="1"/>
        <v>Bioethanol;2017,56,France,Pesticides</v>
      </c>
      <c r="B29" s="3" t="str">
        <f t="shared" si="2"/>
        <v>Bioethanol,2017,56,France</v>
      </c>
      <c r="C29" s="3">
        <v>68.0</v>
      </c>
      <c r="D29" s="3" t="s">
        <v>194</v>
      </c>
      <c r="E29" s="3" t="s">
        <v>195</v>
      </c>
      <c r="G29" s="3" t="s">
        <v>255</v>
      </c>
      <c r="H29" s="5">
        <v>2017.0</v>
      </c>
      <c r="I29" s="3" t="s">
        <v>303</v>
      </c>
      <c r="J29" s="3">
        <v>56.0</v>
      </c>
      <c r="K29" s="3" t="s">
        <v>119</v>
      </c>
      <c r="L29" s="3" t="s">
        <v>119</v>
      </c>
      <c r="M29" s="3">
        <v>2514.0</v>
      </c>
      <c r="N29" s="3" t="s">
        <v>264</v>
      </c>
      <c r="O29" s="3" t="s">
        <v>265</v>
      </c>
      <c r="P29" s="3" t="s">
        <v>120</v>
      </c>
      <c r="Q29" s="5" t="s">
        <v>121</v>
      </c>
      <c r="R29" s="5" t="str">
        <f t="shared" si="3"/>
        <v>FR_Maize.FR_crop_production</v>
      </c>
      <c r="S29" s="3" t="s">
        <v>22</v>
      </c>
      <c r="T29" s="3" t="s">
        <v>182</v>
      </c>
      <c r="U29" s="21" t="s">
        <v>182</v>
      </c>
      <c r="V29" s="22" t="s">
        <v>182</v>
      </c>
      <c r="X29" s="5">
        <v>0.19624396457241</v>
      </c>
      <c r="Y29" s="5" t="str">
        <f t="shared" si="4"/>
        <v>Maize</v>
      </c>
      <c r="Z29" s="3" t="s">
        <v>300</v>
      </c>
      <c r="AA29" s="3" t="s">
        <v>304</v>
      </c>
      <c r="AB29" s="5" t="s">
        <v>298</v>
      </c>
    </row>
    <row r="30" ht="15.75" customHeight="1">
      <c r="A30" s="3" t="str">
        <f t="shared" si="1"/>
        <v>Bioethanol;2017,56,Hungary,Land</v>
      </c>
      <c r="B30" s="3" t="str">
        <f t="shared" si="2"/>
        <v>Bioethanol,2017,56,Hungary</v>
      </c>
      <c r="C30" s="3">
        <v>97.0</v>
      </c>
      <c r="D30" s="3" t="s">
        <v>279</v>
      </c>
      <c r="E30" s="3" t="s">
        <v>280</v>
      </c>
      <c r="G30" s="3" t="s">
        <v>255</v>
      </c>
      <c r="H30" s="5">
        <v>2017.0</v>
      </c>
      <c r="I30" s="3">
        <v>2012.0</v>
      </c>
      <c r="J30" s="3">
        <v>56.0</v>
      </c>
      <c r="K30" s="3" t="s">
        <v>119</v>
      </c>
      <c r="L30" s="3" t="s">
        <v>119</v>
      </c>
      <c r="M30" s="3">
        <v>2514.0</v>
      </c>
      <c r="N30" s="3" t="s">
        <v>264</v>
      </c>
      <c r="O30" s="3" t="s">
        <v>265</v>
      </c>
      <c r="P30" s="3" t="s">
        <v>120</v>
      </c>
      <c r="Q30" s="5" t="s">
        <v>121</v>
      </c>
      <c r="R30" s="5" t="str">
        <f t="shared" si="3"/>
        <v>HU_Maize.HU_crop_production</v>
      </c>
      <c r="S30" s="3" t="s">
        <v>22</v>
      </c>
      <c r="T30" s="3" t="s">
        <v>91</v>
      </c>
      <c r="U30" s="21" t="s">
        <v>91</v>
      </c>
      <c r="V30" s="22" t="s">
        <v>91</v>
      </c>
      <c r="X30" s="5">
        <v>0.250131318942445</v>
      </c>
      <c r="Y30" s="5" t="str">
        <f t="shared" si="4"/>
        <v>Maize</v>
      </c>
      <c r="Z30" s="3" t="s">
        <v>300</v>
      </c>
      <c r="AA30" s="3" t="s">
        <v>296</v>
      </c>
      <c r="AB30" s="5" t="s">
        <v>298</v>
      </c>
    </row>
    <row r="31" ht="15.75" customHeight="1">
      <c r="A31" s="3" t="str">
        <f t="shared" si="1"/>
        <v>Bioethanol;2017,71,Poland,Pesticides</v>
      </c>
      <c r="B31" s="3" t="str">
        <f t="shared" si="2"/>
        <v>Bioethanol,2017,71,Poland</v>
      </c>
      <c r="C31" s="3">
        <v>173.0</v>
      </c>
      <c r="D31" s="3" t="s">
        <v>292</v>
      </c>
      <c r="E31" s="3" t="s">
        <v>293</v>
      </c>
      <c r="G31" s="3" t="s">
        <v>255</v>
      </c>
      <c r="H31" s="5">
        <v>2017.0</v>
      </c>
      <c r="I31" s="3" t="s">
        <v>303</v>
      </c>
      <c r="J31" s="3">
        <v>71.0</v>
      </c>
      <c r="K31" s="3" t="s">
        <v>124</v>
      </c>
      <c r="L31" s="3" t="s">
        <v>124</v>
      </c>
      <c r="M31" s="3">
        <v>2515.0</v>
      </c>
      <c r="N31" s="3" t="s">
        <v>294</v>
      </c>
      <c r="O31" s="3" t="s">
        <v>265</v>
      </c>
      <c r="P31" s="3" t="s">
        <v>120</v>
      </c>
      <c r="Q31" s="5" t="s">
        <v>121</v>
      </c>
      <c r="R31" s="5" t="str">
        <f t="shared" si="3"/>
        <v>PL_Rye.PL_crop_production</v>
      </c>
      <c r="S31" s="3" t="s">
        <v>22</v>
      </c>
      <c r="T31" s="3" t="s">
        <v>182</v>
      </c>
      <c r="U31" s="21" t="s">
        <v>182</v>
      </c>
      <c r="V31" s="22" t="s">
        <v>182</v>
      </c>
      <c r="X31" s="5">
        <v>0.264588444701015</v>
      </c>
      <c r="Y31" s="5" t="str">
        <f t="shared" si="4"/>
        <v>Rye</v>
      </c>
      <c r="AA31" s="3" t="s">
        <v>304</v>
      </c>
      <c r="AB31" s="5" t="s">
        <v>298</v>
      </c>
    </row>
    <row r="32" ht="15.75" customHeight="1">
      <c r="A32" s="3" t="str">
        <f t="shared" si="1"/>
        <v>Bioethanol;2017,56,Hungary,Pesticides</v>
      </c>
      <c r="B32" s="3" t="str">
        <f t="shared" si="2"/>
        <v>Bioethanol,2017,56,Hungary</v>
      </c>
      <c r="C32" s="3">
        <v>97.0</v>
      </c>
      <c r="D32" s="3" t="s">
        <v>279</v>
      </c>
      <c r="E32" s="3" t="s">
        <v>280</v>
      </c>
      <c r="G32" s="3" t="s">
        <v>255</v>
      </c>
      <c r="H32" s="5">
        <v>2017.0</v>
      </c>
      <c r="I32" s="3" t="s">
        <v>303</v>
      </c>
      <c r="J32" s="3">
        <v>56.0</v>
      </c>
      <c r="K32" s="3" t="s">
        <v>119</v>
      </c>
      <c r="L32" s="3" t="s">
        <v>119</v>
      </c>
      <c r="M32" s="3">
        <v>2514.0</v>
      </c>
      <c r="N32" s="3" t="s">
        <v>264</v>
      </c>
      <c r="O32" s="3" t="s">
        <v>265</v>
      </c>
      <c r="P32" s="3" t="s">
        <v>120</v>
      </c>
      <c r="Q32" s="5" t="s">
        <v>121</v>
      </c>
      <c r="R32" s="5" t="str">
        <f t="shared" si="3"/>
        <v>HU_Maize.HU_crop_production</v>
      </c>
      <c r="S32" s="3" t="s">
        <v>22</v>
      </c>
      <c r="T32" s="3" t="s">
        <v>182</v>
      </c>
      <c r="U32" s="21" t="s">
        <v>182</v>
      </c>
      <c r="V32" s="22" t="s">
        <v>182</v>
      </c>
      <c r="X32" s="5">
        <v>0.275144450836689</v>
      </c>
      <c r="Y32" s="5" t="str">
        <f t="shared" si="4"/>
        <v>Maize</v>
      </c>
      <c r="Z32" s="3" t="s">
        <v>300</v>
      </c>
      <c r="AA32" s="3" t="s">
        <v>304</v>
      </c>
      <c r="AB32" s="5" t="s">
        <v>298</v>
      </c>
    </row>
    <row r="33" ht="15.75" customHeight="1">
      <c r="A33" s="3" t="str">
        <f t="shared" si="1"/>
        <v>Bioethanol;2017,15,Germany,Pesticides</v>
      </c>
      <c r="B33" s="3" t="str">
        <f t="shared" si="2"/>
        <v>Bioethanol,2017,15,Germany</v>
      </c>
      <c r="C33" s="3">
        <v>79.0</v>
      </c>
      <c r="D33" s="3" t="s">
        <v>229</v>
      </c>
      <c r="E33" s="3" t="s">
        <v>231</v>
      </c>
      <c r="G33" s="3" t="s">
        <v>255</v>
      </c>
      <c r="H33" s="5">
        <v>2017.0</v>
      </c>
      <c r="I33" s="3" t="s">
        <v>303</v>
      </c>
      <c r="J33" s="3">
        <v>15.0</v>
      </c>
      <c r="K33" s="3" t="s">
        <v>127</v>
      </c>
      <c r="L33" s="3" t="s">
        <v>127</v>
      </c>
      <c r="M33" s="3">
        <v>2511.0</v>
      </c>
      <c r="N33" s="3" t="s">
        <v>269</v>
      </c>
      <c r="O33" s="3" t="s">
        <v>265</v>
      </c>
      <c r="P33" s="3" t="s">
        <v>120</v>
      </c>
      <c r="Q33" s="5" t="s">
        <v>121</v>
      </c>
      <c r="R33" s="5" t="str">
        <f t="shared" si="3"/>
        <v>GR_Wheat.GR_crop_production</v>
      </c>
      <c r="S33" s="3" t="s">
        <v>22</v>
      </c>
      <c r="T33" s="3" t="s">
        <v>182</v>
      </c>
      <c r="U33" s="21" t="s">
        <v>182</v>
      </c>
      <c r="V33" s="22" t="s">
        <v>182</v>
      </c>
      <c r="X33" s="5">
        <v>0.30008729812309</v>
      </c>
      <c r="Y33" s="5" t="str">
        <f t="shared" si="4"/>
        <v>Wheat</v>
      </c>
      <c r="Z33" s="3" t="s">
        <v>300</v>
      </c>
      <c r="AA33" s="3" t="s">
        <v>304</v>
      </c>
      <c r="AB33" s="5" t="s">
        <v>298</v>
      </c>
    </row>
    <row r="34" ht="15.75" customHeight="1">
      <c r="A34" s="3" t="str">
        <f t="shared" si="1"/>
        <v>Bioethanol;2017,108,Germany,Pesticides</v>
      </c>
      <c r="B34" s="3" t="str">
        <f t="shared" si="2"/>
        <v>Bioethanol,2017,108,Germany</v>
      </c>
      <c r="C34" s="3">
        <v>79.0</v>
      </c>
      <c r="D34" s="3" t="s">
        <v>229</v>
      </c>
      <c r="E34" s="3" t="s">
        <v>231</v>
      </c>
      <c r="G34" s="3" t="s">
        <v>255</v>
      </c>
      <c r="H34" s="5">
        <v>2017.0</v>
      </c>
      <c r="I34" s="3" t="s">
        <v>303</v>
      </c>
      <c r="J34" s="3">
        <v>108.0</v>
      </c>
      <c r="K34" s="3" t="s">
        <v>129</v>
      </c>
      <c r="L34" s="3" t="s">
        <v>130</v>
      </c>
      <c r="M34" s="3">
        <v>2520.0</v>
      </c>
      <c r="N34" s="3" t="s">
        <v>273</v>
      </c>
      <c r="O34" s="3" t="s">
        <v>265</v>
      </c>
      <c r="P34" s="3" t="s">
        <v>120</v>
      </c>
      <c r="Q34" s="5" t="s">
        <v>121</v>
      </c>
      <c r="R34" s="5" t="str">
        <f t="shared" si="3"/>
        <v>GR_Cerealsnes.GR_crop_production</v>
      </c>
      <c r="S34" s="3" t="s">
        <v>22</v>
      </c>
      <c r="T34" s="3" t="s">
        <v>182</v>
      </c>
      <c r="U34" s="21" t="s">
        <v>182</v>
      </c>
      <c r="V34" s="22" t="s">
        <v>182</v>
      </c>
      <c r="X34" s="5">
        <v>0.337646733815978</v>
      </c>
      <c r="Y34" s="5" t="str">
        <f t="shared" si="4"/>
        <v>Cerealsnes</v>
      </c>
      <c r="Z34" s="3" t="s">
        <v>300</v>
      </c>
      <c r="AA34" s="3" t="s">
        <v>304</v>
      </c>
      <c r="AB34" s="5" t="s">
        <v>298</v>
      </c>
    </row>
    <row r="35" ht="15.75" customHeight="1">
      <c r="A35" s="3" t="str">
        <f t="shared" si="1"/>
        <v>Bioethanol;2017,157,France,Labour</v>
      </c>
      <c r="B35" s="3" t="str">
        <f t="shared" si="2"/>
        <v>Bioethanol,2017,157,France</v>
      </c>
      <c r="C35" s="3">
        <v>68.0</v>
      </c>
      <c r="D35" s="3" t="s">
        <v>194</v>
      </c>
      <c r="E35" s="3" t="s">
        <v>195</v>
      </c>
      <c r="G35" s="3" t="s">
        <v>255</v>
      </c>
      <c r="H35" s="5">
        <v>2017.0</v>
      </c>
      <c r="I35" s="3">
        <v>2012.0</v>
      </c>
      <c r="J35" s="3">
        <v>157.0</v>
      </c>
      <c r="K35" s="3" t="s">
        <v>125</v>
      </c>
      <c r="L35" s="3" t="s">
        <v>125</v>
      </c>
      <c r="M35" s="3">
        <v>2537.0</v>
      </c>
      <c r="N35" s="3" t="s">
        <v>125</v>
      </c>
      <c r="O35" s="3" t="s">
        <v>267</v>
      </c>
      <c r="P35" s="3" t="s">
        <v>120</v>
      </c>
      <c r="Q35" s="5" t="s">
        <v>121</v>
      </c>
      <c r="R35" s="5" t="str">
        <f t="shared" si="3"/>
        <v>FR_Sugarbeet.FR_crop_production</v>
      </c>
      <c r="S35" s="3" t="s">
        <v>22</v>
      </c>
      <c r="T35" s="3" t="s">
        <v>99</v>
      </c>
      <c r="U35" s="21" t="s">
        <v>99</v>
      </c>
      <c r="V35" s="22" t="s">
        <v>99</v>
      </c>
      <c r="X35" s="5">
        <v>0.348363314812809</v>
      </c>
      <c r="Y35" s="5" t="str">
        <f t="shared" si="4"/>
        <v>Sugarbeet</v>
      </c>
      <c r="Z35" s="3" t="s">
        <v>300</v>
      </c>
      <c r="AA35" s="3" t="s">
        <v>309</v>
      </c>
      <c r="AB35" s="5" t="s">
        <v>298</v>
      </c>
    </row>
    <row r="36" ht="15.75" customHeight="1">
      <c r="A36" s="3" t="str">
        <f t="shared" si="1"/>
        <v>Bioethanol;2017,15,France,Pesticides</v>
      </c>
      <c r="B36" s="3" t="str">
        <f t="shared" si="2"/>
        <v>Bioethanol,2017,15,France</v>
      </c>
      <c r="C36" s="3">
        <v>68.0</v>
      </c>
      <c r="D36" s="3" t="s">
        <v>194</v>
      </c>
      <c r="E36" s="3" t="s">
        <v>195</v>
      </c>
      <c r="G36" s="3" t="s">
        <v>255</v>
      </c>
      <c r="H36" s="5">
        <v>2017.0</v>
      </c>
      <c r="I36" s="3" t="s">
        <v>303</v>
      </c>
      <c r="J36" s="3">
        <v>15.0</v>
      </c>
      <c r="K36" s="3" t="s">
        <v>127</v>
      </c>
      <c r="L36" s="3" t="s">
        <v>127</v>
      </c>
      <c r="M36" s="3">
        <v>2511.0</v>
      </c>
      <c r="N36" s="3" t="s">
        <v>269</v>
      </c>
      <c r="O36" s="3" t="s">
        <v>265</v>
      </c>
      <c r="P36" s="3" t="s">
        <v>120</v>
      </c>
      <c r="Q36" s="5" t="s">
        <v>121</v>
      </c>
      <c r="R36" s="5" t="str">
        <f t="shared" si="3"/>
        <v>FR_Wheat.FR_crop_production</v>
      </c>
      <c r="S36" s="3" t="s">
        <v>22</v>
      </c>
      <c r="T36" s="3" t="s">
        <v>182</v>
      </c>
      <c r="U36" s="21" t="s">
        <v>182</v>
      </c>
      <c r="V36" s="22" t="s">
        <v>182</v>
      </c>
      <c r="X36" s="5">
        <v>0.349591676921356</v>
      </c>
      <c r="Y36" s="5" t="str">
        <f t="shared" si="4"/>
        <v>Wheat</v>
      </c>
      <c r="Z36" s="3" t="s">
        <v>300</v>
      </c>
      <c r="AA36" s="3" t="s">
        <v>304</v>
      </c>
      <c r="AB36" s="5" t="s">
        <v>298</v>
      </c>
    </row>
    <row r="37" ht="15.75" customHeight="1">
      <c r="A37" s="3" t="str">
        <f t="shared" si="1"/>
        <v>Bioethanol;2017,157,France,FertilizerK2O</v>
      </c>
      <c r="B37" s="3" t="str">
        <f t="shared" si="2"/>
        <v>Bioethanol,2017,157,France</v>
      </c>
      <c r="C37" s="3">
        <v>68.0</v>
      </c>
      <c r="D37" s="3" t="s">
        <v>194</v>
      </c>
      <c r="E37" s="3" t="s">
        <v>195</v>
      </c>
      <c r="G37" s="3" t="s">
        <v>255</v>
      </c>
      <c r="H37" s="5">
        <v>2017.0</v>
      </c>
      <c r="I37" s="3">
        <v>2012.0</v>
      </c>
      <c r="J37" s="3">
        <v>157.0</v>
      </c>
      <c r="K37" s="3" t="s">
        <v>125</v>
      </c>
      <c r="L37" s="3" t="s">
        <v>125</v>
      </c>
      <c r="M37" s="3">
        <v>2537.0</v>
      </c>
      <c r="N37" s="3" t="s">
        <v>125</v>
      </c>
      <c r="O37" s="3" t="s">
        <v>267</v>
      </c>
      <c r="P37" s="3" t="s">
        <v>120</v>
      </c>
      <c r="Q37" s="5" t="s">
        <v>121</v>
      </c>
      <c r="R37" s="5" t="str">
        <f t="shared" si="3"/>
        <v>FR_Sugarbeet.FR_crop_production</v>
      </c>
      <c r="S37" s="3" t="s">
        <v>22</v>
      </c>
      <c r="T37" s="3" t="s">
        <v>180</v>
      </c>
      <c r="U37" s="21" t="s">
        <v>180</v>
      </c>
      <c r="V37" s="22" t="s">
        <v>180</v>
      </c>
      <c r="X37" s="5">
        <v>0.404926216658664</v>
      </c>
      <c r="Y37" s="5" t="str">
        <f t="shared" si="4"/>
        <v>Sugarbeet</v>
      </c>
      <c r="Z37" s="3" t="s">
        <v>300</v>
      </c>
      <c r="AA37" s="3" t="s">
        <v>260</v>
      </c>
      <c r="AB37" s="5" t="s">
        <v>298</v>
      </c>
    </row>
    <row r="38" ht="15.75" customHeight="1">
      <c r="A38" s="3" t="str">
        <f t="shared" si="1"/>
        <v>Bioethanol;2017,157,Germany,Labour</v>
      </c>
      <c r="B38" s="3" t="str">
        <f t="shared" si="2"/>
        <v>Bioethanol,2017,157,Germany</v>
      </c>
      <c r="C38" s="3">
        <v>79.0</v>
      </c>
      <c r="D38" s="3" t="s">
        <v>229</v>
      </c>
      <c r="E38" s="3" t="s">
        <v>231</v>
      </c>
      <c r="G38" s="3" t="s">
        <v>255</v>
      </c>
      <c r="H38" s="5">
        <v>2017.0</v>
      </c>
      <c r="I38" s="3">
        <v>2012.0</v>
      </c>
      <c r="J38" s="3">
        <v>157.0</v>
      </c>
      <c r="K38" s="3" t="s">
        <v>125</v>
      </c>
      <c r="L38" s="3" t="s">
        <v>125</v>
      </c>
      <c r="M38" s="3">
        <v>2537.0</v>
      </c>
      <c r="N38" s="3" t="s">
        <v>125</v>
      </c>
      <c r="O38" s="3" t="s">
        <v>267</v>
      </c>
      <c r="P38" s="3" t="s">
        <v>120</v>
      </c>
      <c r="Q38" s="5" t="s">
        <v>121</v>
      </c>
      <c r="R38" s="5" t="str">
        <f t="shared" si="3"/>
        <v>GR_Sugarbeet.GR_crop_production</v>
      </c>
      <c r="S38" s="3" t="s">
        <v>22</v>
      </c>
      <c r="T38" s="3" t="s">
        <v>99</v>
      </c>
      <c r="U38" s="21" t="s">
        <v>99</v>
      </c>
      <c r="V38" s="22" t="s">
        <v>99</v>
      </c>
      <c r="X38" s="5">
        <v>0.412708232209571</v>
      </c>
      <c r="Y38" s="5" t="str">
        <f t="shared" si="4"/>
        <v>Sugarbeet</v>
      </c>
      <c r="Z38" s="3" t="s">
        <v>300</v>
      </c>
      <c r="AA38" s="3" t="s">
        <v>309</v>
      </c>
      <c r="AB38" s="5" t="s">
        <v>298</v>
      </c>
    </row>
    <row r="39" ht="15.75" customHeight="1">
      <c r="A39" s="3" t="str">
        <f t="shared" si="1"/>
        <v>Bioethanol;2017,157,France,FertilizerP2O5</v>
      </c>
      <c r="B39" s="3" t="str">
        <f t="shared" si="2"/>
        <v>Bioethanol,2017,157,France</v>
      </c>
      <c r="C39" s="3">
        <v>68.0</v>
      </c>
      <c r="D39" s="3" t="s">
        <v>194</v>
      </c>
      <c r="E39" s="3" t="s">
        <v>195</v>
      </c>
      <c r="G39" s="3" t="s">
        <v>255</v>
      </c>
      <c r="H39" s="5">
        <v>2017.0</v>
      </c>
      <c r="I39" s="3">
        <v>2012.0</v>
      </c>
      <c r="J39" s="3">
        <v>157.0</v>
      </c>
      <c r="K39" s="3" t="s">
        <v>125</v>
      </c>
      <c r="L39" s="3" t="s">
        <v>125</v>
      </c>
      <c r="M39" s="3">
        <v>2537.0</v>
      </c>
      <c r="N39" s="3" t="s">
        <v>125</v>
      </c>
      <c r="O39" s="3" t="s">
        <v>267</v>
      </c>
      <c r="P39" s="3" t="s">
        <v>120</v>
      </c>
      <c r="Q39" s="5" t="s">
        <v>121</v>
      </c>
      <c r="R39" s="5" t="str">
        <f t="shared" si="3"/>
        <v>FR_Sugarbeet.FR_crop_production</v>
      </c>
      <c r="S39" s="3" t="s">
        <v>22</v>
      </c>
      <c r="T39" s="3" t="s">
        <v>178</v>
      </c>
      <c r="U39" s="21" t="s">
        <v>178</v>
      </c>
      <c r="V39" s="22" t="s">
        <v>178</v>
      </c>
      <c r="X39" s="5">
        <v>0.43963417808655</v>
      </c>
      <c r="Y39" s="5" t="str">
        <f t="shared" si="4"/>
        <v>Sugarbeet</v>
      </c>
      <c r="Z39" s="3" t="s">
        <v>300</v>
      </c>
      <c r="AA39" s="3" t="s">
        <v>260</v>
      </c>
      <c r="AB39" s="5" t="s">
        <v>298</v>
      </c>
    </row>
    <row r="40" ht="15.75" customHeight="1">
      <c r="A40" s="3" t="str">
        <f t="shared" si="1"/>
        <v>Bioethanol;2017,15,UnitedKingdom,Pesticides</v>
      </c>
      <c r="B40" s="3" t="str">
        <f t="shared" si="2"/>
        <v>Bioethanol,2017,15,UnitedKingdom</v>
      </c>
      <c r="C40" s="3">
        <v>229.0</v>
      </c>
      <c r="D40" s="3" t="s">
        <v>290</v>
      </c>
      <c r="E40" s="3" t="s">
        <v>291</v>
      </c>
      <c r="G40" s="3" t="s">
        <v>255</v>
      </c>
      <c r="H40" s="5">
        <v>2017.0</v>
      </c>
      <c r="I40" s="3" t="s">
        <v>303</v>
      </c>
      <c r="J40" s="3">
        <v>15.0</v>
      </c>
      <c r="K40" s="3" t="s">
        <v>127</v>
      </c>
      <c r="L40" s="3" t="s">
        <v>127</v>
      </c>
      <c r="M40" s="3">
        <v>2511.0</v>
      </c>
      <c r="N40" s="3" t="s">
        <v>269</v>
      </c>
      <c r="O40" s="3" t="s">
        <v>265</v>
      </c>
      <c r="P40" s="3" t="s">
        <v>120</v>
      </c>
      <c r="Q40" s="5" t="s">
        <v>121</v>
      </c>
      <c r="R40" s="5" t="str">
        <f t="shared" si="3"/>
        <v>UK_Wheat.UK_crop_production</v>
      </c>
      <c r="S40" s="3" t="s">
        <v>22</v>
      </c>
      <c r="T40" s="3" t="s">
        <v>182</v>
      </c>
      <c r="U40" s="21" t="s">
        <v>182</v>
      </c>
      <c r="V40" s="22" t="s">
        <v>182</v>
      </c>
      <c r="X40" s="5">
        <v>0.520747272335802</v>
      </c>
      <c r="Y40" s="5" t="str">
        <f t="shared" si="4"/>
        <v>Wheat</v>
      </c>
      <c r="Z40" s="3" t="s">
        <v>300</v>
      </c>
      <c r="AA40" s="3" t="s">
        <v>304</v>
      </c>
      <c r="AB40" s="5" t="s">
        <v>298</v>
      </c>
    </row>
    <row r="41" ht="15.75" customHeight="1">
      <c r="A41" s="3" t="str">
        <f t="shared" si="1"/>
        <v>Bioethanol;2017,156,Brazil,FertilizerP2O5</v>
      </c>
      <c r="B41" s="3" t="str">
        <f t="shared" si="2"/>
        <v>Bioethanol,2017,156,Brazil</v>
      </c>
      <c r="C41" s="3">
        <v>21.0</v>
      </c>
      <c r="D41" s="3" t="s">
        <v>64</v>
      </c>
      <c r="E41" s="3" t="s">
        <v>69</v>
      </c>
      <c r="G41" s="3" t="s">
        <v>255</v>
      </c>
      <c r="H41" s="5">
        <v>2017.0</v>
      </c>
      <c r="J41" s="3">
        <v>156.0</v>
      </c>
      <c r="K41" s="3" t="s">
        <v>105</v>
      </c>
      <c r="L41" s="3" t="s">
        <v>105</v>
      </c>
      <c r="M41" s="3">
        <v>2536.0</v>
      </c>
      <c r="N41" s="3" t="s">
        <v>105</v>
      </c>
      <c r="O41" s="3" t="s">
        <v>257</v>
      </c>
      <c r="P41" s="3" t="s">
        <v>120</v>
      </c>
      <c r="Q41" s="5" t="s">
        <v>121</v>
      </c>
      <c r="R41" s="5" t="str">
        <f t="shared" si="3"/>
        <v>BR_Sugarcane.BR_crop_production</v>
      </c>
      <c r="S41" s="3" t="s">
        <v>22</v>
      </c>
      <c r="T41" s="3" t="s">
        <v>178</v>
      </c>
      <c r="U41" s="21" t="s">
        <v>178</v>
      </c>
      <c r="V41" s="22" t="s">
        <v>178</v>
      </c>
      <c r="X41" s="5">
        <v>0.807573967045598</v>
      </c>
      <c r="Y41" s="5" t="str">
        <f t="shared" si="4"/>
        <v>Sugarcane</v>
      </c>
      <c r="Z41" s="3" t="s">
        <v>300</v>
      </c>
      <c r="AA41" s="3" t="s">
        <v>260</v>
      </c>
      <c r="AB41" s="5" t="s">
        <v>298</v>
      </c>
    </row>
    <row r="42" ht="15.75" customHeight="1">
      <c r="A42" s="3" t="str">
        <f t="shared" si="1"/>
        <v>Bioethanol;2017,157,Germany,FertilizerP2O5</v>
      </c>
      <c r="B42" s="3" t="str">
        <f t="shared" si="2"/>
        <v>Bioethanol,2017,157,Germany</v>
      </c>
      <c r="C42" s="3">
        <v>79.0</v>
      </c>
      <c r="D42" s="3" t="s">
        <v>229</v>
      </c>
      <c r="E42" s="3" t="s">
        <v>231</v>
      </c>
      <c r="G42" s="3" t="s">
        <v>255</v>
      </c>
      <c r="H42" s="5">
        <v>2017.0</v>
      </c>
      <c r="I42" s="3">
        <v>2012.0</v>
      </c>
      <c r="J42" s="3">
        <v>157.0</v>
      </c>
      <c r="K42" s="3" t="s">
        <v>125</v>
      </c>
      <c r="L42" s="3" t="s">
        <v>125</v>
      </c>
      <c r="M42" s="3">
        <v>2537.0</v>
      </c>
      <c r="N42" s="3" t="s">
        <v>125</v>
      </c>
      <c r="O42" s="3" t="s">
        <v>267</v>
      </c>
      <c r="P42" s="3" t="s">
        <v>120</v>
      </c>
      <c r="Q42" s="5" t="s">
        <v>121</v>
      </c>
      <c r="R42" s="5" t="str">
        <f t="shared" si="3"/>
        <v>GR_Sugarbeet.GR_crop_production</v>
      </c>
      <c r="S42" s="3" t="s">
        <v>22</v>
      </c>
      <c r="T42" s="3" t="s">
        <v>178</v>
      </c>
      <c r="U42" s="21" t="s">
        <v>178</v>
      </c>
      <c r="V42" s="22" t="s">
        <v>178</v>
      </c>
      <c r="X42" s="5">
        <v>1.01662176587201</v>
      </c>
      <c r="Y42" s="5" t="str">
        <f t="shared" si="4"/>
        <v>Sugarbeet</v>
      </c>
      <c r="Z42" s="3" t="s">
        <v>300</v>
      </c>
      <c r="AA42" s="3" t="s">
        <v>260</v>
      </c>
      <c r="AB42" s="5" t="s">
        <v>298</v>
      </c>
    </row>
    <row r="43" ht="15.75" customHeight="1">
      <c r="A43" s="3" t="str">
        <f t="shared" si="1"/>
        <v>Bioethanol;2017,156,Brazil,FertilizerN</v>
      </c>
      <c r="B43" s="3" t="str">
        <f t="shared" si="2"/>
        <v>Bioethanol,2017,156,Brazil</v>
      </c>
      <c r="C43" s="3">
        <v>21.0</v>
      </c>
      <c r="D43" s="3" t="s">
        <v>64</v>
      </c>
      <c r="E43" s="3" t="s">
        <v>69</v>
      </c>
      <c r="G43" s="3" t="s">
        <v>255</v>
      </c>
      <c r="H43" s="5">
        <v>2017.0</v>
      </c>
      <c r="J43" s="3">
        <v>156.0</v>
      </c>
      <c r="K43" s="3" t="s">
        <v>105</v>
      </c>
      <c r="L43" s="3" t="s">
        <v>105</v>
      </c>
      <c r="M43" s="3">
        <v>2536.0</v>
      </c>
      <c r="N43" s="3" t="s">
        <v>105</v>
      </c>
      <c r="O43" s="3" t="s">
        <v>257</v>
      </c>
      <c r="P43" s="3" t="s">
        <v>120</v>
      </c>
      <c r="Q43" s="5" t="s">
        <v>121</v>
      </c>
      <c r="R43" s="5" t="str">
        <f t="shared" si="3"/>
        <v>BR_Sugarcane.BR_crop_production</v>
      </c>
      <c r="S43" s="3" t="s">
        <v>22</v>
      </c>
      <c r="T43" s="3" t="s">
        <v>177</v>
      </c>
      <c r="U43" s="21" t="s">
        <v>177</v>
      </c>
      <c r="V43" s="22" t="s">
        <v>177</v>
      </c>
      <c r="X43" s="5">
        <v>1.07676528939413</v>
      </c>
      <c r="Y43" s="5" t="str">
        <f t="shared" si="4"/>
        <v>Sugarcane</v>
      </c>
      <c r="Z43" s="3" t="s">
        <v>300</v>
      </c>
      <c r="AA43" s="3" t="s">
        <v>260</v>
      </c>
      <c r="AB43" s="5" t="s">
        <v>298</v>
      </c>
    </row>
    <row r="44" ht="15.75" customHeight="1">
      <c r="A44" s="3" t="str">
        <f t="shared" si="1"/>
        <v>Bioethanol;2017,56,Hungary,Bluewater</v>
      </c>
      <c r="B44" s="3" t="str">
        <f t="shared" si="2"/>
        <v>Bioethanol,2017,56,Hungary</v>
      </c>
      <c r="C44" s="3">
        <v>97.0</v>
      </c>
      <c r="D44" s="3" t="s">
        <v>279</v>
      </c>
      <c r="E44" s="3" t="s">
        <v>280</v>
      </c>
      <c r="G44" s="3" t="s">
        <v>255</v>
      </c>
      <c r="H44" s="5">
        <v>2017.0</v>
      </c>
      <c r="I44" s="3" t="s">
        <v>295</v>
      </c>
      <c r="J44" s="3">
        <v>56.0</v>
      </c>
      <c r="K44" s="3" t="s">
        <v>119</v>
      </c>
      <c r="L44" s="3" t="s">
        <v>119</v>
      </c>
      <c r="M44" s="3">
        <v>2514.0</v>
      </c>
      <c r="N44" s="3" t="s">
        <v>264</v>
      </c>
      <c r="O44" s="3" t="s">
        <v>265</v>
      </c>
      <c r="P44" s="3" t="s">
        <v>120</v>
      </c>
      <c r="Q44" s="5" t="s">
        <v>121</v>
      </c>
      <c r="R44" s="5" t="str">
        <f t="shared" si="3"/>
        <v>HU_Maize.HU_crop_production</v>
      </c>
      <c r="S44" s="3" t="s">
        <v>22</v>
      </c>
      <c r="T44" s="3" t="s">
        <v>79</v>
      </c>
      <c r="U44" s="21" t="s">
        <v>79</v>
      </c>
      <c r="V44" s="22" t="s">
        <v>79</v>
      </c>
      <c r="X44" s="5">
        <v>1.11447318385697</v>
      </c>
      <c r="Y44" s="5" t="str">
        <f t="shared" si="4"/>
        <v>Maize</v>
      </c>
      <c r="Z44" s="3" t="s">
        <v>296</v>
      </c>
      <c r="AA44" s="3" t="s">
        <v>297</v>
      </c>
      <c r="AB44" s="5" t="s">
        <v>298</v>
      </c>
    </row>
    <row r="45" ht="15.75" customHeight="1">
      <c r="A45" s="3" t="str">
        <f t="shared" si="1"/>
        <v>Bioethanol;2017,157,France,Bluewater</v>
      </c>
      <c r="B45" s="3" t="str">
        <f t="shared" si="2"/>
        <v>Bioethanol,2017,157,France</v>
      </c>
      <c r="C45" s="3">
        <v>68.0</v>
      </c>
      <c r="D45" s="3" t="s">
        <v>194</v>
      </c>
      <c r="E45" s="3" t="s">
        <v>195</v>
      </c>
      <c r="G45" s="3" t="s">
        <v>255</v>
      </c>
      <c r="H45" s="5">
        <v>2017.0</v>
      </c>
      <c r="I45" s="3" t="s">
        <v>295</v>
      </c>
      <c r="J45" s="3">
        <v>157.0</v>
      </c>
      <c r="K45" s="3" t="s">
        <v>125</v>
      </c>
      <c r="L45" s="3" t="s">
        <v>125</v>
      </c>
      <c r="M45" s="3">
        <v>2537.0</v>
      </c>
      <c r="N45" s="3" t="s">
        <v>125</v>
      </c>
      <c r="O45" s="3" t="s">
        <v>267</v>
      </c>
      <c r="P45" s="3" t="s">
        <v>120</v>
      </c>
      <c r="Q45" s="5" t="s">
        <v>121</v>
      </c>
      <c r="R45" s="5" t="str">
        <f t="shared" si="3"/>
        <v>FR_Sugarbeet.FR_crop_production</v>
      </c>
      <c r="S45" s="3" t="s">
        <v>22</v>
      </c>
      <c r="T45" s="3" t="s">
        <v>79</v>
      </c>
      <c r="U45" s="21" t="s">
        <v>79</v>
      </c>
      <c r="V45" s="22" t="s">
        <v>79</v>
      </c>
      <c r="X45" s="5">
        <v>1.25405204312733</v>
      </c>
      <c r="Y45" s="5" t="str">
        <f t="shared" si="4"/>
        <v>Sugarbeet</v>
      </c>
      <c r="Z45" s="3" t="s">
        <v>296</v>
      </c>
      <c r="AA45" s="3" t="s">
        <v>297</v>
      </c>
      <c r="AB45" s="5" t="s">
        <v>298</v>
      </c>
    </row>
    <row r="46" ht="15.75" customHeight="1">
      <c r="A46" s="3" t="str">
        <f t="shared" si="1"/>
        <v>Bioethanol;2017,15,France,Bluewater</v>
      </c>
      <c r="B46" s="3" t="str">
        <f t="shared" si="2"/>
        <v>Bioethanol,2017,15,France</v>
      </c>
      <c r="C46" s="3">
        <v>68.0</v>
      </c>
      <c r="D46" s="3" t="s">
        <v>194</v>
      </c>
      <c r="E46" s="3" t="s">
        <v>195</v>
      </c>
      <c r="G46" s="3" t="s">
        <v>255</v>
      </c>
      <c r="H46" s="5">
        <v>2017.0</v>
      </c>
      <c r="I46" s="3" t="s">
        <v>295</v>
      </c>
      <c r="J46" s="3">
        <v>15.0</v>
      </c>
      <c r="K46" s="3" t="s">
        <v>127</v>
      </c>
      <c r="L46" s="3" t="s">
        <v>127</v>
      </c>
      <c r="M46" s="3">
        <v>2511.0</v>
      </c>
      <c r="N46" s="3" t="s">
        <v>269</v>
      </c>
      <c r="O46" s="3" t="s">
        <v>265</v>
      </c>
      <c r="P46" s="3" t="s">
        <v>120</v>
      </c>
      <c r="Q46" s="5" t="s">
        <v>121</v>
      </c>
      <c r="R46" s="5" t="str">
        <f t="shared" si="3"/>
        <v>FR_Wheat.FR_crop_production</v>
      </c>
      <c r="S46" s="3" t="s">
        <v>22</v>
      </c>
      <c r="T46" s="3" t="s">
        <v>79</v>
      </c>
      <c r="U46" s="21" t="s">
        <v>79</v>
      </c>
      <c r="V46" s="22" t="s">
        <v>79</v>
      </c>
      <c r="X46" s="5">
        <v>1.33006336197129</v>
      </c>
      <c r="Y46" s="5" t="str">
        <f t="shared" si="4"/>
        <v>Wheat</v>
      </c>
      <c r="Z46" s="3" t="s">
        <v>296</v>
      </c>
      <c r="AA46" s="3" t="s">
        <v>297</v>
      </c>
      <c r="AB46" s="5" t="s">
        <v>298</v>
      </c>
    </row>
    <row r="47" ht="15.75" customHeight="1">
      <c r="A47" s="3" t="str">
        <f t="shared" si="1"/>
        <v>Bioethanol;2017,156,Brazil,FertilizerK2O</v>
      </c>
      <c r="B47" s="3" t="str">
        <f t="shared" si="2"/>
        <v>Bioethanol,2017,156,Brazil</v>
      </c>
      <c r="C47" s="3">
        <v>21.0</v>
      </c>
      <c r="D47" s="3" t="s">
        <v>64</v>
      </c>
      <c r="E47" s="3" t="s">
        <v>69</v>
      </c>
      <c r="G47" s="3" t="s">
        <v>255</v>
      </c>
      <c r="H47" s="5">
        <v>2017.0</v>
      </c>
      <c r="J47" s="3">
        <v>156.0</v>
      </c>
      <c r="K47" s="3" t="s">
        <v>105</v>
      </c>
      <c r="L47" s="3" t="s">
        <v>105</v>
      </c>
      <c r="M47" s="3">
        <v>2536.0</v>
      </c>
      <c r="N47" s="3" t="s">
        <v>105</v>
      </c>
      <c r="O47" s="3" t="s">
        <v>257</v>
      </c>
      <c r="P47" s="3" t="s">
        <v>120</v>
      </c>
      <c r="Q47" s="5" t="s">
        <v>121</v>
      </c>
      <c r="R47" s="5" t="str">
        <f t="shared" si="3"/>
        <v>BR_Sugarcane.BR_crop_production</v>
      </c>
      <c r="S47" s="3" t="s">
        <v>22</v>
      </c>
      <c r="T47" s="3" t="s">
        <v>180</v>
      </c>
      <c r="U47" s="21" t="s">
        <v>180</v>
      </c>
      <c r="V47" s="22" t="s">
        <v>180</v>
      </c>
      <c r="X47" s="5">
        <v>1.34595661174266</v>
      </c>
      <c r="Y47" s="5" t="str">
        <f t="shared" si="4"/>
        <v>Sugarcane</v>
      </c>
      <c r="Z47" s="3" t="s">
        <v>300</v>
      </c>
      <c r="AA47" s="3" t="s">
        <v>260</v>
      </c>
      <c r="AB47" s="5" t="s">
        <v>298</v>
      </c>
    </row>
    <row r="48" ht="15.75" customHeight="1">
      <c r="A48" s="3" t="str">
        <f t="shared" si="1"/>
        <v>Bioethanol;2017,157,France,FertilizerN</v>
      </c>
      <c r="B48" s="3" t="str">
        <f t="shared" si="2"/>
        <v>Bioethanol,2017,157,France</v>
      </c>
      <c r="C48" s="3">
        <v>68.0</v>
      </c>
      <c r="D48" s="3" t="s">
        <v>194</v>
      </c>
      <c r="E48" s="3" t="s">
        <v>195</v>
      </c>
      <c r="G48" s="3" t="s">
        <v>255</v>
      </c>
      <c r="H48" s="5">
        <v>2017.0</v>
      </c>
      <c r="I48" s="3">
        <v>2012.0</v>
      </c>
      <c r="J48" s="3">
        <v>157.0</v>
      </c>
      <c r="K48" s="3" t="s">
        <v>125</v>
      </c>
      <c r="L48" s="3" t="s">
        <v>125</v>
      </c>
      <c r="M48" s="3">
        <v>2537.0</v>
      </c>
      <c r="N48" s="3" t="s">
        <v>125</v>
      </c>
      <c r="O48" s="3" t="s">
        <v>267</v>
      </c>
      <c r="P48" s="3" t="s">
        <v>120</v>
      </c>
      <c r="Q48" s="5" t="s">
        <v>121</v>
      </c>
      <c r="R48" s="5" t="str">
        <f t="shared" si="3"/>
        <v>FR_Sugarbeet.FR_crop_production</v>
      </c>
      <c r="S48" s="3" t="s">
        <v>22</v>
      </c>
      <c r="T48" s="3" t="s">
        <v>177</v>
      </c>
      <c r="U48" s="21" t="s">
        <v>177</v>
      </c>
      <c r="V48" s="22" t="s">
        <v>177</v>
      </c>
      <c r="X48" s="5">
        <v>1.67755146901447</v>
      </c>
      <c r="Y48" s="5" t="str">
        <f t="shared" si="4"/>
        <v>Sugarbeet</v>
      </c>
      <c r="Z48" s="3" t="s">
        <v>300</v>
      </c>
      <c r="AA48" s="3" t="s">
        <v>260</v>
      </c>
      <c r="AB48" s="5" t="s">
        <v>298</v>
      </c>
    </row>
    <row r="49" ht="15.75" customHeight="1">
      <c r="A49" s="3" t="str">
        <f t="shared" si="1"/>
        <v>Bioethanol;2017,157,France,Diesel</v>
      </c>
      <c r="B49" s="3" t="str">
        <f t="shared" si="2"/>
        <v>Bioethanol,2017,157,France</v>
      </c>
      <c r="C49" s="3">
        <v>68.0</v>
      </c>
      <c r="D49" s="3" t="s">
        <v>194</v>
      </c>
      <c r="E49" s="3" t="s">
        <v>195</v>
      </c>
      <c r="G49" s="3" t="s">
        <v>255</v>
      </c>
      <c r="H49" s="5">
        <v>2017.0</v>
      </c>
      <c r="J49" s="3">
        <v>157.0</v>
      </c>
      <c r="K49" s="3" t="s">
        <v>125</v>
      </c>
      <c r="L49" s="3" t="s">
        <v>125</v>
      </c>
      <c r="M49" s="3">
        <v>2537.0</v>
      </c>
      <c r="N49" s="3" t="s">
        <v>125</v>
      </c>
      <c r="O49" s="3" t="s">
        <v>267</v>
      </c>
      <c r="P49" s="3" t="s">
        <v>120</v>
      </c>
      <c r="Q49" s="5" t="s">
        <v>121</v>
      </c>
      <c r="R49" s="5" t="str">
        <f t="shared" si="3"/>
        <v>FR_Sugarbeet.FR_crop_production</v>
      </c>
      <c r="S49" s="3" t="s">
        <v>22</v>
      </c>
      <c r="T49" s="3" t="s">
        <v>101</v>
      </c>
      <c r="U49" s="21" t="s">
        <v>101</v>
      </c>
      <c r="V49" s="22" t="s">
        <v>101</v>
      </c>
      <c r="X49" s="5">
        <v>1.68551687567092</v>
      </c>
      <c r="Y49" s="5" t="str">
        <f t="shared" si="4"/>
        <v>Sugarbeet</v>
      </c>
      <c r="Z49" s="3" t="s">
        <v>300</v>
      </c>
      <c r="AA49" s="3" t="s">
        <v>56</v>
      </c>
      <c r="AB49" s="5" t="s">
        <v>298</v>
      </c>
    </row>
    <row r="50" ht="15.75" customHeight="1">
      <c r="A50" s="3" t="str">
        <f t="shared" si="1"/>
        <v>Bioethanol;2017,157,Germany,Diesel</v>
      </c>
      <c r="B50" s="3" t="str">
        <f t="shared" si="2"/>
        <v>Bioethanol,2017,157,Germany</v>
      </c>
      <c r="C50" s="3">
        <v>79.0</v>
      </c>
      <c r="D50" s="3" t="s">
        <v>229</v>
      </c>
      <c r="E50" s="3" t="s">
        <v>231</v>
      </c>
      <c r="G50" s="3" t="s">
        <v>255</v>
      </c>
      <c r="H50" s="5">
        <v>2017.0</v>
      </c>
      <c r="J50" s="3">
        <v>157.0</v>
      </c>
      <c r="K50" s="3" t="s">
        <v>125</v>
      </c>
      <c r="L50" s="3" t="s">
        <v>125</v>
      </c>
      <c r="M50" s="3">
        <v>2537.0</v>
      </c>
      <c r="N50" s="3" t="s">
        <v>125</v>
      </c>
      <c r="O50" s="3" t="s">
        <v>267</v>
      </c>
      <c r="P50" s="3" t="s">
        <v>120</v>
      </c>
      <c r="Q50" s="5" t="s">
        <v>121</v>
      </c>
      <c r="R50" s="5" t="str">
        <f t="shared" si="3"/>
        <v>GR_Sugarbeet.GR_crop_production</v>
      </c>
      <c r="S50" s="3" t="s">
        <v>22</v>
      </c>
      <c r="T50" s="3" t="s">
        <v>101</v>
      </c>
      <c r="U50" s="21" t="s">
        <v>101</v>
      </c>
      <c r="V50" s="22" t="s">
        <v>101</v>
      </c>
      <c r="X50" s="5">
        <v>1.68551687567092</v>
      </c>
      <c r="Y50" s="5" t="str">
        <f t="shared" si="4"/>
        <v>Sugarbeet</v>
      </c>
      <c r="Z50" s="3" t="s">
        <v>300</v>
      </c>
      <c r="AA50" s="3" t="s">
        <v>56</v>
      </c>
      <c r="AB50" s="5" t="s">
        <v>298</v>
      </c>
    </row>
    <row r="51" ht="15.75" customHeight="1">
      <c r="A51" s="3" t="str">
        <f t="shared" si="1"/>
        <v>Bioethanol;2017,56,France,Labour</v>
      </c>
      <c r="B51" s="3" t="str">
        <f t="shared" si="2"/>
        <v>Bioethanol,2017,56,France</v>
      </c>
      <c r="C51" s="3">
        <v>68.0</v>
      </c>
      <c r="D51" s="3" t="s">
        <v>194</v>
      </c>
      <c r="E51" s="3" t="s">
        <v>195</v>
      </c>
      <c r="G51" s="3" t="s">
        <v>255</v>
      </c>
      <c r="H51" s="5">
        <v>2017.0</v>
      </c>
      <c r="I51" s="3">
        <v>2012.0</v>
      </c>
      <c r="J51" s="3">
        <v>56.0</v>
      </c>
      <c r="K51" s="3" t="s">
        <v>119</v>
      </c>
      <c r="L51" s="3" t="s">
        <v>119</v>
      </c>
      <c r="M51" s="3">
        <v>2514.0</v>
      </c>
      <c r="N51" s="3" t="s">
        <v>264</v>
      </c>
      <c r="O51" s="3" t="s">
        <v>265</v>
      </c>
      <c r="P51" s="3" t="s">
        <v>120</v>
      </c>
      <c r="Q51" s="5" t="s">
        <v>121</v>
      </c>
      <c r="R51" s="5" t="str">
        <f t="shared" si="3"/>
        <v>FR_Maize.FR_crop_production</v>
      </c>
      <c r="S51" s="3" t="s">
        <v>22</v>
      </c>
      <c r="T51" s="3" t="s">
        <v>99</v>
      </c>
      <c r="U51" s="21" t="s">
        <v>99</v>
      </c>
      <c r="V51" s="22" t="s">
        <v>99</v>
      </c>
      <c r="X51" s="5">
        <v>1.82441999088138</v>
      </c>
      <c r="Y51" s="5" t="str">
        <f t="shared" si="4"/>
        <v>Maize</v>
      </c>
      <c r="Z51" s="3" t="s">
        <v>300</v>
      </c>
      <c r="AA51" s="3" t="s">
        <v>309</v>
      </c>
      <c r="AB51" s="5" t="s">
        <v>298</v>
      </c>
    </row>
    <row r="52" ht="15.75" customHeight="1">
      <c r="A52" s="3" t="str">
        <f t="shared" si="1"/>
        <v>Bioethanol;2017,108,Germany,Bluewater</v>
      </c>
      <c r="B52" s="3" t="str">
        <f t="shared" si="2"/>
        <v>Bioethanol,2017,108,Germany</v>
      </c>
      <c r="C52" s="3">
        <v>79.0</v>
      </c>
      <c r="D52" s="3" t="s">
        <v>229</v>
      </c>
      <c r="E52" s="3" t="s">
        <v>231</v>
      </c>
      <c r="G52" s="3" t="s">
        <v>255</v>
      </c>
      <c r="H52" s="5">
        <v>2017.0</v>
      </c>
      <c r="I52" s="3" t="s">
        <v>295</v>
      </c>
      <c r="J52" s="3">
        <v>108.0</v>
      </c>
      <c r="K52" s="3" t="s">
        <v>129</v>
      </c>
      <c r="L52" s="3" t="s">
        <v>130</v>
      </c>
      <c r="M52" s="3">
        <v>2520.0</v>
      </c>
      <c r="N52" s="3" t="s">
        <v>273</v>
      </c>
      <c r="O52" s="3" t="s">
        <v>265</v>
      </c>
      <c r="P52" s="3" t="s">
        <v>120</v>
      </c>
      <c r="Q52" s="5" t="s">
        <v>121</v>
      </c>
      <c r="R52" s="5" t="str">
        <f t="shared" si="3"/>
        <v>GR_Cerealsnes.GR_crop_production</v>
      </c>
      <c r="S52" s="3" t="s">
        <v>22</v>
      </c>
      <c r="T52" s="3" t="s">
        <v>79</v>
      </c>
      <c r="U52" s="21" t="s">
        <v>79</v>
      </c>
      <c r="V52" s="22" t="s">
        <v>79</v>
      </c>
      <c r="X52" s="5">
        <v>2.0</v>
      </c>
      <c r="Y52" s="5" t="str">
        <f t="shared" si="4"/>
        <v>Cerealsnes</v>
      </c>
      <c r="Z52" s="3" t="s">
        <v>296</v>
      </c>
      <c r="AA52" s="3" t="s">
        <v>103</v>
      </c>
      <c r="AB52" s="5" t="s">
        <v>298</v>
      </c>
    </row>
    <row r="53" ht="15.75" customHeight="1">
      <c r="A53" s="3" t="str">
        <f t="shared" si="1"/>
        <v>Bioethanol;2017,157,Germany,FertilizerN</v>
      </c>
      <c r="B53" s="3" t="str">
        <f t="shared" si="2"/>
        <v>Bioethanol,2017,157,Germany</v>
      </c>
      <c r="C53" s="3">
        <v>79.0</v>
      </c>
      <c r="D53" s="3" t="s">
        <v>229</v>
      </c>
      <c r="E53" s="3" t="s">
        <v>231</v>
      </c>
      <c r="G53" s="3" t="s">
        <v>255</v>
      </c>
      <c r="H53" s="5">
        <v>2017.0</v>
      </c>
      <c r="I53" s="3">
        <v>2012.0</v>
      </c>
      <c r="J53" s="3">
        <v>157.0</v>
      </c>
      <c r="K53" s="3" t="s">
        <v>125</v>
      </c>
      <c r="L53" s="3" t="s">
        <v>125</v>
      </c>
      <c r="M53" s="3">
        <v>2537.0</v>
      </c>
      <c r="N53" s="3" t="s">
        <v>125</v>
      </c>
      <c r="O53" s="3" t="s">
        <v>267</v>
      </c>
      <c r="P53" s="3" t="s">
        <v>120</v>
      </c>
      <c r="Q53" s="5" t="s">
        <v>121</v>
      </c>
      <c r="R53" s="5" t="str">
        <f t="shared" si="3"/>
        <v>GR_Sugarbeet.GR_crop_production</v>
      </c>
      <c r="S53" s="3" t="s">
        <v>22</v>
      </c>
      <c r="T53" s="3" t="s">
        <v>177</v>
      </c>
      <c r="U53" s="21" t="s">
        <v>177</v>
      </c>
      <c r="V53" s="22" t="s">
        <v>177</v>
      </c>
      <c r="X53" s="5">
        <v>2.10585937216344</v>
      </c>
      <c r="Y53" s="5" t="str">
        <f t="shared" si="4"/>
        <v>Sugarbeet</v>
      </c>
      <c r="Z53" s="3" t="s">
        <v>300</v>
      </c>
      <c r="AA53" s="3" t="s">
        <v>260</v>
      </c>
      <c r="AB53" s="5" t="s">
        <v>298</v>
      </c>
    </row>
    <row r="54" ht="15.75" customHeight="1">
      <c r="A54" s="3" t="str">
        <f t="shared" si="1"/>
        <v>Bioethanol;2017,15,Germany,Labour</v>
      </c>
      <c r="B54" s="3" t="str">
        <f t="shared" si="2"/>
        <v>Bioethanol,2017,15,Germany</v>
      </c>
      <c r="C54" s="3">
        <v>79.0</v>
      </c>
      <c r="D54" s="3" t="s">
        <v>229</v>
      </c>
      <c r="E54" s="3" t="s">
        <v>231</v>
      </c>
      <c r="G54" s="3" t="s">
        <v>255</v>
      </c>
      <c r="H54" s="5">
        <v>2017.0</v>
      </c>
      <c r="I54" s="3">
        <v>2012.0</v>
      </c>
      <c r="J54" s="3">
        <v>15.0</v>
      </c>
      <c r="K54" s="3" t="s">
        <v>127</v>
      </c>
      <c r="L54" s="3" t="s">
        <v>127</v>
      </c>
      <c r="M54" s="3">
        <v>2511.0</v>
      </c>
      <c r="N54" s="3" t="s">
        <v>269</v>
      </c>
      <c r="O54" s="3" t="s">
        <v>265</v>
      </c>
      <c r="P54" s="3" t="s">
        <v>120</v>
      </c>
      <c r="Q54" s="5" t="s">
        <v>121</v>
      </c>
      <c r="R54" s="5" t="str">
        <f t="shared" si="3"/>
        <v>GR_Wheat.GR_crop_production</v>
      </c>
      <c r="S54" s="3" t="s">
        <v>22</v>
      </c>
      <c r="T54" s="3" t="s">
        <v>99</v>
      </c>
      <c r="U54" s="21" t="s">
        <v>99</v>
      </c>
      <c r="V54" s="22" t="s">
        <v>99</v>
      </c>
      <c r="X54" s="5">
        <v>2.11429345682509</v>
      </c>
      <c r="Y54" s="5" t="str">
        <f t="shared" si="4"/>
        <v>Wheat</v>
      </c>
      <c r="Z54" s="3" t="s">
        <v>300</v>
      </c>
      <c r="AA54" s="3" t="s">
        <v>309</v>
      </c>
      <c r="AB54" s="5" t="s">
        <v>298</v>
      </c>
    </row>
    <row r="55" ht="15.75" customHeight="1">
      <c r="A55" s="3" t="str">
        <f t="shared" si="1"/>
        <v>Bioethanol;2017,157,Germany,FertilizerK2O</v>
      </c>
      <c r="B55" s="3" t="str">
        <f t="shared" si="2"/>
        <v>Bioethanol,2017,157,Germany</v>
      </c>
      <c r="C55" s="3">
        <v>79.0</v>
      </c>
      <c r="D55" s="3" t="s">
        <v>229</v>
      </c>
      <c r="E55" s="3" t="s">
        <v>231</v>
      </c>
      <c r="G55" s="3" t="s">
        <v>255</v>
      </c>
      <c r="H55" s="5">
        <v>2017.0</v>
      </c>
      <c r="I55" s="3">
        <v>2012.0</v>
      </c>
      <c r="J55" s="3">
        <v>157.0</v>
      </c>
      <c r="K55" s="3" t="s">
        <v>125</v>
      </c>
      <c r="L55" s="3" t="s">
        <v>125</v>
      </c>
      <c r="M55" s="3">
        <v>2537.0</v>
      </c>
      <c r="N55" s="3" t="s">
        <v>125</v>
      </c>
      <c r="O55" s="3" t="s">
        <v>267</v>
      </c>
      <c r="P55" s="3" t="s">
        <v>120</v>
      </c>
      <c r="Q55" s="5" t="s">
        <v>121</v>
      </c>
      <c r="R55" s="5" t="str">
        <f t="shared" si="3"/>
        <v>GR_Sugarbeet.GR_crop_production</v>
      </c>
      <c r="S55" s="3" t="s">
        <v>22</v>
      </c>
      <c r="T55" s="3" t="s">
        <v>180</v>
      </c>
      <c r="U55" s="21" t="s">
        <v>180</v>
      </c>
      <c r="V55" s="22" t="s">
        <v>180</v>
      </c>
      <c r="X55" s="5">
        <v>2.2510910530023</v>
      </c>
      <c r="Y55" s="5" t="str">
        <f t="shared" si="4"/>
        <v>Sugarbeet</v>
      </c>
      <c r="Z55" s="3" t="s">
        <v>300</v>
      </c>
      <c r="AA55" s="3" t="s">
        <v>260</v>
      </c>
      <c r="AB55" s="5" t="s">
        <v>298</v>
      </c>
    </row>
    <row r="56" ht="15.75" customHeight="1">
      <c r="A56" s="3" t="str">
        <f t="shared" si="1"/>
        <v>Bioethanol;2017,15,France,Labour</v>
      </c>
      <c r="B56" s="3" t="str">
        <f t="shared" si="2"/>
        <v>Bioethanol,2017,15,France</v>
      </c>
      <c r="C56" s="3">
        <v>68.0</v>
      </c>
      <c r="D56" s="3" t="s">
        <v>194</v>
      </c>
      <c r="E56" s="3" t="s">
        <v>195</v>
      </c>
      <c r="G56" s="3" t="s">
        <v>255</v>
      </c>
      <c r="H56" s="5">
        <v>2017.0</v>
      </c>
      <c r="I56" s="3">
        <v>2012.0</v>
      </c>
      <c r="J56" s="3">
        <v>15.0</v>
      </c>
      <c r="K56" s="3" t="s">
        <v>127</v>
      </c>
      <c r="L56" s="3" t="s">
        <v>127</v>
      </c>
      <c r="M56" s="3">
        <v>2511.0</v>
      </c>
      <c r="N56" s="3" t="s">
        <v>269</v>
      </c>
      <c r="O56" s="3" t="s">
        <v>265</v>
      </c>
      <c r="P56" s="3" t="s">
        <v>120</v>
      </c>
      <c r="Q56" s="5" t="s">
        <v>121</v>
      </c>
      <c r="R56" s="5" t="str">
        <f t="shared" si="3"/>
        <v>FR_Wheat.FR_crop_production</v>
      </c>
      <c r="S56" s="3" t="s">
        <v>22</v>
      </c>
      <c r="T56" s="3" t="s">
        <v>99</v>
      </c>
      <c r="U56" s="21" t="s">
        <v>99</v>
      </c>
      <c r="V56" s="22" t="s">
        <v>99</v>
      </c>
      <c r="X56" s="5">
        <v>2.29669964843809</v>
      </c>
      <c r="Y56" s="5" t="str">
        <f t="shared" si="4"/>
        <v>Wheat</v>
      </c>
      <c r="Z56" s="3" t="s">
        <v>300</v>
      </c>
      <c r="AA56" s="3" t="s">
        <v>309</v>
      </c>
      <c r="AB56" s="5" t="s">
        <v>298</v>
      </c>
    </row>
    <row r="57" ht="15.75" customHeight="1">
      <c r="A57" s="3" t="str">
        <f t="shared" si="1"/>
        <v>Bioethanol;2017,108,Germany,Labour</v>
      </c>
      <c r="B57" s="3" t="str">
        <f t="shared" si="2"/>
        <v>Bioethanol,2017,108,Germany</v>
      </c>
      <c r="C57" s="3">
        <v>79.0</v>
      </c>
      <c r="D57" s="3" t="s">
        <v>229</v>
      </c>
      <c r="E57" s="3" t="s">
        <v>231</v>
      </c>
      <c r="G57" s="3" t="s">
        <v>255</v>
      </c>
      <c r="H57" s="5">
        <v>2017.0</v>
      </c>
      <c r="I57" s="3">
        <v>2012.0</v>
      </c>
      <c r="J57" s="3">
        <v>108.0</v>
      </c>
      <c r="K57" s="3" t="s">
        <v>129</v>
      </c>
      <c r="L57" s="3" t="s">
        <v>130</v>
      </c>
      <c r="M57" s="3">
        <v>2520.0</v>
      </c>
      <c r="N57" s="3" t="s">
        <v>273</v>
      </c>
      <c r="O57" s="3" t="s">
        <v>265</v>
      </c>
      <c r="P57" s="3" t="s">
        <v>120</v>
      </c>
      <c r="Q57" s="5" t="s">
        <v>121</v>
      </c>
      <c r="R57" s="5" t="str">
        <f t="shared" si="3"/>
        <v>GR_Cerealsnes.GR_crop_production</v>
      </c>
      <c r="S57" s="3" t="s">
        <v>22</v>
      </c>
      <c r="T57" s="3" t="s">
        <v>99</v>
      </c>
      <c r="U57" s="21" t="s">
        <v>99</v>
      </c>
      <c r="V57" s="22" t="s">
        <v>99</v>
      </c>
      <c r="X57" s="5">
        <v>2.37892201532856</v>
      </c>
      <c r="Y57" s="5" t="str">
        <f t="shared" si="4"/>
        <v>Cerealsnes</v>
      </c>
      <c r="Z57" s="3" t="s">
        <v>300</v>
      </c>
      <c r="AA57" s="3" t="s">
        <v>309</v>
      </c>
      <c r="AB57" s="5" t="s">
        <v>298</v>
      </c>
    </row>
    <row r="58" ht="15.75" customHeight="1">
      <c r="A58" s="3" t="str">
        <f t="shared" si="1"/>
        <v>Bioethanol;2017,56,Spain,Labour</v>
      </c>
      <c r="B58" s="3" t="str">
        <f t="shared" si="2"/>
        <v>Bioethanol,2017,56,Spain</v>
      </c>
      <c r="C58" s="3">
        <v>203.0</v>
      </c>
      <c r="D58" s="3" t="s">
        <v>288</v>
      </c>
      <c r="E58" s="3" t="s">
        <v>289</v>
      </c>
      <c r="G58" s="3" t="s">
        <v>255</v>
      </c>
      <c r="H58" s="5">
        <v>2017.0</v>
      </c>
      <c r="I58" s="3">
        <v>2012.0</v>
      </c>
      <c r="J58" s="3">
        <v>56.0</v>
      </c>
      <c r="K58" s="3" t="s">
        <v>119</v>
      </c>
      <c r="L58" s="3" t="s">
        <v>119</v>
      </c>
      <c r="M58" s="3">
        <v>2514.0</v>
      </c>
      <c r="N58" s="3" t="s">
        <v>264</v>
      </c>
      <c r="O58" s="3" t="s">
        <v>265</v>
      </c>
      <c r="P58" s="3" t="s">
        <v>120</v>
      </c>
      <c r="Q58" s="5" t="s">
        <v>121</v>
      </c>
      <c r="R58" s="5" t="str">
        <f t="shared" si="3"/>
        <v>SP_Maize.SP_crop_production</v>
      </c>
      <c r="S58" s="3" t="s">
        <v>22</v>
      </c>
      <c r="T58" s="3" t="s">
        <v>99</v>
      </c>
      <c r="U58" s="21" t="s">
        <v>99</v>
      </c>
      <c r="V58" s="22" t="s">
        <v>99</v>
      </c>
      <c r="X58" s="5">
        <v>2.48026249816436</v>
      </c>
      <c r="Y58" s="5" t="str">
        <f t="shared" si="4"/>
        <v>Maize</v>
      </c>
      <c r="Z58" s="3" t="s">
        <v>300</v>
      </c>
      <c r="AA58" s="3" t="s">
        <v>309</v>
      </c>
      <c r="AB58" s="5" t="s">
        <v>298</v>
      </c>
    </row>
    <row r="59" ht="15.75" customHeight="1">
      <c r="A59" s="3" t="str">
        <f t="shared" si="1"/>
        <v>Bioethanol;2017,157,Germany,Bluewater</v>
      </c>
      <c r="B59" s="3" t="str">
        <f t="shared" si="2"/>
        <v>Bioethanol,2017,157,Germany</v>
      </c>
      <c r="C59" s="3">
        <v>79.0</v>
      </c>
      <c r="D59" s="3" t="s">
        <v>229</v>
      </c>
      <c r="E59" s="3" t="s">
        <v>231</v>
      </c>
      <c r="G59" s="3" t="s">
        <v>255</v>
      </c>
      <c r="H59" s="5">
        <v>2017.0</v>
      </c>
      <c r="I59" s="3" t="s">
        <v>295</v>
      </c>
      <c r="J59" s="3">
        <v>157.0</v>
      </c>
      <c r="K59" s="3" t="s">
        <v>125</v>
      </c>
      <c r="L59" s="3" t="s">
        <v>125</v>
      </c>
      <c r="M59" s="3">
        <v>2537.0</v>
      </c>
      <c r="N59" s="3" t="s">
        <v>125</v>
      </c>
      <c r="O59" s="3" t="s">
        <v>267</v>
      </c>
      <c r="P59" s="3" t="s">
        <v>120</v>
      </c>
      <c r="Q59" s="5" t="s">
        <v>121</v>
      </c>
      <c r="R59" s="5" t="str">
        <f t="shared" si="3"/>
        <v>GR_Sugarbeet.GR_crop_production</v>
      </c>
      <c r="S59" s="3" t="s">
        <v>22</v>
      </c>
      <c r="T59" s="3" t="s">
        <v>79</v>
      </c>
      <c r="U59" s="21" t="s">
        <v>79</v>
      </c>
      <c r="V59" s="22" t="s">
        <v>79</v>
      </c>
      <c r="X59" s="5">
        <v>2.70054534772571</v>
      </c>
      <c r="Y59" s="5" t="str">
        <f t="shared" si="4"/>
        <v>Sugarbeet</v>
      </c>
      <c r="Z59" s="3" t="s">
        <v>296</v>
      </c>
      <c r="AA59" s="3" t="s">
        <v>297</v>
      </c>
      <c r="AB59" s="5" t="s">
        <v>298</v>
      </c>
    </row>
    <row r="60" ht="15.75" customHeight="1">
      <c r="A60" s="3" t="str">
        <f t="shared" si="1"/>
        <v>Bioethanol;2017,15,UnitedKingdom,Labour</v>
      </c>
      <c r="B60" s="3" t="str">
        <f t="shared" si="2"/>
        <v>Bioethanol,2017,15,UnitedKingdom</v>
      </c>
      <c r="C60" s="3">
        <v>229.0</v>
      </c>
      <c r="D60" s="3" t="s">
        <v>290</v>
      </c>
      <c r="E60" s="3" t="s">
        <v>291</v>
      </c>
      <c r="G60" s="3" t="s">
        <v>255</v>
      </c>
      <c r="H60" s="5">
        <v>2017.0</v>
      </c>
      <c r="I60" s="3">
        <v>2012.0</v>
      </c>
      <c r="J60" s="3">
        <v>15.0</v>
      </c>
      <c r="K60" s="3" t="s">
        <v>127</v>
      </c>
      <c r="L60" s="3" t="s">
        <v>127</v>
      </c>
      <c r="M60" s="3">
        <v>2511.0</v>
      </c>
      <c r="N60" s="3" t="s">
        <v>269</v>
      </c>
      <c r="O60" s="3" t="s">
        <v>265</v>
      </c>
      <c r="P60" s="3" t="s">
        <v>120</v>
      </c>
      <c r="Q60" s="5" t="s">
        <v>121</v>
      </c>
      <c r="R60" s="5" t="str">
        <f t="shared" si="3"/>
        <v>UK_Wheat.UK_crop_production</v>
      </c>
      <c r="S60" s="3" t="s">
        <v>22</v>
      </c>
      <c r="T60" s="3" t="s">
        <v>99</v>
      </c>
      <c r="U60" s="21" t="s">
        <v>99</v>
      </c>
      <c r="V60" s="22" t="s">
        <v>99</v>
      </c>
      <c r="X60" s="5">
        <v>2.72179640192662</v>
      </c>
      <c r="Y60" s="5" t="str">
        <f t="shared" si="4"/>
        <v>Wheat</v>
      </c>
      <c r="Z60" s="3" t="s">
        <v>300</v>
      </c>
      <c r="AA60" s="3" t="s">
        <v>309</v>
      </c>
      <c r="AB60" s="5" t="s">
        <v>298</v>
      </c>
    </row>
    <row r="61" ht="15.75" customHeight="1">
      <c r="A61" s="3" t="str">
        <f t="shared" si="1"/>
        <v>Bioethanol;2017,71,Poland,FertilizerP2O5</v>
      </c>
      <c r="B61" s="3" t="str">
        <f t="shared" si="2"/>
        <v>Bioethanol,2017,71,Poland</v>
      </c>
      <c r="C61" s="3">
        <v>173.0</v>
      </c>
      <c r="D61" s="3" t="s">
        <v>292</v>
      </c>
      <c r="E61" s="3" t="s">
        <v>293</v>
      </c>
      <c r="G61" s="3" t="s">
        <v>255</v>
      </c>
      <c r="H61" s="5">
        <v>2017.0</v>
      </c>
      <c r="I61" s="3">
        <v>2012.0</v>
      </c>
      <c r="J61" s="3">
        <v>71.0</v>
      </c>
      <c r="K61" s="3" t="s">
        <v>124</v>
      </c>
      <c r="L61" s="3" t="s">
        <v>124</v>
      </c>
      <c r="M61" s="3">
        <v>2515.0</v>
      </c>
      <c r="N61" s="3" t="s">
        <v>294</v>
      </c>
      <c r="O61" s="3" t="s">
        <v>265</v>
      </c>
      <c r="P61" s="3" t="s">
        <v>120</v>
      </c>
      <c r="Q61" s="5" t="s">
        <v>121</v>
      </c>
      <c r="R61" s="5" t="str">
        <f t="shared" si="3"/>
        <v>PL_Rye.PL_crop_production</v>
      </c>
      <c r="S61" s="3" t="s">
        <v>22</v>
      </c>
      <c r="T61" s="3" t="s">
        <v>178</v>
      </c>
      <c r="U61" s="21" t="s">
        <v>178</v>
      </c>
      <c r="V61" s="22" t="s">
        <v>178</v>
      </c>
      <c r="X61" s="5">
        <v>3.46370327608602</v>
      </c>
      <c r="Y61" s="5" t="str">
        <f t="shared" si="4"/>
        <v>Rye</v>
      </c>
      <c r="AA61" s="3" t="s">
        <v>260</v>
      </c>
      <c r="AB61" s="5" t="s">
        <v>298</v>
      </c>
    </row>
    <row r="62" ht="15.75" customHeight="1">
      <c r="A62" s="3" t="str">
        <f t="shared" si="1"/>
        <v>Bioethanol;2017,156,Brazil,Labour</v>
      </c>
      <c r="B62" s="3" t="str">
        <f t="shared" si="2"/>
        <v>Bioethanol,2017,156,Brazil</v>
      </c>
      <c r="C62" s="3">
        <v>21.0</v>
      </c>
      <c r="D62" s="3" t="s">
        <v>64</v>
      </c>
      <c r="E62" s="3" t="s">
        <v>69</v>
      </c>
      <c r="G62" s="3" t="s">
        <v>255</v>
      </c>
      <c r="H62" s="5">
        <v>2017.0</v>
      </c>
      <c r="J62" s="3">
        <v>156.0</v>
      </c>
      <c r="K62" s="3" t="s">
        <v>105</v>
      </c>
      <c r="L62" s="3" t="s">
        <v>105</v>
      </c>
      <c r="M62" s="3">
        <v>2536.0</v>
      </c>
      <c r="N62" s="3" t="s">
        <v>105</v>
      </c>
      <c r="O62" s="3" t="s">
        <v>257</v>
      </c>
      <c r="P62" s="3" t="s">
        <v>120</v>
      </c>
      <c r="Q62" s="5" t="s">
        <v>121</v>
      </c>
      <c r="R62" s="5" t="str">
        <f t="shared" si="3"/>
        <v>BR_Sugarcane.BR_crop_production</v>
      </c>
      <c r="S62" s="3" t="s">
        <v>22</v>
      </c>
      <c r="T62" s="3" t="s">
        <v>99</v>
      </c>
      <c r="U62" s="21" t="s">
        <v>99</v>
      </c>
      <c r="V62" s="22" t="s">
        <v>99</v>
      </c>
      <c r="X62" s="5">
        <v>3.88</v>
      </c>
      <c r="Y62" s="5" t="str">
        <f t="shared" si="4"/>
        <v>Sugarcane</v>
      </c>
      <c r="Z62" s="3" t="s">
        <v>300</v>
      </c>
      <c r="AA62" s="3" t="s">
        <v>305</v>
      </c>
      <c r="AB62" s="5" t="s">
        <v>298</v>
      </c>
    </row>
    <row r="63" ht="15.75" customHeight="1">
      <c r="A63" s="3" t="str">
        <f t="shared" si="1"/>
        <v>Bioethanol;2017,56,France,FertilizerK2O</v>
      </c>
      <c r="B63" s="3" t="str">
        <f t="shared" si="2"/>
        <v>Bioethanol,2017,56,France</v>
      </c>
      <c r="C63" s="3">
        <v>68.0</v>
      </c>
      <c r="D63" s="3" t="s">
        <v>194</v>
      </c>
      <c r="E63" s="3" t="s">
        <v>195</v>
      </c>
      <c r="G63" s="3" t="s">
        <v>255</v>
      </c>
      <c r="H63" s="5">
        <v>2017.0</v>
      </c>
      <c r="I63" s="3">
        <v>2012.0</v>
      </c>
      <c r="J63" s="3">
        <v>56.0</v>
      </c>
      <c r="K63" s="3" t="s">
        <v>119</v>
      </c>
      <c r="L63" s="3" t="s">
        <v>119</v>
      </c>
      <c r="M63" s="3">
        <v>2514.0</v>
      </c>
      <c r="N63" s="3" t="s">
        <v>264</v>
      </c>
      <c r="O63" s="3" t="s">
        <v>265</v>
      </c>
      <c r="P63" s="3" t="s">
        <v>120</v>
      </c>
      <c r="Q63" s="5" t="s">
        <v>121</v>
      </c>
      <c r="R63" s="5" t="str">
        <f t="shared" si="3"/>
        <v>FR_Maize.FR_crop_production</v>
      </c>
      <c r="S63" s="3" t="s">
        <v>22</v>
      </c>
      <c r="T63" s="3" t="s">
        <v>180</v>
      </c>
      <c r="U63" s="21" t="s">
        <v>180</v>
      </c>
      <c r="V63" s="22" t="s">
        <v>180</v>
      </c>
      <c r="X63" s="5">
        <v>3.99893361770195</v>
      </c>
      <c r="Y63" s="5" t="str">
        <f t="shared" si="4"/>
        <v>Maize</v>
      </c>
      <c r="Z63" s="3" t="s">
        <v>300</v>
      </c>
      <c r="AA63" s="3" t="s">
        <v>260</v>
      </c>
      <c r="AB63" s="5" t="s">
        <v>298</v>
      </c>
    </row>
    <row r="64" ht="15.75" customHeight="1">
      <c r="A64" s="3" t="str">
        <f t="shared" si="1"/>
        <v>Bioethanol;2017,15,Germany,FertilizerP2O5</v>
      </c>
      <c r="B64" s="3" t="str">
        <f t="shared" si="2"/>
        <v>Bioethanol,2017,15,Germany</v>
      </c>
      <c r="C64" s="3">
        <v>79.0</v>
      </c>
      <c r="D64" s="3" t="s">
        <v>229</v>
      </c>
      <c r="E64" s="3" t="s">
        <v>231</v>
      </c>
      <c r="G64" s="3" t="s">
        <v>255</v>
      </c>
      <c r="H64" s="5">
        <v>2017.0</v>
      </c>
      <c r="I64" s="3">
        <v>2012.0</v>
      </c>
      <c r="J64" s="3">
        <v>15.0</v>
      </c>
      <c r="K64" s="3" t="s">
        <v>127</v>
      </c>
      <c r="L64" s="3" t="s">
        <v>127</v>
      </c>
      <c r="M64" s="3">
        <v>2511.0</v>
      </c>
      <c r="N64" s="3" t="s">
        <v>269</v>
      </c>
      <c r="O64" s="3" t="s">
        <v>265</v>
      </c>
      <c r="P64" s="3" t="s">
        <v>120</v>
      </c>
      <c r="Q64" s="5" t="s">
        <v>121</v>
      </c>
      <c r="R64" s="5" t="str">
        <f t="shared" si="3"/>
        <v>GR_Wheat.GR_crop_production</v>
      </c>
      <c r="S64" s="3" t="s">
        <v>22</v>
      </c>
      <c r="T64" s="3" t="s">
        <v>178</v>
      </c>
      <c r="U64" s="21" t="s">
        <v>178</v>
      </c>
      <c r="V64" s="22" t="s">
        <v>178</v>
      </c>
      <c r="X64" s="5">
        <v>4.09209951986032</v>
      </c>
      <c r="Y64" s="5" t="str">
        <f t="shared" si="4"/>
        <v>Wheat</v>
      </c>
      <c r="Z64" s="3" t="s">
        <v>300</v>
      </c>
      <c r="AA64" s="3" t="s">
        <v>260</v>
      </c>
      <c r="AB64" s="5" t="s">
        <v>298</v>
      </c>
    </row>
    <row r="65" ht="15.75" customHeight="1">
      <c r="A65" s="3" t="str">
        <f t="shared" si="1"/>
        <v>Bioethanol;2017,71,Poland,FertilizerK2O</v>
      </c>
      <c r="B65" s="3" t="str">
        <f t="shared" si="2"/>
        <v>Bioethanol,2017,71,Poland</v>
      </c>
      <c r="C65" s="3">
        <v>173.0</v>
      </c>
      <c r="D65" s="3" t="s">
        <v>292</v>
      </c>
      <c r="E65" s="3" t="s">
        <v>293</v>
      </c>
      <c r="G65" s="3" t="s">
        <v>255</v>
      </c>
      <c r="H65" s="5">
        <v>2017.0</v>
      </c>
      <c r="I65" s="3">
        <v>2012.0</v>
      </c>
      <c r="J65" s="3">
        <v>71.0</v>
      </c>
      <c r="K65" s="3" t="s">
        <v>124</v>
      </c>
      <c r="L65" s="3" t="s">
        <v>124</v>
      </c>
      <c r="M65" s="3">
        <v>2515.0</v>
      </c>
      <c r="N65" s="3" t="s">
        <v>294</v>
      </c>
      <c r="O65" s="3" t="s">
        <v>265</v>
      </c>
      <c r="P65" s="3" t="s">
        <v>120</v>
      </c>
      <c r="Q65" s="5" t="s">
        <v>121</v>
      </c>
      <c r="R65" s="5" t="str">
        <f t="shared" si="3"/>
        <v>PL_Rye.PL_crop_production</v>
      </c>
      <c r="S65" s="3" t="s">
        <v>22</v>
      </c>
      <c r="T65" s="3" t="s">
        <v>180</v>
      </c>
      <c r="U65" s="21" t="s">
        <v>180</v>
      </c>
      <c r="V65" s="22" t="s">
        <v>180</v>
      </c>
      <c r="X65" s="5">
        <v>4.29354885264829</v>
      </c>
      <c r="Y65" s="5" t="str">
        <f t="shared" si="4"/>
        <v>Rye</v>
      </c>
      <c r="AA65" s="3" t="s">
        <v>260</v>
      </c>
      <c r="AB65" s="5" t="s">
        <v>298</v>
      </c>
    </row>
    <row r="66" ht="15.75" customHeight="1">
      <c r="A66" s="3" t="str">
        <f t="shared" si="1"/>
        <v>Bioethanol;2017,156,Brazil,Diesel</v>
      </c>
      <c r="B66" s="3" t="str">
        <f t="shared" si="2"/>
        <v>Bioethanol,2017,156,Brazil</v>
      </c>
      <c r="C66" s="3">
        <v>21.0</v>
      </c>
      <c r="D66" s="3" t="s">
        <v>64</v>
      </c>
      <c r="E66" s="3" t="s">
        <v>69</v>
      </c>
      <c r="G66" s="3" t="s">
        <v>255</v>
      </c>
      <c r="H66" s="5">
        <v>2017.0</v>
      </c>
      <c r="J66" s="3">
        <v>156.0</v>
      </c>
      <c r="K66" s="3" t="s">
        <v>105</v>
      </c>
      <c r="L66" s="3" t="s">
        <v>105</v>
      </c>
      <c r="M66" s="3">
        <v>2536.0</v>
      </c>
      <c r="N66" s="3" t="s">
        <v>105</v>
      </c>
      <c r="O66" s="3" t="s">
        <v>257</v>
      </c>
      <c r="P66" s="3" t="s">
        <v>120</v>
      </c>
      <c r="Q66" s="5" t="s">
        <v>121</v>
      </c>
      <c r="R66" s="5" t="str">
        <f t="shared" si="3"/>
        <v>BR_Sugarcane.BR_crop_production</v>
      </c>
      <c r="S66" s="3" t="s">
        <v>22</v>
      </c>
      <c r="T66" s="3" t="s">
        <v>101</v>
      </c>
      <c r="U66" s="21" t="s">
        <v>101</v>
      </c>
      <c r="V66" s="22" t="s">
        <v>101</v>
      </c>
      <c r="X66" s="5">
        <v>4.85185185185185</v>
      </c>
      <c r="Y66" s="5" t="str">
        <f t="shared" si="4"/>
        <v>Sugarcane</v>
      </c>
      <c r="Z66" s="3" t="s">
        <v>300</v>
      </c>
      <c r="AA66" s="3" t="s">
        <v>305</v>
      </c>
      <c r="AB66" s="5" t="s">
        <v>298</v>
      </c>
    </row>
    <row r="67" ht="15.75" customHeight="1">
      <c r="A67" s="3" t="str">
        <f t="shared" si="1"/>
        <v>Bioethanol;2017,108,Germany,FertilizerP2O5</v>
      </c>
      <c r="B67" s="3" t="str">
        <f t="shared" si="2"/>
        <v>Bioethanol,2017,108,Germany</v>
      </c>
      <c r="C67" s="3">
        <v>79.0</v>
      </c>
      <c r="D67" s="3" t="s">
        <v>229</v>
      </c>
      <c r="E67" s="3" t="s">
        <v>231</v>
      </c>
      <c r="G67" s="3" t="s">
        <v>255</v>
      </c>
      <c r="H67" s="5">
        <v>2017.0</v>
      </c>
      <c r="I67" s="3">
        <v>2012.0</v>
      </c>
      <c r="J67" s="3">
        <v>108.0</v>
      </c>
      <c r="K67" s="3" t="s">
        <v>129</v>
      </c>
      <c r="L67" s="3" t="s">
        <v>130</v>
      </c>
      <c r="M67" s="3">
        <v>2520.0</v>
      </c>
      <c r="N67" s="3" t="s">
        <v>273</v>
      </c>
      <c r="O67" s="3" t="s">
        <v>265</v>
      </c>
      <c r="P67" s="3" t="s">
        <v>120</v>
      </c>
      <c r="Q67" s="5" t="s">
        <v>121</v>
      </c>
      <c r="R67" s="5" t="str">
        <f t="shared" si="3"/>
        <v>GR_Cerealsnes.GR_crop_production</v>
      </c>
      <c r="S67" s="3" t="s">
        <v>22</v>
      </c>
      <c r="T67" s="3" t="s">
        <v>178</v>
      </c>
      <c r="U67" s="21" t="s">
        <v>178</v>
      </c>
      <c r="V67" s="22" t="s">
        <v>178</v>
      </c>
      <c r="X67" s="5">
        <v>4.9112252191415</v>
      </c>
      <c r="Y67" s="5" t="str">
        <f t="shared" si="4"/>
        <v>Cerealsnes</v>
      </c>
      <c r="Z67" s="3" t="s">
        <v>300</v>
      </c>
      <c r="AA67" s="3" t="s">
        <v>260</v>
      </c>
      <c r="AB67" s="5" t="s">
        <v>298</v>
      </c>
    </row>
    <row r="68" ht="15.75" customHeight="1">
      <c r="A68" s="3" t="str">
        <f t="shared" si="1"/>
        <v>Bioethanol;2017,156,Brazil,Bluewater</v>
      </c>
      <c r="B68" s="3" t="str">
        <f t="shared" si="2"/>
        <v>Bioethanol,2017,156,Brazil</v>
      </c>
      <c r="C68" s="3">
        <v>21.0</v>
      </c>
      <c r="D68" s="3" t="s">
        <v>64</v>
      </c>
      <c r="E68" s="3" t="s">
        <v>69</v>
      </c>
      <c r="G68" s="3" t="s">
        <v>255</v>
      </c>
      <c r="H68" s="5">
        <v>2017.0</v>
      </c>
      <c r="I68" s="3" t="s">
        <v>295</v>
      </c>
      <c r="J68" s="3">
        <v>156.0</v>
      </c>
      <c r="K68" s="3" t="s">
        <v>105</v>
      </c>
      <c r="L68" s="3" t="s">
        <v>105</v>
      </c>
      <c r="M68" s="3">
        <v>2536.0</v>
      </c>
      <c r="N68" s="3" t="s">
        <v>105</v>
      </c>
      <c r="O68" s="3" t="s">
        <v>257</v>
      </c>
      <c r="P68" s="3" t="s">
        <v>120</v>
      </c>
      <c r="Q68" s="5" t="s">
        <v>121</v>
      </c>
      <c r="R68" s="5" t="str">
        <f t="shared" si="3"/>
        <v>BR_Sugarcane.BR_crop_production</v>
      </c>
      <c r="S68" s="3" t="s">
        <v>22</v>
      </c>
      <c r="T68" s="3" t="s">
        <v>79</v>
      </c>
      <c r="U68" s="21" t="s">
        <v>79</v>
      </c>
      <c r="V68" s="22" t="s">
        <v>79</v>
      </c>
      <c r="X68" s="5">
        <v>5.0</v>
      </c>
      <c r="Y68" s="5" t="str">
        <f t="shared" si="4"/>
        <v>Sugarcane</v>
      </c>
      <c r="Z68" s="3" t="s">
        <v>296</v>
      </c>
      <c r="AA68" s="3" t="s">
        <v>297</v>
      </c>
      <c r="AB68" s="5" t="s">
        <v>298</v>
      </c>
    </row>
    <row r="69" ht="15.75" customHeight="1">
      <c r="A69" s="3" t="str">
        <f t="shared" si="1"/>
        <v>Bioethanol;2017,56,Hungary,FertilizerP2O5</v>
      </c>
      <c r="B69" s="3" t="str">
        <f t="shared" si="2"/>
        <v>Bioethanol,2017,56,Hungary</v>
      </c>
      <c r="C69" s="3">
        <v>97.0</v>
      </c>
      <c r="D69" s="3" t="s">
        <v>279</v>
      </c>
      <c r="E69" s="3" t="s">
        <v>280</v>
      </c>
      <c r="G69" s="3" t="s">
        <v>255</v>
      </c>
      <c r="H69" s="5">
        <v>2017.0</v>
      </c>
      <c r="I69" s="3">
        <v>2012.0</v>
      </c>
      <c r="J69" s="3">
        <v>56.0</v>
      </c>
      <c r="K69" s="3" t="s">
        <v>119</v>
      </c>
      <c r="L69" s="3" t="s">
        <v>119</v>
      </c>
      <c r="M69" s="3">
        <v>2514.0</v>
      </c>
      <c r="N69" s="3" t="s">
        <v>264</v>
      </c>
      <c r="O69" s="3" t="s">
        <v>265</v>
      </c>
      <c r="P69" s="3" t="s">
        <v>120</v>
      </c>
      <c r="Q69" s="5" t="s">
        <v>121</v>
      </c>
      <c r="R69" s="5" t="str">
        <f t="shared" si="3"/>
        <v>HU_Maize.HU_crop_production</v>
      </c>
      <c r="S69" s="3" t="s">
        <v>22</v>
      </c>
      <c r="T69" s="3" t="s">
        <v>178</v>
      </c>
      <c r="U69" s="21" t="s">
        <v>178</v>
      </c>
      <c r="V69" s="22" t="s">
        <v>178</v>
      </c>
      <c r="X69" s="5">
        <v>5.0026263788489</v>
      </c>
      <c r="Y69" s="5" t="str">
        <f t="shared" si="4"/>
        <v>Maize</v>
      </c>
      <c r="Z69" s="3" t="s">
        <v>300</v>
      </c>
      <c r="AA69" s="3" t="s">
        <v>260</v>
      </c>
      <c r="AB69" s="5" t="s">
        <v>298</v>
      </c>
    </row>
    <row r="70" ht="15.75" customHeight="1">
      <c r="A70" s="3" t="str">
        <f t="shared" si="1"/>
        <v>Bioethanol;2017,56,Hungary,FertilizerK2O</v>
      </c>
      <c r="B70" s="3" t="str">
        <f t="shared" si="2"/>
        <v>Bioethanol,2017,56,Hungary</v>
      </c>
      <c r="C70" s="3">
        <v>97.0</v>
      </c>
      <c r="D70" s="3" t="s">
        <v>279</v>
      </c>
      <c r="E70" s="3" t="s">
        <v>280</v>
      </c>
      <c r="G70" s="3" t="s">
        <v>255</v>
      </c>
      <c r="H70" s="5">
        <v>2017.0</v>
      </c>
      <c r="I70" s="3">
        <v>2012.0</v>
      </c>
      <c r="J70" s="3">
        <v>56.0</v>
      </c>
      <c r="K70" s="3" t="s">
        <v>119</v>
      </c>
      <c r="L70" s="3" t="s">
        <v>119</v>
      </c>
      <c r="M70" s="3">
        <v>2514.0</v>
      </c>
      <c r="N70" s="3" t="s">
        <v>264</v>
      </c>
      <c r="O70" s="3" t="s">
        <v>265</v>
      </c>
      <c r="P70" s="3" t="s">
        <v>120</v>
      </c>
      <c r="Q70" s="5" t="s">
        <v>121</v>
      </c>
      <c r="R70" s="5" t="str">
        <f t="shared" si="3"/>
        <v>HU_Maize.HU_crop_production</v>
      </c>
      <c r="S70" s="3" t="s">
        <v>22</v>
      </c>
      <c r="T70" s="3" t="s">
        <v>180</v>
      </c>
      <c r="U70" s="21" t="s">
        <v>180</v>
      </c>
      <c r="V70" s="22" t="s">
        <v>180</v>
      </c>
      <c r="X70" s="5">
        <v>5.25275769779134</v>
      </c>
      <c r="Y70" s="5" t="str">
        <f t="shared" si="4"/>
        <v>Maize</v>
      </c>
      <c r="Z70" s="3" t="s">
        <v>300</v>
      </c>
      <c r="AA70" s="3" t="s">
        <v>260</v>
      </c>
      <c r="AB70" s="5" t="s">
        <v>298</v>
      </c>
    </row>
    <row r="71" ht="15.75" customHeight="1">
      <c r="A71" s="3" t="str">
        <f t="shared" si="1"/>
        <v>Bioethanol;2017,15,Germany,FertilizerK2O</v>
      </c>
      <c r="B71" s="3" t="str">
        <f t="shared" si="2"/>
        <v>Bioethanol,2017,15,Germany</v>
      </c>
      <c r="C71" s="3">
        <v>79.0</v>
      </c>
      <c r="D71" s="3" t="s">
        <v>229</v>
      </c>
      <c r="E71" s="3" t="s">
        <v>231</v>
      </c>
      <c r="G71" s="3" t="s">
        <v>255</v>
      </c>
      <c r="H71" s="5">
        <v>2017.0</v>
      </c>
      <c r="I71" s="3">
        <v>2012.0</v>
      </c>
      <c r="J71" s="3">
        <v>15.0</v>
      </c>
      <c r="K71" s="3" t="s">
        <v>127</v>
      </c>
      <c r="L71" s="3" t="s">
        <v>127</v>
      </c>
      <c r="M71" s="3">
        <v>2511.0</v>
      </c>
      <c r="N71" s="3" t="s">
        <v>269</v>
      </c>
      <c r="O71" s="3" t="s">
        <v>265</v>
      </c>
      <c r="P71" s="3" t="s">
        <v>120</v>
      </c>
      <c r="Q71" s="5" t="s">
        <v>121</v>
      </c>
      <c r="R71" s="5" t="str">
        <f t="shared" si="3"/>
        <v>GR_Wheat.GR_crop_production</v>
      </c>
      <c r="S71" s="3" t="s">
        <v>22</v>
      </c>
      <c r="T71" s="3" t="s">
        <v>180</v>
      </c>
      <c r="U71" s="21" t="s">
        <v>180</v>
      </c>
      <c r="V71" s="22" t="s">
        <v>180</v>
      </c>
      <c r="X71" s="5">
        <v>5.4561326931471</v>
      </c>
      <c r="Y71" s="5" t="str">
        <f t="shared" si="4"/>
        <v>Wheat</v>
      </c>
      <c r="Z71" s="3" t="s">
        <v>300</v>
      </c>
      <c r="AA71" s="3" t="s">
        <v>260</v>
      </c>
      <c r="AB71" s="5" t="s">
        <v>298</v>
      </c>
    </row>
    <row r="72" ht="15.75" customHeight="1">
      <c r="A72" s="3" t="str">
        <f t="shared" si="1"/>
        <v>Bioethanol;2017,15,UnitedKingdom,FertilizerP2O5</v>
      </c>
      <c r="B72" s="3" t="str">
        <f t="shared" si="2"/>
        <v>Bioethanol,2017,15,UnitedKingdom</v>
      </c>
      <c r="C72" s="3">
        <v>229.0</v>
      </c>
      <c r="D72" s="3" t="s">
        <v>290</v>
      </c>
      <c r="E72" s="3" t="s">
        <v>291</v>
      </c>
      <c r="G72" s="3" t="s">
        <v>255</v>
      </c>
      <c r="H72" s="5">
        <v>2017.0</v>
      </c>
      <c r="I72" s="3">
        <v>2012.0</v>
      </c>
      <c r="J72" s="3">
        <v>15.0</v>
      </c>
      <c r="K72" s="3" t="s">
        <v>127</v>
      </c>
      <c r="L72" s="3" t="s">
        <v>127</v>
      </c>
      <c r="M72" s="3">
        <v>2511.0</v>
      </c>
      <c r="N72" s="3" t="s">
        <v>269</v>
      </c>
      <c r="O72" s="3" t="s">
        <v>265</v>
      </c>
      <c r="P72" s="3" t="s">
        <v>120</v>
      </c>
      <c r="Q72" s="5" t="s">
        <v>121</v>
      </c>
      <c r="R72" s="5" t="str">
        <f t="shared" si="3"/>
        <v>UK_Wheat.UK_crop_production</v>
      </c>
      <c r="S72" s="3" t="s">
        <v>22</v>
      </c>
      <c r="T72" s="3" t="s">
        <v>178</v>
      </c>
      <c r="U72" s="21" t="s">
        <v>178</v>
      </c>
      <c r="V72" s="22" t="s">
        <v>178</v>
      </c>
      <c r="X72" s="5">
        <v>6.00862237310541</v>
      </c>
      <c r="Y72" s="5" t="str">
        <f t="shared" si="4"/>
        <v>Wheat</v>
      </c>
      <c r="Z72" s="3" t="s">
        <v>300</v>
      </c>
      <c r="AA72" s="3" t="s">
        <v>260</v>
      </c>
      <c r="AB72" s="5" t="s">
        <v>298</v>
      </c>
    </row>
    <row r="73" ht="15.75" customHeight="1">
      <c r="A73" s="3" t="str">
        <f t="shared" si="1"/>
        <v>Bioethanol;2017,56,France,FertilizerP2O5</v>
      </c>
      <c r="B73" s="3" t="str">
        <f t="shared" si="2"/>
        <v>Bioethanol,2017,56,France</v>
      </c>
      <c r="C73" s="3">
        <v>68.0</v>
      </c>
      <c r="D73" s="3" t="s">
        <v>194</v>
      </c>
      <c r="E73" s="3" t="s">
        <v>195</v>
      </c>
      <c r="G73" s="3" t="s">
        <v>255</v>
      </c>
      <c r="H73" s="5">
        <v>2017.0</v>
      </c>
      <c r="I73" s="3">
        <v>2012.0</v>
      </c>
      <c r="J73" s="3">
        <v>56.0</v>
      </c>
      <c r="K73" s="3" t="s">
        <v>119</v>
      </c>
      <c r="L73" s="3" t="s">
        <v>119</v>
      </c>
      <c r="M73" s="3">
        <v>2514.0</v>
      </c>
      <c r="N73" s="3" t="s">
        <v>264</v>
      </c>
      <c r="O73" s="3" t="s">
        <v>265</v>
      </c>
      <c r="P73" s="3" t="s">
        <v>120</v>
      </c>
      <c r="Q73" s="5" t="s">
        <v>121</v>
      </c>
      <c r="R73" s="5" t="str">
        <f t="shared" si="3"/>
        <v>FR_Maize.FR_crop_production</v>
      </c>
      <c r="S73" s="3" t="s">
        <v>22</v>
      </c>
      <c r="T73" s="3" t="s">
        <v>178</v>
      </c>
      <c r="U73" s="21" t="s">
        <v>178</v>
      </c>
      <c r="V73" s="22" t="s">
        <v>178</v>
      </c>
      <c r="X73" s="5">
        <v>6.55380787345597</v>
      </c>
      <c r="Y73" s="5" t="str">
        <f t="shared" si="4"/>
        <v>Maize</v>
      </c>
      <c r="Z73" s="3" t="s">
        <v>300</v>
      </c>
      <c r="AA73" s="3" t="s">
        <v>260</v>
      </c>
      <c r="AB73" s="5" t="s">
        <v>298</v>
      </c>
    </row>
    <row r="74" ht="15.75" customHeight="1">
      <c r="A74" s="3" t="str">
        <f t="shared" si="1"/>
        <v>Bioethanol;2017,15,UnitedKingdom,FertilizerK2O</v>
      </c>
      <c r="B74" s="3" t="str">
        <f t="shared" si="2"/>
        <v>Bioethanol,2017,15,UnitedKingdom</v>
      </c>
      <c r="C74" s="3">
        <v>229.0</v>
      </c>
      <c r="D74" s="3" t="s">
        <v>290</v>
      </c>
      <c r="E74" s="3" t="s">
        <v>291</v>
      </c>
      <c r="G74" s="3" t="s">
        <v>255</v>
      </c>
      <c r="H74" s="5">
        <v>2017.0</v>
      </c>
      <c r="I74" s="3">
        <v>2012.0</v>
      </c>
      <c r="J74" s="3">
        <v>15.0</v>
      </c>
      <c r="K74" s="3" t="s">
        <v>127</v>
      </c>
      <c r="L74" s="3" t="s">
        <v>127</v>
      </c>
      <c r="M74" s="3">
        <v>2511.0</v>
      </c>
      <c r="N74" s="3" t="s">
        <v>269</v>
      </c>
      <c r="O74" s="3" t="s">
        <v>265</v>
      </c>
      <c r="P74" s="3" t="s">
        <v>120</v>
      </c>
      <c r="Q74" s="5" t="s">
        <v>121</v>
      </c>
      <c r="R74" s="5" t="str">
        <f t="shared" si="3"/>
        <v>UK_Wheat.UK_crop_production</v>
      </c>
      <c r="S74" s="3" t="s">
        <v>22</v>
      </c>
      <c r="T74" s="3" t="s">
        <v>180</v>
      </c>
      <c r="U74" s="21" t="s">
        <v>180</v>
      </c>
      <c r="V74" s="22" t="s">
        <v>180</v>
      </c>
      <c r="X74" s="5">
        <v>6.75970016974358</v>
      </c>
      <c r="Y74" s="5" t="str">
        <f t="shared" si="4"/>
        <v>Wheat</v>
      </c>
      <c r="Z74" s="3" t="s">
        <v>300</v>
      </c>
      <c r="AA74" s="3" t="s">
        <v>260</v>
      </c>
      <c r="AB74" s="5" t="s">
        <v>298</v>
      </c>
    </row>
    <row r="75" ht="15.75" customHeight="1">
      <c r="A75" s="3" t="str">
        <f t="shared" si="1"/>
        <v>Bioethanol;2017,108,Germany,FertilizerK2O</v>
      </c>
      <c r="B75" s="3" t="str">
        <f t="shared" si="2"/>
        <v>Bioethanol,2017,108,Germany</v>
      </c>
      <c r="C75" s="3">
        <v>79.0</v>
      </c>
      <c r="D75" s="3" t="s">
        <v>229</v>
      </c>
      <c r="E75" s="3" t="s">
        <v>231</v>
      </c>
      <c r="G75" s="3" t="s">
        <v>255</v>
      </c>
      <c r="H75" s="5">
        <v>2017.0</v>
      </c>
      <c r="I75" s="3">
        <v>2012.0</v>
      </c>
      <c r="J75" s="3">
        <v>108.0</v>
      </c>
      <c r="K75" s="3" t="s">
        <v>129</v>
      </c>
      <c r="L75" s="3" t="s">
        <v>130</v>
      </c>
      <c r="M75" s="3">
        <v>2520.0</v>
      </c>
      <c r="N75" s="3" t="s">
        <v>273</v>
      </c>
      <c r="O75" s="3" t="s">
        <v>265</v>
      </c>
      <c r="P75" s="3" t="s">
        <v>120</v>
      </c>
      <c r="Q75" s="5" t="s">
        <v>121</v>
      </c>
      <c r="R75" s="5" t="str">
        <f t="shared" si="3"/>
        <v>GR_Cerealsnes.GR_crop_production</v>
      </c>
      <c r="S75" s="3" t="s">
        <v>22</v>
      </c>
      <c r="T75" s="3" t="s">
        <v>180</v>
      </c>
      <c r="U75" s="21" t="s">
        <v>180</v>
      </c>
      <c r="V75" s="22" t="s">
        <v>180</v>
      </c>
      <c r="X75" s="5">
        <v>6.81432499155883</v>
      </c>
      <c r="Y75" s="5" t="str">
        <f t="shared" si="4"/>
        <v>Cerealsnes</v>
      </c>
      <c r="Z75" s="3" t="s">
        <v>300</v>
      </c>
      <c r="AA75" s="3" t="s">
        <v>260</v>
      </c>
      <c r="AB75" s="5" t="s">
        <v>298</v>
      </c>
    </row>
    <row r="76" ht="15.75" customHeight="1">
      <c r="A76" s="3" t="str">
        <f t="shared" si="1"/>
        <v>Bioethanol;2017,56,Spain,FertilizerK2O</v>
      </c>
      <c r="B76" s="3" t="str">
        <f t="shared" si="2"/>
        <v>Bioethanol,2017,56,Spain</v>
      </c>
      <c r="C76" s="3">
        <v>203.0</v>
      </c>
      <c r="D76" s="3" t="s">
        <v>288</v>
      </c>
      <c r="E76" s="3" t="s">
        <v>289</v>
      </c>
      <c r="G76" s="3" t="s">
        <v>255</v>
      </c>
      <c r="H76" s="5">
        <v>2017.0</v>
      </c>
      <c r="I76" s="3">
        <v>2012.0</v>
      </c>
      <c r="J76" s="3">
        <v>56.0</v>
      </c>
      <c r="K76" s="3" t="s">
        <v>119</v>
      </c>
      <c r="L76" s="3" t="s">
        <v>119</v>
      </c>
      <c r="M76" s="3">
        <v>2514.0</v>
      </c>
      <c r="N76" s="3" t="s">
        <v>264</v>
      </c>
      <c r="O76" s="3" t="s">
        <v>265</v>
      </c>
      <c r="P76" s="3" t="s">
        <v>120</v>
      </c>
      <c r="Q76" s="5" t="s">
        <v>121</v>
      </c>
      <c r="R76" s="5" t="str">
        <f t="shared" si="3"/>
        <v>SP_Maize.SP_crop_production</v>
      </c>
      <c r="S76" s="3" t="s">
        <v>22</v>
      </c>
      <c r="T76" s="3" t="s">
        <v>180</v>
      </c>
      <c r="U76" s="21" t="s">
        <v>180</v>
      </c>
      <c r="V76" s="22" t="s">
        <v>180</v>
      </c>
      <c r="X76" s="5">
        <v>9.43534498552637</v>
      </c>
      <c r="Y76" s="5" t="str">
        <f t="shared" si="4"/>
        <v>Maize</v>
      </c>
      <c r="Z76" s="3" t="s">
        <v>300</v>
      </c>
      <c r="AA76" s="3" t="s">
        <v>260</v>
      </c>
      <c r="AB76" s="5" t="s">
        <v>298</v>
      </c>
    </row>
    <row r="77" ht="15.75" customHeight="1">
      <c r="A77" s="3" t="str">
        <f t="shared" si="1"/>
        <v>Bioethanol;2017,15,France,FertilizerK2O</v>
      </c>
      <c r="B77" s="3" t="str">
        <f t="shared" si="2"/>
        <v>Bioethanol,2017,15,France</v>
      </c>
      <c r="C77" s="3">
        <v>68.0</v>
      </c>
      <c r="D77" s="3" t="s">
        <v>194</v>
      </c>
      <c r="E77" s="3" t="s">
        <v>195</v>
      </c>
      <c r="G77" s="3" t="s">
        <v>255</v>
      </c>
      <c r="H77" s="5">
        <v>2017.0</v>
      </c>
      <c r="I77" s="3">
        <v>2012.0</v>
      </c>
      <c r="J77" s="3">
        <v>15.0</v>
      </c>
      <c r="K77" s="3" t="s">
        <v>127</v>
      </c>
      <c r="L77" s="3" t="s">
        <v>127</v>
      </c>
      <c r="M77" s="3">
        <v>2511.0</v>
      </c>
      <c r="N77" s="3" t="s">
        <v>269</v>
      </c>
      <c r="O77" s="3" t="s">
        <v>265</v>
      </c>
      <c r="P77" s="3" t="s">
        <v>120</v>
      </c>
      <c r="Q77" s="5" t="s">
        <v>121</v>
      </c>
      <c r="R77" s="5" t="str">
        <f t="shared" si="3"/>
        <v>FR_Wheat.FR_crop_production</v>
      </c>
      <c r="S77" s="3" t="s">
        <v>22</v>
      </c>
      <c r="T77" s="3" t="s">
        <v>180</v>
      </c>
      <c r="U77" s="21" t="s">
        <v>180</v>
      </c>
      <c r="V77" s="22" t="s">
        <v>180</v>
      </c>
      <c r="X77" s="5">
        <v>9.78856695379796</v>
      </c>
      <c r="Y77" s="5" t="str">
        <f t="shared" si="4"/>
        <v>Wheat</v>
      </c>
      <c r="Z77" s="3" t="s">
        <v>300</v>
      </c>
      <c r="AA77" s="3" t="s">
        <v>260</v>
      </c>
      <c r="AB77" s="5" t="s">
        <v>298</v>
      </c>
    </row>
    <row r="78" ht="15.75" customHeight="1">
      <c r="A78" s="3" t="str">
        <f t="shared" si="1"/>
        <v>Bioethanol;2017,71,Poland,FertilizerN</v>
      </c>
      <c r="B78" s="3" t="str">
        <f t="shared" si="2"/>
        <v>Bioethanol,2017,71,Poland</v>
      </c>
      <c r="C78" s="3">
        <v>173.0</v>
      </c>
      <c r="D78" s="3" t="s">
        <v>292</v>
      </c>
      <c r="E78" s="3" t="s">
        <v>293</v>
      </c>
      <c r="G78" s="3" t="s">
        <v>255</v>
      </c>
      <c r="H78" s="5">
        <v>2017.0</v>
      </c>
      <c r="I78" s="3">
        <v>2012.0</v>
      </c>
      <c r="J78" s="3">
        <v>71.0</v>
      </c>
      <c r="K78" s="3" t="s">
        <v>124</v>
      </c>
      <c r="L78" s="3" t="s">
        <v>124</v>
      </c>
      <c r="M78" s="3">
        <v>2515.0</v>
      </c>
      <c r="N78" s="3" t="s">
        <v>294</v>
      </c>
      <c r="O78" s="3" t="s">
        <v>265</v>
      </c>
      <c r="P78" s="3" t="s">
        <v>120</v>
      </c>
      <c r="Q78" s="5" t="s">
        <v>121</v>
      </c>
      <c r="R78" s="5" t="str">
        <f t="shared" si="3"/>
        <v>PL_Rye.PL_crop_production</v>
      </c>
      <c r="S78" s="3" t="s">
        <v>22</v>
      </c>
      <c r="T78" s="3" t="s">
        <v>177</v>
      </c>
      <c r="U78" s="21" t="s">
        <v>177</v>
      </c>
      <c r="V78" s="22" t="s">
        <v>177</v>
      </c>
      <c r="X78" s="5">
        <v>10.0303074036658</v>
      </c>
      <c r="Y78" s="5" t="str">
        <f t="shared" si="4"/>
        <v>Rye</v>
      </c>
      <c r="AA78" s="3" t="s">
        <v>260</v>
      </c>
      <c r="AB78" s="5" t="s">
        <v>298</v>
      </c>
    </row>
    <row r="79" ht="15.75" customHeight="1">
      <c r="A79" s="3" t="str">
        <f t="shared" si="1"/>
        <v>Bioethanol;2017,56,Spain,FertilizerP2O5</v>
      </c>
      <c r="B79" s="3" t="str">
        <f t="shared" si="2"/>
        <v>Bioethanol,2017,56,Spain</v>
      </c>
      <c r="C79" s="3">
        <v>203.0</v>
      </c>
      <c r="D79" s="3" t="s">
        <v>288</v>
      </c>
      <c r="E79" s="3" t="s">
        <v>289</v>
      </c>
      <c r="G79" s="3" t="s">
        <v>255</v>
      </c>
      <c r="H79" s="5">
        <v>2017.0</v>
      </c>
      <c r="I79" s="3">
        <v>2012.0</v>
      </c>
      <c r="J79" s="3">
        <v>56.0</v>
      </c>
      <c r="K79" s="3" t="s">
        <v>119</v>
      </c>
      <c r="L79" s="3" t="s">
        <v>119</v>
      </c>
      <c r="M79" s="3">
        <v>2514.0</v>
      </c>
      <c r="N79" s="3" t="s">
        <v>264</v>
      </c>
      <c r="O79" s="3" t="s">
        <v>265</v>
      </c>
      <c r="P79" s="3" t="s">
        <v>120</v>
      </c>
      <c r="Q79" s="5" t="s">
        <v>121</v>
      </c>
      <c r="R79" s="5" t="str">
        <f t="shared" si="3"/>
        <v>SP_Maize.SP_crop_production</v>
      </c>
      <c r="S79" s="3" t="s">
        <v>22</v>
      </c>
      <c r="T79" s="3" t="s">
        <v>178</v>
      </c>
      <c r="U79" s="21" t="s">
        <v>178</v>
      </c>
      <c r="V79" s="22" t="s">
        <v>178</v>
      </c>
      <c r="X79" s="5">
        <v>10.0765820233777</v>
      </c>
      <c r="Y79" s="5" t="str">
        <f t="shared" si="4"/>
        <v>Maize</v>
      </c>
      <c r="Z79" s="3" t="s">
        <v>300</v>
      </c>
      <c r="AA79" s="3" t="s">
        <v>260</v>
      </c>
      <c r="AB79" s="5" t="s">
        <v>298</v>
      </c>
    </row>
    <row r="80" ht="15.75" customHeight="1">
      <c r="A80" s="3" t="str">
        <f t="shared" si="1"/>
        <v>Bioethanol;2017,15,France,FertilizerN</v>
      </c>
      <c r="B80" s="3" t="str">
        <f t="shared" si="2"/>
        <v>Bioethanol,2017,15,France</v>
      </c>
      <c r="C80" s="3">
        <v>68.0</v>
      </c>
      <c r="D80" s="3" t="s">
        <v>194</v>
      </c>
      <c r="E80" s="3" t="s">
        <v>195</v>
      </c>
      <c r="G80" s="3" t="s">
        <v>255</v>
      </c>
      <c r="H80" s="5">
        <v>2017.0</v>
      </c>
      <c r="I80" s="3">
        <v>2012.0</v>
      </c>
      <c r="J80" s="3">
        <v>15.0</v>
      </c>
      <c r="K80" s="3" t="s">
        <v>127</v>
      </c>
      <c r="L80" s="3" t="s">
        <v>127</v>
      </c>
      <c r="M80" s="3">
        <v>2511.0</v>
      </c>
      <c r="N80" s="3" t="s">
        <v>269</v>
      </c>
      <c r="O80" s="3" t="s">
        <v>265</v>
      </c>
      <c r="P80" s="3" t="s">
        <v>120</v>
      </c>
      <c r="Q80" s="5" t="s">
        <v>121</v>
      </c>
      <c r="R80" s="5" t="str">
        <f t="shared" si="3"/>
        <v>FR_Wheat.FR_crop_production</v>
      </c>
      <c r="S80" s="3" t="s">
        <v>22</v>
      </c>
      <c r="T80" s="3" t="s">
        <v>177</v>
      </c>
      <c r="U80" s="21" t="s">
        <v>177</v>
      </c>
      <c r="V80" s="22" t="s">
        <v>177</v>
      </c>
      <c r="X80" s="5">
        <v>11.1869336614834</v>
      </c>
      <c r="Y80" s="5" t="str">
        <f t="shared" si="4"/>
        <v>Wheat</v>
      </c>
      <c r="Z80" s="3" t="s">
        <v>300</v>
      </c>
      <c r="AA80" s="3" t="s">
        <v>260</v>
      </c>
      <c r="AB80" s="5" t="s">
        <v>298</v>
      </c>
    </row>
    <row r="81" ht="15.75" customHeight="1">
      <c r="A81" s="3" t="str">
        <f t="shared" si="1"/>
        <v>Bioethanol;2017,15,France,FertilizerP2O5</v>
      </c>
      <c r="B81" s="3" t="str">
        <f t="shared" si="2"/>
        <v>Bioethanol,2017,15,France</v>
      </c>
      <c r="C81" s="3">
        <v>68.0</v>
      </c>
      <c r="D81" s="3" t="s">
        <v>194</v>
      </c>
      <c r="E81" s="3" t="s">
        <v>195</v>
      </c>
      <c r="G81" s="3" t="s">
        <v>255</v>
      </c>
      <c r="H81" s="5">
        <v>2017.0</v>
      </c>
      <c r="I81" s="3">
        <v>2012.0</v>
      </c>
      <c r="J81" s="3">
        <v>15.0</v>
      </c>
      <c r="K81" s="3" t="s">
        <v>127</v>
      </c>
      <c r="L81" s="3" t="s">
        <v>127</v>
      </c>
      <c r="M81" s="3">
        <v>2511.0</v>
      </c>
      <c r="N81" s="3" t="s">
        <v>269</v>
      </c>
      <c r="O81" s="3" t="s">
        <v>265</v>
      </c>
      <c r="P81" s="3" t="s">
        <v>120</v>
      </c>
      <c r="Q81" s="5" t="s">
        <v>121</v>
      </c>
      <c r="R81" s="5" t="str">
        <f t="shared" si="3"/>
        <v>FR_Wheat.FR_crop_production</v>
      </c>
      <c r="S81" s="3" t="s">
        <v>22</v>
      </c>
      <c r="T81" s="3" t="s">
        <v>178</v>
      </c>
      <c r="U81" s="21" t="s">
        <v>178</v>
      </c>
      <c r="V81" s="22" t="s">
        <v>178</v>
      </c>
      <c r="X81" s="5">
        <v>11.1869336614834</v>
      </c>
      <c r="Y81" s="5" t="str">
        <f t="shared" si="4"/>
        <v>Wheat</v>
      </c>
      <c r="Z81" s="3" t="s">
        <v>300</v>
      </c>
      <c r="AA81" s="3" t="s">
        <v>260</v>
      </c>
      <c r="AB81" s="5" t="s">
        <v>298</v>
      </c>
    </row>
    <row r="82" ht="15.75" customHeight="1">
      <c r="A82" s="3" t="str">
        <f t="shared" si="1"/>
        <v>Bioethanol;2017,56,France,Diesel</v>
      </c>
      <c r="B82" s="3" t="str">
        <f t="shared" si="2"/>
        <v>Bioethanol,2017,56,France</v>
      </c>
      <c r="C82" s="3">
        <v>68.0</v>
      </c>
      <c r="D82" s="3" t="s">
        <v>194</v>
      </c>
      <c r="E82" s="3" t="s">
        <v>195</v>
      </c>
      <c r="G82" s="3" t="s">
        <v>255</v>
      </c>
      <c r="H82" s="5">
        <v>2017.0</v>
      </c>
      <c r="J82" s="3">
        <v>56.0</v>
      </c>
      <c r="K82" s="3" t="s">
        <v>119</v>
      </c>
      <c r="L82" s="3" t="s">
        <v>119</v>
      </c>
      <c r="M82" s="3">
        <v>2514.0</v>
      </c>
      <c r="N82" s="3" t="s">
        <v>264</v>
      </c>
      <c r="O82" s="3" t="s">
        <v>265</v>
      </c>
      <c r="P82" s="3" t="s">
        <v>120</v>
      </c>
      <c r="Q82" s="5" t="s">
        <v>121</v>
      </c>
      <c r="R82" s="5" t="str">
        <f t="shared" si="3"/>
        <v>FR_Maize.FR_crop_production</v>
      </c>
      <c r="S82" s="3" t="s">
        <v>22</v>
      </c>
      <c r="T82" s="3" t="s">
        <v>101</v>
      </c>
      <c r="U82" s="21" t="s">
        <v>101</v>
      </c>
      <c r="V82" s="22" t="s">
        <v>101</v>
      </c>
      <c r="X82" s="5">
        <v>13.9718849047519</v>
      </c>
      <c r="Y82" s="5" t="str">
        <f t="shared" si="4"/>
        <v>Maize</v>
      </c>
      <c r="Z82" s="3" t="s">
        <v>300</v>
      </c>
      <c r="AA82" s="3" t="s">
        <v>56</v>
      </c>
      <c r="AB82" s="5" t="s">
        <v>298</v>
      </c>
    </row>
    <row r="83" ht="15.75" customHeight="1">
      <c r="A83" s="3" t="str">
        <f t="shared" si="1"/>
        <v>Bioethanol;2017,56,Hungary,Diesel</v>
      </c>
      <c r="B83" s="3" t="str">
        <f t="shared" si="2"/>
        <v>Bioethanol,2017,56,Hungary</v>
      </c>
      <c r="C83" s="3">
        <v>97.0</v>
      </c>
      <c r="D83" s="3" t="s">
        <v>279</v>
      </c>
      <c r="E83" s="3" t="s">
        <v>280</v>
      </c>
      <c r="G83" s="3" t="s">
        <v>255</v>
      </c>
      <c r="H83" s="5">
        <v>2017.0</v>
      </c>
      <c r="J83" s="3">
        <v>56.0</v>
      </c>
      <c r="K83" s="3" t="s">
        <v>119</v>
      </c>
      <c r="L83" s="3" t="s">
        <v>119</v>
      </c>
      <c r="M83" s="3">
        <v>2514.0</v>
      </c>
      <c r="N83" s="3" t="s">
        <v>264</v>
      </c>
      <c r="O83" s="3" t="s">
        <v>265</v>
      </c>
      <c r="P83" s="3" t="s">
        <v>120</v>
      </c>
      <c r="Q83" s="5" t="s">
        <v>121</v>
      </c>
      <c r="R83" s="5" t="str">
        <f t="shared" si="3"/>
        <v>HU_Maize.HU_crop_production</v>
      </c>
      <c r="S83" s="3" t="s">
        <v>22</v>
      </c>
      <c r="T83" s="3" t="s">
        <v>101</v>
      </c>
      <c r="U83" s="21" t="s">
        <v>101</v>
      </c>
      <c r="V83" s="22" t="s">
        <v>101</v>
      </c>
      <c r="X83" s="5">
        <v>13.9721448467967</v>
      </c>
      <c r="Y83" s="5" t="str">
        <f t="shared" si="4"/>
        <v>Maize</v>
      </c>
      <c r="Z83" s="3" t="s">
        <v>300</v>
      </c>
      <c r="AA83" s="3" t="s">
        <v>56</v>
      </c>
      <c r="AB83" s="5" t="s">
        <v>298</v>
      </c>
    </row>
    <row r="84" ht="15.75" customHeight="1">
      <c r="A84" s="3" t="str">
        <f t="shared" si="1"/>
        <v>Bioethanol;2017,56,Spain,Diesel</v>
      </c>
      <c r="B84" s="3" t="str">
        <f t="shared" si="2"/>
        <v>Bioethanol,2017,56,Spain</v>
      </c>
      <c r="C84" s="3">
        <v>203.0</v>
      </c>
      <c r="D84" s="3" t="s">
        <v>288</v>
      </c>
      <c r="E84" s="3" t="s">
        <v>289</v>
      </c>
      <c r="G84" s="3" t="s">
        <v>255</v>
      </c>
      <c r="H84" s="5">
        <v>2017.0</v>
      </c>
      <c r="J84" s="3">
        <v>56.0</v>
      </c>
      <c r="K84" s="3" t="s">
        <v>119</v>
      </c>
      <c r="L84" s="3" t="s">
        <v>119</v>
      </c>
      <c r="M84" s="3">
        <v>2514.0</v>
      </c>
      <c r="N84" s="3" t="s">
        <v>264</v>
      </c>
      <c r="O84" s="3" t="s">
        <v>265</v>
      </c>
      <c r="P84" s="3" t="s">
        <v>120</v>
      </c>
      <c r="Q84" s="5" t="s">
        <v>121</v>
      </c>
      <c r="R84" s="5" t="str">
        <f t="shared" si="3"/>
        <v>SP_Maize.SP_crop_production</v>
      </c>
      <c r="S84" s="3" t="s">
        <v>22</v>
      </c>
      <c r="T84" s="3" t="s">
        <v>101</v>
      </c>
      <c r="U84" s="21" t="s">
        <v>101</v>
      </c>
      <c r="V84" s="22" t="s">
        <v>101</v>
      </c>
      <c r="X84" s="5">
        <v>13.9721448467967</v>
      </c>
      <c r="Y84" s="5" t="str">
        <f t="shared" si="4"/>
        <v>Maize</v>
      </c>
      <c r="Z84" s="3" t="s">
        <v>300</v>
      </c>
      <c r="AA84" s="3" t="s">
        <v>56</v>
      </c>
      <c r="AB84" s="5" t="s">
        <v>298</v>
      </c>
    </row>
    <row r="85" ht="15.75" customHeight="1">
      <c r="A85" s="3" t="str">
        <f t="shared" si="1"/>
        <v>Bioethanol;2017,15,France,Diesel</v>
      </c>
      <c r="B85" s="3" t="str">
        <f t="shared" si="2"/>
        <v>Bioethanol,2017,15,France</v>
      </c>
      <c r="C85" s="3">
        <v>68.0</v>
      </c>
      <c r="D85" s="3" t="s">
        <v>194</v>
      </c>
      <c r="E85" s="3" t="s">
        <v>195</v>
      </c>
      <c r="G85" s="3" t="s">
        <v>255</v>
      </c>
      <c r="H85" s="5">
        <v>2017.0</v>
      </c>
      <c r="J85" s="3">
        <v>15.0</v>
      </c>
      <c r="K85" s="3" t="s">
        <v>127</v>
      </c>
      <c r="L85" s="3" t="s">
        <v>127</v>
      </c>
      <c r="M85" s="3">
        <v>2511.0</v>
      </c>
      <c r="N85" s="3" t="s">
        <v>269</v>
      </c>
      <c r="O85" s="3" t="s">
        <v>265</v>
      </c>
      <c r="P85" s="3" t="s">
        <v>120</v>
      </c>
      <c r="Q85" s="5" t="s">
        <v>121</v>
      </c>
      <c r="R85" s="5" t="str">
        <f t="shared" si="3"/>
        <v>FR_Wheat.FR_crop_production</v>
      </c>
      <c r="S85" s="3" t="s">
        <v>22</v>
      </c>
      <c r="T85" s="3" t="s">
        <v>101</v>
      </c>
      <c r="U85" s="21" t="s">
        <v>101</v>
      </c>
      <c r="V85" s="22" t="s">
        <v>101</v>
      </c>
      <c r="X85" s="5">
        <v>15.9589859905824</v>
      </c>
      <c r="Y85" s="5" t="str">
        <f t="shared" si="4"/>
        <v>Wheat</v>
      </c>
      <c r="Z85" s="3" t="s">
        <v>300</v>
      </c>
      <c r="AA85" s="3" t="s">
        <v>56</v>
      </c>
      <c r="AB85" s="5" t="s">
        <v>298</v>
      </c>
    </row>
    <row r="86" ht="15.75" customHeight="1">
      <c r="A86" s="3" t="str">
        <f t="shared" si="1"/>
        <v>Bioethanol;2017,15,Germany,Diesel</v>
      </c>
      <c r="B86" s="3" t="str">
        <f t="shared" si="2"/>
        <v>Bioethanol,2017,15,Germany</v>
      </c>
      <c r="C86" s="3">
        <v>79.0</v>
      </c>
      <c r="D86" s="3" t="s">
        <v>229</v>
      </c>
      <c r="E86" s="3" t="s">
        <v>231</v>
      </c>
      <c r="G86" s="3" t="s">
        <v>255</v>
      </c>
      <c r="H86" s="5">
        <v>2017.0</v>
      </c>
      <c r="I86" s="3" t="s">
        <v>303</v>
      </c>
      <c r="J86" s="3">
        <v>15.0</v>
      </c>
      <c r="K86" s="3" t="s">
        <v>127</v>
      </c>
      <c r="L86" s="3" t="s">
        <v>127</v>
      </c>
      <c r="M86" s="3">
        <v>2511.0</v>
      </c>
      <c r="N86" s="3" t="s">
        <v>269</v>
      </c>
      <c r="O86" s="3" t="s">
        <v>265</v>
      </c>
      <c r="P86" s="3" t="s">
        <v>120</v>
      </c>
      <c r="Q86" s="5" t="s">
        <v>121</v>
      </c>
      <c r="R86" s="5" t="str">
        <f t="shared" si="3"/>
        <v>GR_Wheat.GR_crop_production</v>
      </c>
      <c r="S86" s="3" t="s">
        <v>22</v>
      </c>
      <c r="T86" s="3" t="s">
        <v>101</v>
      </c>
      <c r="U86" s="21" t="s">
        <v>101</v>
      </c>
      <c r="V86" s="22" t="s">
        <v>101</v>
      </c>
      <c r="X86" s="5">
        <v>15.9589859905824</v>
      </c>
      <c r="Y86" s="5" t="str">
        <f t="shared" si="4"/>
        <v>Wheat</v>
      </c>
      <c r="Z86" s="3" t="s">
        <v>300</v>
      </c>
      <c r="AA86" s="3" t="s">
        <v>56</v>
      </c>
      <c r="AB86" s="5" t="s">
        <v>298</v>
      </c>
    </row>
    <row r="87" ht="15.75" customHeight="1">
      <c r="A87" s="3" t="str">
        <f t="shared" si="1"/>
        <v>Bioethanol;2017,56,Hungary,Labour</v>
      </c>
      <c r="B87" s="3" t="str">
        <f t="shared" si="2"/>
        <v>Bioethanol,2017,56,Hungary</v>
      </c>
      <c r="C87" s="3">
        <v>97.0</v>
      </c>
      <c r="D87" s="3" t="s">
        <v>279</v>
      </c>
      <c r="E87" s="3" t="s">
        <v>280</v>
      </c>
      <c r="G87" s="3" t="s">
        <v>255</v>
      </c>
      <c r="H87" s="5">
        <v>2017.0</v>
      </c>
      <c r="I87" s="3">
        <v>2012.0</v>
      </c>
      <c r="J87" s="3">
        <v>56.0</v>
      </c>
      <c r="K87" s="3" t="s">
        <v>119</v>
      </c>
      <c r="L87" s="3" t="s">
        <v>119</v>
      </c>
      <c r="M87" s="3">
        <v>2514.0</v>
      </c>
      <c r="N87" s="3" t="s">
        <v>264</v>
      </c>
      <c r="O87" s="3" t="s">
        <v>265</v>
      </c>
      <c r="P87" s="3" t="s">
        <v>120</v>
      </c>
      <c r="Q87" s="5" t="s">
        <v>121</v>
      </c>
      <c r="R87" s="5" t="str">
        <f t="shared" si="3"/>
        <v>HU_Maize.HU_crop_production</v>
      </c>
      <c r="S87" s="3" t="s">
        <v>22</v>
      </c>
      <c r="T87" s="3" t="s">
        <v>99</v>
      </c>
      <c r="U87" s="21" t="s">
        <v>99</v>
      </c>
      <c r="V87" s="22" t="s">
        <v>99</v>
      </c>
      <c r="X87" s="5">
        <v>18.6231517944642</v>
      </c>
      <c r="Y87" s="5" t="str">
        <f t="shared" si="4"/>
        <v>Maize</v>
      </c>
      <c r="Z87" s="3" t="s">
        <v>300</v>
      </c>
      <c r="AA87" s="3" t="s">
        <v>309</v>
      </c>
      <c r="AB87" s="5" t="s">
        <v>298</v>
      </c>
    </row>
    <row r="88" ht="15.75" customHeight="1">
      <c r="A88" s="3" t="str">
        <f t="shared" si="1"/>
        <v>Bioethanol;2017,56,France,FertilizerN</v>
      </c>
      <c r="B88" s="3" t="str">
        <f t="shared" si="2"/>
        <v>Bioethanol,2017,56,France</v>
      </c>
      <c r="C88" s="3">
        <v>68.0</v>
      </c>
      <c r="D88" s="3" t="s">
        <v>194</v>
      </c>
      <c r="E88" s="3" t="s">
        <v>195</v>
      </c>
      <c r="G88" s="3" t="s">
        <v>255</v>
      </c>
      <c r="H88" s="5">
        <v>2017.0</v>
      </c>
      <c r="I88" s="3">
        <v>2012.0</v>
      </c>
      <c r="J88" s="3">
        <v>56.0</v>
      </c>
      <c r="K88" s="3" t="s">
        <v>119</v>
      </c>
      <c r="L88" s="3" t="s">
        <v>119</v>
      </c>
      <c r="M88" s="3">
        <v>2514.0</v>
      </c>
      <c r="N88" s="3" t="s">
        <v>264</v>
      </c>
      <c r="O88" s="3" t="s">
        <v>265</v>
      </c>
      <c r="P88" s="3" t="s">
        <v>120</v>
      </c>
      <c r="Q88" s="5" t="s">
        <v>121</v>
      </c>
      <c r="R88" s="5" t="str">
        <f t="shared" si="3"/>
        <v>FR_Maize.FR_crop_production</v>
      </c>
      <c r="S88" s="3" t="s">
        <v>22</v>
      </c>
      <c r="T88" s="3" t="s">
        <v>177</v>
      </c>
      <c r="U88" s="21" t="s">
        <v>177</v>
      </c>
      <c r="V88" s="22" t="s">
        <v>177</v>
      </c>
      <c r="X88" s="5">
        <v>18.8838531947036</v>
      </c>
      <c r="Y88" s="5" t="str">
        <f t="shared" si="4"/>
        <v>Maize</v>
      </c>
      <c r="Z88" s="3" t="s">
        <v>300</v>
      </c>
      <c r="AA88" s="3" t="s">
        <v>260</v>
      </c>
      <c r="AB88" s="5" t="s">
        <v>298</v>
      </c>
    </row>
    <row r="89" ht="15.75" customHeight="1">
      <c r="A89" s="3" t="str">
        <f t="shared" si="1"/>
        <v>Bioethanol;2017,56,Hungary,FertilizerN</v>
      </c>
      <c r="B89" s="3" t="str">
        <f t="shared" si="2"/>
        <v>Bioethanol,2017,56,Hungary</v>
      </c>
      <c r="C89" s="3">
        <v>97.0</v>
      </c>
      <c r="D89" s="3" t="s">
        <v>279</v>
      </c>
      <c r="E89" s="3" t="s">
        <v>280</v>
      </c>
      <c r="G89" s="3" t="s">
        <v>255</v>
      </c>
      <c r="H89" s="5">
        <v>2017.0</v>
      </c>
      <c r="I89" s="3">
        <v>2012.0</v>
      </c>
      <c r="J89" s="3">
        <v>56.0</v>
      </c>
      <c r="K89" s="3" t="s">
        <v>119</v>
      </c>
      <c r="L89" s="3" t="s">
        <v>119</v>
      </c>
      <c r="M89" s="3">
        <v>2514.0</v>
      </c>
      <c r="N89" s="3" t="s">
        <v>264</v>
      </c>
      <c r="O89" s="3" t="s">
        <v>265</v>
      </c>
      <c r="P89" s="3" t="s">
        <v>120</v>
      </c>
      <c r="Q89" s="5" t="s">
        <v>121</v>
      </c>
      <c r="R89" s="5" t="str">
        <f t="shared" si="3"/>
        <v>HU_Maize.HU_crop_production</v>
      </c>
      <c r="S89" s="3" t="s">
        <v>22</v>
      </c>
      <c r="T89" s="3" t="s">
        <v>177</v>
      </c>
      <c r="U89" s="21" t="s">
        <v>177</v>
      </c>
      <c r="V89" s="22" t="s">
        <v>177</v>
      </c>
      <c r="X89" s="5">
        <v>19.2601115585682</v>
      </c>
      <c r="Y89" s="5" t="str">
        <f t="shared" si="4"/>
        <v>Maize</v>
      </c>
      <c r="Z89" s="3" t="s">
        <v>300</v>
      </c>
      <c r="AA89" s="3" t="s">
        <v>260</v>
      </c>
      <c r="AB89" s="5" t="s">
        <v>298</v>
      </c>
    </row>
    <row r="90" ht="15.75" customHeight="1">
      <c r="A90" s="3" t="str">
        <f t="shared" si="1"/>
        <v>Bioethanol;2017,56,Spain,FertilizerN</v>
      </c>
      <c r="B90" s="3" t="str">
        <f t="shared" si="2"/>
        <v>Bioethanol,2017,56,Spain</v>
      </c>
      <c r="C90" s="3">
        <v>203.0</v>
      </c>
      <c r="D90" s="3" t="s">
        <v>288</v>
      </c>
      <c r="E90" s="3" t="s">
        <v>289</v>
      </c>
      <c r="G90" s="3" t="s">
        <v>255</v>
      </c>
      <c r="H90" s="5">
        <v>2017.0</v>
      </c>
      <c r="I90" s="3">
        <v>2012.0</v>
      </c>
      <c r="J90" s="3">
        <v>56.0</v>
      </c>
      <c r="K90" s="3" t="s">
        <v>119</v>
      </c>
      <c r="L90" s="3" t="s">
        <v>119</v>
      </c>
      <c r="M90" s="3">
        <v>2514.0</v>
      </c>
      <c r="N90" s="3" t="s">
        <v>264</v>
      </c>
      <c r="O90" s="3" t="s">
        <v>265</v>
      </c>
      <c r="P90" s="3" t="s">
        <v>120</v>
      </c>
      <c r="Q90" s="5" t="s">
        <v>121</v>
      </c>
      <c r="R90" s="5" t="str">
        <f t="shared" si="3"/>
        <v>SP_Maize.SP_crop_production</v>
      </c>
      <c r="S90" s="3" t="s">
        <v>22</v>
      </c>
      <c r="T90" s="3" t="s">
        <v>177</v>
      </c>
      <c r="U90" s="21" t="s">
        <v>177</v>
      </c>
      <c r="V90" s="22" t="s">
        <v>177</v>
      </c>
      <c r="X90" s="5">
        <v>20.6111905023634</v>
      </c>
      <c r="Y90" s="5" t="str">
        <f t="shared" si="4"/>
        <v>Maize</v>
      </c>
      <c r="Z90" s="3" t="s">
        <v>300</v>
      </c>
      <c r="AA90" s="3" t="s">
        <v>260</v>
      </c>
      <c r="AB90" s="5" t="s">
        <v>298</v>
      </c>
    </row>
    <row r="91" ht="15.75" customHeight="1">
      <c r="A91" s="3" t="str">
        <f t="shared" si="1"/>
        <v>Bioethanol;2017,15,UnitedKingdom,Diesel</v>
      </c>
      <c r="B91" s="3" t="str">
        <f t="shared" si="2"/>
        <v>Bioethanol,2017,15,UnitedKingdom</v>
      </c>
      <c r="C91" s="3">
        <v>229.0</v>
      </c>
      <c r="D91" s="3" t="s">
        <v>290</v>
      </c>
      <c r="E91" s="3" t="s">
        <v>291</v>
      </c>
      <c r="G91" s="3" t="s">
        <v>255</v>
      </c>
      <c r="H91" s="5">
        <v>2017.0</v>
      </c>
      <c r="I91" s="3">
        <v>2013.0</v>
      </c>
      <c r="J91" s="3">
        <v>15.0</v>
      </c>
      <c r="K91" s="3" t="s">
        <v>127</v>
      </c>
      <c r="L91" s="3" t="s">
        <v>127</v>
      </c>
      <c r="M91" s="3">
        <v>2511.0</v>
      </c>
      <c r="N91" s="3" t="s">
        <v>269</v>
      </c>
      <c r="O91" s="3" t="s">
        <v>265</v>
      </c>
      <c r="P91" s="3" t="s">
        <v>120</v>
      </c>
      <c r="Q91" s="5" t="s">
        <v>121</v>
      </c>
      <c r="R91" s="5" t="str">
        <f t="shared" si="3"/>
        <v>UK_Wheat.UK_crop_production</v>
      </c>
      <c r="S91" s="3" t="s">
        <v>22</v>
      </c>
      <c r="T91" s="3" t="s">
        <v>101</v>
      </c>
      <c r="U91" s="21" t="s">
        <v>101</v>
      </c>
      <c r="V91" s="22" t="s">
        <v>101</v>
      </c>
      <c r="X91" s="5">
        <v>21.0301783058689</v>
      </c>
      <c r="Y91" s="5" t="str">
        <f t="shared" si="4"/>
        <v>Wheat</v>
      </c>
      <c r="Z91" s="3" t="s">
        <v>300</v>
      </c>
      <c r="AA91" s="3" t="s">
        <v>319</v>
      </c>
      <c r="AB91" s="5" t="s">
        <v>298</v>
      </c>
    </row>
    <row r="92" ht="15.75" customHeight="1">
      <c r="A92" s="3" t="str">
        <f t="shared" si="1"/>
        <v>Bioethanol;2017,108,Germany,FertilizerN</v>
      </c>
      <c r="B92" s="3" t="str">
        <f t="shared" si="2"/>
        <v>Bioethanol,2017,108,Germany</v>
      </c>
      <c r="C92" s="3">
        <v>79.0</v>
      </c>
      <c r="D92" s="3" t="s">
        <v>229</v>
      </c>
      <c r="E92" s="3" t="s">
        <v>231</v>
      </c>
      <c r="G92" s="3" t="s">
        <v>255</v>
      </c>
      <c r="H92" s="5">
        <v>2017.0</v>
      </c>
      <c r="I92" s="3">
        <v>2012.0</v>
      </c>
      <c r="J92" s="3">
        <v>108.0</v>
      </c>
      <c r="K92" s="3" t="s">
        <v>129</v>
      </c>
      <c r="L92" s="3" t="s">
        <v>130</v>
      </c>
      <c r="M92" s="3">
        <v>2520.0</v>
      </c>
      <c r="N92" s="3" t="s">
        <v>273</v>
      </c>
      <c r="O92" s="3" t="s">
        <v>265</v>
      </c>
      <c r="P92" s="3" t="s">
        <v>120</v>
      </c>
      <c r="Q92" s="5" t="s">
        <v>121</v>
      </c>
      <c r="R92" s="5" t="str">
        <f t="shared" si="3"/>
        <v>GR_Cerealsnes.GR_crop_production</v>
      </c>
      <c r="S92" s="3" t="s">
        <v>22</v>
      </c>
      <c r="T92" s="3" t="s">
        <v>177</v>
      </c>
      <c r="U92" s="21" t="s">
        <v>177</v>
      </c>
      <c r="V92" s="22" t="s">
        <v>177</v>
      </c>
      <c r="X92" s="5">
        <v>21.3331345456459</v>
      </c>
      <c r="Y92" s="5" t="str">
        <f t="shared" si="4"/>
        <v>Cerealsnes</v>
      </c>
      <c r="Z92" s="3" t="s">
        <v>300</v>
      </c>
      <c r="AA92" s="3" t="s">
        <v>260</v>
      </c>
      <c r="AB92" s="5" t="s">
        <v>298</v>
      </c>
    </row>
    <row r="93" ht="15.75" customHeight="1">
      <c r="A93" s="3" t="str">
        <f t="shared" si="1"/>
        <v>Bioethanol;2017,15,Germany,FertilizerN</v>
      </c>
      <c r="B93" s="3" t="str">
        <f t="shared" si="2"/>
        <v>Bioethanol,2017,15,Germany</v>
      </c>
      <c r="C93" s="3">
        <v>79.0</v>
      </c>
      <c r="D93" s="3" t="s">
        <v>229</v>
      </c>
      <c r="E93" s="3" t="s">
        <v>231</v>
      </c>
      <c r="G93" s="3" t="s">
        <v>255</v>
      </c>
      <c r="H93" s="5">
        <v>2017.0</v>
      </c>
      <c r="I93" s="3">
        <v>2012.0</v>
      </c>
      <c r="J93" s="3">
        <v>15.0</v>
      </c>
      <c r="K93" s="3" t="s">
        <v>127</v>
      </c>
      <c r="L93" s="3" t="s">
        <v>127</v>
      </c>
      <c r="M93" s="3">
        <v>2511.0</v>
      </c>
      <c r="N93" s="3" t="s">
        <v>269</v>
      </c>
      <c r="O93" s="3" t="s">
        <v>265</v>
      </c>
      <c r="P93" s="3" t="s">
        <v>120</v>
      </c>
      <c r="Q93" s="5" t="s">
        <v>121</v>
      </c>
      <c r="R93" s="5" t="str">
        <f t="shared" si="3"/>
        <v>GR_Wheat.GR_crop_production</v>
      </c>
      <c r="S93" s="3" t="s">
        <v>22</v>
      </c>
      <c r="T93" s="3" t="s">
        <v>177</v>
      </c>
      <c r="U93" s="21" t="s">
        <v>177</v>
      </c>
      <c r="V93" s="22" t="s">
        <v>177</v>
      </c>
      <c r="X93" s="5">
        <v>22.5065473592318</v>
      </c>
      <c r="Y93" s="5" t="str">
        <f t="shared" si="4"/>
        <v>Wheat</v>
      </c>
      <c r="Z93" s="3" t="s">
        <v>300</v>
      </c>
      <c r="AA93" s="3" t="s">
        <v>260</v>
      </c>
      <c r="AB93" s="5" t="s">
        <v>298</v>
      </c>
    </row>
    <row r="94" ht="15.75" customHeight="1">
      <c r="A94" s="3" t="str">
        <f t="shared" si="1"/>
        <v>Bioethanol;2017,108,Germany,Diesel</v>
      </c>
      <c r="B94" s="3" t="str">
        <f t="shared" si="2"/>
        <v>Bioethanol,2017,108,Germany</v>
      </c>
      <c r="C94" s="3">
        <v>79.0</v>
      </c>
      <c r="D94" s="3" t="s">
        <v>229</v>
      </c>
      <c r="E94" s="3" t="s">
        <v>231</v>
      </c>
      <c r="G94" s="3" t="s">
        <v>255</v>
      </c>
      <c r="H94" s="5">
        <v>2017.0</v>
      </c>
      <c r="J94" s="3">
        <v>108.0</v>
      </c>
      <c r="K94" s="3" t="s">
        <v>129</v>
      </c>
      <c r="L94" s="3" t="s">
        <v>130</v>
      </c>
      <c r="M94" s="3">
        <v>2520.0</v>
      </c>
      <c r="N94" s="3" t="s">
        <v>273</v>
      </c>
      <c r="O94" s="3" t="s">
        <v>265</v>
      </c>
      <c r="P94" s="3" t="s">
        <v>120</v>
      </c>
      <c r="Q94" s="5" t="s">
        <v>121</v>
      </c>
      <c r="R94" s="5" t="str">
        <f t="shared" si="3"/>
        <v>GR_Cerealsnes.GR_crop_production</v>
      </c>
      <c r="S94" s="3" t="s">
        <v>22</v>
      </c>
      <c r="T94" s="3" t="s">
        <v>101</v>
      </c>
      <c r="U94" s="21" t="s">
        <v>101</v>
      </c>
      <c r="V94" s="22" t="s">
        <v>101</v>
      </c>
      <c r="X94" s="5">
        <v>26.0569310226178</v>
      </c>
      <c r="Y94" s="5" t="str">
        <f t="shared" si="4"/>
        <v>Cerealsnes</v>
      </c>
      <c r="Z94" s="3" t="s">
        <v>300</v>
      </c>
      <c r="AA94" s="3" t="s">
        <v>56</v>
      </c>
      <c r="AB94" s="5" t="s">
        <v>298</v>
      </c>
    </row>
    <row r="95" ht="15.75" customHeight="1">
      <c r="A95" s="3" t="str">
        <f t="shared" si="1"/>
        <v>Bioethanol;2017,71,Poland,Diesel</v>
      </c>
      <c r="B95" s="3" t="str">
        <f t="shared" si="2"/>
        <v>Bioethanol,2017,71,Poland</v>
      </c>
      <c r="C95" s="3">
        <v>173.0</v>
      </c>
      <c r="D95" s="3" t="s">
        <v>292</v>
      </c>
      <c r="E95" s="3" t="s">
        <v>293</v>
      </c>
      <c r="G95" s="3" t="s">
        <v>255</v>
      </c>
      <c r="H95" s="5">
        <v>2017.0</v>
      </c>
      <c r="J95" s="3">
        <v>71.0</v>
      </c>
      <c r="K95" s="3" t="s">
        <v>124</v>
      </c>
      <c r="L95" s="3" t="s">
        <v>124</v>
      </c>
      <c r="M95" s="3">
        <v>2515.0</v>
      </c>
      <c r="N95" s="3" t="s">
        <v>294</v>
      </c>
      <c r="O95" s="3" t="s">
        <v>265</v>
      </c>
      <c r="P95" s="3" t="s">
        <v>120</v>
      </c>
      <c r="Q95" s="5" t="s">
        <v>121</v>
      </c>
      <c r="R95" s="5" t="str">
        <f t="shared" si="3"/>
        <v>PL_Rye.PL_crop_production</v>
      </c>
      <c r="S95" s="3" t="s">
        <v>22</v>
      </c>
      <c r="T95" s="3" t="s">
        <v>101</v>
      </c>
      <c r="U95" s="21" t="s">
        <v>101</v>
      </c>
      <c r="V95" s="22" t="s">
        <v>101</v>
      </c>
      <c r="X95" s="5">
        <v>26.0569310226178</v>
      </c>
      <c r="Y95" s="5" t="str">
        <f t="shared" si="4"/>
        <v>Rye</v>
      </c>
      <c r="Z95" s="3" t="s">
        <v>300</v>
      </c>
      <c r="AA95" s="3" t="s">
        <v>56</v>
      </c>
      <c r="AB95" s="5" t="s">
        <v>298</v>
      </c>
    </row>
    <row r="96" ht="15.75" customHeight="1">
      <c r="A96" s="3" t="str">
        <f t="shared" si="1"/>
        <v>Bioethanol;2017,71,Poland,Labour</v>
      </c>
      <c r="B96" s="3" t="str">
        <f t="shared" si="2"/>
        <v>Bioethanol,2017,71,Poland</v>
      </c>
      <c r="C96" s="3">
        <v>173.0</v>
      </c>
      <c r="D96" s="3" t="s">
        <v>292</v>
      </c>
      <c r="E96" s="3" t="s">
        <v>293</v>
      </c>
      <c r="G96" s="3" t="s">
        <v>255</v>
      </c>
      <c r="H96" s="5">
        <v>2017.0</v>
      </c>
      <c r="I96" s="3">
        <v>2012.0</v>
      </c>
      <c r="J96" s="3">
        <v>71.0</v>
      </c>
      <c r="K96" s="3" t="s">
        <v>124</v>
      </c>
      <c r="L96" s="3" t="s">
        <v>124</v>
      </c>
      <c r="M96" s="3">
        <v>2515.0</v>
      </c>
      <c r="N96" s="3" t="s">
        <v>294</v>
      </c>
      <c r="O96" s="3" t="s">
        <v>265</v>
      </c>
      <c r="P96" s="3" t="s">
        <v>120</v>
      </c>
      <c r="Q96" s="5" t="s">
        <v>121</v>
      </c>
      <c r="R96" s="5" t="str">
        <f t="shared" si="3"/>
        <v>PL_Rye.PL_crop_production</v>
      </c>
      <c r="S96" s="3" t="s">
        <v>22</v>
      </c>
      <c r="T96" s="3" t="s">
        <v>99</v>
      </c>
      <c r="U96" s="21" t="s">
        <v>99</v>
      </c>
      <c r="V96" s="22" t="s">
        <v>99</v>
      </c>
      <c r="X96" s="5">
        <v>26.5042682401412</v>
      </c>
      <c r="Y96" s="5" t="str">
        <f t="shared" si="4"/>
        <v>Rye</v>
      </c>
      <c r="AA96" s="3" t="s">
        <v>309</v>
      </c>
      <c r="AB96" s="5" t="s">
        <v>298</v>
      </c>
    </row>
    <row r="97" ht="15.75" customHeight="1">
      <c r="A97" s="3" t="str">
        <f t="shared" si="1"/>
        <v>Bioethanol;2017,15,UnitedKingdom,FertilizerN</v>
      </c>
      <c r="B97" s="3" t="str">
        <f t="shared" si="2"/>
        <v>Bioethanol,2017,15,UnitedKingdom</v>
      </c>
      <c r="C97" s="3">
        <v>229.0</v>
      </c>
      <c r="D97" s="3" t="s">
        <v>290</v>
      </c>
      <c r="E97" s="3" t="s">
        <v>291</v>
      </c>
      <c r="G97" s="3" t="s">
        <v>255</v>
      </c>
      <c r="H97" s="5">
        <v>2017.0</v>
      </c>
      <c r="I97" s="3">
        <v>2012.0</v>
      </c>
      <c r="J97" s="3">
        <v>15.0</v>
      </c>
      <c r="K97" s="3" t="s">
        <v>127</v>
      </c>
      <c r="L97" s="3" t="s">
        <v>127</v>
      </c>
      <c r="M97" s="3">
        <v>2511.0</v>
      </c>
      <c r="N97" s="3" t="s">
        <v>269</v>
      </c>
      <c r="O97" s="3" t="s">
        <v>265</v>
      </c>
      <c r="P97" s="3" t="s">
        <v>120</v>
      </c>
      <c r="Q97" s="5" t="s">
        <v>121</v>
      </c>
      <c r="R97" s="5" t="str">
        <f t="shared" si="3"/>
        <v>UK_Wheat.UK_crop_production</v>
      </c>
      <c r="S97" s="3" t="s">
        <v>22</v>
      </c>
      <c r="T97" s="3" t="s">
        <v>177</v>
      </c>
      <c r="U97" s="21" t="s">
        <v>177</v>
      </c>
      <c r="V97" s="22" t="s">
        <v>177</v>
      </c>
      <c r="X97" s="5">
        <v>27.4894473569572</v>
      </c>
      <c r="Y97" s="5" t="str">
        <f t="shared" si="4"/>
        <v>Wheat</v>
      </c>
      <c r="Z97" s="3" t="s">
        <v>300</v>
      </c>
      <c r="AA97" s="3" t="s">
        <v>260</v>
      </c>
      <c r="AB97" s="5" t="s">
        <v>298</v>
      </c>
    </row>
    <row r="98" ht="15.75" customHeight="1">
      <c r="A98" s="3" t="str">
        <f t="shared" si="1"/>
        <v>Bioethanol;2017,157,France,Greenwater</v>
      </c>
      <c r="B98" s="3" t="str">
        <f t="shared" si="2"/>
        <v>Bioethanol,2017,157,France</v>
      </c>
      <c r="C98" s="3">
        <v>68.0</v>
      </c>
      <c r="D98" s="3" t="s">
        <v>194</v>
      </c>
      <c r="E98" s="3" t="s">
        <v>195</v>
      </c>
      <c r="G98" s="3" t="s">
        <v>255</v>
      </c>
      <c r="H98" s="5">
        <v>2017.0</v>
      </c>
      <c r="I98" s="3" t="s">
        <v>295</v>
      </c>
      <c r="J98" s="3">
        <v>157.0</v>
      </c>
      <c r="K98" s="3" t="s">
        <v>125</v>
      </c>
      <c r="L98" s="3" t="s">
        <v>125</v>
      </c>
      <c r="M98" s="3">
        <v>2537.0</v>
      </c>
      <c r="N98" s="3" t="s">
        <v>125</v>
      </c>
      <c r="O98" s="3" t="s">
        <v>267</v>
      </c>
      <c r="P98" s="3" t="s">
        <v>120</v>
      </c>
      <c r="Q98" s="5" t="s">
        <v>121</v>
      </c>
      <c r="R98" s="5" t="str">
        <f t="shared" si="3"/>
        <v>FR_Sugarbeet.FR_crop_production</v>
      </c>
      <c r="S98" s="3" t="s">
        <v>22</v>
      </c>
      <c r="T98" s="3" t="s">
        <v>97</v>
      </c>
      <c r="U98" s="21" t="s">
        <v>97</v>
      </c>
      <c r="V98" s="22" t="s">
        <v>97</v>
      </c>
      <c r="X98" s="5">
        <v>42.5418579954621</v>
      </c>
      <c r="Y98" s="5" t="str">
        <f t="shared" si="4"/>
        <v>Sugarbeet</v>
      </c>
      <c r="Z98" s="3" t="s">
        <v>296</v>
      </c>
      <c r="AA98" s="3" t="s">
        <v>297</v>
      </c>
      <c r="AB98" s="5" t="s">
        <v>298</v>
      </c>
    </row>
    <row r="99" ht="15.75" customHeight="1">
      <c r="A99" s="3" t="str">
        <f t="shared" si="1"/>
        <v>Bioethanol;2017,157,Germany,Greenwater</v>
      </c>
      <c r="B99" s="3" t="str">
        <f t="shared" si="2"/>
        <v>Bioethanol,2017,157,Germany</v>
      </c>
      <c r="C99" s="3">
        <v>79.0</v>
      </c>
      <c r="D99" s="3" t="s">
        <v>229</v>
      </c>
      <c r="E99" s="3" t="s">
        <v>231</v>
      </c>
      <c r="G99" s="3" t="s">
        <v>255</v>
      </c>
      <c r="H99" s="5">
        <v>2017.0</v>
      </c>
      <c r="I99" s="3" t="s">
        <v>295</v>
      </c>
      <c r="J99" s="3">
        <v>157.0</v>
      </c>
      <c r="K99" s="3" t="s">
        <v>125</v>
      </c>
      <c r="L99" s="3" t="s">
        <v>125</v>
      </c>
      <c r="M99" s="3">
        <v>2537.0</v>
      </c>
      <c r="N99" s="3" t="s">
        <v>125</v>
      </c>
      <c r="O99" s="3" t="s">
        <v>267</v>
      </c>
      <c r="P99" s="3" t="s">
        <v>120</v>
      </c>
      <c r="Q99" s="5" t="s">
        <v>121</v>
      </c>
      <c r="R99" s="5" t="str">
        <f t="shared" si="3"/>
        <v>GR_Sugarbeet.GR_crop_production</v>
      </c>
      <c r="S99" s="3" t="s">
        <v>22</v>
      </c>
      <c r="T99" s="3" t="s">
        <v>97</v>
      </c>
      <c r="U99" s="21" t="s">
        <v>97</v>
      </c>
      <c r="V99" s="22" t="s">
        <v>97</v>
      </c>
      <c r="X99" s="5">
        <v>59.9143103338347</v>
      </c>
      <c r="Y99" s="5" t="str">
        <f t="shared" si="4"/>
        <v>Sugarbeet</v>
      </c>
      <c r="Z99" s="3" t="s">
        <v>296</v>
      </c>
      <c r="AA99" s="3" t="s">
        <v>297</v>
      </c>
      <c r="AB99" s="5" t="s">
        <v>298</v>
      </c>
    </row>
    <row r="100" ht="15.75" customHeight="1">
      <c r="A100" s="3" t="str">
        <f t="shared" si="1"/>
        <v>Bioethanol;2017,56,France,Bluewater</v>
      </c>
      <c r="B100" s="3" t="str">
        <f t="shared" si="2"/>
        <v>Bioethanol,2017,56,France</v>
      </c>
      <c r="C100" s="3">
        <v>68.0</v>
      </c>
      <c r="D100" s="3" t="s">
        <v>194</v>
      </c>
      <c r="E100" s="3" t="s">
        <v>195</v>
      </c>
      <c r="G100" s="3" t="s">
        <v>255</v>
      </c>
      <c r="H100" s="5">
        <v>2017.0</v>
      </c>
      <c r="I100" s="3" t="s">
        <v>295</v>
      </c>
      <c r="J100" s="3">
        <v>56.0</v>
      </c>
      <c r="K100" s="3" t="s">
        <v>119</v>
      </c>
      <c r="L100" s="3" t="s">
        <v>119</v>
      </c>
      <c r="M100" s="3">
        <v>2514.0</v>
      </c>
      <c r="N100" s="3" t="s">
        <v>264</v>
      </c>
      <c r="O100" s="3" t="s">
        <v>265</v>
      </c>
      <c r="P100" s="3" t="s">
        <v>120</v>
      </c>
      <c r="Q100" s="5" t="s">
        <v>121</v>
      </c>
      <c r="R100" s="5" t="str">
        <f t="shared" si="3"/>
        <v>FR_Maize.FR_crop_production</v>
      </c>
      <c r="S100" s="3" t="s">
        <v>22</v>
      </c>
      <c r="T100" s="3" t="s">
        <v>79</v>
      </c>
      <c r="U100" s="21" t="s">
        <v>79</v>
      </c>
      <c r="V100" s="22" t="s">
        <v>79</v>
      </c>
      <c r="X100" s="5">
        <v>92.2107025200912</v>
      </c>
      <c r="Y100" s="5" t="str">
        <f t="shared" si="4"/>
        <v>Maize</v>
      </c>
      <c r="Z100" s="3" t="s">
        <v>296</v>
      </c>
      <c r="AA100" s="3" t="s">
        <v>297</v>
      </c>
      <c r="AB100" s="5" t="s">
        <v>298</v>
      </c>
    </row>
    <row r="101" ht="15.75" customHeight="1">
      <c r="A101" s="3" t="str">
        <f t="shared" si="1"/>
        <v>Bioethanol;2017,156,Brazil,Greenwater</v>
      </c>
      <c r="B101" s="3" t="str">
        <f t="shared" si="2"/>
        <v>Bioethanol,2017,156,Brazil</v>
      </c>
      <c r="C101" s="3">
        <v>21.0</v>
      </c>
      <c r="D101" s="3" t="s">
        <v>64</v>
      </c>
      <c r="E101" s="3" t="s">
        <v>69</v>
      </c>
      <c r="G101" s="3" t="s">
        <v>255</v>
      </c>
      <c r="H101" s="5">
        <v>2017.0</v>
      </c>
      <c r="I101" s="3" t="s">
        <v>295</v>
      </c>
      <c r="J101" s="3">
        <v>156.0</v>
      </c>
      <c r="K101" s="3" t="s">
        <v>105</v>
      </c>
      <c r="L101" s="3" t="s">
        <v>105</v>
      </c>
      <c r="M101" s="3">
        <v>2536.0</v>
      </c>
      <c r="N101" s="3" t="s">
        <v>105</v>
      </c>
      <c r="O101" s="3" t="s">
        <v>257</v>
      </c>
      <c r="P101" s="3" t="s">
        <v>120</v>
      </c>
      <c r="Q101" s="5" t="s">
        <v>121</v>
      </c>
      <c r="R101" s="5" t="str">
        <f t="shared" si="3"/>
        <v>BR_Sugarcane.BR_crop_production</v>
      </c>
      <c r="S101" s="3" t="s">
        <v>22</v>
      </c>
      <c r="T101" s="3" t="s">
        <v>97</v>
      </c>
      <c r="U101" s="21" t="s">
        <v>97</v>
      </c>
      <c r="V101" s="22" t="s">
        <v>97</v>
      </c>
      <c r="X101" s="5">
        <v>122.0</v>
      </c>
      <c r="Y101" s="5" t="str">
        <f t="shared" si="4"/>
        <v>Sugarcane</v>
      </c>
      <c r="Z101" s="3" t="s">
        <v>296</v>
      </c>
      <c r="AA101" s="3" t="s">
        <v>297</v>
      </c>
      <c r="AB101" s="5" t="s">
        <v>298</v>
      </c>
    </row>
    <row r="102" ht="15.75" customHeight="1">
      <c r="A102" s="3" t="str">
        <f t="shared" si="1"/>
        <v>Bioethanol;2017,56,Spain,Greenwater</v>
      </c>
      <c r="B102" s="3" t="str">
        <f t="shared" si="2"/>
        <v>Bioethanol,2017,56,Spain</v>
      </c>
      <c r="C102" s="3">
        <v>203.0</v>
      </c>
      <c r="D102" s="3" t="s">
        <v>288</v>
      </c>
      <c r="E102" s="3" t="s">
        <v>289</v>
      </c>
      <c r="G102" s="3" t="s">
        <v>255</v>
      </c>
      <c r="H102" s="5">
        <v>2017.0</v>
      </c>
      <c r="I102" s="3" t="s">
        <v>295</v>
      </c>
      <c r="J102" s="3">
        <v>56.0</v>
      </c>
      <c r="K102" s="3" t="s">
        <v>119</v>
      </c>
      <c r="L102" s="3" t="s">
        <v>119</v>
      </c>
      <c r="M102" s="3">
        <v>2514.0</v>
      </c>
      <c r="N102" s="3" t="s">
        <v>264</v>
      </c>
      <c r="O102" s="3" t="s">
        <v>265</v>
      </c>
      <c r="P102" s="3" t="s">
        <v>120</v>
      </c>
      <c r="Q102" s="5" t="s">
        <v>121</v>
      </c>
      <c r="R102" s="5" t="str">
        <f t="shared" si="3"/>
        <v>SP_Maize.SP_crop_production</v>
      </c>
      <c r="S102" s="3" t="s">
        <v>22</v>
      </c>
      <c r="T102" s="3" t="s">
        <v>97</v>
      </c>
      <c r="U102" s="21" t="s">
        <v>97</v>
      </c>
      <c r="V102" s="22" t="s">
        <v>97</v>
      </c>
      <c r="X102" s="5">
        <v>345.027203497185</v>
      </c>
      <c r="Y102" s="5" t="str">
        <f t="shared" si="4"/>
        <v>Maize</v>
      </c>
      <c r="Z102" s="3" t="s">
        <v>296</v>
      </c>
      <c r="AA102" s="3" t="s">
        <v>297</v>
      </c>
      <c r="AB102" s="5" t="s">
        <v>298</v>
      </c>
    </row>
    <row r="103" ht="15.75" customHeight="1">
      <c r="A103" s="3" t="str">
        <f t="shared" si="1"/>
        <v>Bioethanol;2017,56,Spain,Bluewater</v>
      </c>
      <c r="B103" s="3" t="str">
        <f t="shared" si="2"/>
        <v>Bioethanol,2017,56,Spain</v>
      </c>
      <c r="C103" s="3">
        <v>203.0</v>
      </c>
      <c r="D103" s="3" t="s">
        <v>288</v>
      </c>
      <c r="E103" s="3" t="s">
        <v>289</v>
      </c>
      <c r="G103" s="3" t="s">
        <v>255</v>
      </c>
      <c r="H103" s="5">
        <v>2017.0</v>
      </c>
      <c r="I103" s="3" t="s">
        <v>295</v>
      </c>
      <c r="J103" s="3">
        <v>56.0</v>
      </c>
      <c r="K103" s="3" t="s">
        <v>119</v>
      </c>
      <c r="L103" s="3" t="s">
        <v>119</v>
      </c>
      <c r="M103" s="3">
        <v>2514.0</v>
      </c>
      <c r="N103" s="3" t="s">
        <v>264</v>
      </c>
      <c r="O103" s="3" t="s">
        <v>265</v>
      </c>
      <c r="P103" s="3" t="s">
        <v>120</v>
      </c>
      <c r="Q103" s="5" t="s">
        <v>121</v>
      </c>
      <c r="R103" s="5" t="str">
        <f t="shared" si="3"/>
        <v>SP_Maize.SP_crop_production</v>
      </c>
      <c r="S103" s="3" t="s">
        <v>22</v>
      </c>
      <c r="T103" s="3" t="s">
        <v>79</v>
      </c>
      <c r="U103" s="21" t="s">
        <v>79</v>
      </c>
      <c r="V103" s="22" t="s">
        <v>79</v>
      </c>
      <c r="X103" s="5">
        <v>405.671184367177</v>
      </c>
      <c r="Y103" s="5" t="str">
        <f t="shared" si="4"/>
        <v>Maize</v>
      </c>
      <c r="Z103" s="3" t="s">
        <v>296</v>
      </c>
      <c r="AA103" s="3" t="s">
        <v>297</v>
      </c>
      <c r="AB103" s="5" t="s">
        <v>298</v>
      </c>
    </row>
    <row r="104" ht="15.75" customHeight="1">
      <c r="A104" s="3" t="str">
        <f t="shared" si="1"/>
        <v>Bioethanol;2017,15,UnitedKingdom,Greenwater</v>
      </c>
      <c r="B104" s="3" t="str">
        <f t="shared" si="2"/>
        <v>Bioethanol,2017,15,UnitedKingdom</v>
      </c>
      <c r="C104" s="3">
        <v>229.0</v>
      </c>
      <c r="D104" s="3" t="s">
        <v>290</v>
      </c>
      <c r="E104" s="3" t="s">
        <v>291</v>
      </c>
      <c r="G104" s="3" t="s">
        <v>255</v>
      </c>
      <c r="H104" s="5">
        <v>2017.0</v>
      </c>
      <c r="I104" s="3" t="s">
        <v>295</v>
      </c>
      <c r="J104" s="3">
        <v>15.0</v>
      </c>
      <c r="K104" s="3" t="s">
        <v>127</v>
      </c>
      <c r="L104" s="3" t="s">
        <v>127</v>
      </c>
      <c r="M104" s="3">
        <v>2511.0</v>
      </c>
      <c r="N104" s="3" t="s">
        <v>269</v>
      </c>
      <c r="O104" s="3" t="s">
        <v>265</v>
      </c>
      <c r="P104" s="3" t="s">
        <v>120</v>
      </c>
      <c r="Q104" s="5" t="s">
        <v>121</v>
      </c>
      <c r="R104" s="5" t="str">
        <f t="shared" si="3"/>
        <v>UK_Wheat.UK_crop_production</v>
      </c>
      <c r="S104" s="3" t="s">
        <v>22</v>
      </c>
      <c r="T104" s="3" t="s">
        <v>97</v>
      </c>
      <c r="U104" s="21" t="s">
        <v>97</v>
      </c>
      <c r="V104" s="22" t="s">
        <v>97</v>
      </c>
      <c r="X104" s="5">
        <v>411.650780008642</v>
      </c>
      <c r="Y104" s="5" t="str">
        <f t="shared" si="4"/>
        <v>Wheat</v>
      </c>
      <c r="Z104" s="3" t="s">
        <v>296</v>
      </c>
      <c r="AA104" s="3" t="s">
        <v>297</v>
      </c>
      <c r="AB104" s="5" t="s">
        <v>298</v>
      </c>
    </row>
    <row r="105" ht="15.75" customHeight="1">
      <c r="A105" s="3" t="str">
        <f t="shared" si="1"/>
        <v>Bioethanol;2017,56,France,Greenwater</v>
      </c>
      <c r="B105" s="3" t="str">
        <f t="shared" si="2"/>
        <v>Bioethanol,2017,56,France</v>
      </c>
      <c r="C105" s="3">
        <v>68.0</v>
      </c>
      <c r="D105" s="3" t="s">
        <v>194</v>
      </c>
      <c r="E105" s="3" t="s">
        <v>195</v>
      </c>
      <c r="G105" s="3" t="s">
        <v>255</v>
      </c>
      <c r="H105" s="5">
        <v>2017.0</v>
      </c>
      <c r="I105" s="3" t="s">
        <v>295</v>
      </c>
      <c r="J105" s="3">
        <v>56.0</v>
      </c>
      <c r="K105" s="3" t="s">
        <v>119</v>
      </c>
      <c r="L105" s="3" t="s">
        <v>119</v>
      </c>
      <c r="M105" s="3">
        <v>2514.0</v>
      </c>
      <c r="N105" s="3" t="s">
        <v>264</v>
      </c>
      <c r="O105" s="3" t="s">
        <v>265</v>
      </c>
      <c r="P105" s="3" t="s">
        <v>120</v>
      </c>
      <c r="Q105" s="5" t="s">
        <v>121</v>
      </c>
      <c r="R105" s="5" t="str">
        <f t="shared" si="3"/>
        <v>FR_Maize.FR_crop_production</v>
      </c>
      <c r="S105" s="3" t="s">
        <v>22</v>
      </c>
      <c r="T105" s="3" t="s">
        <v>97</v>
      </c>
      <c r="U105" s="21" t="s">
        <v>97</v>
      </c>
      <c r="V105" s="22" t="s">
        <v>97</v>
      </c>
      <c r="X105" s="5">
        <v>425.924396106541</v>
      </c>
      <c r="Y105" s="5" t="str">
        <f t="shared" si="4"/>
        <v>Maize</v>
      </c>
      <c r="Z105" s="3" t="s">
        <v>296</v>
      </c>
      <c r="AA105" s="3" t="s">
        <v>297</v>
      </c>
      <c r="AB105" s="5" t="s">
        <v>298</v>
      </c>
    </row>
    <row r="106" ht="15.75" customHeight="1">
      <c r="A106" s="3" t="str">
        <f t="shared" si="1"/>
        <v>Bioethanol;2017,108,Germany,Greenwater</v>
      </c>
      <c r="B106" s="3" t="str">
        <f t="shared" si="2"/>
        <v>Bioethanol,2017,108,Germany</v>
      </c>
      <c r="C106" s="3">
        <v>79.0</v>
      </c>
      <c r="D106" s="3" t="s">
        <v>229</v>
      </c>
      <c r="E106" s="3" t="s">
        <v>231</v>
      </c>
      <c r="G106" s="3" t="s">
        <v>255</v>
      </c>
      <c r="H106" s="5">
        <v>2017.0</v>
      </c>
      <c r="I106" s="3" t="s">
        <v>295</v>
      </c>
      <c r="J106" s="3">
        <v>108.0</v>
      </c>
      <c r="K106" s="3" t="s">
        <v>129</v>
      </c>
      <c r="L106" s="3" t="s">
        <v>130</v>
      </c>
      <c r="M106" s="3">
        <v>2520.0</v>
      </c>
      <c r="N106" s="3" t="s">
        <v>273</v>
      </c>
      <c r="O106" s="3" t="s">
        <v>265</v>
      </c>
      <c r="P106" s="3" t="s">
        <v>120</v>
      </c>
      <c r="Q106" s="5" t="s">
        <v>121</v>
      </c>
      <c r="R106" s="5" t="str">
        <f t="shared" si="3"/>
        <v>GR_Cerealsnes.GR_crop_production</v>
      </c>
      <c r="S106" s="3" t="s">
        <v>22</v>
      </c>
      <c r="T106" s="3" t="s">
        <v>97</v>
      </c>
      <c r="U106" s="21" t="s">
        <v>97</v>
      </c>
      <c r="V106" s="22" t="s">
        <v>97</v>
      </c>
      <c r="X106" s="5">
        <v>527.0</v>
      </c>
      <c r="Y106" s="5" t="str">
        <f t="shared" si="4"/>
        <v>Cerealsnes</v>
      </c>
      <c r="Z106" s="3" t="s">
        <v>296</v>
      </c>
      <c r="AA106" s="3" t="s">
        <v>103</v>
      </c>
      <c r="AB106" s="5" t="s">
        <v>298</v>
      </c>
    </row>
    <row r="107" ht="15.75" customHeight="1">
      <c r="A107" s="3" t="str">
        <f t="shared" si="1"/>
        <v>Bioethanol;2017,15,France,Greenwater</v>
      </c>
      <c r="B107" s="3" t="str">
        <f t="shared" si="2"/>
        <v>Bioethanol,2017,15,France</v>
      </c>
      <c r="C107" s="3">
        <v>68.0</v>
      </c>
      <c r="D107" s="3" t="s">
        <v>194</v>
      </c>
      <c r="E107" s="3" t="s">
        <v>195</v>
      </c>
      <c r="G107" s="3" t="s">
        <v>255</v>
      </c>
      <c r="H107" s="5">
        <v>2017.0</v>
      </c>
      <c r="I107" s="3" t="s">
        <v>295</v>
      </c>
      <c r="J107" s="3">
        <v>15.0</v>
      </c>
      <c r="K107" s="3" t="s">
        <v>127</v>
      </c>
      <c r="L107" s="3" t="s">
        <v>127</v>
      </c>
      <c r="M107" s="3">
        <v>2511.0</v>
      </c>
      <c r="N107" s="3" t="s">
        <v>269</v>
      </c>
      <c r="O107" s="3" t="s">
        <v>265</v>
      </c>
      <c r="P107" s="3" t="s">
        <v>120</v>
      </c>
      <c r="Q107" s="5" t="s">
        <v>121</v>
      </c>
      <c r="R107" s="5" t="str">
        <f t="shared" si="3"/>
        <v>FR_Wheat.FR_crop_production</v>
      </c>
      <c r="S107" s="3" t="s">
        <v>22</v>
      </c>
      <c r="T107" s="3" t="s">
        <v>97</v>
      </c>
      <c r="U107" s="21" t="s">
        <v>97</v>
      </c>
      <c r="V107" s="22" t="s">
        <v>97</v>
      </c>
      <c r="X107" s="5">
        <v>581.235161458192</v>
      </c>
      <c r="Y107" s="5" t="str">
        <f t="shared" si="4"/>
        <v>Wheat</v>
      </c>
      <c r="Z107" s="3" t="s">
        <v>296</v>
      </c>
      <c r="AA107" s="3" t="s">
        <v>297</v>
      </c>
      <c r="AB107" s="5" t="s">
        <v>298</v>
      </c>
    </row>
    <row r="108" ht="15.75" customHeight="1">
      <c r="A108" s="3" t="str">
        <f t="shared" si="1"/>
        <v>Bioethanol;2017,15,Germany,Greenwater</v>
      </c>
      <c r="B108" s="3" t="str">
        <f t="shared" si="2"/>
        <v>Bioethanol,2017,15,Germany</v>
      </c>
      <c r="C108" s="3">
        <v>79.0</v>
      </c>
      <c r="D108" s="3" t="s">
        <v>229</v>
      </c>
      <c r="E108" s="3" t="s">
        <v>231</v>
      </c>
      <c r="G108" s="3" t="s">
        <v>255</v>
      </c>
      <c r="H108" s="5">
        <v>2017.0</v>
      </c>
      <c r="I108" s="3" t="s">
        <v>295</v>
      </c>
      <c r="J108" s="3">
        <v>15.0</v>
      </c>
      <c r="K108" s="3" t="s">
        <v>127</v>
      </c>
      <c r="L108" s="3" t="s">
        <v>127</v>
      </c>
      <c r="M108" s="3">
        <v>2511.0</v>
      </c>
      <c r="N108" s="3" t="s">
        <v>269</v>
      </c>
      <c r="O108" s="3" t="s">
        <v>265</v>
      </c>
      <c r="P108" s="3" t="s">
        <v>120</v>
      </c>
      <c r="Q108" s="5" t="s">
        <v>121</v>
      </c>
      <c r="R108" s="5" t="str">
        <f t="shared" si="3"/>
        <v>GR_Wheat.GR_crop_production</v>
      </c>
      <c r="S108" s="3" t="s">
        <v>22</v>
      </c>
      <c r="T108" s="3" t="s">
        <v>97</v>
      </c>
      <c r="U108" s="21" t="s">
        <v>97</v>
      </c>
      <c r="V108" s="22" t="s">
        <v>97</v>
      </c>
      <c r="X108" s="5">
        <v>599.251068700139</v>
      </c>
      <c r="Y108" s="5" t="str">
        <f t="shared" si="4"/>
        <v>Wheat</v>
      </c>
      <c r="Z108" s="3" t="s">
        <v>296</v>
      </c>
      <c r="AA108" s="3" t="s">
        <v>297</v>
      </c>
      <c r="AB108" s="5" t="s">
        <v>298</v>
      </c>
    </row>
    <row r="109" ht="15.75" customHeight="1">
      <c r="A109" s="3" t="str">
        <f t="shared" si="1"/>
        <v>Bioethanol;2017,56,Hungary,Greenwater</v>
      </c>
      <c r="B109" s="3" t="str">
        <f t="shared" si="2"/>
        <v>Bioethanol,2017,56,Hungary</v>
      </c>
      <c r="C109" s="3">
        <v>97.0</v>
      </c>
      <c r="D109" s="3" t="s">
        <v>279</v>
      </c>
      <c r="E109" s="3" t="s">
        <v>280</v>
      </c>
      <c r="G109" s="3" t="s">
        <v>255</v>
      </c>
      <c r="H109" s="5">
        <v>2017.0</v>
      </c>
      <c r="I109" s="3" t="s">
        <v>295</v>
      </c>
      <c r="J109" s="3">
        <v>56.0</v>
      </c>
      <c r="K109" s="3" t="s">
        <v>119</v>
      </c>
      <c r="L109" s="3" t="s">
        <v>119</v>
      </c>
      <c r="M109" s="3">
        <v>2514.0</v>
      </c>
      <c r="N109" s="3" t="s">
        <v>264</v>
      </c>
      <c r="O109" s="3" t="s">
        <v>265</v>
      </c>
      <c r="P109" s="3" t="s">
        <v>120</v>
      </c>
      <c r="Q109" s="5" t="s">
        <v>121</v>
      </c>
      <c r="R109" s="5" t="str">
        <f t="shared" si="3"/>
        <v>HU_Maize.HU_crop_production</v>
      </c>
      <c r="S109" s="3" t="s">
        <v>22</v>
      </c>
      <c r="T109" s="3" t="s">
        <v>97</v>
      </c>
      <c r="U109" s="21" t="s">
        <v>97</v>
      </c>
      <c r="V109" s="22" t="s">
        <v>97</v>
      </c>
      <c r="X109" s="5">
        <v>633.936052721494</v>
      </c>
      <c r="Y109" s="5" t="str">
        <f t="shared" si="4"/>
        <v>Maize</v>
      </c>
      <c r="Z109" s="3" t="s">
        <v>296</v>
      </c>
      <c r="AA109" s="3" t="s">
        <v>297</v>
      </c>
      <c r="AB109" s="5" t="s">
        <v>298</v>
      </c>
    </row>
    <row r="110" ht="15.75" customHeight="1">
      <c r="A110" s="3" t="str">
        <f t="shared" si="1"/>
        <v>Bioethanol;2017,71,Poland,Greenwater</v>
      </c>
      <c r="B110" s="3" t="str">
        <f t="shared" si="2"/>
        <v>Bioethanol,2017,71,Poland</v>
      </c>
      <c r="C110" s="3">
        <v>173.0</v>
      </c>
      <c r="D110" s="3" t="s">
        <v>292</v>
      </c>
      <c r="E110" s="3" t="s">
        <v>293</v>
      </c>
      <c r="G110" s="3" t="s">
        <v>255</v>
      </c>
      <c r="H110" s="5">
        <v>2017.0</v>
      </c>
      <c r="I110" s="3" t="s">
        <v>295</v>
      </c>
      <c r="J110" s="3">
        <v>71.0</v>
      </c>
      <c r="K110" s="3" t="s">
        <v>124</v>
      </c>
      <c r="L110" s="3" t="s">
        <v>124</v>
      </c>
      <c r="M110" s="3">
        <v>2515.0</v>
      </c>
      <c r="N110" s="3" t="s">
        <v>294</v>
      </c>
      <c r="O110" s="3" t="s">
        <v>265</v>
      </c>
      <c r="P110" s="3" t="s">
        <v>120</v>
      </c>
      <c r="Q110" s="5" t="s">
        <v>121</v>
      </c>
      <c r="R110" s="5" t="str">
        <f t="shared" si="3"/>
        <v>PL_Rye.PL_crop_production</v>
      </c>
      <c r="S110" s="3" t="s">
        <v>22</v>
      </c>
      <c r="T110" s="3" t="s">
        <v>97</v>
      </c>
      <c r="U110" s="21" t="s">
        <v>97</v>
      </c>
      <c r="V110" s="22" t="s">
        <v>97</v>
      </c>
      <c r="X110" s="5">
        <v>1351.85108880439</v>
      </c>
      <c r="Y110" s="5" t="str">
        <f t="shared" si="4"/>
        <v>Rye</v>
      </c>
      <c r="AA110" s="3" t="s">
        <v>297</v>
      </c>
      <c r="AB110" s="5" t="s">
        <v>298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23.63"/>
    <col customWidth="1" min="3" max="4" width="9.38"/>
    <col customWidth="1" min="5" max="5" width="11.5"/>
    <col customWidth="1" min="6" max="9" width="9.38"/>
    <col customWidth="1" min="10" max="10" width="19.75"/>
    <col customWidth="1" min="11" max="11" width="9.38"/>
    <col customWidth="1" min="12" max="12" width="17.0"/>
    <col customWidth="1" min="13" max="13" width="56.0"/>
    <col customWidth="1" min="14" max="16" width="44.5"/>
    <col customWidth="1" min="17" max="17" width="24.13"/>
    <col customWidth="1" min="18" max="18" width="21.5"/>
    <col customWidth="1" min="19" max="19" width="19.5"/>
    <col customWidth="1" min="20" max="20" width="12.88"/>
    <col customWidth="1" min="21" max="21" width="20.13"/>
    <col customWidth="1" min="22" max="22" width="23.38"/>
    <col customWidth="1" min="23" max="26" width="9.38"/>
    <col customWidth="1" min="27" max="27" width="19.0"/>
    <col customWidth="1" min="28" max="28" width="9.38"/>
  </cols>
  <sheetData>
    <row r="1">
      <c r="A1" s="1" t="s">
        <v>0</v>
      </c>
      <c r="B1" s="1" t="s">
        <v>235</v>
      </c>
      <c r="C1" s="1" t="s">
        <v>2</v>
      </c>
      <c r="D1" s="1" t="s">
        <v>3</v>
      </c>
      <c r="E1" s="1" t="s">
        <v>236</v>
      </c>
      <c r="F1" s="1" t="s">
        <v>4</v>
      </c>
      <c r="G1" s="1" t="s">
        <v>237</v>
      </c>
      <c r="H1" s="1" t="s">
        <v>238</v>
      </c>
      <c r="I1" s="1" t="s">
        <v>239</v>
      </c>
      <c r="J1" s="1" t="s">
        <v>30</v>
      </c>
      <c r="K1" s="1" t="s">
        <v>240</v>
      </c>
      <c r="L1" s="1" t="s">
        <v>241</v>
      </c>
      <c r="M1" s="1" t="s">
        <v>242</v>
      </c>
      <c r="N1" s="1" t="s">
        <v>10</v>
      </c>
      <c r="O1" s="1" t="s">
        <v>243</v>
      </c>
      <c r="P1" s="3" t="s">
        <v>12</v>
      </c>
      <c r="Q1" s="1" t="s">
        <v>5</v>
      </c>
      <c r="R1" s="1" t="s">
        <v>244</v>
      </c>
      <c r="S1" s="1" t="s">
        <v>245</v>
      </c>
      <c r="T1" s="1" t="s">
        <v>6</v>
      </c>
      <c r="U1" s="1" t="s">
        <v>9</v>
      </c>
      <c r="V1" s="1" t="s">
        <v>216</v>
      </c>
      <c r="W1" s="1"/>
      <c r="X1" s="1" t="s">
        <v>246</v>
      </c>
      <c r="Y1" s="1" t="s">
        <v>13</v>
      </c>
      <c r="Z1" s="1" t="s">
        <v>14</v>
      </c>
      <c r="AA1" s="1" t="s">
        <v>15</v>
      </c>
      <c r="AB1" s="1" t="s">
        <v>16</v>
      </c>
    </row>
    <row r="2">
      <c r="A2" s="3" t="str">
        <f t="shared" ref="A2:A118" si="1">CONCATENATE(Q2,",",F2,",",H2,",",R2)</f>
        <v>Bioethanol,2017,157,Bioethanol-Mass</v>
      </c>
      <c r="B2" s="3" t="str">
        <f t="shared" ref="B2:B118" si="2">CONCATENATE(Q2,",",F2,",",H2)</f>
        <v>Bioethanol,2017,157</v>
      </c>
      <c r="D2" s="3" t="s">
        <v>299</v>
      </c>
      <c r="E2" s="3" t="str">
        <f>IF(VLOOKUP(B2,'RelationShips Composition Biodi'!A:C,3,0)="Production","Local","External")</f>
        <v>#N/A</v>
      </c>
      <c r="F2" s="5">
        <v>2017.0</v>
      </c>
      <c r="G2" s="3" t="s">
        <v>301</v>
      </c>
      <c r="H2" s="3">
        <v>157.0</v>
      </c>
      <c r="I2" s="3" t="s">
        <v>125</v>
      </c>
      <c r="J2" s="3" t="s">
        <v>125</v>
      </c>
      <c r="K2" s="3">
        <v>2537.0</v>
      </c>
      <c r="L2" s="3" t="s">
        <v>125</v>
      </c>
      <c r="M2" s="3" t="s">
        <v>267</v>
      </c>
      <c r="N2" s="3" t="s">
        <v>302</v>
      </c>
      <c r="O2" s="3" t="s">
        <v>302</v>
      </c>
      <c r="P2" s="3" t="str">
        <f t="shared" ref="P2:P104" si="3">CONCATENATE(J2,O2)</f>
        <v>SugarbeetDewatering</v>
      </c>
      <c r="Q2" s="3" t="s">
        <v>22</v>
      </c>
      <c r="R2" s="15" t="s">
        <v>311</v>
      </c>
      <c r="S2" s="3" t="s">
        <v>23</v>
      </c>
      <c r="T2" s="5" t="s">
        <v>23</v>
      </c>
      <c r="U2" s="5"/>
      <c r="V2" s="5"/>
      <c r="W2" s="3" t="s">
        <v>296</v>
      </c>
      <c r="Y2" s="3" t="s">
        <v>312</v>
      </c>
      <c r="Z2" s="3" t="s">
        <v>136</v>
      </c>
      <c r="AB2" s="3" t="s">
        <v>313</v>
      </c>
    </row>
    <row r="3">
      <c r="A3" s="3" t="str">
        <f t="shared" si="1"/>
        <v>Bioethanol,2017,156,Bioethanol-Mass</v>
      </c>
      <c r="B3" s="3" t="str">
        <f t="shared" si="2"/>
        <v>Bioethanol,2017,156</v>
      </c>
      <c r="D3" s="3" t="s">
        <v>299</v>
      </c>
      <c r="E3" s="3" t="str">
        <f>IF(VLOOKUP(B3,'RelationShips Composition Biodi'!A:C,3,0)="Production","Local","External")</f>
        <v>#N/A</v>
      </c>
      <c r="F3" s="5">
        <v>2017.0</v>
      </c>
      <c r="G3" s="3" t="s">
        <v>301</v>
      </c>
      <c r="H3" s="3">
        <v>156.0</v>
      </c>
      <c r="I3" s="3" t="s">
        <v>105</v>
      </c>
      <c r="J3" s="3" t="s">
        <v>105</v>
      </c>
      <c r="K3" s="3">
        <v>2536.0</v>
      </c>
      <c r="L3" s="3" t="s">
        <v>105</v>
      </c>
      <c r="M3" s="3" t="s">
        <v>257</v>
      </c>
      <c r="N3" s="3" t="s">
        <v>302</v>
      </c>
      <c r="O3" s="3" t="s">
        <v>302</v>
      </c>
      <c r="P3" s="3" t="str">
        <f t="shared" si="3"/>
        <v>SugarcaneDewatering</v>
      </c>
      <c r="Q3" s="3" t="s">
        <v>22</v>
      </c>
      <c r="R3" s="15" t="s">
        <v>311</v>
      </c>
      <c r="S3" s="3" t="s">
        <v>23</v>
      </c>
      <c r="T3" s="5" t="s">
        <v>23</v>
      </c>
      <c r="U3" s="5"/>
      <c r="V3" s="5"/>
      <c r="W3" s="3" t="s">
        <v>296</v>
      </c>
      <c r="Y3" s="3" t="s">
        <v>312</v>
      </c>
      <c r="Z3" s="3" t="s">
        <v>136</v>
      </c>
      <c r="AB3" s="3" t="s">
        <v>313</v>
      </c>
    </row>
    <row r="4">
      <c r="A4" s="3" t="str">
        <f t="shared" si="1"/>
        <v>Bioethanol,2017,56,Bioethanol-Mass</v>
      </c>
      <c r="B4" s="3" t="str">
        <f t="shared" si="2"/>
        <v>Bioethanol,2017,56</v>
      </c>
      <c r="D4" s="3" t="s">
        <v>299</v>
      </c>
      <c r="E4" s="3" t="str">
        <f>IF(VLOOKUP(B4,'RelationShips Composition Biodi'!A:C,3,0)="Production","Local","External")</f>
        <v>#N/A</v>
      </c>
      <c r="F4" s="5">
        <v>2017.0</v>
      </c>
      <c r="G4" s="3" t="s">
        <v>301</v>
      </c>
      <c r="H4" s="3">
        <v>56.0</v>
      </c>
      <c r="I4" s="3" t="s">
        <v>119</v>
      </c>
      <c r="J4" s="3" t="s">
        <v>119</v>
      </c>
      <c r="K4" s="3">
        <v>2514.0</v>
      </c>
      <c r="L4" s="3" t="s">
        <v>264</v>
      </c>
      <c r="M4" s="3" t="s">
        <v>265</v>
      </c>
      <c r="N4" s="3" t="s">
        <v>302</v>
      </c>
      <c r="O4" s="3" t="s">
        <v>302</v>
      </c>
      <c r="P4" s="3" t="str">
        <f t="shared" si="3"/>
        <v>MaizeDewatering</v>
      </c>
      <c r="Q4" s="3" t="s">
        <v>22</v>
      </c>
      <c r="R4" s="15" t="s">
        <v>311</v>
      </c>
      <c r="S4" s="3" t="s">
        <v>23</v>
      </c>
      <c r="T4" s="5" t="s">
        <v>23</v>
      </c>
      <c r="U4" s="5"/>
      <c r="V4" s="5"/>
      <c r="W4" s="3" t="s">
        <v>296</v>
      </c>
      <c r="Y4" s="3" t="s">
        <v>312</v>
      </c>
      <c r="Z4" s="3" t="s">
        <v>136</v>
      </c>
      <c r="AB4" s="3" t="s">
        <v>313</v>
      </c>
    </row>
    <row r="5">
      <c r="A5" s="3" t="str">
        <f t="shared" si="1"/>
        <v>Bioethanol,2017,15,Bioethanol-Mass</v>
      </c>
      <c r="B5" s="3" t="str">
        <f t="shared" si="2"/>
        <v>Bioethanol,2017,15</v>
      </c>
      <c r="D5" s="3" t="s">
        <v>299</v>
      </c>
      <c r="E5" s="3" t="str">
        <f>IF(VLOOKUP(B5,'RelationShips Composition Biodi'!A:C,3,0)="Production","Local","External")</f>
        <v>#N/A</v>
      </c>
      <c r="F5" s="5">
        <v>2017.0</v>
      </c>
      <c r="G5" s="3" t="s">
        <v>301</v>
      </c>
      <c r="H5" s="3">
        <v>15.0</v>
      </c>
      <c r="I5" s="3" t="s">
        <v>127</v>
      </c>
      <c r="J5" s="3" t="s">
        <v>127</v>
      </c>
      <c r="K5" s="3">
        <v>2511.0</v>
      </c>
      <c r="L5" s="3" t="s">
        <v>269</v>
      </c>
      <c r="M5" s="3" t="s">
        <v>265</v>
      </c>
      <c r="N5" s="3" t="s">
        <v>302</v>
      </c>
      <c r="O5" s="3" t="s">
        <v>302</v>
      </c>
      <c r="P5" s="3" t="str">
        <f t="shared" si="3"/>
        <v>WheatDewatering</v>
      </c>
      <c r="Q5" s="3" t="s">
        <v>22</v>
      </c>
      <c r="R5" s="15" t="s">
        <v>311</v>
      </c>
      <c r="S5" s="3" t="s">
        <v>23</v>
      </c>
      <c r="T5" s="5" t="s">
        <v>23</v>
      </c>
      <c r="U5" s="5"/>
      <c r="V5" s="5"/>
      <c r="W5" s="3" t="s">
        <v>296</v>
      </c>
      <c r="Y5" s="3" t="s">
        <v>312</v>
      </c>
      <c r="Z5" s="3" t="s">
        <v>136</v>
      </c>
      <c r="AB5" s="3" t="s">
        <v>313</v>
      </c>
    </row>
    <row r="6">
      <c r="A6" s="3" t="str">
        <f t="shared" si="1"/>
        <v>Bioethanol,2017,108,Bioethanol-Mass</v>
      </c>
      <c r="B6" s="3" t="str">
        <f t="shared" si="2"/>
        <v>Bioethanol,2017,108</v>
      </c>
      <c r="D6" s="3" t="s">
        <v>299</v>
      </c>
      <c r="E6" s="3" t="str">
        <f>IF(VLOOKUP(B6,'RelationShips Composition Biodi'!A:C,3,0)="Production","Local","External")</f>
        <v>#N/A</v>
      </c>
      <c r="F6" s="5">
        <v>2017.0</v>
      </c>
      <c r="G6" s="3" t="s">
        <v>301</v>
      </c>
      <c r="H6" s="3">
        <v>108.0</v>
      </c>
      <c r="I6" s="3" t="s">
        <v>129</v>
      </c>
      <c r="J6" s="3" t="s">
        <v>130</v>
      </c>
      <c r="K6" s="3">
        <v>2520.0</v>
      </c>
      <c r="L6" s="3" t="s">
        <v>273</v>
      </c>
      <c r="M6" s="3" t="s">
        <v>265</v>
      </c>
      <c r="N6" s="3" t="s">
        <v>302</v>
      </c>
      <c r="O6" s="3" t="s">
        <v>302</v>
      </c>
      <c r="P6" s="3" t="str">
        <f t="shared" si="3"/>
        <v>CerealsnesDewatering</v>
      </c>
      <c r="Q6" s="3" t="s">
        <v>22</v>
      </c>
      <c r="R6" s="15" t="s">
        <v>311</v>
      </c>
      <c r="S6" s="3" t="s">
        <v>23</v>
      </c>
      <c r="T6" s="5" t="s">
        <v>23</v>
      </c>
      <c r="U6" s="5"/>
      <c r="V6" s="5"/>
      <c r="W6" s="3" t="s">
        <v>296</v>
      </c>
      <c r="Y6" s="3" t="s">
        <v>312</v>
      </c>
      <c r="Z6" s="3" t="s">
        <v>136</v>
      </c>
      <c r="AB6" s="3" t="s">
        <v>313</v>
      </c>
    </row>
    <row r="7">
      <c r="A7" s="3" t="str">
        <f t="shared" si="1"/>
        <v>Bioethanol,2017,71,Bioethanol-Mass</v>
      </c>
      <c r="B7" s="3" t="str">
        <f t="shared" si="2"/>
        <v>Bioethanol,2017,71</v>
      </c>
      <c r="D7" s="3" t="s">
        <v>299</v>
      </c>
      <c r="E7" s="3" t="str">
        <f>IF(VLOOKUP(B7,'RelationShips Composition Biodi'!A:C,3,0)="Production","Local","External")</f>
        <v>#N/A</v>
      </c>
      <c r="F7" s="5">
        <v>2017.0</v>
      </c>
      <c r="G7" s="3" t="s">
        <v>301</v>
      </c>
      <c r="H7" s="3">
        <v>71.0</v>
      </c>
      <c r="I7" s="3" t="s">
        <v>124</v>
      </c>
      <c r="J7" s="3" t="s">
        <v>124</v>
      </c>
      <c r="K7" s="3">
        <v>2515.0</v>
      </c>
      <c r="L7" s="3" t="s">
        <v>294</v>
      </c>
      <c r="M7" s="3" t="s">
        <v>265</v>
      </c>
      <c r="N7" s="3" t="s">
        <v>302</v>
      </c>
      <c r="O7" s="3" t="s">
        <v>302</v>
      </c>
      <c r="P7" s="3" t="str">
        <f t="shared" si="3"/>
        <v>RyeDewatering</v>
      </c>
      <c r="Q7" s="3" t="s">
        <v>22</v>
      </c>
      <c r="R7" s="15" t="s">
        <v>311</v>
      </c>
      <c r="S7" s="3" t="s">
        <v>23</v>
      </c>
      <c r="T7" s="5" t="s">
        <v>23</v>
      </c>
      <c r="U7" s="5"/>
      <c r="V7" s="5"/>
      <c r="W7" s="3" t="s">
        <v>296</v>
      </c>
      <c r="Y7" s="3" t="s">
        <v>312</v>
      </c>
      <c r="Z7" s="3" t="s">
        <v>136</v>
      </c>
      <c r="AB7" s="3" t="s">
        <v>313</v>
      </c>
    </row>
    <row r="8">
      <c r="A8" s="3" t="str">
        <f t="shared" si="1"/>
        <v>Bioethanol,2017,157,Ethanol-in</v>
      </c>
      <c r="B8" s="3" t="str">
        <f t="shared" si="2"/>
        <v>Bioethanol,2017,157</v>
      </c>
      <c r="D8" s="3" t="s">
        <v>299</v>
      </c>
      <c r="E8" s="3" t="str">
        <f>IF(VLOOKUP(B8,'RelationShips Composition Biodi'!A:C,3,0)="Production","Local","External")</f>
        <v>#N/A</v>
      </c>
      <c r="F8" s="5">
        <v>2017.0</v>
      </c>
      <c r="G8" s="3" t="s">
        <v>301</v>
      </c>
      <c r="H8" s="3">
        <v>157.0</v>
      </c>
      <c r="I8" s="3" t="s">
        <v>125</v>
      </c>
      <c r="J8" s="3" t="s">
        <v>125</v>
      </c>
      <c r="K8" s="3">
        <v>2537.0</v>
      </c>
      <c r="L8" s="3" t="s">
        <v>125</v>
      </c>
      <c r="M8" s="3" t="s">
        <v>267</v>
      </c>
      <c r="N8" s="3" t="s">
        <v>302</v>
      </c>
      <c r="O8" s="3" t="s">
        <v>302</v>
      </c>
      <c r="P8" s="3" t="str">
        <f t="shared" si="3"/>
        <v>SugarbeetDewatering</v>
      </c>
      <c r="Q8" s="3" t="s">
        <v>22</v>
      </c>
      <c r="R8" s="3" t="s">
        <v>84</v>
      </c>
      <c r="S8" s="3" t="s">
        <v>186</v>
      </c>
      <c r="T8" s="5" t="s">
        <v>186</v>
      </c>
      <c r="U8" s="5">
        <v>1.0</v>
      </c>
      <c r="V8" s="5" t="s">
        <v>23</v>
      </c>
      <c r="W8" s="3" t="s">
        <v>300</v>
      </c>
      <c r="Y8" s="3" t="s">
        <v>312</v>
      </c>
      <c r="Z8" s="3" t="s">
        <v>29</v>
      </c>
      <c r="AB8" s="3" t="s">
        <v>313</v>
      </c>
    </row>
    <row r="9">
      <c r="A9" s="3" t="str">
        <f t="shared" si="1"/>
        <v>Bioethanol,2017,156,Ethanol-in</v>
      </c>
      <c r="B9" s="3" t="str">
        <f t="shared" si="2"/>
        <v>Bioethanol,2017,156</v>
      </c>
      <c r="D9" s="3" t="s">
        <v>299</v>
      </c>
      <c r="E9" s="3" t="str">
        <f>IF(VLOOKUP(B9,'RelationShips Composition Biodi'!A:C,3,0)="Production","Local","External")</f>
        <v>#N/A</v>
      </c>
      <c r="F9" s="5">
        <v>2017.0</v>
      </c>
      <c r="G9" s="3" t="s">
        <v>301</v>
      </c>
      <c r="H9" s="3">
        <v>156.0</v>
      </c>
      <c r="I9" s="3" t="s">
        <v>105</v>
      </c>
      <c r="J9" s="3" t="s">
        <v>105</v>
      </c>
      <c r="K9" s="3">
        <v>2536.0</v>
      </c>
      <c r="L9" s="3" t="s">
        <v>105</v>
      </c>
      <c r="M9" s="3" t="s">
        <v>257</v>
      </c>
      <c r="N9" s="3" t="s">
        <v>302</v>
      </c>
      <c r="O9" s="3" t="s">
        <v>302</v>
      </c>
      <c r="P9" s="3" t="str">
        <f t="shared" si="3"/>
        <v>SugarcaneDewatering</v>
      </c>
      <c r="Q9" s="3" t="s">
        <v>22</v>
      </c>
      <c r="R9" s="3" t="s">
        <v>84</v>
      </c>
      <c r="S9" s="3" t="s">
        <v>186</v>
      </c>
      <c r="T9" s="5" t="s">
        <v>186</v>
      </c>
      <c r="U9" s="5">
        <v>1.0</v>
      </c>
      <c r="V9" s="5" t="s">
        <v>23</v>
      </c>
      <c r="W9" s="3" t="s">
        <v>300</v>
      </c>
      <c r="Y9" s="3" t="s">
        <v>312</v>
      </c>
      <c r="Z9" s="3" t="s">
        <v>29</v>
      </c>
      <c r="AB9" s="3" t="s">
        <v>313</v>
      </c>
    </row>
    <row r="10">
      <c r="A10" s="3" t="str">
        <f t="shared" si="1"/>
        <v>Bioethanol,2017,56,Ethanol-in</v>
      </c>
      <c r="B10" s="3" t="str">
        <f t="shared" si="2"/>
        <v>Bioethanol,2017,56</v>
      </c>
      <c r="D10" s="3" t="s">
        <v>299</v>
      </c>
      <c r="E10" s="3" t="str">
        <f>IF(VLOOKUP(B10,'RelationShips Composition Biodi'!A:C,3,0)="Production","Local","External")</f>
        <v>#N/A</v>
      </c>
      <c r="F10" s="5">
        <v>2017.0</v>
      </c>
      <c r="G10" s="3" t="s">
        <v>301</v>
      </c>
      <c r="H10" s="3">
        <v>56.0</v>
      </c>
      <c r="I10" s="3" t="s">
        <v>119</v>
      </c>
      <c r="J10" s="3" t="s">
        <v>119</v>
      </c>
      <c r="K10" s="3">
        <v>2514.0</v>
      </c>
      <c r="L10" s="3" t="s">
        <v>264</v>
      </c>
      <c r="M10" s="3" t="s">
        <v>265</v>
      </c>
      <c r="N10" s="3" t="s">
        <v>302</v>
      </c>
      <c r="O10" s="3" t="s">
        <v>302</v>
      </c>
      <c r="P10" s="3" t="str">
        <f t="shared" si="3"/>
        <v>MaizeDewatering</v>
      </c>
      <c r="Q10" s="3" t="s">
        <v>22</v>
      </c>
      <c r="R10" s="3" t="s">
        <v>84</v>
      </c>
      <c r="S10" s="3" t="s">
        <v>186</v>
      </c>
      <c r="T10" s="5" t="s">
        <v>186</v>
      </c>
      <c r="U10" s="5">
        <v>1.0</v>
      </c>
      <c r="V10" s="5" t="s">
        <v>23</v>
      </c>
      <c r="W10" s="3" t="s">
        <v>300</v>
      </c>
      <c r="Y10" s="3" t="s">
        <v>312</v>
      </c>
      <c r="Z10" s="3" t="s">
        <v>29</v>
      </c>
      <c r="AB10" s="3" t="s">
        <v>313</v>
      </c>
    </row>
    <row r="11">
      <c r="A11" s="3" t="str">
        <f t="shared" si="1"/>
        <v>Bioethanol,2017,15,Ethanol-in</v>
      </c>
      <c r="B11" s="3" t="str">
        <f t="shared" si="2"/>
        <v>Bioethanol,2017,15</v>
      </c>
      <c r="D11" s="3" t="s">
        <v>299</v>
      </c>
      <c r="E11" s="3" t="str">
        <f>IF(VLOOKUP(B11,'RelationShips Composition Biodi'!A:C,3,0)="Production","Local","External")</f>
        <v>#N/A</v>
      </c>
      <c r="F11" s="5">
        <v>2017.0</v>
      </c>
      <c r="G11" s="3" t="s">
        <v>301</v>
      </c>
      <c r="H11" s="3">
        <v>15.0</v>
      </c>
      <c r="I11" s="3" t="s">
        <v>127</v>
      </c>
      <c r="J11" s="3" t="s">
        <v>127</v>
      </c>
      <c r="K11" s="3">
        <v>2511.0</v>
      </c>
      <c r="L11" s="3" t="s">
        <v>269</v>
      </c>
      <c r="M11" s="3" t="s">
        <v>265</v>
      </c>
      <c r="N11" s="3" t="s">
        <v>302</v>
      </c>
      <c r="O11" s="3" t="s">
        <v>302</v>
      </c>
      <c r="P11" s="3" t="str">
        <f t="shared" si="3"/>
        <v>WheatDewatering</v>
      </c>
      <c r="Q11" s="3" t="s">
        <v>22</v>
      </c>
      <c r="R11" s="3" t="s">
        <v>84</v>
      </c>
      <c r="S11" s="3" t="s">
        <v>186</v>
      </c>
      <c r="T11" s="5" t="s">
        <v>186</v>
      </c>
      <c r="U11" s="5">
        <v>1.0</v>
      </c>
      <c r="V11" s="5" t="s">
        <v>23</v>
      </c>
      <c r="W11" s="3" t="s">
        <v>300</v>
      </c>
      <c r="Y11" s="3" t="s">
        <v>312</v>
      </c>
      <c r="Z11" s="3" t="s">
        <v>29</v>
      </c>
      <c r="AB11" s="3" t="s">
        <v>313</v>
      </c>
    </row>
    <row r="12">
      <c r="A12" s="3" t="str">
        <f t="shared" si="1"/>
        <v>Bioethanol,2017,108,Ethanol-in</v>
      </c>
      <c r="B12" s="3" t="str">
        <f t="shared" si="2"/>
        <v>Bioethanol,2017,108</v>
      </c>
      <c r="D12" s="3" t="s">
        <v>299</v>
      </c>
      <c r="E12" s="3" t="str">
        <f>IF(VLOOKUP(B12,'RelationShips Composition Biodi'!A:C,3,0)="Production","Local","External")</f>
        <v>#N/A</v>
      </c>
      <c r="F12" s="5">
        <v>2017.0</v>
      </c>
      <c r="G12" s="3" t="s">
        <v>301</v>
      </c>
      <c r="H12" s="3">
        <v>108.0</v>
      </c>
      <c r="I12" s="3" t="s">
        <v>129</v>
      </c>
      <c r="J12" s="3" t="s">
        <v>130</v>
      </c>
      <c r="K12" s="3">
        <v>2520.0</v>
      </c>
      <c r="L12" s="3" t="s">
        <v>273</v>
      </c>
      <c r="M12" s="3" t="s">
        <v>265</v>
      </c>
      <c r="N12" s="3" t="s">
        <v>302</v>
      </c>
      <c r="O12" s="3" t="s">
        <v>302</v>
      </c>
      <c r="P12" s="3" t="str">
        <f t="shared" si="3"/>
        <v>CerealsnesDewatering</v>
      </c>
      <c r="Q12" s="3" t="s">
        <v>22</v>
      </c>
      <c r="R12" s="3" t="s">
        <v>84</v>
      </c>
      <c r="S12" s="3" t="s">
        <v>186</v>
      </c>
      <c r="T12" s="5" t="s">
        <v>186</v>
      </c>
      <c r="U12" s="5">
        <v>1.0</v>
      </c>
      <c r="V12" s="5" t="s">
        <v>23</v>
      </c>
      <c r="W12" s="3" t="s">
        <v>300</v>
      </c>
      <c r="Y12" s="3" t="s">
        <v>312</v>
      </c>
      <c r="Z12" s="3" t="s">
        <v>29</v>
      </c>
      <c r="AB12" s="3" t="s">
        <v>313</v>
      </c>
    </row>
    <row r="13">
      <c r="A13" s="3" t="str">
        <f t="shared" si="1"/>
        <v>Bioethanol,2017,71,Ethanol-in</v>
      </c>
      <c r="B13" s="3" t="str">
        <f t="shared" si="2"/>
        <v>Bioethanol,2017,71</v>
      </c>
      <c r="D13" s="3" t="s">
        <v>299</v>
      </c>
      <c r="E13" s="3" t="str">
        <f>IF(VLOOKUP(B13,'RelationShips Composition Biodi'!A:C,3,0)="Production","Local","External")</f>
        <v>#N/A</v>
      </c>
      <c r="F13" s="5">
        <v>2017.0</v>
      </c>
      <c r="G13" s="3" t="s">
        <v>301</v>
      </c>
      <c r="H13" s="3">
        <v>71.0</v>
      </c>
      <c r="I13" s="3" t="s">
        <v>124</v>
      </c>
      <c r="J13" s="3" t="s">
        <v>124</v>
      </c>
      <c r="K13" s="3">
        <v>2515.0</v>
      </c>
      <c r="L13" s="3" t="s">
        <v>294</v>
      </c>
      <c r="M13" s="3" t="s">
        <v>265</v>
      </c>
      <c r="N13" s="3" t="s">
        <v>302</v>
      </c>
      <c r="O13" s="3" t="s">
        <v>302</v>
      </c>
      <c r="P13" s="3" t="str">
        <f t="shared" si="3"/>
        <v>RyeDewatering</v>
      </c>
      <c r="Q13" s="3" t="s">
        <v>22</v>
      </c>
      <c r="R13" s="3" t="s">
        <v>84</v>
      </c>
      <c r="S13" s="3" t="s">
        <v>186</v>
      </c>
      <c r="T13" s="5" t="s">
        <v>186</v>
      </c>
      <c r="U13" s="5">
        <v>1.0</v>
      </c>
      <c r="V13" s="5" t="s">
        <v>23</v>
      </c>
      <c r="W13" s="3" t="s">
        <v>300</v>
      </c>
      <c r="Y13" s="3" t="s">
        <v>312</v>
      </c>
      <c r="Z13" s="3" t="s">
        <v>29</v>
      </c>
      <c r="AB13" s="3" t="s">
        <v>313</v>
      </c>
    </row>
    <row r="14">
      <c r="A14" s="3" t="str">
        <f t="shared" si="1"/>
        <v>Bioethanol,2017,157,Ethanol-out</v>
      </c>
      <c r="B14" s="3" t="str">
        <f t="shared" si="2"/>
        <v>Bioethanol,2017,157</v>
      </c>
      <c r="D14" s="3" t="s">
        <v>299</v>
      </c>
      <c r="E14" s="3" t="str">
        <f>IF(VLOOKUP(B14,'RelationShips Composition Biodi'!A:C,3,0)="Production","Local","External")</f>
        <v>#N/A</v>
      </c>
      <c r="F14" s="5">
        <v>2017.0</v>
      </c>
      <c r="G14" s="3" t="s">
        <v>333</v>
      </c>
      <c r="H14" s="3">
        <v>157.0</v>
      </c>
      <c r="I14" s="3" t="s">
        <v>125</v>
      </c>
      <c r="J14" s="3" t="s">
        <v>125</v>
      </c>
      <c r="K14" s="3">
        <v>2537.0</v>
      </c>
      <c r="L14" s="3" t="s">
        <v>125</v>
      </c>
      <c r="M14" s="3" t="s">
        <v>267</v>
      </c>
      <c r="N14" s="3" t="s">
        <v>334</v>
      </c>
      <c r="O14" s="3" t="s">
        <v>335</v>
      </c>
      <c r="P14" s="3" t="str">
        <f t="shared" si="3"/>
        <v>Sugarbeetethanol_production_from_sugarbeet</v>
      </c>
      <c r="Q14" s="3" t="s">
        <v>22</v>
      </c>
      <c r="R14" s="3" t="s">
        <v>81</v>
      </c>
      <c r="S14" s="3" t="s">
        <v>186</v>
      </c>
      <c r="T14" s="5" t="s">
        <v>186</v>
      </c>
      <c r="U14" s="5"/>
      <c r="V14" s="5"/>
      <c r="W14" s="3" t="s">
        <v>297</v>
      </c>
      <c r="Y14" s="3" t="s">
        <v>337</v>
      </c>
      <c r="Z14" s="3" t="s">
        <v>136</v>
      </c>
      <c r="AB14" s="3" t="s">
        <v>313</v>
      </c>
    </row>
    <row r="15">
      <c r="A15" s="3" t="str">
        <f t="shared" si="1"/>
        <v>Bioethanol,2017,156,Ethanol-out</v>
      </c>
      <c r="B15" s="3" t="str">
        <f t="shared" si="2"/>
        <v>Bioethanol,2017,156</v>
      </c>
      <c r="D15" s="3" t="s">
        <v>299</v>
      </c>
      <c r="E15" s="3" t="str">
        <f>IF(VLOOKUP(B15,'RelationShips Composition Biodi'!A:C,3,0)="Production","Local","External")</f>
        <v>#N/A</v>
      </c>
      <c r="F15" s="5">
        <v>2017.0</v>
      </c>
      <c r="G15" s="3" t="s">
        <v>339</v>
      </c>
      <c r="H15" s="3">
        <v>156.0</v>
      </c>
      <c r="I15" s="3" t="s">
        <v>105</v>
      </c>
      <c r="J15" s="3" t="s">
        <v>105</v>
      </c>
      <c r="K15" s="3">
        <v>2536.0</v>
      </c>
      <c r="L15" s="3" t="s">
        <v>105</v>
      </c>
      <c r="M15" s="3" t="s">
        <v>257</v>
      </c>
      <c r="N15" s="3" t="s">
        <v>340</v>
      </c>
      <c r="O15" s="3" t="s">
        <v>341</v>
      </c>
      <c r="P15" s="3" t="str">
        <f t="shared" si="3"/>
        <v>Sugarcaneethanol_production_from_sugarcane</v>
      </c>
      <c r="Q15" s="3" t="s">
        <v>22</v>
      </c>
      <c r="R15" s="3" t="s">
        <v>81</v>
      </c>
      <c r="S15" s="3" t="s">
        <v>186</v>
      </c>
      <c r="T15" s="5" t="s">
        <v>186</v>
      </c>
      <c r="U15" s="5"/>
      <c r="V15" s="5"/>
      <c r="W15" s="3" t="s">
        <v>297</v>
      </c>
      <c r="Y15" s="3" t="s">
        <v>344</v>
      </c>
      <c r="Z15" s="3" t="s">
        <v>136</v>
      </c>
      <c r="AB15" s="3" t="s">
        <v>313</v>
      </c>
    </row>
    <row r="16">
      <c r="A16" s="3" t="str">
        <f t="shared" si="1"/>
        <v>Bioethanol,2017,56,Ethanol-out</v>
      </c>
      <c r="B16" s="3" t="str">
        <f t="shared" si="2"/>
        <v>Bioethanol,2017,56</v>
      </c>
      <c r="D16" s="3" t="s">
        <v>299</v>
      </c>
      <c r="E16" s="3" t="str">
        <f>IF(VLOOKUP(B16,'RelationShips Composition Biodi'!A:C,3,0)="Production","Local","External")</f>
        <v>#N/A</v>
      </c>
      <c r="F16" s="5">
        <v>2017.0</v>
      </c>
      <c r="G16" s="3" t="s">
        <v>301</v>
      </c>
      <c r="H16" s="3">
        <v>56.0</v>
      </c>
      <c r="I16" s="3" t="s">
        <v>119</v>
      </c>
      <c r="J16" s="3" t="s">
        <v>119</v>
      </c>
      <c r="K16" s="3">
        <v>2514.0</v>
      </c>
      <c r="L16" s="3" t="s">
        <v>264</v>
      </c>
      <c r="M16" s="3" t="s">
        <v>265</v>
      </c>
      <c r="N16" s="3" t="s">
        <v>346</v>
      </c>
      <c r="O16" s="3" t="s">
        <v>347</v>
      </c>
      <c r="P16" s="3" t="str">
        <f t="shared" si="3"/>
        <v>Maizeethanol_production_from_maize</v>
      </c>
      <c r="Q16" s="3" t="s">
        <v>22</v>
      </c>
      <c r="R16" s="3" t="s">
        <v>81</v>
      </c>
      <c r="S16" s="3" t="s">
        <v>186</v>
      </c>
      <c r="T16" s="5" t="s">
        <v>186</v>
      </c>
      <c r="U16" s="5"/>
      <c r="V16" s="5"/>
      <c r="W16" s="3" t="s">
        <v>297</v>
      </c>
      <c r="Y16" s="3" t="s">
        <v>352</v>
      </c>
      <c r="Z16" s="3" t="s">
        <v>136</v>
      </c>
      <c r="AB16" s="3" t="s">
        <v>313</v>
      </c>
    </row>
    <row r="17">
      <c r="A17" s="3" t="str">
        <f t="shared" si="1"/>
        <v>Bioethanol,2017,15,Ethanol-out</v>
      </c>
      <c r="B17" s="3" t="str">
        <f t="shared" si="2"/>
        <v>Bioethanol,2017,15</v>
      </c>
      <c r="D17" s="3" t="s">
        <v>299</v>
      </c>
      <c r="E17" s="3" t="str">
        <f>IF(VLOOKUP(B17,'RelationShips Composition Biodi'!A:C,3,0)="Production","Local","External")</f>
        <v>#N/A</v>
      </c>
      <c r="F17" s="5">
        <v>2017.0</v>
      </c>
      <c r="G17" s="3" t="s">
        <v>354</v>
      </c>
      <c r="H17" s="3">
        <v>15.0</v>
      </c>
      <c r="I17" s="3" t="s">
        <v>127</v>
      </c>
      <c r="J17" s="3" t="s">
        <v>127</v>
      </c>
      <c r="K17" s="3">
        <v>2511.0</v>
      </c>
      <c r="L17" s="3" t="s">
        <v>269</v>
      </c>
      <c r="M17" s="3" t="s">
        <v>265</v>
      </c>
      <c r="N17" s="3" t="s">
        <v>357</v>
      </c>
      <c r="O17" s="3" t="s">
        <v>358</v>
      </c>
      <c r="P17" s="3" t="str">
        <f t="shared" si="3"/>
        <v>Wheatethanol_production_from_wheat</v>
      </c>
      <c r="Q17" s="3" t="s">
        <v>22</v>
      </c>
      <c r="R17" s="3" t="s">
        <v>81</v>
      </c>
      <c r="S17" s="3" t="s">
        <v>186</v>
      </c>
      <c r="T17" s="5" t="s">
        <v>186</v>
      </c>
      <c r="U17" s="5"/>
      <c r="V17" s="5"/>
      <c r="W17" s="3" t="s">
        <v>297</v>
      </c>
      <c r="Y17" s="3" t="s">
        <v>360</v>
      </c>
      <c r="Z17" s="3" t="s">
        <v>136</v>
      </c>
      <c r="AB17" s="3" t="s">
        <v>313</v>
      </c>
    </row>
    <row r="18">
      <c r="A18" s="3" t="str">
        <f t="shared" si="1"/>
        <v>Bioethanol,2017,108,Ethanol-out</v>
      </c>
      <c r="B18" s="3" t="str">
        <f t="shared" si="2"/>
        <v>Bioethanol,2017,108</v>
      </c>
      <c r="D18" s="3" t="s">
        <v>299</v>
      </c>
      <c r="E18" s="3" t="str">
        <f>IF(VLOOKUP(B18,'RelationShips Composition Biodi'!A:C,3,0)="Production","Local","External")</f>
        <v>#N/A</v>
      </c>
      <c r="F18" s="5">
        <v>2017.0</v>
      </c>
      <c r="G18" s="3" t="s">
        <v>354</v>
      </c>
      <c r="H18" s="3">
        <v>108.0</v>
      </c>
      <c r="I18" s="3" t="s">
        <v>129</v>
      </c>
      <c r="J18" s="3" t="s">
        <v>130</v>
      </c>
      <c r="K18" s="3">
        <v>2520.0</v>
      </c>
      <c r="L18" s="3" t="s">
        <v>273</v>
      </c>
      <c r="M18" s="3" t="s">
        <v>265</v>
      </c>
      <c r="N18" s="3" t="s">
        <v>357</v>
      </c>
      <c r="O18" s="3" t="s">
        <v>358</v>
      </c>
      <c r="P18" s="3" t="str">
        <f t="shared" si="3"/>
        <v>Cerealsnesethanol_production_from_wheat</v>
      </c>
      <c r="Q18" s="3" t="s">
        <v>22</v>
      </c>
      <c r="R18" s="3" t="s">
        <v>81</v>
      </c>
      <c r="S18" s="3" t="s">
        <v>186</v>
      </c>
      <c r="T18" s="5" t="s">
        <v>186</v>
      </c>
      <c r="U18" s="5"/>
      <c r="V18" s="5"/>
      <c r="W18" s="3" t="s">
        <v>297</v>
      </c>
      <c r="Y18" s="3" t="s">
        <v>360</v>
      </c>
      <c r="Z18" s="3" t="s">
        <v>136</v>
      </c>
      <c r="AB18" s="3" t="s">
        <v>313</v>
      </c>
    </row>
    <row r="19" ht="15.75" customHeight="1">
      <c r="A19" s="3" t="str">
        <f t="shared" si="1"/>
        <v>Bioethanol,2017,71,Ethanol-out</v>
      </c>
      <c r="B19" s="3" t="str">
        <f t="shared" si="2"/>
        <v>Bioethanol,2017,71</v>
      </c>
      <c r="D19" s="3" t="s">
        <v>299</v>
      </c>
      <c r="E19" s="3" t="str">
        <f>IF(VLOOKUP(B19,'RelationShips Composition Biodi'!A:C,3,0)="Production","Local","External")</f>
        <v>#N/A</v>
      </c>
      <c r="F19" s="5">
        <v>2017.0</v>
      </c>
      <c r="G19" s="3" t="s">
        <v>354</v>
      </c>
      <c r="H19" s="3">
        <v>71.0</v>
      </c>
      <c r="I19" s="3" t="s">
        <v>124</v>
      </c>
      <c r="J19" s="3" t="s">
        <v>124</v>
      </c>
      <c r="K19" s="3">
        <v>2515.0</v>
      </c>
      <c r="L19" s="3" t="s">
        <v>294</v>
      </c>
      <c r="M19" s="3" t="s">
        <v>265</v>
      </c>
      <c r="N19" s="3" t="s">
        <v>357</v>
      </c>
      <c r="O19" s="3" t="s">
        <v>358</v>
      </c>
      <c r="P19" s="3" t="str">
        <f t="shared" si="3"/>
        <v>Ryeethanol_production_from_wheat</v>
      </c>
      <c r="Q19" s="3" t="s">
        <v>22</v>
      </c>
      <c r="R19" s="3" t="s">
        <v>81</v>
      </c>
      <c r="S19" s="3" t="s">
        <v>186</v>
      </c>
      <c r="T19" s="5" t="s">
        <v>186</v>
      </c>
      <c r="U19" s="5"/>
      <c r="V19" s="5"/>
      <c r="W19" s="3" t="s">
        <v>297</v>
      </c>
      <c r="Y19" s="3" t="s">
        <v>360</v>
      </c>
      <c r="Z19" s="3" t="s">
        <v>136</v>
      </c>
      <c r="AB19" s="3" t="s">
        <v>313</v>
      </c>
    </row>
    <row r="20" ht="15.75" customHeight="1">
      <c r="A20" s="3" t="str">
        <f t="shared" si="1"/>
        <v>Bioethanol,2017,157,Crop</v>
      </c>
      <c r="B20" s="3" t="str">
        <f t="shared" si="2"/>
        <v>Bioethanol,2017,157</v>
      </c>
      <c r="D20" s="3" t="s">
        <v>299</v>
      </c>
      <c r="E20" s="3" t="str">
        <f>IF(VLOOKUP(B20,'RelationShips Composition Biodi'!A:C,3,0)="Production","Local","External")</f>
        <v>#N/A</v>
      </c>
      <c r="F20" s="5">
        <v>2017.0</v>
      </c>
      <c r="G20" s="3" t="s">
        <v>333</v>
      </c>
      <c r="H20" s="3">
        <v>157.0</v>
      </c>
      <c r="I20" s="3" t="s">
        <v>125</v>
      </c>
      <c r="J20" s="3" t="s">
        <v>125</v>
      </c>
      <c r="K20" s="3">
        <v>2537.0</v>
      </c>
      <c r="L20" s="3" t="s">
        <v>125</v>
      </c>
      <c r="M20" s="3" t="s">
        <v>267</v>
      </c>
      <c r="N20" s="3" t="s">
        <v>334</v>
      </c>
      <c r="O20" s="3" t="s">
        <v>335</v>
      </c>
      <c r="P20" s="3" t="str">
        <f t="shared" si="3"/>
        <v>Sugarbeetethanol_production_from_sugarbeet</v>
      </c>
      <c r="Q20" s="3" t="s">
        <v>22</v>
      </c>
      <c r="R20" s="3" t="s">
        <v>65</v>
      </c>
      <c r="S20" s="3" t="s">
        <v>125</v>
      </c>
      <c r="T20" s="5" t="s">
        <v>125</v>
      </c>
      <c r="U20" s="5">
        <v>11.5</v>
      </c>
      <c r="V20" s="5" t="s">
        <v>371</v>
      </c>
      <c r="Y20" s="3" t="s">
        <v>337</v>
      </c>
      <c r="Z20" s="3" t="s">
        <v>29</v>
      </c>
      <c r="AB20" s="3" t="s">
        <v>313</v>
      </c>
    </row>
    <row r="21" ht="15.75" customHeight="1">
      <c r="A21" s="3" t="str">
        <f t="shared" si="1"/>
        <v>Bioethanol,2017,157,Co-product</v>
      </c>
      <c r="B21" s="3" t="str">
        <f t="shared" si="2"/>
        <v>Bioethanol,2017,157</v>
      </c>
      <c r="D21" s="3" t="s">
        <v>299</v>
      </c>
      <c r="E21" s="3" t="str">
        <f>IF(VLOOKUP(B21,'RelationShips Composition Biodi'!A:C,3,0)="Production","Local","External")</f>
        <v>#N/A</v>
      </c>
      <c r="F21" s="5">
        <v>2017.0</v>
      </c>
      <c r="G21" s="3" t="s">
        <v>333</v>
      </c>
      <c r="H21" s="3">
        <v>157.0</v>
      </c>
      <c r="I21" s="3" t="s">
        <v>125</v>
      </c>
      <c r="J21" s="3" t="s">
        <v>125</v>
      </c>
      <c r="K21" s="3">
        <v>2537.0</v>
      </c>
      <c r="L21" s="3" t="s">
        <v>125</v>
      </c>
      <c r="M21" s="3" t="s">
        <v>267</v>
      </c>
      <c r="N21" s="3" t="s">
        <v>334</v>
      </c>
      <c r="O21" s="3" t="s">
        <v>335</v>
      </c>
      <c r="P21" s="3" t="str">
        <f t="shared" si="3"/>
        <v>Sugarbeetethanol_production_from_sugarbeet</v>
      </c>
      <c r="Q21" s="3" t="s">
        <v>22</v>
      </c>
      <c r="R21" s="3" t="s">
        <v>88</v>
      </c>
      <c r="S21" s="3" t="s">
        <v>131</v>
      </c>
      <c r="T21" s="5" t="s">
        <v>131</v>
      </c>
      <c r="U21" s="5">
        <v>1.88</v>
      </c>
      <c r="V21" s="5" t="s">
        <v>371</v>
      </c>
      <c r="Y21" s="3" t="s">
        <v>337</v>
      </c>
      <c r="Z21" s="3" t="s">
        <v>136</v>
      </c>
      <c r="AB21" s="3" t="s">
        <v>313</v>
      </c>
    </row>
    <row r="22" ht="15.75" customHeight="1">
      <c r="A22" s="3" t="str">
        <f t="shared" si="1"/>
        <v>Bioethanol,2017,157,Co-product</v>
      </c>
      <c r="B22" s="3" t="str">
        <f t="shared" si="2"/>
        <v>Bioethanol,2017,157</v>
      </c>
      <c r="D22" s="3" t="s">
        <v>299</v>
      </c>
      <c r="E22" s="3" t="str">
        <f>IF(VLOOKUP(B22,'RelationShips Composition Biodi'!A:C,3,0)="Production","Local","External")</f>
        <v>#N/A</v>
      </c>
      <c r="F22" s="5">
        <v>2017.0</v>
      </c>
      <c r="G22" s="3" t="s">
        <v>333</v>
      </c>
      <c r="H22" s="3">
        <v>157.0</v>
      </c>
      <c r="I22" s="3" t="s">
        <v>125</v>
      </c>
      <c r="J22" s="3" t="s">
        <v>125</v>
      </c>
      <c r="K22" s="3">
        <v>2537.0</v>
      </c>
      <c r="L22" s="3" t="s">
        <v>125</v>
      </c>
      <c r="M22" s="3" t="s">
        <v>267</v>
      </c>
      <c r="N22" s="3" t="s">
        <v>334</v>
      </c>
      <c r="O22" s="3" t="s">
        <v>335</v>
      </c>
      <c r="P22" s="3" t="str">
        <f t="shared" si="3"/>
        <v>Sugarbeetethanol_production_from_sugarbeet</v>
      </c>
      <c r="Q22" s="3" t="s">
        <v>22</v>
      </c>
      <c r="R22" s="3" t="s">
        <v>88</v>
      </c>
      <c r="S22" s="3" t="s">
        <v>133</v>
      </c>
      <c r="T22" s="5" t="s">
        <v>133</v>
      </c>
      <c r="U22" s="5">
        <v>7.15</v>
      </c>
      <c r="V22" s="5" t="s">
        <v>371</v>
      </c>
      <c r="Y22" s="3" t="s">
        <v>337</v>
      </c>
      <c r="Z22" s="3" t="s">
        <v>136</v>
      </c>
      <c r="AB22" s="3" t="s">
        <v>313</v>
      </c>
    </row>
    <row r="23" ht="15.75" customHeight="1">
      <c r="A23" s="3" t="str">
        <f t="shared" si="1"/>
        <v>Bioethanol,2017,157,Labour</v>
      </c>
      <c r="B23" s="3" t="str">
        <f t="shared" si="2"/>
        <v>Bioethanol,2017,157</v>
      </c>
      <c r="D23" s="3" t="s">
        <v>299</v>
      </c>
      <c r="E23" s="3" t="str">
        <f>IF(VLOOKUP(B23,'RelationShips Composition Biodi'!A:C,3,0)="Production","Local","External")</f>
        <v>#N/A</v>
      </c>
      <c r="F23" s="5">
        <v>2017.0</v>
      </c>
      <c r="H23" s="3">
        <v>157.0</v>
      </c>
      <c r="I23" s="3" t="s">
        <v>125</v>
      </c>
      <c r="J23" s="3" t="s">
        <v>125</v>
      </c>
      <c r="K23" s="3">
        <v>2537.0</v>
      </c>
      <c r="L23" s="3" t="s">
        <v>125</v>
      </c>
      <c r="M23" s="3" t="s">
        <v>267</v>
      </c>
      <c r="N23" s="3" t="s">
        <v>334</v>
      </c>
      <c r="O23" s="3" t="s">
        <v>335</v>
      </c>
      <c r="P23" s="3" t="str">
        <f t="shared" si="3"/>
        <v>Sugarbeetethanol_production_from_sugarbeet</v>
      </c>
      <c r="Q23" s="3" t="s">
        <v>22</v>
      </c>
      <c r="R23" s="3" t="s">
        <v>99</v>
      </c>
      <c r="S23" s="3" t="s">
        <v>99</v>
      </c>
      <c r="T23" s="5" t="s">
        <v>99</v>
      </c>
      <c r="U23" s="5">
        <v>0.7</v>
      </c>
      <c r="V23" s="5" t="s">
        <v>371</v>
      </c>
      <c r="Y23" s="3" t="s">
        <v>304</v>
      </c>
      <c r="Z23" s="3" t="s">
        <v>29</v>
      </c>
      <c r="AB23" s="3" t="s">
        <v>372</v>
      </c>
    </row>
    <row r="24" ht="15.75" customHeight="1">
      <c r="A24" s="3" t="str">
        <f t="shared" si="1"/>
        <v>Bioethanol,2017,157,Electricity</v>
      </c>
      <c r="B24" s="3" t="str">
        <f t="shared" si="2"/>
        <v>Bioethanol,2017,157</v>
      </c>
      <c r="D24" s="3" t="s">
        <v>299</v>
      </c>
      <c r="E24" s="3" t="str">
        <f>IF(VLOOKUP(B24,'RelationShips Composition Biodi'!A:C,3,0)="Production","Local","External")</f>
        <v>#N/A</v>
      </c>
      <c r="F24" s="5">
        <v>2017.0</v>
      </c>
      <c r="G24" s="3" t="s">
        <v>333</v>
      </c>
      <c r="H24" s="3">
        <v>157.0</v>
      </c>
      <c r="I24" s="3" t="s">
        <v>125</v>
      </c>
      <c r="J24" s="3" t="s">
        <v>125</v>
      </c>
      <c r="K24" s="3">
        <v>2537.0</v>
      </c>
      <c r="L24" s="3" t="s">
        <v>125</v>
      </c>
      <c r="M24" s="3" t="s">
        <v>267</v>
      </c>
      <c r="N24" s="3" t="s">
        <v>334</v>
      </c>
      <c r="O24" s="3" t="s">
        <v>335</v>
      </c>
      <c r="P24" s="3" t="str">
        <f t="shared" si="3"/>
        <v>Sugarbeetethanol_production_from_sugarbeet</v>
      </c>
      <c r="Q24" s="3" t="s">
        <v>22</v>
      </c>
      <c r="R24" s="3" t="s">
        <v>66</v>
      </c>
      <c r="S24" s="3" t="s">
        <v>66</v>
      </c>
      <c r="T24" s="5" t="s">
        <v>66</v>
      </c>
      <c r="U24" s="5">
        <v>213.0</v>
      </c>
      <c r="V24" s="5" t="s">
        <v>371</v>
      </c>
      <c r="Y24" s="3" t="s">
        <v>337</v>
      </c>
      <c r="Z24" s="3" t="s">
        <v>29</v>
      </c>
      <c r="AB24" s="3" t="s">
        <v>313</v>
      </c>
    </row>
    <row r="25" ht="15.75" customHeight="1">
      <c r="A25" s="3" t="str">
        <f t="shared" si="1"/>
        <v>Bioethanol,2017,157,Heat</v>
      </c>
      <c r="B25" s="3" t="str">
        <f t="shared" si="2"/>
        <v>Bioethanol,2017,157</v>
      </c>
      <c r="D25" s="3" t="s">
        <v>299</v>
      </c>
      <c r="E25" s="3" t="str">
        <f>IF(VLOOKUP(B25,'RelationShips Composition Biodi'!A:C,3,0)="Production","Local","External")</f>
        <v>#N/A</v>
      </c>
      <c r="F25" s="5">
        <v>2017.0</v>
      </c>
      <c r="G25" s="3" t="s">
        <v>333</v>
      </c>
      <c r="H25" s="3">
        <v>157.0</v>
      </c>
      <c r="I25" s="3" t="s">
        <v>125</v>
      </c>
      <c r="J25" s="3" t="s">
        <v>125</v>
      </c>
      <c r="K25" s="3">
        <v>2537.0</v>
      </c>
      <c r="L25" s="3" t="s">
        <v>125</v>
      </c>
      <c r="M25" s="3" t="s">
        <v>267</v>
      </c>
      <c r="N25" s="3" t="s">
        <v>334</v>
      </c>
      <c r="O25" s="3" t="s">
        <v>335</v>
      </c>
      <c r="P25" s="3" t="str">
        <f t="shared" si="3"/>
        <v>Sugarbeetethanol_production_from_sugarbeet</v>
      </c>
      <c r="Q25" s="3" t="s">
        <v>22</v>
      </c>
      <c r="R25" s="3" t="s">
        <v>71</v>
      </c>
      <c r="S25" s="3" t="s">
        <v>138</v>
      </c>
      <c r="T25" s="5" t="s">
        <v>139</v>
      </c>
      <c r="U25" s="5">
        <v>4492.0</v>
      </c>
      <c r="V25" s="5" t="s">
        <v>371</v>
      </c>
      <c r="Y25" s="3" t="s">
        <v>337</v>
      </c>
      <c r="Z25" s="3" t="s">
        <v>29</v>
      </c>
      <c r="AB25" s="3" t="s">
        <v>313</v>
      </c>
    </row>
    <row r="26" ht="15.75" customHeight="1">
      <c r="A26" s="33" t="str">
        <f t="shared" si="1"/>
        <v>Bioethanol,2017,157,Emission</v>
      </c>
      <c r="B26" s="33" t="str">
        <f t="shared" si="2"/>
        <v>Bioethanol,2017,157</v>
      </c>
      <c r="C26" s="33"/>
      <c r="D26" s="33" t="s">
        <v>299</v>
      </c>
      <c r="E26" s="33" t="str">
        <f>IF(VLOOKUP(B26,'RelationShips Composition Biodi'!A:C,3,0)="Production","Local","External")</f>
        <v>#N/A</v>
      </c>
      <c r="F26" s="34">
        <v>2017.0</v>
      </c>
      <c r="G26" s="33"/>
      <c r="H26" s="33">
        <v>157.0</v>
      </c>
      <c r="I26" s="33" t="s">
        <v>125</v>
      </c>
      <c r="J26" s="33" t="s">
        <v>125</v>
      </c>
      <c r="K26" s="33">
        <v>2537.0</v>
      </c>
      <c r="L26" s="33" t="s">
        <v>125</v>
      </c>
      <c r="M26" s="33" t="s">
        <v>267</v>
      </c>
      <c r="N26" s="33" t="s">
        <v>334</v>
      </c>
      <c r="O26" s="33" t="s">
        <v>335</v>
      </c>
      <c r="P26" s="3" t="str">
        <f t="shared" si="3"/>
        <v>Sugarbeetethanol_production_from_sugarbeet</v>
      </c>
      <c r="Q26" s="33" t="s">
        <v>22</v>
      </c>
      <c r="R26" s="33" t="s">
        <v>74</v>
      </c>
      <c r="S26" s="33" t="s">
        <v>142</v>
      </c>
      <c r="T26" s="34" t="s">
        <v>142</v>
      </c>
      <c r="U26" s="34">
        <v>100.0</v>
      </c>
      <c r="V26" s="5" t="s">
        <v>371</v>
      </c>
      <c r="W26" s="33"/>
      <c r="X26" s="33"/>
      <c r="Y26" s="33" t="s">
        <v>337</v>
      </c>
      <c r="Z26" s="33" t="s">
        <v>136</v>
      </c>
      <c r="AA26" s="33"/>
      <c r="AB26" s="33" t="s">
        <v>313</v>
      </c>
    </row>
    <row r="27" ht="15.75" customHeight="1">
      <c r="A27" s="3" t="str">
        <f t="shared" si="1"/>
        <v>Bioethanol,2017,157,Chemical</v>
      </c>
      <c r="B27" s="3" t="str">
        <f t="shared" si="2"/>
        <v>Bioethanol,2017,157</v>
      </c>
      <c r="D27" s="3" t="s">
        <v>299</v>
      </c>
      <c r="E27" s="3" t="str">
        <f>IF(VLOOKUP(B27,'RelationShips Composition Biodi'!A:C,3,0)="Production","Local","External")</f>
        <v>#N/A</v>
      </c>
      <c r="F27" s="5">
        <v>2017.0</v>
      </c>
      <c r="G27" s="3" t="s">
        <v>333</v>
      </c>
      <c r="H27" s="3">
        <v>157.0</v>
      </c>
      <c r="I27" s="3" t="s">
        <v>125</v>
      </c>
      <c r="J27" s="3" t="s">
        <v>125</v>
      </c>
      <c r="K27" s="3">
        <v>2537.0</v>
      </c>
      <c r="L27" s="3" t="s">
        <v>125</v>
      </c>
      <c r="M27" s="3" t="s">
        <v>267</v>
      </c>
      <c r="N27" s="3" t="s">
        <v>334</v>
      </c>
      <c r="O27" s="3" t="s">
        <v>335</v>
      </c>
      <c r="P27" s="3" t="str">
        <f t="shared" si="3"/>
        <v>Sugarbeetethanol_production_from_sugarbeet</v>
      </c>
      <c r="Q27" s="3" t="s">
        <v>22</v>
      </c>
      <c r="R27" s="3" t="s">
        <v>77</v>
      </c>
      <c r="S27" s="3" t="s">
        <v>144</v>
      </c>
      <c r="T27" s="5" t="s">
        <v>144</v>
      </c>
      <c r="U27" s="5">
        <v>6.9</v>
      </c>
      <c r="V27" s="5" t="s">
        <v>371</v>
      </c>
      <c r="Y27" s="3" t="s">
        <v>337</v>
      </c>
      <c r="Z27" s="3" t="s">
        <v>29</v>
      </c>
      <c r="AB27" s="3" t="s">
        <v>313</v>
      </c>
    </row>
    <row r="28" ht="15.75" customHeight="1">
      <c r="A28" s="3" t="str">
        <f t="shared" si="1"/>
        <v>Bioethanol,2017,157,Chemical</v>
      </c>
      <c r="B28" s="3" t="str">
        <f t="shared" si="2"/>
        <v>Bioethanol,2017,157</v>
      </c>
      <c r="D28" s="3" t="s">
        <v>299</v>
      </c>
      <c r="E28" s="3" t="str">
        <f>IF(VLOOKUP(B28,'RelationShips Composition Biodi'!A:C,3,0)="Production","Local","External")</f>
        <v>#N/A</v>
      </c>
      <c r="F28" s="5">
        <v>2017.0</v>
      </c>
      <c r="G28" s="3" t="s">
        <v>333</v>
      </c>
      <c r="H28" s="3">
        <v>157.0</v>
      </c>
      <c r="I28" s="3" t="s">
        <v>125</v>
      </c>
      <c r="J28" s="3" t="s">
        <v>125</v>
      </c>
      <c r="K28" s="3">
        <v>2537.0</v>
      </c>
      <c r="L28" s="3" t="s">
        <v>125</v>
      </c>
      <c r="M28" s="3" t="s">
        <v>267</v>
      </c>
      <c r="N28" s="3" t="s">
        <v>334</v>
      </c>
      <c r="O28" s="3" t="s">
        <v>335</v>
      </c>
      <c r="P28" s="3" t="str">
        <f t="shared" si="3"/>
        <v>Sugarbeetethanol_production_from_sugarbeet</v>
      </c>
      <c r="Q28" s="3" t="s">
        <v>22</v>
      </c>
      <c r="R28" s="3" t="s">
        <v>77</v>
      </c>
      <c r="S28" s="3" t="s">
        <v>145</v>
      </c>
      <c r="T28" s="5" t="s">
        <v>145</v>
      </c>
      <c r="U28" s="5">
        <v>4.6</v>
      </c>
      <c r="V28" s="5" t="s">
        <v>371</v>
      </c>
      <c r="Y28" s="3" t="s">
        <v>337</v>
      </c>
      <c r="Z28" s="3" t="s">
        <v>29</v>
      </c>
      <c r="AB28" s="3" t="s">
        <v>313</v>
      </c>
    </row>
    <row r="29" ht="15.75" customHeight="1">
      <c r="A29" s="3" t="str">
        <f t="shared" si="1"/>
        <v>Bioethanol,2017,157,Chemical</v>
      </c>
      <c r="B29" s="3" t="str">
        <f t="shared" si="2"/>
        <v>Bioethanol,2017,157</v>
      </c>
      <c r="D29" s="3" t="s">
        <v>299</v>
      </c>
      <c r="E29" s="3" t="str">
        <f>IF(VLOOKUP(B29,'RelationShips Composition Biodi'!A:C,3,0)="Production","Local","External")</f>
        <v>#N/A</v>
      </c>
      <c r="F29" s="5">
        <v>2017.0</v>
      </c>
      <c r="G29" s="3" t="s">
        <v>333</v>
      </c>
      <c r="H29" s="3">
        <v>157.0</v>
      </c>
      <c r="I29" s="3" t="s">
        <v>125</v>
      </c>
      <c r="J29" s="3" t="s">
        <v>125</v>
      </c>
      <c r="K29" s="3">
        <v>2537.0</v>
      </c>
      <c r="L29" s="3" t="s">
        <v>125</v>
      </c>
      <c r="M29" s="3" t="s">
        <v>267</v>
      </c>
      <c r="N29" s="3" t="s">
        <v>334</v>
      </c>
      <c r="O29" s="3" t="s">
        <v>335</v>
      </c>
      <c r="P29" s="3" t="str">
        <f t="shared" si="3"/>
        <v>Sugarbeetethanol_production_from_sugarbeet</v>
      </c>
      <c r="Q29" s="3" t="s">
        <v>22</v>
      </c>
      <c r="R29" s="3" t="s">
        <v>77</v>
      </c>
      <c r="S29" s="3" t="s">
        <v>147</v>
      </c>
      <c r="T29" s="5" t="s">
        <v>147</v>
      </c>
      <c r="U29" s="5">
        <v>34.5</v>
      </c>
      <c r="V29" s="5" t="s">
        <v>371</v>
      </c>
      <c r="Y29" s="3" t="s">
        <v>337</v>
      </c>
      <c r="Z29" s="3" t="s">
        <v>29</v>
      </c>
      <c r="AB29" s="3" t="s">
        <v>313</v>
      </c>
    </row>
    <row r="30" ht="15.75" customHeight="1">
      <c r="A30" s="3" t="str">
        <f t="shared" si="1"/>
        <v>Bioethanol,2017,157,Bluewater</v>
      </c>
      <c r="B30" s="3" t="str">
        <f t="shared" si="2"/>
        <v>Bioethanol,2017,157</v>
      </c>
      <c r="D30" s="3" t="s">
        <v>299</v>
      </c>
      <c r="E30" s="3" t="str">
        <f>IF(VLOOKUP(B30,'RelationShips Composition Biodi'!A:C,3,0)="Production","Local","External")</f>
        <v>#N/A</v>
      </c>
      <c r="F30" s="5">
        <v>2017.0</v>
      </c>
      <c r="G30" s="3" t="s">
        <v>333</v>
      </c>
      <c r="H30" s="3">
        <v>157.0</v>
      </c>
      <c r="I30" s="3" t="s">
        <v>125</v>
      </c>
      <c r="J30" s="3" t="s">
        <v>125</v>
      </c>
      <c r="K30" s="3">
        <v>2537.0</v>
      </c>
      <c r="L30" s="3" t="s">
        <v>125</v>
      </c>
      <c r="M30" s="3" t="s">
        <v>267</v>
      </c>
      <c r="N30" s="3" t="s">
        <v>334</v>
      </c>
      <c r="O30" s="3" t="s">
        <v>335</v>
      </c>
      <c r="P30" s="3" t="str">
        <f t="shared" si="3"/>
        <v>Sugarbeetethanol_production_from_sugarbeet</v>
      </c>
      <c r="Q30" s="3" t="s">
        <v>22</v>
      </c>
      <c r="R30" s="3" t="s">
        <v>79</v>
      </c>
      <c r="S30" s="3" t="s">
        <v>149</v>
      </c>
      <c r="T30" s="5" t="s">
        <v>149</v>
      </c>
      <c r="U30" s="5">
        <v>0.0</v>
      </c>
      <c r="V30" s="5" t="s">
        <v>371</v>
      </c>
      <c r="Y30" s="3" t="s">
        <v>337</v>
      </c>
      <c r="Z30" s="3" t="s">
        <v>29</v>
      </c>
      <c r="AB30" s="3" t="s">
        <v>313</v>
      </c>
    </row>
    <row r="31" ht="15.75" customHeight="1">
      <c r="A31" s="3" t="str">
        <f t="shared" si="1"/>
        <v>Bioethanol,2017,156,Crop</v>
      </c>
      <c r="B31" s="3" t="str">
        <f t="shared" si="2"/>
        <v>Bioethanol,2017,156</v>
      </c>
      <c r="D31" s="3" t="s">
        <v>299</v>
      </c>
      <c r="E31" s="3" t="str">
        <f>IF(VLOOKUP(B31,'RelationShips Composition Biodi'!A:C,3,0)="Production","Local","External")</f>
        <v>#N/A</v>
      </c>
      <c r="F31" s="5">
        <v>2017.0</v>
      </c>
      <c r="G31" s="3" t="s">
        <v>339</v>
      </c>
      <c r="H31" s="3">
        <v>156.0</v>
      </c>
      <c r="I31" s="3" t="s">
        <v>105</v>
      </c>
      <c r="J31" s="3" t="s">
        <v>105</v>
      </c>
      <c r="K31" s="3">
        <v>2536.0</v>
      </c>
      <c r="L31" s="3" t="s">
        <v>105</v>
      </c>
      <c r="M31" s="3" t="s">
        <v>257</v>
      </c>
      <c r="N31" s="3" t="s">
        <v>340</v>
      </c>
      <c r="O31" s="3" t="s">
        <v>341</v>
      </c>
      <c r="P31" s="3" t="str">
        <f t="shared" si="3"/>
        <v>Sugarcaneethanol_production_from_sugarcane</v>
      </c>
      <c r="Q31" s="3" t="s">
        <v>22</v>
      </c>
      <c r="R31" s="3" t="s">
        <v>65</v>
      </c>
      <c r="S31" s="3" t="s">
        <v>105</v>
      </c>
      <c r="T31" s="5" t="s">
        <v>105</v>
      </c>
      <c r="U31" s="5">
        <v>15.0</v>
      </c>
      <c r="V31" s="5" t="s">
        <v>371</v>
      </c>
      <c r="Y31" s="3" t="s">
        <v>344</v>
      </c>
      <c r="Z31" s="3" t="s">
        <v>29</v>
      </c>
      <c r="AB31" s="3" t="s">
        <v>313</v>
      </c>
    </row>
    <row r="32" ht="15.75" customHeight="1">
      <c r="A32" s="3" t="str">
        <f t="shared" si="1"/>
        <v>Bioethanol,2017,156,Co-product</v>
      </c>
      <c r="B32" s="3" t="str">
        <f t="shared" si="2"/>
        <v>Bioethanol,2017,156</v>
      </c>
      <c r="D32" s="3" t="s">
        <v>299</v>
      </c>
      <c r="E32" s="3" t="str">
        <f>IF(VLOOKUP(B32,'RelationShips Composition Biodi'!A:C,3,0)="Production","Local","External")</f>
        <v>#N/A</v>
      </c>
      <c r="F32" s="5">
        <v>2017.0</v>
      </c>
      <c r="G32" s="3" t="s">
        <v>339</v>
      </c>
      <c r="H32" s="3">
        <v>156.0</v>
      </c>
      <c r="I32" s="3" t="s">
        <v>105</v>
      </c>
      <c r="J32" s="3" t="s">
        <v>105</v>
      </c>
      <c r="K32" s="3">
        <v>2536.0</v>
      </c>
      <c r="L32" s="3" t="s">
        <v>105</v>
      </c>
      <c r="M32" s="3" t="s">
        <v>257</v>
      </c>
      <c r="N32" s="3" t="s">
        <v>340</v>
      </c>
      <c r="O32" s="3" t="s">
        <v>341</v>
      </c>
      <c r="P32" s="3" t="str">
        <f t="shared" si="3"/>
        <v>Sugarcaneethanol_production_from_sugarcane</v>
      </c>
      <c r="Q32" s="3" t="s">
        <v>22</v>
      </c>
      <c r="R32" s="3" t="s">
        <v>88</v>
      </c>
      <c r="S32" s="3" t="s">
        <v>133</v>
      </c>
      <c r="T32" s="5" t="s">
        <v>133</v>
      </c>
      <c r="U32" s="5">
        <v>247.5</v>
      </c>
      <c r="V32" s="5" t="s">
        <v>371</v>
      </c>
      <c r="Y32" s="3" t="s">
        <v>344</v>
      </c>
      <c r="Z32" s="3" t="s">
        <v>136</v>
      </c>
      <c r="AB32" s="3" t="s">
        <v>313</v>
      </c>
    </row>
    <row r="33" ht="15.75" customHeight="1">
      <c r="A33" s="3" t="str">
        <f t="shared" si="1"/>
        <v>Bioethanol,2017,156,Electricity</v>
      </c>
      <c r="B33" s="3" t="str">
        <f t="shared" si="2"/>
        <v>Bioethanol,2017,156</v>
      </c>
      <c r="D33" s="3" t="s">
        <v>299</v>
      </c>
      <c r="E33" s="3" t="str">
        <f>IF(VLOOKUP(B33,'RelationShips Composition Biodi'!A:C,3,0)="Production","Local","External")</f>
        <v>#N/A</v>
      </c>
      <c r="F33" s="5">
        <v>2017.0</v>
      </c>
      <c r="G33" s="3" t="s">
        <v>339</v>
      </c>
      <c r="H33" s="3">
        <v>156.0</v>
      </c>
      <c r="I33" s="3" t="s">
        <v>105</v>
      </c>
      <c r="J33" s="3" t="s">
        <v>105</v>
      </c>
      <c r="K33" s="3">
        <v>2536.0</v>
      </c>
      <c r="L33" s="3" t="s">
        <v>105</v>
      </c>
      <c r="M33" s="3" t="s">
        <v>257</v>
      </c>
      <c r="N33" s="3" t="s">
        <v>340</v>
      </c>
      <c r="O33" s="3" t="s">
        <v>341</v>
      </c>
      <c r="P33" s="3" t="str">
        <f t="shared" si="3"/>
        <v>Sugarcaneethanol_production_from_sugarcane</v>
      </c>
      <c r="Q33" s="3" t="s">
        <v>22</v>
      </c>
      <c r="R33" s="3" t="s">
        <v>66</v>
      </c>
      <c r="S33" s="3" t="s">
        <v>66</v>
      </c>
      <c r="T33" s="5" t="s">
        <v>66</v>
      </c>
      <c r="U33" s="5">
        <v>138.0</v>
      </c>
      <c r="V33" s="5" t="s">
        <v>371</v>
      </c>
      <c r="Y33" s="3" t="s">
        <v>56</v>
      </c>
      <c r="Z33" s="3" t="s">
        <v>29</v>
      </c>
      <c r="AA33" s="3" t="s">
        <v>386</v>
      </c>
      <c r="AB33" s="3" t="s">
        <v>313</v>
      </c>
    </row>
    <row r="34" ht="15.75" customHeight="1">
      <c r="A34" s="33" t="str">
        <f t="shared" si="1"/>
        <v>Bioethanol,2017,156,Heat</v>
      </c>
      <c r="B34" s="33" t="str">
        <f t="shared" si="2"/>
        <v>Bioethanol,2017,156</v>
      </c>
      <c r="C34" s="33"/>
      <c r="D34" s="33" t="s">
        <v>299</v>
      </c>
      <c r="E34" s="33" t="str">
        <f>IF(VLOOKUP(B34,'RelationShips Composition Biodi'!A:C,3,0)="Production","Local","External")</f>
        <v>#N/A</v>
      </c>
      <c r="F34" s="34">
        <v>2017.0</v>
      </c>
      <c r="G34" s="33" t="s">
        <v>339</v>
      </c>
      <c r="H34" s="33">
        <v>156.0</v>
      </c>
      <c r="I34" s="33" t="s">
        <v>105</v>
      </c>
      <c r="J34" s="33" t="s">
        <v>105</v>
      </c>
      <c r="K34" s="33">
        <v>2536.0</v>
      </c>
      <c r="L34" s="33" t="s">
        <v>105</v>
      </c>
      <c r="M34" s="33" t="s">
        <v>257</v>
      </c>
      <c r="N34" s="33" t="s">
        <v>340</v>
      </c>
      <c r="O34" s="33" t="s">
        <v>341</v>
      </c>
      <c r="P34" s="3" t="str">
        <f t="shared" si="3"/>
        <v>Sugarcaneethanol_production_from_sugarcane</v>
      </c>
      <c r="Q34" s="33" t="s">
        <v>22</v>
      </c>
      <c r="R34" s="33" t="s">
        <v>71</v>
      </c>
      <c r="S34" s="33" t="s">
        <v>138</v>
      </c>
      <c r="T34" s="34" t="s">
        <v>139</v>
      </c>
      <c r="U34" s="34">
        <v>1.0</v>
      </c>
      <c r="V34" s="5" t="s">
        <v>371</v>
      </c>
      <c r="W34" s="33"/>
      <c r="X34" s="33"/>
      <c r="Y34" s="33"/>
      <c r="Z34" s="33" t="s">
        <v>29</v>
      </c>
      <c r="AA34" s="33"/>
      <c r="AB34" s="33" t="s">
        <v>313</v>
      </c>
    </row>
    <row r="35" ht="15.75" customHeight="1">
      <c r="A35" s="33" t="str">
        <f t="shared" si="1"/>
        <v>Bioethanol,2017,156,Emission</v>
      </c>
      <c r="B35" s="33" t="str">
        <f t="shared" si="2"/>
        <v>Bioethanol,2017,156</v>
      </c>
      <c r="C35" s="33"/>
      <c r="D35" s="33" t="s">
        <v>299</v>
      </c>
      <c r="E35" s="33" t="str">
        <f>IF(VLOOKUP(B35,'RelationShips Composition Biodi'!A:C,3,0)="Production","Local","External")</f>
        <v>#N/A</v>
      </c>
      <c r="F35" s="34">
        <v>2017.0</v>
      </c>
      <c r="G35" s="33"/>
      <c r="H35" s="33">
        <v>156.0</v>
      </c>
      <c r="I35" s="33" t="s">
        <v>105</v>
      </c>
      <c r="J35" s="33" t="s">
        <v>105</v>
      </c>
      <c r="K35" s="33">
        <v>2536.0</v>
      </c>
      <c r="L35" s="33" t="s">
        <v>105</v>
      </c>
      <c r="M35" s="33" t="s">
        <v>257</v>
      </c>
      <c r="N35" s="33" t="s">
        <v>340</v>
      </c>
      <c r="O35" s="33" t="s">
        <v>341</v>
      </c>
      <c r="P35" s="3" t="str">
        <f t="shared" si="3"/>
        <v>Sugarcaneethanol_production_from_sugarcane</v>
      </c>
      <c r="Q35" s="33" t="s">
        <v>22</v>
      </c>
      <c r="R35" s="33" t="s">
        <v>74</v>
      </c>
      <c r="S35" s="33" t="s">
        <v>142</v>
      </c>
      <c r="T35" s="34" t="s">
        <v>142</v>
      </c>
      <c r="U35" s="34">
        <v>100.0</v>
      </c>
      <c r="V35" s="5" t="s">
        <v>371</v>
      </c>
      <c r="W35" s="33"/>
      <c r="X35" s="33"/>
      <c r="Y35" s="33"/>
      <c r="Z35" s="33" t="s">
        <v>136</v>
      </c>
      <c r="AA35" s="33"/>
      <c r="AB35" s="33" t="s">
        <v>313</v>
      </c>
    </row>
    <row r="36" ht="15.75" customHeight="1">
      <c r="A36" s="3" t="str">
        <f t="shared" si="1"/>
        <v>Bioethanol,2017,156,Chemical</v>
      </c>
      <c r="B36" s="3" t="str">
        <f t="shared" si="2"/>
        <v>Bioethanol,2017,156</v>
      </c>
      <c r="D36" s="3" t="s">
        <v>299</v>
      </c>
      <c r="E36" s="3" t="str">
        <f>IF(VLOOKUP(B36,'RelationShips Composition Biodi'!A:C,3,0)="Production","Local","External")</f>
        <v>#N/A</v>
      </c>
      <c r="F36" s="5">
        <v>2017.0</v>
      </c>
      <c r="G36" s="3" t="s">
        <v>339</v>
      </c>
      <c r="H36" s="3">
        <v>156.0</v>
      </c>
      <c r="I36" s="3" t="s">
        <v>105</v>
      </c>
      <c r="J36" s="3" t="s">
        <v>105</v>
      </c>
      <c r="K36" s="3">
        <v>2536.0</v>
      </c>
      <c r="L36" s="3" t="s">
        <v>105</v>
      </c>
      <c r="M36" s="3" t="s">
        <v>257</v>
      </c>
      <c r="N36" s="3" t="s">
        <v>340</v>
      </c>
      <c r="O36" s="3" t="s">
        <v>341</v>
      </c>
      <c r="P36" s="3" t="str">
        <f t="shared" si="3"/>
        <v>Sugarcaneethanol_production_from_sugarcane</v>
      </c>
      <c r="Q36" s="3" t="s">
        <v>22</v>
      </c>
      <c r="R36" s="3" t="s">
        <v>77</v>
      </c>
      <c r="S36" s="3" t="s">
        <v>151</v>
      </c>
      <c r="T36" s="5" t="s">
        <v>151</v>
      </c>
      <c r="U36" s="5">
        <v>0.112</v>
      </c>
      <c r="V36" s="5" t="s">
        <v>371</v>
      </c>
      <c r="Y36" s="3" t="s">
        <v>344</v>
      </c>
      <c r="Z36" s="3" t="s">
        <v>29</v>
      </c>
      <c r="AB36" s="3" t="s">
        <v>313</v>
      </c>
    </row>
    <row r="37" ht="15.75" customHeight="1">
      <c r="A37" s="3" t="str">
        <f t="shared" si="1"/>
        <v>Bioethanol,2017,156,Chemical</v>
      </c>
      <c r="B37" s="3" t="str">
        <f t="shared" si="2"/>
        <v>Bioethanol,2017,156</v>
      </c>
      <c r="D37" s="3" t="s">
        <v>299</v>
      </c>
      <c r="E37" s="3" t="str">
        <f>IF(VLOOKUP(B37,'RelationShips Composition Biodi'!A:C,3,0)="Production","Local","External")</f>
        <v>#N/A</v>
      </c>
      <c r="F37" s="5">
        <v>2017.0</v>
      </c>
      <c r="G37" s="3" t="s">
        <v>339</v>
      </c>
      <c r="H37" s="3">
        <v>156.0</v>
      </c>
      <c r="I37" s="3" t="s">
        <v>105</v>
      </c>
      <c r="J37" s="3" t="s">
        <v>105</v>
      </c>
      <c r="K37" s="3">
        <v>2536.0</v>
      </c>
      <c r="L37" s="3" t="s">
        <v>105</v>
      </c>
      <c r="M37" s="3" t="s">
        <v>257</v>
      </c>
      <c r="N37" s="3" t="s">
        <v>340</v>
      </c>
      <c r="O37" s="3" t="s">
        <v>341</v>
      </c>
      <c r="P37" s="3" t="str">
        <f t="shared" si="3"/>
        <v>Sugarcaneethanol_production_from_sugarcane</v>
      </c>
      <c r="Q37" s="3" t="s">
        <v>22</v>
      </c>
      <c r="R37" s="3" t="s">
        <v>77</v>
      </c>
      <c r="S37" s="3" t="s">
        <v>147</v>
      </c>
      <c r="T37" s="5" t="s">
        <v>147</v>
      </c>
      <c r="U37" s="5">
        <v>10.8</v>
      </c>
      <c r="V37" s="5" t="s">
        <v>371</v>
      </c>
      <c r="Y37" s="3" t="s">
        <v>344</v>
      </c>
      <c r="Z37" s="3" t="s">
        <v>29</v>
      </c>
      <c r="AB37" s="3" t="s">
        <v>313</v>
      </c>
    </row>
    <row r="38" ht="15.75" customHeight="1">
      <c r="A38" s="3" t="str">
        <f t="shared" si="1"/>
        <v>Bioethanol,2017,156,Chemical</v>
      </c>
      <c r="B38" s="3" t="str">
        <f t="shared" si="2"/>
        <v>Bioethanol,2017,156</v>
      </c>
      <c r="D38" s="3" t="s">
        <v>299</v>
      </c>
      <c r="E38" s="3" t="str">
        <f>IF(VLOOKUP(B38,'RelationShips Composition Biodi'!A:C,3,0)="Production","Local","External")</f>
        <v>#N/A</v>
      </c>
      <c r="F38" s="5">
        <v>2017.0</v>
      </c>
      <c r="G38" s="3" t="s">
        <v>339</v>
      </c>
      <c r="H38" s="3">
        <v>156.0</v>
      </c>
      <c r="I38" s="3" t="s">
        <v>105</v>
      </c>
      <c r="J38" s="3" t="s">
        <v>105</v>
      </c>
      <c r="K38" s="3">
        <v>2536.0</v>
      </c>
      <c r="L38" s="3" t="s">
        <v>105</v>
      </c>
      <c r="M38" s="3" t="s">
        <v>257</v>
      </c>
      <c r="N38" s="3" t="s">
        <v>340</v>
      </c>
      <c r="O38" s="3" t="s">
        <v>341</v>
      </c>
      <c r="P38" s="3" t="str">
        <f t="shared" si="3"/>
        <v>Sugarcaneethanol_production_from_sugarcane</v>
      </c>
      <c r="Q38" s="3" t="s">
        <v>22</v>
      </c>
      <c r="R38" s="3" t="s">
        <v>77</v>
      </c>
      <c r="S38" s="3" t="s">
        <v>152</v>
      </c>
      <c r="T38" s="5" t="s">
        <v>152</v>
      </c>
      <c r="U38" s="5">
        <v>0.00898</v>
      </c>
      <c r="V38" s="5" t="s">
        <v>371</v>
      </c>
      <c r="Y38" s="3" t="s">
        <v>344</v>
      </c>
      <c r="Z38" s="3" t="s">
        <v>29</v>
      </c>
      <c r="AB38" s="3" t="s">
        <v>313</v>
      </c>
    </row>
    <row r="39" ht="15.75" customHeight="1">
      <c r="A39" s="3" t="str">
        <f t="shared" si="1"/>
        <v>Bioethanol,2017,156,Chemical</v>
      </c>
      <c r="B39" s="3" t="str">
        <f t="shared" si="2"/>
        <v>Bioethanol,2017,156</v>
      </c>
      <c r="D39" s="3" t="s">
        <v>299</v>
      </c>
      <c r="E39" s="3" t="str">
        <f>IF(VLOOKUP(B39,'RelationShips Composition Biodi'!A:C,3,0)="Production","Local","External")</f>
        <v>#N/A</v>
      </c>
      <c r="F39" s="5">
        <v>2017.0</v>
      </c>
      <c r="G39" s="3" t="s">
        <v>339</v>
      </c>
      <c r="H39" s="3">
        <v>156.0</v>
      </c>
      <c r="I39" s="3" t="s">
        <v>105</v>
      </c>
      <c r="J39" s="3" t="s">
        <v>105</v>
      </c>
      <c r="K39" s="3">
        <v>2536.0</v>
      </c>
      <c r="L39" s="3" t="s">
        <v>105</v>
      </c>
      <c r="M39" s="3" t="s">
        <v>257</v>
      </c>
      <c r="N39" s="3" t="s">
        <v>340</v>
      </c>
      <c r="O39" s="3" t="s">
        <v>341</v>
      </c>
      <c r="P39" s="3" t="str">
        <f t="shared" si="3"/>
        <v>Sugarcaneethanol_production_from_sugarcane</v>
      </c>
      <c r="Q39" s="3" t="s">
        <v>22</v>
      </c>
      <c r="R39" s="3" t="s">
        <v>77</v>
      </c>
      <c r="S39" s="3" t="s">
        <v>155</v>
      </c>
      <c r="T39" s="5" t="s">
        <v>155</v>
      </c>
      <c r="U39" s="5">
        <v>2.24E-4</v>
      </c>
      <c r="V39" s="5" t="s">
        <v>371</v>
      </c>
      <c r="Y39" s="3" t="s">
        <v>344</v>
      </c>
      <c r="Z39" s="3" t="s">
        <v>29</v>
      </c>
      <c r="AB39" s="3" t="s">
        <v>313</v>
      </c>
    </row>
    <row r="40" ht="15.75" customHeight="1">
      <c r="A40" s="3" t="str">
        <f t="shared" si="1"/>
        <v>Bioethanol,2017,156,Chemical</v>
      </c>
      <c r="B40" s="3" t="str">
        <f t="shared" si="2"/>
        <v>Bioethanol,2017,156</v>
      </c>
      <c r="D40" s="3" t="s">
        <v>299</v>
      </c>
      <c r="E40" s="3" t="str">
        <f>IF(VLOOKUP(B40,'RelationShips Composition Biodi'!A:C,3,0)="Production","Local","External")</f>
        <v>#N/A</v>
      </c>
      <c r="F40" s="5">
        <v>2017.0</v>
      </c>
      <c r="G40" s="3" t="s">
        <v>339</v>
      </c>
      <c r="H40" s="3">
        <v>156.0</v>
      </c>
      <c r="I40" s="3" t="s">
        <v>105</v>
      </c>
      <c r="J40" s="3" t="s">
        <v>105</v>
      </c>
      <c r="K40" s="3">
        <v>2536.0</v>
      </c>
      <c r="L40" s="3" t="s">
        <v>105</v>
      </c>
      <c r="M40" s="3" t="s">
        <v>257</v>
      </c>
      <c r="N40" s="3" t="s">
        <v>340</v>
      </c>
      <c r="O40" s="3" t="s">
        <v>341</v>
      </c>
      <c r="P40" s="3" t="str">
        <f t="shared" si="3"/>
        <v>Sugarcaneethanol_production_from_sugarcane</v>
      </c>
      <c r="Q40" s="3" t="s">
        <v>22</v>
      </c>
      <c r="R40" s="3" t="s">
        <v>77</v>
      </c>
      <c r="S40" s="3" t="s">
        <v>156</v>
      </c>
      <c r="T40" s="5" t="s">
        <v>156</v>
      </c>
      <c r="U40" s="5">
        <v>0.157</v>
      </c>
      <c r="V40" s="5" t="s">
        <v>371</v>
      </c>
      <c r="Y40" s="3" t="s">
        <v>344</v>
      </c>
      <c r="Z40" s="3" t="s">
        <v>29</v>
      </c>
      <c r="AB40" s="3" t="s">
        <v>313</v>
      </c>
    </row>
    <row r="41" ht="15.75" customHeight="1">
      <c r="A41" s="3" t="str">
        <f t="shared" si="1"/>
        <v>Bioethanol,2017,156,Bluewater</v>
      </c>
      <c r="B41" s="3" t="str">
        <f t="shared" si="2"/>
        <v>Bioethanol,2017,156</v>
      </c>
      <c r="D41" s="3" t="s">
        <v>299</v>
      </c>
      <c r="E41" s="3" t="str">
        <f>IF(VLOOKUP(B41,'RelationShips Composition Biodi'!A:C,3,0)="Production","Local","External")</f>
        <v>#N/A</v>
      </c>
      <c r="F41" s="5">
        <v>2017.0</v>
      </c>
      <c r="G41" s="3" t="s">
        <v>339</v>
      </c>
      <c r="H41" s="3">
        <v>156.0</v>
      </c>
      <c r="I41" s="3" t="s">
        <v>105</v>
      </c>
      <c r="J41" s="3" t="s">
        <v>105</v>
      </c>
      <c r="K41" s="3">
        <v>2536.0</v>
      </c>
      <c r="L41" s="3" t="s">
        <v>105</v>
      </c>
      <c r="M41" s="3" t="s">
        <v>257</v>
      </c>
      <c r="N41" s="3" t="s">
        <v>340</v>
      </c>
      <c r="O41" s="3" t="s">
        <v>341</v>
      </c>
      <c r="P41" s="3" t="str">
        <f t="shared" si="3"/>
        <v>Sugarcaneethanol_production_from_sugarcane</v>
      </c>
      <c r="Q41" s="3" t="s">
        <v>22</v>
      </c>
      <c r="R41" s="3" t="s">
        <v>79</v>
      </c>
      <c r="S41" s="3" t="s">
        <v>149</v>
      </c>
      <c r="T41" s="5" t="s">
        <v>149</v>
      </c>
      <c r="U41" s="5">
        <v>9.9</v>
      </c>
      <c r="V41" s="5" t="s">
        <v>371</v>
      </c>
      <c r="Y41" s="3" t="s">
        <v>344</v>
      </c>
      <c r="Z41" s="3" t="s">
        <v>29</v>
      </c>
      <c r="AB41" s="3" t="s">
        <v>313</v>
      </c>
    </row>
    <row r="42" ht="15.75" customHeight="1">
      <c r="A42" s="3" t="str">
        <f t="shared" si="1"/>
        <v>Bioethanol,2017,156,Labour</v>
      </c>
      <c r="B42" s="3" t="str">
        <f t="shared" si="2"/>
        <v>Bioethanol,2017,156</v>
      </c>
      <c r="D42" s="3" t="s">
        <v>299</v>
      </c>
      <c r="E42" s="3" t="str">
        <f>IF(VLOOKUP(B42,'RelationShips Composition Biodi'!A:C,3,0)="Production","Local","External")</f>
        <v>#N/A</v>
      </c>
      <c r="F42" s="5">
        <v>2017.0</v>
      </c>
      <c r="H42" s="3">
        <v>156.0</v>
      </c>
      <c r="I42" s="3" t="s">
        <v>105</v>
      </c>
      <c r="J42" s="3" t="s">
        <v>105</v>
      </c>
      <c r="K42" s="3">
        <v>2536.0</v>
      </c>
      <c r="L42" s="3" t="s">
        <v>105</v>
      </c>
      <c r="M42" s="3" t="s">
        <v>257</v>
      </c>
      <c r="N42" s="3" t="s">
        <v>340</v>
      </c>
      <c r="O42" s="3" t="s">
        <v>341</v>
      </c>
      <c r="P42" s="3" t="str">
        <f t="shared" si="3"/>
        <v>Sugarcaneethanol_production_from_sugarcane</v>
      </c>
      <c r="Q42" s="3" t="s">
        <v>22</v>
      </c>
      <c r="R42" s="3" t="s">
        <v>99</v>
      </c>
      <c r="S42" s="3" t="s">
        <v>99</v>
      </c>
      <c r="T42" s="5" t="s">
        <v>99</v>
      </c>
      <c r="U42" s="5">
        <v>0.7</v>
      </c>
      <c r="V42" s="5" t="s">
        <v>371</v>
      </c>
      <c r="Y42" s="3" t="s">
        <v>304</v>
      </c>
      <c r="Z42" s="3" t="s">
        <v>29</v>
      </c>
      <c r="AB42" s="3" t="s">
        <v>372</v>
      </c>
    </row>
    <row r="43" ht="15.75" customHeight="1">
      <c r="A43" s="3" t="str">
        <f t="shared" si="1"/>
        <v>Bioethanol,2017,56,Crop</v>
      </c>
      <c r="B43" s="3" t="str">
        <f t="shared" si="2"/>
        <v>Bioethanol,2017,56</v>
      </c>
      <c r="D43" s="3" t="s">
        <v>299</v>
      </c>
      <c r="E43" s="3" t="str">
        <f>IF(VLOOKUP(B43,'RelationShips Composition Biodi'!A:C,3,0)="Production","Local","External")</f>
        <v>#N/A</v>
      </c>
      <c r="F43" s="5">
        <v>2017.0</v>
      </c>
      <c r="G43" s="3" t="s">
        <v>301</v>
      </c>
      <c r="H43" s="3">
        <v>56.0</v>
      </c>
      <c r="I43" s="3" t="s">
        <v>119</v>
      </c>
      <c r="J43" s="3" t="s">
        <v>119</v>
      </c>
      <c r="K43" s="3">
        <v>2514.0</v>
      </c>
      <c r="L43" s="3" t="s">
        <v>264</v>
      </c>
      <c r="M43" s="3" t="s">
        <v>265</v>
      </c>
      <c r="N43" s="3" t="s">
        <v>346</v>
      </c>
      <c r="O43" s="3" t="s">
        <v>347</v>
      </c>
      <c r="P43" s="3" t="str">
        <f t="shared" si="3"/>
        <v>Maizeethanol_production_from_maize</v>
      </c>
      <c r="Q43" s="3" t="s">
        <v>22</v>
      </c>
      <c r="R43" s="3" t="s">
        <v>65</v>
      </c>
      <c r="S43" s="3" t="s">
        <v>119</v>
      </c>
      <c r="T43" s="5" t="s">
        <v>119</v>
      </c>
      <c r="U43" s="5">
        <v>3.26</v>
      </c>
      <c r="V43" s="5" t="s">
        <v>371</v>
      </c>
      <c r="Y43" s="3" t="s">
        <v>352</v>
      </c>
      <c r="Z43" s="3" t="s">
        <v>29</v>
      </c>
      <c r="AB43" s="3" t="s">
        <v>313</v>
      </c>
    </row>
    <row r="44" ht="15.75" customHeight="1">
      <c r="A44" s="3" t="str">
        <f t="shared" si="1"/>
        <v>Bioethanol,2017,56,Electricity</v>
      </c>
      <c r="B44" s="3" t="str">
        <f t="shared" si="2"/>
        <v>Bioethanol,2017,56</v>
      </c>
      <c r="D44" s="3" t="s">
        <v>299</v>
      </c>
      <c r="E44" s="3" t="str">
        <f>IF(VLOOKUP(B44,'RelationShips Composition Biodi'!A:C,3,0)="Production","Local","External")</f>
        <v>#N/A</v>
      </c>
      <c r="F44" s="5">
        <v>2017.0</v>
      </c>
      <c r="G44" s="3" t="s">
        <v>301</v>
      </c>
      <c r="H44" s="3">
        <v>56.0</v>
      </c>
      <c r="I44" s="3" t="s">
        <v>119</v>
      </c>
      <c r="J44" s="3" t="s">
        <v>119</v>
      </c>
      <c r="K44" s="3">
        <v>2514.0</v>
      </c>
      <c r="L44" s="3" t="s">
        <v>264</v>
      </c>
      <c r="M44" s="3" t="s">
        <v>265</v>
      </c>
      <c r="N44" s="3" t="s">
        <v>346</v>
      </c>
      <c r="O44" s="3" t="s">
        <v>347</v>
      </c>
      <c r="P44" s="3" t="str">
        <f t="shared" si="3"/>
        <v>Maizeethanol_production_from_maize</v>
      </c>
      <c r="Q44" s="3" t="s">
        <v>22</v>
      </c>
      <c r="R44" s="3" t="s">
        <v>66</v>
      </c>
      <c r="S44" s="3" t="s">
        <v>66</v>
      </c>
      <c r="T44" s="5" t="s">
        <v>66</v>
      </c>
      <c r="U44" s="5">
        <v>402.0</v>
      </c>
      <c r="V44" s="5" t="s">
        <v>371</v>
      </c>
      <c r="Y44" s="3" t="s">
        <v>352</v>
      </c>
      <c r="Z44" s="3" t="s">
        <v>29</v>
      </c>
      <c r="AB44" s="3" t="s">
        <v>313</v>
      </c>
    </row>
    <row r="45" ht="15.75" customHeight="1">
      <c r="A45" s="3" t="str">
        <f t="shared" si="1"/>
        <v>Bioethanol,2017,56,Heat</v>
      </c>
      <c r="B45" s="3" t="str">
        <f t="shared" si="2"/>
        <v>Bioethanol,2017,56</v>
      </c>
      <c r="D45" s="3" t="s">
        <v>299</v>
      </c>
      <c r="E45" s="3" t="str">
        <f>IF(VLOOKUP(B45,'RelationShips Composition Biodi'!A:C,3,0)="Production","Local","External")</f>
        <v>#N/A</v>
      </c>
      <c r="F45" s="5">
        <v>2017.0</v>
      </c>
      <c r="G45" s="3" t="s">
        <v>301</v>
      </c>
      <c r="H45" s="3">
        <v>56.0</v>
      </c>
      <c r="I45" s="3" t="s">
        <v>119</v>
      </c>
      <c r="J45" s="3" t="s">
        <v>119</v>
      </c>
      <c r="K45" s="3">
        <v>2514.0</v>
      </c>
      <c r="L45" s="3" t="s">
        <v>264</v>
      </c>
      <c r="M45" s="3" t="s">
        <v>265</v>
      </c>
      <c r="N45" s="3" t="s">
        <v>346</v>
      </c>
      <c r="O45" s="3" t="s">
        <v>347</v>
      </c>
      <c r="P45" s="3" t="str">
        <f t="shared" si="3"/>
        <v>Maizeethanol_production_from_maize</v>
      </c>
      <c r="Q45" s="3" t="s">
        <v>22</v>
      </c>
      <c r="R45" s="3" t="s">
        <v>71</v>
      </c>
      <c r="S45" s="3" t="s">
        <v>138</v>
      </c>
      <c r="T45" s="5" t="s">
        <v>139</v>
      </c>
      <c r="U45" s="5">
        <v>14000.0</v>
      </c>
      <c r="V45" s="5" t="s">
        <v>371</v>
      </c>
      <c r="Y45" s="3" t="s">
        <v>352</v>
      </c>
      <c r="Z45" s="3" t="s">
        <v>29</v>
      </c>
      <c r="AB45" s="3" t="s">
        <v>313</v>
      </c>
    </row>
    <row r="46" ht="15.75" customHeight="1">
      <c r="A46" s="3" t="str">
        <f t="shared" si="1"/>
        <v>Bioethanol,2017,56,Chemical</v>
      </c>
      <c r="B46" s="3" t="str">
        <f t="shared" si="2"/>
        <v>Bioethanol,2017,56</v>
      </c>
      <c r="D46" s="3" t="s">
        <v>299</v>
      </c>
      <c r="E46" s="3" t="str">
        <f>IF(VLOOKUP(B46,'RelationShips Composition Biodi'!A:C,3,0)="Production","Local","External")</f>
        <v>#N/A</v>
      </c>
      <c r="F46" s="5">
        <v>2017.0</v>
      </c>
      <c r="G46" s="3" t="s">
        <v>301</v>
      </c>
      <c r="H46" s="3">
        <v>56.0</v>
      </c>
      <c r="I46" s="3" t="s">
        <v>119</v>
      </c>
      <c r="J46" s="3" t="s">
        <v>119</v>
      </c>
      <c r="K46" s="3">
        <v>2514.0</v>
      </c>
      <c r="L46" s="3" t="s">
        <v>264</v>
      </c>
      <c r="M46" s="3" t="s">
        <v>265</v>
      </c>
      <c r="N46" s="3" t="s">
        <v>346</v>
      </c>
      <c r="O46" s="3" t="s">
        <v>347</v>
      </c>
      <c r="P46" s="3" t="str">
        <f t="shared" si="3"/>
        <v>Maizeethanol_production_from_maize</v>
      </c>
      <c r="Q46" s="3" t="s">
        <v>22</v>
      </c>
      <c r="R46" s="3" t="s">
        <v>77</v>
      </c>
      <c r="S46" s="3" t="s">
        <v>157</v>
      </c>
      <c r="T46" s="5" t="s">
        <v>157</v>
      </c>
      <c r="U46" s="5">
        <v>9.77</v>
      </c>
      <c r="V46" s="5" t="s">
        <v>371</v>
      </c>
      <c r="Y46" s="3" t="s">
        <v>352</v>
      </c>
      <c r="Z46" s="3" t="s">
        <v>29</v>
      </c>
      <c r="AB46" s="3" t="s">
        <v>313</v>
      </c>
    </row>
    <row r="47" ht="15.75" customHeight="1">
      <c r="A47" s="3" t="str">
        <f t="shared" si="1"/>
        <v>Bioethanol,2017,56,Chemical</v>
      </c>
      <c r="B47" s="3" t="str">
        <f t="shared" si="2"/>
        <v>Bioethanol,2017,56</v>
      </c>
      <c r="D47" s="3" t="s">
        <v>299</v>
      </c>
      <c r="E47" s="3" t="str">
        <f>IF(VLOOKUP(B47,'RelationShips Composition Biodi'!A:C,3,0)="Production","Local","External")</f>
        <v>#N/A</v>
      </c>
      <c r="F47" s="5">
        <v>2017.0</v>
      </c>
      <c r="G47" s="3" t="s">
        <v>301</v>
      </c>
      <c r="H47" s="3">
        <v>56.0</v>
      </c>
      <c r="I47" s="3" t="s">
        <v>119</v>
      </c>
      <c r="J47" s="3" t="s">
        <v>119</v>
      </c>
      <c r="K47" s="3">
        <v>2514.0</v>
      </c>
      <c r="L47" s="3" t="s">
        <v>264</v>
      </c>
      <c r="M47" s="3" t="s">
        <v>265</v>
      </c>
      <c r="N47" s="3" t="s">
        <v>346</v>
      </c>
      <c r="O47" s="3" t="s">
        <v>347</v>
      </c>
      <c r="P47" s="3" t="str">
        <f t="shared" si="3"/>
        <v>Maizeethanol_production_from_maize</v>
      </c>
      <c r="Q47" s="3" t="s">
        <v>22</v>
      </c>
      <c r="R47" s="3" t="s">
        <v>77</v>
      </c>
      <c r="S47" s="3" t="s">
        <v>159</v>
      </c>
      <c r="T47" s="5" t="s">
        <v>159</v>
      </c>
      <c r="U47" s="5">
        <v>9.77</v>
      </c>
      <c r="V47" s="5" t="s">
        <v>371</v>
      </c>
      <c r="Y47" s="3" t="s">
        <v>352</v>
      </c>
      <c r="Z47" s="3" t="s">
        <v>29</v>
      </c>
      <c r="AB47" s="3" t="s">
        <v>313</v>
      </c>
    </row>
    <row r="48" ht="15.75" customHeight="1">
      <c r="A48" s="3" t="str">
        <f t="shared" si="1"/>
        <v>Bioethanol,2017,56,Chemical</v>
      </c>
      <c r="B48" s="3" t="str">
        <f t="shared" si="2"/>
        <v>Bioethanol,2017,56</v>
      </c>
      <c r="D48" s="3" t="s">
        <v>299</v>
      </c>
      <c r="E48" s="3" t="str">
        <f>IF(VLOOKUP(B48,'RelationShips Composition Biodi'!A:C,3,0)="Production","Local","External")</f>
        <v>#N/A</v>
      </c>
      <c r="F48" s="5">
        <v>2017.0</v>
      </c>
      <c r="G48" s="3" t="s">
        <v>301</v>
      </c>
      <c r="H48" s="3">
        <v>56.0</v>
      </c>
      <c r="I48" s="3" t="s">
        <v>119</v>
      </c>
      <c r="J48" s="3" t="s">
        <v>119</v>
      </c>
      <c r="K48" s="3">
        <v>2514.0</v>
      </c>
      <c r="L48" s="3" t="s">
        <v>264</v>
      </c>
      <c r="M48" s="3" t="s">
        <v>265</v>
      </c>
      <c r="N48" s="3" t="s">
        <v>346</v>
      </c>
      <c r="O48" s="3" t="s">
        <v>347</v>
      </c>
      <c r="P48" s="3" t="str">
        <f t="shared" si="3"/>
        <v>Maizeethanol_production_from_maize</v>
      </c>
      <c r="Q48" s="3" t="s">
        <v>22</v>
      </c>
      <c r="R48" s="3" t="s">
        <v>77</v>
      </c>
      <c r="S48" s="3" t="s">
        <v>160</v>
      </c>
      <c r="T48" s="5" t="s">
        <v>160</v>
      </c>
      <c r="U48" s="5">
        <v>36.5</v>
      </c>
      <c r="V48" s="5" t="s">
        <v>371</v>
      </c>
      <c r="Y48" s="3" t="s">
        <v>352</v>
      </c>
      <c r="Z48" s="3" t="s">
        <v>29</v>
      </c>
      <c r="AB48" s="3" t="s">
        <v>313</v>
      </c>
    </row>
    <row r="49" ht="15.75" customHeight="1">
      <c r="A49" s="3" t="str">
        <f t="shared" si="1"/>
        <v>Bioethanol,2017,56,Chemical</v>
      </c>
      <c r="B49" s="3" t="str">
        <f t="shared" si="2"/>
        <v>Bioethanol,2017,56</v>
      </c>
      <c r="D49" s="3" t="s">
        <v>299</v>
      </c>
      <c r="E49" s="3" t="str">
        <f>IF(VLOOKUP(B49,'RelationShips Composition Biodi'!A:C,3,0)="Production","Local","External")</f>
        <v>#N/A</v>
      </c>
      <c r="F49" s="5">
        <v>2017.0</v>
      </c>
      <c r="G49" s="3" t="s">
        <v>301</v>
      </c>
      <c r="H49" s="3">
        <v>56.0</v>
      </c>
      <c r="I49" s="3" t="s">
        <v>119</v>
      </c>
      <c r="J49" s="3" t="s">
        <v>119</v>
      </c>
      <c r="K49" s="3">
        <v>2514.0</v>
      </c>
      <c r="L49" s="3" t="s">
        <v>264</v>
      </c>
      <c r="M49" s="3" t="s">
        <v>265</v>
      </c>
      <c r="N49" s="3" t="s">
        <v>346</v>
      </c>
      <c r="O49" s="3" t="s">
        <v>347</v>
      </c>
      <c r="P49" s="3" t="str">
        <f t="shared" si="3"/>
        <v>Maizeethanol_production_from_maize</v>
      </c>
      <c r="Q49" s="3" t="s">
        <v>22</v>
      </c>
      <c r="R49" s="3" t="s">
        <v>77</v>
      </c>
      <c r="S49" s="3" t="s">
        <v>162</v>
      </c>
      <c r="T49" s="5" t="s">
        <v>162</v>
      </c>
      <c r="U49" s="5">
        <v>24.3</v>
      </c>
      <c r="V49" s="5" t="s">
        <v>371</v>
      </c>
      <c r="Y49" s="3" t="s">
        <v>352</v>
      </c>
      <c r="Z49" s="3" t="s">
        <v>29</v>
      </c>
      <c r="AB49" s="3" t="s">
        <v>313</v>
      </c>
    </row>
    <row r="50" ht="15.75" customHeight="1">
      <c r="A50" s="33" t="str">
        <f t="shared" si="1"/>
        <v>Bioethanol,2017,56,Emission</v>
      </c>
      <c r="B50" s="33" t="str">
        <f t="shared" si="2"/>
        <v>Bioethanol,2017,56</v>
      </c>
      <c r="C50" s="33"/>
      <c r="D50" s="33" t="s">
        <v>299</v>
      </c>
      <c r="E50" s="33" t="str">
        <f>IF(VLOOKUP(B50,'RelationShips Composition Biodi'!A:C,3,0)="Production","Local","External")</f>
        <v>#N/A</v>
      </c>
      <c r="F50" s="34">
        <v>2017.0</v>
      </c>
      <c r="G50" s="33"/>
      <c r="H50" s="33">
        <v>56.0</v>
      </c>
      <c r="I50" s="33" t="s">
        <v>119</v>
      </c>
      <c r="J50" s="33" t="s">
        <v>119</v>
      </c>
      <c r="K50" s="33">
        <v>2514.0</v>
      </c>
      <c r="L50" s="33" t="s">
        <v>264</v>
      </c>
      <c r="M50" s="33" t="s">
        <v>265</v>
      </c>
      <c r="N50" s="33" t="s">
        <v>346</v>
      </c>
      <c r="O50" s="33" t="s">
        <v>347</v>
      </c>
      <c r="P50" s="3" t="str">
        <f t="shared" si="3"/>
        <v>Maizeethanol_production_from_maize</v>
      </c>
      <c r="Q50" s="33" t="s">
        <v>22</v>
      </c>
      <c r="R50" s="33" t="s">
        <v>74</v>
      </c>
      <c r="S50" s="33" t="s">
        <v>142</v>
      </c>
      <c r="T50" s="34" t="s">
        <v>142</v>
      </c>
      <c r="U50" s="34">
        <v>100.0</v>
      </c>
      <c r="V50" s="5" t="s">
        <v>371</v>
      </c>
      <c r="W50" s="33"/>
      <c r="X50" s="33"/>
      <c r="Y50" s="33"/>
      <c r="Z50" s="33" t="s">
        <v>136</v>
      </c>
      <c r="AA50" s="33"/>
      <c r="AB50" s="33" t="s">
        <v>313</v>
      </c>
    </row>
    <row r="51" ht="15.75" customHeight="1">
      <c r="A51" s="3" t="str">
        <f t="shared" si="1"/>
        <v>Bioethanol,2017,56,Labour</v>
      </c>
      <c r="B51" s="3" t="str">
        <f t="shared" si="2"/>
        <v>Bioethanol,2017,56</v>
      </c>
      <c r="D51" s="3" t="s">
        <v>299</v>
      </c>
      <c r="E51" s="3" t="str">
        <f>IF(VLOOKUP(B51,'RelationShips Composition Biodi'!A:C,3,0)="Production","Local","External")</f>
        <v>#N/A</v>
      </c>
      <c r="F51" s="5">
        <v>2017.0</v>
      </c>
      <c r="H51" s="3">
        <v>56.0</v>
      </c>
      <c r="I51" s="3" t="s">
        <v>119</v>
      </c>
      <c r="J51" s="3" t="s">
        <v>119</v>
      </c>
      <c r="K51" s="3">
        <v>2514.0</v>
      </c>
      <c r="L51" s="3" t="s">
        <v>264</v>
      </c>
      <c r="M51" s="3" t="s">
        <v>265</v>
      </c>
      <c r="N51" s="3" t="s">
        <v>346</v>
      </c>
      <c r="O51" s="3" t="s">
        <v>347</v>
      </c>
      <c r="P51" s="3" t="str">
        <f t="shared" si="3"/>
        <v>Maizeethanol_production_from_maize</v>
      </c>
      <c r="Q51" s="3" t="s">
        <v>22</v>
      </c>
      <c r="R51" s="3" t="s">
        <v>99</v>
      </c>
      <c r="S51" s="3" t="s">
        <v>99</v>
      </c>
      <c r="T51" s="5" t="s">
        <v>99</v>
      </c>
      <c r="U51" s="5">
        <v>0.7</v>
      </c>
      <c r="V51" s="5" t="s">
        <v>371</v>
      </c>
      <c r="Y51" s="3" t="s">
        <v>304</v>
      </c>
      <c r="Z51" s="3" t="s">
        <v>29</v>
      </c>
      <c r="AB51" s="3" t="s">
        <v>372</v>
      </c>
    </row>
    <row r="52" ht="15.75" customHeight="1">
      <c r="A52" s="3" t="str">
        <f t="shared" si="1"/>
        <v>Bioethanol,2017,56,Bluewater</v>
      </c>
      <c r="B52" s="3" t="str">
        <f t="shared" si="2"/>
        <v>Bioethanol,2017,56</v>
      </c>
      <c r="D52" s="3" t="s">
        <v>299</v>
      </c>
      <c r="E52" s="3" t="str">
        <f>IF(VLOOKUP(B52,'RelationShips Composition Biodi'!A:C,3,0)="Production","Local","External")</f>
        <v>#N/A</v>
      </c>
      <c r="F52" s="5">
        <v>2017.0</v>
      </c>
      <c r="G52" s="3" t="s">
        <v>301</v>
      </c>
      <c r="H52" s="3">
        <v>56.0</v>
      </c>
      <c r="I52" s="3" t="s">
        <v>119</v>
      </c>
      <c r="J52" s="3" t="s">
        <v>119</v>
      </c>
      <c r="K52" s="3">
        <v>2514.0</v>
      </c>
      <c r="L52" s="3" t="s">
        <v>264</v>
      </c>
      <c r="M52" s="3" t="s">
        <v>265</v>
      </c>
      <c r="N52" s="3" t="s">
        <v>346</v>
      </c>
      <c r="O52" s="3" t="s">
        <v>347</v>
      </c>
      <c r="P52" s="3" t="str">
        <f t="shared" si="3"/>
        <v>Maizeethanol_production_from_maize</v>
      </c>
      <c r="Q52" s="3" t="s">
        <v>22</v>
      </c>
      <c r="R52" s="3" t="s">
        <v>79</v>
      </c>
      <c r="S52" s="3" t="s">
        <v>149</v>
      </c>
      <c r="T52" s="5" t="s">
        <v>149</v>
      </c>
      <c r="U52" s="5">
        <v>5.9</v>
      </c>
      <c r="V52" s="5" t="s">
        <v>371</v>
      </c>
      <c r="Y52" s="3" t="s">
        <v>352</v>
      </c>
      <c r="Z52" s="3" t="s">
        <v>29</v>
      </c>
      <c r="AB52" s="3" t="s">
        <v>313</v>
      </c>
    </row>
    <row r="53" ht="15.75" customHeight="1">
      <c r="A53" s="3" t="str">
        <f t="shared" si="1"/>
        <v>Bioethanol,2017,56,Co-product</v>
      </c>
      <c r="B53" s="3" t="str">
        <f t="shared" si="2"/>
        <v>Bioethanol,2017,56</v>
      </c>
      <c r="D53" s="3" t="s">
        <v>299</v>
      </c>
      <c r="E53" s="3" t="str">
        <f>IF(VLOOKUP(B53,'RelationShips Composition Biodi'!A:C,3,0)="Production","Local","External")</f>
        <v>#N/A</v>
      </c>
      <c r="F53" s="5">
        <v>2017.0</v>
      </c>
      <c r="G53" s="3" t="s">
        <v>301</v>
      </c>
      <c r="H53" s="3">
        <v>56.0</v>
      </c>
      <c r="I53" s="3" t="s">
        <v>119</v>
      </c>
      <c r="J53" s="3" t="s">
        <v>119</v>
      </c>
      <c r="K53" s="3">
        <v>2514.0</v>
      </c>
      <c r="L53" s="3" t="s">
        <v>264</v>
      </c>
      <c r="M53" s="3" t="s">
        <v>265</v>
      </c>
      <c r="N53" s="3" t="s">
        <v>346</v>
      </c>
      <c r="O53" s="3" t="s">
        <v>347</v>
      </c>
      <c r="P53" s="3" t="str">
        <f t="shared" si="3"/>
        <v>Maizeethanol_production_from_maize</v>
      </c>
      <c r="Q53" s="3" t="s">
        <v>22</v>
      </c>
      <c r="R53" s="3" t="s">
        <v>88</v>
      </c>
      <c r="S53" s="3" t="s">
        <v>163</v>
      </c>
      <c r="T53" s="5" t="s">
        <v>163</v>
      </c>
      <c r="U53" s="5">
        <v>1.05</v>
      </c>
      <c r="V53" s="5" t="s">
        <v>371</v>
      </c>
      <c r="Y53" s="3" t="s">
        <v>352</v>
      </c>
      <c r="Z53" s="3" t="s">
        <v>136</v>
      </c>
      <c r="AB53" s="3" t="s">
        <v>313</v>
      </c>
    </row>
    <row r="54" ht="15.75" customHeight="1">
      <c r="A54" s="3" t="str">
        <f t="shared" si="1"/>
        <v>Bioethanol,2017,15,Co-product</v>
      </c>
      <c r="B54" s="3" t="str">
        <f t="shared" si="2"/>
        <v>Bioethanol,2017,15</v>
      </c>
      <c r="D54" s="3" t="s">
        <v>299</v>
      </c>
      <c r="E54" s="3" t="str">
        <f>IF(VLOOKUP(B54,'RelationShips Composition Biodi'!A:C,3,0)="Production","Local","External")</f>
        <v>#N/A</v>
      </c>
      <c r="F54" s="5">
        <v>2017.0</v>
      </c>
      <c r="G54" s="3" t="s">
        <v>354</v>
      </c>
      <c r="H54" s="3">
        <v>15.0</v>
      </c>
      <c r="I54" s="3" t="s">
        <v>127</v>
      </c>
      <c r="J54" s="3" t="s">
        <v>127</v>
      </c>
      <c r="K54" s="3">
        <v>2511.0</v>
      </c>
      <c r="L54" s="3" t="s">
        <v>269</v>
      </c>
      <c r="M54" s="3" t="s">
        <v>265</v>
      </c>
      <c r="N54" s="3" t="s">
        <v>357</v>
      </c>
      <c r="O54" s="3" t="s">
        <v>358</v>
      </c>
      <c r="P54" s="3" t="str">
        <f t="shared" si="3"/>
        <v>Wheatethanol_production_from_wheat</v>
      </c>
      <c r="Q54" s="3" t="s">
        <v>22</v>
      </c>
      <c r="R54" s="3" t="s">
        <v>88</v>
      </c>
      <c r="S54" s="3" t="s">
        <v>163</v>
      </c>
      <c r="T54" s="5" t="s">
        <v>163</v>
      </c>
      <c r="U54" s="5">
        <v>1.2</v>
      </c>
      <c r="V54" s="5" t="s">
        <v>371</v>
      </c>
      <c r="Y54" s="3" t="s">
        <v>360</v>
      </c>
      <c r="Z54" s="3" t="s">
        <v>136</v>
      </c>
      <c r="AB54" s="3" t="s">
        <v>313</v>
      </c>
    </row>
    <row r="55" ht="15.75" customHeight="1">
      <c r="A55" s="3" t="str">
        <f t="shared" si="1"/>
        <v>Bioethanol,2017,15,Electricity</v>
      </c>
      <c r="B55" s="3" t="str">
        <f t="shared" si="2"/>
        <v>Bioethanol,2017,15</v>
      </c>
      <c r="D55" s="3" t="s">
        <v>299</v>
      </c>
      <c r="E55" s="3" t="str">
        <f>IF(VLOOKUP(B55,'RelationShips Composition Biodi'!A:C,3,0)="Production","Local","External")</f>
        <v>#N/A</v>
      </c>
      <c r="F55" s="5">
        <v>2017.0</v>
      </c>
      <c r="G55" s="3" t="s">
        <v>354</v>
      </c>
      <c r="H55" s="3">
        <v>15.0</v>
      </c>
      <c r="I55" s="3" t="s">
        <v>127</v>
      </c>
      <c r="J55" s="3" t="s">
        <v>127</v>
      </c>
      <c r="K55" s="3">
        <v>2511.0</v>
      </c>
      <c r="L55" s="3" t="s">
        <v>269</v>
      </c>
      <c r="M55" s="3" t="s">
        <v>265</v>
      </c>
      <c r="N55" s="3" t="s">
        <v>357</v>
      </c>
      <c r="O55" s="3" t="s">
        <v>358</v>
      </c>
      <c r="P55" s="3" t="str">
        <f t="shared" si="3"/>
        <v>Wheatethanol_production_from_wheat</v>
      </c>
      <c r="Q55" s="3" t="s">
        <v>22</v>
      </c>
      <c r="R55" s="3" t="s">
        <v>66</v>
      </c>
      <c r="S55" s="3" t="s">
        <v>66</v>
      </c>
      <c r="T55" s="5" t="s">
        <v>66</v>
      </c>
      <c r="U55" s="5">
        <v>416.0</v>
      </c>
      <c r="V55" s="5" t="s">
        <v>371</v>
      </c>
      <c r="Y55" s="3" t="s">
        <v>360</v>
      </c>
      <c r="Z55" s="3" t="s">
        <v>29</v>
      </c>
      <c r="AB55" s="3" t="s">
        <v>313</v>
      </c>
    </row>
    <row r="56" ht="15.75" customHeight="1">
      <c r="A56" s="3" t="str">
        <f t="shared" si="1"/>
        <v>Bioethanol,2017,15,Heat</v>
      </c>
      <c r="B56" s="3" t="str">
        <f t="shared" si="2"/>
        <v>Bioethanol,2017,15</v>
      </c>
      <c r="D56" s="3" t="s">
        <v>299</v>
      </c>
      <c r="E56" s="3" t="str">
        <f>IF(VLOOKUP(B56,'RelationShips Composition Biodi'!A:C,3,0)="Production","Local","External")</f>
        <v>#N/A</v>
      </c>
      <c r="F56" s="5">
        <v>2017.0</v>
      </c>
      <c r="G56" s="3" t="s">
        <v>354</v>
      </c>
      <c r="H56" s="3">
        <v>15.0</v>
      </c>
      <c r="I56" s="3" t="s">
        <v>127</v>
      </c>
      <c r="J56" s="3" t="s">
        <v>127</v>
      </c>
      <c r="K56" s="3">
        <v>2511.0</v>
      </c>
      <c r="L56" s="3" t="s">
        <v>269</v>
      </c>
      <c r="M56" s="3" t="s">
        <v>265</v>
      </c>
      <c r="N56" s="3" t="s">
        <v>357</v>
      </c>
      <c r="O56" s="3" t="s">
        <v>358</v>
      </c>
      <c r="P56" s="3" t="str">
        <f t="shared" si="3"/>
        <v>Wheatethanol_production_from_wheat</v>
      </c>
      <c r="Q56" s="3" t="s">
        <v>22</v>
      </c>
      <c r="R56" s="3" t="s">
        <v>71</v>
      </c>
      <c r="S56" s="3" t="s">
        <v>138</v>
      </c>
      <c r="T56" s="5" t="s">
        <v>139</v>
      </c>
      <c r="U56" s="5">
        <v>14100.0</v>
      </c>
      <c r="V56" s="5" t="s">
        <v>371</v>
      </c>
      <c r="Y56" s="3" t="s">
        <v>360</v>
      </c>
      <c r="Z56" s="3" t="s">
        <v>29</v>
      </c>
      <c r="AB56" s="3" t="s">
        <v>313</v>
      </c>
    </row>
    <row r="57" ht="15.75" customHeight="1">
      <c r="A57" s="33" t="str">
        <f t="shared" si="1"/>
        <v>Bioethanol,2017,15,Emission</v>
      </c>
      <c r="B57" s="33" t="str">
        <f t="shared" si="2"/>
        <v>Bioethanol,2017,15</v>
      </c>
      <c r="C57" s="33"/>
      <c r="D57" s="33" t="s">
        <v>299</v>
      </c>
      <c r="E57" s="33" t="str">
        <f>IF(VLOOKUP(B57,'RelationShips Composition Biodi'!A:C,3,0)="Production","Local","External")</f>
        <v>#N/A</v>
      </c>
      <c r="F57" s="34">
        <v>2017.0</v>
      </c>
      <c r="G57" s="33"/>
      <c r="H57" s="33">
        <v>15.0</v>
      </c>
      <c r="I57" s="33" t="s">
        <v>127</v>
      </c>
      <c r="J57" s="33" t="s">
        <v>127</v>
      </c>
      <c r="K57" s="33">
        <v>2511.0</v>
      </c>
      <c r="L57" s="33" t="s">
        <v>269</v>
      </c>
      <c r="M57" s="33" t="s">
        <v>265</v>
      </c>
      <c r="N57" s="33" t="s">
        <v>357</v>
      </c>
      <c r="O57" s="33" t="s">
        <v>358</v>
      </c>
      <c r="P57" s="3" t="str">
        <f t="shared" si="3"/>
        <v>Wheatethanol_production_from_wheat</v>
      </c>
      <c r="Q57" s="33" t="s">
        <v>22</v>
      </c>
      <c r="R57" s="33" t="s">
        <v>74</v>
      </c>
      <c r="S57" s="33" t="s">
        <v>142</v>
      </c>
      <c r="T57" s="34" t="s">
        <v>142</v>
      </c>
      <c r="U57" s="34">
        <v>100.0</v>
      </c>
      <c r="V57" s="5" t="s">
        <v>371</v>
      </c>
      <c r="W57" s="33"/>
      <c r="X57" s="33"/>
      <c r="Y57" s="33"/>
      <c r="Z57" s="33" t="s">
        <v>136</v>
      </c>
      <c r="AA57" s="33"/>
      <c r="AB57" s="33" t="s">
        <v>313</v>
      </c>
    </row>
    <row r="58" ht="15.75" customHeight="1">
      <c r="A58" s="3" t="str">
        <f t="shared" si="1"/>
        <v>Bioethanol,2017,15,Labour</v>
      </c>
      <c r="B58" s="3" t="str">
        <f t="shared" si="2"/>
        <v>Bioethanol,2017,15</v>
      </c>
      <c r="D58" s="3" t="s">
        <v>299</v>
      </c>
      <c r="E58" s="3" t="str">
        <f>IF(VLOOKUP(B58,'RelationShips Composition Biodi'!A:C,3,0)="Production","Local","External")</f>
        <v>#N/A</v>
      </c>
      <c r="F58" s="5">
        <v>2017.0</v>
      </c>
      <c r="G58" s="3" t="s">
        <v>354</v>
      </c>
      <c r="H58" s="3">
        <v>15.0</v>
      </c>
      <c r="I58" s="3" t="s">
        <v>127</v>
      </c>
      <c r="J58" s="3" t="s">
        <v>127</v>
      </c>
      <c r="K58" s="3">
        <v>2511.0</v>
      </c>
      <c r="L58" s="3" t="s">
        <v>269</v>
      </c>
      <c r="M58" s="3" t="s">
        <v>265</v>
      </c>
      <c r="N58" s="3" t="s">
        <v>357</v>
      </c>
      <c r="O58" s="3" t="s">
        <v>358</v>
      </c>
      <c r="P58" s="3" t="str">
        <f t="shared" si="3"/>
        <v>Wheatethanol_production_from_wheat</v>
      </c>
      <c r="Q58" s="3" t="s">
        <v>22</v>
      </c>
      <c r="R58" s="3" t="s">
        <v>99</v>
      </c>
      <c r="S58" s="3" t="s">
        <v>99</v>
      </c>
      <c r="T58" s="5" t="s">
        <v>99</v>
      </c>
      <c r="U58" s="5">
        <v>0.7</v>
      </c>
      <c r="V58" s="5" t="s">
        <v>371</v>
      </c>
      <c r="Y58" s="3" t="s">
        <v>304</v>
      </c>
      <c r="Z58" s="3" t="s">
        <v>29</v>
      </c>
      <c r="AB58" s="3" t="s">
        <v>313</v>
      </c>
    </row>
    <row r="59" ht="15.75" customHeight="1">
      <c r="A59" s="3" t="str">
        <f t="shared" si="1"/>
        <v>Bioethanol,2017,15,Chemical</v>
      </c>
      <c r="B59" s="3" t="str">
        <f t="shared" si="2"/>
        <v>Bioethanol,2017,15</v>
      </c>
      <c r="D59" s="3" t="s">
        <v>299</v>
      </c>
      <c r="E59" s="3" t="str">
        <f>IF(VLOOKUP(B59,'RelationShips Composition Biodi'!A:C,3,0)="Production","Local","External")</f>
        <v>#N/A</v>
      </c>
      <c r="F59" s="5">
        <v>2017.0</v>
      </c>
      <c r="G59" s="3" t="s">
        <v>354</v>
      </c>
      <c r="H59" s="3">
        <v>15.0</v>
      </c>
      <c r="I59" s="3" t="s">
        <v>127</v>
      </c>
      <c r="J59" s="3" t="s">
        <v>127</v>
      </c>
      <c r="K59" s="3">
        <v>2511.0</v>
      </c>
      <c r="L59" s="3" t="s">
        <v>269</v>
      </c>
      <c r="M59" s="3" t="s">
        <v>265</v>
      </c>
      <c r="N59" s="3" t="s">
        <v>357</v>
      </c>
      <c r="O59" s="3" t="s">
        <v>358</v>
      </c>
      <c r="P59" s="3" t="str">
        <f t="shared" si="3"/>
        <v>Wheatethanol_production_from_wheat</v>
      </c>
      <c r="Q59" s="3" t="s">
        <v>22</v>
      </c>
      <c r="R59" s="3" t="s">
        <v>77</v>
      </c>
      <c r="S59" s="3" t="s">
        <v>157</v>
      </c>
      <c r="T59" s="5" t="s">
        <v>157</v>
      </c>
      <c r="U59" s="5">
        <v>10.2</v>
      </c>
      <c r="V59" s="5" t="s">
        <v>371</v>
      </c>
      <c r="Y59" s="3" t="s">
        <v>360</v>
      </c>
      <c r="Z59" s="3" t="s">
        <v>29</v>
      </c>
      <c r="AB59" s="3" t="s">
        <v>313</v>
      </c>
    </row>
    <row r="60" ht="15.75" customHeight="1">
      <c r="A60" s="3" t="str">
        <f t="shared" si="1"/>
        <v>Bioethanol,2017,15,Chemical</v>
      </c>
      <c r="B60" s="3" t="str">
        <f t="shared" si="2"/>
        <v>Bioethanol,2017,15</v>
      </c>
      <c r="D60" s="3" t="s">
        <v>299</v>
      </c>
      <c r="E60" s="3" t="str">
        <f>IF(VLOOKUP(B60,'RelationShips Composition Biodi'!A:C,3,0)="Production","Local","External")</f>
        <v>#N/A</v>
      </c>
      <c r="F60" s="5">
        <v>2017.0</v>
      </c>
      <c r="G60" s="3" t="s">
        <v>354</v>
      </c>
      <c r="H60" s="3">
        <v>15.0</v>
      </c>
      <c r="I60" s="3" t="s">
        <v>127</v>
      </c>
      <c r="J60" s="3" t="s">
        <v>127</v>
      </c>
      <c r="K60" s="3">
        <v>2511.0</v>
      </c>
      <c r="L60" s="3" t="s">
        <v>269</v>
      </c>
      <c r="M60" s="3" t="s">
        <v>265</v>
      </c>
      <c r="N60" s="3" t="s">
        <v>357</v>
      </c>
      <c r="O60" s="3" t="s">
        <v>358</v>
      </c>
      <c r="P60" s="3" t="str">
        <f t="shared" si="3"/>
        <v>Wheatethanol_production_from_wheat</v>
      </c>
      <c r="Q60" s="3" t="s">
        <v>22</v>
      </c>
      <c r="R60" s="3" t="s">
        <v>77</v>
      </c>
      <c r="S60" s="3" t="s">
        <v>159</v>
      </c>
      <c r="T60" s="5" t="s">
        <v>159</v>
      </c>
      <c r="U60" s="5">
        <v>10.2</v>
      </c>
      <c r="V60" s="5" t="s">
        <v>371</v>
      </c>
      <c r="Y60" s="3" t="s">
        <v>360</v>
      </c>
      <c r="Z60" s="3" t="s">
        <v>29</v>
      </c>
      <c r="AB60" s="3" t="s">
        <v>313</v>
      </c>
    </row>
    <row r="61" ht="15.75" customHeight="1">
      <c r="A61" s="3" t="str">
        <f t="shared" si="1"/>
        <v>Bioethanol,2017,15,Chemical</v>
      </c>
      <c r="B61" s="3" t="str">
        <f t="shared" si="2"/>
        <v>Bioethanol,2017,15</v>
      </c>
      <c r="D61" s="3" t="s">
        <v>299</v>
      </c>
      <c r="E61" s="3" t="str">
        <f>IF(VLOOKUP(B61,'RelationShips Composition Biodi'!A:C,3,0)="Production","Local","External")</f>
        <v>#N/A</v>
      </c>
      <c r="F61" s="5">
        <v>2017.0</v>
      </c>
      <c r="G61" s="3" t="s">
        <v>354</v>
      </c>
      <c r="H61" s="3">
        <v>15.0</v>
      </c>
      <c r="I61" s="3" t="s">
        <v>127</v>
      </c>
      <c r="J61" s="3" t="s">
        <v>127</v>
      </c>
      <c r="K61" s="3">
        <v>2511.0</v>
      </c>
      <c r="L61" s="3" t="s">
        <v>269</v>
      </c>
      <c r="M61" s="3" t="s">
        <v>265</v>
      </c>
      <c r="N61" s="3" t="s">
        <v>357</v>
      </c>
      <c r="O61" s="3" t="s">
        <v>358</v>
      </c>
      <c r="P61" s="3" t="str">
        <f t="shared" si="3"/>
        <v>Wheatethanol_production_from_wheat</v>
      </c>
      <c r="Q61" s="3" t="s">
        <v>22</v>
      </c>
      <c r="R61" s="3" t="s">
        <v>77</v>
      </c>
      <c r="S61" s="3" t="s">
        <v>160</v>
      </c>
      <c r="T61" s="5" t="s">
        <v>160</v>
      </c>
      <c r="U61" s="5">
        <v>38.1</v>
      </c>
      <c r="V61" s="5" t="s">
        <v>371</v>
      </c>
      <c r="Y61" s="3" t="s">
        <v>360</v>
      </c>
      <c r="Z61" s="3" t="s">
        <v>29</v>
      </c>
      <c r="AB61" s="3" t="s">
        <v>313</v>
      </c>
    </row>
    <row r="62" ht="15.75" customHeight="1">
      <c r="A62" s="3" t="str">
        <f t="shared" si="1"/>
        <v>Bioethanol,2017,15,Chemical</v>
      </c>
      <c r="B62" s="3" t="str">
        <f t="shared" si="2"/>
        <v>Bioethanol,2017,15</v>
      </c>
      <c r="D62" s="3" t="s">
        <v>299</v>
      </c>
      <c r="E62" s="3" t="str">
        <f>IF(VLOOKUP(B62,'RelationShips Composition Biodi'!A:C,3,0)="Production","Local","External")</f>
        <v>#N/A</v>
      </c>
      <c r="F62" s="5">
        <v>2017.0</v>
      </c>
      <c r="G62" s="3" t="s">
        <v>354</v>
      </c>
      <c r="H62" s="3">
        <v>15.0</v>
      </c>
      <c r="I62" s="3" t="s">
        <v>127</v>
      </c>
      <c r="J62" s="3" t="s">
        <v>127</v>
      </c>
      <c r="K62" s="3">
        <v>2511.0</v>
      </c>
      <c r="L62" s="3" t="s">
        <v>269</v>
      </c>
      <c r="M62" s="3" t="s">
        <v>265</v>
      </c>
      <c r="N62" s="3" t="s">
        <v>357</v>
      </c>
      <c r="O62" s="3" t="s">
        <v>358</v>
      </c>
      <c r="P62" s="3" t="str">
        <f t="shared" si="3"/>
        <v>Wheatethanol_production_from_wheat</v>
      </c>
      <c r="Q62" s="3" t="s">
        <v>22</v>
      </c>
      <c r="R62" s="3" t="s">
        <v>77</v>
      </c>
      <c r="S62" s="3" t="s">
        <v>162</v>
      </c>
      <c r="T62" s="5" t="s">
        <v>162</v>
      </c>
      <c r="U62" s="5">
        <v>25.4</v>
      </c>
      <c r="V62" s="5" t="s">
        <v>371</v>
      </c>
      <c r="Y62" s="3" t="s">
        <v>360</v>
      </c>
      <c r="Z62" s="3" t="s">
        <v>29</v>
      </c>
      <c r="AB62" s="3" t="s">
        <v>313</v>
      </c>
    </row>
    <row r="63" ht="15.75" customHeight="1">
      <c r="A63" s="3" t="str">
        <f t="shared" si="1"/>
        <v>Bioethanol,2017,15,Crop</v>
      </c>
      <c r="B63" s="3" t="str">
        <f t="shared" si="2"/>
        <v>Bioethanol,2017,15</v>
      </c>
      <c r="D63" s="3" t="s">
        <v>299</v>
      </c>
      <c r="E63" s="3" t="str">
        <f>IF(VLOOKUP(B63,'RelationShips Composition Biodi'!A:C,3,0)="Production","Local","External")</f>
        <v>#N/A</v>
      </c>
      <c r="F63" s="5">
        <v>2017.0</v>
      </c>
      <c r="G63" s="3" t="s">
        <v>354</v>
      </c>
      <c r="H63" s="3">
        <v>15.0</v>
      </c>
      <c r="I63" s="3" t="s">
        <v>127</v>
      </c>
      <c r="J63" s="3" t="s">
        <v>127</v>
      </c>
      <c r="K63" s="3">
        <v>2511.0</v>
      </c>
      <c r="L63" s="3" t="s">
        <v>269</v>
      </c>
      <c r="M63" s="3" t="s">
        <v>265</v>
      </c>
      <c r="N63" s="3" t="s">
        <v>357</v>
      </c>
      <c r="O63" s="3" t="s">
        <v>358</v>
      </c>
      <c r="P63" s="3" t="str">
        <f t="shared" si="3"/>
        <v>Wheatethanol_production_from_wheat</v>
      </c>
      <c r="Q63" s="3" t="s">
        <v>22</v>
      </c>
      <c r="R63" s="3" t="s">
        <v>65</v>
      </c>
      <c r="S63" s="3" t="s">
        <v>127</v>
      </c>
      <c r="T63" s="5" t="s">
        <v>127</v>
      </c>
      <c r="U63" s="5">
        <v>3.4</v>
      </c>
      <c r="V63" s="5" t="s">
        <v>371</v>
      </c>
      <c r="Y63" s="3" t="s">
        <v>360</v>
      </c>
      <c r="Z63" s="3" t="s">
        <v>29</v>
      </c>
      <c r="AB63" s="3" t="s">
        <v>313</v>
      </c>
    </row>
    <row r="64" ht="15.75" customHeight="1">
      <c r="A64" s="3" t="str">
        <f t="shared" si="1"/>
        <v>Bioethanol,2017,15,Bluewater</v>
      </c>
      <c r="B64" s="3" t="str">
        <f t="shared" si="2"/>
        <v>Bioethanol,2017,15</v>
      </c>
      <c r="D64" s="3" t="s">
        <v>299</v>
      </c>
      <c r="E64" s="3" t="str">
        <f>IF(VLOOKUP(B64,'RelationShips Composition Biodi'!A:C,3,0)="Production","Local","External")</f>
        <v>#N/A</v>
      </c>
      <c r="F64" s="5">
        <v>2017.0</v>
      </c>
      <c r="G64" s="3" t="s">
        <v>354</v>
      </c>
      <c r="H64" s="3">
        <v>15.0</v>
      </c>
      <c r="I64" s="3" t="s">
        <v>127</v>
      </c>
      <c r="J64" s="3" t="s">
        <v>127</v>
      </c>
      <c r="K64" s="3">
        <v>2511.0</v>
      </c>
      <c r="L64" s="3" t="s">
        <v>269</v>
      </c>
      <c r="M64" s="3" t="s">
        <v>265</v>
      </c>
      <c r="N64" s="3" t="s">
        <v>357</v>
      </c>
      <c r="O64" s="3" t="s">
        <v>358</v>
      </c>
      <c r="P64" s="3" t="str">
        <f t="shared" si="3"/>
        <v>Wheatethanol_production_from_wheat</v>
      </c>
      <c r="Q64" s="3" t="s">
        <v>22</v>
      </c>
      <c r="R64" s="3" t="s">
        <v>79</v>
      </c>
      <c r="S64" s="3" t="s">
        <v>149</v>
      </c>
      <c r="T64" s="5" t="s">
        <v>149</v>
      </c>
      <c r="U64" s="5">
        <v>0.0479999999999994</v>
      </c>
      <c r="V64" s="5" t="s">
        <v>371</v>
      </c>
      <c r="Y64" s="3" t="s">
        <v>360</v>
      </c>
      <c r="Z64" s="3" t="s">
        <v>29</v>
      </c>
      <c r="AB64" s="3" t="s">
        <v>313</v>
      </c>
    </row>
    <row r="65" ht="15.75" customHeight="1">
      <c r="A65" s="3" t="str">
        <f t="shared" si="1"/>
        <v>Bioethanol,2017,108,Co-product</v>
      </c>
      <c r="B65" s="3" t="str">
        <f t="shared" si="2"/>
        <v>Bioethanol,2017,108</v>
      </c>
      <c r="D65" s="3" t="s">
        <v>299</v>
      </c>
      <c r="E65" s="3" t="str">
        <f>IF(VLOOKUP(B65,'RelationShips Composition Biodi'!A:C,3,0)="Production","Local","External")</f>
        <v>#N/A</v>
      </c>
      <c r="F65" s="5">
        <v>2017.0</v>
      </c>
      <c r="G65" s="3" t="s">
        <v>354</v>
      </c>
      <c r="H65" s="3">
        <v>108.0</v>
      </c>
      <c r="I65" s="3" t="s">
        <v>129</v>
      </c>
      <c r="J65" s="3" t="s">
        <v>130</v>
      </c>
      <c r="K65" s="3">
        <v>2520.0</v>
      </c>
      <c r="L65" s="3" t="s">
        <v>273</v>
      </c>
      <c r="M65" s="3" t="s">
        <v>265</v>
      </c>
      <c r="N65" s="3" t="s">
        <v>357</v>
      </c>
      <c r="O65" s="3" t="s">
        <v>358</v>
      </c>
      <c r="P65" s="3" t="str">
        <f t="shared" si="3"/>
        <v>Cerealsnesethanol_production_from_wheat</v>
      </c>
      <c r="Q65" s="3" t="s">
        <v>22</v>
      </c>
      <c r="R65" s="3" t="s">
        <v>88</v>
      </c>
      <c r="S65" s="3" t="s">
        <v>163</v>
      </c>
      <c r="T65" s="5" t="s">
        <v>163</v>
      </c>
      <c r="U65" s="5">
        <v>1.2</v>
      </c>
      <c r="V65" s="5" t="s">
        <v>371</v>
      </c>
      <c r="Y65" s="3" t="s">
        <v>360</v>
      </c>
      <c r="Z65" s="3" t="s">
        <v>136</v>
      </c>
      <c r="AB65" s="3" t="s">
        <v>313</v>
      </c>
    </row>
    <row r="66" ht="15.75" customHeight="1">
      <c r="A66" s="3" t="str">
        <f t="shared" si="1"/>
        <v>Bioethanol,2017,108,Electricity</v>
      </c>
      <c r="B66" s="3" t="str">
        <f t="shared" si="2"/>
        <v>Bioethanol,2017,108</v>
      </c>
      <c r="D66" s="3" t="s">
        <v>299</v>
      </c>
      <c r="E66" s="3" t="str">
        <f>IF(VLOOKUP(B66,'RelationShips Composition Biodi'!A:C,3,0)="Production","Local","External")</f>
        <v>#N/A</v>
      </c>
      <c r="F66" s="5">
        <v>2017.0</v>
      </c>
      <c r="G66" s="3" t="s">
        <v>354</v>
      </c>
      <c r="H66" s="3">
        <v>108.0</v>
      </c>
      <c r="I66" s="3" t="s">
        <v>129</v>
      </c>
      <c r="J66" s="3" t="s">
        <v>130</v>
      </c>
      <c r="K66" s="3">
        <v>2520.0</v>
      </c>
      <c r="L66" s="3" t="s">
        <v>273</v>
      </c>
      <c r="M66" s="3" t="s">
        <v>265</v>
      </c>
      <c r="N66" s="3" t="s">
        <v>357</v>
      </c>
      <c r="O66" s="3" t="s">
        <v>358</v>
      </c>
      <c r="P66" s="3" t="str">
        <f t="shared" si="3"/>
        <v>Cerealsnesethanol_production_from_wheat</v>
      </c>
      <c r="Q66" s="3" t="s">
        <v>22</v>
      </c>
      <c r="R66" s="3" t="s">
        <v>66</v>
      </c>
      <c r="S66" s="3" t="s">
        <v>66</v>
      </c>
      <c r="T66" s="5" t="s">
        <v>66</v>
      </c>
      <c r="U66" s="5">
        <v>416.0</v>
      </c>
      <c r="V66" s="5" t="s">
        <v>371</v>
      </c>
      <c r="Y66" s="3" t="s">
        <v>360</v>
      </c>
      <c r="Z66" s="3" t="s">
        <v>29</v>
      </c>
      <c r="AB66" s="3" t="s">
        <v>313</v>
      </c>
    </row>
    <row r="67" ht="15.75" customHeight="1">
      <c r="A67" s="3" t="str">
        <f t="shared" si="1"/>
        <v>Bioethanol,2017,108,Heat</v>
      </c>
      <c r="B67" s="3" t="str">
        <f t="shared" si="2"/>
        <v>Bioethanol,2017,108</v>
      </c>
      <c r="D67" s="3" t="s">
        <v>299</v>
      </c>
      <c r="E67" s="3" t="str">
        <f>IF(VLOOKUP(B67,'RelationShips Composition Biodi'!A:C,3,0)="Production","Local","External")</f>
        <v>#N/A</v>
      </c>
      <c r="F67" s="5">
        <v>2017.0</v>
      </c>
      <c r="G67" s="3" t="s">
        <v>354</v>
      </c>
      <c r="H67" s="3">
        <v>108.0</v>
      </c>
      <c r="I67" s="3" t="s">
        <v>129</v>
      </c>
      <c r="J67" s="3" t="s">
        <v>130</v>
      </c>
      <c r="K67" s="3">
        <v>2520.0</v>
      </c>
      <c r="L67" s="3" t="s">
        <v>273</v>
      </c>
      <c r="M67" s="3" t="s">
        <v>265</v>
      </c>
      <c r="N67" s="3" t="s">
        <v>357</v>
      </c>
      <c r="O67" s="3" t="s">
        <v>358</v>
      </c>
      <c r="P67" s="3" t="str">
        <f t="shared" si="3"/>
        <v>Cerealsnesethanol_production_from_wheat</v>
      </c>
      <c r="Q67" s="3" t="s">
        <v>22</v>
      </c>
      <c r="R67" s="3" t="s">
        <v>71</v>
      </c>
      <c r="S67" s="3" t="s">
        <v>138</v>
      </c>
      <c r="T67" s="5" t="s">
        <v>139</v>
      </c>
      <c r="U67" s="5">
        <v>14100.0</v>
      </c>
      <c r="V67" s="5" t="s">
        <v>371</v>
      </c>
      <c r="Y67" s="3" t="s">
        <v>360</v>
      </c>
      <c r="Z67" s="3" t="s">
        <v>29</v>
      </c>
      <c r="AB67" s="3" t="s">
        <v>313</v>
      </c>
    </row>
    <row r="68" ht="15.75" customHeight="1">
      <c r="A68" s="33" t="str">
        <f t="shared" si="1"/>
        <v>Bioethanol,2017,108,Emission</v>
      </c>
      <c r="B68" s="33" t="str">
        <f t="shared" si="2"/>
        <v>Bioethanol,2017,108</v>
      </c>
      <c r="C68" s="33"/>
      <c r="D68" s="33" t="s">
        <v>299</v>
      </c>
      <c r="E68" s="33" t="str">
        <f>IF(VLOOKUP(B68,'RelationShips Composition Biodi'!A:C,3,0)="Production","Local","External")</f>
        <v>#N/A</v>
      </c>
      <c r="F68" s="34">
        <v>2017.0</v>
      </c>
      <c r="G68" s="33"/>
      <c r="H68" s="33">
        <v>108.0</v>
      </c>
      <c r="I68" s="33" t="s">
        <v>129</v>
      </c>
      <c r="J68" s="33" t="s">
        <v>130</v>
      </c>
      <c r="K68" s="33">
        <v>2520.0</v>
      </c>
      <c r="L68" s="33" t="s">
        <v>273</v>
      </c>
      <c r="M68" s="33" t="s">
        <v>265</v>
      </c>
      <c r="N68" s="33" t="s">
        <v>357</v>
      </c>
      <c r="O68" s="33" t="s">
        <v>358</v>
      </c>
      <c r="P68" s="3" t="str">
        <f t="shared" si="3"/>
        <v>Cerealsnesethanol_production_from_wheat</v>
      </c>
      <c r="Q68" s="33" t="s">
        <v>22</v>
      </c>
      <c r="R68" s="33" t="s">
        <v>74</v>
      </c>
      <c r="S68" s="33" t="s">
        <v>142</v>
      </c>
      <c r="T68" s="34" t="s">
        <v>142</v>
      </c>
      <c r="U68" s="34">
        <v>100.0</v>
      </c>
      <c r="V68" s="5" t="s">
        <v>371</v>
      </c>
      <c r="W68" s="33"/>
      <c r="X68" s="33"/>
      <c r="Y68" s="33"/>
      <c r="Z68" s="33" t="s">
        <v>136</v>
      </c>
      <c r="AA68" s="33"/>
      <c r="AB68" s="33" t="s">
        <v>313</v>
      </c>
    </row>
    <row r="69" ht="15.75" customHeight="1">
      <c r="A69" s="3" t="str">
        <f t="shared" si="1"/>
        <v>Bioethanol,2017,108,Labour</v>
      </c>
      <c r="B69" s="3" t="str">
        <f t="shared" si="2"/>
        <v>Bioethanol,2017,108</v>
      </c>
      <c r="D69" s="3" t="s">
        <v>299</v>
      </c>
      <c r="E69" s="3" t="str">
        <f>IF(VLOOKUP(B69,'RelationShips Composition Biodi'!A:C,3,0)="Production","Local","External")</f>
        <v>#N/A</v>
      </c>
      <c r="F69" s="5">
        <v>2017.0</v>
      </c>
      <c r="G69" s="3" t="s">
        <v>354</v>
      </c>
      <c r="H69" s="3">
        <v>108.0</v>
      </c>
      <c r="I69" s="3" t="s">
        <v>129</v>
      </c>
      <c r="J69" s="3" t="s">
        <v>130</v>
      </c>
      <c r="K69" s="3">
        <v>2520.0</v>
      </c>
      <c r="L69" s="3" t="s">
        <v>273</v>
      </c>
      <c r="M69" s="3" t="s">
        <v>265</v>
      </c>
      <c r="N69" s="3" t="s">
        <v>357</v>
      </c>
      <c r="O69" s="3" t="s">
        <v>358</v>
      </c>
      <c r="P69" s="3" t="str">
        <f t="shared" si="3"/>
        <v>Cerealsnesethanol_production_from_wheat</v>
      </c>
      <c r="Q69" s="3" t="s">
        <v>22</v>
      </c>
      <c r="R69" s="3" t="s">
        <v>99</v>
      </c>
      <c r="S69" s="3" t="s">
        <v>99</v>
      </c>
      <c r="T69" s="5" t="s">
        <v>99</v>
      </c>
      <c r="U69" s="5">
        <v>0.7</v>
      </c>
      <c r="V69" s="5" t="s">
        <v>371</v>
      </c>
      <c r="Y69" s="3" t="s">
        <v>304</v>
      </c>
      <c r="Z69" s="3" t="s">
        <v>29</v>
      </c>
      <c r="AB69" s="3" t="s">
        <v>313</v>
      </c>
    </row>
    <row r="70" ht="15.75" customHeight="1">
      <c r="A70" s="3" t="str">
        <f t="shared" si="1"/>
        <v>Bioethanol,2017,108,Chemical</v>
      </c>
      <c r="B70" s="3" t="str">
        <f t="shared" si="2"/>
        <v>Bioethanol,2017,108</v>
      </c>
      <c r="D70" s="3" t="s">
        <v>299</v>
      </c>
      <c r="E70" s="3" t="str">
        <f>IF(VLOOKUP(B70,'RelationShips Composition Biodi'!A:C,3,0)="Production","Local","External")</f>
        <v>#N/A</v>
      </c>
      <c r="F70" s="5">
        <v>2017.0</v>
      </c>
      <c r="G70" s="3" t="s">
        <v>354</v>
      </c>
      <c r="H70" s="3">
        <v>108.0</v>
      </c>
      <c r="I70" s="3" t="s">
        <v>129</v>
      </c>
      <c r="J70" s="3" t="s">
        <v>130</v>
      </c>
      <c r="K70" s="3">
        <v>2520.0</v>
      </c>
      <c r="L70" s="3" t="s">
        <v>273</v>
      </c>
      <c r="M70" s="3" t="s">
        <v>265</v>
      </c>
      <c r="N70" s="3" t="s">
        <v>357</v>
      </c>
      <c r="O70" s="3" t="s">
        <v>358</v>
      </c>
      <c r="P70" s="3" t="str">
        <f t="shared" si="3"/>
        <v>Cerealsnesethanol_production_from_wheat</v>
      </c>
      <c r="Q70" s="3" t="s">
        <v>22</v>
      </c>
      <c r="R70" s="3" t="s">
        <v>77</v>
      </c>
      <c r="S70" s="3" t="s">
        <v>157</v>
      </c>
      <c r="T70" s="5" t="s">
        <v>157</v>
      </c>
      <c r="U70" s="5">
        <v>10.2</v>
      </c>
      <c r="V70" s="5" t="s">
        <v>371</v>
      </c>
      <c r="Y70" s="3" t="s">
        <v>360</v>
      </c>
      <c r="Z70" s="3" t="s">
        <v>29</v>
      </c>
      <c r="AB70" s="3" t="s">
        <v>313</v>
      </c>
    </row>
    <row r="71" ht="15.75" customHeight="1">
      <c r="A71" s="3" t="str">
        <f t="shared" si="1"/>
        <v>Bioethanol,2017,108,Chemical</v>
      </c>
      <c r="B71" s="3" t="str">
        <f t="shared" si="2"/>
        <v>Bioethanol,2017,108</v>
      </c>
      <c r="D71" s="3" t="s">
        <v>299</v>
      </c>
      <c r="E71" s="3" t="str">
        <f>IF(VLOOKUP(B71,'RelationShips Composition Biodi'!A:C,3,0)="Production","Local","External")</f>
        <v>#N/A</v>
      </c>
      <c r="F71" s="5">
        <v>2017.0</v>
      </c>
      <c r="G71" s="3" t="s">
        <v>354</v>
      </c>
      <c r="H71" s="3">
        <v>108.0</v>
      </c>
      <c r="I71" s="3" t="s">
        <v>129</v>
      </c>
      <c r="J71" s="3" t="s">
        <v>130</v>
      </c>
      <c r="K71" s="3">
        <v>2520.0</v>
      </c>
      <c r="L71" s="3" t="s">
        <v>273</v>
      </c>
      <c r="M71" s="3" t="s">
        <v>265</v>
      </c>
      <c r="N71" s="3" t="s">
        <v>357</v>
      </c>
      <c r="O71" s="3" t="s">
        <v>358</v>
      </c>
      <c r="P71" s="3" t="str">
        <f t="shared" si="3"/>
        <v>Cerealsnesethanol_production_from_wheat</v>
      </c>
      <c r="Q71" s="3" t="s">
        <v>22</v>
      </c>
      <c r="R71" s="3" t="s">
        <v>77</v>
      </c>
      <c r="S71" s="3" t="s">
        <v>159</v>
      </c>
      <c r="T71" s="5" t="s">
        <v>159</v>
      </c>
      <c r="U71" s="5">
        <v>10.2</v>
      </c>
      <c r="V71" s="5" t="s">
        <v>371</v>
      </c>
      <c r="Y71" s="3" t="s">
        <v>360</v>
      </c>
      <c r="Z71" s="3" t="s">
        <v>29</v>
      </c>
      <c r="AB71" s="3" t="s">
        <v>313</v>
      </c>
    </row>
    <row r="72" ht="15.75" customHeight="1">
      <c r="A72" s="3" t="str">
        <f t="shared" si="1"/>
        <v>Bioethanol,2017,108,Chemical</v>
      </c>
      <c r="B72" s="3" t="str">
        <f t="shared" si="2"/>
        <v>Bioethanol,2017,108</v>
      </c>
      <c r="D72" s="3" t="s">
        <v>299</v>
      </c>
      <c r="E72" s="3" t="str">
        <f>IF(VLOOKUP(B72,'RelationShips Composition Biodi'!A:C,3,0)="Production","Local","External")</f>
        <v>#N/A</v>
      </c>
      <c r="F72" s="5">
        <v>2017.0</v>
      </c>
      <c r="G72" s="3" t="s">
        <v>354</v>
      </c>
      <c r="H72" s="3">
        <v>108.0</v>
      </c>
      <c r="I72" s="3" t="s">
        <v>129</v>
      </c>
      <c r="J72" s="3" t="s">
        <v>130</v>
      </c>
      <c r="K72" s="3">
        <v>2520.0</v>
      </c>
      <c r="L72" s="3" t="s">
        <v>273</v>
      </c>
      <c r="M72" s="3" t="s">
        <v>265</v>
      </c>
      <c r="N72" s="3" t="s">
        <v>357</v>
      </c>
      <c r="O72" s="3" t="s">
        <v>358</v>
      </c>
      <c r="P72" s="3" t="str">
        <f t="shared" si="3"/>
        <v>Cerealsnesethanol_production_from_wheat</v>
      </c>
      <c r="Q72" s="3" t="s">
        <v>22</v>
      </c>
      <c r="R72" s="3" t="s">
        <v>77</v>
      </c>
      <c r="S72" s="3" t="s">
        <v>160</v>
      </c>
      <c r="T72" s="5" t="s">
        <v>160</v>
      </c>
      <c r="U72" s="5">
        <v>38.1</v>
      </c>
      <c r="V72" s="5" t="s">
        <v>371</v>
      </c>
      <c r="Y72" s="3" t="s">
        <v>360</v>
      </c>
      <c r="Z72" s="3" t="s">
        <v>29</v>
      </c>
      <c r="AB72" s="3" t="s">
        <v>313</v>
      </c>
    </row>
    <row r="73" ht="15.75" customHeight="1">
      <c r="A73" s="3" t="str">
        <f t="shared" si="1"/>
        <v>Bioethanol,2017,108,Chemical</v>
      </c>
      <c r="B73" s="3" t="str">
        <f t="shared" si="2"/>
        <v>Bioethanol,2017,108</v>
      </c>
      <c r="D73" s="3" t="s">
        <v>299</v>
      </c>
      <c r="E73" s="3" t="str">
        <f>IF(VLOOKUP(B73,'RelationShips Composition Biodi'!A:C,3,0)="Production","Local","External")</f>
        <v>#N/A</v>
      </c>
      <c r="F73" s="5">
        <v>2017.0</v>
      </c>
      <c r="G73" s="3" t="s">
        <v>354</v>
      </c>
      <c r="H73" s="3">
        <v>108.0</v>
      </c>
      <c r="I73" s="3" t="s">
        <v>129</v>
      </c>
      <c r="J73" s="3" t="s">
        <v>130</v>
      </c>
      <c r="K73" s="3">
        <v>2520.0</v>
      </c>
      <c r="L73" s="3" t="s">
        <v>273</v>
      </c>
      <c r="M73" s="3" t="s">
        <v>265</v>
      </c>
      <c r="N73" s="3" t="s">
        <v>357</v>
      </c>
      <c r="O73" s="3" t="s">
        <v>358</v>
      </c>
      <c r="P73" s="3" t="str">
        <f t="shared" si="3"/>
        <v>Cerealsnesethanol_production_from_wheat</v>
      </c>
      <c r="Q73" s="3" t="s">
        <v>22</v>
      </c>
      <c r="R73" s="3" t="s">
        <v>77</v>
      </c>
      <c r="S73" s="3" t="s">
        <v>162</v>
      </c>
      <c r="T73" s="5" t="s">
        <v>162</v>
      </c>
      <c r="U73" s="5">
        <v>25.4</v>
      </c>
      <c r="V73" s="5" t="s">
        <v>371</v>
      </c>
      <c r="Y73" s="3" t="s">
        <v>360</v>
      </c>
      <c r="Z73" s="3" t="s">
        <v>29</v>
      </c>
      <c r="AB73" s="3" t="s">
        <v>313</v>
      </c>
    </row>
    <row r="74" ht="15.75" customHeight="1">
      <c r="A74" s="3" t="str">
        <f t="shared" si="1"/>
        <v>Bioethanol,2017,108,Crop</v>
      </c>
      <c r="B74" s="3" t="str">
        <f t="shared" si="2"/>
        <v>Bioethanol,2017,108</v>
      </c>
      <c r="D74" s="3" t="s">
        <v>299</v>
      </c>
      <c r="E74" s="3" t="str">
        <f>IF(VLOOKUP(B74,'RelationShips Composition Biodi'!A:C,3,0)="Production","Local","External")</f>
        <v>#N/A</v>
      </c>
      <c r="F74" s="5">
        <v>2017.0</v>
      </c>
      <c r="G74" s="3" t="s">
        <v>354</v>
      </c>
      <c r="H74" s="3">
        <v>108.0</v>
      </c>
      <c r="I74" s="3" t="s">
        <v>129</v>
      </c>
      <c r="J74" s="3" t="s">
        <v>130</v>
      </c>
      <c r="K74" s="3">
        <v>2520.0</v>
      </c>
      <c r="L74" s="3" t="s">
        <v>273</v>
      </c>
      <c r="M74" s="3" t="s">
        <v>265</v>
      </c>
      <c r="N74" s="3" t="s">
        <v>357</v>
      </c>
      <c r="O74" s="3" t="s">
        <v>358</v>
      </c>
      <c r="P74" s="3" t="str">
        <f t="shared" si="3"/>
        <v>Cerealsnesethanol_production_from_wheat</v>
      </c>
      <c r="Q74" s="3" t="s">
        <v>22</v>
      </c>
      <c r="R74" s="3" t="s">
        <v>65</v>
      </c>
      <c r="S74" s="3" t="s">
        <v>127</v>
      </c>
      <c r="T74" s="49" t="str">
        <f>J74</f>
        <v>Cerealsnes</v>
      </c>
      <c r="U74" s="5">
        <v>3.4</v>
      </c>
      <c r="V74" s="5" t="s">
        <v>371</v>
      </c>
      <c r="Y74" s="3" t="s">
        <v>360</v>
      </c>
      <c r="Z74" s="3" t="s">
        <v>29</v>
      </c>
      <c r="AB74" s="3" t="s">
        <v>313</v>
      </c>
    </row>
    <row r="75" ht="15.75" customHeight="1">
      <c r="A75" s="3" t="str">
        <f t="shared" si="1"/>
        <v>Bioethanol,2017,108,Bluewater</v>
      </c>
      <c r="B75" s="3" t="str">
        <f t="shared" si="2"/>
        <v>Bioethanol,2017,108</v>
      </c>
      <c r="D75" s="3" t="s">
        <v>299</v>
      </c>
      <c r="E75" s="3" t="str">
        <f>IF(VLOOKUP(B75,'RelationShips Composition Biodi'!A:C,3,0)="Production","Local","External")</f>
        <v>#N/A</v>
      </c>
      <c r="F75" s="5">
        <v>2017.0</v>
      </c>
      <c r="G75" s="3" t="s">
        <v>354</v>
      </c>
      <c r="H75" s="3">
        <v>108.0</v>
      </c>
      <c r="I75" s="3" t="s">
        <v>129</v>
      </c>
      <c r="J75" s="3" t="s">
        <v>130</v>
      </c>
      <c r="K75" s="3">
        <v>2520.0</v>
      </c>
      <c r="L75" s="3" t="s">
        <v>273</v>
      </c>
      <c r="M75" s="3" t="s">
        <v>265</v>
      </c>
      <c r="N75" s="3" t="s">
        <v>357</v>
      </c>
      <c r="O75" s="3" t="s">
        <v>358</v>
      </c>
      <c r="P75" s="3" t="str">
        <f t="shared" si="3"/>
        <v>Cerealsnesethanol_production_from_wheat</v>
      </c>
      <c r="Q75" s="3" t="s">
        <v>22</v>
      </c>
      <c r="R75" s="3" t="s">
        <v>79</v>
      </c>
      <c r="S75" s="3" t="s">
        <v>149</v>
      </c>
      <c r="T75" s="5" t="s">
        <v>149</v>
      </c>
      <c r="U75" s="5">
        <v>0.0479999999999994</v>
      </c>
      <c r="V75" s="5" t="s">
        <v>371</v>
      </c>
      <c r="Y75" s="3" t="s">
        <v>360</v>
      </c>
      <c r="Z75" s="3" t="s">
        <v>29</v>
      </c>
      <c r="AB75" s="3" t="s">
        <v>313</v>
      </c>
    </row>
    <row r="76" ht="15.75" customHeight="1">
      <c r="A76" s="3" t="str">
        <f t="shared" si="1"/>
        <v>Bioethanol,2017,71,Co-product</v>
      </c>
      <c r="B76" s="3" t="str">
        <f t="shared" si="2"/>
        <v>Bioethanol,2017,71</v>
      </c>
      <c r="D76" s="3" t="s">
        <v>299</v>
      </c>
      <c r="E76" s="3" t="str">
        <f>IF(VLOOKUP(B76,'RelationShips Composition Biodi'!A:C,3,0)="Production","Local","External")</f>
        <v>#N/A</v>
      </c>
      <c r="F76" s="5">
        <v>2017.0</v>
      </c>
      <c r="G76" s="3" t="s">
        <v>354</v>
      </c>
      <c r="H76" s="3">
        <v>71.0</v>
      </c>
      <c r="I76" s="3" t="s">
        <v>124</v>
      </c>
      <c r="J76" s="3" t="s">
        <v>124</v>
      </c>
      <c r="K76" s="3">
        <v>2515.0</v>
      </c>
      <c r="L76" s="3" t="s">
        <v>294</v>
      </c>
      <c r="M76" s="3" t="s">
        <v>265</v>
      </c>
      <c r="N76" s="3" t="s">
        <v>357</v>
      </c>
      <c r="O76" s="3" t="s">
        <v>358</v>
      </c>
      <c r="P76" s="3" t="str">
        <f t="shared" si="3"/>
        <v>Ryeethanol_production_from_wheat</v>
      </c>
      <c r="Q76" s="3" t="s">
        <v>22</v>
      </c>
      <c r="R76" s="3" t="s">
        <v>88</v>
      </c>
      <c r="S76" s="3" t="s">
        <v>163</v>
      </c>
      <c r="T76" s="5" t="s">
        <v>163</v>
      </c>
      <c r="U76" s="5">
        <v>1.2</v>
      </c>
      <c r="V76" s="5" t="s">
        <v>371</v>
      </c>
      <c r="Y76" s="3" t="s">
        <v>360</v>
      </c>
      <c r="Z76" s="3" t="s">
        <v>136</v>
      </c>
      <c r="AB76" s="3" t="s">
        <v>313</v>
      </c>
    </row>
    <row r="77" ht="15.75" customHeight="1">
      <c r="A77" s="3" t="str">
        <f t="shared" si="1"/>
        <v>Bioethanol,2017,71,Electricity</v>
      </c>
      <c r="B77" s="3" t="str">
        <f t="shared" si="2"/>
        <v>Bioethanol,2017,71</v>
      </c>
      <c r="D77" s="3" t="s">
        <v>299</v>
      </c>
      <c r="E77" s="3" t="str">
        <f>IF(VLOOKUP(B77,'RelationShips Composition Biodi'!A:C,3,0)="Production","Local","External")</f>
        <v>#N/A</v>
      </c>
      <c r="F77" s="5">
        <v>2017.0</v>
      </c>
      <c r="G77" s="3" t="s">
        <v>354</v>
      </c>
      <c r="H77" s="3">
        <v>71.0</v>
      </c>
      <c r="I77" s="3" t="s">
        <v>124</v>
      </c>
      <c r="J77" s="3" t="s">
        <v>124</v>
      </c>
      <c r="K77" s="3">
        <v>2515.0</v>
      </c>
      <c r="L77" s="3" t="s">
        <v>294</v>
      </c>
      <c r="M77" s="3" t="s">
        <v>265</v>
      </c>
      <c r="N77" s="3" t="s">
        <v>357</v>
      </c>
      <c r="O77" s="3" t="s">
        <v>358</v>
      </c>
      <c r="P77" s="3" t="str">
        <f t="shared" si="3"/>
        <v>Ryeethanol_production_from_wheat</v>
      </c>
      <c r="Q77" s="3" t="s">
        <v>22</v>
      </c>
      <c r="R77" s="3" t="s">
        <v>66</v>
      </c>
      <c r="S77" s="3" t="s">
        <v>66</v>
      </c>
      <c r="T77" s="5" t="s">
        <v>66</v>
      </c>
      <c r="U77" s="5">
        <v>416.0</v>
      </c>
      <c r="V77" s="5" t="s">
        <v>371</v>
      </c>
      <c r="Y77" s="3" t="s">
        <v>360</v>
      </c>
      <c r="Z77" s="3" t="s">
        <v>29</v>
      </c>
      <c r="AB77" s="3" t="s">
        <v>313</v>
      </c>
    </row>
    <row r="78" ht="15.75" customHeight="1">
      <c r="A78" s="3" t="str">
        <f t="shared" si="1"/>
        <v>Bioethanol,2017,71,Heat</v>
      </c>
      <c r="B78" s="3" t="str">
        <f t="shared" si="2"/>
        <v>Bioethanol,2017,71</v>
      </c>
      <c r="D78" s="3" t="s">
        <v>299</v>
      </c>
      <c r="E78" s="3" t="str">
        <f>IF(VLOOKUP(B78,'RelationShips Composition Biodi'!A:C,3,0)="Production","Local","External")</f>
        <v>#N/A</v>
      </c>
      <c r="F78" s="5">
        <v>2017.0</v>
      </c>
      <c r="G78" s="3" t="s">
        <v>354</v>
      </c>
      <c r="H78" s="3">
        <v>71.0</v>
      </c>
      <c r="I78" s="3" t="s">
        <v>124</v>
      </c>
      <c r="J78" s="3" t="s">
        <v>124</v>
      </c>
      <c r="K78" s="3">
        <v>2515.0</v>
      </c>
      <c r="L78" s="3" t="s">
        <v>294</v>
      </c>
      <c r="M78" s="3" t="s">
        <v>265</v>
      </c>
      <c r="N78" s="3" t="s">
        <v>357</v>
      </c>
      <c r="O78" s="3" t="s">
        <v>358</v>
      </c>
      <c r="P78" s="3" t="str">
        <f t="shared" si="3"/>
        <v>Ryeethanol_production_from_wheat</v>
      </c>
      <c r="Q78" s="3" t="s">
        <v>22</v>
      </c>
      <c r="R78" s="3" t="s">
        <v>71</v>
      </c>
      <c r="S78" s="3" t="s">
        <v>138</v>
      </c>
      <c r="T78" s="5" t="s">
        <v>139</v>
      </c>
      <c r="U78" s="5">
        <v>14100.0</v>
      </c>
      <c r="V78" s="5" t="s">
        <v>371</v>
      </c>
      <c r="Y78" s="3" t="s">
        <v>360</v>
      </c>
      <c r="Z78" s="3" t="s">
        <v>29</v>
      </c>
      <c r="AB78" s="3" t="s">
        <v>313</v>
      </c>
    </row>
    <row r="79" ht="15.75" customHeight="1">
      <c r="A79" s="33" t="str">
        <f t="shared" si="1"/>
        <v>Bioethanol,2017,71,Emission</v>
      </c>
      <c r="B79" s="33" t="str">
        <f t="shared" si="2"/>
        <v>Bioethanol,2017,71</v>
      </c>
      <c r="C79" s="33"/>
      <c r="D79" s="33" t="s">
        <v>299</v>
      </c>
      <c r="E79" s="33" t="str">
        <f>IF(VLOOKUP(B79,'RelationShips Composition Biodi'!A:C,3,0)="Production","Local","External")</f>
        <v>#N/A</v>
      </c>
      <c r="F79" s="34">
        <v>2017.0</v>
      </c>
      <c r="G79" s="33"/>
      <c r="H79" s="33">
        <v>71.0</v>
      </c>
      <c r="I79" s="33" t="s">
        <v>124</v>
      </c>
      <c r="J79" s="33" t="s">
        <v>124</v>
      </c>
      <c r="K79" s="33">
        <v>2515.0</v>
      </c>
      <c r="L79" s="33" t="s">
        <v>294</v>
      </c>
      <c r="M79" s="33" t="s">
        <v>265</v>
      </c>
      <c r="N79" s="33" t="s">
        <v>357</v>
      </c>
      <c r="O79" s="33" t="s">
        <v>358</v>
      </c>
      <c r="P79" s="3" t="str">
        <f t="shared" si="3"/>
        <v>Ryeethanol_production_from_wheat</v>
      </c>
      <c r="Q79" s="33" t="s">
        <v>22</v>
      </c>
      <c r="R79" s="33" t="s">
        <v>74</v>
      </c>
      <c r="S79" s="33" t="s">
        <v>142</v>
      </c>
      <c r="T79" s="34" t="s">
        <v>142</v>
      </c>
      <c r="U79" s="34">
        <v>100.0</v>
      </c>
      <c r="V79" s="5" t="s">
        <v>371</v>
      </c>
      <c r="W79" s="33"/>
      <c r="X79" s="33"/>
      <c r="Y79" s="33"/>
      <c r="Z79" s="33" t="s">
        <v>136</v>
      </c>
      <c r="AA79" s="33"/>
      <c r="AB79" s="33" t="s">
        <v>313</v>
      </c>
    </row>
    <row r="80" ht="15.75" customHeight="1">
      <c r="A80" s="3" t="str">
        <f t="shared" si="1"/>
        <v>Bioethanol,2017,71,Labour</v>
      </c>
      <c r="B80" s="3" t="str">
        <f t="shared" si="2"/>
        <v>Bioethanol,2017,71</v>
      </c>
      <c r="D80" s="3" t="s">
        <v>299</v>
      </c>
      <c r="E80" s="3" t="str">
        <f>IF(VLOOKUP(B80,'RelationShips Composition Biodi'!A:C,3,0)="Production","Local","External")</f>
        <v>#N/A</v>
      </c>
      <c r="F80" s="5">
        <v>2017.0</v>
      </c>
      <c r="G80" s="3" t="s">
        <v>354</v>
      </c>
      <c r="H80" s="3">
        <v>71.0</v>
      </c>
      <c r="I80" s="3" t="s">
        <v>124</v>
      </c>
      <c r="J80" s="3" t="s">
        <v>124</v>
      </c>
      <c r="K80" s="3">
        <v>2515.0</v>
      </c>
      <c r="L80" s="3" t="s">
        <v>294</v>
      </c>
      <c r="M80" s="3" t="s">
        <v>265</v>
      </c>
      <c r="N80" s="3" t="s">
        <v>357</v>
      </c>
      <c r="O80" s="3" t="s">
        <v>358</v>
      </c>
      <c r="P80" s="3" t="str">
        <f t="shared" si="3"/>
        <v>Ryeethanol_production_from_wheat</v>
      </c>
      <c r="Q80" s="3" t="s">
        <v>22</v>
      </c>
      <c r="R80" s="3" t="s">
        <v>99</v>
      </c>
      <c r="S80" s="3" t="s">
        <v>99</v>
      </c>
      <c r="T80" s="5" t="s">
        <v>99</v>
      </c>
      <c r="U80" s="5">
        <v>0.7</v>
      </c>
      <c r="V80" s="5" t="s">
        <v>371</v>
      </c>
      <c r="Y80" s="3" t="s">
        <v>304</v>
      </c>
      <c r="Z80" s="3" t="s">
        <v>29</v>
      </c>
      <c r="AB80" s="3" t="s">
        <v>313</v>
      </c>
    </row>
    <row r="81" ht="15.75" customHeight="1">
      <c r="A81" s="3" t="str">
        <f t="shared" si="1"/>
        <v>Bioethanol,2017,71,Chemical</v>
      </c>
      <c r="B81" s="3" t="str">
        <f t="shared" si="2"/>
        <v>Bioethanol,2017,71</v>
      </c>
      <c r="D81" s="3" t="s">
        <v>299</v>
      </c>
      <c r="E81" s="3" t="str">
        <f>IF(VLOOKUP(B81,'RelationShips Composition Biodi'!A:C,3,0)="Production","Local","External")</f>
        <v>#N/A</v>
      </c>
      <c r="F81" s="5">
        <v>2017.0</v>
      </c>
      <c r="G81" s="3" t="s">
        <v>354</v>
      </c>
      <c r="H81" s="3">
        <v>71.0</v>
      </c>
      <c r="I81" s="3" t="s">
        <v>124</v>
      </c>
      <c r="J81" s="3" t="s">
        <v>124</v>
      </c>
      <c r="K81" s="3">
        <v>2515.0</v>
      </c>
      <c r="L81" s="3" t="s">
        <v>294</v>
      </c>
      <c r="M81" s="3" t="s">
        <v>265</v>
      </c>
      <c r="N81" s="3" t="s">
        <v>357</v>
      </c>
      <c r="O81" s="3" t="s">
        <v>358</v>
      </c>
      <c r="P81" s="3" t="str">
        <f t="shared" si="3"/>
        <v>Ryeethanol_production_from_wheat</v>
      </c>
      <c r="Q81" s="3" t="s">
        <v>22</v>
      </c>
      <c r="R81" s="3" t="s">
        <v>77</v>
      </c>
      <c r="S81" s="3" t="s">
        <v>157</v>
      </c>
      <c r="T81" s="5" t="s">
        <v>157</v>
      </c>
      <c r="U81" s="5">
        <v>10.2</v>
      </c>
      <c r="V81" s="5" t="s">
        <v>371</v>
      </c>
      <c r="Y81" s="3" t="s">
        <v>360</v>
      </c>
      <c r="Z81" s="3" t="s">
        <v>29</v>
      </c>
      <c r="AB81" s="3" t="s">
        <v>313</v>
      </c>
    </row>
    <row r="82" ht="15.75" customHeight="1">
      <c r="A82" s="3" t="str">
        <f t="shared" si="1"/>
        <v>Bioethanol,2017,71,Chemical</v>
      </c>
      <c r="B82" s="3" t="str">
        <f t="shared" si="2"/>
        <v>Bioethanol,2017,71</v>
      </c>
      <c r="D82" s="3" t="s">
        <v>299</v>
      </c>
      <c r="E82" s="3" t="str">
        <f>IF(VLOOKUP(B82,'RelationShips Composition Biodi'!A:C,3,0)="Production","Local","External")</f>
        <v>#N/A</v>
      </c>
      <c r="F82" s="5">
        <v>2017.0</v>
      </c>
      <c r="G82" s="3" t="s">
        <v>354</v>
      </c>
      <c r="H82" s="3">
        <v>71.0</v>
      </c>
      <c r="I82" s="3" t="s">
        <v>124</v>
      </c>
      <c r="J82" s="3" t="s">
        <v>124</v>
      </c>
      <c r="K82" s="3">
        <v>2515.0</v>
      </c>
      <c r="L82" s="3" t="s">
        <v>294</v>
      </c>
      <c r="M82" s="3" t="s">
        <v>265</v>
      </c>
      <c r="N82" s="3" t="s">
        <v>357</v>
      </c>
      <c r="O82" s="3" t="s">
        <v>358</v>
      </c>
      <c r="P82" s="3" t="str">
        <f t="shared" si="3"/>
        <v>Ryeethanol_production_from_wheat</v>
      </c>
      <c r="Q82" s="3" t="s">
        <v>22</v>
      </c>
      <c r="R82" s="3" t="s">
        <v>77</v>
      </c>
      <c r="S82" s="3" t="s">
        <v>159</v>
      </c>
      <c r="T82" s="5" t="s">
        <v>159</v>
      </c>
      <c r="U82" s="5">
        <v>10.2</v>
      </c>
      <c r="V82" s="5" t="s">
        <v>371</v>
      </c>
      <c r="Y82" s="3" t="s">
        <v>360</v>
      </c>
      <c r="Z82" s="3" t="s">
        <v>29</v>
      </c>
      <c r="AB82" s="3" t="s">
        <v>313</v>
      </c>
    </row>
    <row r="83" ht="15.75" customHeight="1">
      <c r="A83" s="3" t="str">
        <f t="shared" si="1"/>
        <v>Bioethanol,2017,71,Chemical</v>
      </c>
      <c r="B83" s="3" t="str">
        <f t="shared" si="2"/>
        <v>Bioethanol,2017,71</v>
      </c>
      <c r="D83" s="3" t="s">
        <v>299</v>
      </c>
      <c r="E83" s="3" t="str">
        <f>IF(VLOOKUP(B83,'RelationShips Composition Biodi'!A:C,3,0)="Production","Local","External")</f>
        <v>#N/A</v>
      </c>
      <c r="F83" s="5">
        <v>2017.0</v>
      </c>
      <c r="G83" s="3" t="s">
        <v>354</v>
      </c>
      <c r="H83" s="3">
        <v>71.0</v>
      </c>
      <c r="I83" s="3" t="s">
        <v>124</v>
      </c>
      <c r="J83" s="3" t="s">
        <v>124</v>
      </c>
      <c r="K83" s="3">
        <v>2515.0</v>
      </c>
      <c r="L83" s="3" t="s">
        <v>294</v>
      </c>
      <c r="M83" s="3" t="s">
        <v>265</v>
      </c>
      <c r="N83" s="3" t="s">
        <v>357</v>
      </c>
      <c r="O83" s="3" t="s">
        <v>358</v>
      </c>
      <c r="P83" s="3" t="str">
        <f t="shared" si="3"/>
        <v>Ryeethanol_production_from_wheat</v>
      </c>
      <c r="Q83" s="3" t="s">
        <v>22</v>
      </c>
      <c r="R83" s="3" t="s">
        <v>77</v>
      </c>
      <c r="S83" s="3" t="s">
        <v>160</v>
      </c>
      <c r="T83" s="5" t="s">
        <v>160</v>
      </c>
      <c r="U83" s="5">
        <v>38.1</v>
      </c>
      <c r="V83" s="5" t="s">
        <v>371</v>
      </c>
      <c r="Y83" s="3" t="s">
        <v>360</v>
      </c>
      <c r="Z83" s="3" t="s">
        <v>29</v>
      </c>
      <c r="AB83" s="3" t="s">
        <v>313</v>
      </c>
    </row>
    <row r="84" ht="15.75" customHeight="1">
      <c r="A84" s="3" t="str">
        <f t="shared" si="1"/>
        <v>Bioethanol,2017,71,Chemical</v>
      </c>
      <c r="B84" s="3" t="str">
        <f t="shared" si="2"/>
        <v>Bioethanol,2017,71</v>
      </c>
      <c r="D84" s="3" t="s">
        <v>299</v>
      </c>
      <c r="E84" s="3" t="str">
        <f>IF(VLOOKUP(B84,'RelationShips Composition Biodi'!A:C,3,0)="Production","Local","External")</f>
        <v>#N/A</v>
      </c>
      <c r="F84" s="5">
        <v>2017.0</v>
      </c>
      <c r="G84" s="3" t="s">
        <v>354</v>
      </c>
      <c r="H84" s="3">
        <v>71.0</v>
      </c>
      <c r="I84" s="3" t="s">
        <v>124</v>
      </c>
      <c r="J84" s="3" t="s">
        <v>124</v>
      </c>
      <c r="K84" s="3">
        <v>2515.0</v>
      </c>
      <c r="L84" s="3" t="s">
        <v>294</v>
      </c>
      <c r="M84" s="3" t="s">
        <v>265</v>
      </c>
      <c r="N84" s="3" t="s">
        <v>357</v>
      </c>
      <c r="O84" s="3" t="s">
        <v>358</v>
      </c>
      <c r="P84" s="3" t="str">
        <f t="shared" si="3"/>
        <v>Ryeethanol_production_from_wheat</v>
      </c>
      <c r="Q84" s="3" t="s">
        <v>22</v>
      </c>
      <c r="R84" s="3" t="s">
        <v>77</v>
      </c>
      <c r="S84" s="3" t="s">
        <v>162</v>
      </c>
      <c r="T84" s="5" t="s">
        <v>162</v>
      </c>
      <c r="U84" s="5">
        <v>25.4</v>
      </c>
      <c r="V84" s="5" t="s">
        <v>371</v>
      </c>
      <c r="Y84" s="3" t="s">
        <v>360</v>
      </c>
      <c r="Z84" s="3" t="s">
        <v>29</v>
      </c>
      <c r="AB84" s="3" t="s">
        <v>313</v>
      </c>
    </row>
    <row r="85" ht="15.75" customHeight="1">
      <c r="A85" s="3" t="str">
        <f t="shared" si="1"/>
        <v>Bioethanol,2017,71,Crop</v>
      </c>
      <c r="B85" s="3" t="str">
        <f t="shared" si="2"/>
        <v>Bioethanol,2017,71</v>
      </c>
      <c r="D85" s="3" t="s">
        <v>299</v>
      </c>
      <c r="E85" s="3" t="str">
        <f>IF(VLOOKUP(B85,'RelationShips Composition Biodi'!A:C,3,0)="Production","Local","External")</f>
        <v>#N/A</v>
      </c>
      <c r="F85" s="5">
        <v>2017.0</v>
      </c>
      <c r="G85" s="3" t="s">
        <v>354</v>
      </c>
      <c r="H85" s="3">
        <v>71.0</v>
      </c>
      <c r="I85" s="3" t="s">
        <v>124</v>
      </c>
      <c r="J85" s="3" t="s">
        <v>124</v>
      </c>
      <c r="K85" s="3">
        <v>2515.0</v>
      </c>
      <c r="L85" s="3" t="s">
        <v>294</v>
      </c>
      <c r="M85" s="3" t="s">
        <v>265</v>
      </c>
      <c r="N85" s="3" t="s">
        <v>357</v>
      </c>
      <c r="O85" s="3" t="s">
        <v>358</v>
      </c>
      <c r="P85" s="3" t="str">
        <f t="shared" si="3"/>
        <v>Ryeethanol_production_from_wheat</v>
      </c>
      <c r="Q85" s="3" t="s">
        <v>22</v>
      </c>
      <c r="R85" s="3" t="s">
        <v>65</v>
      </c>
      <c r="S85" s="3" t="s">
        <v>127</v>
      </c>
      <c r="T85" s="49" t="str">
        <f>J85</f>
        <v>Rye</v>
      </c>
      <c r="U85" s="5">
        <v>3.4</v>
      </c>
      <c r="V85" s="5" t="s">
        <v>371</v>
      </c>
      <c r="Y85" s="3" t="s">
        <v>360</v>
      </c>
      <c r="Z85" s="3" t="s">
        <v>29</v>
      </c>
      <c r="AB85" s="3" t="s">
        <v>313</v>
      </c>
    </row>
    <row r="86" ht="15.75" customHeight="1">
      <c r="A86" s="3" t="str">
        <f t="shared" si="1"/>
        <v>Bioethanol,2017,71,Bluewater</v>
      </c>
      <c r="B86" s="3" t="str">
        <f t="shared" si="2"/>
        <v>Bioethanol,2017,71</v>
      </c>
      <c r="D86" s="3" t="s">
        <v>299</v>
      </c>
      <c r="E86" s="3" t="str">
        <f>IF(VLOOKUP(B86,'RelationShips Composition Biodi'!A:C,3,0)="Production","Local","External")</f>
        <v>#N/A</v>
      </c>
      <c r="F86" s="5">
        <v>2017.0</v>
      </c>
      <c r="G86" s="3" t="s">
        <v>354</v>
      </c>
      <c r="H86" s="3">
        <v>71.0</v>
      </c>
      <c r="I86" s="3" t="s">
        <v>124</v>
      </c>
      <c r="J86" s="3" t="s">
        <v>124</v>
      </c>
      <c r="K86" s="3">
        <v>2515.0</v>
      </c>
      <c r="L86" s="3" t="s">
        <v>294</v>
      </c>
      <c r="M86" s="3" t="s">
        <v>265</v>
      </c>
      <c r="N86" s="3" t="s">
        <v>357</v>
      </c>
      <c r="O86" s="3" t="s">
        <v>358</v>
      </c>
      <c r="P86" s="3" t="str">
        <f t="shared" si="3"/>
        <v>Ryeethanol_production_from_wheat</v>
      </c>
      <c r="Q86" s="3" t="s">
        <v>22</v>
      </c>
      <c r="R86" s="3" t="s">
        <v>79</v>
      </c>
      <c r="S86" s="3" t="s">
        <v>149</v>
      </c>
      <c r="T86" s="5" t="s">
        <v>149</v>
      </c>
      <c r="U86" s="5">
        <v>0.0479999999999994</v>
      </c>
      <c r="V86" s="5" t="s">
        <v>371</v>
      </c>
      <c r="Y86" s="3" t="s">
        <v>360</v>
      </c>
      <c r="Z86" s="3" t="s">
        <v>29</v>
      </c>
      <c r="AB86" s="3" t="s">
        <v>313</v>
      </c>
    </row>
    <row r="87" ht="15.75" customHeight="1">
      <c r="A87" s="3" t="str">
        <f t="shared" si="1"/>
        <v>Bioethanol,2017,157,Electricity</v>
      </c>
      <c r="B87" s="3" t="str">
        <f t="shared" si="2"/>
        <v>Bioethanol,2017,157</v>
      </c>
      <c r="D87" s="3" t="s">
        <v>299</v>
      </c>
      <c r="E87" s="3" t="str">
        <f>IF(VLOOKUP(B87,'RelationShips Composition Biodi'!A:C,3,0)="Production","Local","External")</f>
        <v>#N/A</v>
      </c>
      <c r="F87" s="5">
        <v>2017.0</v>
      </c>
      <c r="G87" s="3" t="s">
        <v>301</v>
      </c>
      <c r="H87" s="3">
        <v>157.0</v>
      </c>
      <c r="I87" s="3" t="s">
        <v>125</v>
      </c>
      <c r="J87" s="3" t="s">
        <v>125</v>
      </c>
      <c r="K87" s="3">
        <v>2537.0</v>
      </c>
      <c r="L87" s="3" t="s">
        <v>125</v>
      </c>
      <c r="M87" s="3" t="s">
        <v>267</v>
      </c>
      <c r="N87" s="3" t="s">
        <v>302</v>
      </c>
      <c r="O87" s="3" t="s">
        <v>302</v>
      </c>
      <c r="P87" s="3" t="str">
        <f t="shared" si="3"/>
        <v>SugarbeetDewatering</v>
      </c>
      <c r="Q87" s="3" t="s">
        <v>22</v>
      </c>
      <c r="R87" s="3" t="s">
        <v>66</v>
      </c>
      <c r="S87" s="3" t="s">
        <v>66</v>
      </c>
      <c r="T87" s="5" t="s">
        <v>66</v>
      </c>
      <c r="U87" s="5">
        <v>5.0069</v>
      </c>
      <c r="V87" s="5" t="s">
        <v>23</v>
      </c>
      <c r="Y87" s="3" t="s">
        <v>312</v>
      </c>
      <c r="Z87" s="3" t="s">
        <v>29</v>
      </c>
      <c r="AB87" s="3" t="s">
        <v>313</v>
      </c>
    </row>
    <row r="88" ht="15.75" customHeight="1">
      <c r="A88" s="3" t="str">
        <f t="shared" si="1"/>
        <v>Bioethanol,2017,157,Heat</v>
      </c>
      <c r="B88" s="3" t="str">
        <f t="shared" si="2"/>
        <v>Bioethanol,2017,157</v>
      </c>
      <c r="D88" s="3" t="s">
        <v>299</v>
      </c>
      <c r="E88" s="3" t="str">
        <f>IF(VLOOKUP(B88,'RelationShips Composition Biodi'!A:C,3,0)="Production","Local","External")</f>
        <v>#N/A</v>
      </c>
      <c r="F88" s="5">
        <v>2017.0</v>
      </c>
      <c r="G88" s="3" t="s">
        <v>301</v>
      </c>
      <c r="H88" s="3">
        <v>157.0</v>
      </c>
      <c r="I88" s="3" t="s">
        <v>125</v>
      </c>
      <c r="J88" s="3" t="s">
        <v>125</v>
      </c>
      <c r="K88" s="3">
        <v>2537.0</v>
      </c>
      <c r="L88" s="3" t="s">
        <v>125</v>
      </c>
      <c r="M88" s="3" t="s">
        <v>267</v>
      </c>
      <c r="N88" s="3" t="s">
        <v>302</v>
      </c>
      <c r="O88" s="3" t="s">
        <v>302</v>
      </c>
      <c r="P88" s="3" t="str">
        <f t="shared" si="3"/>
        <v>SugarbeetDewatering</v>
      </c>
      <c r="Q88" s="3" t="s">
        <v>22</v>
      </c>
      <c r="R88" s="3" t="s">
        <v>71</v>
      </c>
      <c r="S88" s="3" t="s">
        <v>138</v>
      </c>
      <c r="T88" s="5" t="s">
        <v>139</v>
      </c>
      <c r="U88" s="5">
        <v>562.0</v>
      </c>
      <c r="V88" s="5" t="s">
        <v>23</v>
      </c>
      <c r="Y88" s="3" t="s">
        <v>312</v>
      </c>
      <c r="Z88" s="3" t="s">
        <v>29</v>
      </c>
      <c r="AB88" s="3" t="s">
        <v>313</v>
      </c>
    </row>
    <row r="89" ht="15.75" customHeight="1">
      <c r="A89" s="3" t="str">
        <f t="shared" si="1"/>
        <v>Bioethanol,2017,157,Bioethanol-Energy</v>
      </c>
      <c r="B89" s="3" t="str">
        <f t="shared" si="2"/>
        <v>Bioethanol,2017,157</v>
      </c>
      <c r="D89" s="3" t="s">
        <v>299</v>
      </c>
      <c r="E89" s="3" t="str">
        <f>IF(VLOOKUP(B89,'RelationShips Composition Biodi'!A:C,3,0)="Production","Local","External")</f>
        <v>#N/A</v>
      </c>
      <c r="F89" s="5">
        <v>2017.0</v>
      </c>
      <c r="G89" s="3" t="s">
        <v>301</v>
      </c>
      <c r="H89" s="3">
        <v>157.0</v>
      </c>
      <c r="I89" s="3" t="s">
        <v>125</v>
      </c>
      <c r="J89" s="3" t="s">
        <v>125</v>
      </c>
      <c r="K89" s="3">
        <v>2537.0</v>
      </c>
      <c r="L89" s="3" t="s">
        <v>125</v>
      </c>
      <c r="M89" s="3" t="s">
        <v>267</v>
      </c>
      <c r="N89" s="3" t="s">
        <v>302</v>
      </c>
      <c r="O89" s="3" t="s">
        <v>302</v>
      </c>
      <c r="P89" s="3" t="str">
        <f t="shared" si="3"/>
        <v>SugarbeetDewatering</v>
      </c>
      <c r="Q89" s="3" t="s">
        <v>22</v>
      </c>
      <c r="R89" s="15" t="s">
        <v>108</v>
      </c>
      <c r="S89" s="3" t="s">
        <v>23</v>
      </c>
      <c r="T89" s="5" t="s">
        <v>185</v>
      </c>
      <c r="U89" s="5">
        <v>27000.0</v>
      </c>
      <c r="V89" s="5" t="s">
        <v>23</v>
      </c>
      <c r="Y89" s="3" t="s">
        <v>414</v>
      </c>
      <c r="Z89" s="3" t="s">
        <v>136</v>
      </c>
      <c r="AB89" s="3" t="s">
        <v>313</v>
      </c>
    </row>
    <row r="90" ht="15.75" customHeight="1">
      <c r="A90" s="3" t="str">
        <f t="shared" si="1"/>
        <v>Bioethanol,2017,156,Electricity</v>
      </c>
      <c r="B90" s="3" t="str">
        <f t="shared" si="2"/>
        <v>Bioethanol,2017,156</v>
      </c>
      <c r="D90" s="3" t="s">
        <v>299</v>
      </c>
      <c r="E90" s="3" t="str">
        <f>IF(VLOOKUP(B90,'RelationShips Composition Biodi'!A:C,3,0)="Production","Local","External")</f>
        <v>#N/A</v>
      </c>
      <c r="F90" s="5">
        <v>2017.0</v>
      </c>
      <c r="G90" s="3" t="s">
        <v>301</v>
      </c>
      <c r="H90" s="3">
        <v>156.0</v>
      </c>
      <c r="I90" s="3" t="s">
        <v>105</v>
      </c>
      <c r="J90" s="3" t="s">
        <v>105</v>
      </c>
      <c r="K90" s="3">
        <v>2536.0</v>
      </c>
      <c r="L90" s="3" t="s">
        <v>105</v>
      </c>
      <c r="M90" s="3" t="s">
        <v>257</v>
      </c>
      <c r="N90" s="3" t="s">
        <v>302</v>
      </c>
      <c r="O90" s="3" t="s">
        <v>302</v>
      </c>
      <c r="P90" s="3" t="str">
        <f t="shared" si="3"/>
        <v>SugarcaneDewatering</v>
      </c>
      <c r="Q90" s="3" t="s">
        <v>22</v>
      </c>
      <c r="R90" s="3" t="s">
        <v>66</v>
      </c>
      <c r="S90" s="3" t="s">
        <v>66</v>
      </c>
      <c r="T90" s="5" t="s">
        <v>66</v>
      </c>
      <c r="U90" s="5">
        <v>5.0069</v>
      </c>
      <c r="V90" s="5" t="s">
        <v>23</v>
      </c>
      <c r="Y90" s="3" t="s">
        <v>312</v>
      </c>
      <c r="Z90" s="3" t="s">
        <v>29</v>
      </c>
      <c r="AB90" s="3" t="s">
        <v>313</v>
      </c>
    </row>
    <row r="91" ht="15.75" customHeight="1">
      <c r="A91" s="3" t="str">
        <f t="shared" si="1"/>
        <v>Bioethanol,2017,156,Heat</v>
      </c>
      <c r="B91" s="3" t="str">
        <f t="shared" si="2"/>
        <v>Bioethanol,2017,156</v>
      </c>
      <c r="D91" s="3" t="s">
        <v>299</v>
      </c>
      <c r="E91" s="3" t="str">
        <f>IF(VLOOKUP(B91,'RelationShips Composition Biodi'!A:C,3,0)="Production","Local","External")</f>
        <v>#N/A</v>
      </c>
      <c r="F91" s="5">
        <v>2017.0</v>
      </c>
      <c r="G91" s="3" t="s">
        <v>301</v>
      </c>
      <c r="H91" s="3">
        <v>156.0</v>
      </c>
      <c r="I91" s="3" t="s">
        <v>105</v>
      </c>
      <c r="J91" s="3" t="s">
        <v>105</v>
      </c>
      <c r="K91" s="3">
        <v>2536.0</v>
      </c>
      <c r="L91" s="3" t="s">
        <v>105</v>
      </c>
      <c r="M91" s="3" t="s">
        <v>257</v>
      </c>
      <c r="N91" s="3" t="s">
        <v>302</v>
      </c>
      <c r="O91" s="3" t="s">
        <v>302</v>
      </c>
      <c r="P91" s="3" t="str">
        <f t="shared" si="3"/>
        <v>SugarcaneDewatering</v>
      </c>
      <c r="Q91" s="3" t="s">
        <v>22</v>
      </c>
      <c r="R91" s="3" t="s">
        <v>71</v>
      </c>
      <c r="S91" s="3" t="s">
        <v>138</v>
      </c>
      <c r="T91" s="5" t="s">
        <v>139</v>
      </c>
      <c r="U91" s="5">
        <v>562.0</v>
      </c>
      <c r="V91" s="5" t="s">
        <v>23</v>
      </c>
      <c r="Y91" s="3" t="s">
        <v>312</v>
      </c>
      <c r="Z91" s="3" t="s">
        <v>29</v>
      </c>
      <c r="AB91" s="3" t="s">
        <v>313</v>
      </c>
    </row>
    <row r="92" ht="15.75" customHeight="1">
      <c r="A92" s="3" t="str">
        <f t="shared" si="1"/>
        <v>Bioethanol,2017,156,Bioethanol-Energy</v>
      </c>
      <c r="B92" s="3" t="str">
        <f t="shared" si="2"/>
        <v>Bioethanol,2017,156</v>
      </c>
      <c r="D92" s="3" t="s">
        <v>299</v>
      </c>
      <c r="E92" s="3" t="str">
        <f>IF(VLOOKUP(B92,'RelationShips Composition Biodi'!A:C,3,0)="Production","Local","External")</f>
        <v>#N/A</v>
      </c>
      <c r="F92" s="5">
        <v>2017.0</v>
      </c>
      <c r="G92" s="3" t="s">
        <v>301</v>
      </c>
      <c r="H92" s="3">
        <v>156.0</v>
      </c>
      <c r="I92" s="3" t="s">
        <v>105</v>
      </c>
      <c r="J92" s="3" t="s">
        <v>105</v>
      </c>
      <c r="K92" s="3">
        <v>2536.0</v>
      </c>
      <c r="L92" s="3" t="s">
        <v>105</v>
      </c>
      <c r="M92" s="3" t="s">
        <v>257</v>
      </c>
      <c r="N92" s="3" t="s">
        <v>302</v>
      </c>
      <c r="O92" s="3" t="s">
        <v>302</v>
      </c>
      <c r="P92" s="3" t="str">
        <f t="shared" si="3"/>
        <v>SugarcaneDewatering</v>
      </c>
      <c r="Q92" s="3" t="s">
        <v>22</v>
      </c>
      <c r="R92" s="15" t="s">
        <v>108</v>
      </c>
      <c r="S92" s="3" t="s">
        <v>23</v>
      </c>
      <c r="T92" s="5" t="s">
        <v>185</v>
      </c>
      <c r="U92" s="5">
        <v>27000.0</v>
      </c>
      <c r="V92" s="5" t="s">
        <v>23</v>
      </c>
      <c r="Y92" s="3" t="s">
        <v>414</v>
      </c>
      <c r="Z92" s="3" t="s">
        <v>136</v>
      </c>
      <c r="AB92" s="3" t="s">
        <v>313</v>
      </c>
    </row>
    <row r="93" ht="15.75" customHeight="1">
      <c r="A93" s="3" t="str">
        <f t="shared" si="1"/>
        <v>Bioethanol,2017,56,Electricity</v>
      </c>
      <c r="B93" s="3" t="str">
        <f t="shared" si="2"/>
        <v>Bioethanol,2017,56</v>
      </c>
      <c r="D93" s="3" t="s">
        <v>299</v>
      </c>
      <c r="E93" s="3" t="str">
        <f>IF(VLOOKUP(B93,'RelationShips Composition Biodi'!A:C,3,0)="Production","Local","External")</f>
        <v>#N/A</v>
      </c>
      <c r="F93" s="5">
        <v>2017.0</v>
      </c>
      <c r="G93" s="3" t="s">
        <v>301</v>
      </c>
      <c r="H93" s="3">
        <v>56.0</v>
      </c>
      <c r="I93" s="3" t="s">
        <v>119</v>
      </c>
      <c r="J93" s="3" t="s">
        <v>119</v>
      </c>
      <c r="K93" s="3">
        <v>2514.0</v>
      </c>
      <c r="L93" s="3" t="s">
        <v>264</v>
      </c>
      <c r="M93" s="3" t="s">
        <v>265</v>
      </c>
      <c r="N93" s="3" t="s">
        <v>302</v>
      </c>
      <c r="O93" s="3" t="s">
        <v>302</v>
      </c>
      <c r="P93" s="3" t="str">
        <f t="shared" si="3"/>
        <v>MaizeDewatering</v>
      </c>
      <c r="Q93" s="3" t="s">
        <v>22</v>
      </c>
      <c r="R93" s="3" t="s">
        <v>66</v>
      </c>
      <c r="S93" s="3" t="s">
        <v>66</v>
      </c>
      <c r="T93" s="5" t="s">
        <v>66</v>
      </c>
      <c r="U93" s="5">
        <v>5.0069</v>
      </c>
      <c r="V93" s="5" t="s">
        <v>23</v>
      </c>
      <c r="Y93" s="3" t="s">
        <v>312</v>
      </c>
      <c r="Z93" s="3" t="s">
        <v>29</v>
      </c>
      <c r="AB93" s="3" t="s">
        <v>313</v>
      </c>
    </row>
    <row r="94" ht="15.75" customHeight="1">
      <c r="A94" s="3" t="str">
        <f t="shared" si="1"/>
        <v>Bioethanol,2017,56,Heat</v>
      </c>
      <c r="B94" s="3" t="str">
        <f t="shared" si="2"/>
        <v>Bioethanol,2017,56</v>
      </c>
      <c r="D94" s="3" t="s">
        <v>299</v>
      </c>
      <c r="E94" s="3" t="str">
        <f>IF(VLOOKUP(B94,'RelationShips Composition Biodi'!A:C,3,0)="Production","Local","External")</f>
        <v>#N/A</v>
      </c>
      <c r="F94" s="5">
        <v>2017.0</v>
      </c>
      <c r="G94" s="3" t="s">
        <v>301</v>
      </c>
      <c r="H94" s="3">
        <v>56.0</v>
      </c>
      <c r="I94" s="3" t="s">
        <v>119</v>
      </c>
      <c r="J94" s="3" t="s">
        <v>119</v>
      </c>
      <c r="K94" s="3">
        <v>2514.0</v>
      </c>
      <c r="L94" s="3" t="s">
        <v>264</v>
      </c>
      <c r="M94" s="3" t="s">
        <v>265</v>
      </c>
      <c r="N94" s="3" t="s">
        <v>302</v>
      </c>
      <c r="O94" s="3" t="s">
        <v>302</v>
      </c>
      <c r="P94" s="3" t="str">
        <f t="shared" si="3"/>
        <v>MaizeDewatering</v>
      </c>
      <c r="Q94" s="3" t="s">
        <v>22</v>
      </c>
      <c r="R94" s="3" t="s">
        <v>71</v>
      </c>
      <c r="S94" s="3" t="s">
        <v>138</v>
      </c>
      <c r="T94" s="5" t="s">
        <v>139</v>
      </c>
      <c r="U94" s="5">
        <v>562.0</v>
      </c>
      <c r="V94" s="5" t="s">
        <v>23</v>
      </c>
      <c r="Y94" s="3" t="s">
        <v>312</v>
      </c>
      <c r="Z94" s="3" t="s">
        <v>29</v>
      </c>
      <c r="AB94" s="3" t="s">
        <v>313</v>
      </c>
    </row>
    <row r="95" ht="15.75" customHeight="1">
      <c r="A95" s="3" t="str">
        <f t="shared" si="1"/>
        <v>Bioethanol,2017,56,Bioethanol-Energy</v>
      </c>
      <c r="B95" s="3" t="str">
        <f t="shared" si="2"/>
        <v>Bioethanol,2017,56</v>
      </c>
      <c r="D95" s="3" t="s">
        <v>299</v>
      </c>
      <c r="E95" s="3" t="str">
        <f>IF(VLOOKUP(B95,'RelationShips Composition Biodi'!A:C,3,0)="Production","Local","External")</f>
        <v>#N/A</v>
      </c>
      <c r="F95" s="5">
        <v>2017.0</v>
      </c>
      <c r="G95" s="3" t="s">
        <v>301</v>
      </c>
      <c r="H95" s="3">
        <v>56.0</v>
      </c>
      <c r="I95" s="3" t="s">
        <v>119</v>
      </c>
      <c r="J95" s="3" t="s">
        <v>119</v>
      </c>
      <c r="K95" s="3">
        <v>2514.0</v>
      </c>
      <c r="L95" s="3" t="s">
        <v>264</v>
      </c>
      <c r="M95" s="3" t="s">
        <v>265</v>
      </c>
      <c r="N95" s="3" t="s">
        <v>302</v>
      </c>
      <c r="O95" s="3" t="s">
        <v>302</v>
      </c>
      <c r="P95" s="3" t="str">
        <f t="shared" si="3"/>
        <v>MaizeDewatering</v>
      </c>
      <c r="Q95" s="3" t="s">
        <v>22</v>
      </c>
      <c r="R95" s="15" t="s">
        <v>108</v>
      </c>
      <c r="S95" s="3" t="s">
        <v>23</v>
      </c>
      <c r="T95" s="5" t="s">
        <v>185</v>
      </c>
      <c r="U95" s="5">
        <v>27000.0</v>
      </c>
      <c r="V95" s="5" t="s">
        <v>23</v>
      </c>
      <c r="Y95" s="3" t="s">
        <v>414</v>
      </c>
      <c r="Z95" s="3" t="s">
        <v>136</v>
      </c>
      <c r="AB95" s="3" t="s">
        <v>313</v>
      </c>
    </row>
    <row r="96" ht="15.75" customHeight="1">
      <c r="A96" s="3" t="str">
        <f t="shared" si="1"/>
        <v>Bioethanol,2017,15,Bioethanol-Energy</v>
      </c>
      <c r="B96" s="3" t="str">
        <f t="shared" si="2"/>
        <v>Bioethanol,2017,15</v>
      </c>
      <c r="D96" s="3" t="s">
        <v>299</v>
      </c>
      <c r="E96" s="3" t="str">
        <f>IF(VLOOKUP(B96,'RelationShips Composition Biodi'!A:C,3,0)="Production","Local","External")</f>
        <v>#N/A</v>
      </c>
      <c r="F96" s="5">
        <v>2017.0</v>
      </c>
      <c r="G96" s="3" t="s">
        <v>301</v>
      </c>
      <c r="H96" s="3">
        <v>15.0</v>
      </c>
      <c r="I96" s="3" t="s">
        <v>127</v>
      </c>
      <c r="J96" s="3" t="s">
        <v>127</v>
      </c>
      <c r="K96" s="3">
        <v>2511.0</v>
      </c>
      <c r="L96" s="3" t="s">
        <v>269</v>
      </c>
      <c r="M96" s="3" t="s">
        <v>265</v>
      </c>
      <c r="N96" s="3" t="s">
        <v>302</v>
      </c>
      <c r="O96" s="3" t="s">
        <v>302</v>
      </c>
      <c r="P96" s="3" t="str">
        <f t="shared" si="3"/>
        <v>WheatDewatering</v>
      </c>
      <c r="Q96" s="3" t="s">
        <v>22</v>
      </c>
      <c r="R96" s="15" t="s">
        <v>108</v>
      </c>
      <c r="S96" s="3" t="s">
        <v>23</v>
      </c>
      <c r="T96" s="5" t="s">
        <v>185</v>
      </c>
      <c r="U96" s="5">
        <v>27000.0</v>
      </c>
      <c r="V96" s="5" t="s">
        <v>23</v>
      </c>
      <c r="Y96" s="3" t="s">
        <v>414</v>
      </c>
      <c r="Z96" s="3" t="s">
        <v>136</v>
      </c>
      <c r="AB96" s="3" t="s">
        <v>313</v>
      </c>
    </row>
    <row r="97" ht="15.75" customHeight="1">
      <c r="A97" s="3" t="str">
        <f t="shared" si="1"/>
        <v>Bioethanol,2017,15,Electricity</v>
      </c>
      <c r="B97" s="3" t="str">
        <f t="shared" si="2"/>
        <v>Bioethanol,2017,15</v>
      </c>
      <c r="D97" s="3" t="s">
        <v>299</v>
      </c>
      <c r="E97" s="3" t="str">
        <f>IF(VLOOKUP(B97,'RelationShips Composition Biodi'!A:C,3,0)="Production","Local","External")</f>
        <v>#N/A</v>
      </c>
      <c r="F97" s="5">
        <v>2017.0</v>
      </c>
      <c r="G97" s="3" t="s">
        <v>301</v>
      </c>
      <c r="H97" s="3">
        <v>15.0</v>
      </c>
      <c r="I97" s="3" t="s">
        <v>127</v>
      </c>
      <c r="J97" s="3" t="s">
        <v>127</v>
      </c>
      <c r="K97" s="3">
        <v>2511.0</v>
      </c>
      <c r="L97" s="3" t="s">
        <v>269</v>
      </c>
      <c r="M97" s="3" t="s">
        <v>265</v>
      </c>
      <c r="N97" s="3" t="s">
        <v>302</v>
      </c>
      <c r="O97" s="3" t="s">
        <v>302</v>
      </c>
      <c r="P97" s="3" t="str">
        <f t="shared" si="3"/>
        <v>WheatDewatering</v>
      </c>
      <c r="Q97" s="3" t="s">
        <v>22</v>
      </c>
      <c r="R97" s="3" t="s">
        <v>66</v>
      </c>
      <c r="S97" s="3" t="s">
        <v>66</v>
      </c>
      <c r="T97" s="5" t="s">
        <v>66</v>
      </c>
      <c r="U97" s="5">
        <v>5.0069</v>
      </c>
      <c r="V97" s="5" t="s">
        <v>23</v>
      </c>
      <c r="Y97" s="3" t="s">
        <v>312</v>
      </c>
      <c r="Z97" s="3" t="s">
        <v>29</v>
      </c>
      <c r="AB97" s="3" t="s">
        <v>313</v>
      </c>
    </row>
    <row r="98" ht="15.75" customHeight="1">
      <c r="A98" s="3" t="str">
        <f t="shared" si="1"/>
        <v>Bioethanol,2017,15,Heat</v>
      </c>
      <c r="B98" s="3" t="str">
        <f t="shared" si="2"/>
        <v>Bioethanol,2017,15</v>
      </c>
      <c r="D98" s="3" t="s">
        <v>299</v>
      </c>
      <c r="E98" s="3" t="str">
        <f>IF(VLOOKUP(B98,'RelationShips Composition Biodi'!A:C,3,0)="Production","Local","External")</f>
        <v>#N/A</v>
      </c>
      <c r="F98" s="5">
        <v>2017.0</v>
      </c>
      <c r="G98" s="3" t="s">
        <v>301</v>
      </c>
      <c r="H98" s="3">
        <v>15.0</v>
      </c>
      <c r="I98" s="3" t="s">
        <v>127</v>
      </c>
      <c r="J98" s="3" t="s">
        <v>127</v>
      </c>
      <c r="K98" s="3">
        <v>2511.0</v>
      </c>
      <c r="L98" s="3" t="s">
        <v>269</v>
      </c>
      <c r="M98" s="3" t="s">
        <v>265</v>
      </c>
      <c r="N98" s="3" t="s">
        <v>302</v>
      </c>
      <c r="O98" s="3" t="s">
        <v>302</v>
      </c>
      <c r="P98" s="3" t="str">
        <f t="shared" si="3"/>
        <v>WheatDewatering</v>
      </c>
      <c r="Q98" s="3" t="s">
        <v>22</v>
      </c>
      <c r="R98" s="3" t="s">
        <v>71</v>
      </c>
      <c r="S98" s="3" t="s">
        <v>138</v>
      </c>
      <c r="T98" s="5" t="s">
        <v>139</v>
      </c>
      <c r="U98" s="5">
        <v>562.0</v>
      </c>
      <c r="V98" s="5" t="s">
        <v>23</v>
      </c>
      <c r="Y98" s="3" t="s">
        <v>312</v>
      </c>
      <c r="Z98" s="3" t="s">
        <v>29</v>
      </c>
      <c r="AB98" s="3" t="s">
        <v>313</v>
      </c>
    </row>
    <row r="99" ht="15.75" customHeight="1">
      <c r="A99" s="3" t="str">
        <f t="shared" si="1"/>
        <v>Bioethanol,2017,108,Electricity</v>
      </c>
      <c r="B99" s="3" t="str">
        <f t="shared" si="2"/>
        <v>Bioethanol,2017,108</v>
      </c>
      <c r="D99" s="3" t="s">
        <v>299</v>
      </c>
      <c r="E99" s="3" t="str">
        <f>IF(VLOOKUP(B99,'RelationShips Composition Biodi'!A:C,3,0)="Production","Local","External")</f>
        <v>#N/A</v>
      </c>
      <c r="F99" s="5">
        <v>2017.0</v>
      </c>
      <c r="G99" s="3" t="s">
        <v>301</v>
      </c>
      <c r="H99" s="3">
        <v>108.0</v>
      </c>
      <c r="I99" s="3" t="s">
        <v>129</v>
      </c>
      <c r="J99" s="3" t="s">
        <v>130</v>
      </c>
      <c r="K99" s="3">
        <v>2520.0</v>
      </c>
      <c r="L99" s="3" t="s">
        <v>273</v>
      </c>
      <c r="M99" s="3" t="s">
        <v>265</v>
      </c>
      <c r="N99" s="3" t="s">
        <v>302</v>
      </c>
      <c r="O99" s="3" t="s">
        <v>302</v>
      </c>
      <c r="P99" s="3" t="str">
        <f t="shared" si="3"/>
        <v>CerealsnesDewatering</v>
      </c>
      <c r="Q99" s="3" t="s">
        <v>22</v>
      </c>
      <c r="R99" s="3" t="s">
        <v>66</v>
      </c>
      <c r="S99" s="3" t="s">
        <v>66</v>
      </c>
      <c r="T99" s="5" t="s">
        <v>66</v>
      </c>
      <c r="U99" s="5">
        <v>5.0069</v>
      </c>
      <c r="V99" s="5" t="s">
        <v>23</v>
      </c>
      <c r="Y99" s="3" t="s">
        <v>312</v>
      </c>
      <c r="Z99" s="3" t="s">
        <v>29</v>
      </c>
      <c r="AB99" s="3" t="s">
        <v>313</v>
      </c>
    </row>
    <row r="100" ht="15.75" customHeight="1">
      <c r="A100" s="3" t="str">
        <f t="shared" si="1"/>
        <v>Bioethanol,2017,108,Heat</v>
      </c>
      <c r="B100" s="3" t="str">
        <f t="shared" si="2"/>
        <v>Bioethanol,2017,108</v>
      </c>
      <c r="D100" s="3" t="s">
        <v>299</v>
      </c>
      <c r="E100" s="3" t="str">
        <f>IF(VLOOKUP(B100,'RelationShips Composition Biodi'!A:C,3,0)="Production","Local","External")</f>
        <v>#N/A</v>
      </c>
      <c r="F100" s="5">
        <v>2017.0</v>
      </c>
      <c r="G100" s="3" t="s">
        <v>301</v>
      </c>
      <c r="H100" s="3">
        <v>108.0</v>
      </c>
      <c r="I100" s="3" t="s">
        <v>129</v>
      </c>
      <c r="J100" s="3" t="s">
        <v>130</v>
      </c>
      <c r="K100" s="3">
        <v>2520.0</v>
      </c>
      <c r="L100" s="3" t="s">
        <v>273</v>
      </c>
      <c r="M100" s="3" t="s">
        <v>265</v>
      </c>
      <c r="N100" s="3" t="s">
        <v>302</v>
      </c>
      <c r="O100" s="3" t="s">
        <v>302</v>
      </c>
      <c r="P100" s="3" t="str">
        <f t="shared" si="3"/>
        <v>CerealsnesDewatering</v>
      </c>
      <c r="Q100" s="3" t="s">
        <v>22</v>
      </c>
      <c r="R100" s="3" t="s">
        <v>71</v>
      </c>
      <c r="S100" s="3" t="s">
        <v>138</v>
      </c>
      <c r="T100" s="5" t="s">
        <v>139</v>
      </c>
      <c r="U100" s="5">
        <v>562.0</v>
      </c>
      <c r="V100" s="5" t="s">
        <v>23</v>
      </c>
      <c r="Y100" s="3" t="s">
        <v>312</v>
      </c>
      <c r="Z100" s="3" t="s">
        <v>29</v>
      </c>
      <c r="AB100" s="3" t="s">
        <v>313</v>
      </c>
    </row>
    <row r="101" ht="15.75" customHeight="1">
      <c r="A101" s="3" t="str">
        <f t="shared" si="1"/>
        <v>Bioethanol,2017,108,Bioethanol-Energy</v>
      </c>
      <c r="B101" s="3" t="str">
        <f t="shared" si="2"/>
        <v>Bioethanol,2017,108</v>
      </c>
      <c r="D101" s="3" t="s">
        <v>299</v>
      </c>
      <c r="E101" s="3" t="str">
        <f>IF(VLOOKUP(B101,'RelationShips Composition Biodi'!A:C,3,0)="Production","Local","External")</f>
        <v>#N/A</v>
      </c>
      <c r="F101" s="5">
        <v>2017.0</v>
      </c>
      <c r="G101" s="3" t="s">
        <v>301</v>
      </c>
      <c r="H101" s="3">
        <v>108.0</v>
      </c>
      <c r="I101" s="3" t="s">
        <v>129</v>
      </c>
      <c r="J101" s="3" t="s">
        <v>130</v>
      </c>
      <c r="K101" s="3">
        <v>2520.0</v>
      </c>
      <c r="L101" s="3" t="s">
        <v>273</v>
      </c>
      <c r="M101" s="3" t="s">
        <v>265</v>
      </c>
      <c r="N101" s="3" t="s">
        <v>302</v>
      </c>
      <c r="O101" s="3" t="s">
        <v>302</v>
      </c>
      <c r="P101" s="3" t="str">
        <f t="shared" si="3"/>
        <v>CerealsnesDewatering</v>
      </c>
      <c r="Q101" s="3" t="s">
        <v>22</v>
      </c>
      <c r="R101" s="15" t="s">
        <v>108</v>
      </c>
      <c r="S101" s="3" t="s">
        <v>23</v>
      </c>
      <c r="T101" s="5" t="s">
        <v>185</v>
      </c>
      <c r="U101" s="5">
        <v>27000.0</v>
      </c>
      <c r="V101" s="5" t="s">
        <v>23</v>
      </c>
      <c r="Y101" s="3" t="s">
        <v>414</v>
      </c>
      <c r="Z101" s="3" t="s">
        <v>136</v>
      </c>
      <c r="AB101" s="3" t="s">
        <v>313</v>
      </c>
    </row>
    <row r="102" ht="15.75" customHeight="1">
      <c r="A102" s="3" t="str">
        <f t="shared" si="1"/>
        <v>Bioethanol,2017,71,Electricity</v>
      </c>
      <c r="B102" s="3" t="str">
        <f t="shared" si="2"/>
        <v>Bioethanol,2017,71</v>
      </c>
      <c r="D102" s="3" t="s">
        <v>299</v>
      </c>
      <c r="E102" s="3" t="str">
        <f>IF(VLOOKUP(B102,'RelationShips Composition Biodi'!A:C,3,0)="Production","Local","External")</f>
        <v>#N/A</v>
      </c>
      <c r="F102" s="5">
        <v>2017.0</v>
      </c>
      <c r="G102" s="3" t="s">
        <v>301</v>
      </c>
      <c r="H102" s="3">
        <v>71.0</v>
      </c>
      <c r="I102" s="3" t="s">
        <v>124</v>
      </c>
      <c r="J102" s="3" t="s">
        <v>124</v>
      </c>
      <c r="K102" s="3">
        <v>2515.0</v>
      </c>
      <c r="L102" s="3" t="s">
        <v>294</v>
      </c>
      <c r="M102" s="3" t="s">
        <v>265</v>
      </c>
      <c r="N102" s="3" t="s">
        <v>302</v>
      </c>
      <c r="O102" s="3" t="s">
        <v>302</v>
      </c>
      <c r="P102" s="3" t="str">
        <f t="shared" si="3"/>
        <v>RyeDewatering</v>
      </c>
      <c r="Q102" s="3" t="s">
        <v>22</v>
      </c>
      <c r="R102" s="3" t="s">
        <v>66</v>
      </c>
      <c r="S102" s="3" t="s">
        <v>66</v>
      </c>
      <c r="T102" s="5" t="s">
        <v>66</v>
      </c>
      <c r="U102" s="5">
        <v>5.0069</v>
      </c>
      <c r="V102" s="5" t="s">
        <v>23</v>
      </c>
      <c r="Y102" s="3" t="s">
        <v>312</v>
      </c>
      <c r="Z102" s="3" t="s">
        <v>29</v>
      </c>
      <c r="AB102" s="3" t="s">
        <v>313</v>
      </c>
    </row>
    <row r="103" ht="15.75" customHeight="1">
      <c r="A103" s="3" t="str">
        <f t="shared" si="1"/>
        <v>Bioethanol,2017,71,Heat</v>
      </c>
      <c r="B103" s="3" t="str">
        <f t="shared" si="2"/>
        <v>Bioethanol,2017,71</v>
      </c>
      <c r="D103" s="3" t="s">
        <v>299</v>
      </c>
      <c r="E103" s="3" t="str">
        <f>IF(VLOOKUP(B103,'RelationShips Composition Biodi'!A:C,3,0)="Production","Local","External")</f>
        <v>#N/A</v>
      </c>
      <c r="F103" s="5">
        <v>2017.0</v>
      </c>
      <c r="G103" s="3" t="s">
        <v>301</v>
      </c>
      <c r="H103" s="3">
        <v>71.0</v>
      </c>
      <c r="I103" s="3" t="s">
        <v>124</v>
      </c>
      <c r="J103" s="3" t="s">
        <v>124</v>
      </c>
      <c r="K103" s="3">
        <v>2515.0</v>
      </c>
      <c r="L103" s="3" t="s">
        <v>294</v>
      </c>
      <c r="M103" s="3" t="s">
        <v>265</v>
      </c>
      <c r="N103" s="3" t="s">
        <v>302</v>
      </c>
      <c r="O103" s="3" t="s">
        <v>302</v>
      </c>
      <c r="P103" s="3" t="str">
        <f t="shared" si="3"/>
        <v>RyeDewatering</v>
      </c>
      <c r="Q103" s="3" t="s">
        <v>22</v>
      </c>
      <c r="R103" s="3" t="s">
        <v>71</v>
      </c>
      <c r="S103" s="3" t="s">
        <v>138</v>
      </c>
      <c r="T103" s="5" t="s">
        <v>139</v>
      </c>
      <c r="U103" s="5">
        <v>562.0</v>
      </c>
      <c r="V103" s="5" t="s">
        <v>23</v>
      </c>
      <c r="Y103" s="3" t="s">
        <v>312</v>
      </c>
      <c r="Z103" s="3" t="s">
        <v>29</v>
      </c>
      <c r="AB103" s="3" t="s">
        <v>313</v>
      </c>
    </row>
    <row r="104" ht="15.75" customHeight="1">
      <c r="A104" s="3" t="str">
        <f t="shared" si="1"/>
        <v>Bioethanol,2017,71,Bioethanol-Energy</v>
      </c>
      <c r="B104" s="3" t="str">
        <f t="shared" si="2"/>
        <v>Bioethanol,2017,71</v>
      </c>
      <c r="D104" s="3" t="s">
        <v>299</v>
      </c>
      <c r="E104" s="3" t="str">
        <f>IF(VLOOKUP(B104,'RelationShips Composition Biodi'!A:C,3,0)="Production","Local","External")</f>
        <v>#N/A</v>
      </c>
      <c r="F104" s="5">
        <v>2017.0</v>
      </c>
      <c r="G104" s="3" t="s">
        <v>301</v>
      </c>
      <c r="H104" s="3">
        <v>71.0</v>
      </c>
      <c r="I104" s="3" t="s">
        <v>124</v>
      </c>
      <c r="J104" s="3" t="s">
        <v>124</v>
      </c>
      <c r="K104" s="3">
        <v>2515.0</v>
      </c>
      <c r="L104" s="3" t="s">
        <v>294</v>
      </c>
      <c r="M104" s="3" t="s">
        <v>265</v>
      </c>
      <c r="N104" s="3" t="s">
        <v>302</v>
      </c>
      <c r="O104" s="3" t="s">
        <v>302</v>
      </c>
      <c r="P104" s="3" t="str">
        <f t="shared" si="3"/>
        <v>RyeDewatering</v>
      </c>
      <c r="Q104" s="3" t="s">
        <v>22</v>
      </c>
      <c r="R104" s="15" t="s">
        <v>108</v>
      </c>
      <c r="S104" s="3" t="s">
        <v>23</v>
      </c>
      <c r="T104" s="5" t="s">
        <v>185</v>
      </c>
      <c r="U104" s="5">
        <v>27000.0</v>
      </c>
      <c r="V104" s="5" t="s">
        <v>23</v>
      </c>
      <c r="Y104" s="3" t="s">
        <v>414</v>
      </c>
      <c r="Z104" s="3" t="s">
        <v>136</v>
      </c>
      <c r="AB104" s="3" t="s">
        <v>313</v>
      </c>
    </row>
    <row r="105" ht="15.75" customHeight="1">
      <c r="A105" s="3" t="str">
        <f t="shared" si="1"/>
        <v>Biodiesel,2017,1518-Magic,Biodiesel</v>
      </c>
      <c r="B105" s="3" t="str">
        <f t="shared" si="2"/>
        <v>Biodiesel,2017,1518-Magic</v>
      </c>
      <c r="D105" s="3" t="s">
        <v>299</v>
      </c>
      <c r="E105" s="3" t="str">
        <f>IF(VLOOKUP(B105,'RelationShips Composition Biodi'!A:C,3,0)="Production","Local","External")</f>
        <v>Local</v>
      </c>
      <c r="F105" s="5">
        <v>2017.0</v>
      </c>
      <c r="G105" s="3" t="s">
        <v>465</v>
      </c>
      <c r="H105" s="3" t="s">
        <v>365</v>
      </c>
      <c r="I105" s="3" t="s">
        <v>115</v>
      </c>
      <c r="J105" s="3" t="s">
        <v>115</v>
      </c>
      <c r="K105" s="3" t="s">
        <v>365</v>
      </c>
      <c r="L105" s="3" t="s">
        <v>115</v>
      </c>
      <c r="M105" s="3" t="s">
        <v>368</v>
      </c>
      <c r="N105" s="3" t="s">
        <v>315</v>
      </c>
      <c r="O105" s="3" t="s">
        <v>316</v>
      </c>
      <c r="P105" s="3" t="str">
        <f t="shared" ref="P105:P118" si="4">CONCATENATE("NL_",J105,".NL_",O105)</f>
        <v>NL_UCO.NL_esterification_of_UCO</v>
      </c>
      <c r="Q105" s="3" t="s">
        <v>35</v>
      </c>
      <c r="R105" s="15" t="s">
        <v>35</v>
      </c>
      <c r="S105" s="3" t="s">
        <v>188</v>
      </c>
      <c r="T105" s="5" t="s">
        <v>37</v>
      </c>
      <c r="U105" s="5"/>
      <c r="V105" s="5"/>
      <c r="Y105" s="3" t="s">
        <v>470</v>
      </c>
      <c r="Z105" s="3" t="s">
        <v>136</v>
      </c>
      <c r="AA105" s="3" t="s">
        <v>471</v>
      </c>
      <c r="AB105" s="3" t="s">
        <v>313</v>
      </c>
    </row>
    <row r="106" ht="15.75" customHeight="1">
      <c r="A106" s="3" t="str">
        <f t="shared" si="1"/>
        <v>Biodiesel,2017,1518-Magic,Crop</v>
      </c>
      <c r="B106" s="3" t="str">
        <f t="shared" si="2"/>
        <v>Biodiesel,2017,1518-Magic</v>
      </c>
      <c r="D106" s="3" t="s">
        <v>299</v>
      </c>
      <c r="E106" s="3" t="str">
        <f>IF(VLOOKUP(B106,'RelationShips Composition Biodi'!A:C,3,0)="Production","Local","External")</f>
        <v>Local</v>
      </c>
      <c r="F106" s="5">
        <v>2017.0</v>
      </c>
      <c r="G106" s="3" t="s">
        <v>465</v>
      </c>
      <c r="H106" s="3" t="s">
        <v>365</v>
      </c>
      <c r="I106" s="3" t="s">
        <v>115</v>
      </c>
      <c r="J106" s="3" t="s">
        <v>115</v>
      </c>
      <c r="K106" s="3" t="s">
        <v>365</v>
      </c>
      <c r="L106" s="3" t="s">
        <v>115</v>
      </c>
      <c r="M106" s="3" t="s">
        <v>368</v>
      </c>
      <c r="N106" s="3" t="s">
        <v>315</v>
      </c>
      <c r="O106" s="3" t="s">
        <v>316</v>
      </c>
      <c r="P106" s="3" t="str">
        <f t="shared" si="4"/>
        <v>NL_UCO.NL_esterification_of_UCO</v>
      </c>
      <c r="Q106" s="3" t="s">
        <v>35</v>
      </c>
      <c r="R106" s="3" t="s">
        <v>65</v>
      </c>
      <c r="S106" s="3" t="s">
        <v>115</v>
      </c>
      <c r="T106" s="5" t="s">
        <v>115</v>
      </c>
      <c r="U106" s="5">
        <v>1.027</v>
      </c>
      <c r="V106" s="5" t="s">
        <v>37</v>
      </c>
      <c r="Y106" s="3" t="s">
        <v>470</v>
      </c>
      <c r="Z106" s="3" t="s">
        <v>29</v>
      </c>
      <c r="AA106" s="3" t="s">
        <v>471</v>
      </c>
      <c r="AB106" s="3" t="s">
        <v>313</v>
      </c>
    </row>
    <row r="107" ht="15.75" customHeight="1">
      <c r="A107" s="3" t="str">
        <f t="shared" si="1"/>
        <v>Biodiesel,2017,1518-Magic,Co-product</v>
      </c>
      <c r="B107" s="3" t="str">
        <f t="shared" si="2"/>
        <v>Biodiesel,2017,1518-Magic</v>
      </c>
      <c r="D107" s="3" t="s">
        <v>299</v>
      </c>
      <c r="E107" s="3" t="str">
        <f>IF(VLOOKUP(B107,'RelationShips Composition Biodi'!A:C,3,0)="Production","Local","External")</f>
        <v>Local</v>
      </c>
      <c r="F107" s="5">
        <v>2017.0</v>
      </c>
      <c r="G107" s="3" t="s">
        <v>465</v>
      </c>
      <c r="H107" s="3" t="s">
        <v>365</v>
      </c>
      <c r="I107" s="3" t="s">
        <v>115</v>
      </c>
      <c r="J107" s="3" t="s">
        <v>115</v>
      </c>
      <c r="K107" s="3" t="s">
        <v>365</v>
      </c>
      <c r="L107" s="3" t="s">
        <v>115</v>
      </c>
      <c r="M107" s="3" t="s">
        <v>368</v>
      </c>
      <c r="N107" s="3" t="s">
        <v>315</v>
      </c>
      <c r="O107" s="3" t="s">
        <v>316</v>
      </c>
      <c r="P107" s="3" t="str">
        <f t="shared" si="4"/>
        <v>NL_UCO.NL_esterification_of_UCO</v>
      </c>
      <c r="Q107" s="3" t="s">
        <v>35</v>
      </c>
      <c r="R107" s="3" t="s">
        <v>88</v>
      </c>
      <c r="S107" s="3" t="s">
        <v>167</v>
      </c>
      <c r="T107" s="5" t="s">
        <v>167</v>
      </c>
      <c r="U107" s="5">
        <v>108.941418293936</v>
      </c>
      <c r="V107" s="5" t="s">
        <v>37</v>
      </c>
      <c r="Y107" s="3" t="s">
        <v>470</v>
      </c>
      <c r="Z107" s="3" t="s">
        <v>136</v>
      </c>
      <c r="AA107" s="3" t="s">
        <v>471</v>
      </c>
      <c r="AB107" s="3" t="s">
        <v>313</v>
      </c>
    </row>
    <row r="108" ht="15.75" customHeight="1">
      <c r="A108" s="3" t="str">
        <f t="shared" si="1"/>
        <v>Biodiesel,2017,1518-Magic,Electricity</v>
      </c>
      <c r="B108" s="3" t="str">
        <f t="shared" si="2"/>
        <v>Biodiesel,2017,1518-Magic</v>
      </c>
      <c r="D108" s="3" t="s">
        <v>299</v>
      </c>
      <c r="E108" s="3" t="str">
        <f>IF(VLOOKUP(B108,'RelationShips Composition Biodi'!A:C,3,0)="Production","Local","External")</f>
        <v>Local</v>
      </c>
      <c r="F108" s="5">
        <v>2017.0</v>
      </c>
      <c r="G108" s="3" t="s">
        <v>465</v>
      </c>
      <c r="H108" s="3" t="s">
        <v>365</v>
      </c>
      <c r="I108" s="3" t="s">
        <v>115</v>
      </c>
      <c r="J108" s="3" t="s">
        <v>115</v>
      </c>
      <c r="K108" s="3" t="s">
        <v>365</v>
      </c>
      <c r="L108" s="3" t="s">
        <v>115</v>
      </c>
      <c r="M108" s="3" t="s">
        <v>368</v>
      </c>
      <c r="N108" s="3" t="s">
        <v>315</v>
      </c>
      <c r="O108" s="3" t="s">
        <v>316</v>
      </c>
      <c r="P108" s="3" t="str">
        <f t="shared" si="4"/>
        <v>NL_UCO.NL_esterification_of_UCO</v>
      </c>
      <c r="Q108" s="3" t="s">
        <v>35</v>
      </c>
      <c r="R108" s="3" t="s">
        <v>66</v>
      </c>
      <c r="S108" s="3" t="s">
        <v>66</v>
      </c>
      <c r="T108" s="5" t="s">
        <v>66</v>
      </c>
      <c r="U108" s="5">
        <v>42.24049331963</v>
      </c>
      <c r="V108" s="5" t="s">
        <v>37</v>
      </c>
      <c r="Y108" s="3" t="s">
        <v>470</v>
      </c>
      <c r="Z108" s="3" t="s">
        <v>29</v>
      </c>
      <c r="AA108" s="3" t="s">
        <v>471</v>
      </c>
      <c r="AB108" s="3" t="s">
        <v>313</v>
      </c>
    </row>
    <row r="109" ht="15.75" customHeight="1">
      <c r="A109" s="3" t="str">
        <f t="shared" si="1"/>
        <v>Biodiesel,2017,1518-Magic,Heat</v>
      </c>
      <c r="B109" s="3" t="str">
        <f t="shared" si="2"/>
        <v>Biodiesel,2017,1518-Magic</v>
      </c>
      <c r="D109" s="3" t="s">
        <v>299</v>
      </c>
      <c r="E109" s="3" t="str">
        <f>IF(VLOOKUP(B109,'RelationShips Composition Biodi'!A:C,3,0)="Production","Local","External")</f>
        <v>Local</v>
      </c>
      <c r="F109" s="5">
        <v>2017.0</v>
      </c>
      <c r="G109" s="3" t="s">
        <v>465</v>
      </c>
      <c r="H109" s="3" t="s">
        <v>365</v>
      </c>
      <c r="I109" s="3" t="s">
        <v>115</v>
      </c>
      <c r="J109" s="3" t="s">
        <v>115</v>
      </c>
      <c r="K109" s="3" t="s">
        <v>365</v>
      </c>
      <c r="L109" s="3" t="s">
        <v>115</v>
      </c>
      <c r="M109" s="3" t="s">
        <v>368</v>
      </c>
      <c r="N109" s="3" t="s">
        <v>315</v>
      </c>
      <c r="O109" s="3" t="s">
        <v>316</v>
      </c>
      <c r="P109" s="3" t="str">
        <f t="shared" si="4"/>
        <v>NL_UCO.NL_esterification_of_UCO</v>
      </c>
      <c r="Q109" s="3" t="s">
        <v>35</v>
      </c>
      <c r="R109" s="3" t="s">
        <v>71</v>
      </c>
      <c r="S109" s="3" t="s">
        <v>138</v>
      </c>
      <c r="T109" s="5" t="s">
        <v>139</v>
      </c>
      <c r="U109" s="5">
        <v>923.946557040082</v>
      </c>
      <c r="V109" s="5" t="s">
        <v>37</v>
      </c>
      <c r="Y109" s="3" t="s">
        <v>470</v>
      </c>
      <c r="Z109" s="3" t="s">
        <v>29</v>
      </c>
      <c r="AA109" s="3" t="s">
        <v>471</v>
      </c>
      <c r="AB109" s="3" t="s">
        <v>313</v>
      </c>
    </row>
    <row r="110" ht="15.75" customHeight="1">
      <c r="A110" s="33" t="str">
        <f t="shared" si="1"/>
        <v>Biodiesel,2017,1518-Magic,Emission</v>
      </c>
      <c r="B110" s="33" t="str">
        <f t="shared" si="2"/>
        <v>Biodiesel,2017,1518-Magic</v>
      </c>
      <c r="C110" s="33"/>
      <c r="D110" s="33" t="s">
        <v>299</v>
      </c>
      <c r="E110" s="33" t="str">
        <f>IF(VLOOKUP(B110,'RelationShips Composition Biodi'!A:C,3,0)="Production","Local","External")</f>
        <v>Local</v>
      </c>
      <c r="F110" s="34">
        <v>2017.0</v>
      </c>
      <c r="G110" s="33"/>
      <c r="H110" s="33" t="s">
        <v>365</v>
      </c>
      <c r="I110" s="33" t="s">
        <v>115</v>
      </c>
      <c r="J110" s="33" t="s">
        <v>115</v>
      </c>
      <c r="K110" s="33" t="s">
        <v>365</v>
      </c>
      <c r="L110" s="33" t="s">
        <v>115</v>
      </c>
      <c r="M110" s="33" t="s">
        <v>368</v>
      </c>
      <c r="N110" s="33" t="s">
        <v>315</v>
      </c>
      <c r="O110" s="33" t="s">
        <v>316</v>
      </c>
      <c r="P110" s="3" t="str">
        <f t="shared" si="4"/>
        <v>NL_UCO.NL_esterification_of_UCO</v>
      </c>
      <c r="Q110" s="33" t="s">
        <v>35</v>
      </c>
      <c r="R110" s="33" t="s">
        <v>74</v>
      </c>
      <c r="S110" s="33" t="s">
        <v>142</v>
      </c>
      <c r="T110" s="34" t="s">
        <v>142</v>
      </c>
      <c r="U110" s="34">
        <v>100.0</v>
      </c>
      <c r="V110" s="5" t="s">
        <v>37</v>
      </c>
      <c r="W110" s="33"/>
      <c r="X110" s="33"/>
      <c r="Y110" s="33"/>
      <c r="Z110" s="33" t="s">
        <v>136</v>
      </c>
      <c r="AA110" s="33"/>
      <c r="AB110" s="33" t="s">
        <v>313</v>
      </c>
    </row>
    <row r="111" ht="15.75" customHeight="1">
      <c r="A111" s="3" t="str">
        <f t="shared" si="1"/>
        <v>Biodiesel,2017,1518-Magic,Chemical</v>
      </c>
      <c r="B111" s="3" t="str">
        <f t="shared" si="2"/>
        <v>Biodiesel,2017,1518-Magic</v>
      </c>
      <c r="D111" s="3" t="s">
        <v>299</v>
      </c>
      <c r="E111" s="3" t="str">
        <f>IF(VLOOKUP(B111,'RelationShips Composition Biodi'!A:C,3,0)="Production","Local","External")</f>
        <v>Local</v>
      </c>
      <c r="F111" s="5">
        <v>2017.0</v>
      </c>
      <c r="G111" s="3" t="s">
        <v>465</v>
      </c>
      <c r="H111" s="3" t="s">
        <v>365</v>
      </c>
      <c r="I111" s="3" t="s">
        <v>115</v>
      </c>
      <c r="J111" s="3" t="s">
        <v>115</v>
      </c>
      <c r="K111" s="3" t="s">
        <v>365</v>
      </c>
      <c r="L111" s="3" t="s">
        <v>115</v>
      </c>
      <c r="M111" s="3" t="s">
        <v>368</v>
      </c>
      <c r="N111" s="3" t="s">
        <v>315</v>
      </c>
      <c r="O111" s="3" t="s">
        <v>316</v>
      </c>
      <c r="P111" s="3" t="str">
        <f t="shared" si="4"/>
        <v>NL_UCO.NL_esterification_of_UCO</v>
      </c>
      <c r="Q111" s="3" t="s">
        <v>35</v>
      </c>
      <c r="R111" s="3" t="s">
        <v>77</v>
      </c>
      <c r="S111" s="3" t="s">
        <v>162</v>
      </c>
      <c r="T111" s="5" t="s">
        <v>162</v>
      </c>
      <c r="U111" s="5">
        <v>0.0051901336073998</v>
      </c>
      <c r="V111" s="5" t="s">
        <v>37</v>
      </c>
      <c r="Y111" s="3" t="s">
        <v>470</v>
      </c>
      <c r="Z111" s="3" t="s">
        <v>29</v>
      </c>
      <c r="AA111" s="3" t="s">
        <v>471</v>
      </c>
      <c r="AB111" s="3" t="s">
        <v>313</v>
      </c>
    </row>
    <row r="112" ht="15.75" customHeight="1">
      <c r="A112" s="3" t="str">
        <f t="shared" si="1"/>
        <v>Biodiesel,2017,1518-Magic,Chemical</v>
      </c>
      <c r="B112" s="3" t="str">
        <f t="shared" si="2"/>
        <v>Biodiesel,2017,1518-Magic</v>
      </c>
      <c r="D112" s="3" t="s">
        <v>299</v>
      </c>
      <c r="E112" s="3" t="str">
        <f>IF(VLOOKUP(B112,'RelationShips Composition Biodi'!A:C,3,0)="Production","Local","External")</f>
        <v>Local</v>
      </c>
      <c r="F112" s="5">
        <v>2017.0</v>
      </c>
      <c r="G112" s="3" t="s">
        <v>465</v>
      </c>
      <c r="H112" s="3" t="s">
        <v>365</v>
      </c>
      <c r="I112" s="3" t="s">
        <v>115</v>
      </c>
      <c r="J112" s="3" t="s">
        <v>115</v>
      </c>
      <c r="K112" s="3" t="s">
        <v>365</v>
      </c>
      <c r="L112" s="3" t="s">
        <v>115</v>
      </c>
      <c r="M112" s="3" t="s">
        <v>368</v>
      </c>
      <c r="N112" s="3" t="s">
        <v>315</v>
      </c>
      <c r="O112" s="3" t="s">
        <v>316</v>
      </c>
      <c r="P112" s="3" t="str">
        <f t="shared" si="4"/>
        <v>NL_UCO.NL_esterification_of_UCO</v>
      </c>
      <c r="Q112" s="3" t="s">
        <v>35</v>
      </c>
      <c r="R112" s="3" t="s">
        <v>77</v>
      </c>
      <c r="S112" s="3" t="s">
        <v>170</v>
      </c>
      <c r="T112" s="5" t="s">
        <v>170</v>
      </c>
      <c r="U112" s="5">
        <v>11.3052415210689</v>
      </c>
      <c r="V112" s="5" t="s">
        <v>37</v>
      </c>
      <c r="Y112" s="3" t="s">
        <v>470</v>
      </c>
      <c r="Z112" s="3" t="s">
        <v>29</v>
      </c>
      <c r="AA112" s="3" t="s">
        <v>471</v>
      </c>
      <c r="AB112" s="3" t="s">
        <v>313</v>
      </c>
    </row>
    <row r="113" ht="15.75" customHeight="1">
      <c r="A113" s="3" t="str">
        <f t="shared" si="1"/>
        <v>Biodiesel,2017,1518-Magic,Chemical</v>
      </c>
      <c r="B113" s="3" t="str">
        <f t="shared" si="2"/>
        <v>Biodiesel,2017,1518-Magic</v>
      </c>
      <c r="D113" s="3" t="s">
        <v>299</v>
      </c>
      <c r="E113" s="3" t="str">
        <f>IF(VLOOKUP(B113,'RelationShips Composition Biodi'!A:C,3,0)="Production","Local","External")</f>
        <v>Local</v>
      </c>
      <c r="F113" s="5">
        <v>2017.0</v>
      </c>
      <c r="G113" s="3" t="s">
        <v>465</v>
      </c>
      <c r="H113" s="3" t="s">
        <v>365</v>
      </c>
      <c r="I113" s="3" t="s">
        <v>115</v>
      </c>
      <c r="J113" s="3" t="s">
        <v>115</v>
      </c>
      <c r="K113" s="3" t="s">
        <v>365</v>
      </c>
      <c r="L113" s="3" t="s">
        <v>115</v>
      </c>
      <c r="M113" s="3" t="s">
        <v>368</v>
      </c>
      <c r="N113" s="3" t="s">
        <v>315</v>
      </c>
      <c r="O113" s="3" t="s">
        <v>316</v>
      </c>
      <c r="P113" s="3" t="str">
        <f t="shared" si="4"/>
        <v>NL_UCO.NL_esterification_of_UCO</v>
      </c>
      <c r="Q113" s="3" t="s">
        <v>35</v>
      </c>
      <c r="R113" s="3" t="s">
        <v>77</v>
      </c>
      <c r="S113" s="3" t="s">
        <v>171</v>
      </c>
      <c r="T113" s="5" t="s">
        <v>171</v>
      </c>
      <c r="U113" s="5">
        <v>114.080164439877</v>
      </c>
      <c r="V113" s="5" t="s">
        <v>37</v>
      </c>
      <c r="Y113" s="3" t="s">
        <v>470</v>
      </c>
      <c r="Z113" s="3" t="s">
        <v>29</v>
      </c>
      <c r="AA113" s="3" t="s">
        <v>471</v>
      </c>
      <c r="AB113" s="3" t="s">
        <v>313</v>
      </c>
    </row>
    <row r="114" ht="15.75" customHeight="1">
      <c r="A114" s="3" t="str">
        <f t="shared" si="1"/>
        <v>Biodiesel,2017,1518-Magic,Chemical</v>
      </c>
      <c r="B114" s="3" t="str">
        <f t="shared" si="2"/>
        <v>Biodiesel,2017,1518-Magic</v>
      </c>
      <c r="D114" s="3" t="s">
        <v>299</v>
      </c>
      <c r="E114" s="3" t="str">
        <f>IF(VLOOKUP(B114,'RelationShips Composition Biodi'!A:C,3,0)="Production","Local","External")</f>
        <v>Local</v>
      </c>
      <c r="F114" s="5">
        <v>2017.0</v>
      </c>
      <c r="G114" s="3" t="s">
        <v>465</v>
      </c>
      <c r="H114" s="3" t="s">
        <v>365</v>
      </c>
      <c r="I114" s="3" t="s">
        <v>115</v>
      </c>
      <c r="J114" s="3" t="s">
        <v>115</v>
      </c>
      <c r="K114" s="3" t="s">
        <v>365</v>
      </c>
      <c r="L114" s="3" t="s">
        <v>115</v>
      </c>
      <c r="M114" s="3" t="s">
        <v>368</v>
      </c>
      <c r="N114" s="3" t="s">
        <v>315</v>
      </c>
      <c r="O114" s="3" t="s">
        <v>316</v>
      </c>
      <c r="P114" s="3" t="str">
        <f t="shared" si="4"/>
        <v>NL_UCO.NL_esterification_of_UCO</v>
      </c>
      <c r="Q114" s="3" t="s">
        <v>35</v>
      </c>
      <c r="R114" s="3" t="s">
        <v>77</v>
      </c>
      <c r="S114" s="3" t="s">
        <v>173</v>
      </c>
      <c r="T114" s="5" t="s">
        <v>173</v>
      </c>
      <c r="U114" s="5">
        <v>4.60431654676259</v>
      </c>
      <c r="V114" s="5" t="s">
        <v>37</v>
      </c>
      <c r="Y114" s="3" t="s">
        <v>470</v>
      </c>
      <c r="Z114" s="3" t="s">
        <v>29</v>
      </c>
      <c r="AA114" s="3" t="s">
        <v>471</v>
      </c>
      <c r="AB114" s="3" t="s">
        <v>313</v>
      </c>
    </row>
    <row r="115" ht="15.75" customHeight="1">
      <c r="A115" s="3" t="str">
        <f t="shared" si="1"/>
        <v>Biodiesel,2017,1518-Magic,Chemical</v>
      </c>
      <c r="B115" s="3" t="str">
        <f t="shared" si="2"/>
        <v>Biodiesel,2017,1518-Magic</v>
      </c>
      <c r="D115" s="3" t="s">
        <v>299</v>
      </c>
      <c r="E115" s="3" t="str">
        <f>IF(VLOOKUP(B115,'RelationShips Composition Biodi'!A:C,3,0)="Production","Local","External")</f>
        <v>Local</v>
      </c>
      <c r="F115" s="5">
        <v>2017.0</v>
      </c>
      <c r="G115" s="3" t="s">
        <v>465</v>
      </c>
      <c r="H115" s="3" t="s">
        <v>365</v>
      </c>
      <c r="I115" s="3" t="s">
        <v>115</v>
      </c>
      <c r="J115" s="3" t="s">
        <v>115</v>
      </c>
      <c r="K115" s="3" t="s">
        <v>365</v>
      </c>
      <c r="L115" s="3" t="s">
        <v>115</v>
      </c>
      <c r="M115" s="3" t="s">
        <v>368</v>
      </c>
      <c r="N115" s="3" t="s">
        <v>315</v>
      </c>
      <c r="O115" s="3" t="s">
        <v>316</v>
      </c>
      <c r="P115" s="3" t="str">
        <f t="shared" si="4"/>
        <v>NL_UCO.NL_esterification_of_UCO</v>
      </c>
      <c r="Q115" s="3" t="s">
        <v>35</v>
      </c>
      <c r="R115" s="3" t="s">
        <v>77</v>
      </c>
      <c r="S115" s="3" t="s">
        <v>174</v>
      </c>
      <c r="T115" s="5" t="s">
        <v>174</v>
      </c>
      <c r="U115" s="5">
        <v>5.44707091469681E-4</v>
      </c>
      <c r="V115" s="5" t="s">
        <v>37</v>
      </c>
      <c r="Y115" s="3" t="s">
        <v>470</v>
      </c>
      <c r="Z115" s="3" t="s">
        <v>29</v>
      </c>
      <c r="AA115" s="3" t="s">
        <v>471</v>
      </c>
      <c r="AB115" s="3" t="s">
        <v>313</v>
      </c>
    </row>
    <row r="116" ht="15.75" customHeight="1">
      <c r="A116" s="3" t="str">
        <f t="shared" si="1"/>
        <v>Biodiesel,2017,1518-Magic,FCL</v>
      </c>
      <c r="B116" s="3" t="str">
        <f t="shared" si="2"/>
        <v>Biodiesel,2017,1518-Magic</v>
      </c>
      <c r="D116" s="3" t="s">
        <v>299</v>
      </c>
      <c r="E116" s="3" t="str">
        <f>IF(VLOOKUP(B116,'RelationShips Composition Biodi'!A:C,3,0)="Production","Local","External")</f>
        <v>Local</v>
      </c>
      <c r="F116" s="5">
        <v>2017.0</v>
      </c>
      <c r="G116" s="3" t="s">
        <v>465</v>
      </c>
      <c r="H116" s="3" t="s">
        <v>365</v>
      </c>
      <c r="I116" s="3" t="s">
        <v>115</v>
      </c>
      <c r="J116" s="3" t="s">
        <v>115</v>
      </c>
      <c r="K116" s="3" t="s">
        <v>365</v>
      </c>
      <c r="L116" s="3" t="s">
        <v>115</v>
      </c>
      <c r="M116" s="3" t="s">
        <v>368</v>
      </c>
      <c r="N116" s="3" t="s">
        <v>315</v>
      </c>
      <c r="O116" s="3" t="s">
        <v>316</v>
      </c>
      <c r="P116" s="3" t="str">
        <f t="shared" si="4"/>
        <v>NL_UCO.NL_esterification_of_UCO</v>
      </c>
      <c r="Q116" s="3" t="s">
        <v>35</v>
      </c>
      <c r="R116" s="16" t="s">
        <v>116</v>
      </c>
      <c r="S116" s="3" t="s">
        <v>175</v>
      </c>
      <c r="T116" s="5" t="s">
        <v>175</v>
      </c>
      <c r="U116" s="5">
        <v>0.0633093525179856</v>
      </c>
      <c r="V116" s="5" t="s">
        <v>37</v>
      </c>
      <c r="Y116" s="3" t="s">
        <v>470</v>
      </c>
      <c r="Z116" s="3" t="s">
        <v>29</v>
      </c>
      <c r="AA116" s="3" t="s">
        <v>471</v>
      </c>
      <c r="AB116" s="3" t="s">
        <v>313</v>
      </c>
    </row>
    <row r="117" ht="15.75" customHeight="1">
      <c r="A117" s="3" t="str">
        <f t="shared" si="1"/>
        <v>Biodiesel,2017,1518-Magic,Bluewater</v>
      </c>
      <c r="B117" s="3" t="str">
        <f t="shared" si="2"/>
        <v>Biodiesel,2017,1518-Magic</v>
      </c>
      <c r="D117" s="3" t="s">
        <v>299</v>
      </c>
      <c r="E117" s="3" t="str">
        <f>IF(VLOOKUP(B117,'RelationShips Composition Biodi'!A:C,3,0)="Production","Local","External")</f>
        <v>Local</v>
      </c>
      <c r="F117" s="5">
        <v>2017.0</v>
      </c>
      <c r="G117" s="3" t="s">
        <v>465</v>
      </c>
      <c r="H117" s="3" t="s">
        <v>365</v>
      </c>
      <c r="I117" s="3" t="s">
        <v>115</v>
      </c>
      <c r="J117" s="3" t="s">
        <v>115</v>
      </c>
      <c r="K117" s="3" t="s">
        <v>365</v>
      </c>
      <c r="L117" s="3" t="s">
        <v>115</v>
      </c>
      <c r="M117" s="3" t="s">
        <v>368</v>
      </c>
      <c r="N117" s="3" t="s">
        <v>315</v>
      </c>
      <c r="O117" s="3" t="s">
        <v>316</v>
      </c>
      <c r="P117" s="3" t="str">
        <f t="shared" si="4"/>
        <v>NL_UCO.NL_esterification_of_UCO</v>
      </c>
      <c r="Q117" s="3" t="s">
        <v>35</v>
      </c>
      <c r="R117" s="3" t="s">
        <v>79</v>
      </c>
      <c r="S117" s="3" t="s">
        <v>149</v>
      </c>
      <c r="T117" s="5" t="s">
        <v>149</v>
      </c>
      <c r="U117" s="5">
        <v>0.126722134635149</v>
      </c>
      <c r="V117" s="5" t="s">
        <v>37</v>
      </c>
      <c r="Y117" s="3" t="s">
        <v>470</v>
      </c>
      <c r="Z117" s="3" t="s">
        <v>29</v>
      </c>
      <c r="AA117" s="3" t="s">
        <v>471</v>
      </c>
      <c r="AB117" s="3" t="s">
        <v>313</v>
      </c>
    </row>
    <row r="118" ht="15.75" customHeight="1">
      <c r="A118" s="3" t="str">
        <f t="shared" si="1"/>
        <v>Biodiesel,2017,1518-Magic,Biodiesel-Energy</v>
      </c>
      <c r="B118" s="3" t="str">
        <f t="shared" si="2"/>
        <v>Biodiesel,2017,1518-Magic</v>
      </c>
      <c r="D118" s="3" t="s">
        <v>299</v>
      </c>
      <c r="E118" s="3" t="str">
        <f>IF(VLOOKUP(B118,'RelationShips Composition Biodi'!A:C,3,0)="Production","Local","External")</f>
        <v>Local</v>
      </c>
      <c r="F118" s="5">
        <v>2017.0</v>
      </c>
      <c r="G118" s="3" t="s">
        <v>465</v>
      </c>
      <c r="H118" s="3" t="s">
        <v>365</v>
      </c>
      <c r="I118" s="3" t="s">
        <v>115</v>
      </c>
      <c r="J118" s="3" t="s">
        <v>115</v>
      </c>
      <c r="K118" s="3" t="s">
        <v>365</v>
      </c>
      <c r="L118" s="3" t="s">
        <v>115</v>
      </c>
      <c r="M118" s="3" t="s">
        <v>368</v>
      </c>
      <c r="N118" s="3" t="s">
        <v>315</v>
      </c>
      <c r="O118" s="3" t="s">
        <v>316</v>
      </c>
      <c r="P118" s="3" t="str">
        <f t="shared" si="4"/>
        <v>NL_UCO.NL_esterification_of_UCO</v>
      </c>
      <c r="Q118" s="3" t="s">
        <v>35</v>
      </c>
      <c r="R118" s="15" t="s">
        <v>113</v>
      </c>
      <c r="S118" s="3" t="s">
        <v>188</v>
      </c>
      <c r="T118" s="5" t="s">
        <v>190</v>
      </c>
      <c r="U118" s="5">
        <v>37000.0</v>
      </c>
      <c r="V118" s="5" t="s">
        <v>37</v>
      </c>
      <c r="Y118" s="3" t="s">
        <v>414</v>
      </c>
      <c r="Z118" s="3" t="s">
        <v>136</v>
      </c>
      <c r="AA118" s="3" t="s">
        <v>471</v>
      </c>
      <c r="AB118" s="3" t="s">
        <v>313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24.13"/>
    <col customWidth="1" min="3" max="3" width="15.38"/>
    <col customWidth="1" min="4" max="4" width="22.25"/>
    <col customWidth="1" min="5" max="5" width="15.38"/>
    <col customWidth="1" min="6" max="6" width="31.13"/>
    <col customWidth="1" min="7" max="8" width="9.38"/>
    <col customWidth="1" min="9" max="9" width="14.75"/>
    <col customWidth="1" min="10" max="10" width="41.13"/>
    <col customWidth="1" min="11" max="11" width="28.5"/>
    <col customWidth="1" min="12" max="12" width="14.75"/>
    <col customWidth="1" min="13" max="13" width="25.63"/>
    <col customWidth="1" min="14" max="14" width="25.25"/>
    <col customWidth="1" min="15" max="15" width="39.5"/>
    <col customWidth="1" min="16" max="16" width="10.0"/>
    <col customWidth="1" min="17" max="21" width="9.38"/>
    <col customWidth="1" min="22" max="22" width="14.5"/>
    <col customWidth="1" min="23" max="23" width="13.88"/>
    <col customWidth="1" min="24" max="24" width="13.38"/>
    <col customWidth="1" min="25" max="32" width="9.38"/>
  </cols>
  <sheetData>
    <row r="1">
      <c r="A1" s="1" t="s">
        <v>0</v>
      </c>
      <c r="B1" s="1" t="s">
        <v>235</v>
      </c>
      <c r="C1" s="1" t="s">
        <v>10</v>
      </c>
      <c r="D1" s="1" t="s">
        <v>5</v>
      </c>
      <c r="E1" s="26" t="s">
        <v>336</v>
      </c>
      <c r="F1" s="27" t="s">
        <v>343</v>
      </c>
      <c r="G1" s="1" t="s">
        <v>345</v>
      </c>
      <c r="H1" s="1" t="s">
        <v>238</v>
      </c>
      <c r="I1" s="1" t="s">
        <v>239</v>
      </c>
      <c r="J1" s="7" t="s">
        <v>349</v>
      </c>
      <c r="K1" s="7" t="s">
        <v>350</v>
      </c>
      <c r="L1" s="7" t="s">
        <v>351</v>
      </c>
      <c r="M1" s="1" t="s">
        <v>240</v>
      </c>
      <c r="N1" s="1" t="s">
        <v>241</v>
      </c>
      <c r="O1" s="1" t="s">
        <v>242</v>
      </c>
      <c r="P1" s="1" t="s">
        <v>8</v>
      </c>
      <c r="Q1" s="1" t="s">
        <v>9</v>
      </c>
      <c r="R1" s="7" t="s">
        <v>353</v>
      </c>
      <c r="S1" s="1" t="s">
        <v>246</v>
      </c>
      <c r="T1" s="1" t="s">
        <v>355</v>
      </c>
      <c r="U1" s="1" t="s">
        <v>356</v>
      </c>
      <c r="V1" s="28" t="s">
        <v>359</v>
      </c>
      <c r="W1" s="28" t="s">
        <v>361</v>
      </c>
      <c r="X1" s="29" t="s">
        <v>362</v>
      </c>
      <c r="Y1" s="29" t="s">
        <v>364</v>
      </c>
      <c r="Z1" s="5"/>
      <c r="AA1" s="5"/>
      <c r="AB1" s="5"/>
      <c r="AC1" s="5"/>
      <c r="AD1" s="5"/>
      <c r="AE1" s="5"/>
      <c r="AF1" s="5"/>
    </row>
    <row r="2">
      <c r="A2" s="3" t="str">
        <f>CONCATENATE(D2,",",G2,",",H2)</f>
        <v>Biodiesel,2017,1518-Magic</v>
      </c>
      <c r="B2" s="3" t="str">
        <f>CONCATENATE(C2,",",D2,",",G2)</f>
        <v>Production,Biodiesel,2017</v>
      </c>
      <c r="C2" s="3" t="s">
        <v>25</v>
      </c>
      <c r="D2" s="3" t="s">
        <v>35</v>
      </c>
      <c r="E2" s="5" t="s">
        <v>26</v>
      </c>
      <c r="F2" s="5" t="s">
        <v>37</v>
      </c>
      <c r="G2" s="3">
        <v>2017.0</v>
      </c>
      <c r="H2" s="3" t="s">
        <v>365</v>
      </c>
      <c r="I2" s="3" t="s">
        <v>115</v>
      </c>
      <c r="J2" s="5" t="s">
        <v>366</v>
      </c>
      <c r="K2" s="5" t="s">
        <v>37</v>
      </c>
      <c r="L2" s="5" t="s">
        <v>367</v>
      </c>
      <c r="M2" s="3" t="s">
        <v>365</v>
      </c>
      <c r="N2" s="3" t="s">
        <v>115</v>
      </c>
      <c r="O2" s="3" t="s">
        <v>368</v>
      </c>
      <c r="Q2" s="30">
        <v>1.0</v>
      </c>
      <c r="R2" s="31">
        <v>1.0</v>
      </c>
      <c r="T2" s="3" t="s">
        <v>369</v>
      </c>
      <c r="U2" s="3" t="s">
        <v>370</v>
      </c>
      <c r="V2" s="32" t="str">
        <f>VLOOKUP(B2,'Interfaces Balance'!$A:$J,7,0)</f>
        <v>Vegetablemethylesterbiodiesel</v>
      </c>
      <c r="W2" s="32" t="s">
        <v>24</v>
      </c>
      <c r="X2" s="32" t="str">
        <f>Q2*V2</f>
        <v>#VALUE!</v>
      </c>
      <c r="Y2" s="3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