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guill\OneDrive\Documents\Git\ELIZ-2021\RC_Rendus_Compet\"/>
    </mc:Choice>
  </mc:AlternateContent>
  <xr:revisionPtr revIDLastSave="0" documentId="8_{36B2C4E8-B2EC-41F9-BCFE-BE6EAE4B5F60}" xr6:coauthVersionLast="47"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108" yWindow="-108" windowWidth="23256" windowHeight="12576"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97" i="1" l="1"/>
  <c r="L98" i="1"/>
  <c r="L99" i="1"/>
  <c r="L100" i="1"/>
  <c r="L101" i="1"/>
  <c r="L102" i="1"/>
  <c r="L103" i="1"/>
  <c r="L104" i="1"/>
  <c r="L96" i="1"/>
  <c r="K21" i="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14" i="3"/>
  <c r="J15" i="3"/>
  <c r="J16" i="3"/>
  <c r="J17" i="3"/>
  <c r="J18" i="3"/>
  <c r="J19" i="3"/>
  <c r="J20" i="3"/>
  <c r="J21" i="3"/>
  <c r="J22" i="3"/>
  <c r="J23" i="3"/>
  <c r="J24" i="3"/>
  <c r="J25" i="3"/>
  <c r="J26" i="3"/>
  <c r="J27" i="3"/>
  <c r="J28" i="3"/>
  <c r="J29" i="3"/>
  <c r="J13" i="3"/>
  <c r="J12" i="3"/>
  <c r="J9" i="3"/>
  <c r="D6" i="3"/>
  <c r="Q12" i="3"/>
  <c r="F12" i="3"/>
  <c r="H12" i="3" l="1"/>
  <c r="O30" i="3"/>
  <c r="Q30" i="3" s="1"/>
  <c r="J8" i="3"/>
  <c r="H53" i="3"/>
  <c r="F62" i="3"/>
  <c r="F63" i="3"/>
  <c r="F29" i="3"/>
  <c r="H29" i="3" s="1"/>
  <c r="F28" i="3"/>
  <c r="H28" i="3" s="1"/>
  <c r="F27" i="3"/>
  <c r="H27" i="3" s="1"/>
  <c r="F26" i="3"/>
  <c r="H26" i="3" s="1"/>
  <c r="F25" i="3"/>
  <c r="H25" i="3" s="1"/>
  <c r="F24" i="3"/>
  <c r="H24" i="3" s="1"/>
  <c r="F23" i="3"/>
  <c r="H23" i="3" s="1"/>
  <c r="F22" i="3"/>
  <c r="H22" i="3" s="1"/>
  <c r="F21" i="3"/>
  <c r="H21" i="3" s="1"/>
  <c r="F20" i="3"/>
  <c r="H20" i="3" s="1"/>
  <c r="F19" i="3"/>
  <c r="H19" i="3" s="1"/>
  <c r="F18" i="3"/>
  <c r="H18" i="3" s="1"/>
  <c r="F17" i="3"/>
  <c r="H17" i="3" s="1"/>
  <c r="F16" i="3"/>
  <c r="H16" i="3" s="1"/>
  <c r="F15" i="3"/>
  <c r="H15" i="3" s="1"/>
  <c r="F14" i="3"/>
  <c r="H14" i="3" s="1"/>
  <c r="F13" i="3"/>
  <c r="H13" i="3" l="1"/>
  <c r="Q39" i="5"/>
  <c r="H39" i="5"/>
  <c r="D68" i="3" l="1"/>
  <c r="D69" i="3"/>
  <c r="D70" i="3"/>
  <c r="D71" i="3"/>
  <c r="F71" i="3" s="1"/>
  <c r="F11" i="4"/>
  <c r="Q18" i="3" l="1"/>
  <c r="Q23" i="3"/>
  <c r="F68" i="3" l="1"/>
  <c r="A61" i="1"/>
  <c r="A20" i="1"/>
  <c r="A47" i="1"/>
  <c r="A36" i="1"/>
  <c r="A99" i="1"/>
  <c r="A87" i="1"/>
  <c r="A59" i="1"/>
  <c r="A56" i="1"/>
  <c r="A104" i="1"/>
  <c r="A90" i="1"/>
  <c r="A21" i="1"/>
  <c r="A85" i="1"/>
  <c r="A63" i="1"/>
  <c r="A23" i="1"/>
  <c r="A100" i="1"/>
  <c r="A19" i="1"/>
  <c r="A98" i="1"/>
  <c r="A96" i="1"/>
  <c r="A64" i="1"/>
  <c r="A94" i="1"/>
  <c r="A88" i="1"/>
  <c r="A72" i="1"/>
  <c r="A48" i="1"/>
  <c r="A86" i="1"/>
  <c r="A62" i="1"/>
  <c r="A37" i="1"/>
  <c r="A32" i="1"/>
  <c r="A35" i="1"/>
  <c r="A39" i="1"/>
  <c r="A30" i="1"/>
  <c r="A77" i="1"/>
  <c r="A25" i="1"/>
  <c r="A78" i="1"/>
  <c r="A93" i="1"/>
  <c r="A50" i="1"/>
  <c r="A92" i="1"/>
  <c r="A45" i="1"/>
  <c r="A102" i="1"/>
  <c r="A41" i="1"/>
  <c r="A80" i="1"/>
  <c r="A34" i="1"/>
  <c r="A82" i="1"/>
  <c r="A66" i="1"/>
  <c r="A27" i="1"/>
  <c r="A76" i="1"/>
  <c r="A38" i="1"/>
  <c r="A24" i="1"/>
  <c r="A79" i="1"/>
  <c r="A81" i="1"/>
  <c r="A49" i="1"/>
  <c r="A52" i="1"/>
  <c r="A91" i="1"/>
  <c r="A73" i="1"/>
  <c r="A51" i="1"/>
  <c r="A55" i="1"/>
  <c r="A54" i="1"/>
  <c r="A101" i="1"/>
  <c r="A74" i="1"/>
  <c r="A29" i="1"/>
  <c r="A46" i="1"/>
  <c r="A53" i="1"/>
  <c r="A60" i="1"/>
  <c r="A26" i="1"/>
  <c r="A67" i="1"/>
  <c r="A70" i="1"/>
  <c r="A57" i="1"/>
  <c r="A40" i="1"/>
  <c r="A68" i="1"/>
  <c r="A95" i="1"/>
  <c r="A22" i="1"/>
  <c r="A31" i="1"/>
  <c r="A89" i="1"/>
  <c r="A44" i="1"/>
  <c r="A33" i="1"/>
  <c r="A43" i="1"/>
  <c r="A75" i="1"/>
  <c r="A103" i="1"/>
  <c r="A28" i="1"/>
  <c r="A84" i="1"/>
  <c r="A69" i="1"/>
  <c r="A97" i="1"/>
  <c r="A42" i="1"/>
  <c r="A83" i="1"/>
  <c r="A58" i="1"/>
  <c r="A71"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F2" i="7" s="1"/>
  <c r="H29" i="7"/>
  <c r="H28" i="7" s="1"/>
  <c r="B1" i="7"/>
  <c r="L9" i="10" l="1"/>
  <c r="K43" i="9" l="1"/>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F97" i="1"/>
  <c r="F98" i="1"/>
  <c r="F99" i="1"/>
  <c r="F100" i="1"/>
  <c r="F101" i="1"/>
  <c r="F102" i="1"/>
  <c r="F103" i="1"/>
  <c r="F104" i="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<sst xmlns="http://schemas.openxmlformats.org/spreadsheetml/2006/main" count="567" uniqueCount="356">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</sst>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4">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0" borderId="15" xfId="0" applyFill="1" applyBorder="1" applyAlignment="1">
      <alignment horizontal="left"/>
    </xf>
    <xf numFmtId="0" fontId="1" fillId="0" borderId="15" xfId="3" applyFont="1" applyFill="1" applyBorder="1" applyAlignment="1">
      <alignment horizontal="center"/>
    </xf>
    <xf numFmtId="0" fontId="1" fillId="4" borderId="0" xfId="3" applyFont="1" applyAlignment="1">
      <alignment horizontal="center"/>
    </xf>
    <xf numFmtId="0" fontId="0" fillId="6" borderId="0" xfId="0" applyFill="1" applyAlignment="1">
      <alignment horizontal="right"/>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3" fillId="2" borderId="1" xfId="1" applyAlignment="1" applyProtection="1">
      <alignment horizontal="left"/>
      <protection locked="0"/>
    </xf>
    <xf numFmtId="0" fontId="0" fillId="0" borderId="8" xfId="0" applyFill="1" applyBorder="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0" fillId="0" borderId="0" xfId="0" applyFill="1" applyAlignment="1">
      <alignment horizontal="center"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left"/>
    </xf>
    <xf numFmtId="0" fontId="0" fillId="7" borderId="9" xfId="0" applyFill="1" applyBorder="1" applyAlignment="1">
      <alignment horizontal="center" vertical="center"/>
    </xf>
    <xf numFmtId="0" fontId="0" fillId="7" borderId="0" xfId="0" applyFill="1" applyAlignment="1">
      <alignment horizontal="center" vertical="center"/>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lignment horizontal="center" vertic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23" xfId="0" applyFill="1" applyBorder="1" applyAlignment="1">
      <alignment horizontal="left" vertical="top"/>
    </xf>
    <xf numFmtId="0" fontId="0" fillId="0" borderId="24" xfId="0" applyFill="1" applyBorder="1" applyAlignment="1">
      <alignment horizontal="left" vertical="top"/>
    </xf>
    <xf numFmtId="0" fontId="0" fillId="0" borderId="22" xfId="0" applyFill="1" applyBorder="1" applyAlignment="1">
      <alignment horizontal="left" vertical="top"/>
    </xf>
    <xf numFmtId="0" fontId="4" fillId="3" borderId="1" xfId="2" applyAlignment="1">
      <alignment horizontal="center"/>
    </xf>
    <xf numFmtId="0" fontId="1" fillId="0" borderId="0" xfId="0" applyFont="1" applyFill="1" applyAlignment="1">
      <alignment horizontal="center"/>
    </xf>
    <xf numFmtId="0" fontId="4" fillId="3" borderId="1" xfId="2" applyAlignment="1">
      <alignment horizontal="left"/>
    </xf>
    <xf numFmtId="0" fontId="3" fillId="2" borderId="1" xfId="1" applyAlignment="1" applyProtection="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right"/>
    </xf>
    <xf numFmtId="0" fontId="0" fillId="0" borderId="5" xfId="0" applyBorder="1" applyAlignment="1">
      <alignment horizontal="right"/>
    </xf>
    <xf numFmtId="0" fontId="0" fillId="0" borderId="23" xfId="0" applyFill="1" applyBorder="1" applyAlignment="1">
      <alignment horizontal="left" vertical="top" wrapText="1"/>
    </xf>
    <xf numFmtId="0" fontId="0" fillId="0" borderId="5" xfId="0" applyFill="1" applyBorder="1" applyAlignment="1">
      <alignment horizontal="center"/>
    </xf>
    <xf numFmtId="0" fontId="3" fillId="2" borderId="1" xfId="1" applyAlignment="1" applyProtection="1">
      <alignment horizontal="center" vertical="center" wrapText="1"/>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3" fillId="2" borderId="1" xfId="1" applyAlignment="1" applyProtection="1">
      <alignment horizontal="left" vertical="top" wrapText="1"/>
      <protection locked="0"/>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0" xfId="0" applyFill="1" applyBorder="1" applyAlignment="1">
      <alignment horizontal="right"/>
    </xf>
    <xf numFmtId="0" fontId="0" fillId="0" borderId="0" xfId="0" applyFill="1" applyBorder="1" applyAlignment="1">
      <alignment horizontal="center"/>
    </xf>
    <xf numFmtId="0" fontId="2" fillId="8" borderId="18" xfId="3" applyFont="1"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3" fillId="2" borderId="1" xfId="1" applyAlignment="1" applyProtection="1">
      <protection locked="0"/>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xf>
    <xf numFmtId="0" fontId="2" fillId="0" borderId="17" xfId="3" applyFont="1" applyFill="1" applyBorder="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cellXfs>
  <cellStyles count="7">
    <cellStyle name="40% - Accent1" xfId="3" builtinId="31"/>
    <cellStyle name="Calculation" xfId="2" builtinId="22"/>
    <cellStyle name="Hyperlink" xfId="5" builtinId="8"/>
    <cellStyle name="Input" xfId="1" builtinId="20"/>
    <cellStyle name="Normal" xfId="0" builtinId="0"/>
    <cellStyle name="Output" xfId="6" builtinId="21"/>
    <cellStyle name="Percent" xfId="4" builtinId="5"/>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tabSelected="1" zoomScaleNormal="100" workbookViewId="0">
      <selection activeCell="N6" sqref="N6"/>
    </sheetView>
  </sheetViews>
  <sheetFormatPr defaultColWidth="8.7265625" defaultRowHeight="13.8" x14ac:dyDescent="0.25"/>
  <cols>
    <col min="1" max="16384" width="8.7265625" style="3"/>
  </cols>
  <sheetData>
    <row r="1" spans="1:16" x14ac:dyDescent="0.25">
      <c r="A1" s="49" t="s">
        <v>0</v>
      </c>
      <c r="B1" s="49"/>
      <c r="C1" s="49"/>
      <c r="D1" s="49"/>
      <c r="E1" s="49"/>
      <c r="F1" s="49"/>
      <c r="G1" s="49"/>
      <c r="H1" s="49"/>
      <c r="J1" s="49" t="s">
        <v>1</v>
      </c>
      <c r="K1" s="49"/>
      <c r="L1" s="49"/>
    </row>
    <row r="2" spans="1:16" x14ac:dyDescent="0.25">
      <c r="A2" s="51" t="s">
        <v>2</v>
      </c>
      <c r="B2" s="52"/>
      <c r="C2" s="52"/>
      <c r="D2" s="52"/>
      <c r="E2" s="52"/>
      <c r="F2" s="52"/>
      <c r="G2" s="52"/>
      <c r="H2" s="52"/>
      <c r="J2" s="50" t="s">
        <v>3</v>
      </c>
      <c r="K2" s="50"/>
      <c r="L2" s="30" t="str">
        <f ca="1">Datasheets!C1</f>
        <v>BLANK</v>
      </c>
    </row>
    <row r="3" spans="1:16" x14ac:dyDescent="0.25">
      <c r="A3" s="52"/>
      <c r="B3" s="52"/>
      <c r="C3" s="52"/>
      <c r="D3" s="52"/>
      <c r="E3" s="52"/>
      <c r="F3" s="52"/>
      <c r="G3" s="52"/>
      <c r="H3" s="52"/>
      <c r="J3" s="50" t="s">
        <v>4</v>
      </c>
      <c r="K3" s="50"/>
      <c r="L3" s="30" t="str">
        <f ca="1">'TS Schematics'!B1</f>
        <v>BLANK</v>
      </c>
    </row>
    <row r="4" spans="1:16" x14ac:dyDescent="0.25">
      <c r="A4" s="52"/>
      <c r="B4" s="52"/>
      <c r="C4" s="52"/>
      <c r="D4" s="52"/>
      <c r="E4" s="52"/>
      <c r="F4" s="52"/>
      <c r="G4" s="52"/>
      <c r="H4" s="52"/>
      <c r="J4" s="50" t="s">
        <v>5</v>
      </c>
      <c r="K4" s="50"/>
      <c r="L4" s="30" t="str">
        <f ca="1">Accumulator!B1</f>
        <v>BLANK</v>
      </c>
    </row>
    <row r="5" spans="1:16" x14ac:dyDescent="0.25">
      <c r="A5" s="52"/>
      <c r="B5" s="52"/>
      <c r="C5" s="52"/>
      <c r="D5" s="52"/>
      <c r="E5" s="52"/>
      <c r="F5" s="52"/>
      <c r="G5" s="52"/>
      <c r="H5" s="52"/>
      <c r="J5" s="50" t="s">
        <v>6</v>
      </c>
      <c r="K5" s="50"/>
      <c r="L5" s="30" t="str">
        <f ca="1">PrechargeDischarge!B1</f>
        <v>BLANK</v>
      </c>
    </row>
    <row r="6" spans="1:16" x14ac:dyDescent="0.25">
      <c r="A6" s="52"/>
      <c r="B6" s="52"/>
      <c r="C6" s="52"/>
      <c r="D6" s="52"/>
      <c r="E6" s="52"/>
      <c r="F6" s="52"/>
      <c r="G6" s="52"/>
      <c r="H6" s="52"/>
      <c r="J6" s="50" t="s">
        <v>7</v>
      </c>
      <c r="K6" s="50"/>
      <c r="L6" s="30" t="str">
        <f ca="1">Charging!B1</f>
        <v>BLANK</v>
      </c>
    </row>
    <row r="7" spans="1:16" x14ac:dyDescent="0.25">
      <c r="A7" s="52"/>
      <c r="B7" s="52"/>
      <c r="C7" s="52"/>
      <c r="D7" s="52"/>
      <c r="E7" s="52"/>
      <c r="F7" s="52"/>
      <c r="G7" s="52"/>
      <c r="H7" s="52"/>
      <c r="J7" s="50" t="s">
        <v>8</v>
      </c>
      <c r="K7" s="50"/>
      <c r="L7" s="30" t="str">
        <f ca="1">'Shutdown Circuit'!B1</f>
        <v>BLANK</v>
      </c>
    </row>
    <row r="8" spans="1:16" x14ac:dyDescent="0.25">
      <c r="A8" s="52"/>
      <c r="B8" s="52"/>
      <c r="C8" s="52"/>
      <c r="D8" s="52"/>
      <c r="E8" s="52"/>
      <c r="F8" s="52"/>
      <c r="G8" s="52"/>
      <c r="H8" s="52"/>
      <c r="J8" s="50" t="s">
        <v>9</v>
      </c>
      <c r="K8" s="50"/>
      <c r="L8" s="30" t="str">
        <f ca="1">'Torque Security'!$B$1</f>
        <v>BLANK</v>
      </c>
    </row>
    <row r="9" spans="1:16" x14ac:dyDescent="0.25">
      <c r="A9" s="52"/>
      <c r="B9" s="52"/>
      <c r="C9" s="52"/>
      <c r="D9" s="52"/>
      <c r="E9" s="52"/>
      <c r="F9" s="52"/>
      <c r="G9" s="52"/>
      <c r="H9" s="52"/>
      <c r="J9" s="50" t="s">
        <v>10</v>
      </c>
      <c r="K9" s="50"/>
      <c r="L9" s="30" t="str">
        <f ca="1">Other!B1</f>
        <v>BLANK</v>
      </c>
    </row>
    <row r="10" spans="1:16" x14ac:dyDescent="0.25">
      <c r="A10" s="52"/>
      <c r="B10" s="52"/>
      <c r="C10" s="52"/>
      <c r="D10" s="52"/>
      <c r="E10" s="52"/>
      <c r="F10" s="52"/>
      <c r="G10" s="52"/>
      <c r="H10" s="52"/>
    </row>
    <row r="11" spans="1:16" x14ac:dyDescent="0.25">
      <c r="A11" s="52"/>
      <c r="B11" s="52"/>
      <c r="C11" s="52"/>
      <c r="D11" s="52"/>
      <c r="E11" s="52"/>
      <c r="F11" s="52"/>
      <c r="G11" s="52"/>
      <c r="H11" s="52"/>
      <c r="J11" s="53" t="s">
        <v>11</v>
      </c>
      <c r="K11" s="53"/>
      <c r="L11" s="65" t="s">
        <v>354</v>
      </c>
      <c r="M11" s="65"/>
      <c r="N11" s="65"/>
      <c r="O11" s="65"/>
      <c r="P11" s="65"/>
    </row>
    <row r="12" spans="1:16" x14ac:dyDescent="0.25">
      <c r="A12" s="52"/>
      <c r="B12" s="52"/>
      <c r="C12" s="52"/>
      <c r="D12" s="52"/>
      <c r="E12" s="52"/>
      <c r="F12" s="52"/>
      <c r="G12" s="52"/>
      <c r="H12" s="52"/>
      <c r="J12" s="53" t="s">
        <v>12</v>
      </c>
      <c r="K12" s="53"/>
      <c r="L12" s="65" t="s">
        <v>355</v>
      </c>
      <c r="M12" s="65"/>
      <c r="N12" s="65"/>
      <c r="O12" s="65"/>
      <c r="P12" s="65"/>
    </row>
    <row r="13" spans="1:16" x14ac:dyDescent="0.25">
      <c r="A13" s="52"/>
      <c r="B13" s="52"/>
      <c r="C13" s="52"/>
      <c r="D13" s="52"/>
      <c r="E13" s="52"/>
      <c r="F13" s="52"/>
      <c r="G13" s="52"/>
      <c r="H13" s="52"/>
      <c r="J13" s="53" t="s">
        <v>13</v>
      </c>
      <c r="K13" s="53"/>
      <c r="L13" s="54">
        <v>2022</v>
      </c>
      <c r="M13" s="54"/>
      <c r="N13" s="54"/>
      <c r="O13" s="54"/>
      <c r="P13" s="54"/>
    </row>
    <row r="14" spans="1:16" x14ac:dyDescent="0.25">
      <c r="A14" s="52"/>
      <c r="B14" s="52"/>
      <c r="C14" s="52"/>
      <c r="D14" s="52"/>
      <c r="E14" s="52"/>
      <c r="F14" s="52"/>
      <c r="G14" s="52"/>
      <c r="H14" s="52"/>
    </row>
    <row r="15" spans="1:16" x14ac:dyDescent="0.25">
      <c r="A15" s="52"/>
      <c r="B15" s="52"/>
      <c r="C15" s="52"/>
      <c r="D15" s="52"/>
      <c r="E15" s="52"/>
      <c r="F15" s="52"/>
      <c r="G15" s="52"/>
      <c r="H15" s="52"/>
      <c r="J15" s="50" t="s">
        <v>329</v>
      </c>
      <c r="K15" s="50"/>
      <c r="L15" s="44">
        <f>MaxTSVoltage</f>
        <v>0</v>
      </c>
      <c r="M15" s="3" t="s">
        <v>27</v>
      </c>
    </row>
    <row r="16" spans="1:16" x14ac:dyDescent="0.25">
      <c r="A16" s="52"/>
      <c r="B16" s="52"/>
      <c r="C16" s="52"/>
      <c r="D16" s="52"/>
      <c r="E16" s="52"/>
      <c r="F16" s="52"/>
      <c r="G16" s="52"/>
      <c r="H16" s="52"/>
      <c r="J16" s="50" t="s">
        <v>330</v>
      </c>
      <c r="K16" s="50"/>
      <c r="L16" s="44" t="e">
        <f ca="1">Accumulator!U20</f>
        <v>#N/A</v>
      </c>
      <c r="M16" s="3" t="s">
        <v>31</v>
      </c>
    </row>
    <row r="17" spans="1:16" x14ac:dyDescent="0.25">
      <c r="A17" s="52"/>
      <c r="B17" s="52"/>
      <c r="C17" s="52"/>
      <c r="D17" s="52"/>
      <c r="E17" s="52"/>
      <c r="F17" s="52"/>
      <c r="G17" s="52"/>
      <c r="H17" s="52"/>
    </row>
    <row r="19" spans="1:16" x14ac:dyDescent="0.25">
      <c r="A19" s="64" t="s">
        <v>14</v>
      </c>
      <c r="B19" s="64"/>
      <c r="C19" s="64"/>
      <c r="D19" s="64"/>
      <c r="E19" s="64"/>
      <c r="F19" s="64"/>
      <c r="G19" s="64"/>
      <c r="H19" s="64"/>
      <c r="I19" s="64"/>
      <c r="J19" s="64"/>
      <c r="K19" s="64"/>
      <c r="L19" s="64"/>
      <c r="M19" s="64"/>
      <c r="N19" s="64"/>
      <c r="O19" s="64"/>
      <c r="P19" s="64"/>
    </row>
    <row r="20" spans="1:16" x14ac:dyDescent="0.25">
      <c r="A20" s="55"/>
      <c r="B20" s="56"/>
      <c r="C20" s="56"/>
      <c r="D20" s="56"/>
      <c r="E20" s="56"/>
      <c r="F20" s="56"/>
      <c r="G20" s="56"/>
      <c r="H20" s="56"/>
      <c r="I20" s="56"/>
      <c r="J20" s="56"/>
      <c r="K20" s="56"/>
      <c r="L20" s="56"/>
      <c r="M20" s="56"/>
      <c r="N20" s="56"/>
      <c r="O20" s="56"/>
      <c r="P20" s="57"/>
    </row>
    <row r="21" spans="1:16" x14ac:dyDescent="0.25">
      <c r="A21" s="58"/>
      <c r="B21" s="59"/>
      <c r="C21" s="59"/>
      <c r="D21" s="59"/>
      <c r="E21" s="59"/>
      <c r="F21" s="59"/>
      <c r="G21" s="59"/>
      <c r="H21" s="59"/>
      <c r="I21" s="59"/>
      <c r="J21" s="59"/>
      <c r="K21" s="59"/>
      <c r="L21" s="59"/>
      <c r="M21" s="59"/>
      <c r="N21" s="59"/>
      <c r="O21" s="59"/>
      <c r="P21" s="60"/>
    </row>
    <row r="22" spans="1:16" x14ac:dyDescent="0.25">
      <c r="A22" s="58"/>
      <c r="B22" s="59"/>
      <c r="C22" s="59"/>
      <c r="D22" s="59"/>
      <c r="E22" s="59"/>
      <c r="F22" s="59"/>
      <c r="G22" s="59"/>
      <c r="H22" s="59"/>
      <c r="I22" s="59"/>
      <c r="J22" s="59"/>
      <c r="K22" s="59"/>
      <c r="L22" s="59"/>
      <c r="M22" s="59"/>
      <c r="N22" s="59"/>
      <c r="O22" s="59"/>
      <c r="P22" s="60"/>
    </row>
    <row r="23" spans="1:16" x14ac:dyDescent="0.25">
      <c r="A23" s="58"/>
      <c r="B23" s="59"/>
      <c r="C23" s="59"/>
      <c r="D23" s="59"/>
      <c r="E23" s="59"/>
      <c r="F23" s="59"/>
      <c r="G23" s="59"/>
      <c r="H23" s="59"/>
      <c r="I23" s="59"/>
      <c r="J23" s="59"/>
      <c r="K23" s="59"/>
      <c r="L23" s="59"/>
      <c r="M23" s="59"/>
      <c r="N23" s="59"/>
      <c r="O23" s="59"/>
      <c r="P23" s="60"/>
    </row>
    <row r="24" spans="1:16" x14ac:dyDescent="0.25">
      <c r="A24" s="58"/>
      <c r="B24" s="59"/>
      <c r="C24" s="59"/>
      <c r="D24" s="59"/>
      <c r="E24" s="59"/>
      <c r="F24" s="59"/>
      <c r="G24" s="59"/>
      <c r="H24" s="59"/>
      <c r="I24" s="59"/>
      <c r="J24" s="59"/>
      <c r="K24" s="59"/>
      <c r="L24" s="59"/>
      <c r="M24" s="59"/>
      <c r="N24" s="59"/>
      <c r="O24" s="59"/>
      <c r="P24" s="60"/>
    </row>
    <row r="25" spans="1:16" x14ac:dyDescent="0.25">
      <c r="A25" s="58"/>
      <c r="B25" s="59"/>
      <c r="C25" s="59"/>
      <c r="D25" s="59"/>
      <c r="E25" s="59"/>
      <c r="F25" s="59"/>
      <c r="G25" s="59"/>
      <c r="H25" s="59"/>
      <c r="I25" s="59"/>
      <c r="J25" s="59"/>
      <c r="K25" s="59"/>
      <c r="L25" s="59"/>
      <c r="M25" s="59"/>
      <c r="N25" s="59"/>
      <c r="O25" s="59"/>
      <c r="P25" s="60"/>
    </row>
    <row r="26" spans="1:16" x14ac:dyDescent="0.25">
      <c r="A26" s="58"/>
      <c r="B26" s="59"/>
      <c r="C26" s="59"/>
      <c r="D26" s="59"/>
      <c r="E26" s="59"/>
      <c r="F26" s="59"/>
      <c r="G26" s="59"/>
      <c r="H26" s="59"/>
      <c r="I26" s="59"/>
      <c r="J26" s="59"/>
      <c r="K26" s="59"/>
      <c r="L26" s="59"/>
      <c r="M26" s="59"/>
      <c r="N26" s="59"/>
      <c r="O26" s="59"/>
      <c r="P26" s="60"/>
    </row>
    <row r="27" spans="1:16" x14ac:dyDescent="0.25">
      <c r="A27" s="58"/>
      <c r="B27" s="59"/>
      <c r="C27" s="59"/>
      <c r="D27" s="59"/>
      <c r="E27" s="59"/>
      <c r="F27" s="59"/>
      <c r="G27" s="59"/>
      <c r="H27" s="59"/>
      <c r="I27" s="59"/>
      <c r="J27" s="59"/>
      <c r="K27" s="59"/>
      <c r="L27" s="59"/>
      <c r="M27" s="59"/>
      <c r="N27" s="59"/>
      <c r="O27" s="59"/>
      <c r="P27" s="60"/>
    </row>
    <row r="28" spans="1:16" x14ac:dyDescent="0.25">
      <c r="A28" s="58"/>
      <c r="B28" s="59"/>
      <c r="C28" s="59"/>
      <c r="D28" s="59"/>
      <c r="E28" s="59"/>
      <c r="F28" s="59"/>
      <c r="G28" s="59"/>
      <c r="H28" s="59"/>
      <c r="I28" s="59"/>
      <c r="J28" s="59"/>
      <c r="K28" s="59"/>
      <c r="L28" s="59"/>
      <c r="M28" s="59"/>
      <c r="N28" s="59"/>
      <c r="O28" s="59"/>
      <c r="P28" s="60"/>
    </row>
    <row r="29" spans="1:16" x14ac:dyDescent="0.25">
      <c r="A29" s="58"/>
      <c r="B29" s="59"/>
      <c r="C29" s="59"/>
      <c r="D29" s="59"/>
      <c r="E29" s="59"/>
      <c r="F29" s="59"/>
      <c r="G29" s="59"/>
      <c r="H29" s="59"/>
      <c r="I29" s="59"/>
      <c r="J29" s="59"/>
      <c r="K29" s="59"/>
      <c r="L29" s="59"/>
      <c r="M29" s="59"/>
      <c r="N29" s="59"/>
      <c r="O29" s="59"/>
      <c r="P29" s="60"/>
    </row>
    <row r="30" spans="1:16" x14ac:dyDescent="0.25">
      <c r="A30" s="58"/>
      <c r="B30" s="59"/>
      <c r="C30" s="59"/>
      <c r="D30" s="59"/>
      <c r="E30" s="59"/>
      <c r="F30" s="59"/>
      <c r="G30" s="59"/>
      <c r="H30" s="59"/>
      <c r="I30" s="59"/>
      <c r="J30" s="59"/>
      <c r="K30" s="59"/>
      <c r="L30" s="59"/>
      <c r="M30" s="59"/>
      <c r="N30" s="59"/>
      <c r="O30" s="59"/>
      <c r="P30" s="60"/>
    </row>
    <row r="31" spans="1:16" x14ac:dyDescent="0.25">
      <c r="A31" s="58"/>
      <c r="B31" s="59"/>
      <c r="C31" s="59"/>
      <c r="D31" s="59"/>
      <c r="E31" s="59"/>
      <c r="F31" s="59"/>
      <c r="G31" s="59"/>
      <c r="H31" s="59"/>
      <c r="I31" s="59"/>
      <c r="J31" s="59"/>
      <c r="K31" s="59"/>
      <c r="L31" s="59"/>
      <c r="M31" s="59"/>
      <c r="N31" s="59"/>
      <c r="O31" s="59"/>
      <c r="P31" s="60"/>
    </row>
    <row r="32" spans="1:16" x14ac:dyDescent="0.25">
      <c r="A32" s="58"/>
      <c r="B32" s="59"/>
      <c r="C32" s="59"/>
      <c r="D32" s="59"/>
      <c r="E32" s="59"/>
      <c r="F32" s="59"/>
      <c r="G32" s="59"/>
      <c r="H32" s="59"/>
      <c r="I32" s="59"/>
      <c r="J32" s="59"/>
      <c r="K32" s="59"/>
      <c r="L32" s="59"/>
      <c r="M32" s="59"/>
      <c r="N32" s="59"/>
      <c r="O32" s="59"/>
      <c r="P32" s="60"/>
    </row>
    <row r="33" spans="1:16" x14ac:dyDescent="0.25">
      <c r="A33" s="58"/>
      <c r="B33" s="59"/>
      <c r="C33" s="59"/>
      <c r="D33" s="59"/>
      <c r="E33" s="59"/>
      <c r="F33" s="59"/>
      <c r="G33" s="59"/>
      <c r="H33" s="59"/>
      <c r="I33" s="59"/>
      <c r="J33" s="59"/>
      <c r="K33" s="59"/>
      <c r="L33" s="59"/>
      <c r="M33" s="59"/>
      <c r="N33" s="59"/>
      <c r="O33" s="59"/>
      <c r="P33" s="60"/>
    </row>
    <row r="34" spans="1:16" x14ac:dyDescent="0.25">
      <c r="A34" s="58"/>
      <c r="B34" s="59"/>
      <c r="C34" s="59"/>
      <c r="D34" s="59"/>
      <c r="E34" s="59"/>
      <c r="F34" s="59"/>
      <c r="G34" s="59"/>
      <c r="H34" s="59"/>
      <c r="I34" s="59"/>
      <c r="J34" s="59"/>
      <c r="K34" s="59"/>
      <c r="L34" s="59"/>
      <c r="M34" s="59"/>
      <c r="N34" s="59"/>
      <c r="O34" s="59"/>
      <c r="P34" s="60"/>
    </row>
    <row r="35" spans="1:16" x14ac:dyDescent="0.25">
      <c r="A35" s="61"/>
      <c r="B35" s="62"/>
      <c r="C35" s="62"/>
      <c r="D35" s="62"/>
      <c r="E35" s="62"/>
      <c r="F35" s="62"/>
      <c r="G35" s="62"/>
      <c r="H35" s="62"/>
      <c r="I35" s="62"/>
      <c r="J35" s="62"/>
      <c r="K35" s="62"/>
      <c r="L35" s="62"/>
      <c r="M35" s="62"/>
      <c r="N35" s="62"/>
      <c r="O35" s="62"/>
      <c r="P35" s="63"/>
    </row>
    <row r="36" spans="1:16" x14ac:dyDescent="0.25">
      <c r="A36" s="16"/>
      <c r="B36" s="16"/>
      <c r="C36" s="16"/>
      <c r="D36" s="16"/>
      <c r="E36" s="16"/>
      <c r="F36" s="16"/>
      <c r="G36" s="16"/>
      <c r="H36" s="16"/>
      <c r="I36" s="16"/>
      <c r="J36" s="16"/>
      <c r="K36" s="16"/>
      <c r="L36" s="16"/>
      <c r="M36" s="16"/>
      <c r="N36" s="16"/>
      <c r="O36" s="16"/>
      <c r="P36" s="16"/>
    </row>
    <row r="37" spans="1:16" x14ac:dyDescent="0.25">
      <c r="A37" s="16"/>
      <c r="B37" s="16"/>
      <c r="C37" s="16"/>
      <c r="D37" s="16"/>
      <c r="E37" s="16"/>
      <c r="F37" s="16"/>
      <c r="G37" s="16"/>
      <c r="H37" s="16"/>
      <c r="I37" s="16"/>
      <c r="J37" s="16"/>
      <c r="K37" s="16"/>
      <c r="L37" s="16"/>
      <c r="M37" s="16"/>
      <c r="N37" s="16"/>
      <c r="O37" s="16"/>
      <c r="P37" s="16"/>
    </row>
    <row r="38" spans="1:16" x14ac:dyDescent="0.25">
      <c r="A38" s="49" t="s">
        <v>15</v>
      </c>
      <c r="B38" s="49"/>
      <c r="C38" s="49"/>
      <c r="D38" s="49"/>
      <c r="E38" s="49"/>
      <c r="F38" s="49"/>
      <c r="G38" s="49"/>
      <c r="H38" s="49"/>
      <c r="I38" s="16"/>
      <c r="J38" s="16"/>
      <c r="K38" s="16"/>
      <c r="L38" s="16"/>
      <c r="M38" s="16"/>
      <c r="N38" s="16"/>
      <c r="O38" s="16"/>
      <c r="P38" s="16"/>
    </row>
    <row r="39" spans="1:16" x14ac:dyDescent="0.25">
      <c r="A39" s="22" t="s">
        <v>16</v>
      </c>
      <c r="B39" s="22" t="s">
        <v>17</v>
      </c>
      <c r="C39" s="48" t="s">
        <v>18</v>
      </c>
      <c r="D39" s="48"/>
      <c r="E39" s="48"/>
      <c r="F39" s="48"/>
      <c r="G39" s="48"/>
      <c r="H39" s="48"/>
      <c r="I39" s="16"/>
      <c r="J39" s="16"/>
      <c r="K39" s="16"/>
      <c r="L39" s="16"/>
      <c r="M39" s="16"/>
      <c r="N39" s="16"/>
      <c r="O39" s="16"/>
      <c r="P39" s="16"/>
    </row>
    <row r="40" spans="1:16" x14ac:dyDescent="0.25">
      <c r="A40" s="17">
        <v>2.1</v>
      </c>
      <c r="B40" s="18">
        <v>44491</v>
      </c>
      <c r="C40" s="47" t="s">
        <v>321</v>
      </c>
      <c r="D40" s="47"/>
      <c r="E40" s="47"/>
      <c r="F40" s="47"/>
      <c r="G40" s="47"/>
      <c r="H40" s="47"/>
      <c r="I40" s="16"/>
      <c r="J40" s="16"/>
      <c r="K40" s="16"/>
      <c r="L40" s="16"/>
      <c r="M40" s="16"/>
      <c r="N40" s="16"/>
      <c r="O40" s="16"/>
      <c r="P40" s="16"/>
    </row>
    <row r="41" spans="1:16" x14ac:dyDescent="0.25">
      <c r="A41" s="17" t="s">
        <v>19</v>
      </c>
      <c r="B41" s="18">
        <v>44162</v>
      </c>
      <c r="C41" s="47" t="s">
        <v>20</v>
      </c>
      <c r="D41" s="47"/>
      <c r="E41" s="47"/>
      <c r="F41" s="47"/>
      <c r="G41" s="47"/>
      <c r="H41" s="47"/>
      <c r="I41" s="16"/>
      <c r="J41" s="16"/>
      <c r="K41" s="16"/>
      <c r="L41" s="16"/>
      <c r="M41" s="16"/>
      <c r="N41" s="16"/>
      <c r="O41" s="16"/>
      <c r="P41" s="16"/>
    </row>
    <row r="42" spans="1:16" x14ac:dyDescent="0.25">
      <c r="A42" s="16"/>
      <c r="B42" s="16"/>
      <c r="C42" s="16"/>
      <c r="D42" s="16"/>
      <c r="E42" s="16"/>
      <c r="F42" s="16"/>
      <c r="G42" s="16"/>
      <c r="H42" s="16"/>
      <c r="I42" s="16"/>
      <c r="J42" s="16"/>
      <c r="K42" s="16"/>
      <c r="L42" s="16"/>
      <c r="M42" s="16"/>
      <c r="N42" s="16"/>
      <c r="O42" s="16"/>
      <c r="P42" s="16"/>
    </row>
    <row r="43" spans="1:16" x14ac:dyDescent="0.25">
      <c r="A43" s="16"/>
      <c r="B43" s="16"/>
      <c r="C43" s="16"/>
      <c r="D43" s="16"/>
      <c r="E43" s="16"/>
      <c r="F43" s="16"/>
      <c r="G43" s="16"/>
      <c r="H43" s="16"/>
      <c r="I43" s="16"/>
      <c r="J43" s="16"/>
      <c r="K43" s="16"/>
      <c r="L43" s="16"/>
      <c r="M43" s="16"/>
      <c r="N43" s="16"/>
      <c r="O43" s="16"/>
      <c r="P43" s="16"/>
    </row>
    <row r="44" spans="1:16" x14ac:dyDescent="0.25">
      <c r="A44" s="16"/>
      <c r="B44" s="16"/>
      <c r="C44" s="16"/>
      <c r="D44" s="16"/>
      <c r="E44" s="16"/>
      <c r="F44" s="16"/>
      <c r="G44" s="16"/>
      <c r="H44" s="16"/>
      <c r="I44" s="16"/>
      <c r="J44" s="16"/>
      <c r="K44" s="16"/>
      <c r="L44" s="16"/>
      <c r="M44" s="16"/>
      <c r="N44" s="16"/>
      <c r="O44" s="16"/>
      <c r="P44" s="16"/>
    </row>
    <row r="45" spans="1:16" x14ac:dyDescent="0.25">
      <c r="A45" s="16"/>
      <c r="B45" s="16"/>
      <c r="C45" s="16"/>
      <c r="D45" s="16"/>
      <c r="E45" s="16"/>
      <c r="F45" s="16"/>
      <c r="G45" s="16"/>
      <c r="H45" s="16"/>
      <c r="I45" s="16"/>
      <c r="J45" s="16"/>
      <c r="K45" s="16"/>
      <c r="L45" s="16"/>
      <c r="M45" s="16"/>
      <c r="N45" s="16"/>
      <c r="O45" s="16"/>
      <c r="P45" s="16"/>
    </row>
    <row r="46" spans="1:16" x14ac:dyDescent="0.25">
      <c r="A46" s="16"/>
      <c r="B46" s="16"/>
      <c r="C46" s="16"/>
      <c r="D46" s="16"/>
      <c r="E46" s="16"/>
      <c r="F46" s="16"/>
      <c r="G46" s="16"/>
      <c r="H46" s="16"/>
      <c r="I46" s="16"/>
      <c r="J46" s="16"/>
      <c r="K46" s="16"/>
      <c r="L46" s="16"/>
      <c r="M46" s="16"/>
      <c r="N46" s="16"/>
      <c r="O46" s="16"/>
      <c r="P46" s="16"/>
    </row>
    <row r="47" spans="1:16" x14ac:dyDescent="0.25">
      <c r="A47" s="16"/>
      <c r="B47" s="16"/>
      <c r="C47" s="16"/>
      <c r="D47" s="16"/>
      <c r="E47" s="16"/>
      <c r="F47" s="16"/>
      <c r="G47" s="16"/>
      <c r="H47" s="16"/>
      <c r="I47" s="16"/>
      <c r="J47" s="16"/>
      <c r="K47" s="16"/>
      <c r="L47" s="16"/>
      <c r="M47" s="16"/>
      <c r="N47" s="16"/>
      <c r="O47" s="16"/>
      <c r="P47" s="16"/>
    </row>
    <row r="48" spans="1:16" x14ac:dyDescent="0.25">
      <c r="A48" s="16"/>
      <c r="B48" s="16"/>
      <c r="C48" s="16"/>
      <c r="D48" s="16"/>
      <c r="E48" s="16"/>
      <c r="F48" s="16"/>
      <c r="G48" s="16"/>
      <c r="H48" s="16"/>
      <c r="I48" s="16"/>
      <c r="J48" s="16"/>
      <c r="K48" s="16"/>
      <c r="L48" s="16"/>
      <c r="M48" s="16"/>
      <c r="N48" s="16"/>
      <c r="O48" s="16"/>
      <c r="P48" s="16"/>
    </row>
    <row r="49" spans="1:16" x14ac:dyDescent="0.25">
      <c r="A49" s="16"/>
      <c r="B49" s="16"/>
      <c r="C49" s="16"/>
      <c r="D49" s="16"/>
      <c r="E49" s="16"/>
      <c r="F49" s="16"/>
      <c r="G49" s="16"/>
      <c r="H49" s="16"/>
      <c r="I49" s="16"/>
      <c r="J49" s="16"/>
      <c r="K49" s="16"/>
      <c r="L49" s="16"/>
      <c r="M49" s="16"/>
      <c r="N49" s="16"/>
      <c r="O49" s="16"/>
      <c r="P49" s="16"/>
    </row>
    <row r="50" spans="1:16" x14ac:dyDescent="0.25">
      <c r="A50" s="16"/>
      <c r="B50" s="16"/>
      <c r="C50" s="16"/>
      <c r="D50" s="16"/>
      <c r="E50" s="16"/>
      <c r="F50" s="16"/>
      <c r="G50" s="16"/>
      <c r="H50" s="16"/>
      <c r="I50" s="16"/>
      <c r="J50" s="16"/>
      <c r="K50" s="16"/>
      <c r="L50" s="16"/>
      <c r="M50" s="16"/>
      <c r="N50" s="16"/>
      <c r="O50" s="16"/>
      <c r="P50" s="16"/>
    </row>
    <row r="51" spans="1:16" x14ac:dyDescent="0.25">
      <c r="A51" s="16"/>
      <c r="B51" s="16"/>
      <c r="C51" s="16"/>
      <c r="D51" s="16"/>
      <c r="E51" s="16"/>
      <c r="F51" s="16"/>
      <c r="G51" s="16"/>
      <c r="H51" s="16"/>
      <c r="I51" s="16"/>
      <c r="J51" s="16"/>
      <c r="K51" s="16"/>
      <c r="L51" s="16"/>
      <c r="M51" s="16"/>
      <c r="N51" s="16"/>
      <c r="O51" s="16"/>
      <c r="P51" s="16"/>
    </row>
    <row r="52" spans="1:16" x14ac:dyDescent="0.2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0:H40"/>
    <mergeCell ref="A20:P35"/>
    <mergeCell ref="A19:P19"/>
    <mergeCell ref="J8:K8"/>
    <mergeCell ref="J9:K9"/>
    <mergeCell ref="L11:P11"/>
    <mergeCell ref="L12:P12"/>
    <mergeCell ref="A38:H38"/>
    <mergeCell ref="J16:K16"/>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G34" sqref="G34"/>
    </sheetView>
  </sheetViews>
  <sheetFormatPr defaultColWidth="8.7265625" defaultRowHeight="13.8" x14ac:dyDescent="0.25"/>
  <cols>
    <col min="1" max="1" width="15.7265625" style="3" hidden="1" customWidth="1"/>
    <col min="2" max="2" width="11.90625" style="3" customWidth="1"/>
    <col min="3" max="4" width="8.7265625" style="3"/>
    <col min="5" max="6" width="8.7265625" style="3" customWidth="1"/>
    <col min="7" max="16384" width="8.7265625" style="3"/>
  </cols>
  <sheetData>
    <row r="1" spans="2:8" x14ac:dyDescent="0.2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25">
      <c r="B2" s="49" t="s">
        <v>21</v>
      </c>
      <c r="C2" s="49"/>
      <c r="D2" s="49"/>
      <c r="E2" s="49"/>
      <c r="F2" s="30" t="str">
        <f>IF(COUNTBLANK(D3:D14)&gt;0, IncompleteText, OKText)</f>
        <v>BLANK</v>
      </c>
    </row>
    <row r="3" spans="2:8" x14ac:dyDescent="0.25">
      <c r="B3" s="67" t="s">
        <v>22</v>
      </c>
      <c r="C3" s="67"/>
      <c r="D3" s="65"/>
      <c r="E3" s="65"/>
    </row>
    <row r="4" spans="2:8" x14ac:dyDescent="0.25">
      <c r="B4" s="67" t="s">
        <v>23</v>
      </c>
      <c r="C4" s="67"/>
      <c r="D4" s="65"/>
      <c r="E4" s="65"/>
    </row>
    <row r="5" spans="2:8" x14ac:dyDescent="0.25">
      <c r="B5" s="67" t="s">
        <v>24</v>
      </c>
      <c r="C5" s="67"/>
      <c r="D5" s="14"/>
      <c r="E5" s="2" t="s">
        <v>25</v>
      </c>
    </row>
    <row r="6" spans="2:8" x14ac:dyDescent="0.25">
      <c r="B6" s="67" t="s">
        <v>26</v>
      </c>
      <c r="C6" s="67"/>
      <c r="D6" s="14"/>
      <c r="E6" s="2" t="s">
        <v>27</v>
      </c>
    </row>
    <row r="7" spans="2:8" x14ac:dyDescent="0.25">
      <c r="B7" s="67" t="s">
        <v>28</v>
      </c>
      <c r="C7" s="67"/>
      <c r="D7" s="14"/>
      <c r="E7" s="2" t="s">
        <v>27</v>
      </c>
    </row>
    <row r="8" spans="2:8" x14ac:dyDescent="0.25">
      <c r="B8" s="67" t="s">
        <v>29</v>
      </c>
      <c r="C8" s="67"/>
      <c r="D8" s="14"/>
      <c r="E8" s="2" t="s">
        <v>27</v>
      </c>
    </row>
    <row r="9" spans="2:8" x14ac:dyDescent="0.25">
      <c r="B9" s="67" t="s">
        <v>30</v>
      </c>
      <c r="C9" s="67"/>
      <c r="D9" s="14"/>
      <c r="E9" s="2" t="s">
        <v>31</v>
      </c>
    </row>
    <row r="10" spans="2:8" x14ac:dyDescent="0.25">
      <c r="B10" s="67" t="s">
        <v>32</v>
      </c>
      <c r="C10" s="67"/>
      <c r="D10" s="14"/>
      <c r="E10" s="2" t="s">
        <v>31</v>
      </c>
    </row>
    <row r="11" spans="2:8" x14ac:dyDescent="0.25">
      <c r="B11" s="67" t="s">
        <v>33</v>
      </c>
      <c r="C11" s="67"/>
      <c r="D11" s="14"/>
      <c r="E11" s="2" t="s">
        <v>34</v>
      </c>
    </row>
    <row r="12" spans="2:8" x14ac:dyDescent="0.25">
      <c r="B12" s="67" t="s">
        <v>35</v>
      </c>
      <c r="C12" s="67"/>
      <c r="D12" s="65"/>
      <c r="E12" s="65"/>
    </row>
    <row r="13" spans="2:8" x14ac:dyDescent="0.25">
      <c r="B13" s="67" t="s">
        <v>36</v>
      </c>
      <c r="C13" s="68"/>
      <c r="D13" s="65"/>
      <c r="E13" s="65"/>
    </row>
    <row r="14" spans="2:8" x14ac:dyDescent="0.25">
      <c r="B14" s="67" t="s">
        <v>37</v>
      </c>
      <c r="C14" s="68"/>
      <c r="D14" s="65"/>
      <c r="E14" s="65"/>
    </row>
    <row r="15" spans="2:8" x14ac:dyDescent="0.25">
      <c r="B15" s="67" t="s">
        <v>14</v>
      </c>
      <c r="C15" s="68"/>
      <c r="D15" s="65"/>
      <c r="E15" s="65"/>
      <c r="F15" s="65"/>
      <c r="G15" s="65"/>
      <c r="H15" s="65"/>
    </row>
    <row r="16" spans="2:8" x14ac:dyDescent="0.25">
      <c r="D16" s="11"/>
    </row>
    <row r="17" spans="1:18" x14ac:dyDescent="0.25">
      <c r="B17" s="49" t="s">
        <v>38</v>
      </c>
      <c r="C17" s="49"/>
      <c r="D17" s="49"/>
      <c r="E17" s="49"/>
      <c r="F17" s="49"/>
      <c r="G17" s="49"/>
      <c r="H17" s="49"/>
      <c r="I17" s="49"/>
      <c r="J17" s="31"/>
      <c r="K17" s="30" t="str">
        <f>IF(COUNTIF(K19:K37, "="&amp;IncompleteText), IncompleteText, IF(COUNTIF(K19:K37, "="&amp;ErrorText), ErrorText, OKText))</f>
        <v>BLANK</v>
      </c>
    </row>
    <row r="18" spans="1:18" ht="29.25" customHeight="1" x14ac:dyDescent="0.25">
      <c r="B18" s="2" t="s">
        <v>39</v>
      </c>
      <c r="C18" s="34" t="s">
        <v>328</v>
      </c>
      <c r="D18" s="26" t="s">
        <v>40</v>
      </c>
      <c r="E18" s="26" t="s">
        <v>41</v>
      </c>
      <c r="F18" s="26" t="s">
        <v>42</v>
      </c>
      <c r="G18" s="26" t="s">
        <v>43</v>
      </c>
      <c r="H18" s="66" t="s">
        <v>36</v>
      </c>
      <c r="I18" s="66"/>
      <c r="J18" s="36" t="s">
        <v>336</v>
      </c>
      <c r="K18" s="25"/>
      <c r="L18" s="70" t="s">
        <v>14</v>
      </c>
      <c r="M18" s="70"/>
      <c r="N18" s="70"/>
      <c r="O18" s="70"/>
      <c r="P18" s="70"/>
      <c r="Q18" s="81" t="s">
        <v>44</v>
      </c>
      <c r="R18" s="82"/>
    </row>
    <row r="19" spans="1:18" x14ac:dyDescent="0.25">
      <c r="A19" s="3" t="str">
        <f ca="1">CONCATENATE(INDIRECT(CONCATENATE("B",ROW(A19))), " ", INDIRECT(CONCATENATE("C",ROW(A19))))</f>
        <v xml:space="preserve"> </v>
      </c>
      <c r="B19" s="4"/>
      <c r="C19" s="14"/>
      <c r="D19" s="4"/>
      <c r="E19" s="45"/>
      <c r="F19" s="4"/>
      <c r="G19" s="4"/>
      <c r="H19" s="65"/>
      <c r="I19" s="65"/>
      <c r="J19" s="32"/>
      <c r="K19" s="30" t="str">
        <f>IF(COUNTBLANK(B19:J19)=9,IncompleteText,IF(AND(COUNTBLANK(B19:J19)=1, G19&gt;=90),OKText,ErrorText))</f>
        <v>BLANK</v>
      </c>
      <c r="L19" s="65"/>
      <c r="M19" s="65"/>
      <c r="N19" s="65"/>
      <c r="O19" s="65"/>
      <c r="P19" s="65"/>
      <c r="Q19" s="75" t="s">
        <v>337</v>
      </c>
      <c r="R19" s="76"/>
    </row>
    <row r="20" spans="1:18" x14ac:dyDescent="0.25">
      <c r="A20" s="3" t="str">
        <f t="shared" ref="A20:A83" ca="1" si="0">CONCATENATE(INDIRECT(CONCATENATE("B",ROW(A20))), " ", INDIRECT(CONCATENATE("C",ROW(A20))))</f>
        <v xml:space="preserve"> </v>
      </c>
      <c r="B20" s="4"/>
      <c r="C20" s="14"/>
      <c r="D20" s="4"/>
      <c r="E20" s="4"/>
      <c r="F20" s="4"/>
      <c r="G20" s="4"/>
      <c r="H20" s="65"/>
      <c r="I20" s="65"/>
      <c r="J20" s="32"/>
      <c r="K20" s="41" t="str">
        <f t="shared" ref="K20:K37" si="1">IF(COUNTBLANK(B20:J20)=9,"",IF(AND(COUNTBLANK(B20:J20)=1, G20&gt;=90),OKText,ErrorText))</f>
        <v/>
      </c>
      <c r="L20" s="65"/>
      <c r="M20" s="65"/>
      <c r="N20" s="65"/>
      <c r="O20" s="65"/>
      <c r="P20" s="65"/>
      <c r="Q20" s="77"/>
      <c r="R20" s="78"/>
    </row>
    <row r="21" spans="1:18" x14ac:dyDescent="0.25">
      <c r="A21" s="3" t="str">
        <f t="shared" ca="1" si="0"/>
        <v xml:space="preserve"> </v>
      </c>
      <c r="B21" s="4"/>
      <c r="C21" s="14"/>
      <c r="D21" s="4"/>
      <c r="E21" s="4"/>
      <c r="F21" s="4"/>
      <c r="G21" s="4"/>
      <c r="H21" s="65"/>
      <c r="I21" s="65"/>
      <c r="J21" s="32"/>
      <c r="K21" s="41" t="str">
        <f t="shared" si="1"/>
        <v/>
      </c>
      <c r="L21" s="65"/>
      <c r="M21" s="65"/>
      <c r="N21" s="65"/>
      <c r="O21" s="65"/>
      <c r="P21" s="65"/>
      <c r="Q21" s="77"/>
      <c r="R21" s="78"/>
    </row>
    <row r="22" spans="1:18" x14ac:dyDescent="0.25">
      <c r="A22" s="3" t="str">
        <f t="shared" ca="1" si="0"/>
        <v xml:space="preserve"> </v>
      </c>
      <c r="B22" s="4"/>
      <c r="C22" s="14"/>
      <c r="D22" s="4"/>
      <c r="E22" s="4"/>
      <c r="F22" s="4"/>
      <c r="G22" s="4"/>
      <c r="H22" s="65"/>
      <c r="I22" s="65"/>
      <c r="J22" s="32"/>
      <c r="K22" s="41" t="str">
        <f t="shared" si="1"/>
        <v/>
      </c>
      <c r="L22" s="65"/>
      <c r="M22" s="65"/>
      <c r="N22" s="65"/>
      <c r="O22" s="65"/>
      <c r="P22" s="65"/>
      <c r="Q22" s="77"/>
      <c r="R22" s="78"/>
    </row>
    <row r="23" spans="1:18" x14ac:dyDescent="0.25">
      <c r="A23" s="3" t="str">
        <f t="shared" ca="1" si="0"/>
        <v xml:space="preserve"> </v>
      </c>
      <c r="B23" s="4"/>
      <c r="C23" s="14"/>
      <c r="D23" s="4"/>
      <c r="E23" s="4"/>
      <c r="F23" s="4"/>
      <c r="G23" s="4"/>
      <c r="H23" s="65"/>
      <c r="I23" s="65"/>
      <c r="J23" s="32"/>
      <c r="K23" s="41" t="str">
        <f t="shared" si="1"/>
        <v/>
      </c>
      <c r="L23" s="65"/>
      <c r="M23" s="65"/>
      <c r="N23" s="65"/>
      <c r="O23" s="65"/>
      <c r="P23" s="65"/>
      <c r="Q23" s="77"/>
      <c r="R23" s="78"/>
    </row>
    <row r="24" spans="1:18" x14ac:dyDescent="0.25">
      <c r="A24" s="3" t="str">
        <f t="shared" ca="1" si="0"/>
        <v xml:space="preserve"> </v>
      </c>
      <c r="B24" s="4"/>
      <c r="C24" s="14"/>
      <c r="D24" s="4"/>
      <c r="E24" s="4"/>
      <c r="F24" s="4"/>
      <c r="G24" s="4"/>
      <c r="H24" s="65"/>
      <c r="I24" s="65"/>
      <c r="J24" s="32"/>
      <c r="K24" s="41" t="str">
        <f t="shared" si="1"/>
        <v/>
      </c>
      <c r="L24" s="65"/>
      <c r="M24" s="65"/>
      <c r="N24" s="65"/>
      <c r="O24" s="65"/>
      <c r="P24" s="65"/>
      <c r="Q24" s="77"/>
      <c r="R24" s="78"/>
    </row>
    <row r="25" spans="1:18" x14ac:dyDescent="0.25">
      <c r="A25" s="3" t="str">
        <f t="shared" ca="1" si="0"/>
        <v xml:space="preserve"> </v>
      </c>
      <c r="B25" s="4"/>
      <c r="C25" s="14"/>
      <c r="D25" s="4"/>
      <c r="E25" s="4"/>
      <c r="F25" s="4"/>
      <c r="G25" s="4"/>
      <c r="H25" s="65"/>
      <c r="I25" s="65"/>
      <c r="J25" s="32"/>
      <c r="K25" s="41" t="str">
        <f t="shared" si="1"/>
        <v/>
      </c>
      <c r="L25" s="65"/>
      <c r="M25" s="65"/>
      <c r="N25" s="65"/>
      <c r="O25" s="65"/>
      <c r="P25" s="65"/>
      <c r="Q25" s="77"/>
      <c r="R25" s="78"/>
    </row>
    <row r="26" spans="1:18" x14ac:dyDescent="0.25">
      <c r="A26" s="3" t="str">
        <f t="shared" ca="1" si="0"/>
        <v xml:space="preserve"> </v>
      </c>
      <c r="B26" s="4"/>
      <c r="C26" s="14"/>
      <c r="D26" s="4"/>
      <c r="E26" s="4"/>
      <c r="F26" s="4"/>
      <c r="G26" s="4"/>
      <c r="H26" s="65"/>
      <c r="I26" s="65"/>
      <c r="J26" s="32"/>
      <c r="K26" s="41" t="str">
        <f t="shared" si="1"/>
        <v/>
      </c>
      <c r="L26" s="65"/>
      <c r="M26" s="65"/>
      <c r="N26" s="65"/>
      <c r="O26" s="65"/>
      <c r="P26" s="65"/>
      <c r="Q26" s="77"/>
      <c r="R26" s="78"/>
    </row>
    <row r="27" spans="1:18" x14ac:dyDescent="0.25">
      <c r="A27" s="3" t="str">
        <f t="shared" ca="1" si="0"/>
        <v xml:space="preserve"> </v>
      </c>
      <c r="B27" s="4"/>
      <c r="C27" s="14"/>
      <c r="D27" s="4"/>
      <c r="E27" s="4"/>
      <c r="F27" s="4"/>
      <c r="G27" s="4"/>
      <c r="H27" s="65"/>
      <c r="I27" s="65"/>
      <c r="J27" s="32"/>
      <c r="K27" s="41" t="str">
        <f t="shared" si="1"/>
        <v/>
      </c>
      <c r="L27" s="65"/>
      <c r="M27" s="65"/>
      <c r="N27" s="65"/>
      <c r="O27" s="65"/>
      <c r="P27" s="65"/>
      <c r="Q27" s="77"/>
      <c r="R27" s="78"/>
    </row>
    <row r="28" spans="1:18" x14ac:dyDescent="0.25">
      <c r="A28" s="3" t="str">
        <f t="shared" ca="1" si="0"/>
        <v xml:space="preserve"> </v>
      </c>
      <c r="B28" s="4"/>
      <c r="C28" s="14"/>
      <c r="D28" s="4"/>
      <c r="E28" s="4"/>
      <c r="F28" s="4"/>
      <c r="G28" s="4"/>
      <c r="H28" s="65"/>
      <c r="I28" s="65"/>
      <c r="J28" s="32"/>
      <c r="K28" s="41" t="str">
        <f t="shared" si="1"/>
        <v/>
      </c>
      <c r="L28" s="65"/>
      <c r="M28" s="65"/>
      <c r="N28" s="65"/>
      <c r="O28" s="65"/>
      <c r="P28" s="65"/>
      <c r="Q28" s="77"/>
      <c r="R28" s="78"/>
    </row>
    <row r="29" spans="1:18" x14ac:dyDescent="0.25">
      <c r="A29" s="3" t="str">
        <f t="shared" ca="1" si="0"/>
        <v xml:space="preserve"> </v>
      </c>
      <c r="B29" s="4"/>
      <c r="C29" s="14"/>
      <c r="D29" s="4"/>
      <c r="E29" s="4"/>
      <c r="F29" s="4"/>
      <c r="G29" s="4"/>
      <c r="H29" s="65"/>
      <c r="I29" s="65"/>
      <c r="J29" s="32"/>
      <c r="K29" s="41" t="str">
        <f t="shared" si="1"/>
        <v/>
      </c>
      <c r="L29" s="65"/>
      <c r="M29" s="65"/>
      <c r="N29" s="65"/>
      <c r="O29" s="65"/>
      <c r="P29" s="65"/>
      <c r="Q29" s="77"/>
      <c r="R29" s="78"/>
    </row>
    <row r="30" spans="1:18" x14ac:dyDescent="0.25">
      <c r="A30" s="3" t="str">
        <f t="shared" ca="1" si="0"/>
        <v xml:space="preserve"> </v>
      </c>
      <c r="B30" s="4"/>
      <c r="C30" s="14"/>
      <c r="D30" s="4"/>
      <c r="E30" s="4"/>
      <c r="F30" s="4"/>
      <c r="G30" s="4"/>
      <c r="H30" s="65"/>
      <c r="I30" s="65"/>
      <c r="J30" s="32"/>
      <c r="K30" s="41" t="str">
        <f t="shared" si="1"/>
        <v/>
      </c>
      <c r="L30" s="65"/>
      <c r="M30" s="65"/>
      <c r="N30" s="65"/>
      <c r="O30" s="65"/>
      <c r="P30" s="65"/>
      <c r="Q30" s="77"/>
      <c r="R30" s="78"/>
    </row>
    <row r="31" spans="1:18" x14ac:dyDescent="0.25">
      <c r="A31" s="3" t="str">
        <f t="shared" ca="1" si="0"/>
        <v xml:space="preserve"> </v>
      </c>
      <c r="B31" s="4"/>
      <c r="C31" s="14"/>
      <c r="D31" s="4"/>
      <c r="E31" s="4"/>
      <c r="F31" s="4"/>
      <c r="G31" s="4"/>
      <c r="H31" s="65"/>
      <c r="I31" s="65"/>
      <c r="J31" s="32"/>
      <c r="K31" s="41" t="str">
        <f t="shared" si="1"/>
        <v/>
      </c>
      <c r="L31" s="65"/>
      <c r="M31" s="65"/>
      <c r="N31" s="65"/>
      <c r="O31" s="65"/>
      <c r="P31" s="65"/>
      <c r="Q31" s="77"/>
      <c r="R31" s="78"/>
    </row>
    <row r="32" spans="1:18" x14ac:dyDescent="0.25">
      <c r="A32" s="3" t="str">
        <f t="shared" ca="1" si="0"/>
        <v xml:space="preserve"> </v>
      </c>
      <c r="B32" s="4"/>
      <c r="C32" s="14"/>
      <c r="D32" s="4"/>
      <c r="E32" s="4"/>
      <c r="F32" s="4"/>
      <c r="G32" s="4"/>
      <c r="H32" s="65"/>
      <c r="I32" s="65"/>
      <c r="J32" s="32"/>
      <c r="K32" s="41" t="str">
        <f t="shared" si="1"/>
        <v/>
      </c>
      <c r="L32" s="65"/>
      <c r="M32" s="65"/>
      <c r="N32" s="65"/>
      <c r="O32" s="65"/>
      <c r="P32" s="65"/>
      <c r="Q32" s="77"/>
      <c r="R32" s="78"/>
    </row>
    <row r="33" spans="1:18" x14ac:dyDescent="0.25">
      <c r="A33" s="3" t="str">
        <f t="shared" ca="1" si="0"/>
        <v xml:space="preserve"> </v>
      </c>
      <c r="B33" s="4"/>
      <c r="C33" s="14"/>
      <c r="D33" s="4"/>
      <c r="E33" s="4"/>
      <c r="F33" s="4"/>
      <c r="G33" s="4"/>
      <c r="H33" s="65"/>
      <c r="I33" s="65"/>
      <c r="J33" s="32"/>
      <c r="K33" s="41" t="str">
        <f t="shared" si="1"/>
        <v/>
      </c>
      <c r="L33" s="65"/>
      <c r="M33" s="65"/>
      <c r="N33" s="65"/>
      <c r="O33" s="65"/>
      <c r="P33" s="65"/>
      <c r="Q33" s="77"/>
      <c r="R33" s="78"/>
    </row>
    <row r="34" spans="1:18" x14ac:dyDescent="0.25">
      <c r="A34" s="3" t="str">
        <f t="shared" ca="1" si="0"/>
        <v xml:space="preserve"> </v>
      </c>
      <c r="B34" s="4"/>
      <c r="C34" s="14"/>
      <c r="D34" s="4"/>
      <c r="E34" s="4"/>
      <c r="F34" s="4"/>
      <c r="G34" s="4"/>
      <c r="H34" s="65"/>
      <c r="I34" s="65"/>
      <c r="J34" s="32"/>
      <c r="K34" s="41" t="str">
        <f t="shared" si="1"/>
        <v/>
      </c>
      <c r="L34" s="65"/>
      <c r="M34" s="65"/>
      <c r="N34" s="65"/>
      <c r="O34" s="65"/>
      <c r="P34" s="65"/>
      <c r="Q34" s="77"/>
      <c r="R34" s="78"/>
    </row>
    <row r="35" spans="1:18" x14ac:dyDescent="0.25">
      <c r="A35" s="3" t="str">
        <f t="shared" ca="1" si="0"/>
        <v xml:space="preserve"> </v>
      </c>
      <c r="B35" s="4"/>
      <c r="C35" s="14"/>
      <c r="D35" s="4"/>
      <c r="E35" s="4"/>
      <c r="F35" s="4"/>
      <c r="G35" s="4"/>
      <c r="H35" s="65"/>
      <c r="I35" s="65"/>
      <c r="J35" s="32"/>
      <c r="K35" s="41" t="str">
        <f t="shared" si="1"/>
        <v/>
      </c>
      <c r="L35" s="65"/>
      <c r="M35" s="65"/>
      <c r="N35" s="65"/>
      <c r="O35" s="65"/>
      <c r="P35" s="65"/>
      <c r="Q35" s="77"/>
      <c r="R35" s="78"/>
    </row>
    <row r="36" spans="1:18" x14ac:dyDescent="0.25">
      <c r="A36" s="3" t="str">
        <f t="shared" ca="1" si="0"/>
        <v xml:space="preserve"> </v>
      </c>
      <c r="B36" s="4"/>
      <c r="C36" s="14"/>
      <c r="D36" s="4"/>
      <c r="E36" s="4"/>
      <c r="F36" s="4"/>
      <c r="G36" s="4"/>
      <c r="H36" s="65"/>
      <c r="I36" s="65"/>
      <c r="J36" s="32"/>
      <c r="K36" s="41" t="str">
        <f t="shared" si="1"/>
        <v/>
      </c>
      <c r="L36" s="65"/>
      <c r="M36" s="65"/>
      <c r="N36" s="65"/>
      <c r="O36" s="65"/>
      <c r="P36" s="65"/>
      <c r="Q36" s="77"/>
      <c r="R36" s="78"/>
    </row>
    <row r="37" spans="1:18" x14ac:dyDescent="0.25">
      <c r="A37" s="3" t="str">
        <f t="shared" ca="1" si="0"/>
        <v xml:space="preserve"> </v>
      </c>
      <c r="B37" s="4"/>
      <c r="C37" s="14"/>
      <c r="D37" s="4"/>
      <c r="E37" s="4"/>
      <c r="F37" s="4"/>
      <c r="G37" s="4"/>
      <c r="H37" s="65"/>
      <c r="I37" s="65"/>
      <c r="J37" s="32"/>
      <c r="K37" s="41" t="str">
        <f t="shared" si="1"/>
        <v/>
      </c>
      <c r="L37" s="65"/>
      <c r="M37" s="65"/>
      <c r="N37" s="65"/>
      <c r="O37" s="65"/>
      <c r="P37" s="65"/>
      <c r="Q37" s="79"/>
      <c r="R37" s="80"/>
    </row>
    <row r="38" spans="1:18" x14ac:dyDescent="0.25">
      <c r="A38" s="3" t="str">
        <f t="shared" ca="1" si="0"/>
        <v xml:space="preserve"> </v>
      </c>
    </row>
    <row r="39" spans="1:18" x14ac:dyDescent="0.25">
      <c r="A39" s="3" t="str">
        <f t="shared" ca="1" si="0"/>
        <v xml:space="preserve">Fuses </v>
      </c>
      <c r="B39" s="49" t="s">
        <v>45</v>
      </c>
      <c r="C39" s="49"/>
      <c r="D39" s="49"/>
      <c r="E39" s="49"/>
      <c r="F39" s="49"/>
      <c r="G39" s="49"/>
      <c r="H39" s="49"/>
      <c r="I39" s="49"/>
      <c r="J39" s="31"/>
      <c r="K39" s="30" t="str">
        <f>IF(COUNTIF(K41:K52, "="&amp;IncompleteText), IncompleteText, IF(COUNTIF(K41:K52, "="&amp;ErrorText), ErrorText, OKText))</f>
        <v>BLANK</v>
      </c>
    </row>
    <row r="40" spans="1:18" ht="27.6" x14ac:dyDescent="0.25">
      <c r="A40" s="3" t="str">
        <f t="shared" ca="1" si="0"/>
        <v>Manufacturer Part Number</v>
      </c>
      <c r="B40" s="2" t="s">
        <v>39</v>
      </c>
      <c r="C40" s="34" t="s">
        <v>328</v>
      </c>
      <c r="D40" s="26" t="s">
        <v>46</v>
      </c>
      <c r="E40" s="25" t="s">
        <v>47</v>
      </c>
      <c r="F40" s="26" t="s">
        <v>48</v>
      </c>
      <c r="G40" s="26" t="s">
        <v>49</v>
      </c>
      <c r="H40" s="66" t="s">
        <v>36</v>
      </c>
      <c r="I40" s="66"/>
      <c r="J40" s="36" t="s">
        <v>336</v>
      </c>
      <c r="K40" s="25"/>
      <c r="L40" s="70" t="s">
        <v>14</v>
      </c>
      <c r="M40" s="70"/>
      <c r="N40" s="70"/>
      <c r="O40" s="70"/>
      <c r="P40" s="70"/>
      <c r="Q40" s="81" t="s">
        <v>44</v>
      </c>
      <c r="R40" s="82"/>
    </row>
    <row r="41" spans="1:18" x14ac:dyDescent="0.25">
      <c r="A41" s="3" t="str">
        <f t="shared" ca="1" si="0"/>
        <v xml:space="preserve"> </v>
      </c>
      <c r="B41" s="4"/>
      <c r="C41" s="14"/>
      <c r="D41" s="4"/>
      <c r="E41" s="4"/>
      <c r="F41" s="4"/>
      <c r="G41" s="20"/>
      <c r="H41" s="65"/>
      <c r="I41" s="65"/>
      <c r="J41" s="32"/>
      <c r="K41" s="30" t="str">
        <f>IF(COUNTBLANK(B41:J41)=9,IncompleteText,IF(COUNTBLANK(B41:J41)=1,OKText,ErrorText))</f>
        <v>BLANK</v>
      </c>
      <c r="L41" s="65"/>
      <c r="M41" s="65"/>
      <c r="N41" s="65"/>
      <c r="O41" s="65"/>
      <c r="P41" s="65"/>
      <c r="Q41" s="75" t="s">
        <v>338</v>
      </c>
      <c r="R41" s="76"/>
    </row>
    <row r="42" spans="1:18" x14ac:dyDescent="0.25">
      <c r="A42" s="3" t="str">
        <f t="shared" ca="1" si="0"/>
        <v xml:space="preserve"> </v>
      </c>
      <c r="B42" s="4"/>
      <c r="C42" s="14"/>
      <c r="D42" s="4"/>
      <c r="E42" s="4"/>
      <c r="F42" s="4"/>
      <c r="G42" s="4"/>
      <c r="H42" s="65"/>
      <c r="I42" s="65"/>
      <c r="J42" s="32"/>
      <c r="K42" s="30" t="str">
        <f t="shared" ref="K42:K52" si="2">IF(COUNTBLANK(B42:J42)=9,"",IF(COUNTBLANK(B42:J42)=1,OKText,ErrorText))</f>
        <v/>
      </c>
      <c r="L42" s="65"/>
      <c r="M42" s="65"/>
      <c r="N42" s="65"/>
      <c r="O42" s="65"/>
      <c r="P42" s="65"/>
      <c r="Q42" s="77"/>
      <c r="R42" s="78"/>
    </row>
    <row r="43" spans="1:18" x14ac:dyDescent="0.25">
      <c r="A43" s="3" t="str">
        <f t="shared" ca="1" si="0"/>
        <v xml:space="preserve"> </v>
      </c>
      <c r="B43" s="4"/>
      <c r="C43" s="14"/>
      <c r="D43" s="4"/>
      <c r="E43" s="4"/>
      <c r="F43" s="4"/>
      <c r="G43" s="4"/>
      <c r="H43" s="65"/>
      <c r="I43" s="65"/>
      <c r="J43" s="32"/>
      <c r="K43" s="40" t="str">
        <f t="shared" si="2"/>
        <v/>
      </c>
      <c r="L43" s="65"/>
      <c r="M43" s="65"/>
      <c r="N43" s="65"/>
      <c r="O43" s="65"/>
      <c r="P43" s="65"/>
      <c r="Q43" s="77"/>
      <c r="R43" s="78"/>
    </row>
    <row r="44" spans="1:18" x14ac:dyDescent="0.25">
      <c r="A44" s="3" t="str">
        <f t="shared" ca="1" si="0"/>
        <v xml:space="preserve"> </v>
      </c>
      <c r="B44" s="4"/>
      <c r="C44" s="14"/>
      <c r="D44" s="4"/>
      <c r="E44" s="4"/>
      <c r="F44" s="4"/>
      <c r="G44" s="4"/>
      <c r="H44" s="65"/>
      <c r="I44" s="65"/>
      <c r="J44" s="32"/>
      <c r="K44" s="40" t="str">
        <f t="shared" si="2"/>
        <v/>
      </c>
      <c r="L44" s="65"/>
      <c r="M44" s="65"/>
      <c r="N44" s="65"/>
      <c r="O44" s="65"/>
      <c r="P44" s="65"/>
      <c r="Q44" s="77"/>
      <c r="R44" s="78"/>
    </row>
    <row r="45" spans="1:18" x14ac:dyDescent="0.25">
      <c r="A45" s="3" t="str">
        <f t="shared" ca="1" si="0"/>
        <v xml:space="preserve"> </v>
      </c>
      <c r="B45" s="4"/>
      <c r="C45" s="14"/>
      <c r="D45" s="4"/>
      <c r="E45" s="4"/>
      <c r="F45" s="4"/>
      <c r="G45" s="4"/>
      <c r="H45" s="65"/>
      <c r="I45" s="65"/>
      <c r="J45" s="32"/>
      <c r="K45" s="40" t="str">
        <f t="shared" si="2"/>
        <v/>
      </c>
      <c r="L45" s="65"/>
      <c r="M45" s="65"/>
      <c r="N45" s="65"/>
      <c r="O45" s="65"/>
      <c r="P45" s="65"/>
      <c r="Q45" s="77"/>
      <c r="R45" s="78"/>
    </row>
    <row r="46" spans="1:18" x14ac:dyDescent="0.25">
      <c r="A46" s="3" t="str">
        <f t="shared" ca="1" si="0"/>
        <v xml:space="preserve"> </v>
      </c>
      <c r="B46" s="4"/>
      <c r="C46" s="14"/>
      <c r="D46" s="4"/>
      <c r="E46" s="4"/>
      <c r="F46" s="4"/>
      <c r="G46" s="4"/>
      <c r="H46" s="65"/>
      <c r="I46" s="65"/>
      <c r="J46" s="32"/>
      <c r="K46" s="40" t="str">
        <f t="shared" si="2"/>
        <v/>
      </c>
      <c r="L46" s="65"/>
      <c r="M46" s="65"/>
      <c r="N46" s="65"/>
      <c r="O46" s="65"/>
      <c r="P46" s="65"/>
      <c r="Q46" s="77"/>
      <c r="R46" s="78"/>
    </row>
    <row r="47" spans="1:18" x14ac:dyDescent="0.25">
      <c r="A47" s="3" t="str">
        <f t="shared" ca="1" si="0"/>
        <v xml:space="preserve"> </v>
      </c>
      <c r="B47" s="4"/>
      <c r="C47" s="14"/>
      <c r="D47" s="4"/>
      <c r="E47" s="4"/>
      <c r="F47" s="4"/>
      <c r="G47" s="4"/>
      <c r="H47" s="65"/>
      <c r="I47" s="65"/>
      <c r="J47" s="32"/>
      <c r="K47" s="40" t="str">
        <f t="shared" si="2"/>
        <v/>
      </c>
      <c r="L47" s="65"/>
      <c r="M47" s="65"/>
      <c r="N47" s="65"/>
      <c r="O47" s="65"/>
      <c r="P47" s="65"/>
      <c r="Q47" s="77"/>
      <c r="R47" s="78"/>
    </row>
    <row r="48" spans="1:18" x14ac:dyDescent="0.25">
      <c r="A48" s="3" t="str">
        <f t="shared" ca="1" si="0"/>
        <v xml:space="preserve"> </v>
      </c>
      <c r="B48" s="4"/>
      <c r="C48" s="14"/>
      <c r="D48" s="4"/>
      <c r="E48" s="4"/>
      <c r="F48" s="4"/>
      <c r="G48" s="4"/>
      <c r="H48" s="65"/>
      <c r="I48" s="65"/>
      <c r="J48" s="32"/>
      <c r="K48" s="40" t="str">
        <f t="shared" si="2"/>
        <v/>
      </c>
      <c r="L48" s="65"/>
      <c r="M48" s="65"/>
      <c r="N48" s="65"/>
      <c r="O48" s="65"/>
      <c r="P48" s="65"/>
      <c r="Q48" s="77"/>
      <c r="R48" s="78"/>
    </row>
    <row r="49" spans="1:21" x14ac:dyDescent="0.25">
      <c r="A49" s="3" t="str">
        <f t="shared" ca="1" si="0"/>
        <v xml:space="preserve"> </v>
      </c>
      <c r="B49" s="4"/>
      <c r="C49" s="14"/>
      <c r="D49" s="4"/>
      <c r="E49" s="4"/>
      <c r="F49" s="4"/>
      <c r="G49" s="4"/>
      <c r="H49" s="65"/>
      <c r="I49" s="65"/>
      <c r="J49" s="32"/>
      <c r="K49" s="40" t="str">
        <f t="shared" si="2"/>
        <v/>
      </c>
      <c r="L49" s="65"/>
      <c r="M49" s="65"/>
      <c r="N49" s="65"/>
      <c r="O49" s="65"/>
      <c r="P49" s="65"/>
      <c r="Q49" s="77"/>
      <c r="R49" s="78"/>
    </row>
    <row r="50" spans="1:21" x14ac:dyDescent="0.25">
      <c r="A50" s="3" t="str">
        <f t="shared" ca="1" si="0"/>
        <v xml:space="preserve"> </v>
      </c>
      <c r="B50" s="4"/>
      <c r="C50" s="14"/>
      <c r="D50" s="4"/>
      <c r="E50" s="4"/>
      <c r="F50" s="4"/>
      <c r="G50" s="4"/>
      <c r="H50" s="65"/>
      <c r="I50" s="65"/>
      <c r="J50" s="32"/>
      <c r="K50" s="40" t="str">
        <f t="shared" si="2"/>
        <v/>
      </c>
      <c r="L50" s="65"/>
      <c r="M50" s="65"/>
      <c r="N50" s="65"/>
      <c r="O50" s="65"/>
      <c r="P50" s="65"/>
      <c r="Q50" s="77"/>
      <c r="R50" s="78"/>
    </row>
    <row r="51" spans="1:21" x14ac:dyDescent="0.25">
      <c r="A51" s="3" t="str">
        <f t="shared" ca="1" si="0"/>
        <v xml:space="preserve"> </v>
      </c>
      <c r="B51" s="4"/>
      <c r="C51" s="14"/>
      <c r="D51" s="4"/>
      <c r="E51" s="4"/>
      <c r="F51" s="4"/>
      <c r="G51" s="4"/>
      <c r="H51" s="65"/>
      <c r="I51" s="65"/>
      <c r="J51" s="32"/>
      <c r="K51" s="40" t="str">
        <f t="shared" si="2"/>
        <v/>
      </c>
      <c r="L51" s="65"/>
      <c r="M51" s="65"/>
      <c r="N51" s="65"/>
      <c r="O51" s="65"/>
      <c r="P51" s="65"/>
      <c r="Q51" s="77"/>
      <c r="R51" s="78"/>
    </row>
    <row r="52" spans="1:21" x14ac:dyDescent="0.25">
      <c r="A52" s="3" t="str">
        <f t="shared" ca="1" si="0"/>
        <v xml:space="preserve"> </v>
      </c>
      <c r="B52" s="4"/>
      <c r="C52" s="14"/>
      <c r="D52" s="4"/>
      <c r="E52" s="4"/>
      <c r="F52" s="4"/>
      <c r="G52" s="4"/>
      <c r="H52" s="65"/>
      <c r="I52" s="65"/>
      <c r="J52" s="32"/>
      <c r="K52" s="40" t="str">
        <f t="shared" si="2"/>
        <v/>
      </c>
      <c r="L52" s="65"/>
      <c r="M52" s="65"/>
      <c r="N52" s="65"/>
      <c r="O52" s="65"/>
      <c r="P52" s="65"/>
      <c r="Q52" s="79"/>
      <c r="R52" s="80"/>
    </row>
    <row r="53" spans="1:21" x14ac:dyDescent="0.25">
      <c r="A53" s="3" t="str">
        <f t="shared" ca="1" si="0"/>
        <v xml:space="preserve"> </v>
      </c>
    </row>
    <row r="54" spans="1:21" x14ac:dyDescent="0.25">
      <c r="A54" s="3" t="str">
        <f t="shared" ca="1" si="0"/>
        <v xml:space="preserve">Resistors </v>
      </c>
      <c r="B54" s="49" t="s">
        <v>50</v>
      </c>
      <c r="C54" s="49"/>
      <c r="D54" s="49"/>
      <c r="E54" s="49"/>
      <c r="F54" s="49"/>
      <c r="G54" s="49"/>
      <c r="H54" s="49"/>
      <c r="I54" s="49"/>
      <c r="J54" s="49"/>
      <c r="K54" s="49"/>
      <c r="L54" s="49"/>
      <c r="M54" s="31"/>
      <c r="N54" s="30" t="str">
        <f>IF(COUNTIF(N56:N61, "="&amp;IncompleteText), IncompleteText, IF(COUNTIF(N56:N61, "="&amp;ErrorText), ErrorText, OKText))</f>
        <v>BLANK</v>
      </c>
    </row>
    <row r="55" spans="1:21" ht="42" x14ac:dyDescent="0.3">
      <c r="A55" s="3" t="str">
        <f t="shared" ca="1" si="0"/>
        <v>Manufacturer Part Number</v>
      </c>
      <c r="B55" s="2" t="s">
        <v>39</v>
      </c>
      <c r="C55" s="34" t="s">
        <v>328</v>
      </c>
      <c r="D55" s="34" t="s">
        <v>46</v>
      </c>
      <c r="E55" s="42" t="s">
        <v>51</v>
      </c>
      <c r="F55" s="34" t="s">
        <v>52</v>
      </c>
      <c r="G55" s="34" t="s">
        <v>53</v>
      </c>
      <c r="H55" s="74" t="s">
        <v>54</v>
      </c>
      <c r="I55" s="70"/>
      <c r="J55" s="70"/>
      <c r="K55" s="66" t="s">
        <v>36</v>
      </c>
      <c r="L55" s="66"/>
      <c r="M55" s="36" t="s">
        <v>336</v>
      </c>
      <c r="N55" s="25"/>
      <c r="O55" s="70" t="s">
        <v>14</v>
      </c>
      <c r="P55" s="70"/>
      <c r="Q55" s="70"/>
      <c r="R55" s="70"/>
      <c r="S55" s="70"/>
      <c r="T55" s="81" t="s">
        <v>44</v>
      </c>
      <c r="U55" s="82"/>
    </row>
    <row r="56" spans="1:21" x14ac:dyDescent="0.25">
      <c r="A56" s="3" t="str">
        <f t="shared" ca="1" si="0"/>
        <v xml:space="preserve"> </v>
      </c>
      <c r="B56" s="14"/>
      <c r="C56" s="14"/>
      <c r="D56" s="14"/>
      <c r="E56" s="14"/>
      <c r="F56" s="14"/>
      <c r="G56" s="14"/>
      <c r="H56" s="69"/>
      <c r="I56" s="69"/>
      <c r="J56" s="69"/>
      <c r="K56" s="65"/>
      <c r="L56" s="65"/>
      <c r="M56" s="32"/>
      <c r="N56" s="30" t="str">
        <f>IF(COUNTBLANK(B56:M56)=12,IncompleteText,IF(COUNTBLANK(B56:M56)=3,OKText,ErrorText))</f>
        <v>BLANK</v>
      </c>
      <c r="O56" s="65"/>
      <c r="P56" s="65"/>
      <c r="Q56" s="65"/>
      <c r="R56" s="65"/>
      <c r="S56" s="65"/>
      <c r="T56" s="75" t="s">
        <v>55</v>
      </c>
      <c r="U56" s="76"/>
    </row>
    <row r="57" spans="1:21" ht="13.65" customHeight="1" x14ac:dyDescent="0.25">
      <c r="A57" s="3" t="str">
        <f t="shared" ca="1" si="0"/>
        <v xml:space="preserve"> </v>
      </c>
      <c r="B57" s="4"/>
      <c r="C57" s="14"/>
      <c r="D57" s="4"/>
      <c r="E57" s="4"/>
      <c r="F57" s="4"/>
      <c r="G57" s="4"/>
      <c r="H57" s="69"/>
      <c r="I57" s="69"/>
      <c r="J57" s="69"/>
      <c r="K57" s="65"/>
      <c r="L57" s="65"/>
      <c r="M57" s="32"/>
      <c r="N57" s="30" t="str">
        <f>IF(COUNTBLANK(B57:M57)=12,"",IF(COUNTBLANK(B57:M57)=3,OKText,ErrorText))</f>
        <v/>
      </c>
      <c r="O57" s="65"/>
      <c r="P57" s="65"/>
      <c r="Q57" s="65"/>
      <c r="R57" s="65"/>
      <c r="S57" s="65"/>
      <c r="T57" s="77"/>
      <c r="U57" s="78"/>
    </row>
    <row r="58" spans="1:21" x14ac:dyDescent="0.25">
      <c r="A58" s="3" t="str">
        <f t="shared" ca="1" si="0"/>
        <v xml:space="preserve"> </v>
      </c>
      <c r="B58" s="4"/>
      <c r="C58" s="14"/>
      <c r="D58" s="4"/>
      <c r="E58" s="4"/>
      <c r="F58" s="4"/>
      <c r="G58" s="4"/>
      <c r="H58" s="71"/>
      <c r="I58" s="72"/>
      <c r="J58" s="73"/>
      <c r="K58" s="65"/>
      <c r="L58" s="65"/>
      <c r="M58" s="32"/>
      <c r="N58" s="40" t="str">
        <f>IF(COUNTBLANK(B58:M58)=12,"",IF(COUNTBLANK(B58:M58)=3,OKText,ErrorText))</f>
        <v/>
      </c>
      <c r="O58" s="65"/>
      <c r="P58" s="65"/>
      <c r="Q58" s="65"/>
      <c r="R58" s="65"/>
      <c r="S58" s="65"/>
      <c r="T58" s="77"/>
      <c r="U58" s="78"/>
    </row>
    <row r="59" spans="1:21" ht="13.65" customHeight="1" x14ac:dyDescent="0.25">
      <c r="A59" s="3" t="str">
        <f t="shared" ca="1" si="0"/>
        <v xml:space="preserve"> </v>
      </c>
      <c r="B59" s="4"/>
      <c r="C59" s="14"/>
      <c r="D59" s="4"/>
      <c r="E59" s="4"/>
      <c r="F59" s="4"/>
      <c r="G59" s="4"/>
      <c r="H59" s="71"/>
      <c r="I59" s="72"/>
      <c r="J59" s="73"/>
      <c r="K59" s="65"/>
      <c r="L59" s="65"/>
      <c r="M59" s="32"/>
      <c r="N59" s="40" t="str">
        <f>IF(COUNTBLANK(B59:M59)=12,"",IF(COUNTBLANK(B59:M59)=3,OKText,ErrorText))</f>
        <v/>
      </c>
      <c r="O59" s="65"/>
      <c r="P59" s="65"/>
      <c r="Q59" s="65"/>
      <c r="R59" s="65"/>
      <c r="S59" s="65"/>
      <c r="T59" s="77"/>
      <c r="U59" s="78"/>
    </row>
    <row r="60" spans="1:21" x14ac:dyDescent="0.25">
      <c r="A60" s="3" t="str">
        <f t="shared" ca="1" si="0"/>
        <v xml:space="preserve"> </v>
      </c>
      <c r="B60" s="4"/>
      <c r="C60" s="14"/>
      <c r="D60" s="4"/>
      <c r="E60" s="4"/>
      <c r="F60" s="4"/>
      <c r="G60" s="4"/>
      <c r="H60" s="69"/>
      <c r="I60" s="69"/>
      <c r="J60" s="69"/>
      <c r="K60" s="65"/>
      <c r="L60" s="65"/>
      <c r="M60" s="32"/>
      <c r="N60" s="40" t="str">
        <f>IF(COUNTBLANK(B60:M60)=12,"",IF(COUNTBLANK(B60:M60)=3,OKText,ErrorText))</f>
        <v/>
      </c>
      <c r="O60" s="65"/>
      <c r="P60" s="65"/>
      <c r="Q60" s="65"/>
      <c r="R60" s="65"/>
      <c r="S60" s="65"/>
      <c r="T60" s="77"/>
      <c r="U60" s="78"/>
    </row>
    <row r="61" spans="1:21" ht="13.65" customHeight="1" x14ac:dyDescent="0.25">
      <c r="A61" s="3" t="str">
        <f t="shared" ca="1" si="0"/>
        <v xml:space="preserve"> </v>
      </c>
      <c r="B61" s="4"/>
      <c r="C61" s="14"/>
      <c r="D61" s="4"/>
      <c r="E61" s="4"/>
      <c r="F61" s="4"/>
      <c r="G61" s="4"/>
      <c r="H61" s="69"/>
      <c r="I61" s="69"/>
      <c r="J61" s="69"/>
      <c r="K61" s="65"/>
      <c r="L61" s="65"/>
      <c r="M61" s="32"/>
      <c r="N61" s="40" t="str">
        <f>IF(COUNTBLANK(B61:M61)=12,"",IF(COUNTBLANK(B61:M61)=3,OKText,ErrorText))</f>
        <v/>
      </c>
      <c r="O61" s="65"/>
      <c r="P61" s="65"/>
      <c r="Q61" s="65"/>
      <c r="R61" s="65"/>
      <c r="S61" s="65"/>
      <c r="T61" s="79"/>
      <c r="U61" s="80"/>
    </row>
    <row r="62" spans="1:21" x14ac:dyDescent="0.25">
      <c r="A62" s="3" t="str">
        <f t="shared" ca="1" si="0"/>
        <v xml:space="preserve"> </v>
      </c>
      <c r="N62" s="12"/>
      <c r="O62" s="12"/>
      <c r="P62" s="12"/>
      <c r="Q62" s="12"/>
      <c r="R62" s="12"/>
    </row>
    <row r="63" spans="1:21" x14ac:dyDescent="0.25">
      <c r="A63" s="3" t="str">
        <f t="shared" ca="1" si="0"/>
        <v xml:space="preserve">Contactors/Relays </v>
      </c>
      <c r="B63" s="49" t="s">
        <v>56</v>
      </c>
      <c r="C63" s="49"/>
      <c r="D63" s="49"/>
      <c r="E63" s="49"/>
      <c r="F63" s="49"/>
      <c r="G63" s="49"/>
      <c r="H63" s="49"/>
      <c r="I63" s="31"/>
      <c r="J63" s="30" t="str">
        <f>IF(COUNTIF(J65:J69, "="&amp;IncompleteText), IncompleteText, IF(COUNTIF(J65:J69, "="&amp;ErrorText), ErrorText, OKText))</f>
        <v>BLANK</v>
      </c>
    </row>
    <row r="64" spans="1:21" ht="55.2" x14ac:dyDescent="0.25">
      <c r="A64" s="3" t="str">
        <f t="shared" ca="1" si="0"/>
        <v>Manufacturer Part Number</v>
      </c>
      <c r="B64" s="2" t="s">
        <v>39</v>
      </c>
      <c r="C64" s="34" t="s">
        <v>328</v>
      </c>
      <c r="D64" s="34" t="s">
        <v>57</v>
      </c>
      <c r="E64" s="34" t="s">
        <v>58</v>
      </c>
      <c r="F64" s="34" t="s">
        <v>59</v>
      </c>
      <c r="G64" s="66" t="s">
        <v>36</v>
      </c>
      <c r="H64" s="66"/>
      <c r="I64" s="36" t="s">
        <v>336</v>
      </c>
      <c r="J64" s="25"/>
      <c r="K64" s="70" t="s">
        <v>14</v>
      </c>
      <c r="L64" s="70"/>
      <c r="M64" s="70"/>
      <c r="N64" s="70"/>
      <c r="O64" s="70"/>
      <c r="P64" s="81" t="s">
        <v>44</v>
      </c>
      <c r="Q64" s="82"/>
    </row>
    <row r="65" spans="1:17" x14ac:dyDescent="0.25">
      <c r="A65" s="3" t="str">
        <f t="shared" ca="1" si="0"/>
        <v xml:space="preserve"> </v>
      </c>
      <c r="B65" s="4"/>
      <c r="C65" s="14"/>
      <c r="D65" s="4"/>
      <c r="E65" s="4"/>
      <c r="F65" s="4"/>
      <c r="G65" s="65"/>
      <c r="H65" s="65"/>
      <c r="I65" s="32"/>
      <c r="J65" s="30" t="str">
        <f>IF(COUNTBLANK(B65:I65)=8,IncompleteText,IF(COUNTBLANK(B65:I65)=1,OKText,ErrorText))</f>
        <v>BLANK</v>
      </c>
      <c r="K65" s="65"/>
      <c r="L65" s="65"/>
      <c r="M65" s="65"/>
      <c r="N65" s="65"/>
      <c r="O65" s="65"/>
      <c r="P65" s="75" t="s">
        <v>340</v>
      </c>
      <c r="Q65" s="76"/>
    </row>
    <row r="66" spans="1:17" x14ac:dyDescent="0.25">
      <c r="A66" s="3" t="str">
        <f t="shared" ca="1" si="0"/>
        <v xml:space="preserve"> </v>
      </c>
      <c r="B66" s="4"/>
      <c r="C66" s="14"/>
      <c r="D66" s="4"/>
      <c r="E66" s="4"/>
      <c r="F66" s="4"/>
      <c r="G66" s="65"/>
      <c r="H66" s="65"/>
      <c r="I66" s="32"/>
      <c r="J66" s="30" t="str">
        <f>IF(COUNTBLANK(B66:I66)=8,"",IF(COUNTBLANK(B66:I66)=1,OKText,ErrorText))</f>
        <v/>
      </c>
      <c r="K66" s="65"/>
      <c r="L66" s="65"/>
      <c r="M66" s="65"/>
      <c r="N66" s="65"/>
      <c r="O66" s="65"/>
      <c r="P66" s="77"/>
      <c r="Q66" s="78"/>
    </row>
    <row r="67" spans="1:17" x14ac:dyDescent="0.25">
      <c r="A67" s="3" t="str">
        <f t="shared" ca="1" si="0"/>
        <v xml:space="preserve"> </v>
      </c>
      <c r="B67" s="4"/>
      <c r="C67" s="14"/>
      <c r="D67" s="4"/>
      <c r="E67" s="4"/>
      <c r="F67" s="4"/>
      <c r="G67" s="65"/>
      <c r="H67" s="65"/>
      <c r="I67" s="32"/>
      <c r="J67" s="40" t="str">
        <f>IF(COUNTBLANK(B67:I67)=8,"",IF(COUNTBLANK(B67:I67)=1,OKText,ErrorText))</f>
        <v/>
      </c>
      <c r="K67" s="65"/>
      <c r="L67" s="65"/>
      <c r="M67" s="65"/>
      <c r="N67" s="65"/>
      <c r="O67" s="65"/>
      <c r="P67" s="77"/>
      <c r="Q67" s="78"/>
    </row>
    <row r="68" spans="1:17" x14ac:dyDescent="0.25">
      <c r="A68" s="3" t="str">
        <f t="shared" ca="1" si="0"/>
        <v xml:space="preserve"> </v>
      </c>
      <c r="B68" s="4"/>
      <c r="C68" s="14"/>
      <c r="D68" s="4"/>
      <c r="E68" s="4"/>
      <c r="F68" s="4"/>
      <c r="G68" s="65"/>
      <c r="H68" s="65"/>
      <c r="I68" s="32"/>
      <c r="J68" s="40" t="str">
        <f>IF(COUNTBLANK(B68:I68)=8,"",IF(COUNTBLANK(B68:I68)=1,OKText,ErrorText))</f>
        <v/>
      </c>
      <c r="K68" s="65"/>
      <c r="L68" s="65"/>
      <c r="M68" s="65"/>
      <c r="N68" s="65"/>
      <c r="O68" s="65"/>
      <c r="P68" s="77"/>
      <c r="Q68" s="78"/>
    </row>
    <row r="69" spans="1:17" x14ac:dyDescent="0.25">
      <c r="A69" s="3" t="str">
        <f t="shared" ca="1" si="0"/>
        <v xml:space="preserve"> </v>
      </c>
      <c r="B69" s="4"/>
      <c r="C69" s="14"/>
      <c r="D69" s="4"/>
      <c r="E69" s="4"/>
      <c r="F69" s="4"/>
      <c r="G69" s="65"/>
      <c r="H69" s="65"/>
      <c r="I69" s="32"/>
      <c r="J69" s="40" t="str">
        <f>IF(COUNTBLANK(B69:I69)=8,"",IF(COUNTBLANK(B69:I69)=1,OKText,ErrorText))</f>
        <v/>
      </c>
      <c r="K69" s="65"/>
      <c r="L69" s="65"/>
      <c r="M69" s="65"/>
      <c r="N69" s="65"/>
      <c r="O69" s="65"/>
      <c r="P69" s="79"/>
      <c r="Q69" s="80"/>
    </row>
    <row r="70" spans="1:17" x14ac:dyDescent="0.25">
      <c r="A70" s="3" t="str">
        <f t="shared" ca="1" si="0"/>
        <v xml:space="preserve"> </v>
      </c>
    </row>
    <row r="71" spans="1:17" x14ac:dyDescent="0.25">
      <c r="A71" s="3" t="str">
        <f t="shared" ca="1" si="0"/>
        <v xml:space="preserve">Connectors </v>
      </c>
      <c r="B71" s="49" t="s">
        <v>60</v>
      </c>
      <c r="C71" s="49"/>
      <c r="D71" s="49"/>
      <c r="E71" s="49"/>
      <c r="F71" s="49"/>
      <c r="G71" s="49"/>
      <c r="H71" s="49"/>
      <c r="I71" s="31"/>
      <c r="J71" s="30" t="str">
        <f>IF(COUNTIF(J73:J91, "="&amp;IncompleteText), IncompleteText, IF(COUNTIF(J73:J91, "="&amp;ErrorText), ErrorText, OKText))</f>
        <v>BLANK</v>
      </c>
    </row>
    <row r="72" spans="1:17" ht="29.4" x14ac:dyDescent="0.25">
      <c r="A72" s="3" t="str">
        <f t="shared" ca="1" si="0"/>
        <v>Manufacturer Part Number</v>
      </c>
      <c r="B72" s="2" t="s">
        <v>39</v>
      </c>
      <c r="C72" s="34" t="s">
        <v>328</v>
      </c>
      <c r="D72" s="34" t="s">
        <v>46</v>
      </c>
      <c r="E72" s="34" t="s">
        <v>42</v>
      </c>
      <c r="F72" s="34" t="s">
        <v>61</v>
      </c>
      <c r="G72" s="66" t="s">
        <v>36</v>
      </c>
      <c r="H72" s="66"/>
      <c r="I72" s="36" t="s">
        <v>336</v>
      </c>
      <c r="J72" s="25"/>
      <c r="K72" s="70" t="s">
        <v>14</v>
      </c>
      <c r="L72" s="70"/>
      <c r="M72" s="70"/>
      <c r="N72" s="70"/>
      <c r="O72" s="70"/>
      <c r="P72" s="81" t="s">
        <v>44</v>
      </c>
      <c r="Q72" s="82"/>
    </row>
    <row r="73" spans="1:17" x14ac:dyDescent="0.25">
      <c r="A73" s="3" t="str">
        <f t="shared" ca="1" si="0"/>
        <v xml:space="preserve"> </v>
      </c>
      <c r="B73" s="4"/>
      <c r="C73" s="14"/>
      <c r="D73" s="4"/>
      <c r="E73" s="4"/>
      <c r="F73" s="4"/>
      <c r="G73" s="65"/>
      <c r="H73" s="65"/>
      <c r="I73" s="32"/>
      <c r="J73" s="30" t="str">
        <f>IF(COUNTBLANK(B73:I73)=8,IncompleteText,IF(COUNTBLANK(B73:I73)=1,OKText,ErrorText))</f>
        <v>BLANK</v>
      </c>
      <c r="K73" s="65"/>
      <c r="L73" s="65"/>
      <c r="M73" s="65"/>
      <c r="N73" s="65"/>
      <c r="O73" s="65"/>
      <c r="P73" s="75" t="s">
        <v>341</v>
      </c>
      <c r="Q73" s="76"/>
    </row>
    <row r="74" spans="1:17" x14ac:dyDescent="0.25">
      <c r="A74" s="3" t="str">
        <f t="shared" ca="1" si="0"/>
        <v xml:space="preserve"> </v>
      </c>
      <c r="B74" s="4"/>
      <c r="C74" s="14"/>
      <c r="D74" s="4"/>
      <c r="E74" s="4"/>
      <c r="F74" s="4"/>
      <c r="G74" s="65"/>
      <c r="H74" s="65"/>
      <c r="I74" s="32"/>
      <c r="J74" s="30" t="str">
        <f t="shared" ref="J74:J91" si="3">IF(COUNTBLANK(B74:I74)=8,"",IF(COUNTBLANK(B74:I74)=1,OKText,ErrorText))</f>
        <v/>
      </c>
      <c r="K74" s="65"/>
      <c r="L74" s="65"/>
      <c r="M74" s="65"/>
      <c r="N74" s="65"/>
      <c r="O74" s="65"/>
      <c r="P74" s="77"/>
      <c r="Q74" s="78"/>
    </row>
    <row r="75" spans="1:17" x14ac:dyDescent="0.25">
      <c r="A75" s="3" t="str">
        <f t="shared" ca="1" si="0"/>
        <v xml:space="preserve"> </v>
      </c>
      <c r="B75" s="4"/>
      <c r="C75" s="14"/>
      <c r="D75" s="4"/>
      <c r="E75" s="4"/>
      <c r="F75" s="4"/>
      <c r="G75" s="65"/>
      <c r="H75" s="65"/>
      <c r="I75" s="32"/>
      <c r="J75" s="40" t="str">
        <f t="shared" si="3"/>
        <v/>
      </c>
      <c r="K75" s="65"/>
      <c r="L75" s="65"/>
      <c r="M75" s="65"/>
      <c r="N75" s="65"/>
      <c r="O75" s="65"/>
      <c r="P75" s="77"/>
      <c r="Q75" s="78"/>
    </row>
    <row r="76" spans="1:17" x14ac:dyDescent="0.25">
      <c r="A76" s="3" t="str">
        <f t="shared" ca="1" si="0"/>
        <v xml:space="preserve"> </v>
      </c>
      <c r="B76" s="4"/>
      <c r="C76" s="14"/>
      <c r="D76" s="4"/>
      <c r="E76" s="4"/>
      <c r="F76" s="4"/>
      <c r="G76" s="65"/>
      <c r="H76" s="65"/>
      <c r="I76" s="32"/>
      <c r="J76" s="40" t="str">
        <f t="shared" si="3"/>
        <v/>
      </c>
      <c r="K76" s="65"/>
      <c r="L76" s="65"/>
      <c r="M76" s="65"/>
      <c r="N76" s="65"/>
      <c r="O76" s="65"/>
      <c r="P76" s="77"/>
      <c r="Q76" s="78"/>
    </row>
    <row r="77" spans="1:17" x14ac:dyDescent="0.25">
      <c r="A77" s="3" t="str">
        <f t="shared" ca="1" si="0"/>
        <v xml:space="preserve"> </v>
      </c>
      <c r="B77" s="4"/>
      <c r="C77" s="14"/>
      <c r="D77" s="4"/>
      <c r="E77" s="4"/>
      <c r="F77" s="4"/>
      <c r="G77" s="65"/>
      <c r="H77" s="65"/>
      <c r="I77" s="32"/>
      <c r="J77" s="40" t="str">
        <f t="shared" si="3"/>
        <v/>
      </c>
      <c r="K77" s="65"/>
      <c r="L77" s="65"/>
      <c r="M77" s="65"/>
      <c r="N77" s="65"/>
      <c r="O77" s="65"/>
      <c r="P77" s="77"/>
      <c r="Q77" s="78"/>
    </row>
    <row r="78" spans="1:17" x14ac:dyDescent="0.25">
      <c r="A78" s="3" t="str">
        <f t="shared" ca="1" si="0"/>
        <v xml:space="preserve"> </v>
      </c>
      <c r="B78" s="4"/>
      <c r="C78" s="14"/>
      <c r="D78" s="4"/>
      <c r="E78" s="4"/>
      <c r="F78" s="4"/>
      <c r="G78" s="65"/>
      <c r="H78" s="65"/>
      <c r="I78" s="32"/>
      <c r="J78" s="40" t="str">
        <f t="shared" si="3"/>
        <v/>
      </c>
      <c r="K78" s="65"/>
      <c r="L78" s="65"/>
      <c r="M78" s="65"/>
      <c r="N78" s="65"/>
      <c r="O78" s="65"/>
      <c r="P78" s="77"/>
      <c r="Q78" s="78"/>
    </row>
    <row r="79" spans="1:17" x14ac:dyDescent="0.25">
      <c r="A79" s="3" t="str">
        <f t="shared" ca="1" si="0"/>
        <v xml:space="preserve"> </v>
      </c>
      <c r="B79" s="4"/>
      <c r="C79" s="14"/>
      <c r="D79" s="4"/>
      <c r="E79" s="4"/>
      <c r="F79" s="4"/>
      <c r="G79" s="65"/>
      <c r="H79" s="65"/>
      <c r="I79" s="32"/>
      <c r="J79" s="40" t="str">
        <f t="shared" si="3"/>
        <v/>
      </c>
      <c r="K79" s="65"/>
      <c r="L79" s="65"/>
      <c r="M79" s="65"/>
      <c r="N79" s="65"/>
      <c r="O79" s="65"/>
      <c r="P79" s="77"/>
      <c r="Q79" s="78"/>
    </row>
    <row r="80" spans="1:17" x14ac:dyDescent="0.25">
      <c r="A80" s="3" t="str">
        <f t="shared" ca="1" si="0"/>
        <v xml:space="preserve"> </v>
      </c>
      <c r="B80" s="4"/>
      <c r="C80" s="14"/>
      <c r="D80" s="4"/>
      <c r="E80" s="4"/>
      <c r="F80" s="4"/>
      <c r="G80" s="65"/>
      <c r="H80" s="65"/>
      <c r="I80" s="32"/>
      <c r="J80" s="40" t="str">
        <f t="shared" si="3"/>
        <v/>
      </c>
      <c r="K80" s="65"/>
      <c r="L80" s="65"/>
      <c r="M80" s="65"/>
      <c r="N80" s="65"/>
      <c r="O80" s="65"/>
      <c r="P80" s="77"/>
      <c r="Q80" s="78"/>
    </row>
    <row r="81" spans="1:19" x14ac:dyDescent="0.25">
      <c r="A81" s="3" t="str">
        <f t="shared" ca="1" si="0"/>
        <v xml:space="preserve"> </v>
      </c>
      <c r="B81" s="4"/>
      <c r="C81" s="14"/>
      <c r="D81" s="4"/>
      <c r="E81" s="4"/>
      <c r="F81" s="4"/>
      <c r="G81" s="65"/>
      <c r="H81" s="65"/>
      <c r="I81" s="32"/>
      <c r="J81" s="40" t="str">
        <f t="shared" si="3"/>
        <v/>
      </c>
      <c r="K81" s="65"/>
      <c r="L81" s="65"/>
      <c r="M81" s="65"/>
      <c r="N81" s="65"/>
      <c r="O81" s="65"/>
      <c r="P81" s="77"/>
      <c r="Q81" s="78"/>
    </row>
    <row r="82" spans="1:19" x14ac:dyDescent="0.25">
      <c r="A82" s="3" t="str">
        <f t="shared" ca="1" si="0"/>
        <v xml:space="preserve"> </v>
      </c>
      <c r="B82" s="4"/>
      <c r="C82" s="14"/>
      <c r="D82" s="4"/>
      <c r="E82" s="4"/>
      <c r="F82" s="4"/>
      <c r="G82" s="65"/>
      <c r="H82" s="65"/>
      <c r="I82" s="32"/>
      <c r="J82" s="40" t="str">
        <f t="shared" si="3"/>
        <v/>
      </c>
      <c r="K82" s="65"/>
      <c r="L82" s="65"/>
      <c r="M82" s="65"/>
      <c r="N82" s="65"/>
      <c r="O82" s="65"/>
      <c r="P82" s="77"/>
      <c r="Q82" s="78"/>
    </row>
    <row r="83" spans="1:19" x14ac:dyDescent="0.25">
      <c r="A83" s="3" t="str">
        <f t="shared" ca="1" si="0"/>
        <v xml:space="preserve"> </v>
      </c>
      <c r="B83" s="4"/>
      <c r="C83" s="14"/>
      <c r="D83" s="4"/>
      <c r="E83" s="4"/>
      <c r="F83" s="4"/>
      <c r="G83" s="65"/>
      <c r="H83" s="65"/>
      <c r="I83" s="32"/>
      <c r="J83" s="40" t="str">
        <f t="shared" si="3"/>
        <v/>
      </c>
      <c r="K83" s="65"/>
      <c r="L83" s="65"/>
      <c r="M83" s="65"/>
      <c r="N83" s="65"/>
      <c r="O83" s="65"/>
      <c r="P83" s="77"/>
      <c r="Q83" s="78"/>
    </row>
    <row r="84" spans="1:19" x14ac:dyDescent="0.25">
      <c r="A84" s="3" t="str">
        <f t="shared" ref="A84:A104" ca="1" si="4">CONCATENATE(INDIRECT(CONCATENATE("B",ROW(A84))), " ", INDIRECT(CONCATENATE("C",ROW(A84))))</f>
        <v xml:space="preserve"> </v>
      </c>
      <c r="B84" s="4"/>
      <c r="C84" s="14"/>
      <c r="D84" s="4"/>
      <c r="E84" s="4"/>
      <c r="F84" s="4"/>
      <c r="G84" s="65"/>
      <c r="H84" s="65"/>
      <c r="I84" s="32"/>
      <c r="J84" s="40" t="str">
        <f t="shared" si="3"/>
        <v/>
      </c>
      <c r="K84" s="65"/>
      <c r="L84" s="65"/>
      <c r="M84" s="65"/>
      <c r="N84" s="65"/>
      <c r="O84" s="65"/>
      <c r="P84" s="77"/>
      <c r="Q84" s="78"/>
    </row>
    <row r="85" spans="1:19" x14ac:dyDescent="0.25">
      <c r="A85" s="3" t="str">
        <f t="shared" ca="1" si="4"/>
        <v xml:space="preserve"> </v>
      </c>
      <c r="B85" s="4"/>
      <c r="C85" s="14"/>
      <c r="D85" s="4"/>
      <c r="E85" s="4"/>
      <c r="F85" s="4"/>
      <c r="G85" s="65"/>
      <c r="H85" s="65"/>
      <c r="I85" s="32"/>
      <c r="J85" s="40" t="str">
        <f t="shared" si="3"/>
        <v/>
      </c>
      <c r="K85" s="65"/>
      <c r="L85" s="65"/>
      <c r="M85" s="65"/>
      <c r="N85" s="65"/>
      <c r="O85" s="65"/>
      <c r="P85" s="77"/>
      <c r="Q85" s="78"/>
    </row>
    <row r="86" spans="1:19" x14ac:dyDescent="0.25">
      <c r="A86" s="3" t="str">
        <f t="shared" ca="1" si="4"/>
        <v xml:space="preserve"> </v>
      </c>
      <c r="B86" s="4"/>
      <c r="C86" s="14"/>
      <c r="D86" s="4"/>
      <c r="E86" s="4"/>
      <c r="F86" s="4"/>
      <c r="G86" s="65"/>
      <c r="H86" s="65"/>
      <c r="I86" s="32"/>
      <c r="J86" s="40" t="str">
        <f t="shared" si="3"/>
        <v/>
      </c>
      <c r="K86" s="65"/>
      <c r="L86" s="65"/>
      <c r="M86" s="65"/>
      <c r="N86" s="65"/>
      <c r="O86" s="65"/>
      <c r="P86" s="77"/>
      <c r="Q86" s="78"/>
    </row>
    <row r="87" spans="1:19" x14ac:dyDescent="0.25">
      <c r="A87" s="3" t="str">
        <f t="shared" ca="1" si="4"/>
        <v xml:space="preserve"> </v>
      </c>
      <c r="B87" s="4"/>
      <c r="C87" s="14"/>
      <c r="D87" s="4"/>
      <c r="E87" s="4"/>
      <c r="F87" s="4"/>
      <c r="G87" s="65"/>
      <c r="H87" s="65"/>
      <c r="I87" s="32"/>
      <c r="J87" s="40" t="str">
        <f t="shared" si="3"/>
        <v/>
      </c>
      <c r="K87" s="65"/>
      <c r="L87" s="65"/>
      <c r="M87" s="65"/>
      <c r="N87" s="65"/>
      <c r="O87" s="65"/>
      <c r="P87" s="77"/>
      <c r="Q87" s="78"/>
    </row>
    <row r="88" spans="1:19" x14ac:dyDescent="0.25">
      <c r="A88" s="3" t="str">
        <f t="shared" ca="1" si="4"/>
        <v xml:space="preserve"> </v>
      </c>
      <c r="B88" s="4"/>
      <c r="C88" s="14"/>
      <c r="D88" s="4"/>
      <c r="E88" s="4"/>
      <c r="F88" s="4"/>
      <c r="G88" s="65"/>
      <c r="H88" s="65"/>
      <c r="I88" s="32"/>
      <c r="J88" s="40" t="str">
        <f t="shared" si="3"/>
        <v/>
      </c>
      <c r="K88" s="65"/>
      <c r="L88" s="65"/>
      <c r="M88" s="65"/>
      <c r="N88" s="65"/>
      <c r="O88" s="65"/>
      <c r="P88" s="77"/>
      <c r="Q88" s="78"/>
    </row>
    <row r="89" spans="1:19" x14ac:dyDescent="0.25">
      <c r="A89" s="3" t="str">
        <f t="shared" ca="1" si="4"/>
        <v xml:space="preserve"> </v>
      </c>
      <c r="B89" s="4"/>
      <c r="C89" s="14"/>
      <c r="D89" s="4"/>
      <c r="E89" s="4"/>
      <c r="F89" s="4"/>
      <c r="G89" s="65"/>
      <c r="H89" s="65"/>
      <c r="I89" s="32"/>
      <c r="J89" s="40" t="str">
        <f t="shared" si="3"/>
        <v/>
      </c>
      <c r="K89" s="65"/>
      <c r="L89" s="65"/>
      <c r="M89" s="65"/>
      <c r="N89" s="65"/>
      <c r="O89" s="65"/>
      <c r="P89" s="77"/>
      <c r="Q89" s="78"/>
    </row>
    <row r="90" spans="1:19" x14ac:dyDescent="0.25">
      <c r="A90" s="3" t="str">
        <f t="shared" ca="1" si="4"/>
        <v xml:space="preserve"> </v>
      </c>
      <c r="B90" s="4"/>
      <c r="C90" s="14"/>
      <c r="D90" s="4"/>
      <c r="E90" s="4"/>
      <c r="F90" s="4"/>
      <c r="G90" s="65"/>
      <c r="H90" s="65"/>
      <c r="I90" s="32"/>
      <c r="J90" s="40" t="str">
        <f t="shared" si="3"/>
        <v/>
      </c>
      <c r="K90" s="65"/>
      <c r="L90" s="65"/>
      <c r="M90" s="65"/>
      <c r="N90" s="65"/>
      <c r="O90" s="65"/>
      <c r="P90" s="77"/>
      <c r="Q90" s="78"/>
    </row>
    <row r="91" spans="1:19" x14ac:dyDescent="0.25">
      <c r="A91" s="3" t="str">
        <f t="shared" ca="1" si="4"/>
        <v xml:space="preserve"> </v>
      </c>
      <c r="B91" s="4"/>
      <c r="C91" s="14"/>
      <c r="D91" s="4"/>
      <c r="E91" s="4"/>
      <c r="F91" s="4"/>
      <c r="G91" s="65"/>
      <c r="H91" s="65"/>
      <c r="I91" s="32"/>
      <c r="J91" s="40" t="str">
        <f t="shared" si="3"/>
        <v/>
      </c>
      <c r="K91" s="65"/>
      <c r="L91" s="65"/>
      <c r="M91" s="65"/>
      <c r="N91" s="65"/>
      <c r="O91" s="65"/>
      <c r="P91" s="79"/>
      <c r="Q91" s="80"/>
    </row>
    <row r="92" spans="1:19" x14ac:dyDescent="0.25">
      <c r="A92" s="3" t="str">
        <f t="shared" ca="1" si="4"/>
        <v xml:space="preserve"> </v>
      </c>
    </row>
    <row r="93" spans="1:19" x14ac:dyDescent="0.25">
      <c r="A93" s="3" t="str">
        <f t="shared" ca="1" si="4"/>
        <v xml:space="preserve">Insulating Materials </v>
      </c>
      <c r="B93" s="49" t="s">
        <v>62</v>
      </c>
      <c r="C93" s="49"/>
      <c r="D93" s="49"/>
      <c r="E93" s="49"/>
      <c r="F93" s="49"/>
      <c r="G93" s="49"/>
      <c r="H93" s="49"/>
      <c r="I93" s="49"/>
      <c r="J93" s="49"/>
      <c r="K93" s="31"/>
      <c r="L93" s="30" t="str">
        <f>IF(COUNTIF(L95:L104, "="&amp;IncompleteText), IncompleteText, IF(COUNTIF(L95:L104, "="&amp;ErrorText), ErrorText, OKText))</f>
        <v>BLANK</v>
      </c>
    </row>
    <row r="94" spans="1:19" ht="41.4" x14ac:dyDescent="0.25">
      <c r="A94" s="3" t="str">
        <f t="shared" ca="1" si="4"/>
        <v>Manufacturer Part Number</v>
      </c>
      <c r="B94" s="2" t="s">
        <v>39</v>
      </c>
      <c r="C94" s="34" t="s">
        <v>328</v>
      </c>
      <c r="D94" s="34" t="s">
        <v>63</v>
      </c>
      <c r="E94" s="34" t="s">
        <v>64</v>
      </c>
      <c r="F94" s="34" t="s">
        <v>65</v>
      </c>
      <c r="G94" s="34" t="s">
        <v>43</v>
      </c>
      <c r="H94" s="43" t="s">
        <v>326</v>
      </c>
      <c r="I94" s="66" t="s">
        <v>36</v>
      </c>
      <c r="J94" s="66"/>
      <c r="K94" s="36" t="s">
        <v>336</v>
      </c>
      <c r="L94" s="25"/>
      <c r="M94" s="70" t="s">
        <v>14</v>
      </c>
      <c r="N94" s="70"/>
      <c r="O94" s="70"/>
      <c r="P94" s="70"/>
      <c r="Q94" s="70"/>
      <c r="R94" s="81" t="s">
        <v>44</v>
      </c>
      <c r="S94" s="82"/>
    </row>
    <row r="95" spans="1:19" x14ac:dyDescent="0.25">
      <c r="A95" s="3" t="str">
        <f t="shared" ca="1" si="4"/>
        <v xml:space="preserve"> </v>
      </c>
      <c r="B95" s="14"/>
      <c r="C95" s="14"/>
      <c r="D95" s="46"/>
      <c r="E95" s="46"/>
      <c r="F95" s="1" t="str">
        <f t="shared" ref="F95:F104" si="5">IF(OR(ISBLANK(D95),ISBLANK(E95)), "", D95*E95)</f>
        <v/>
      </c>
      <c r="G95" s="46"/>
      <c r="H95" s="14"/>
      <c r="I95" s="65"/>
      <c r="J95" s="65"/>
      <c r="K95" s="32"/>
      <c r="L95" s="30" t="str">
        <f>IF(COUNTBLANK(B95:K95)=10,IncompleteText,IF(AND(COUNTBLANK(B95:K95)=1,G95&gt;=90),OKText,ErrorText))</f>
        <v>BLANK</v>
      </c>
      <c r="M95" s="65"/>
      <c r="N95" s="65"/>
      <c r="O95" s="65"/>
      <c r="P95" s="65"/>
      <c r="Q95" s="65"/>
      <c r="R95" s="75" t="s">
        <v>349</v>
      </c>
      <c r="S95" s="76"/>
    </row>
    <row r="96" spans="1:19" x14ac:dyDescent="0.25">
      <c r="A96" s="3" t="str">
        <f t="shared" ca="1" si="4"/>
        <v xml:space="preserve"> </v>
      </c>
      <c r="B96" s="4"/>
      <c r="C96" s="14"/>
      <c r="D96" s="46"/>
      <c r="E96" s="46"/>
      <c r="F96" s="1" t="str">
        <f t="shared" si="5"/>
        <v/>
      </c>
      <c r="G96" s="46"/>
      <c r="H96" s="14"/>
      <c r="I96" s="65"/>
      <c r="J96" s="65"/>
      <c r="K96" s="32"/>
      <c r="L96" s="41" t="str">
        <f t="shared" ref="L96:L104" si="6">IF(COUNTBLANK(B96:K96)=10,"",IF(AND(COUNTBLANK(B96:K96)=1,G96&gt;=90),OKText,ErrorText))</f>
        <v/>
      </c>
      <c r="M96" s="65"/>
      <c r="N96" s="65"/>
      <c r="O96" s="65"/>
      <c r="P96" s="65"/>
      <c r="Q96" s="65"/>
      <c r="R96" s="77"/>
      <c r="S96" s="78"/>
    </row>
    <row r="97" spans="1:19" x14ac:dyDescent="0.25">
      <c r="A97" s="3" t="str">
        <f t="shared" ca="1" si="4"/>
        <v xml:space="preserve"> </v>
      </c>
      <c r="B97" s="4"/>
      <c r="C97" s="14"/>
      <c r="D97" s="46"/>
      <c r="E97" s="46"/>
      <c r="F97" s="1" t="str">
        <f t="shared" si="5"/>
        <v/>
      </c>
      <c r="G97" s="46"/>
      <c r="H97" s="14"/>
      <c r="I97" s="65"/>
      <c r="J97" s="65"/>
      <c r="K97" s="32"/>
      <c r="L97" s="41" t="str">
        <f t="shared" si="6"/>
        <v/>
      </c>
      <c r="M97" s="65"/>
      <c r="N97" s="65"/>
      <c r="O97" s="65"/>
      <c r="P97" s="65"/>
      <c r="Q97" s="65"/>
      <c r="R97" s="77"/>
      <c r="S97" s="78"/>
    </row>
    <row r="98" spans="1:19" x14ac:dyDescent="0.25">
      <c r="A98" s="3" t="str">
        <f t="shared" ca="1" si="4"/>
        <v xml:space="preserve"> </v>
      </c>
      <c r="B98" s="4"/>
      <c r="C98" s="14"/>
      <c r="D98" s="46"/>
      <c r="E98" s="46"/>
      <c r="F98" s="1" t="str">
        <f t="shared" si="5"/>
        <v/>
      </c>
      <c r="G98" s="46"/>
      <c r="H98" s="14"/>
      <c r="I98" s="65"/>
      <c r="J98" s="65"/>
      <c r="K98" s="32"/>
      <c r="L98" s="41" t="str">
        <f t="shared" si="6"/>
        <v/>
      </c>
      <c r="M98" s="65"/>
      <c r="N98" s="65"/>
      <c r="O98" s="65"/>
      <c r="P98" s="65"/>
      <c r="Q98" s="65"/>
      <c r="R98" s="77"/>
      <c r="S98" s="78"/>
    </row>
    <row r="99" spans="1:19" x14ac:dyDescent="0.25">
      <c r="A99" s="3" t="str">
        <f t="shared" ca="1" si="4"/>
        <v xml:space="preserve"> </v>
      </c>
      <c r="B99" s="4"/>
      <c r="C99" s="14"/>
      <c r="D99" s="46"/>
      <c r="E99" s="46"/>
      <c r="F99" s="1" t="str">
        <f t="shared" si="5"/>
        <v/>
      </c>
      <c r="G99" s="46"/>
      <c r="H99" s="14"/>
      <c r="I99" s="65"/>
      <c r="J99" s="65"/>
      <c r="K99" s="32"/>
      <c r="L99" s="41" t="str">
        <f t="shared" si="6"/>
        <v/>
      </c>
      <c r="M99" s="65"/>
      <c r="N99" s="65"/>
      <c r="O99" s="65"/>
      <c r="P99" s="65"/>
      <c r="Q99" s="65"/>
      <c r="R99" s="77"/>
      <c r="S99" s="78"/>
    </row>
    <row r="100" spans="1:19" x14ac:dyDescent="0.25">
      <c r="A100" s="3" t="str">
        <f t="shared" ca="1" si="4"/>
        <v xml:space="preserve"> </v>
      </c>
      <c r="B100" s="4"/>
      <c r="C100" s="14"/>
      <c r="D100" s="46"/>
      <c r="E100" s="46"/>
      <c r="F100" s="1" t="str">
        <f t="shared" si="5"/>
        <v/>
      </c>
      <c r="G100" s="46"/>
      <c r="H100" s="14"/>
      <c r="I100" s="65"/>
      <c r="J100" s="65"/>
      <c r="K100" s="32"/>
      <c r="L100" s="41" t="str">
        <f t="shared" si="6"/>
        <v/>
      </c>
      <c r="M100" s="65"/>
      <c r="N100" s="65"/>
      <c r="O100" s="65"/>
      <c r="P100" s="65"/>
      <c r="Q100" s="65"/>
      <c r="R100" s="77"/>
      <c r="S100" s="78"/>
    </row>
    <row r="101" spans="1:19" x14ac:dyDescent="0.25">
      <c r="A101" s="3" t="str">
        <f t="shared" ca="1" si="4"/>
        <v xml:space="preserve"> </v>
      </c>
      <c r="B101" s="4"/>
      <c r="C101" s="14"/>
      <c r="D101" s="46"/>
      <c r="E101" s="46"/>
      <c r="F101" s="1" t="str">
        <f t="shared" si="5"/>
        <v/>
      </c>
      <c r="G101" s="46"/>
      <c r="H101" s="14"/>
      <c r="I101" s="65"/>
      <c r="J101" s="65"/>
      <c r="K101" s="32"/>
      <c r="L101" s="41" t="str">
        <f t="shared" si="6"/>
        <v/>
      </c>
      <c r="M101" s="65"/>
      <c r="N101" s="65"/>
      <c r="O101" s="65"/>
      <c r="P101" s="65"/>
      <c r="Q101" s="65"/>
      <c r="R101" s="77"/>
      <c r="S101" s="78"/>
    </row>
    <row r="102" spans="1:19" x14ac:dyDescent="0.25">
      <c r="A102" s="3" t="str">
        <f t="shared" ca="1" si="4"/>
        <v xml:space="preserve"> </v>
      </c>
      <c r="B102" s="4"/>
      <c r="C102" s="14"/>
      <c r="D102" s="46"/>
      <c r="E102" s="46"/>
      <c r="F102" s="1" t="str">
        <f t="shared" si="5"/>
        <v/>
      </c>
      <c r="G102" s="46"/>
      <c r="H102" s="14"/>
      <c r="I102" s="65"/>
      <c r="J102" s="65"/>
      <c r="K102" s="32"/>
      <c r="L102" s="41" t="str">
        <f t="shared" si="6"/>
        <v/>
      </c>
      <c r="M102" s="65"/>
      <c r="N102" s="65"/>
      <c r="O102" s="65"/>
      <c r="P102" s="65"/>
      <c r="Q102" s="65"/>
      <c r="R102" s="77"/>
      <c r="S102" s="78"/>
    </row>
    <row r="103" spans="1:19" x14ac:dyDescent="0.25">
      <c r="A103" s="3" t="str">
        <f t="shared" ca="1" si="4"/>
        <v xml:space="preserve"> </v>
      </c>
      <c r="B103" s="4"/>
      <c r="C103" s="14"/>
      <c r="D103" s="46"/>
      <c r="E103" s="46"/>
      <c r="F103" s="1" t="str">
        <f t="shared" si="5"/>
        <v/>
      </c>
      <c r="G103" s="46"/>
      <c r="H103" s="14"/>
      <c r="I103" s="65"/>
      <c r="J103" s="65"/>
      <c r="K103" s="32"/>
      <c r="L103" s="41" t="str">
        <f t="shared" si="6"/>
        <v/>
      </c>
      <c r="M103" s="65"/>
      <c r="N103" s="65"/>
      <c r="O103" s="65"/>
      <c r="P103" s="65"/>
      <c r="Q103" s="65"/>
      <c r="R103" s="77"/>
      <c r="S103" s="78"/>
    </row>
    <row r="104" spans="1:19" x14ac:dyDescent="0.25">
      <c r="A104" s="3" t="str">
        <f t="shared" ca="1" si="4"/>
        <v xml:space="preserve"> </v>
      </c>
      <c r="B104" s="4"/>
      <c r="C104" s="14"/>
      <c r="D104" s="46"/>
      <c r="E104" s="46"/>
      <c r="F104" s="1" t="str">
        <f t="shared" si="5"/>
        <v/>
      </c>
      <c r="G104" s="46"/>
      <c r="H104" s="14"/>
      <c r="I104" s="65"/>
      <c r="J104" s="65"/>
      <c r="K104" s="32"/>
      <c r="L104" s="41" t="str">
        <f t="shared" si="6"/>
        <v/>
      </c>
      <c r="M104" s="65"/>
      <c r="N104" s="65"/>
      <c r="O104" s="65"/>
      <c r="P104" s="65"/>
      <c r="Q104" s="65"/>
      <c r="R104" s="79"/>
      <c r="S104" s="80"/>
    </row>
  </sheetData>
  <sheetProtection algorithmName="SHA-512" hashValue="XaUMSYrWQpD6dryv7pVOetBkVQJ9e+yL6nAETlavxUE43uvD+f6Bak4n0fiOj2qf5xCTcfRfHFPbL2i8CurSZw==" saltValue="w5swsjPzrdDbzJFqRsXGDA==" spinCount="100000" sheet="1" scenarios="1" insertHyperlinks="0"/>
  <mergeCells count="199">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 ref="M95:Q95"/>
    <mergeCell ref="M96:Q96"/>
    <mergeCell ref="M97:Q97"/>
    <mergeCell ref="K59:L59"/>
    <mergeCell ref="K60:L60"/>
    <mergeCell ref="K61:L61"/>
    <mergeCell ref="K87:O87"/>
    <mergeCell ref="K88:O88"/>
    <mergeCell ref="K89:O89"/>
    <mergeCell ref="K90:O90"/>
    <mergeCell ref="K91:O9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G66:H66"/>
    <mergeCell ref="G67:H67"/>
    <mergeCell ref="G68:H68"/>
    <mergeCell ref="G69:H69"/>
    <mergeCell ref="B71:H71"/>
    <mergeCell ref="K66:O66"/>
    <mergeCell ref="K67:O67"/>
    <mergeCell ref="K68:O68"/>
    <mergeCell ref="K69:O69"/>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B13:C13"/>
    <mergeCell ref="D13:E13"/>
    <mergeCell ref="H18:I18"/>
    <mergeCell ref="H19:I19"/>
    <mergeCell ref="H20:I20"/>
    <mergeCell ref="B15:C15"/>
    <mergeCell ref="D15:H15"/>
    <mergeCell ref="H23:I23"/>
    <mergeCell ref="H24:I24"/>
    <mergeCell ref="B14:C14"/>
    <mergeCell ref="D14:E14"/>
    <mergeCell ref="B2:E2"/>
    <mergeCell ref="B7:C7"/>
    <mergeCell ref="B12:C12"/>
    <mergeCell ref="B11:C11"/>
    <mergeCell ref="B10:C10"/>
    <mergeCell ref="B9:C9"/>
    <mergeCell ref="B8:C8"/>
    <mergeCell ref="B6:C6"/>
    <mergeCell ref="B4:C4"/>
    <mergeCell ref="D3:E3"/>
    <mergeCell ref="D4:E4"/>
    <mergeCell ref="D12:E12"/>
    <mergeCell ref="B3:C3"/>
    <mergeCell ref="B5:C5"/>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G82:H82"/>
    <mergeCell ref="G83:H83"/>
    <mergeCell ref="G84:H84"/>
    <mergeCell ref="K76:O76"/>
    <mergeCell ref="K77:O77"/>
    <mergeCell ref="K78:O78"/>
    <mergeCell ref="K79:O79"/>
    <mergeCell ref="K80:O80"/>
    <mergeCell ref="K81:O81"/>
    <mergeCell ref="K82:O82"/>
    <mergeCell ref="K83:O83"/>
    <mergeCell ref="K84:O84"/>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pageMargins left="0.7" right="0.7" top="0.75" bottom="0.75" header="0.3" footer="0.3"/>
  <pageSetup orientation="portrait" r:id="rId1"/>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A48" sqref="A48:B54"/>
    </sheetView>
  </sheetViews>
  <sheetFormatPr defaultColWidth="8.7265625" defaultRowHeight="13.8" x14ac:dyDescent="0.25"/>
  <cols>
    <col min="1" max="4" width="8.7265625" style="3"/>
    <col min="5" max="5" width="9.08984375" style="3" bestFit="1" customWidth="1"/>
    <col min="6" max="16384" width="8.7265625" style="3"/>
  </cols>
  <sheetData>
    <row r="1" spans="1:31" x14ac:dyDescent="0.2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25">
      <c r="A2" s="91" t="s">
        <v>66</v>
      </c>
      <c r="B2" s="91"/>
      <c r="C2" s="91"/>
      <c r="D2" s="91"/>
      <c r="E2" s="91"/>
      <c r="F2" s="91"/>
      <c r="G2" s="91"/>
      <c r="H2" s="91"/>
      <c r="I2" s="91"/>
      <c r="J2" s="91"/>
      <c r="K2" s="91"/>
      <c r="M2" s="91" t="s">
        <v>67</v>
      </c>
      <c r="N2" s="91"/>
      <c r="O2" s="91"/>
      <c r="P2" s="91"/>
      <c r="Q2" s="91"/>
      <c r="R2" s="91"/>
      <c r="S2" s="91"/>
      <c r="T2" s="91"/>
      <c r="U2" s="91"/>
      <c r="V2" s="91"/>
      <c r="W2" s="91"/>
      <c r="Y2" s="49" t="s">
        <v>14</v>
      </c>
      <c r="Z2" s="49"/>
      <c r="AA2" s="49"/>
      <c r="AB2" s="49"/>
      <c r="AC2" s="49"/>
      <c r="AD2" s="49"/>
      <c r="AE2" s="49"/>
    </row>
    <row r="3" spans="1:31" x14ac:dyDescent="0.25">
      <c r="A3" s="91"/>
      <c r="B3" s="91"/>
      <c r="C3" s="91"/>
      <c r="D3" s="91"/>
      <c r="E3" s="91"/>
      <c r="F3" s="91"/>
      <c r="G3" s="91"/>
      <c r="H3" s="91"/>
      <c r="I3" s="91"/>
      <c r="J3" s="91"/>
      <c r="K3" s="91"/>
      <c r="M3" s="91"/>
      <c r="N3" s="91"/>
      <c r="O3" s="91"/>
      <c r="P3" s="91"/>
      <c r="Q3" s="91"/>
      <c r="R3" s="91"/>
      <c r="S3" s="91"/>
      <c r="T3" s="91"/>
      <c r="U3" s="91"/>
      <c r="V3" s="91"/>
      <c r="W3" s="91"/>
      <c r="Y3" s="56"/>
      <c r="Z3" s="56"/>
      <c r="AA3" s="56"/>
      <c r="AB3" s="56"/>
      <c r="AC3" s="56"/>
      <c r="AD3" s="56"/>
      <c r="AE3" s="56"/>
    </row>
    <row r="4" spans="1:31" x14ac:dyDescent="0.25">
      <c r="A4" s="91"/>
      <c r="B4" s="91"/>
      <c r="C4" s="91"/>
      <c r="D4" s="91"/>
      <c r="E4" s="91"/>
      <c r="F4" s="91"/>
      <c r="G4" s="91"/>
      <c r="H4" s="91"/>
      <c r="I4" s="91"/>
      <c r="J4" s="91"/>
      <c r="K4" s="91"/>
      <c r="M4" s="91"/>
      <c r="N4" s="91"/>
      <c r="O4" s="91"/>
      <c r="P4" s="91"/>
      <c r="Q4" s="91"/>
      <c r="R4" s="91"/>
      <c r="S4" s="91"/>
      <c r="T4" s="91"/>
      <c r="U4" s="91"/>
      <c r="V4" s="91"/>
      <c r="W4" s="91"/>
      <c r="Y4" s="59"/>
      <c r="Z4" s="59"/>
      <c r="AA4" s="59"/>
      <c r="AB4" s="59"/>
      <c r="AC4" s="59"/>
      <c r="AD4" s="59"/>
      <c r="AE4" s="59"/>
    </row>
    <row r="5" spans="1:31" x14ac:dyDescent="0.25">
      <c r="A5" s="91"/>
      <c r="B5" s="91"/>
      <c r="C5" s="91"/>
      <c r="D5" s="91"/>
      <c r="E5" s="91"/>
      <c r="F5" s="91"/>
      <c r="G5" s="91"/>
      <c r="H5" s="91"/>
      <c r="I5" s="91"/>
      <c r="J5" s="91"/>
      <c r="K5" s="91"/>
      <c r="M5" s="91"/>
      <c r="N5" s="91"/>
      <c r="O5" s="91"/>
      <c r="P5" s="91"/>
      <c r="Q5" s="91"/>
      <c r="R5" s="91"/>
      <c r="S5" s="91"/>
      <c r="T5" s="91"/>
      <c r="U5" s="91"/>
      <c r="V5" s="91"/>
      <c r="W5" s="91"/>
      <c r="Y5" s="59"/>
      <c r="Z5" s="59"/>
      <c r="AA5" s="59"/>
      <c r="AB5" s="59"/>
      <c r="AC5" s="59"/>
      <c r="AD5" s="59"/>
      <c r="AE5" s="59"/>
    </row>
    <row r="6" spans="1:31" x14ac:dyDescent="0.25">
      <c r="A6" s="91"/>
      <c r="B6" s="91"/>
      <c r="C6" s="91"/>
      <c r="D6" s="91"/>
      <c r="E6" s="91"/>
      <c r="F6" s="91"/>
      <c r="G6" s="91"/>
      <c r="H6" s="91"/>
      <c r="I6" s="91"/>
      <c r="J6" s="91"/>
      <c r="K6" s="91"/>
      <c r="M6" s="91"/>
      <c r="N6" s="91"/>
      <c r="O6" s="91"/>
      <c r="P6" s="91"/>
      <c r="Q6" s="91"/>
      <c r="R6" s="91"/>
      <c r="S6" s="91"/>
      <c r="T6" s="91"/>
      <c r="U6" s="91"/>
      <c r="V6" s="91"/>
      <c r="W6" s="91"/>
      <c r="Y6" s="59"/>
      <c r="Z6" s="59"/>
      <c r="AA6" s="59"/>
      <c r="AB6" s="59"/>
      <c r="AC6" s="59"/>
      <c r="AD6" s="59"/>
      <c r="AE6" s="59"/>
    </row>
    <row r="7" spans="1:31" x14ac:dyDescent="0.25">
      <c r="A7" s="91"/>
      <c r="B7" s="91"/>
      <c r="C7" s="91"/>
      <c r="D7" s="91"/>
      <c r="E7" s="91"/>
      <c r="F7" s="91"/>
      <c r="G7" s="91"/>
      <c r="H7" s="91"/>
      <c r="I7" s="91"/>
      <c r="J7" s="91"/>
      <c r="K7" s="91"/>
      <c r="M7" s="91"/>
      <c r="N7" s="91"/>
      <c r="O7" s="91"/>
      <c r="P7" s="91"/>
      <c r="Q7" s="91"/>
      <c r="R7" s="91"/>
      <c r="S7" s="91"/>
      <c r="T7" s="91"/>
      <c r="U7" s="91"/>
      <c r="V7" s="91"/>
      <c r="W7" s="91"/>
      <c r="Y7" s="59"/>
      <c r="Z7" s="59"/>
      <c r="AA7" s="59"/>
      <c r="AB7" s="59"/>
      <c r="AC7" s="59"/>
      <c r="AD7" s="59"/>
      <c r="AE7" s="59"/>
    </row>
    <row r="8" spans="1:31" x14ac:dyDescent="0.25">
      <c r="A8" s="91"/>
      <c r="B8" s="91"/>
      <c r="C8" s="91"/>
      <c r="D8" s="91"/>
      <c r="E8" s="91"/>
      <c r="F8" s="91"/>
      <c r="G8" s="91"/>
      <c r="H8" s="91"/>
      <c r="I8" s="91"/>
      <c r="J8" s="91"/>
      <c r="K8" s="91"/>
      <c r="M8" s="91"/>
      <c r="N8" s="91"/>
      <c r="O8" s="91"/>
      <c r="P8" s="91"/>
      <c r="Q8" s="91"/>
      <c r="R8" s="91"/>
      <c r="S8" s="91"/>
      <c r="T8" s="91"/>
      <c r="U8" s="91"/>
      <c r="V8" s="91"/>
      <c r="W8" s="91"/>
      <c r="Y8" s="59"/>
      <c r="Z8" s="59"/>
      <c r="AA8" s="59"/>
      <c r="AB8" s="59"/>
      <c r="AC8" s="59"/>
      <c r="AD8" s="59"/>
      <c r="AE8" s="59"/>
    </row>
    <row r="9" spans="1:31" x14ac:dyDescent="0.25">
      <c r="A9" s="91"/>
      <c r="B9" s="91"/>
      <c r="C9" s="91"/>
      <c r="D9" s="91"/>
      <c r="E9" s="91"/>
      <c r="F9" s="91"/>
      <c r="G9" s="91"/>
      <c r="H9" s="91"/>
      <c r="I9" s="91"/>
      <c r="J9" s="91"/>
      <c r="K9" s="91"/>
      <c r="M9" s="91"/>
      <c r="N9" s="91"/>
      <c r="O9" s="91"/>
      <c r="P9" s="91"/>
      <c r="Q9" s="91"/>
      <c r="R9" s="91"/>
      <c r="S9" s="91"/>
      <c r="T9" s="91"/>
      <c r="U9" s="91"/>
      <c r="V9" s="91"/>
      <c r="W9" s="91"/>
      <c r="Y9" s="59"/>
      <c r="Z9" s="59"/>
      <c r="AA9" s="59"/>
      <c r="AB9" s="59"/>
      <c r="AC9" s="59"/>
      <c r="AD9" s="59"/>
      <c r="AE9" s="59"/>
    </row>
    <row r="10" spans="1:31" x14ac:dyDescent="0.25">
      <c r="A10" s="91"/>
      <c r="B10" s="91"/>
      <c r="C10" s="91"/>
      <c r="D10" s="91"/>
      <c r="E10" s="91"/>
      <c r="F10" s="91"/>
      <c r="G10" s="91"/>
      <c r="H10" s="91"/>
      <c r="I10" s="91"/>
      <c r="J10" s="91"/>
      <c r="K10" s="91"/>
      <c r="M10" s="91"/>
      <c r="N10" s="91"/>
      <c r="O10" s="91"/>
      <c r="P10" s="91"/>
      <c r="Q10" s="91"/>
      <c r="R10" s="91"/>
      <c r="S10" s="91"/>
      <c r="T10" s="91"/>
      <c r="U10" s="91"/>
      <c r="V10" s="91"/>
      <c r="W10" s="91"/>
      <c r="Y10" s="59"/>
      <c r="Z10" s="59"/>
      <c r="AA10" s="59"/>
      <c r="AB10" s="59"/>
      <c r="AC10" s="59"/>
      <c r="AD10" s="59"/>
      <c r="AE10" s="59"/>
    </row>
    <row r="11" spans="1:31" x14ac:dyDescent="0.25">
      <c r="A11" s="91"/>
      <c r="B11" s="91"/>
      <c r="C11" s="91"/>
      <c r="D11" s="91"/>
      <c r="E11" s="91"/>
      <c r="F11" s="91"/>
      <c r="G11" s="91"/>
      <c r="H11" s="91"/>
      <c r="I11" s="91"/>
      <c r="J11" s="91"/>
      <c r="K11" s="91"/>
      <c r="M11" s="91"/>
      <c r="N11" s="91"/>
      <c r="O11" s="91"/>
      <c r="P11" s="91"/>
      <c r="Q11" s="91"/>
      <c r="R11" s="91"/>
      <c r="S11" s="91"/>
      <c r="T11" s="91"/>
      <c r="U11" s="91"/>
      <c r="V11" s="91"/>
      <c r="W11" s="91"/>
      <c r="Y11" s="59"/>
      <c r="Z11" s="59"/>
      <c r="AA11" s="59"/>
      <c r="AB11" s="59"/>
      <c r="AC11" s="59"/>
      <c r="AD11" s="59"/>
      <c r="AE11" s="59"/>
    </row>
    <row r="12" spans="1:31" x14ac:dyDescent="0.25">
      <c r="A12" s="91"/>
      <c r="B12" s="91"/>
      <c r="C12" s="91"/>
      <c r="D12" s="91"/>
      <c r="E12" s="91"/>
      <c r="F12" s="91"/>
      <c r="G12" s="91"/>
      <c r="H12" s="91"/>
      <c r="I12" s="91"/>
      <c r="J12" s="91"/>
      <c r="K12" s="91"/>
      <c r="M12" s="91"/>
      <c r="N12" s="91"/>
      <c r="O12" s="91"/>
      <c r="P12" s="91"/>
      <c r="Q12" s="91"/>
      <c r="R12" s="91"/>
      <c r="S12" s="91"/>
      <c r="T12" s="91"/>
      <c r="U12" s="91"/>
      <c r="V12" s="91"/>
      <c r="W12" s="91"/>
      <c r="Y12" s="59"/>
      <c r="Z12" s="59"/>
      <c r="AA12" s="59"/>
      <c r="AB12" s="59"/>
      <c r="AC12" s="59"/>
      <c r="AD12" s="59"/>
      <c r="AE12" s="59"/>
    </row>
    <row r="13" spans="1:31" x14ac:dyDescent="0.25">
      <c r="A13" s="91"/>
      <c r="B13" s="91"/>
      <c r="C13" s="91"/>
      <c r="D13" s="91"/>
      <c r="E13" s="91"/>
      <c r="F13" s="91"/>
      <c r="G13" s="91"/>
      <c r="H13" s="91"/>
      <c r="I13" s="91"/>
      <c r="J13" s="91"/>
      <c r="K13" s="91"/>
      <c r="M13" s="91"/>
      <c r="N13" s="91"/>
      <c r="O13" s="91"/>
      <c r="P13" s="91"/>
      <c r="Q13" s="91"/>
      <c r="R13" s="91"/>
      <c r="S13" s="91"/>
      <c r="T13" s="91"/>
      <c r="U13" s="91"/>
      <c r="V13" s="91"/>
      <c r="W13" s="91"/>
      <c r="Y13" s="59"/>
      <c r="Z13" s="59"/>
      <c r="AA13" s="59"/>
      <c r="AB13" s="59"/>
      <c r="AC13" s="59"/>
      <c r="AD13" s="59"/>
      <c r="AE13" s="59"/>
    </row>
    <row r="14" spans="1:31" x14ac:dyDescent="0.25">
      <c r="A14" s="91"/>
      <c r="B14" s="91"/>
      <c r="C14" s="91"/>
      <c r="D14" s="91"/>
      <c r="E14" s="91"/>
      <c r="F14" s="91"/>
      <c r="G14" s="91"/>
      <c r="H14" s="91"/>
      <c r="I14" s="91"/>
      <c r="J14" s="91"/>
      <c r="K14" s="91"/>
      <c r="M14" s="91"/>
      <c r="N14" s="91"/>
      <c r="O14" s="91"/>
      <c r="P14" s="91"/>
      <c r="Q14" s="91"/>
      <c r="R14" s="91"/>
      <c r="S14" s="91"/>
      <c r="T14" s="91"/>
      <c r="U14" s="91"/>
      <c r="V14" s="91"/>
      <c r="W14" s="91"/>
      <c r="Y14" s="59"/>
      <c r="Z14" s="59"/>
      <c r="AA14" s="59"/>
      <c r="AB14" s="59"/>
      <c r="AC14" s="59"/>
      <c r="AD14" s="59"/>
      <c r="AE14" s="59"/>
    </row>
    <row r="15" spans="1:31" x14ac:dyDescent="0.25">
      <c r="A15" s="91"/>
      <c r="B15" s="91"/>
      <c r="C15" s="91"/>
      <c r="D15" s="91"/>
      <c r="E15" s="91"/>
      <c r="F15" s="91"/>
      <c r="G15" s="91"/>
      <c r="H15" s="91"/>
      <c r="I15" s="91"/>
      <c r="J15" s="91"/>
      <c r="K15" s="91"/>
      <c r="M15" s="91"/>
      <c r="N15" s="91"/>
      <c r="O15" s="91"/>
      <c r="P15" s="91"/>
      <c r="Q15" s="91"/>
      <c r="R15" s="91"/>
      <c r="S15" s="91"/>
      <c r="T15" s="91"/>
      <c r="U15" s="91"/>
      <c r="V15" s="91"/>
      <c r="W15" s="91"/>
      <c r="Y15" s="59"/>
      <c r="Z15" s="59"/>
      <c r="AA15" s="59"/>
      <c r="AB15" s="59"/>
      <c r="AC15" s="59"/>
      <c r="AD15" s="59"/>
      <c r="AE15" s="59"/>
    </row>
    <row r="16" spans="1:31" x14ac:dyDescent="0.25">
      <c r="A16" s="91"/>
      <c r="B16" s="91"/>
      <c r="C16" s="91"/>
      <c r="D16" s="91"/>
      <c r="E16" s="91"/>
      <c r="F16" s="91"/>
      <c r="G16" s="91"/>
      <c r="H16" s="91"/>
      <c r="I16" s="91"/>
      <c r="J16" s="91"/>
      <c r="K16" s="91"/>
      <c r="M16" s="91"/>
      <c r="N16" s="91"/>
      <c r="O16" s="91"/>
      <c r="P16" s="91"/>
      <c r="Q16" s="91"/>
      <c r="R16" s="91"/>
      <c r="S16" s="91"/>
      <c r="T16" s="91"/>
      <c r="U16" s="91"/>
      <c r="V16" s="91"/>
      <c r="W16" s="91"/>
      <c r="Y16" s="59"/>
      <c r="Z16" s="59"/>
      <c r="AA16" s="59"/>
      <c r="AB16" s="59"/>
      <c r="AC16" s="59"/>
      <c r="AD16" s="59"/>
      <c r="AE16" s="59"/>
    </row>
    <row r="17" spans="1:31" x14ac:dyDescent="0.25">
      <c r="A17" s="91"/>
      <c r="B17" s="91"/>
      <c r="C17" s="91"/>
      <c r="D17" s="91"/>
      <c r="E17" s="91"/>
      <c r="F17" s="91"/>
      <c r="G17" s="91"/>
      <c r="H17" s="91"/>
      <c r="I17" s="91"/>
      <c r="J17" s="91"/>
      <c r="K17" s="91"/>
      <c r="M17" s="91"/>
      <c r="N17" s="91"/>
      <c r="O17" s="91"/>
      <c r="P17" s="91"/>
      <c r="Q17" s="91"/>
      <c r="R17" s="91"/>
      <c r="S17" s="91"/>
      <c r="T17" s="91"/>
      <c r="U17" s="91"/>
      <c r="V17" s="91"/>
      <c r="W17" s="91"/>
      <c r="Y17" s="59"/>
      <c r="Z17" s="59"/>
      <c r="AA17" s="59"/>
      <c r="AB17" s="59"/>
      <c r="AC17" s="59"/>
      <c r="AD17" s="59"/>
      <c r="AE17" s="59"/>
    </row>
    <row r="18" spans="1:31" x14ac:dyDescent="0.25">
      <c r="A18" s="91"/>
      <c r="B18" s="91"/>
      <c r="C18" s="91"/>
      <c r="D18" s="91"/>
      <c r="E18" s="91"/>
      <c r="F18" s="91"/>
      <c r="G18" s="91"/>
      <c r="H18" s="91"/>
      <c r="I18" s="91"/>
      <c r="J18" s="91"/>
      <c r="K18" s="91"/>
      <c r="M18" s="91"/>
      <c r="N18" s="91"/>
      <c r="O18" s="91"/>
      <c r="P18" s="91"/>
      <c r="Q18" s="91"/>
      <c r="R18" s="91"/>
      <c r="S18" s="91"/>
      <c r="T18" s="91"/>
      <c r="U18" s="91"/>
      <c r="V18" s="91"/>
      <c r="W18" s="91"/>
      <c r="Y18" s="59"/>
      <c r="Z18" s="59"/>
      <c r="AA18" s="59"/>
      <c r="AB18" s="59"/>
      <c r="AC18" s="59"/>
      <c r="AD18" s="59"/>
      <c r="AE18" s="59"/>
    </row>
    <row r="19" spans="1:31" x14ac:dyDescent="0.25">
      <c r="A19" s="91"/>
      <c r="B19" s="91"/>
      <c r="C19" s="91"/>
      <c r="D19" s="91"/>
      <c r="E19" s="91"/>
      <c r="F19" s="91"/>
      <c r="G19" s="91"/>
      <c r="H19" s="91"/>
      <c r="I19" s="91"/>
      <c r="J19" s="91"/>
      <c r="K19" s="91"/>
      <c r="M19" s="91"/>
      <c r="N19" s="91"/>
      <c r="O19" s="91"/>
      <c r="P19" s="91"/>
      <c r="Q19" s="91"/>
      <c r="R19" s="91"/>
      <c r="S19" s="91"/>
      <c r="T19" s="91"/>
      <c r="U19" s="91"/>
      <c r="V19" s="91"/>
      <c r="W19" s="91"/>
      <c r="Y19" s="59"/>
      <c r="Z19" s="59"/>
      <c r="AA19" s="59"/>
      <c r="AB19" s="59"/>
      <c r="AC19" s="59"/>
      <c r="AD19" s="59"/>
      <c r="AE19" s="59"/>
    </row>
    <row r="20" spans="1:31" x14ac:dyDescent="0.25">
      <c r="A20" s="91"/>
      <c r="B20" s="91"/>
      <c r="C20" s="91"/>
      <c r="D20" s="91"/>
      <c r="E20" s="91"/>
      <c r="F20" s="91"/>
      <c r="G20" s="91"/>
      <c r="H20" s="91"/>
      <c r="I20" s="91"/>
      <c r="J20" s="91"/>
      <c r="K20" s="91"/>
      <c r="M20" s="91"/>
      <c r="N20" s="91"/>
      <c r="O20" s="91"/>
      <c r="P20" s="91"/>
      <c r="Q20" s="91"/>
      <c r="R20" s="91"/>
      <c r="S20" s="91"/>
      <c r="T20" s="91"/>
      <c r="U20" s="91"/>
      <c r="V20" s="91"/>
      <c r="W20" s="91"/>
      <c r="Y20" s="59"/>
      <c r="Z20" s="59"/>
      <c r="AA20" s="59"/>
      <c r="AB20" s="59"/>
      <c r="AC20" s="59"/>
      <c r="AD20" s="59"/>
      <c r="AE20" s="59"/>
    </row>
    <row r="21" spans="1:31" x14ac:dyDescent="0.25">
      <c r="A21" s="91"/>
      <c r="B21" s="91"/>
      <c r="C21" s="91"/>
      <c r="D21" s="91"/>
      <c r="E21" s="91"/>
      <c r="F21" s="91"/>
      <c r="G21" s="91"/>
      <c r="H21" s="91"/>
      <c r="I21" s="91"/>
      <c r="J21" s="91"/>
      <c r="K21" s="91"/>
      <c r="M21" s="91"/>
      <c r="N21" s="91"/>
      <c r="O21" s="91"/>
      <c r="P21" s="91"/>
      <c r="Q21" s="91"/>
      <c r="R21" s="91"/>
      <c r="S21" s="91"/>
      <c r="T21" s="91"/>
      <c r="U21" s="91"/>
      <c r="V21" s="91"/>
      <c r="W21" s="91"/>
      <c r="Y21" s="59"/>
      <c r="Z21" s="59"/>
      <c r="AA21" s="59"/>
      <c r="AB21" s="59"/>
      <c r="AC21" s="59"/>
      <c r="AD21" s="59"/>
      <c r="AE21" s="59"/>
    </row>
    <row r="22" spans="1:31" x14ac:dyDescent="0.25">
      <c r="A22" s="91"/>
      <c r="B22" s="91"/>
      <c r="C22" s="91"/>
      <c r="D22" s="91"/>
      <c r="E22" s="91"/>
      <c r="F22" s="91"/>
      <c r="G22" s="91"/>
      <c r="H22" s="91"/>
      <c r="I22" s="91"/>
      <c r="J22" s="91"/>
      <c r="K22" s="91"/>
      <c r="M22" s="91"/>
      <c r="N22" s="91"/>
      <c r="O22" s="91"/>
      <c r="P22" s="91"/>
      <c r="Q22" s="91"/>
      <c r="R22" s="91"/>
      <c r="S22" s="91"/>
      <c r="T22" s="91"/>
      <c r="U22" s="91"/>
      <c r="V22" s="91"/>
      <c r="W22" s="91"/>
      <c r="Y22" s="59"/>
      <c r="Z22" s="59"/>
      <c r="AA22" s="59"/>
      <c r="AB22" s="59"/>
      <c r="AC22" s="59"/>
      <c r="AD22" s="59"/>
      <c r="AE22" s="59"/>
    </row>
    <row r="23" spans="1:31" x14ac:dyDescent="0.25">
      <c r="A23" s="91"/>
      <c r="B23" s="91"/>
      <c r="C23" s="91"/>
      <c r="D23" s="91"/>
      <c r="E23" s="91"/>
      <c r="F23" s="91"/>
      <c r="G23" s="91"/>
      <c r="H23" s="91"/>
      <c r="I23" s="91"/>
      <c r="J23" s="91"/>
      <c r="K23" s="91"/>
      <c r="M23" s="91"/>
      <c r="N23" s="91"/>
      <c r="O23" s="91"/>
      <c r="P23" s="91"/>
      <c r="Q23" s="91"/>
      <c r="R23" s="91"/>
      <c r="S23" s="91"/>
      <c r="T23" s="91"/>
      <c r="U23" s="91"/>
      <c r="V23" s="91"/>
      <c r="W23" s="91"/>
      <c r="Y23" s="59"/>
      <c r="Z23" s="59"/>
      <c r="AA23" s="59"/>
      <c r="AB23" s="59"/>
      <c r="AC23" s="59"/>
      <c r="AD23" s="59"/>
      <c r="AE23" s="59"/>
    </row>
    <row r="24" spans="1:31" x14ac:dyDescent="0.25">
      <c r="A24" s="91"/>
      <c r="B24" s="91"/>
      <c r="C24" s="91"/>
      <c r="D24" s="91"/>
      <c r="E24" s="91"/>
      <c r="F24" s="91"/>
      <c r="G24" s="91"/>
      <c r="H24" s="91"/>
      <c r="I24" s="91"/>
      <c r="J24" s="91"/>
      <c r="K24" s="91"/>
      <c r="M24" s="91"/>
      <c r="N24" s="91"/>
      <c r="O24" s="91"/>
      <c r="P24" s="91"/>
      <c r="Q24" s="91"/>
      <c r="R24" s="91"/>
      <c r="S24" s="91"/>
      <c r="T24" s="91"/>
      <c r="U24" s="91"/>
      <c r="V24" s="91"/>
      <c r="W24" s="91"/>
      <c r="Y24" s="59"/>
      <c r="Z24" s="59"/>
      <c r="AA24" s="59"/>
      <c r="AB24" s="59"/>
      <c r="AC24" s="59"/>
      <c r="AD24" s="59"/>
      <c r="AE24" s="59"/>
    </row>
    <row r="25" spans="1:31" x14ac:dyDescent="0.25">
      <c r="A25" s="91"/>
      <c r="B25" s="91"/>
      <c r="C25" s="91"/>
      <c r="D25" s="91"/>
      <c r="E25" s="91"/>
      <c r="F25" s="91"/>
      <c r="G25" s="91"/>
      <c r="H25" s="91"/>
      <c r="I25" s="91"/>
      <c r="J25" s="91"/>
      <c r="K25" s="91"/>
      <c r="M25" s="91"/>
      <c r="N25" s="91"/>
      <c r="O25" s="91"/>
      <c r="P25" s="91"/>
      <c r="Q25" s="91"/>
      <c r="R25" s="91"/>
      <c r="S25" s="91"/>
      <c r="T25" s="91"/>
      <c r="U25" s="91"/>
      <c r="V25" s="91"/>
      <c r="W25" s="91"/>
      <c r="Y25" s="59"/>
      <c r="Z25" s="59"/>
      <c r="AA25" s="59"/>
      <c r="AB25" s="59"/>
      <c r="AC25" s="59"/>
      <c r="AD25" s="59"/>
      <c r="AE25" s="59"/>
    </row>
    <row r="26" spans="1:31" x14ac:dyDescent="0.25">
      <c r="A26" s="91"/>
      <c r="B26" s="91"/>
      <c r="C26" s="91"/>
      <c r="D26" s="91"/>
      <c r="E26" s="91"/>
      <c r="F26" s="91"/>
      <c r="G26" s="91"/>
      <c r="H26" s="91"/>
      <c r="I26" s="91"/>
      <c r="J26" s="91"/>
      <c r="K26" s="91"/>
      <c r="M26" s="91"/>
      <c r="N26" s="91"/>
      <c r="O26" s="91"/>
      <c r="P26" s="91"/>
      <c r="Q26" s="91"/>
      <c r="R26" s="91"/>
      <c r="S26" s="91"/>
      <c r="T26" s="91"/>
      <c r="U26" s="91"/>
      <c r="V26" s="91"/>
      <c r="W26" s="91"/>
      <c r="Y26" s="59"/>
      <c r="Z26" s="59"/>
      <c r="AA26" s="59"/>
      <c r="AB26" s="59"/>
      <c r="AC26" s="59"/>
      <c r="AD26" s="59"/>
      <c r="AE26" s="59"/>
    </row>
    <row r="27" spans="1:31" x14ac:dyDescent="0.25">
      <c r="A27" s="91"/>
      <c r="B27" s="91"/>
      <c r="C27" s="91"/>
      <c r="D27" s="91"/>
      <c r="E27" s="91"/>
      <c r="F27" s="91"/>
      <c r="G27" s="91"/>
      <c r="H27" s="91"/>
      <c r="I27" s="91"/>
      <c r="J27" s="91"/>
      <c r="K27" s="91"/>
      <c r="M27" s="91"/>
      <c r="N27" s="91"/>
      <c r="O27" s="91"/>
      <c r="P27" s="91"/>
      <c r="Q27" s="91"/>
      <c r="R27" s="91"/>
      <c r="S27" s="91"/>
      <c r="T27" s="91"/>
      <c r="U27" s="91"/>
      <c r="V27" s="91"/>
      <c r="W27" s="91"/>
      <c r="Y27" s="59"/>
      <c r="Z27" s="59"/>
      <c r="AA27" s="59"/>
      <c r="AB27" s="59"/>
      <c r="AC27" s="59"/>
      <c r="AD27" s="59"/>
      <c r="AE27" s="59"/>
    </row>
    <row r="28" spans="1:31" x14ac:dyDescent="0.25">
      <c r="A28" s="49" t="s">
        <v>68</v>
      </c>
      <c r="B28" s="49"/>
      <c r="C28" s="49"/>
      <c r="D28" s="49"/>
      <c r="E28" s="49"/>
      <c r="F28" s="49"/>
      <c r="G28" s="49"/>
      <c r="H28" s="49"/>
      <c r="I28" s="49"/>
      <c r="J28" s="49"/>
      <c r="K28" s="84" t="str">
        <f>IF(COUNTIF(K30:K43, "="&amp;IncompleteText), IncompleteText, IF(COUNTIF(K30:K43, "="&amp;ErrorText), ErrorText, OKText))</f>
        <v>BLANK</v>
      </c>
      <c r="M28" s="49" t="s">
        <v>69</v>
      </c>
      <c r="N28" s="49"/>
      <c r="O28" s="49"/>
      <c r="P28" s="49"/>
      <c r="Q28" s="49"/>
      <c r="R28" s="49"/>
      <c r="S28" s="49"/>
      <c r="T28" s="49"/>
      <c r="U28" s="49"/>
      <c r="V28" s="49"/>
      <c r="W28" s="84" t="str">
        <f>IF(COUNTIF(W30:W41, "="&amp;IncompleteText), IncompleteText, IF(COUNTIF(W30:W41, "="&amp;ErrorText), ErrorText, OKText))</f>
        <v>BLANK</v>
      </c>
    </row>
    <row r="29" spans="1:31" x14ac:dyDescent="0.25">
      <c r="A29" s="89" t="s">
        <v>44</v>
      </c>
      <c r="B29" s="90"/>
      <c r="C29" s="21"/>
      <c r="D29" s="21"/>
      <c r="E29" s="21"/>
      <c r="F29" s="21"/>
      <c r="G29" s="21"/>
      <c r="H29" s="21"/>
      <c r="I29" s="21"/>
      <c r="J29" s="21"/>
      <c r="K29" s="85"/>
      <c r="M29" s="86" t="s">
        <v>44</v>
      </c>
      <c r="N29" s="87"/>
      <c r="O29" s="21"/>
      <c r="P29" s="21"/>
      <c r="Q29" s="21"/>
      <c r="R29" s="21"/>
      <c r="S29" s="21"/>
      <c r="T29" s="21"/>
      <c r="U29" s="21"/>
      <c r="V29" s="21"/>
      <c r="W29" s="85"/>
    </row>
    <row r="30" spans="1:31" x14ac:dyDescent="0.25">
      <c r="A30" s="88"/>
      <c r="B30" s="88"/>
      <c r="C30" s="67" t="s">
        <v>70</v>
      </c>
      <c r="D30" s="67"/>
      <c r="E30" s="67"/>
      <c r="F30" s="67"/>
      <c r="G30" s="67"/>
      <c r="H30" s="67"/>
      <c r="I30" s="68"/>
      <c r="J30" s="4"/>
      <c r="K30" s="30" t="str">
        <f t="shared" ref="K30:K54" si="0">IF(ISBLANK(J30),IncompleteText, IF(J30, OKText, ErrorText))</f>
        <v>BLANK</v>
      </c>
      <c r="M30" s="88"/>
      <c r="N30" s="88"/>
      <c r="O30" s="67" t="s">
        <v>71</v>
      </c>
      <c r="P30" s="67"/>
      <c r="Q30" s="67"/>
      <c r="R30" s="67"/>
      <c r="S30" s="67"/>
      <c r="T30" s="67"/>
      <c r="U30" s="68"/>
      <c r="V30" s="4"/>
      <c r="W30" s="30" t="str">
        <f t="shared" ref="W30:W40" si="1">IF(ISBLANK(V30),IncompleteText, IF(V30, OKText, ErrorText))</f>
        <v>BLANK</v>
      </c>
    </row>
    <row r="31" spans="1:31" x14ac:dyDescent="0.25">
      <c r="A31" s="83"/>
      <c r="B31" s="83"/>
      <c r="C31" s="67" t="s">
        <v>72</v>
      </c>
      <c r="D31" s="67"/>
      <c r="E31" s="67"/>
      <c r="F31" s="67"/>
      <c r="G31" s="67"/>
      <c r="H31" s="67"/>
      <c r="I31" s="68"/>
      <c r="J31" s="4"/>
      <c r="K31" s="30" t="str">
        <f t="shared" si="0"/>
        <v>BLANK</v>
      </c>
      <c r="M31" s="83"/>
      <c r="N31" s="83"/>
      <c r="O31" s="67" t="s">
        <v>73</v>
      </c>
      <c r="P31" s="67"/>
      <c r="Q31" s="67"/>
      <c r="R31" s="67"/>
      <c r="S31" s="67"/>
      <c r="T31" s="67"/>
      <c r="U31" s="68"/>
      <c r="V31" s="4"/>
      <c r="W31" s="30" t="str">
        <f t="shared" si="1"/>
        <v>BLANK</v>
      </c>
    </row>
    <row r="32" spans="1:31" x14ac:dyDescent="0.25">
      <c r="A32" s="83"/>
      <c r="B32" s="83"/>
      <c r="C32" s="67" t="s">
        <v>73</v>
      </c>
      <c r="D32" s="67"/>
      <c r="E32" s="67"/>
      <c r="F32" s="67"/>
      <c r="G32" s="67"/>
      <c r="H32" s="67"/>
      <c r="I32" s="68"/>
      <c r="J32" s="4"/>
      <c r="K32" s="30" t="str">
        <f t="shared" si="0"/>
        <v>BLANK</v>
      </c>
      <c r="M32" s="83"/>
      <c r="N32" s="83"/>
      <c r="O32" s="67" t="s">
        <v>74</v>
      </c>
      <c r="P32" s="67"/>
      <c r="Q32" s="67"/>
      <c r="R32" s="67"/>
      <c r="S32" s="67"/>
      <c r="T32" s="67"/>
      <c r="U32" s="68"/>
      <c r="V32" s="4"/>
      <c r="W32" s="30" t="str">
        <f t="shared" si="1"/>
        <v>BLANK</v>
      </c>
    </row>
    <row r="33" spans="1:23" x14ac:dyDescent="0.25">
      <c r="A33" s="83"/>
      <c r="B33" s="83"/>
      <c r="C33" s="67" t="s">
        <v>74</v>
      </c>
      <c r="D33" s="67"/>
      <c r="E33" s="67"/>
      <c r="F33" s="67"/>
      <c r="G33" s="67"/>
      <c r="H33" s="67"/>
      <c r="I33" s="68"/>
      <c r="J33" s="4"/>
      <c r="K33" s="30" t="str">
        <f t="shared" si="0"/>
        <v>BLANK</v>
      </c>
      <c r="M33" s="83"/>
      <c r="N33" s="83"/>
      <c r="O33" s="67" t="s">
        <v>324</v>
      </c>
      <c r="P33" s="67"/>
      <c r="Q33" s="67"/>
      <c r="R33" s="67"/>
      <c r="S33" s="67"/>
      <c r="T33" s="67"/>
      <c r="U33" s="68"/>
      <c r="V33" s="4"/>
      <c r="W33" s="30" t="str">
        <f t="shared" si="1"/>
        <v>BLANK</v>
      </c>
    </row>
    <row r="34" spans="1:23" x14ac:dyDescent="0.25">
      <c r="A34" s="83"/>
      <c r="B34" s="83"/>
      <c r="C34" s="67" t="s">
        <v>324</v>
      </c>
      <c r="D34" s="67"/>
      <c r="E34" s="67"/>
      <c r="F34" s="67"/>
      <c r="G34" s="67"/>
      <c r="H34" s="67"/>
      <c r="I34" s="68"/>
      <c r="J34" s="4"/>
      <c r="K34" s="40" t="str">
        <f t="shared" si="0"/>
        <v>BLANK</v>
      </c>
      <c r="M34" s="70"/>
      <c r="N34" s="70"/>
      <c r="O34" s="67" t="s">
        <v>75</v>
      </c>
      <c r="P34" s="67"/>
      <c r="Q34" s="67"/>
      <c r="R34" s="67"/>
      <c r="S34" s="67"/>
      <c r="T34" s="67"/>
      <c r="U34" s="68"/>
      <c r="V34" s="4"/>
      <c r="W34" s="40" t="str">
        <f t="shared" si="1"/>
        <v>BLANK</v>
      </c>
    </row>
    <row r="35" spans="1:23" x14ac:dyDescent="0.25">
      <c r="A35" s="83"/>
      <c r="B35" s="83"/>
      <c r="C35" s="67" t="s">
        <v>75</v>
      </c>
      <c r="D35" s="67"/>
      <c r="E35" s="67"/>
      <c r="F35" s="67"/>
      <c r="G35" s="67"/>
      <c r="H35" s="67"/>
      <c r="I35" s="68"/>
      <c r="J35" s="4"/>
      <c r="K35" s="30" t="str">
        <f t="shared" si="0"/>
        <v>BLANK</v>
      </c>
      <c r="M35" s="83"/>
      <c r="N35" s="83"/>
      <c r="O35" s="67" t="s">
        <v>76</v>
      </c>
      <c r="P35" s="67"/>
      <c r="Q35" s="67"/>
      <c r="R35" s="67"/>
      <c r="S35" s="67"/>
      <c r="T35" s="67"/>
      <c r="U35" s="68"/>
      <c r="V35" s="4"/>
      <c r="W35" s="30" t="str">
        <f t="shared" si="1"/>
        <v>BLANK</v>
      </c>
    </row>
    <row r="36" spans="1:23" x14ac:dyDescent="0.25">
      <c r="A36" s="83"/>
      <c r="B36" s="83"/>
      <c r="C36" s="67" t="s">
        <v>77</v>
      </c>
      <c r="D36" s="67"/>
      <c r="E36" s="67"/>
      <c r="F36" s="67"/>
      <c r="G36" s="67"/>
      <c r="H36" s="67"/>
      <c r="I36" s="68"/>
      <c r="J36" s="4"/>
      <c r="K36" s="30" t="str">
        <f t="shared" si="0"/>
        <v>BLANK</v>
      </c>
      <c r="M36" s="83"/>
      <c r="N36" s="83"/>
      <c r="O36" s="67" t="s">
        <v>78</v>
      </c>
      <c r="P36" s="67"/>
      <c r="Q36" s="67"/>
      <c r="R36" s="67"/>
      <c r="S36" s="67"/>
      <c r="T36" s="67"/>
      <c r="U36" s="68"/>
      <c r="V36" s="4"/>
      <c r="W36" s="30" t="str">
        <f t="shared" si="1"/>
        <v>BLANK</v>
      </c>
    </row>
    <row r="37" spans="1:23" x14ac:dyDescent="0.25">
      <c r="A37" s="83"/>
      <c r="B37" s="83"/>
      <c r="C37" s="67" t="s">
        <v>76</v>
      </c>
      <c r="D37" s="67"/>
      <c r="E37" s="67"/>
      <c r="F37" s="67"/>
      <c r="G37" s="67"/>
      <c r="H37" s="67"/>
      <c r="I37" s="68"/>
      <c r="J37" s="4"/>
      <c r="K37" s="30" t="str">
        <f t="shared" si="0"/>
        <v>BLANK</v>
      </c>
      <c r="M37" s="83"/>
      <c r="N37" s="83"/>
      <c r="O37" s="67" t="s">
        <v>79</v>
      </c>
      <c r="P37" s="67"/>
      <c r="Q37" s="67"/>
      <c r="R37" s="67"/>
      <c r="S37" s="67"/>
      <c r="T37" s="67"/>
      <c r="U37" s="68"/>
      <c r="V37" s="4"/>
      <c r="W37" s="30" t="str">
        <f t="shared" si="1"/>
        <v>BLANK</v>
      </c>
    </row>
    <row r="38" spans="1:23" x14ac:dyDescent="0.25">
      <c r="A38" s="83"/>
      <c r="B38" s="83"/>
      <c r="C38" s="67" t="s">
        <v>78</v>
      </c>
      <c r="D38" s="67"/>
      <c r="E38" s="67"/>
      <c r="F38" s="67"/>
      <c r="G38" s="67"/>
      <c r="H38" s="67"/>
      <c r="I38" s="68"/>
      <c r="J38" s="4"/>
      <c r="K38" s="30" t="str">
        <f t="shared" si="0"/>
        <v>BLANK</v>
      </c>
      <c r="M38" s="83" t="s">
        <v>80</v>
      </c>
      <c r="N38" s="83"/>
      <c r="O38" s="67" t="s">
        <v>81</v>
      </c>
      <c r="P38" s="67"/>
      <c r="Q38" s="67"/>
      <c r="R38" s="67"/>
      <c r="S38" s="67"/>
      <c r="T38" s="67"/>
      <c r="U38" s="68"/>
      <c r="V38" s="4"/>
      <c r="W38" s="30" t="str">
        <f t="shared" si="1"/>
        <v>BLANK</v>
      </c>
    </row>
    <row r="39" spans="1:23" x14ac:dyDescent="0.25">
      <c r="A39" s="83"/>
      <c r="B39" s="83"/>
      <c r="C39" s="67" t="s">
        <v>79</v>
      </c>
      <c r="D39" s="67"/>
      <c r="E39" s="67"/>
      <c r="F39" s="67"/>
      <c r="G39" s="67"/>
      <c r="H39" s="67"/>
      <c r="I39" s="68"/>
      <c r="J39" s="4"/>
      <c r="K39" s="30" t="str">
        <f t="shared" si="0"/>
        <v>BLANK</v>
      </c>
      <c r="M39" s="83" t="s">
        <v>82</v>
      </c>
      <c r="N39" s="83"/>
      <c r="O39" s="67" t="s">
        <v>83</v>
      </c>
      <c r="P39" s="67"/>
      <c r="Q39" s="67"/>
      <c r="R39" s="67"/>
      <c r="S39" s="67"/>
      <c r="T39" s="67"/>
      <c r="U39" s="68"/>
      <c r="V39" s="4"/>
      <c r="W39" s="30" t="str">
        <f t="shared" si="1"/>
        <v>BLANK</v>
      </c>
    </row>
    <row r="40" spans="1:23" x14ac:dyDescent="0.25">
      <c r="A40" s="83" t="s">
        <v>84</v>
      </c>
      <c r="B40" s="83"/>
      <c r="C40" s="67" t="s">
        <v>85</v>
      </c>
      <c r="D40" s="67"/>
      <c r="E40" s="67"/>
      <c r="F40" s="67"/>
      <c r="G40" s="67"/>
      <c r="H40" s="67"/>
      <c r="I40" s="68"/>
      <c r="J40" s="4"/>
      <c r="K40" s="30" t="str">
        <f t="shared" si="0"/>
        <v>BLANK</v>
      </c>
      <c r="M40" s="83"/>
      <c r="N40" s="83"/>
      <c r="O40" s="67" t="s">
        <v>86</v>
      </c>
      <c r="P40" s="67"/>
      <c r="Q40" s="67"/>
      <c r="R40" s="67"/>
      <c r="S40" s="67"/>
      <c r="T40" s="67"/>
      <c r="U40" s="68"/>
      <c r="V40" s="4"/>
      <c r="W40" s="30" t="str">
        <f t="shared" si="1"/>
        <v>BLANK</v>
      </c>
    </row>
    <row r="41" spans="1:23" x14ac:dyDescent="0.25">
      <c r="A41" s="83"/>
      <c r="B41" s="83"/>
      <c r="C41" s="67" t="s">
        <v>87</v>
      </c>
      <c r="D41" s="67"/>
      <c r="E41" s="67"/>
      <c r="F41" s="67"/>
      <c r="G41" s="67"/>
      <c r="H41" s="67"/>
      <c r="I41" s="68"/>
      <c r="J41" s="4"/>
      <c r="K41" s="30" t="str">
        <f t="shared" si="0"/>
        <v>BLANK</v>
      </c>
      <c r="M41" s="83"/>
      <c r="N41" s="83"/>
      <c r="O41" s="67" t="s">
        <v>323</v>
      </c>
      <c r="P41" s="67"/>
      <c r="Q41" s="67"/>
      <c r="R41" s="67"/>
      <c r="S41" s="67"/>
      <c r="T41" s="67"/>
      <c r="U41" s="68"/>
      <c r="V41" s="4"/>
      <c r="W41" s="40" t="str">
        <f t="shared" ref="W41" si="2">IF(ISBLANK(V41),IncompleteText, IF(V41, OKText, ErrorText))</f>
        <v>BLANK</v>
      </c>
    </row>
    <row r="42" spans="1:23" x14ac:dyDescent="0.25">
      <c r="A42" s="83"/>
      <c r="B42" s="83"/>
      <c r="C42" s="67" t="s">
        <v>88</v>
      </c>
      <c r="D42" s="67"/>
      <c r="E42" s="67"/>
      <c r="F42" s="67"/>
      <c r="G42" s="67"/>
      <c r="H42" s="67"/>
      <c r="I42" s="68"/>
      <c r="J42" s="4"/>
      <c r="K42" s="30" t="str">
        <f t="shared" si="0"/>
        <v>BLANK</v>
      </c>
    </row>
    <row r="43" spans="1:23" x14ac:dyDescent="0.25">
      <c r="A43" s="83" t="s">
        <v>89</v>
      </c>
      <c r="B43" s="83"/>
      <c r="C43" s="67" t="s">
        <v>90</v>
      </c>
      <c r="D43" s="67"/>
      <c r="E43" s="67"/>
      <c r="F43" s="67"/>
      <c r="G43" s="67"/>
      <c r="H43" s="67"/>
      <c r="I43" s="68"/>
      <c r="J43" s="4"/>
      <c r="K43" s="30" t="str">
        <f t="shared" si="0"/>
        <v>BLANK</v>
      </c>
    </row>
    <row r="46" spans="1:23" x14ac:dyDescent="0.25">
      <c r="A46" s="49" t="s">
        <v>91</v>
      </c>
      <c r="B46" s="49"/>
      <c r="C46" s="49"/>
      <c r="D46" s="49"/>
      <c r="E46" s="49"/>
      <c r="F46" s="49"/>
      <c r="G46" s="49"/>
      <c r="H46" s="49"/>
      <c r="I46" s="49"/>
      <c r="J46" s="49"/>
      <c r="K46" s="85" t="str">
        <f>IF(COUNTIF(K48:K54, "="&amp;IncompleteText), IncompleteText, IF(COUNTIF(K48:K54, "="&amp;ErrorText), ErrorText, OKText))</f>
        <v>BLANK</v>
      </c>
    </row>
    <row r="47" spans="1:23" x14ac:dyDescent="0.25">
      <c r="A47" s="86" t="s">
        <v>44</v>
      </c>
      <c r="B47" s="87"/>
      <c r="C47" s="21"/>
      <c r="D47" s="21"/>
      <c r="E47" s="21"/>
      <c r="F47" s="21"/>
      <c r="G47" s="21"/>
      <c r="H47" s="21"/>
      <c r="I47" s="21"/>
      <c r="J47" s="21"/>
      <c r="K47" s="85"/>
    </row>
    <row r="48" spans="1:23" x14ac:dyDescent="0.25">
      <c r="A48" s="88" t="s">
        <v>92</v>
      </c>
      <c r="B48" s="88"/>
      <c r="C48" s="67" t="s">
        <v>93</v>
      </c>
      <c r="D48" s="67"/>
      <c r="E48" s="67"/>
      <c r="F48" s="67"/>
      <c r="G48" s="67"/>
      <c r="H48" s="67"/>
      <c r="I48" s="68"/>
      <c r="J48" s="4"/>
      <c r="K48" s="30" t="str">
        <f t="shared" si="0"/>
        <v>BLANK</v>
      </c>
    </row>
    <row r="49" spans="1:11" x14ac:dyDescent="0.25">
      <c r="A49" s="83" t="s">
        <v>94</v>
      </c>
      <c r="B49" s="83"/>
      <c r="C49" s="67" t="s">
        <v>95</v>
      </c>
      <c r="D49" s="67"/>
      <c r="E49" s="67"/>
      <c r="F49" s="67"/>
      <c r="G49" s="67"/>
      <c r="H49" s="67"/>
      <c r="I49" s="68"/>
      <c r="J49" s="4"/>
      <c r="K49" s="30" t="str">
        <f t="shared" si="0"/>
        <v>BLANK</v>
      </c>
    </row>
    <row r="50" spans="1:11" x14ac:dyDescent="0.25">
      <c r="A50" s="83" t="s">
        <v>96</v>
      </c>
      <c r="B50" s="83"/>
      <c r="C50" s="67" t="s">
        <v>97</v>
      </c>
      <c r="D50" s="67"/>
      <c r="E50" s="67"/>
      <c r="F50" s="67"/>
      <c r="G50" s="67"/>
      <c r="H50" s="67"/>
      <c r="I50" s="68"/>
      <c r="J50" s="4"/>
      <c r="K50" s="30" t="str">
        <f t="shared" si="0"/>
        <v>BLANK</v>
      </c>
    </row>
    <row r="51" spans="1:11" x14ac:dyDescent="0.25">
      <c r="A51" s="83" t="s">
        <v>96</v>
      </c>
      <c r="B51" s="83"/>
      <c r="C51" s="67" t="s">
        <v>98</v>
      </c>
      <c r="D51" s="67"/>
      <c r="E51" s="67"/>
      <c r="F51" s="67"/>
      <c r="G51" s="67"/>
      <c r="H51" s="67"/>
      <c r="I51" s="68"/>
      <c r="J51" s="4"/>
      <c r="K51" s="30" t="str">
        <f t="shared" si="0"/>
        <v>BLANK</v>
      </c>
    </row>
    <row r="52" spans="1:11" x14ac:dyDescent="0.25">
      <c r="A52" s="83" t="s">
        <v>99</v>
      </c>
      <c r="B52" s="83"/>
      <c r="C52" s="67" t="s">
        <v>100</v>
      </c>
      <c r="D52" s="67"/>
      <c r="E52" s="67"/>
      <c r="F52" s="67"/>
      <c r="G52" s="67"/>
      <c r="H52" s="67"/>
      <c r="I52" s="68"/>
      <c r="J52" s="4"/>
      <c r="K52" s="30" t="str">
        <f t="shared" si="0"/>
        <v>BLANK</v>
      </c>
    </row>
    <row r="53" spans="1:11" x14ac:dyDescent="0.25">
      <c r="A53" s="83" t="s">
        <v>101</v>
      </c>
      <c r="B53" s="83"/>
      <c r="C53" s="67" t="s">
        <v>102</v>
      </c>
      <c r="D53" s="67"/>
      <c r="E53" s="67"/>
      <c r="F53" s="67"/>
      <c r="G53" s="67"/>
      <c r="H53" s="67"/>
      <c r="I53" s="68"/>
      <c r="J53" s="4"/>
      <c r="K53" s="30" t="str">
        <f t="shared" si="0"/>
        <v>BLANK</v>
      </c>
    </row>
    <row r="54" spans="1:11" x14ac:dyDescent="0.25">
      <c r="A54" s="83" t="s">
        <v>101</v>
      </c>
      <c r="B54" s="83"/>
      <c r="C54" s="67" t="s">
        <v>103</v>
      </c>
      <c r="D54" s="67"/>
      <c r="E54" s="67"/>
      <c r="F54" s="67"/>
      <c r="G54" s="67"/>
      <c r="H54" s="67"/>
      <c r="I54" s="68"/>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 ref="A54:B54"/>
    <mergeCell ref="C48:I48"/>
    <mergeCell ref="C49:I49"/>
    <mergeCell ref="C50:I50"/>
    <mergeCell ref="C51:I51"/>
    <mergeCell ref="C52:I52"/>
    <mergeCell ref="C53:I53"/>
    <mergeCell ref="C54:I54"/>
    <mergeCell ref="A48:B48"/>
    <mergeCell ref="A49:B49"/>
    <mergeCell ref="A50:B50"/>
    <mergeCell ref="A51:B51"/>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30:B30"/>
    <mergeCell ref="A31:B31"/>
    <mergeCell ref="A32:B32"/>
    <mergeCell ref="A33:B33"/>
    <mergeCell ref="A29:B29"/>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M40:N40"/>
    <mergeCell ref="M37:N37"/>
    <mergeCell ref="M36:N36"/>
    <mergeCell ref="O41:U41"/>
    <mergeCell ref="O40:U40"/>
    <mergeCell ref="O39:U39"/>
    <mergeCell ref="O38:U38"/>
    <mergeCell ref="O37:U37"/>
    <mergeCell ref="M35:N35"/>
    <mergeCell ref="O34:U34"/>
    <mergeCell ref="O35:U35"/>
    <mergeCell ref="O36:U36"/>
    <mergeCell ref="M39:N39"/>
    <mergeCell ref="M38:N38"/>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D62" sqref="D62:E62"/>
    </sheetView>
  </sheetViews>
  <sheetFormatPr defaultColWidth="8.7265625" defaultRowHeight="13.8" x14ac:dyDescent="0.25"/>
  <cols>
    <col min="1" max="2" width="8.7265625" style="3" customWidth="1"/>
    <col min="3" max="4" width="8.7265625" style="3"/>
    <col min="5" max="5" width="10.26953125" style="3" customWidth="1"/>
    <col min="6" max="7" width="8.7265625" style="3"/>
    <col min="8" max="8" width="13.7265625" style="3" bestFit="1" customWidth="1"/>
    <col min="9" max="13" width="8.7265625" style="3"/>
    <col min="14" max="14" width="8.90625" style="3" bestFit="1" customWidth="1"/>
    <col min="15" max="16" width="8.7265625" style="3"/>
    <col min="17" max="17" width="13.7265625" style="3" bestFit="1" customWidth="1"/>
    <col min="18" max="25" width="8.7265625" style="3"/>
    <col min="26" max="26" width="13.7265625" style="3" bestFit="1" customWidth="1"/>
    <col min="27" max="34" width="8.7265625" style="3"/>
    <col min="35" max="35" width="13.7265625" style="3" bestFit="1" customWidth="1"/>
    <col min="36" max="43" width="8.7265625" style="3"/>
    <col min="44" max="44" width="13.7265625" style="3" bestFit="1" customWidth="1"/>
    <col min="45" max="52" width="8.7265625" style="3"/>
    <col min="53" max="53" width="13.7265625" style="3" bestFit="1" customWidth="1"/>
    <col min="54" max="16384" width="8.7265625" style="3"/>
  </cols>
  <sheetData>
    <row r="1" spans="1:37" x14ac:dyDescent="0.2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25">
      <c r="A3" s="2"/>
      <c r="B3" s="2"/>
      <c r="C3" s="27" t="s">
        <v>107</v>
      </c>
      <c r="D3" s="4"/>
      <c r="E3" s="30" t="str">
        <f>IF(ISBLANK(D3), IncompleteText, OKText)</f>
        <v>BLANK</v>
      </c>
    </row>
    <row r="4" spans="1:37" x14ac:dyDescent="0.25">
      <c r="A4" s="2"/>
      <c r="B4" s="2"/>
      <c r="C4" s="23" t="s">
        <v>108</v>
      </c>
      <c r="D4" s="5" cm="1">
        <f t="array" ref="D4">IF(D3="Series",SUM(C12:C29)*BattCellMaxV,C12*BattCellMaxV*SUM(IF(FREQUENCY(E12:E29,E12:E29)&gt;0,1)))</f>
        <v>0</v>
      </c>
      <c r="E4" s="2" t="s">
        <v>27</v>
      </c>
    </row>
    <row r="5" spans="1:37" x14ac:dyDescent="0.25">
      <c r="A5" s="2"/>
      <c r="B5" s="2"/>
      <c r="C5" s="23" t="s">
        <v>109</v>
      </c>
      <c r="D5" s="5" cm="1">
        <f t="array" ref="D5">IF(D3="Series",SUM(C12:C29)*BattCellNomV,C12*BattCellNomV*SUM(IF(FREQUENCY(E12:E29,E12:E29)&gt;0,1)))</f>
        <v>0</v>
      </c>
      <c r="E5" s="2" t="s">
        <v>27</v>
      </c>
    </row>
    <row r="6" spans="1:37" x14ac:dyDescent="0.25">
      <c r="A6" s="2"/>
      <c r="B6" s="2"/>
      <c r="C6" s="23" t="s">
        <v>110</v>
      </c>
      <c r="D6" s="5">
        <f>SUMPRODUCT(B12:B29,C12:C29)</f>
        <v>0</v>
      </c>
      <c r="E6" s="2"/>
    </row>
    <row r="8" spans="1:37" x14ac:dyDescent="0.25">
      <c r="A8" s="49" t="s">
        <v>111</v>
      </c>
      <c r="B8" s="49"/>
      <c r="C8" s="49"/>
      <c r="D8" s="49"/>
      <c r="E8" s="49"/>
      <c r="F8" s="49"/>
      <c r="G8" s="49"/>
      <c r="H8" s="49"/>
      <c r="I8" s="49"/>
      <c r="J8" s="30" t="str">
        <f>IF(COUNTIF(J9:J29, "="&amp;IncompleteText), IncompleteText, IF(COUNTIF(J9:J29, "="&amp;ErrorText), ErrorText, OKText))</f>
        <v>BLANK</v>
      </c>
      <c r="K8" s="49" t="s">
        <v>112</v>
      </c>
      <c r="L8" s="49"/>
      <c r="M8" s="49"/>
      <c r="N8" s="49"/>
      <c r="O8" s="49"/>
      <c r="P8" s="49"/>
      <c r="Q8" s="30" t="str">
        <f ca="1">IF(COUNTIF(Q9:Q30, "="&amp;IncompleteText), IncompleteText, IF(COUNTIF(Q9:Q30, "="&amp;ErrorText), ErrorText, OKText))</f>
        <v>BLANK</v>
      </c>
      <c r="R8" s="49" t="s">
        <v>113</v>
      </c>
      <c r="S8" s="49"/>
      <c r="T8" s="49"/>
      <c r="U8" s="49"/>
      <c r="V8" s="49"/>
      <c r="W8" s="30" t="str">
        <f ca="1">IF(COUNTIF(W9:W20, "="&amp;IncompleteText), IncompleteText, IF(COUNTIF(W9:W20, "="&amp;ErrorText), ErrorText, OKText))</f>
        <v>BLANK</v>
      </c>
      <c r="X8" s="49" t="s">
        <v>62</v>
      </c>
      <c r="Y8" s="49"/>
      <c r="Z8" s="49"/>
      <c r="AA8" s="49"/>
      <c r="AB8" s="49"/>
      <c r="AC8" s="49"/>
      <c r="AD8" s="30" t="str">
        <f ca="1">IF(COUNTIF(AD9:AD17, "="&amp;IncompleteText), IncompleteText, IF(COUNTIF(AD9:AD17, "="&amp;ErrorText), ErrorText, OKText))</f>
        <v>BLANK</v>
      </c>
      <c r="AE8" s="49" t="s">
        <v>14</v>
      </c>
      <c r="AF8" s="49"/>
      <c r="AG8" s="49"/>
      <c r="AH8" s="49"/>
      <c r="AI8" s="49"/>
      <c r="AJ8" s="49"/>
      <c r="AK8" s="49"/>
    </row>
    <row r="9" spans="1:37" ht="13.65" customHeight="1" x14ac:dyDescent="0.25">
      <c r="A9" t="s">
        <v>114</v>
      </c>
      <c r="B9"/>
      <c r="C9" s="65"/>
      <c r="D9" s="65"/>
      <c r="E9"/>
      <c r="F9"/>
      <c r="G9"/>
      <c r="H9"/>
      <c r="I9"/>
      <c r="J9" s="30" t="str">
        <f>IF(ISBLANK(C9), IncompleteText, OKText)</f>
        <v>BLANK</v>
      </c>
      <c r="K9" s="67" t="s">
        <v>115</v>
      </c>
      <c r="L9" s="67"/>
      <c r="M9" s="67"/>
      <c r="N9" s="68"/>
      <c r="O9" s="65"/>
      <c r="P9" s="65"/>
      <c r="Q9" s="30" t="str">
        <f>IF(ISBLANK(O9), IncompleteText, OKText)</f>
        <v>BLANK</v>
      </c>
      <c r="R9" s="67" t="s">
        <v>105</v>
      </c>
      <c r="S9" s="67"/>
      <c r="T9" s="68"/>
      <c r="U9" s="71"/>
      <c r="V9" s="73"/>
      <c r="W9" s="30" t="str">
        <f>IF(ISBLANK(U9), IncompleteText, OKText)</f>
        <v>BLANK</v>
      </c>
      <c r="X9" s="67" t="s">
        <v>116</v>
      </c>
      <c r="Y9" s="67"/>
      <c r="Z9" s="67"/>
      <c r="AA9" s="68"/>
      <c r="AB9" s="65"/>
      <c r="AC9" s="65"/>
      <c r="AD9" s="30" t="str">
        <f>IF(ISBLANK(AB9), IncompleteText, OKText)</f>
        <v>BLANK</v>
      </c>
      <c r="AE9" s="115"/>
      <c r="AF9" s="115"/>
      <c r="AG9" s="115"/>
      <c r="AH9" s="115"/>
      <c r="AI9" s="115"/>
      <c r="AJ9" s="115"/>
      <c r="AK9" s="115"/>
    </row>
    <row r="10" spans="1:37" ht="13.65" customHeight="1" x14ac:dyDescent="0.25">
      <c r="A10" s="102" t="s">
        <v>117</v>
      </c>
      <c r="B10" s="101" t="s">
        <v>118</v>
      </c>
      <c r="C10" s="101" t="s">
        <v>119</v>
      </c>
      <c r="D10" s="101" t="s">
        <v>120</v>
      </c>
      <c r="E10" s="101" t="s">
        <v>121</v>
      </c>
      <c r="F10" s="102" t="s">
        <v>122</v>
      </c>
      <c r="G10" s="102"/>
      <c r="H10" s="101" t="s">
        <v>123</v>
      </c>
      <c r="I10" s="101"/>
      <c r="J10"/>
      <c r="K10" s="67" t="s">
        <v>124</v>
      </c>
      <c r="L10" s="67"/>
      <c r="M10" s="67"/>
      <c r="N10" s="68"/>
      <c r="O10" s="65"/>
      <c r="P10" s="65"/>
      <c r="Q10" s="30" t="str">
        <f>IF(ISBLANK(O10), IncompleteText, OKText)</f>
        <v>BLANK</v>
      </c>
      <c r="R10" s="67" t="s">
        <v>125</v>
      </c>
      <c r="S10" s="67"/>
      <c r="T10" s="68"/>
      <c r="U10" s="1" t="e">
        <f ca="1">VLOOKUP(U9, ConnectorsTable, 5, FALSE)</f>
        <v>#N/A</v>
      </c>
      <c r="V10" s="2" t="s">
        <v>31</v>
      </c>
      <c r="W10" s="30" t="str">
        <f ca="1">IF(ISERROR(U10),IncompleteText,IF(D3="Series",IF(U10&gt;=U20,OKText,ErrorText),IF(D3="Parallel",IF(U10&gt;=U12,OKText,ErrorText),IncompleteText)))</f>
        <v>BLANK</v>
      </c>
      <c r="X10" s="67" t="s">
        <v>126</v>
      </c>
      <c r="Y10" s="67"/>
      <c r="Z10" s="67"/>
      <c r="AA10" s="68"/>
      <c r="AB10" s="1" t="e">
        <f ca="1">VLOOKUP(AB9, InsulationsTable, 6, FALSE)</f>
        <v>#N/A</v>
      </c>
      <c r="AC10" s="29" t="s">
        <v>27</v>
      </c>
      <c r="AD10" s="30" t="str">
        <f ca="1">IF(ISERROR(AB10), IncompleteText, IF(AB10 &lt; MaxTSVoltage,  ErrorText, OKText))</f>
        <v>BLANK</v>
      </c>
      <c r="AE10" s="115"/>
      <c r="AF10" s="115"/>
      <c r="AG10" s="115"/>
      <c r="AH10" s="115"/>
      <c r="AI10" s="115"/>
      <c r="AJ10" s="115"/>
      <c r="AK10" s="115"/>
    </row>
    <row r="11" spans="1:37" x14ac:dyDescent="0.25">
      <c r="A11" s="102"/>
      <c r="B11" s="101"/>
      <c r="C11" s="101"/>
      <c r="D11" s="101"/>
      <c r="E11" s="101"/>
      <c r="F11" s="102"/>
      <c r="G11" s="102"/>
      <c r="H11" s="101"/>
      <c r="I11" s="101"/>
      <c r="J11"/>
      <c r="K11" s="23" t="s">
        <v>22</v>
      </c>
      <c r="L11" s="65"/>
      <c r="M11" s="65"/>
      <c r="N11" s="23" t="s">
        <v>23</v>
      </c>
      <c r="O11" s="65"/>
      <c r="P11" s="65"/>
      <c r="Q11" s="30" t="str">
        <f>IF(O10="Purchased", IF(OR(ISBLANK(L11), ISBLANK(O11)), IncompleteText, OKText), "")</f>
        <v/>
      </c>
      <c r="R11" s="103" t="s">
        <v>127</v>
      </c>
      <c r="S11" s="103"/>
      <c r="T11" s="104"/>
      <c r="U11" s="71"/>
      <c r="V11" s="73"/>
      <c r="W11" s="30" t="str">
        <f>IF(D3="Series","",IF(ISBLANK(U11), IncompleteText, OKText))</f>
        <v>BLANK</v>
      </c>
      <c r="X11" s="67" t="s">
        <v>327</v>
      </c>
      <c r="Y11" s="67"/>
      <c r="Z11" s="67"/>
      <c r="AA11" s="68"/>
      <c r="AB11" s="1" t="e">
        <f ca="1">VLOOKUP(AB9, InsulationsTable, 7, FALSE)</f>
        <v>#N/A</v>
      </c>
      <c r="AC11" s="39" t="s">
        <v>34</v>
      </c>
      <c r="AD11" s="40" t="str">
        <f ca="1">IF(ISERROR(AB11), IncompleteText, IF(AB11 &lt; 90,  ErrorText, OKText))</f>
        <v>BLANK</v>
      </c>
      <c r="AE11" s="115"/>
      <c r="AF11" s="115"/>
      <c r="AG11" s="115"/>
      <c r="AH11" s="115"/>
      <c r="AI11" s="115"/>
      <c r="AJ11" s="115"/>
      <c r="AK11" s="115"/>
    </row>
    <row r="12" spans="1:37" x14ac:dyDescent="0.25">
      <c r="A12">
        <v>1</v>
      </c>
      <c r="B12" s="4"/>
      <c r="C12" s="4"/>
      <c r="D12" s="4"/>
      <c r="E12" s="4"/>
      <c r="F12" s="97">
        <f t="shared" ref="F12:F29" si="0">C12*BattCellMaxV</f>
        <v>0</v>
      </c>
      <c r="G12" s="97"/>
      <c r="H12" s="97">
        <f t="shared" ref="H12:H29" si="1">F12*B12*BattCellCapacity*0.0036</f>
        <v>0</v>
      </c>
      <c r="I12" s="97"/>
      <c r="J12" s="30" t="str">
        <f>IF(COUNTBLANK(A12:E12) &gt; 0, IncompleteText, IF(OR(F12&gt;120, H12&gt;6), ErrorText, OKText))</f>
        <v>BLANK</v>
      </c>
      <c r="K12" s="67" t="s">
        <v>129</v>
      </c>
      <c r="L12" s="67"/>
      <c r="M12" s="67"/>
      <c r="N12" s="68"/>
      <c r="O12" s="4"/>
      <c r="P12" s="2" t="s">
        <v>27</v>
      </c>
      <c r="Q12" s="30" t="str">
        <f>IF(ISBLANK(O12), IncompleteText, IF(O12&lt;D4, ErrorText, OKText))</f>
        <v>BLANK</v>
      </c>
      <c r="R12" s="103" t="s">
        <v>130</v>
      </c>
      <c r="S12" s="103"/>
      <c r="T12" s="104"/>
      <c r="U12" s="1" t="e">
        <f ca="1">VLOOKUP(U11, FusesTable, 6, FALSE)</f>
        <v>#N/A</v>
      </c>
      <c r="V12" t="s">
        <v>31</v>
      </c>
      <c r="W12"/>
      <c r="X12" s="67" t="s">
        <v>128</v>
      </c>
      <c r="Y12" s="67"/>
      <c r="Z12" s="67"/>
      <c r="AA12" s="68"/>
      <c r="AB12" s="65"/>
      <c r="AC12" s="65"/>
      <c r="AD12" s="30" t="str">
        <f>IF(ISBLANK(AB12), IncompleteText, OKText)</f>
        <v>BLANK</v>
      </c>
      <c r="AE12" s="115"/>
      <c r="AF12" s="115"/>
      <c r="AG12" s="115"/>
      <c r="AH12" s="115"/>
      <c r="AI12" s="115"/>
      <c r="AJ12" s="115"/>
      <c r="AK12" s="115"/>
    </row>
    <row r="13" spans="1:37" x14ac:dyDescent="0.25">
      <c r="A13">
        <v>2</v>
      </c>
      <c r="B13" s="4"/>
      <c r="C13" s="4"/>
      <c r="D13" s="4"/>
      <c r="E13" s="4"/>
      <c r="F13" s="97">
        <f t="shared" si="0"/>
        <v>0</v>
      </c>
      <c r="G13" s="97"/>
      <c r="H13" s="97">
        <f t="shared" si="1"/>
        <v>0</v>
      </c>
      <c r="I13" s="97"/>
      <c r="J13" s="30" t="str">
        <f t="shared" ref="J13:J29" si="2">IF(COUNTBLANK(A13:E13)=4,"",IF(COUNTBLANK(A13:E13) &gt; 0, IncompleteText, IF(OR(F13&gt;120, H13&gt;6), ErrorText, OKText)))</f>
        <v/>
      </c>
      <c r="K13" s="67" t="s">
        <v>131</v>
      </c>
      <c r="L13" s="67"/>
      <c r="M13" s="67"/>
      <c r="N13" s="68"/>
      <c r="O13" s="4"/>
      <c r="P13" s="2" t="s">
        <v>27</v>
      </c>
      <c r="Q13" s="30" t="str">
        <f>IF(ISBLANK(O13), IncompleteText, IF(O13&lt;MAX(F12:G29), ErrorText, OKText))</f>
        <v>BLANK</v>
      </c>
      <c r="R13" s="49" t="s">
        <v>132</v>
      </c>
      <c r="S13" s="49"/>
      <c r="T13" s="49"/>
      <c r="U13" s="49"/>
      <c r="V13" s="49"/>
      <c r="W13" s="2"/>
      <c r="X13" s="67" t="s">
        <v>126</v>
      </c>
      <c r="Y13" s="67"/>
      <c r="Z13" s="67"/>
      <c r="AA13" s="68"/>
      <c r="AB13" s="1" t="e">
        <f ca="1">VLOOKUP(AB12, InsulationsTable, 6, FALSE)</f>
        <v>#N/A</v>
      </c>
      <c r="AC13" s="39" t="s">
        <v>27</v>
      </c>
      <c r="AD13" s="40" t="str">
        <f ca="1">IF(ISERROR(AB13), IncompleteText, IF(AB13 &lt; MaxTSVoltage,  ErrorText, OKText))</f>
        <v>BLANK</v>
      </c>
      <c r="AE13" s="115"/>
      <c r="AF13" s="115"/>
      <c r="AG13" s="115"/>
      <c r="AH13" s="115"/>
      <c r="AI13" s="115"/>
      <c r="AJ13" s="115"/>
      <c r="AK13" s="115"/>
    </row>
    <row r="14" spans="1:37" x14ac:dyDescent="0.25">
      <c r="A14">
        <v>3</v>
      </c>
      <c r="B14" s="4"/>
      <c r="C14" s="4"/>
      <c r="D14" s="4"/>
      <c r="E14" s="4"/>
      <c r="F14" s="97">
        <f t="shared" si="0"/>
        <v>0</v>
      </c>
      <c r="G14" s="97"/>
      <c r="H14" s="97">
        <f t="shared" si="1"/>
        <v>0</v>
      </c>
      <c r="I14" s="97"/>
      <c r="J14" s="30" t="str">
        <f t="shared" si="2"/>
        <v/>
      </c>
      <c r="K14" s="67" t="s">
        <v>134</v>
      </c>
      <c r="L14" s="67"/>
      <c r="M14" s="67"/>
      <c r="N14" s="68"/>
      <c r="O14" s="65"/>
      <c r="P14" s="65"/>
      <c r="Q14" s="30" t="str">
        <f>IF($O$10="Team Built", IF(ISBLANK(O14), IncompleteText, OKText), "")</f>
        <v/>
      </c>
      <c r="R14" s="67" t="s">
        <v>106</v>
      </c>
      <c r="S14" s="67"/>
      <c r="T14" s="68"/>
      <c r="U14" s="71"/>
      <c r="V14" s="73"/>
      <c r="W14" s="30" t="str">
        <f>IF(ISBLANK(U14), IncompleteText, OKText)</f>
        <v>BLANK</v>
      </c>
      <c r="X14" s="67" t="s">
        <v>327</v>
      </c>
      <c r="Y14" s="67"/>
      <c r="Z14" s="67"/>
      <c r="AA14" s="68"/>
      <c r="AB14" s="1" t="e">
        <f ca="1">VLOOKUP(AB12, InsulationsTable, 7, FALSE)</f>
        <v>#N/A</v>
      </c>
      <c r="AC14" s="39" t="s">
        <v>34</v>
      </c>
      <c r="AD14" s="40" t="str">
        <f ca="1">IF(ISERROR(AB14), IncompleteText, IF(AB14 &lt; 90,  ErrorText, OKText))</f>
        <v>BLANK</v>
      </c>
      <c r="AE14" s="115"/>
      <c r="AF14" s="115"/>
      <c r="AG14" s="115"/>
      <c r="AH14" s="115"/>
      <c r="AI14" s="115"/>
      <c r="AJ14" s="115"/>
      <c r="AK14" s="115"/>
    </row>
    <row r="15" spans="1:37" x14ac:dyDescent="0.25">
      <c r="A15">
        <v>4</v>
      </c>
      <c r="B15" s="4"/>
      <c r="C15" s="4"/>
      <c r="D15" s="4"/>
      <c r="E15" s="4"/>
      <c r="F15" s="97">
        <f t="shared" si="0"/>
        <v>0</v>
      </c>
      <c r="G15" s="97"/>
      <c r="H15" s="97">
        <f t="shared" si="1"/>
        <v>0</v>
      </c>
      <c r="I15" s="97"/>
      <c r="J15" s="30" t="str">
        <f t="shared" si="2"/>
        <v/>
      </c>
      <c r="K15" s="67" t="s">
        <v>135</v>
      </c>
      <c r="L15" s="67"/>
      <c r="M15" s="67"/>
      <c r="N15" s="68"/>
      <c r="O15" s="65"/>
      <c r="P15" s="65"/>
      <c r="Q15" s="30" t="str">
        <f>IF($O$10="Team Built", IF(ISBLANK(O15), IncompleteText, OKText), "")</f>
        <v/>
      </c>
      <c r="R15" s="67" t="s">
        <v>136</v>
      </c>
      <c r="S15" s="67"/>
      <c r="T15" s="68"/>
      <c r="U15" s="1" t="e">
        <f ca="1">VLOOKUP(U14, ContactorsTable, 4, FALSE)</f>
        <v>#N/A</v>
      </c>
      <c r="V15" s="2" t="s">
        <v>27</v>
      </c>
      <c r="W15" s="30" t="str">
        <f ca="1">IF(ISERROR(U15), IncompleteText, IF(U15 &lt; MaxTSVoltage,  ErrorText, OKText))</f>
        <v>BLANK</v>
      </c>
      <c r="X15" s="67" t="s">
        <v>133</v>
      </c>
      <c r="Y15" s="67"/>
      <c r="Z15" s="67"/>
      <c r="AA15" s="68"/>
      <c r="AB15" s="92"/>
      <c r="AC15" s="93"/>
      <c r="AD15" s="40" t="str">
        <f>IF(ISBLANK(AB15), IncompleteText, OKText)</f>
        <v>BLANK</v>
      </c>
      <c r="AE15" s="115"/>
      <c r="AF15" s="115"/>
      <c r="AG15" s="115"/>
      <c r="AH15" s="115"/>
      <c r="AI15" s="115"/>
      <c r="AJ15" s="115"/>
      <c r="AK15" s="115"/>
    </row>
    <row r="16" spans="1:37" x14ac:dyDescent="0.25">
      <c r="A16">
        <v>5</v>
      </c>
      <c r="B16" s="4"/>
      <c r="C16" s="4"/>
      <c r="D16" s="4"/>
      <c r="E16" s="4"/>
      <c r="F16" s="97">
        <f t="shared" si="0"/>
        <v>0</v>
      </c>
      <c r="G16" s="97"/>
      <c r="H16" s="97">
        <f t="shared" si="1"/>
        <v>0</v>
      </c>
      <c r="I16" s="97"/>
      <c r="J16" s="30" t="str">
        <f t="shared" si="2"/>
        <v/>
      </c>
      <c r="K16" s="98" t="s">
        <v>137</v>
      </c>
      <c r="L16" s="98"/>
      <c r="M16" s="98"/>
      <c r="N16" s="98"/>
      <c r="O16" s="98"/>
      <c r="P16" s="98"/>
      <c r="Q16" s="2"/>
      <c r="R16" s="67" t="s">
        <v>138</v>
      </c>
      <c r="S16" s="67"/>
      <c r="T16" s="68"/>
      <c r="U16" s="1" t="e">
        <f ca="1">VLOOKUP(U14, ContactorsTable, 6, FALSE)</f>
        <v>#N/A</v>
      </c>
      <c r="V16" s="2" t="s">
        <v>31</v>
      </c>
      <c r="W16" s="2"/>
      <c r="X16" s="67" t="s">
        <v>126</v>
      </c>
      <c r="Y16" s="67"/>
      <c r="Z16" s="67"/>
      <c r="AA16" s="68"/>
      <c r="AB16" s="1" t="e">
        <f ca="1">VLOOKUP(AB15, InsulationsTable, 6, FALSE)</f>
        <v>#N/A</v>
      </c>
      <c r="AC16" s="39" t="s">
        <v>27</v>
      </c>
      <c r="AD16" s="40" t="str">
        <f ca="1">IF(ISERROR(AB16), IncompleteText, IF(AB16 &lt; MaxTSVoltage,  ErrorText, OKText))</f>
        <v>BLANK</v>
      </c>
      <c r="AE16" s="115"/>
      <c r="AF16" s="115"/>
      <c r="AG16" s="115"/>
      <c r="AH16" s="115"/>
      <c r="AI16" s="115"/>
      <c r="AJ16" s="115"/>
      <c r="AK16" s="115"/>
    </row>
    <row r="17" spans="1:37" x14ac:dyDescent="0.25">
      <c r="A17">
        <v>6</v>
      </c>
      <c r="B17" s="4"/>
      <c r="C17" s="4"/>
      <c r="D17" s="4"/>
      <c r="E17" s="4"/>
      <c r="F17" s="97">
        <f t="shared" si="0"/>
        <v>0</v>
      </c>
      <c r="G17" s="97"/>
      <c r="H17" s="97">
        <f t="shared" si="1"/>
        <v>0</v>
      </c>
      <c r="I17" s="97"/>
      <c r="J17" s="30" t="str">
        <f t="shared" si="2"/>
        <v/>
      </c>
      <c r="K17" s="67" t="s">
        <v>139</v>
      </c>
      <c r="L17" s="67"/>
      <c r="M17" s="67"/>
      <c r="N17" s="68"/>
      <c r="O17" s="4"/>
      <c r="P17" s="2" t="s">
        <v>140</v>
      </c>
      <c r="Q17" s="30" t="str">
        <f>IF(ISBLANK(O17), IncompleteText, OKText)</f>
        <v>BLANK</v>
      </c>
      <c r="R17" s="67" t="s">
        <v>32</v>
      </c>
      <c r="S17" s="67"/>
      <c r="T17" s="68"/>
      <c r="U17" s="1" t="e">
        <f ca="1">VLOOKUP(U14, ContactorsTable, 5, FALSE)</f>
        <v>#N/A</v>
      </c>
      <c r="V17" s="6" t="s">
        <v>31</v>
      </c>
      <c r="W17" s="30" t="str">
        <f ca="1">IF(ISERROR(U17), IncompleteText, IF(U17&gt;=U20, OKText, ErrorText))</f>
        <v>BLANK</v>
      </c>
      <c r="X17" s="67" t="s">
        <v>327</v>
      </c>
      <c r="Y17" s="67"/>
      <c r="Z17" s="67"/>
      <c r="AA17" s="68"/>
      <c r="AB17" s="1" t="e">
        <f ca="1">VLOOKUP(AB15, InsulationsTable, 7, FALSE)</f>
        <v>#N/A</v>
      </c>
      <c r="AC17" s="39" t="s">
        <v>34</v>
      </c>
      <c r="AD17" s="40" t="str">
        <f ca="1">IF(ISERROR(AB17), IncompleteText, IF(AB17 &lt; 90,  ErrorText, OKText))</f>
        <v>BLANK</v>
      </c>
      <c r="AE17" s="115"/>
      <c r="AF17" s="115"/>
      <c r="AG17" s="115"/>
      <c r="AH17" s="115"/>
      <c r="AI17" s="115"/>
      <c r="AJ17" s="115"/>
      <c r="AK17" s="115"/>
    </row>
    <row r="18" spans="1:37" x14ac:dyDescent="0.25">
      <c r="A18">
        <v>7</v>
      </c>
      <c r="B18" s="4"/>
      <c r="C18" s="4"/>
      <c r="D18" s="4"/>
      <c r="E18" s="4"/>
      <c r="F18" s="97">
        <f t="shared" si="0"/>
        <v>0</v>
      </c>
      <c r="G18" s="97"/>
      <c r="H18" s="97">
        <f t="shared" si="1"/>
        <v>0</v>
      </c>
      <c r="I18" s="97"/>
      <c r="J18" s="30" t="str">
        <f t="shared" si="2"/>
        <v/>
      </c>
      <c r="K18" s="67" t="s">
        <v>141</v>
      </c>
      <c r="L18" s="67"/>
      <c r="M18" s="67"/>
      <c r="N18" s="68"/>
      <c r="O18" s="65"/>
      <c r="P18" s="65"/>
      <c r="Q18" s="30" t="str">
        <f>IF(ISBLANK(O18), IncompleteText, OKText)</f>
        <v>BLANK</v>
      </c>
      <c r="R18" s="21" t="s">
        <v>142</v>
      </c>
      <c r="S18" s="21"/>
      <c r="T18" s="21"/>
      <c r="U18" s="21"/>
      <c r="V18" s="21"/>
      <c r="W18" s="2"/>
      <c r="AE18" s="115"/>
      <c r="AF18" s="115"/>
      <c r="AG18" s="115"/>
      <c r="AH18" s="115"/>
      <c r="AI18" s="115"/>
      <c r="AJ18" s="115"/>
      <c r="AK18" s="115"/>
    </row>
    <row r="19" spans="1:37" x14ac:dyDescent="0.25">
      <c r="A19">
        <v>8</v>
      </c>
      <c r="B19" s="4"/>
      <c r="C19" s="4"/>
      <c r="D19" s="4"/>
      <c r="E19" s="4"/>
      <c r="F19" s="97">
        <f t="shared" si="0"/>
        <v>0</v>
      </c>
      <c r="G19" s="97"/>
      <c r="H19" s="97">
        <f t="shared" si="1"/>
        <v>0</v>
      </c>
      <c r="I19" s="97"/>
      <c r="J19" s="30" t="str">
        <f t="shared" si="2"/>
        <v/>
      </c>
      <c r="K19" s="67" t="s">
        <v>143</v>
      </c>
      <c r="L19" s="67"/>
      <c r="M19" s="67"/>
      <c r="N19" s="68"/>
      <c r="O19" s="65"/>
      <c r="P19" s="65"/>
      <c r="Q19" s="30" t="str">
        <f>IF(ISBLANK(O19), IncompleteText, OKText)</f>
        <v>BLANK</v>
      </c>
      <c r="R19" s="67" t="s">
        <v>142</v>
      </c>
      <c r="S19" s="67"/>
      <c r="T19" s="68"/>
      <c r="U19" s="71"/>
      <c r="V19" s="73"/>
      <c r="W19" s="30" t="str">
        <f>IF(ISBLANK(U19), IncompleteText, OKText)</f>
        <v>BLANK</v>
      </c>
      <c r="AE19" s="115"/>
      <c r="AF19" s="115"/>
      <c r="AG19" s="115"/>
      <c r="AH19" s="115"/>
      <c r="AI19" s="115"/>
      <c r="AJ19" s="115"/>
      <c r="AK19" s="115"/>
    </row>
    <row r="20" spans="1:37" x14ac:dyDescent="0.25">
      <c r="A20">
        <v>9</v>
      </c>
      <c r="B20" s="4"/>
      <c r="C20" s="4"/>
      <c r="D20" s="4"/>
      <c r="E20" s="4"/>
      <c r="F20" s="97">
        <f t="shared" si="0"/>
        <v>0</v>
      </c>
      <c r="G20" s="97"/>
      <c r="H20" s="97">
        <f t="shared" si="1"/>
        <v>0</v>
      </c>
      <c r="I20" s="97"/>
      <c r="J20" s="30" t="str">
        <f t="shared" si="2"/>
        <v/>
      </c>
      <c r="K20" s="67" t="s">
        <v>144</v>
      </c>
      <c r="L20" s="67"/>
      <c r="M20" s="67"/>
      <c r="N20" s="68"/>
      <c r="O20" s="69"/>
      <c r="P20" s="69"/>
      <c r="Q20" s="30" t="str">
        <f>IF(O19="Other", IF(ISBLANK(O20), IncompleteText, OKText), "")</f>
        <v/>
      </c>
      <c r="R20" s="67" t="s">
        <v>145</v>
      </c>
      <c r="S20" s="67"/>
      <c r="T20" s="68"/>
      <c r="U20" s="1" t="e">
        <f ca="1">VLOOKUP(U19, FusesTable, 6, FALSE)</f>
        <v>#N/A</v>
      </c>
      <c r="V20" s="2" t="s">
        <v>31</v>
      </c>
      <c r="W20" s="2"/>
      <c r="AE20" s="115"/>
      <c r="AF20" s="115"/>
      <c r="AG20" s="115"/>
      <c r="AH20" s="115"/>
      <c r="AI20" s="115"/>
      <c r="AJ20" s="115"/>
      <c r="AK20" s="115"/>
    </row>
    <row r="21" spans="1:37" x14ac:dyDescent="0.25">
      <c r="A21">
        <v>10</v>
      </c>
      <c r="B21" s="4"/>
      <c r="C21" s="4"/>
      <c r="D21" s="4"/>
      <c r="E21" s="4"/>
      <c r="F21" s="97">
        <f t="shared" si="0"/>
        <v>0</v>
      </c>
      <c r="G21" s="97"/>
      <c r="H21" s="97">
        <f t="shared" si="1"/>
        <v>0</v>
      </c>
      <c r="I21" s="97"/>
      <c r="J21" s="30" t="str">
        <f t="shared" si="2"/>
        <v/>
      </c>
      <c r="K21" s="67" t="s">
        <v>325</v>
      </c>
      <c r="L21" s="67"/>
      <c r="M21" s="67"/>
      <c r="N21" s="68"/>
      <c r="O21" s="99" t="e">
        <f ca="1">VLOOKUP(O18, FusesTable, 4, FALSE)</f>
        <v>#N/A</v>
      </c>
      <c r="P21" s="99"/>
      <c r="Q21" s="40" t="str">
        <f ca="1">IF(ISERROR(O21), IncompleteText, IF(AND(O21 &lt; MAX(F12:G29), O9 = "Centralized"),  ErrorText, OKText))</f>
        <v>BLANK</v>
      </c>
      <c r="AE21" s="115"/>
      <c r="AF21" s="115"/>
      <c r="AG21" s="115"/>
      <c r="AH21" s="115"/>
      <c r="AI21" s="115"/>
      <c r="AJ21" s="115"/>
      <c r="AK21" s="115"/>
    </row>
    <row r="22" spans="1:37" x14ac:dyDescent="0.25">
      <c r="A22">
        <v>11</v>
      </c>
      <c r="B22" s="4"/>
      <c r="C22" s="4"/>
      <c r="D22" s="4"/>
      <c r="E22" s="4"/>
      <c r="F22" s="97">
        <f t="shared" si="0"/>
        <v>0</v>
      </c>
      <c r="G22" s="97"/>
      <c r="H22" s="97">
        <f t="shared" si="1"/>
        <v>0</v>
      </c>
      <c r="I22" s="97"/>
      <c r="J22" s="30" t="str">
        <f t="shared" si="2"/>
        <v/>
      </c>
      <c r="K22" s="98" t="s">
        <v>146</v>
      </c>
      <c r="L22" s="98"/>
      <c r="M22" s="98"/>
      <c r="N22" s="98"/>
      <c r="O22" s="98"/>
      <c r="P22" s="98"/>
      <c r="Q22" s="2"/>
      <c r="AE22" s="115"/>
      <c r="AF22" s="115"/>
      <c r="AG22" s="115"/>
      <c r="AH22" s="115"/>
      <c r="AI22" s="115"/>
      <c r="AJ22" s="115"/>
      <c r="AK22" s="115"/>
    </row>
    <row r="23" spans="1:37" x14ac:dyDescent="0.25">
      <c r="A23">
        <v>12</v>
      </c>
      <c r="B23" s="4"/>
      <c r="C23" s="4"/>
      <c r="D23" s="4"/>
      <c r="E23" s="4"/>
      <c r="F23" s="97">
        <f t="shared" si="0"/>
        <v>0</v>
      </c>
      <c r="G23" s="97"/>
      <c r="H23" s="97">
        <f t="shared" si="1"/>
        <v>0</v>
      </c>
      <c r="I23" s="97"/>
      <c r="J23" s="30" t="str">
        <f t="shared" si="2"/>
        <v/>
      </c>
      <c r="K23" s="70" t="s">
        <v>147</v>
      </c>
      <c r="L23" s="70"/>
      <c r="M23" s="70"/>
      <c r="N23" s="106"/>
      <c r="O23" s="37"/>
      <c r="P23" s="38"/>
      <c r="Q23" s="40" t="str">
        <f>IF(ISBLANK(O23), IncompleteText, OKText)</f>
        <v>BLANK</v>
      </c>
      <c r="AE23" s="115"/>
      <c r="AF23" s="115"/>
      <c r="AG23" s="115"/>
      <c r="AH23" s="115"/>
      <c r="AI23" s="115"/>
      <c r="AJ23" s="115"/>
      <c r="AK23" s="115"/>
    </row>
    <row r="24" spans="1:37" x14ac:dyDescent="0.25">
      <c r="A24">
        <v>13</v>
      </c>
      <c r="B24" s="4"/>
      <c r="C24" s="4"/>
      <c r="D24" s="4"/>
      <c r="E24" s="4"/>
      <c r="F24" s="97">
        <f t="shared" si="0"/>
        <v>0</v>
      </c>
      <c r="G24" s="97"/>
      <c r="H24" s="97">
        <f t="shared" si="1"/>
        <v>0</v>
      </c>
      <c r="I24" s="97"/>
      <c r="J24" s="30" t="str">
        <f t="shared" si="2"/>
        <v/>
      </c>
      <c r="K24" s="70" t="s">
        <v>148</v>
      </c>
      <c r="L24" s="70"/>
      <c r="M24" s="70"/>
      <c r="N24" s="106"/>
      <c r="O24" s="4"/>
      <c r="P24" s="2" t="s">
        <v>149</v>
      </c>
      <c r="Q24" s="15" t="str">
        <f>IF(O23="On cell terminal","",IF(ISBLANK(O24),IncompleteText,IF(O24&lt;10,OKText,ErrorText)))</f>
        <v>BLANK</v>
      </c>
      <c r="AE24" s="115"/>
      <c r="AF24" s="115"/>
      <c r="AG24" s="115"/>
      <c r="AH24" s="115"/>
      <c r="AI24" s="115"/>
      <c r="AJ24" s="115"/>
      <c r="AK24" s="115"/>
    </row>
    <row r="25" spans="1:37" x14ac:dyDescent="0.25">
      <c r="A25">
        <v>14</v>
      </c>
      <c r="B25" s="4"/>
      <c r="C25" s="4"/>
      <c r="D25" s="4"/>
      <c r="E25" s="4"/>
      <c r="F25" s="97">
        <f t="shared" si="0"/>
        <v>0</v>
      </c>
      <c r="G25" s="97"/>
      <c r="H25" s="97">
        <f t="shared" si="1"/>
        <v>0</v>
      </c>
      <c r="I25" s="97"/>
      <c r="J25" s="30" t="str">
        <f t="shared" si="2"/>
        <v/>
      </c>
      <c r="K25" s="70" t="s">
        <v>150</v>
      </c>
      <c r="L25" s="70"/>
      <c r="M25" s="70"/>
      <c r="N25" s="106"/>
      <c r="O25" s="4"/>
      <c r="P25" s="2" t="s">
        <v>151</v>
      </c>
      <c r="Q25" s="40" t="str">
        <f>IF(ISBLANK(O25), IncompleteText, OKText)</f>
        <v>BLANK</v>
      </c>
      <c r="AE25" s="115"/>
      <c r="AF25" s="115"/>
      <c r="AG25" s="115"/>
      <c r="AH25" s="115"/>
      <c r="AI25" s="115"/>
      <c r="AJ25" s="115"/>
      <c r="AK25" s="115"/>
    </row>
    <row r="26" spans="1:37" x14ac:dyDescent="0.25">
      <c r="A26">
        <v>15</v>
      </c>
      <c r="B26" s="4"/>
      <c r="C26" s="4"/>
      <c r="D26" s="4"/>
      <c r="E26" s="4"/>
      <c r="F26" s="97">
        <f t="shared" si="0"/>
        <v>0</v>
      </c>
      <c r="G26" s="97"/>
      <c r="H26" s="97">
        <f t="shared" si="1"/>
        <v>0</v>
      </c>
      <c r="I26" s="97"/>
      <c r="J26" s="30" t="str">
        <f t="shared" si="2"/>
        <v/>
      </c>
      <c r="K26" s="70" t="s">
        <v>152</v>
      </c>
      <c r="L26" s="70"/>
      <c r="M26" s="70"/>
      <c r="N26" s="106"/>
      <c r="O26" s="37"/>
      <c r="P26" s="38"/>
      <c r="Q26" s="33"/>
      <c r="AE26" s="115"/>
      <c r="AF26" s="115"/>
      <c r="AG26" s="115"/>
      <c r="AH26" s="115"/>
      <c r="AI26" s="115"/>
      <c r="AJ26" s="115"/>
      <c r="AK26" s="115"/>
    </row>
    <row r="27" spans="1:37" x14ac:dyDescent="0.25">
      <c r="A27">
        <v>16</v>
      </c>
      <c r="B27" s="4"/>
      <c r="C27" s="4"/>
      <c r="D27" s="4"/>
      <c r="E27" s="4"/>
      <c r="F27" s="97">
        <f t="shared" si="0"/>
        <v>0</v>
      </c>
      <c r="G27" s="97"/>
      <c r="H27" s="97">
        <f t="shared" si="1"/>
        <v>0</v>
      </c>
      <c r="I27" s="97"/>
      <c r="J27" s="30" t="str">
        <f t="shared" si="2"/>
        <v/>
      </c>
      <c r="K27" s="70" t="s">
        <v>153</v>
      </c>
      <c r="L27" s="70"/>
      <c r="M27" s="70"/>
      <c r="N27" s="106"/>
      <c r="O27" s="37"/>
      <c r="P27" s="38"/>
      <c r="Q27" s="40" t="str">
        <f>IF(ISBLANK($O$26), "", IF(ISBLANK(O27), IncompleteText, OKText))</f>
        <v/>
      </c>
      <c r="AE27" s="115"/>
      <c r="AF27" s="115"/>
      <c r="AG27" s="115"/>
      <c r="AH27" s="115"/>
      <c r="AI27" s="115"/>
      <c r="AJ27" s="115"/>
      <c r="AK27" s="115"/>
    </row>
    <row r="28" spans="1:37" ht="14.4" x14ac:dyDescent="0.3">
      <c r="A28">
        <v>17</v>
      </c>
      <c r="B28" s="4"/>
      <c r="C28" s="4"/>
      <c r="D28" s="4"/>
      <c r="E28" s="4"/>
      <c r="F28" s="97">
        <f t="shared" si="0"/>
        <v>0</v>
      </c>
      <c r="G28" s="97"/>
      <c r="H28" s="97">
        <f t="shared" si="1"/>
        <v>0</v>
      </c>
      <c r="I28" s="97"/>
      <c r="J28" s="30" t="str">
        <f t="shared" si="2"/>
        <v/>
      </c>
      <c r="K28" s="70" t="s">
        <v>154</v>
      </c>
      <c r="L28" s="70"/>
      <c r="M28" s="70"/>
      <c r="N28" s="106"/>
      <c r="O28" s="4"/>
      <c r="P28" s="2" t="s">
        <v>155</v>
      </c>
      <c r="Q28" s="40" t="str">
        <f>IF(ISBLANK($O$26), "", IF(ISBLANK(O28), IncompleteText, OKText))</f>
        <v/>
      </c>
      <c r="AE28" s="115"/>
      <c r="AF28" s="115"/>
      <c r="AG28" s="115"/>
      <c r="AH28" s="115"/>
      <c r="AI28" s="115"/>
      <c r="AJ28" s="115"/>
      <c r="AK28" s="115"/>
    </row>
    <row r="29" spans="1:37" x14ac:dyDescent="0.25">
      <c r="A29">
        <v>18</v>
      </c>
      <c r="B29" s="4"/>
      <c r="C29" s="4"/>
      <c r="D29" s="4"/>
      <c r="E29" s="4"/>
      <c r="F29" s="97">
        <f t="shared" si="0"/>
        <v>0</v>
      </c>
      <c r="G29" s="97"/>
      <c r="H29" s="97">
        <f t="shared" si="1"/>
        <v>0</v>
      </c>
      <c r="I29" s="97"/>
      <c r="J29" s="30" t="str">
        <f t="shared" si="2"/>
        <v/>
      </c>
      <c r="K29" s="70" t="s">
        <v>156</v>
      </c>
      <c r="L29" s="70"/>
      <c r="M29" s="70"/>
      <c r="N29" s="106"/>
      <c r="O29" s="4"/>
      <c r="P29" s="2" t="s">
        <v>149</v>
      </c>
      <c r="Q29" s="40" t="str">
        <f>IF(ISBLANK($O$26), "", IF(ISBLANK(O29), IncompleteText, OKText))</f>
        <v/>
      </c>
      <c r="AE29" s="115"/>
      <c r="AF29" s="115"/>
      <c r="AG29" s="115"/>
      <c r="AH29" s="115"/>
      <c r="AI29" s="115"/>
      <c r="AJ29" s="115"/>
      <c r="AK29" s="115"/>
    </row>
    <row r="30" spans="1:37" x14ac:dyDescent="0.25">
      <c r="K30" s="70" t="s">
        <v>157</v>
      </c>
      <c r="L30" s="70"/>
      <c r="M30" s="70"/>
      <c r="N30" s="106"/>
      <c r="O30" s="5" t="e">
        <f>SUMIF(J12:J29, "=OK", D12:D29)*CellsPerTempSensor/TotalCells*100</f>
        <v>#DIV/0!</v>
      </c>
      <c r="P30" s="2" t="s">
        <v>158</v>
      </c>
      <c r="Q30" s="40" t="str">
        <f>IF(ISERROR(O30),IncompleteText,IF(O30&lt;20,ErrorText,OKText))</f>
        <v>BLANK</v>
      </c>
    </row>
    <row r="33" spans="1:53" x14ac:dyDescent="0.25">
      <c r="A33" s="100" t="s">
        <v>159</v>
      </c>
      <c r="B33" s="100"/>
      <c r="C33" s="100"/>
      <c r="D33" s="100"/>
      <c r="E33" s="100"/>
      <c r="F33" s="100"/>
      <c r="G33" s="100"/>
      <c r="H33" s="100"/>
      <c r="J33" s="107" t="s">
        <v>160</v>
      </c>
      <c r="K33" s="100"/>
      <c r="L33" s="100"/>
      <c r="M33" s="100"/>
      <c r="N33" s="100"/>
      <c r="O33" s="100"/>
      <c r="P33" s="100"/>
      <c r="Q33" s="100"/>
      <c r="S33" s="100" t="s">
        <v>161</v>
      </c>
      <c r="T33" s="100"/>
      <c r="U33" s="100"/>
      <c r="V33" s="100"/>
      <c r="W33" s="100"/>
      <c r="X33" s="100"/>
      <c r="Y33" s="100"/>
      <c r="Z33" s="100"/>
      <c r="AB33" s="100" t="s">
        <v>162</v>
      </c>
      <c r="AC33" s="100"/>
      <c r="AD33" s="100"/>
      <c r="AE33" s="100"/>
      <c r="AF33" s="100"/>
      <c r="AG33" s="100"/>
      <c r="AH33" s="100"/>
      <c r="AI33" s="100"/>
      <c r="AK33" s="107" t="s">
        <v>163</v>
      </c>
      <c r="AL33" s="107"/>
      <c r="AM33" s="107"/>
      <c r="AN33" s="107"/>
      <c r="AO33" s="107"/>
      <c r="AP33" s="107"/>
      <c r="AQ33" s="107"/>
      <c r="AR33" s="107"/>
      <c r="AT33" s="100" t="s">
        <v>164</v>
      </c>
      <c r="AU33" s="100"/>
      <c r="AV33" s="100"/>
      <c r="AW33" s="100"/>
      <c r="AX33" s="100"/>
      <c r="AY33" s="100"/>
      <c r="AZ33" s="100"/>
      <c r="BA33" s="100"/>
    </row>
    <row r="34" spans="1:53" x14ac:dyDescent="0.25">
      <c r="A34" s="100"/>
      <c r="B34" s="100"/>
      <c r="C34" s="100"/>
      <c r="D34" s="100"/>
      <c r="E34" s="100"/>
      <c r="F34" s="100"/>
      <c r="G34" s="100"/>
      <c r="H34" s="100"/>
      <c r="J34" s="100"/>
      <c r="K34" s="100"/>
      <c r="L34" s="100"/>
      <c r="M34" s="100"/>
      <c r="N34" s="100"/>
      <c r="O34" s="100"/>
      <c r="P34" s="100"/>
      <c r="Q34" s="100"/>
      <c r="S34" s="100"/>
      <c r="T34" s="100"/>
      <c r="U34" s="100"/>
      <c r="V34" s="100"/>
      <c r="W34" s="100"/>
      <c r="X34" s="100"/>
      <c r="Y34" s="100"/>
      <c r="Z34" s="100"/>
      <c r="AB34" s="100"/>
      <c r="AC34" s="100"/>
      <c r="AD34" s="100"/>
      <c r="AE34" s="100"/>
      <c r="AF34" s="100"/>
      <c r="AG34" s="100"/>
      <c r="AH34" s="100"/>
      <c r="AI34" s="100"/>
      <c r="AK34" s="107"/>
      <c r="AL34" s="107"/>
      <c r="AM34" s="107"/>
      <c r="AN34" s="107"/>
      <c r="AO34" s="107"/>
      <c r="AP34" s="107"/>
      <c r="AQ34" s="107"/>
      <c r="AR34" s="107"/>
      <c r="AT34" s="100"/>
      <c r="AU34" s="100"/>
      <c r="AV34" s="100"/>
      <c r="AW34" s="100"/>
      <c r="AX34" s="100"/>
      <c r="AY34" s="100"/>
      <c r="AZ34" s="100"/>
      <c r="BA34" s="100"/>
    </row>
    <row r="35" spans="1:53" x14ac:dyDescent="0.25">
      <c r="A35" s="100"/>
      <c r="B35" s="100"/>
      <c r="C35" s="100"/>
      <c r="D35" s="100"/>
      <c r="E35" s="100"/>
      <c r="F35" s="100"/>
      <c r="G35" s="100"/>
      <c r="H35" s="100"/>
      <c r="J35" s="100"/>
      <c r="K35" s="100"/>
      <c r="L35" s="100"/>
      <c r="M35" s="100"/>
      <c r="N35" s="100"/>
      <c r="O35" s="100"/>
      <c r="P35" s="100"/>
      <c r="Q35" s="100"/>
      <c r="S35" s="100"/>
      <c r="T35" s="100"/>
      <c r="U35" s="100"/>
      <c r="V35" s="100"/>
      <c r="W35" s="100"/>
      <c r="X35" s="100"/>
      <c r="Y35" s="100"/>
      <c r="Z35" s="100"/>
      <c r="AB35" s="100"/>
      <c r="AC35" s="100"/>
      <c r="AD35" s="100"/>
      <c r="AE35" s="100"/>
      <c r="AF35" s="100"/>
      <c r="AG35" s="100"/>
      <c r="AH35" s="100"/>
      <c r="AI35" s="100"/>
      <c r="AK35" s="107"/>
      <c r="AL35" s="107"/>
      <c r="AM35" s="107"/>
      <c r="AN35" s="107"/>
      <c r="AO35" s="107"/>
      <c r="AP35" s="107"/>
      <c r="AQ35" s="107"/>
      <c r="AR35" s="107"/>
      <c r="AT35" s="100"/>
      <c r="AU35" s="100"/>
      <c r="AV35" s="100"/>
      <c r="AW35" s="100"/>
      <c r="AX35" s="100"/>
      <c r="AY35" s="100"/>
      <c r="AZ35" s="100"/>
      <c r="BA35" s="100"/>
    </row>
    <row r="36" spans="1:53" x14ac:dyDescent="0.25">
      <c r="A36" s="100"/>
      <c r="B36" s="100"/>
      <c r="C36" s="100"/>
      <c r="D36" s="100"/>
      <c r="E36" s="100"/>
      <c r="F36" s="100"/>
      <c r="G36" s="100"/>
      <c r="H36" s="100"/>
      <c r="J36" s="100"/>
      <c r="K36" s="100"/>
      <c r="L36" s="100"/>
      <c r="M36" s="100"/>
      <c r="N36" s="100"/>
      <c r="O36" s="100"/>
      <c r="P36" s="100"/>
      <c r="Q36" s="100"/>
      <c r="S36" s="100"/>
      <c r="T36" s="100"/>
      <c r="U36" s="100"/>
      <c r="V36" s="100"/>
      <c r="W36" s="100"/>
      <c r="X36" s="100"/>
      <c r="Y36" s="100"/>
      <c r="Z36" s="100"/>
      <c r="AB36" s="100"/>
      <c r="AC36" s="100"/>
      <c r="AD36" s="100"/>
      <c r="AE36" s="100"/>
      <c r="AF36" s="100"/>
      <c r="AG36" s="100"/>
      <c r="AH36" s="100"/>
      <c r="AI36" s="100"/>
      <c r="AK36" s="107"/>
      <c r="AL36" s="107"/>
      <c r="AM36" s="107"/>
      <c r="AN36" s="107"/>
      <c r="AO36" s="107"/>
      <c r="AP36" s="107"/>
      <c r="AQ36" s="107"/>
      <c r="AR36" s="107"/>
      <c r="AT36" s="100"/>
      <c r="AU36" s="100"/>
      <c r="AV36" s="100"/>
      <c r="AW36" s="100"/>
      <c r="AX36" s="100"/>
      <c r="AY36" s="100"/>
      <c r="AZ36" s="100"/>
      <c r="BA36" s="100"/>
    </row>
    <row r="37" spans="1:53" x14ac:dyDescent="0.25">
      <c r="A37" s="100"/>
      <c r="B37" s="100"/>
      <c r="C37" s="100"/>
      <c r="D37" s="100"/>
      <c r="E37" s="100"/>
      <c r="F37" s="100"/>
      <c r="G37" s="100"/>
      <c r="H37" s="100"/>
      <c r="J37" s="100"/>
      <c r="K37" s="100"/>
      <c r="L37" s="100"/>
      <c r="M37" s="100"/>
      <c r="N37" s="100"/>
      <c r="O37" s="100"/>
      <c r="P37" s="100"/>
      <c r="Q37" s="100"/>
      <c r="S37" s="100"/>
      <c r="T37" s="100"/>
      <c r="U37" s="100"/>
      <c r="V37" s="100"/>
      <c r="W37" s="100"/>
      <c r="X37" s="100"/>
      <c r="Y37" s="100"/>
      <c r="Z37" s="100"/>
      <c r="AB37" s="100"/>
      <c r="AC37" s="100"/>
      <c r="AD37" s="100"/>
      <c r="AE37" s="100"/>
      <c r="AF37" s="100"/>
      <c r="AG37" s="100"/>
      <c r="AH37" s="100"/>
      <c r="AI37" s="100"/>
      <c r="AK37" s="107"/>
      <c r="AL37" s="107"/>
      <c r="AM37" s="107"/>
      <c r="AN37" s="107"/>
      <c r="AO37" s="107"/>
      <c r="AP37" s="107"/>
      <c r="AQ37" s="107"/>
      <c r="AR37" s="107"/>
      <c r="AT37" s="100"/>
      <c r="AU37" s="100"/>
      <c r="AV37" s="100"/>
      <c r="AW37" s="100"/>
      <c r="AX37" s="100"/>
      <c r="AY37" s="100"/>
      <c r="AZ37" s="100"/>
      <c r="BA37" s="100"/>
    </row>
    <row r="38" spans="1:53" x14ac:dyDescent="0.25">
      <c r="A38" s="100"/>
      <c r="B38" s="100"/>
      <c r="C38" s="100"/>
      <c r="D38" s="100"/>
      <c r="E38" s="100"/>
      <c r="F38" s="100"/>
      <c r="G38" s="100"/>
      <c r="H38" s="100"/>
      <c r="J38" s="100"/>
      <c r="K38" s="100"/>
      <c r="L38" s="100"/>
      <c r="M38" s="100"/>
      <c r="N38" s="100"/>
      <c r="O38" s="100"/>
      <c r="P38" s="100"/>
      <c r="Q38" s="100"/>
      <c r="S38" s="100"/>
      <c r="T38" s="100"/>
      <c r="U38" s="100"/>
      <c r="V38" s="100"/>
      <c r="W38" s="100"/>
      <c r="X38" s="100"/>
      <c r="Y38" s="100"/>
      <c r="Z38" s="100"/>
      <c r="AB38" s="100"/>
      <c r="AC38" s="100"/>
      <c r="AD38" s="100"/>
      <c r="AE38" s="100"/>
      <c r="AF38" s="100"/>
      <c r="AG38" s="100"/>
      <c r="AH38" s="100"/>
      <c r="AI38" s="100"/>
      <c r="AK38" s="107"/>
      <c r="AL38" s="107"/>
      <c r="AM38" s="107"/>
      <c r="AN38" s="107"/>
      <c r="AO38" s="107"/>
      <c r="AP38" s="107"/>
      <c r="AQ38" s="107"/>
      <c r="AR38" s="107"/>
      <c r="AT38" s="100"/>
      <c r="AU38" s="100"/>
      <c r="AV38" s="100"/>
      <c r="AW38" s="100"/>
      <c r="AX38" s="100"/>
      <c r="AY38" s="100"/>
      <c r="AZ38" s="100"/>
      <c r="BA38" s="100"/>
    </row>
    <row r="39" spans="1:53" x14ac:dyDescent="0.25">
      <c r="A39" s="100"/>
      <c r="B39" s="100"/>
      <c r="C39" s="100"/>
      <c r="D39" s="100"/>
      <c r="E39" s="100"/>
      <c r="F39" s="100"/>
      <c r="G39" s="100"/>
      <c r="H39" s="100"/>
      <c r="J39" s="100"/>
      <c r="K39" s="100"/>
      <c r="L39" s="100"/>
      <c r="M39" s="100"/>
      <c r="N39" s="100"/>
      <c r="O39" s="100"/>
      <c r="P39" s="100"/>
      <c r="Q39" s="100"/>
      <c r="S39" s="100"/>
      <c r="T39" s="100"/>
      <c r="U39" s="100"/>
      <c r="V39" s="100"/>
      <c r="W39" s="100"/>
      <c r="X39" s="100"/>
      <c r="Y39" s="100"/>
      <c r="Z39" s="100"/>
      <c r="AB39" s="100"/>
      <c r="AC39" s="100"/>
      <c r="AD39" s="100"/>
      <c r="AE39" s="100"/>
      <c r="AF39" s="100"/>
      <c r="AG39" s="100"/>
      <c r="AH39" s="100"/>
      <c r="AI39" s="100"/>
      <c r="AK39" s="107"/>
      <c r="AL39" s="107"/>
      <c r="AM39" s="107"/>
      <c r="AN39" s="107"/>
      <c r="AO39" s="107"/>
      <c r="AP39" s="107"/>
      <c r="AQ39" s="107"/>
      <c r="AR39" s="107"/>
      <c r="AT39" s="100"/>
      <c r="AU39" s="100"/>
      <c r="AV39" s="100"/>
      <c r="AW39" s="100"/>
      <c r="AX39" s="100"/>
      <c r="AY39" s="100"/>
      <c r="AZ39" s="100"/>
      <c r="BA39" s="100"/>
    </row>
    <row r="40" spans="1:53" x14ac:dyDescent="0.25">
      <c r="A40" s="100"/>
      <c r="B40" s="100"/>
      <c r="C40" s="100"/>
      <c r="D40" s="100"/>
      <c r="E40" s="100"/>
      <c r="F40" s="100"/>
      <c r="G40" s="100"/>
      <c r="H40" s="100"/>
      <c r="J40" s="100"/>
      <c r="K40" s="100"/>
      <c r="L40" s="100"/>
      <c r="M40" s="100"/>
      <c r="N40" s="100"/>
      <c r="O40" s="100"/>
      <c r="P40" s="100"/>
      <c r="Q40" s="100"/>
      <c r="S40" s="100"/>
      <c r="T40" s="100"/>
      <c r="U40" s="100"/>
      <c r="V40" s="100"/>
      <c r="W40" s="100"/>
      <c r="X40" s="100"/>
      <c r="Y40" s="100"/>
      <c r="Z40" s="100"/>
      <c r="AB40" s="100"/>
      <c r="AC40" s="100"/>
      <c r="AD40" s="100"/>
      <c r="AE40" s="100"/>
      <c r="AF40" s="100"/>
      <c r="AG40" s="100"/>
      <c r="AH40" s="100"/>
      <c r="AI40" s="100"/>
      <c r="AK40" s="107"/>
      <c r="AL40" s="107"/>
      <c r="AM40" s="107"/>
      <c r="AN40" s="107"/>
      <c r="AO40" s="107"/>
      <c r="AP40" s="107"/>
      <c r="AQ40" s="107"/>
      <c r="AR40" s="107"/>
      <c r="AT40" s="100"/>
      <c r="AU40" s="100"/>
      <c r="AV40" s="100"/>
      <c r="AW40" s="100"/>
      <c r="AX40" s="100"/>
      <c r="AY40" s="100"/>
      <c r="AZ40" s="100"/>
      <c r="BA40" s="100"/>
    </row>
    <row r="41" spans="1:53" x14ac:dyDescent="0.25">
      <c r="A41" s="100"/>
      <c r="B41" s="100"/>
      <c r="C41" s="100"/>
      <c r="D41" s="100"/>
      <c r="E41" s="100"/>
      <c r="F41" s="100"/>
      <c r="G41" s="100"/>
      <c r="H41" s="100"/>
      <c r="J41" s="100"/>
      <c r="K41" s="100"/>
      <c r="L41" s="100"/>
      <c r="M41" s="100"/>
      <c r="N41" s="100"/>
      <c r="O41" s="100"/>
      <c r="P41" s="100"/>
      <c r="Q41" s="100"/>
      <c r="S41" s="100"/>
      <c r="T41" s="100"/>
      <c r="U41" s="100"/>
      <c r="V41" s="100"/>
      <c r="W41" s="100"/>
      <c r="X41" s="100"/>
      <c r="Y41" s="100"/>
      <c r="Z41" s="100"/>
      <c r="AB41" s="100"/>
      <c r="AC41" s="100"/>
      <c r="AD41" s="100"/>
      <c r="AE41" s="100"/>
      <c r="AF41" s="100"/>
      <c r="AG41" s="100"/>
      <c r="AH41" s="100"/>
      <c r="AI41" s="100"/>
      <c r="AK41" s="107"/>
      <c r="AL41" s="107"/>
      <c r="AM41" s="107"/>
      <c r="AN41" s="107"/>
      <c r="AO41" s="107"/>
      <c r="AP41" s="107"/>
      <c r="AQ41" s="107"/>
      <c r="AR41" s="107"/>
      <c r="AT41" s="100"/>
      <c r="AU41" s="100"/>
      <c r="AV41" s="100"/>
      <c r="AW41" s="100"/>
      <c r="AX41" s="100"/>
      <c r="AY41" s="100"/>
      <c r="AZ41" s="100"/>
      <c r="BA41" s="100"/>
    </row>
    <row r="42" spans="1:53" x14ac:dyDescent="0.25">
      <c r="A42" s="100"/>
      <c r="B42" s="100"/>
      <c r="C42" s="100"/>
      <c r="D42" s="100"/>
      <c r="E42" s="100"/>
      <c r="F42" s="100"/>
      <c r="G42" s="100"/>
      <c r="H42" s="100"/>
      <c r="J42" s="100"/>
      <c r="K42" s="100"/>
      <c r="L42" s="100"/>
      <c r="M42" s="100"/>
      <c r="N42" s="100"/>
      <c r="O42" s="100"/>
      <c r="P42" s="100"/>
      <c r="Q42" s="100"/>
      <c r="S42" s="100"/>
      <c r="T42" s="100"/>
      <c r="U42" s="100"/>
      <c r="V42" s="100"/>
      <c r="W42" s="100"/>
      <c r="X42" s="100"/>
      <c r="Y42" s="100"/>
      <c r="Z42" s="100"/>
      <c r="AB42" s="100"/>
      <c r="AC42" s="100"/>
      <c r="AD42" s="100"/>
      <c r="AE42" s="100"/>
      <c r="AF42" s="100"/>
      <c r="AG42" s="100"/>
      <c r="AH42" s="100"/>
      <c r="AI42" s="100"/>
      <c r="AK42" s="107"/>
      <c r="AL42" s="107"/>
      <c r="AM42" s="107"/>
      <c r="AN42" s="107"/>
      <c r="AO42" s="107"/>
      <c r="AP42" s="107"/>
      <c r="AQ42" s="107"/>
      <c r="AR42" s="107"/>
      <c r="AT42" s="100"/>
      <c r="AU42" s="100"/>
      <c r="AV42" s="100"/>
      <c r="AW42" s="100"/>
      <c r="AX42" s="100"/>
      <c r="AY42" s="100"/>
      <c r="AZ42" s="100"/>
      <c r="BA42" s="100"/>
    </row>
    <row r="43" spans="1:53" x14ac:dyDescent="0.25">
      <c r="A43" s="100"/>
      <c r="B43" s="100"/>
      <c r="C43" s="100"/>
      <c r="D43" s="100"/>
      <c r="E43" s="100"/>
      <c r="F43" s="100"/>
      <c r="G43" s="100"/>
      <c r="H43" s="100"/>
      <c r="J43" s="100"/>
      <c r="K43" s="100"/>
      <c r="L43" s="100"/>
      <c r="M43" s="100"/>
      <c r="N43" s="100"/>
      <c r="O43" s="100"/>
      <c r="P43" s="100"/>
      <c r="Q43" s="100"/>
      <c r="S43" s="100"/>
      <c r="T43" s="100"/>
      <c r="U43" s="100"/>
      <c r="V43" s="100"/>
      <c r="W43" s="100"/>
      <c r="X43" s="100"/>
      <c r="Y43" s="100"/>
      <c r="Z43" s="100"/>
      <c r="AB43" s="100"/>
      <c r="AC43" s="100"/>
      <c r="AD43" s="100"/>
      <c r="AE43" s="100"/>
      <c r="AF43" s="100"/>
      <c r="AG43" s="100"/>
      <c r="AH43" s="100"/>
      <c r="AI43" s="100"/>
      <c r="AK43" s="107"/>
      <c r="AL43" s="107"/>
      <c r="AM43" s="107"/>
      <c r="AN43" s="107"/>
      <c r="AO43" s="107"/>
      <c r="AP43" s="107"/>
      <c r="AQ43" s="107"/>
      <c r="AR43" s="107"/>
      <c r="AT43" s="100"/>
      <c r="AU43" s="100"/>
      <c r="AV43" s="100"/>
      <c r="AW43" s="100"/>
      <c r="AX43" s="100"/>
      <c r="AY43" s="100"/>
      <c r="AZ43" s="100"/>
      <c r="BA43" s="100"/>
    </row>
    <row r="44" spans="1:53" x14ac:dyDescent="0.25">
      <c r="A44" s="100"/>
      <c r="B44" s="100"/>
      <c r="C44" s="100"/>
      <c r="D44" s="100"/>
      <c r="E44" s="100"/>
      <c r="F44" s="100"/>
      <c r="G44" s="100"/>
      <c r="H44" s="100"/>
      <c r="J44" s="100"/>
      <c r="K44" s="100"/>
      <c r="L44" s="100"/>
      <c r="M44" s="100"/>
      <c r="N44" s="100"/>
      <c r="O44" s="100"/>
      <c r="P44" s="100"/>
      <c r="Q44" s="100"/>
      <c r="S44" s="100"/>
      <c r="T44" s="100"/>
      <c r="U44" s="100"/>
      <c r="V44" s="100"/>
      <c r="W44" s="100"/>
      <c r="X44" s="100"/>
      <c r="Y44" s="100"/>
      <c r="Z44" s="100"/>
      <c r="AB44" s="100"/>
      <c r="AC44" s="100"/>
      <c r="AD44" s="100"/>
      <c r="AE44" s="100"/>
      <c r="AF44" s="100"/>
      <c r="AG44" s="100"/>
      <c r="AH44" s="100"/>
      <c r="AI44" s="100"/>
      <c r="AK44" s="107"/>
      <c r="AL44" s="107"/>
      <c r="AM44" s="107"/>
      <c r="AN44" s="107"/>
      <c r="AO44" s="107"/>
      <c r="AP44" s="107"/>
      <c r="AQ44" s="107"/>
      <c r="AR44" s="107"/>
      <c r="AT44" s="100"/>
      <c r="AU44" s="100"/>
      <c r="AV44" s="100"/>
      <c r="AW44" s="100"/>
      <c r="AX44" s="100"/>
      <c r="AY44" s="100"/>
      <c r="AZ44" s="100"/>
      <c r="BA44" s="100"/>
    </row>
    <row r="45" spans="1:53" x14ac:dyDescent="0.25">
      <c r="A45" s="100"/>
      <c r="B45" s="100"/>
      <c r="C45" s="100"/>
      <c r="D45" s="100"/>
      <c r="E45" s="100"/>
      <c r="F45" s="100"/>
      <c r="G45" s="100"/>
      <c r="H45" s="100"/>
      <c r="J45" s="100"/>
      <c r="K45" s="100"/>
      <c r="L45" s="100"/>
      <c r="M45" s="100"/>
      <c r="N45" s="100"/>
      <c r="O45" s="100"/>
      <c r="P45" s="100"/>
      <c r="Q45" s="100"/>
      <c r="S45" s="100"/>
      <c r="T45" s="100"/>
      <c r="U45" s="100"/>
      <c r="V45" s="100"/>
      <c r="W45" s="100"/>
      <c r="X45" s="100"/>
      <c r="Y45" s="100"/>
      <c r="Z45" s="100"/>
      <c r="AB45" s="100"/>
      <c r="AC45" s="100"/>
      <c r="AD45" s="100"/>
      <c r="AE45" s="100"/>
      <c r="AF45" s="100"/>
      <c r="AG45" s="100"/>
      <c r="AH45" s="100"/>
      <c r="AI45" s="100"/>
      <c r="AK45" s="107"/>
      <c r="AL45" s="107"/>
      <c r="AM45" s="107"/>
      <c r="AN45" s="107"/>
      <c r="AO45" s="107"/>
      <c r="AP45" s="107"/>
      <c r="AQ45" s="107"/>
      <c r="AR45" s="107"/>
      <c r="AT45" s="100"/>
      <c r="AU45" s="100"/>
      <c r="AV45" s="100"/>
      <c r="AW45" s="100"/>
      <c r="AX45" s="100"/>
      <c r="AY45" s="100"/>
      <c r="AZ45" s="100"/>
      <c r="BA45" s="100"/>
    </row>
    <row r="46" spans="1:53" x14ac:dyDescent="0.25">
      <c r="A46" s="100"/>
      <c r="B46" s="100"/>
      <c r="C46" s="100"/>
      <c r="D46" s="100"/>
      <c r="E46" s="100"/>
      <c r="F46" s="100"/>
      <c r="G46" s="100"/>
      <c r="H46" s="100"/>
      <c r="J46" s="100"/>
      <c r="K46" s="100"/>
      <c r="L46" s="100"/>
      <c r="M46" s="100"/>
      <c r="N46" s="100"/>
      <c r="O46" s="100"/>
      <c r="P46" s="100"/>
      <c r="Q46" s="100"/>
      <c r="S46" s="100"/>
      <c r="T46" s="100"/>
      <c r="U46" s="100"/>
      <c r="V46" s="100"/>
      <c r="W46" s="100"/>
      <c r="X46" s="100"/>
      <c r="Y46" s="100"/>
      <c r="Z46" s="100"/>
      <c r="AB46" s="100"/>
      <c r="AC46" s="100"/>
      <c r="AD46" s="100"/>
      <c r="AE46" s="100"/>
      <c r="AF46" s="100"/>
      <c r="AG46" s="100"/>
      <c r="AH46" s="100"/>
      <c r="AI46" s="100"/>
      <c r="AK46" s="107"/>
      <c r="AL46" s="107"/>
      <c r="AM46" s="107"/>
      <c r="AN46" s="107"/>
      <c r="AO46" s="107"/>
      <c r="AP46" s="107"/>
      <c r="AQ46" s="107"/>
      <c r="AR46" s="107"/>
      <c r="AT46" s="100"/>
      <c r="AU46" s="100"/>
      <c r="AV46" s="100"/>
      <c r="AW46" s="100"/>
      <c r="AX46" s="100"/>
      <c r="AY46" s="100"/>
      <c r="AZ46" s="100"/>
      <c r="BA46" s="100"/>
    </row>
    <row r="47" spans="1:53" x14ac:dyDescent="0.25">
      <c r="A47" s="100"/>
      <c r="B47" s="100"/>
      <c r="C47" s="100"/>
      <c r="D47" s="100"/>
      <c r="E47" s="100"/>
      <c r="F47" s="100"/>
      <c r="G47" s="100"/>
      <c r="H47" s="100"/>
      <c r="J47" s="100"/>
      <c r="K47" s="100"/>
      <c r="L47" s="100"/>
      <c r="M47" s="100"/>
      <c r="N47" s="100"/>
      <c r="O47" s="100"/>
      <c r="P47" s="100"/>
      <c r="Q47" s="100"/>
      <c r="S47" s="100"/>
      <c r="T47" s="100"/>
      <c r="U47" s="100"/>
      <c r="V47" s="100"/>
      <c r="W47" s="100"/>
      <c r="X47" s="100"/>
      <c r="Y47" s="100"/>
      <c r="Z47" s="100"/>
      <c r="AB47" s="100"/>
      <c r="AC47" s="100"/>
      <c r="AD47" s="100"/>
      <c r="AE47" s="100"/>
      <c r="AF47" s="100"/>
      <c r="AG47" s="100"/>
      <c r="AH47" s="100"/>
      <c r="AI47" s="100"/>
      <c r="AK47" s="107"/>
      <c r="AL47" s="107"/>
      <c r="AM47" s="107"/>
      <c r="AN47" s="107"/>
      <c r="AO47" s="107"/>
      <c r="AP47" s="107"/>
      <c r="AQ47" s="107"/>
      <c r="AR47" s="107"/>
      <c r="AT47" s="100"/>
      <c r="AU47" s="100"/>
      <c r="AV47" s="100"/>
      <c r="AW47" s="100"/>
      <c r="AX47" s="100"/>
      <c r="AY47" s="100"/>
      <c r="AZ47" s="100"/>
      <c r="BA47" s="100"/>
    </row>
    <row r="48" spans="1:53" x14ac:dyDescent="0.25">
      <c r="A48" s="100"/>
      <c r="B48" s="100"/>
      <c r="C48" s="100"/>
      <c r="D48" s="100"/>
      <c r="E48" s="100"/>
      <c r="F48" s="100"/>
      <c r="G48" s="100"/>
      <c r="H48" s="100"/>
      <c r="J48" s="100"/>
      <c r="K48" s="100"/>
      <c r="L48" s="100"/>
      <c r="M48" s="100"/>
      <c r="N48" s="100"/>
      <c r="O48" s="100"/>
      <c r="P48" s="100"/>
      <c r="Q48" s="100"/>
      <c r="S48" s="100"/>
      <c r="T48" s="100"/>
      <c r="U48" s="100"/>
      <c r="V48" s="100"/>
      <c r="W48" s="100"/>
      <c r="X48" s="100"/>
      <c r="Y48" s="100"/>
      <c r="Z48" s="100"/>
      <c r="AB48" s="100"/>
      <c r="AC48" s="100"/>
      <c r="AD48" s="100"/>
      <c r="AE48" s="100"/>
      <c r="AF48" s="100"/>
      <c r="AG48" s="100"/>
      <c r="AH48" s="100"/>
      <c r="AI48" s="100"/>
      <c r="AK48" s="107"/>
      <c r="AL48" s="107"/>
      <c r="AM48" s="107"/>
      <c r="AN48" s="107"/>
      <c r="AO48" s="107"/>
      <c r="AP48" s="107"/>
      <c r="AQ48" s="107"/>
      <c r="AR48" s="107"/>
      <c r="AT48" s="100"/>
      <c r="AU48" s="100"/>
      <c r="AV48" s="100"/>
      <c r="AW48" s="100"/>
      <c r="AX48" s="100"/>
      <c r="AY48" s="100"/>
      <c r="AZ48" s="100"/>
      <c r="BA48" s="100"/>
    </row>
    <row r="49" spans="1:53" x14ac:dyDescent="0.25">
      <c r="A49" s="100"/>
      <c r="B49" s="100"/>
      <c r="C49" s="100"/>
      <c r="D49" s="100"/>
      <c r="E49" s="100"/>
      <c r="F49" s="100"/>
      <c r="G49" s="100"/>
      <c r="H49" s="100"/>
      <c r="J49" s="100"/>
      <c r="K49" s="100"/>
      <c r="L49" s="100"/>
      <c r="M49" s="100"/>
      <c r="N49" s="100"/>
      <c r="O49" s="100"/>
      <c r="P49" s="100"/>
      <c r="Q49" s="100"/>
      <c r="S49" s="100"/>
      <c r="T49" s="100"/>
      <c r="U49" s="100"/>
      <c r="V49" s="100"/>
      <c r="W49" s="100"/>
      <c r="X49" s="100"/>
      <c r="Y49" s="100"/>
      <c r="Z49" s="100"/>
      <c r="AB49" s="100"/>
      <c r="AC49" s="100"/>
      <c r="AD49" s="100"/>
      <c r="AE49" s="100"/>
      <c r="AF49" s="100"/>
      <c r="AG49" s="100"/>
      <c r="AH49" s="100"/>
      <c r="AI49" s="100"/>
      <c r="AK49" s="107"/>
      <c r="AL49" s="107"/>
      <c r="AM49" s="107"/>
      <c r="AN49" s="107"/>
      <c r="AO49" s="107"/>
      <c r="AP49" s="107"/>
      <c r="AQ49" s="107"/>
      <c r="AR49" s="107"/>
      <c r="AT49" s="100"/>
      <c r="AU49" s="100"/>
      <c r="AV49" s="100"/>
      <c r="AW49" s="100"/>
      <c r="AX49" s="100"/>
      <c r="AY49" s="100"/>
      <c r="AZ49" s="100"/>
      <c r="BA49" s="100"/>
    </row>
    <row r="50" spans="1:53" x14ac:dyDescent="0.25">
      <c r="A50" s="100"/>
      <c r="B50" s="100"/>
      <c r="C50" s="100"/>
      <c r="D50" s="100"/>
      <c r="E50" s="100"/>
      <c r="F50" s="100"/>
      <c r="G50" s="100"/>
      <c r="H50" s="100"/>
      <c r="J50" s="100"/>
      <c r="K50" s="100"/>
      <c r="L50" s="100"/>
      <c r="M50" s="100"/>
      <c r="N50" s="100"/>
      <c r="O50" s="100"/>
      <c r="P50" s="100"/>
      <c r="Q50" s="100"/>
      <c r="S50" s="100"/>
      <c r="T50" s="100"/>
      <c r="U50" s="100"/>
      <c r="V50" s="100"/>
      <c r="W50" s="100"/>
      <c r="X50" s="100"/>
      <c r="Y50" s="100"/>
      <c r="Z50" s="100"/>
      <c r="AB50" s="100"/>
      <c r="AC50" s="100"/>
      <c r="AD50" s="100"/>
      <c r="AE50" s="100"/>
      <c r="AF50" s="100"/>
      <c r="AG50" s="100"/>
      <c r="AH50" s="100"/>
      <c r="AI50" s="100"/>
      <c r="AK50" s="107"/>
      <c r="AL50" s="107"/>
      <c r="AM50" s="107"/>
      <c r="AN50" s="107"/>
      <c r="AO50" s="107"/>
      <c r="AP50" s="107"/>
      <c r="AQ50" s="107"/>
      <c r="AR50" s="107"/>
      <c r="AT50" s="100"/>
      <c r="AU50" s="100"/>
      <c r="AV50" s="100"/>
      <c r="AW50" s="100"/>
      <c r="AX50" s="100"/>
      <c r="AY50" s="100"/>
      <c r="AZ50" s="100"/>
      <c r="BA50" s="100"/>
    </row>
    <row r="51" spans="1:53" x14ac:dyDescent="0.25">
      <c r="A51" s="100"/>
      <c r="B51" s="100"/>
      <c r="C51" s="100"/>
      <c r="D51" s="100"/>
      <c r="E51" s="100"/>
      <c r="F51" s="100"/>
      <c r="G51" s="100"/>
      <c r="H51" s="100"/>
      <c r="J51" s="100"/>
      <c r="K51" s="100"/>
      <c r="L51" s="100"/>
      <c r="M51" s="100"/>
      <c r="N51" s="100"/>
      <c r="O51" s="100"/>
      <c r="P51" s="100"/>
      <c r="Q51" s="100"/>
      <c r="S51" s="100"/>
      <c r="T51" s="100"/>
      <c r="U51" s="100"/>
      <c r="V51" s="100"/>
      <c r="W51" s="100"/>
      <c r="X51" s="100"/>
      <c r="Y51" s="100"/>
      <c r="Z51" s="100"/>
      <c r="AB51" s="100"/>
      <c r="AC51" s="100"/>
      <c r="AD51" s="100"/>
      <c r="AE51" s="100"/>
      <c r="AF51" s="100"/>
      <c r="AG51" s="100"/>
      <c r="AH51" s="100"/>
      <c r="AI51" s="100"/>
      <c r="AK51" s="107"/>
      <c r="AL51" s="107"/>
      <c r="AM51" s="107"/>
      <c r="AN51" s="107"/>
      <c r="AO51" s="107"/>
      <c r="AP51" s="107"/>
      <c r="AQ51" s="107"/>
      <c r="AR51" s="107"/>
      <c r="AT51" s="100"/>
      <c r="AU51" s="100"/>
      <c r="AV51" s="100"/>
      <c r="AW51" s="100"/>
      <c r="AX51" s="100"/>
      <c r="AY51" s="100"/>
      <c r="AZ51" s="100"/>
      <c r="BA51" s="100"/>
    </row>
    <row r="52" spans="1:53" x14ac:dyDescent="0.25">
      <c r="A52" s="49" t="s">
        <v>165</v>
      </c>
      <c r="B52" s="49"/>
      <c r="C52" s="49"/>
      <c r="D52" s="49"/>
      <c r="E52" s="49"/>
      <c r="F52" s="49"/>
      <c r="G52" s="49"/>
      <c r="H52" s="30" t="str">
        <f>IF(COUNTIF(H53:H55, "="&amp;IncompleteText), IncompleteText, IF(COUNTIF(H53:H55, "="&amp;ErrorText), ErrorText, OKText))</f>
        <v>BLANK</v>
      </c>
      <c r="J52" s="49" t="s">
        <v>166</v>
      </c>
      <c r="K52" s="49"/>
      <c r="L52" s="49"/>
      <c r="M52" s="49"/>
      <c r="N52" s="49"/>
      <c r="O52" s="49"/>
      <c r="P52" s="49"/>
      <c r="Q52" s="30" t="str">
        <f>IF(COUNTIF(Q53:Q54, "="&amp;IncompleteText), IncompleteText, IF(COUNTIF(Q53:Q54, "="&amp;ErrorText), ErrorText, OKText))</f>
        <v>BLANK</v>
      </c>
      <c r="S52" s="49" t="s">
        <v>167</v>
      </c>
      <c r="T52" s="49"/>
      <c r="U52" s="49"/>
      <c r="V52" s="49"/>
      <c r="W52" s="49"/>
      <c r="X52" s="49"/>
      <c r="Y52" s="49"/>
      <c r="Z52" s="30" t="str">
        <f>IF(COUNTIF(Z53:Z54, "="&amp;IncompleteText), IncompleteText, IF(COUNTIF(Z53:Z54, "="&amp;ErrorText), ErrorText, OKText))</f>
        <v>BLANK</v>
      </c>
      <c r="AB52" s="49" t="s">
        <v>168</v>
      </c>
      <c r="AC52" s="49"/>
      <c r="AD52" s="49"/>
      <c r="AE52" s="49"/>
      <c r="AF52" s="49"/>
      <c r="AG52" s="49"/>
      <c r="AH52" s="49"/>
      <c r="AI52" s="30" t="str">
        <f>IF(COUNTIF(AI53, "="&amp;IncompleteText), IncompleteText, IF(COUNTIF(AI53, "="&amp;ErrorText), ErrorText, OKText))</f>
        <v>BLANK</v>
      </c>
      <c r="AK52" s="49" t="s">
        <v>169</v>
      </c>
      <c r="AL52" s="49"/>
      <c r="AM52" s="49"/>
      <c r="AN52" s="49"/>
      <c r="AO52" s="49"/>
      <c r="AP52" s="49"/>
      <c r="AQ52" s="49"/>
      <c r="AR52" s="30" t="str">
        <f>IF(COUNTIF(AR53, "="&amp;IncompleteText), IncompleteText, IF(COUNTIF(AR53, "="&amp;ErrorText), ErrorText, OKText))</f>
        <v>BLANK</v>
      </c>
      <c r="AT52" s="49" t="s">
        <v>169</v>
      </c>
      <c r="AU52" s="49"/>
      <c r="AV52" s="49"/>
      <c r="AW52" s="49"/>
      <c r="AX52" s="49"/>
      <c r="AY52" s="49"/>
      <c r="AZ52" s="49"/>
      <c r="BA52" s="30" t="str">
        <f>IF(COUNTIF(BA53, "="&amp;IncompleteText), IncompleteText, IF(COUNTIF(BA53, "="&amp;ErrorText), ErrorText, OKText))</f>
        <v>BLANK</v>
      </c>
    </row>
    <row r="53" spans="1:53" x14ac:dyDescent="0.25">
      <c r="A53" s="67" t="s">
        <v>170</v>
      </c>
      <c r="B53" s="67"/>
      <c r="C53" s="67"/>
      <c r="D53" s="67"/>
      <c r="E53" s="67"/>
      <c r="F53" s="67"/>
      <c r="G53" s="4"/>
      <c r="H53" s="30" t="str">
        <f>IF(ISBLANK(G53),IncompleteText, IF(G53, OKText, ErrorText))</f>
        <v>BLANK</v>
      </c>
      <c r="J53" s="67" t="s">
        <v>171</v>
      </c>
      <c r="K53" s="67"/>
      <c r="L53" s="67"/>
      <c r="M53" s="67"/>
      <c r="N53" s="67"/>
      <c r="O53" s="68"/>
      <c r="P53" s="4"/>
      <c r="Q53" s="30" t="str">
        <f>IF(ISBLANK(P53),IncompleteText, IF(P53, OKText, ErrorText))</f>
        <v>BLANK</v>
      </c>
      <c r="S53" s="67" t="s">
        <v>172</v>
      </c>
      <c r="T53" s="67"/>
      <c r="U53" s="67"/>
      <c r="V53" s="67"/>
      <c r="W53" s="67"/>
      <c r="X53" s="68"/>
      <c r="Y53" s="4"/>
      <c r="Z53" s="30" t="str">
        <f>IF(ISBLANK(Y53),IncompleteText, IF(Y53, OKText, ErrorText))</f>
        <v>BLANK</v>
      </c>
      <c r="AB53" s="67" t="s">
        <v>173</v>
      </c>
      <c r="AC53" s="67"/>
      <c r="AD53" s="67"/>
      <c r="AE53" s="67"/>
      <c r="AF53" s="67"/>
      <c r="AG53" s="68"/>
      <c r="AH53" s="4"/>
      <c r="AI53" s="30" t="str">
        <f>IF(ISBLANK(AH53),IncompleteText, IF(AH53, OKText, ErrorText))</f>
        <v>BLANK</v>
      </c>
      <c r="AK53" s="67" t="s">
        <v>174</v>
      </c>
      <c r="AL53" s="67"/>
      <c r="AM53" s="67"/>
      <c r="AN53" s="67"/>
      <c r="AO53" s="67"/>
      <c r="AP53" s="68"/>
      <c r="AQ53" s="4"/>
      <c r="AR53" s="30" t="str">
        <f>IF(ISBLANK(AQ53),IncompleteText, IF(AQ53, OKText, ErrorText))</f>
        <v>BLANK</v>
      </c>
      <c r="AT53" s="67" t="s">
        <v>175</v>
      </c>
      <c r="AU53" s="67"/>
      <c r="AV53" s="67"/>
      <c r="AW53" s="67"/>
      <c r="AX53" s="67"/>
      <c r="AY53" s="68"/>
      <c r="AZ53" s="4"/>
      <c r="BA53" s="30" t="str">
        <f>IF(ISBLANK(AZ53),IncompleteText, IF(AZ53, OKText, ErrorText))</f>
        <v>BLANK</v>
      </c>
    </row>
    <row r="54" spans="1:53" x14ac:dyDescent="0.25">
      <c r="A54" s="67" t="s">
        <v>176</v>
      </c>
      <c r="B54" s="67"/>
      <c r="C54" s="67"/>
      <c r="D54" s="67"/>
      <c r="E54" s="67"/>
      <c r="F54" s="67"/>
      <c r="G54" s="4"/>
      <c r="H54" s="30" t="str">
        <f>IF(ISBLANK(G54),IncompleteText, IF(G54, OKText, ErrorText))</f>
        <v>BLANK</v>
      </c>
      <c r="J54" s="67" t="s">
        <v>177</v>
      </c>
      <c r="K54" s="67"/>
      <c r="L54" s="67"/>
      <c r="M54" s="67"/>
      <c r="N54" s="67"/>
      <c r="O54" s="68"/>
      <c r="P54" s="4"/>
      <c r="Q54" s="30" t="str">
        <f>IF(ISBLANK(P54),IncompleteText, IF(P54, OKText, ErrorText))</f>
        <v>BLANK</v>
      </c>
      <c r="S54" s="67" t="s">
        <v>178</v>
      </c>
      <c r="T54" s="67"/>
      <c r="U54" s="67"/>
      <c r="V54" s="67"/>
      <c r="W54" s="67"/>
      <c r="X54" s="68"/>
      <c r="Y54" s="4"/>
      <c r="Z54" s="30" t="str">
        <f>IF(ISBLANK(Y54),IncompleteText, IF(Y54, OKText, ErrorText))</f>
        <v>BLANK</v>
      </c>
      <c r="AB54" s="49" t="s">
        <v>14</v>
      </c>
      <c r="AC54" s="49"/>
      <c r="AD54" s="49"/>
      <c r="AE54" s="49"/>
      <c r="AF54" s="49"/>
      <c r="AG54" s="49"/>
      <c r="AH54" s="49"/>
      <c r="AI54" s="19" t="s">
        <v>44</v>
      </c>
      <c r="AK54" s="49" t="s">
        <v>14</v>
      </c>
      <c r="AL54" s="49"/>
      <c r="AM54" s="49"/>
      <c r="AN54" s="49"/>
      <c r="AO54" s="49"/>
      <c r="AP54" s="49"/>
      <c r="AQ54" s="49"/>
      <c r="AR54" s="19" t="s">
        <v>44</v>
      </c>
      <c r="AT54" s="49" t="s">
        <v>14</v>
      </c>
      <c r="AU54" s="49"/>
      <c r="AV54" s="49"/>
      <c r="AW54" s="49"/>
      <c r="AX54" s="49"/>
      <c r="AY54" s="49"/>
      <c r="AZ54" s="49"/>
      <c r="BA54" s="19" t="s">
        <v>44</v>
      </c>
    </row>
    <row r="55" spans="1:53" x14ac:dyDescent="0.25">
      <c r="A55" s="67" t="s">
        <v>322</v>
      </c>
      <c r="B55" s="67"/>
      <c r="C55" s="67"/>
      <c r="D55" s="67"/>
      <c r="E55" s="67"/>
      <c r="F55" s="67"/>
      <c r="G55" s="4"/>
      <c r="H55" s="40" t="str">
        <f>IF(ISBLANK(G55),IncompleteText, IF(G55, OKText, ErrorText))</f>
        <v>BLANK</v>
      </c>
      <c r="J55" s="49" t="s">
        <v>14</v>
      </c>
      <c r="K55" s="49"/>
      <c r="L55" s="49"/>
      <c r="M55" s="49"/>
      <c r="N55" s="49"/>
      <c r="O55" s="49"/>
      <c r="P55" s="49"/>
      <c r="Q55" s="19" t="s">
        <v>44</v>
      </c>
      <c r="S55" s="49" t="s">
        <v>14</v>
      </c>
      <c r="T55" s="49"/>
      <c r="U55" s="49"/>
      <c r="V55" s="49"/>
      <c r="W55" s="49"/>
      <c r="X55" s="49"/>
      <c r="Y55" s="49"/>
      <c r="Z55" s="19" t="s">
        <v>44</v>
      </c>
      <c r="AB55" s="115"/>
      <c r="AC55" s="115"/>
      <c r="AD55" s="115"/>
      <c r="AE55" s="115"/>
      <c r="AF55" s="115"/>
      <c r="AG55" s="115"/>
      <c r="AH55" s="115"/>
      <c r="AI55" s="94" t="s">
        <v>342</v>
      </c>
      <c r="AK55" s="115"/>
      <c r="AL55" s="115"/>
      <c r="AM55" s="115"/>
      <c r="AN55" s="115"/>
      <c r="AO55" s="115"/>
      <c r="AP55" s="115"/>
      <c r="AQ55" s="115"/>
      <c r="AR55" s="105" t="s">
        <v>179</v>
      </c>
      <c r="AT55" s="115"/>
      <c r="AU55" s="115"/>
      <c r="AV55" s="115"/>
      <c r="AW55" s="115"/>
      <c r="AX55" s="115"/>
      <c r="AY55" s="115"/>
      <c r="AZ55" s="115"/>
      <c r="BA55" s="105" t="s">
        <v>179</v>
      </c>
    </row>
    <row r="56" spans="1:53" s="13" customFormat="1" x14ac:dyDescent="0.25">
      <c r="A56" s="49" t="s">
        <v>14</v>
      </c>
      <c r="B56" s="49"/>
      <c r="C56" s="49"/>
      <c r="D56" s="49"/>
      <c r="E56" s="49"/>
      <c r="F56" s="49"/>
      <c r="G56" s="49"/>
      <c r="H56" s="19" t="s">
        <v>44</v>
      </c>
      <c r="J56" s="115"/>
      <c r="K56" s="115"/>
      <c r="L56" s="115"/>
      <c r="M56" s="115"/>
      <c r="N56" s="115"/>
      <c r="O56" s="115"/>
      <c r="P56" s="115"/>
      <c r="Q56" s="105" t="s">
        <v>180</v>
      </c>
      <c r="S56" s="115"/>
      <c r="T56" s="115"/>
      <c r="U56" s="115"/>
      <c r="V56" s="115"/>
      <c r="W56" s="115"/>
      <c r="X56" s="115"/>
      <c r="Y56" s="115"/>
      <c r="Z56" s="94" t="s">
        <v>181</v>
      </c>
      <c r="AB56" s="115"/>
      <c r="AC56" s="115"/>
      <c r="AD56" s="115"/>
      <c r="AE56" s="115"/>
      <c r="AF56" s="115"/>
      <c r="AG56" s="115"/>
      <c r="AH56" s="115"/>
      <c r="AI56" s="95"/>
      <c r="AK56" s="115"/>
      <c r="AL56" s="115"/>
      <c r="AM56" s="115"/>
      <c r="AN56" s="115"/>
      <c r="AO56" s="115"/>
      <c r="AP56" s="115"/>
      <c r="AQ56" s="115"/>
      <c r="AR56" s="95"/>
      <c r="AT56" s="115"/>
      <c r="AU56" s="115"/>
      <c r="AV56" s="115"/>
      <c r="AW56" s="115"/>
      <c r="AX56" s="115"/>
      <c r="AY56" s="115"/>
      <c r="AZ56" s="115"/>
      <c r="BA56" s="95"/>
    </row>
    <row r="57" spans="1:53" s="13" customFormat="1" x14ac:dyDescent="0.25">
      <c r="A57" s="116"/>
      <c r="B57" s="117"/>
      <c r="C57" s="117"/>
      <c r="D57" s="117"/>
      <c r="E57" s="117"/>
      <c r="F57" s="117"/>
      <c r="G57" s="118"/>
      <c r="H57" s="94" t="s">
        <v>82</v>
      </c>
      <c r="J57" s="115"/>
      <c r="K57" s="115"/>
      <c r="L57" s="115"/>
      <c r="M57" s="115"/>
      <c r="N57" s="115"/>
      <c r="O57" s="115"/>
      <c r="P57" s="115"/>
      <c r="Q57" s="95"/>
      <c r="S57" s="115"/>
      <c r="T57" s="115"/>
      <c r="U57" s="115"/>
      <c r="V57" s="115"/>
      <c r="W57" s="115"/>
      <c r="X57" s="115"/>
      <c r="Y57" s="115"/>
      <c r="Z57" s="95"/>
      <c r="AB57" s="115"/>
      <c r="AC57" s="115"/>
      <c r="AD57" s="115"/>
      <c r="AE57" s="115"/>
      <c r="AF57" s="115"/>
      <c r="AG57" s="115"/>
      <c r="AH57" s="115"/>
      <c r="AI57" s="95"/>
      <c r="AK57" s="115"/>
      <c r="AL57" s="115"/>
      <c r="AM57" s="115"/>
      <c r="AN57" s="115"/>
      <c r="AO57" s="115"/>
      <c r="AP57" s="115"/>
      <c r="AQ57" s="115"/>
      <c r="AR57" s="95"/>
      <c r="AT57" s="115"/>
      <c r="AU57" s="115"/>
      <c r="AV57" s="115"/>
      <c r="AW57" s="115"/>
      <c r="AX57" s="115"/>
      <c r="AY57" s="115"/>
      <c r="AZ57" s="115"/>
      <c r="BA57" s="95"/>
    </row>
    <row r="58" spans="1:53" s="13" customFormat="1" x14ac:dyDescent="0.25">
      <c r="A58" s="119"/>
      <c r="B58" s="120"/>
      <c r="C58" s="120"/>
      <c r="D58" s="120"/>
      <c r="E58" s="120"/>
      <c r="F58" s="120"/>
      <c r="G58" s="121"/>
      <c r="H58" s="95"/>
      <c r="J58" s="115"/>
      <c r="K58" s="115"/>
      <c r="L58" s="115"/>
      <c r="M58" s="115"/>
      <c r="N58" s="115"/>
      <c r="O58" s="115"/>
      <c r="P58" s="115"/>
      <c r="Q58" s="95"/>
      <c r="S58" s="115"/>
      <c r="T58" s="115"/>
      <c r="U58" s="115"/>
      <c r="V58" s="115"/>
      <c r="W58" s="115"/>
      <c r="X58" s="115"/>
      <c r="Y58" s="115"/>
      <c r="Z58" s="95"/>
      <c r="AB58" s="115"/>
      <c r="AC58" s="115"/>
      <c r="AD58" s="115"/>
      <c r="AE58" s="115"/>
      <c r="AF58" s="115"/>
      <c r="AG58" s="115"/>
      <c r="AH58" s="115"/>
      <c r="AI58" s="96"/>
      <c r="AK58" s="115"/>
      <c r="AL58" s="115"/>
      <c r="AM58" s="115"/>
      <c r="AN58" s="115"/>
      <c r="AO58" s="115"/>
      <c r="AP58" s="115"/>
      <c r="AQ58" s="115"/>
      <c r="AR58" s="96"/>
      <c r="AT58" s="115"/>
      <c r="AU58" s="115"/>
      <c r="AV58" s="115"/>
      <c r="AW58" s="115"/>
      <c r="AX58" s="115"/>
      <c r="AY58" s="115"/>
      <c r="AZ58" s="115"/>
      <c r="BA58" s="96"/>
    </row>
    <row r="59" spans="1:53" s="13" customFormat="1" x14ac:dyDescent="0.25">
      <c r="A59" s="122"/>
      <c r="B59" s="123"/>
      <c r="C59" s="123"/>
      <c r="D59" s="123"/>
      <c r="E59" s="123"/>
      <c r="F59" s="123"/>
      <c r="G59" s="124"/>
      <c r="H59" s="96"/>
      <c r="J59" s="115"/>
      <c r="K59" s="115"/>
      <c r="L59" s="115"/>
      <c r="M59" s="115"/>
      <c r="N59" s="115"/>
      <c r="O59" s="115"/>
      <c r="P59" s="115"/>
      <c r="Q59" s="96"/>
      <c r="S59" s="115"/>
      <c r="T59" s="115"/>
      <c r="U59" s="115"/>
      <c r="V59" s="115"/>
      <c r="W59" s="115"/>
      <c r="X59" s="115"/>
      <c r="Y59" s="115"/>
      <c r="Z59" s="96"/>
    </row>
    <row r="61" spans="1:53" x14ac:dyDescent="0.25">
      <c r="A61" s="49" t="s">
        <v>182</v>
      </c>
      <c r="B61" s="49"/>
      <c r="C61" s="49"/>
      <c r="D61" s="49"/>
      <c r="E61" s="49"/>
      <c r="F61" s="30" t="str">
        <f>IF(B12=1, OKText, IF(COUNTIF(F62:F71, "="&amp;IncompleteText), IncompleteText, IF(COUNTIF(F62:F71, "="&amp;ErrorText), ErrorText, OKText)))</f>
        <v>BLANK</v>
      </c>
      <c r="G61" s="108" t="s">
        <v>183</v>
      </c>
      <c r="H61" s="109"/>
    </row>
    <row r="62" spans="1:53" x14ac:dyDescent="0.25">
      <c r="A62" s="67" t="s">
        <v>184</v>
      </c>
      <c r="B62" s="67"/>
      <c r="C62" s="68"/>
      <c r="D62" s="92"/>
      <c r="E62" s="93"/>
      <c r="F62" s="30" t="str">
        <f>IF(ISBLANK(D62), IncompleteText, OKText)</f>
        <v>BLANK</v>
      </c>
      <c r="G62" s="75" t="s">
        <v>185</v>
      </c>
      <c r="H62" s="110"/>
    </row>
    <row r="63" spans="1:53" x14ac:dyDescent="0.25">
      <c r="A63" s="67" t="s">
        <v>106</v>
      </c>
      <c r="B63" s="67"/>
      <c r="C63" s="68"/>
      <c r="D63" s="92"/>
      <c r="E63" s="93"/>
      <c r="F63" s="30" t="str">
        <f>IF(D62 = "Purchased", IF(ISBLANK(D63), IncompleteText, OKText), "")</f>
        <v/>
      </c>
      <c r="G63" s="111"/>
      <c r="H63" s="112"/>
    </row>
    <row r="64" spans="1:53" x14ac:dyDescent="0.25">
      <c r="A64" s="67" t="s">
        <v>186</v>
      </c>
      <c r="B64" s="67"/>
      <c r="C64" s="68"/>
      <c r="D64" s="5" t="e">
        <f ca="1">VLOOKUP(D63, FusesTable, 6, FALSE)</f>
        <v>#N/A</v>
      </c>
      <c r="E64" s="2" t="s">
        <v>31</v>
      </c>
      <c r="F64" s="30" t="str">
        <f>IF(D62="Purchased",  _xlfn.IFNA(IF(D64*B12/3 &gt;= U20, OKText, ErrorText),IncompleteText), "")</f>
        <v/>
      </c>
      <c r="G64" s="111"/>
      <c r="H64" s="112"/>
    </row>
    <row r="65" spans="1:9" x14ac:dyDescent="0.25">
      <c r="A65" s="67" t="s">
        <v>186</v>
      </c>
      <c r="B65" s="67"/>
      <c r="C65" s="68"/>
      <c r="D65" s="4"/>
      <c r="E65" s="2" t="s">
        <v>31</v>
      </c>
      <c r="F65" s="30" t="str">
        <f>IF(D62="Team Designed", _xlfn.IFNA(IF(D65*B12/3 &gt;= U20, OKText, ErrorText),IncompleteText), "")</f>
        <v/>
      </c>
      <c r="G65" s="113"/>
      <c r="H65" s="114"/>
    </row>
    <row r="67" spans="1:9" x14ac:dyDescent="0.25">
      <c r="A67" s="49" t="s">
        <v>187</v>
      </c>
      <c r="B67" s="49"/>
      <c r="C67" s="49"/>
      <c r="D67" s="49"/>
      <c r="E67" s="49"/>
    </row>
    <row r="68" spans="1:9" x14ac:dyDescent="0.25">
      <c r="A68" s="67" t="s">
        <v>188</v>
      </c>
      <c r="B68" s="67"/>
      <c r="C68" s="68"/>
      <c r="D68" s="1">
        <f>COUNTIFS(C75:C90, "&lt;300", C75:C90, "&gt;30")</f>
        <v>0</v>
      </c>
      <c r="E68" s="2"/>
      <c r="F68" s="30" t="str">
        <f>IF(D$62 = "Team Designed",IF(D68&gt;=4, OKText, ErrorText), "")</f>
        <v/>
      </c>
    </row>
    <row r="69" spans="1:9" x14ac:dyDescent="0.25">
      <c r="A69" s="67" t="s">
        <v>189</v>
      </c>
      <c r="B69" s="67"/>
      <c r="C69" s="68"/>
      <c r="D69" s="1">
        <f>COUNTIFS(C75:C90, "&lt;15", C75:C90, "&gt;5")</f>
        <v>0</v>
      </c>
      <c r="E69" s="2"/>
      <c r="F69" s="30" t="str">
        <f>IF(D$62 = "Team Designed",IF(D69&gt;=4, OKText, ErrorText), "")</f>
        <v/>
      </c>
      <c r="H69" s="3" t="e">
        <f>10^ROUNDDOWN(LOG10(MIN(C75:C90)), 0)</f>
        <v>#NUM!</v>
      </c>
      <c r="I69" s="3">
        <f>D65</f>
        <v>0</v>
      </c>
    </row>
    <row r="70" spans="1:9" x14ac:dyDescent="0.25">
      <c r="A70" s="67" t="s">
        <v>190</v>
      </c>
      <c r="B70" s="67"/>
      <c r="C70" s="68"/>
      <c r="D70" s="1">
        <f>COUNTIFS(C75:C90, "&lt;1", C75:C90, "&gt;0.2")</f>
        <v>0</v>
      </c>
      <c r="E70" s="2"/>
      <c r="F70" s="30" t="str">
        <f>IF(D$62 = "Team Designed",IF(D70&gt;=4, OKText, ErrorText), "")</f>
        <v/>
      </c>
      <c r="H70" s="3" t="e">
        <f>10^ROUNDUP(LOG10(MAX(C75:C90)), 0)</f>
        <v>#NUM!</v>
      </c>
      <c r="I70" s="3">
        <f>D65</f>
        <v>0</v>
      </c>
    </row>
    <row r="71" spans="1:9" x14ac:dyDescent="0.25">
      <c r="A71" s="67" t="s">
        <v>191</v>
      </c>
      <c r="B71" s="67"/>
      <c r="C71" s="68"/>
      <c r="D71" s="1">
        <f>COUNTIFS(C75:C90, "&lt;0.15", C75:C90, "&gt;0.05")</f>
        <v>0</v>
      </c>
      <c r="E71" s="2"/>
      <c r="F71" s="30" t="str">
        <f>IF(D$62 = "Team Designed",IF(D71&gt;=4, OKText, ErrorText), "")</f>
        <v/>
      </c>
    </row>
    <row r="72" spans="1:9" x14ac:dyDescent="0.25">
      <c r="A72" s="3" t="s">
        <v>192</v>
      </c>
    </row>
    <row r="74" spans="1:9" ht="27.6" x14ac:dyDescent="0.25">
      <c r="A74" s="2" t="s">
        <v>193</v>
      </c>
      <c r="B74" s="26" t="s">
        <v>194</v>
      </c>
      <c r="C74" s="26" t="s">
        <v>195</v>
      </c>
    </row>
    <row r="75" spans="1:9" x14ac:dyDescent="0.25">
      <c r="A75" s="2" t="s">
        <v>196</v>
      </c>
      <c r="B75" s="4"/>
      <c r="C75" s="4"/>
    </row>
    <row r="76" spans="1:9" x14ac:dyDescent="0.25">
      <c r="A76" s="2" t="s">
        <v>197</v>
      </c>
      <c r="B76" s="4"/>
      <c r="C76" s="4"/>
    </row>
    <row r="77" spans="1:9" x14ac:dyDescent="0.25">
      <c r="A77" s="2" t="s">
        <v>198</v>
      </c>
      <c r="B77" s="4"/>
      <c r="C77" s="4"/>
    </row>
    <row r="78" spans="1:9" x14ac:dyDescent="0.25">
      <c r="A78" s="2" t="s">
        <v>199</v>
      </c>
      <c r="B78" s="4"/>
      <c r="C78" s="4"/>
    </row>
    <row r="79" spans="1:9" x14ac:dyDescent="0.25">
      <c r="A79" s="2" t="s">
        <v>200</v>
      </c>
      <c r="B79" s="4"/>
      <c r="C79" s="4"/>
    </row>
    <row r="80" spans="1:9" x14ac:dyDescent="0.25">
      <c r="A80" s="2" t="s">
        <v>201</v>
      </c>
      <c r="B80" s="4"/>
      <c r="C80" s="4"/>
    </row>
    <row r="81" spans="1:3" x14ac:dyDescent="0.25">
      <c r="A81" s="2" t="s">
        <v>202</v>
      </c>
      <c r="B81" s="4"/>
      <c r="C81" s="4"/>
    </row>
    <row r="82" spans="1:3" x14ac:dyDescent="0.25">
      <c r="A82" s="2" t="s">
        <v>203</v>
      </c>
      <c r="B82" s="4"/>
      <c r="C82" s="4"/>
    </row>
    <row r="83" spans="1:3" x14ac:dyDescent="0.25">
      <c r="A83" s="2" t="s">
        <v>204</v>
      </c>
      <c r="B83" s="4"/>
      <c r="C83" s="4"/>
    </row>
    <row r="84" spans="1:3" x14ac:dyDescent="0.25">
      <c r="A84" s="2" t="s">
        <v>205</v>
      </c>
      <c r="B84" s="4"/>
      <c r="C84" s="4"/>
    </row>
    <row r="85" spans="1:3" x14ac:dyDescent="0.25">
      <c r="A85" s="2" t="s">
        <v>206</v>
      </c>
      <c r="B85" s="4"/>
      <c r="C85" s="4"/>
    </row>
    <row r="86" spans="1:3" x14ac:dyDescent="0.25">
      <c r="A86" s="2" t="s">
        <v>207</v>
      </c>
      <c r="B86" s="4"/>
      <c r="C86" s="4"/>
    </row>
    <row r="87" spans="1:3" x14ac:dyDescent="0.25">
      <c r="A87" s="2" t="s">
        <v>208</v>
      </c>
      <c r="B87" s="4"/>
      <c r="C87" s="4"/>
    </row>
    <row r="88" spans="1:3" x14ac:dyDescent="0.25">
      <c r="A88" s="2" t="s">
        <v>209</v>
      </c>
      <c r="B88" s="4"/>
      <c r="C88" s="4"/>
    </row>
    <row r="89" spans="1:3" x14ac:dyDescent="0.25">
      <c r="A89" s="2" t="s">
        <v>210</v>
      </c>
      <c r="B89" s="4"/>
      <c r="C89" s="4"/>
    </row>
    <row r="90" spans="1:3" x14ac:dyDescent="0.2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G61:H61"/>
    <mergeCell ref="G62:H65"/>
    <mergeCell ref="AK54:AQ54"/>
    <mergeCell ref="AK55:AQ58"/>
    <mergeCell ref="S54:X54"/>
    <mergeCell ref="H57:H59"/>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C9:D9"/>
    <mergeCell ref="Q56:Q59"/>
    <mergeCell ref="AB33:AI51"/>
    <mergeCell ref="AB52:AH52"/>
    <mergeCell ref="AB53:AG53"/>
    <mergeCell ref="K23:N23"/>
    <mergeCell ref="K24:N24"/>
    <mergeCell ref="K25:N25"/>
    <mergeCell ref="K26:N26"/>
    <mergeCell ref="K27:N27"/>
    <mergeCell ref="K28:N28"/>
    <mergeCell ref="K29:N29"/>
    <mergeCell ref="J33:Q51"/>
    <mergeCell ref="S52:Y52"/>
    <mergeCell ref="S53:X53"/>
    <mergeCell ref="K30:N30"/>
    <mergeCell ref="AB9:AC9"/>
    <mergeCell ref="AB12:AC12"/>
    <mergeCell ref="U19:V19"/>
    <mergeCell ref="R14:T14"/>
    <mergeCell ref="R15:T15"/>
    <mergeCell ref="R16:T16"/>
    <mergeCell ref="R19:T19"/>
    <mergeCell ref="R20:T20"/>
    <mergeCell ref="X8:AC8"/>
    <mergeCell ref="R12:T12"/>
    <mergeCell ref="R10:T10"/>
    <mergeCell ref="R9:T9"/>
    <mergeCell ref="X9:AA9"/>
    <mergeCell ref="X10:AA10"/>
    <mergeCell ref="X12:AA12"/>
    <mergeCell ref="R8:V8"/>
    <mergeCell ref="X11:AA11"/>
    <mergeCell ref="R11:T11"/>
    <mergeCell ref="U11:V11"/>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A61:E61"/>
    <mergeCell ref="A53:F53"/>
    <mergeCell ref="A54:F54"/>
    <mergeCell ref="A52:G52"/>
    <mergeCell ref="J52:P52"/>
    <mergeCell ref="J53:O53"/>
    <mergeCell ref="J54:O54"/>
    <mergeCell ref="H21:I21"/>
    <mergeCell ref="K22:P22"/>
    <mergeCell ref="K21:N21"/>
    <mergeCell ref="O21:P21"/>
    <mergeCell ref="F29:G29"/>
    <mergeCell ref="H29:I29"/>
    <mergeCell ref="F22:G22"/>
    <mergeCell ref="H22:I22"/>
    <mergeCell ref="F23:G23"/>
    <mergeCell ref="H23:I23"/>
    <mergeCell ref="F24:G24"/>
    <mergeCell ref="H24:I24"/>
    <mergeCell ref="F25:G25"/>
    <mergeCell ref="H25:I25"/>
    <mergeCell ref="F26:G26"/>
    <mergeCell ref="H26:I26"/>
    <mergeCell ref="AB15:AC15"/>
    <mergeCell ref="Z56:Z59"/>
    <mergeCell ref="O20:P20"/>
    <mergeCell ref="O18:P18"/>
    <mergeCell ref="O19:P19"/>
    <mergeCell ref="A68:C68"/>
    <mergeCell ref="A69:C69"/>
    <mergeCell ref="A70:C70"/>
    <mergeCell ref="A71:C71"/>
    <mergeCell ref="F20:G20"/>
    <mergeCell ref="A67:E67"/>
    <mergeCell ref="D63:E63"/>
    <mergeCell ref="D62:E62"/>
    <mergeCell ref="A62:C62"/>
    <mergeCell ref="A63:C63"/>
    <mergeCell ref="A64:C64"/>
    <mergeCell ref="A65:C65"/>
    <mergeCell ref="F18:G18"/>
    <mergeCell ref="F19:G19"/>
    <mergeCell ref="H19:I19"/>
    <mergeCell ref="H20:I20"/>
    <mergeCell ref="F27:G27"/>
    <mergeCell ref="H27:I27"/>
    <mergeCell ref="F28:G28"/>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G53:G55 P53:P54 Y53:Y54 AH53 AZ53 AQ53"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A25" sqref="A25:G40"/>
    </sheetView>
  </sheetViews>
  <sheetFormatPr defaultColWidth="8.7265625" defaultRowHeight="13.8" x14ac:dyDescent="0.25"/>
  <cols>
    <col min="1" max="3" width="8.7265625" style="3" customWidth="1"/>
    <col min="4" max="4" width="8.90625" style="3" bestFit="1" customWidth="1"/>
    <col min="5" max="16384" width="8.7265625" style="3"/>
  </cols>
  <sheetData>
    <row r="1" spans="1:20" x14ac:dyDescent="0.2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BLANK</v>
      </c>
    </row>
    <row r="2" spans="1:20" x14ac:dyDescent="0.25">
      <c r="A2" s="49" t="s">
        <v>97</v>
      </c>
      <c r="B2" s="49"/>
      <c r="C2" s="49"/>
      <c r="D2" s="49"/>
      <c r="E2" s="49"/>
      <c r="F2" s="30" t="str">
        <f ca="1">IF(COUNTIF(F3:F22, "="&amp;IncompleteText), IncompleteText, IF(COUNTIF(F3:F22, "="&amp;ErrorText), ErrorText, OKText))</f>
        <v>BLANK</v>
      </c>
      <c r="G2" s="49" t="s">
        <v>98</v>
      </c>
      <c r="H2" s="49"/>
      <c r="I2" s="49"/>
      <c r="J2" s="49"/>
      <c r="K2" s="49"/>
      <c r="L2" s="30" t="str">
        <f ca="1">IF(COUNTIF(L3:L15, "="&amp;IncompleteText), IncompleteText, IF(COUNTIF(L3:L15, "="&amp;ErrorText), ErrorText, OKText))</f>
        <v>BLANK</v>
      </c>
      <c r="M2" s="49" t="s">
        <v>212</v>
      </c>
      <c r="N2" s="49"/>
      <c r="O2" s="49"/>
      <c r="P2" s="49"/>
      <c r="Q2" s="49"/>
      <c r="R2" s="30" t="str">
        <f ca="1">IF(COUNTIF(R3:R8, "="&amp;IncompleteText), IncompleteText, IF(COUNTIF(R3:R8, "="&amp;ErrorText), ErrorText, OKText))</f>
        <v>BLANK</v>
      </c>
      <c r="S2" s="86" t="s">
        <v>44</v>
      </c>
      <c r="T2" s="127"/>
    </row>
    <row r="3" spans="1:20" x14ac:dyDescent="0.25">
      <c r="A3" s="67" t="s">
        <v>213</v>
      </c>
      <c r="B3" s="67"/>
      <c r="C3" s="68"/>
      <c r="D3" s="92"/>
      <c r="E3" s="93"/>
      <c r="F3" s="30" t="str">
        <f>IF(ISBLANK(D3), IncompleteText, OKText)</f>
        <v>BLANK</v>
      </c>
      <c r="G3" s="67" t="s">
        <v>213</v>
      </c>
      <c r="H3" s="67"/>
      <c r="I3" s="68"/>
      <c r="J3" s="92"/>
      <c r="K3" s="93"/>
      <c r="L3" s="30" t="str">
        <f>IF(ISBLANK(J3), IncompleteText, OKText)</f>
        <v>BLANK</v>
      </c>
      <c r="M3" s="67" t="s">
        <v>213</v>
      </c>
      <c r="N3" s="67"/>
      <c r="O3" s="68"/>
      <c r="P3" s="92"/>
      <c r="Q3" s="93"/>
      <c r="R3" s="30" t="str">
        <f>IF(ISBLANK(P3), IncompleteText, OKText)</f>
        <v>BLANK</v>
      </c>
      <c r="S3" s="128" t="s">
        <v>339</v>
      </c>
      <c r="T3" s="128"/>
    </row>
    <row r="4" spans="1:20" x14ac:dyDescent="0.25">
      <c r="A4" s="67" t="s">
        <v>214</v>
      </c>
      <c r="B4" s="67"/>
      <c r="C4" s="68"/>
      <c r="D4" s="4"/>
      <c r="E4" s="2"/>
      <c r="F4" s="30" t="str">
        <f>IF(ISBLANK(D4), IncompleteText, OKText)</f>
        <v>BLANK</v>
      </c>
      <c r="G4" s="67" t="s">
        <v>214</v>
      </c>
      <c r="H4" s="67"/>
      <c r="I4" s="68"/>
      <c r="J4" s="4"/>
      <c r="K4" s="2"/>
      <c r="L4" s="30" t="str">
        <f>IF(ISBLANK(J4), IncompleteText, OKText)</f>
        <v>BLANK</v>
      </c>
      <c r="M4" s="67" t="s">
        <v>214</v>
      </c>
      <c r="N4" s="67"/>
      <c r="O4" s="68"/>
      <c r="P4" s="69"/>
      <c r="Q4" s="69"/>
      <c r="R4" s="40" t="str">
        <f>IF(ISBLANK(P4), IncompleteText, OKText)</f>
        <v>BLANK</v>
      </c>
      <c r="S4" s="129"/>
      <c r="T4" s="129"/>
    </row>
    <row r="5" spans="1:20" x14ac:dyDescent="0.25">
      <c r="A5" s="67" t="s">
        <v>217</v>
      </c>
      <c r="B5" s="67"/>
      <c r="C5" s="68"/>
      <c r="D5" s="4"/>
      <c r="E5" s="2"/>
      <c r="F5" s="30" t="str">
        <f>IF(ISBLANK(D5), IncompleteText, OKText)</f>
        <v>BLANK</v>
      </c>
      <c r="G5" s="67" t="s">
        <v>217</v>
      </c>
      <c r="H5" s="67"/>
      <c r="I5" s="68"/>
      <c r="J5" s="4"/>
      <c r="K5" s="2"/>
      <c r="L5" s="30" t="str">
        <f>IF(ISBLANK(J5), IncompleteText, OKText)</f>
        <v>BLANK</v>
      </c>
      <c r="M5" s="67" t="s">
        <v>217</v>
      </c>
      <c r="N5" s="67"/>
      <c r="O5" s="68"/>
      <c r="P5" s="69"/>
      <c r="Q5" s="69"/>
      <c r="R5" s="40" t="str">
        <f>IF(ISBLANK(P5), IncompleteText, OKText)</f>
        <v>BLANK</v>
      </c>
      <c r="S5" s="129"/>
      <c r="T5" s="129"/>
    </row>
    <row r="6" spans="1:20" x14ac:dyDescent="0.25">
      <c r="A6" s="67" t="s">
        <v>215</v>
      </c>
      <c r="B6" s="67"/>
      <c r="C6" s="68"/>
      <c r="D6" s="1" t="e">
        <f ca="1">VLOOKUP(D3, ResistorsTable, 5, )*D5/D4</f>
        <v>#N/A</v>
      </c>
      <c r="E6" s="2" t="s">
        <v>216</v>
      </c>
      <c r="G6" s="67" t="s">
        <v>215</v>
      </c>
      <c r="H6" s="67"/>
      <c r="I6" s="68"/>
      <c r="J6" s="1" t="e">
        <f ca="1">VLOOKUP(J3, ResistorsTable, 5, )*J5/J4</f>
        <v>#N/A</v>
      </c>
      <c r="K6" s="2" t="s">
        <v>216</v>
      </c>
      <c r="M6" s="67" t="s">
        <v>215</v>
      </c>
      <c r="N6" s="67"/>
      <c r="O6" s="68"/>
      <c r="P6" s="1" t="e">
        <f ca="1">VLOOKUP(P3, ResistorsTable, 5, )*P5/P4</f>
        <v>#N/A</v>
      </c>
      <c r="Q6" s="2" t="s">
        <v>216</v>
      </c>
      <c r="R6" s="30" t="e">
        <f ca="1">IF(MaxTSVoltage&lt;=200,IF(P6=5000, OKText, ErrorText),IF(MaxTSVoltage &gt; 400, IF(P6=15000, OKText, ErrorText), IF(P6=10000, OKText, ErrorText)))</f>
        <v>#N/A</v>
      </c>
      <c r="S6" s="129"/>
      <c r="T6" s="129"/>
    </row>
    <row r="7" spans="1:20" x14ac:dyDescent="0.25">
      <c r="A7" s="67" t="s">
        <v>218</v>
      </c>
      <c r="B7" s="67"/>
      <c r="C7" s="68"/>
      <c r="D7" s="1" t="e">
        <f ca="1">VLOOKUP(D3, ResistorsTable, 6, FALSE)*D4*D5</f>
        <v>#N/A</v>
      </c>
      <c r="E7" s="2" t="s">
        <v>219</v>
      </c>
      <c r="G7" s="67" t="s">
        <v>218</v>
      </c>
      <c r="H7" s="67"/>
      <c r="I7" s="68"/>
      <c r="J7" s="1" t="e">
        <f ca="1">VLOOKUP(J3, ResistorsTable, 6, FALSE)*J4*J5</f>
        <v>#N/A</v>
      </c>
      <c r="K7" s="2" t="s">
        <v>219</v>
      </c>
      <c r="M7" s="67" t="s">
        <v>218</v>
      </c>
      <c r="N7" s="67"/>
      <c r="O7" s="68"/>
      <c r="P7" s="1" t="e">
        <f ca="1">VLOOKUP(P3, ResistorsTable, 6, FALSE)</f>
        <v>#N/A</v>
      </c>
      <c r="Q7" s="2" t="s">
        <v>219</v>
      </c>
      <c r="R7" s="30" t="e">
        <f ca="1">IF(P7&lt;(0.5*MaxTSVoltage)^2/P6, ErrorText, OKText)</f>
        <v>#N/A</v>
      </c>
      <c r="S7" s="129"/>
      <c r="T7" s="129"/>
    </row>
    <row r="8" spans="1:20" x14ac:dyDescent="0.25">
      <c r="A8" s="67" t="s">
        <v>221</v>
      </c>
      <c r="B8" s="67"/>
      <c r="C8" s="68"/>
      <c r="D8" s="1" t="e">
        <f ca="1">VLOOKUP(D3, ResistorsTable, 7, FALSE)*D4*D5</f>
        <v>#N/A</v>
      </c>
      <c r="E8" s="2" t="s">
        <v>219</v>
      </c>
      <c r="G8" s="67" t="s">
        <v>221</v>
      </c>
      <c r="H8" s="67"/>
      <c r="I8" s="68"/>
      <c r="J8" s="1" t="e">
        <f ca="1">VLOOKUP(J3, ResistorsTable, 7, FALSE)*J4*J5</f>
        <v>#N/A</v>
      </c>
      <c r="K8" s="2" t="s">
        <v>219</v>
      </c>
      <c r="L8" s="30" t="e">
        <f ca="1">IF(J8&lt;MaxTSVoltage^2/DischargeRes, ErrorText, OKText)</f>
        <v>#N/A</v>
      </c>
      <c r="M8" s="67" t="s">
        <v>220</v>
      </c>
      <c r="N8" s="67"/>
      <c r="O8" s="68"/>
      <c r="P8" s="1" t="e">
        <f ca="1">VLOOKUP(P3, ResistorsTable, 4, FALSE)</f>
        <v>#N/A</v>
      </c>
      <c r="Q8" s="2" t="s">
        <v>27</v>
      </c>
      <c r="R8" s="30" t="e">
        <f ca="1">IF(P8&lt;MaxTSVoltage, ErrorText, OKText)</f>
        <v>#N/A</v>
      </c>
      <c r="S8" s="129"/>
      <c r="T8" s="129"/>
    </row>
    <row r="9" spans="1:20" x14ac:dyDescent="0.25">
      <c r="A9" s="67" t="s">
        <v>220</v>
      </c>
      <c r="B9" s="67"/>
      <c r="C9" s="68"/>
      <c r="D9" s="1" t="e">
        <f ca="1">VLOOKUP(D3, ResistorsTable, 4, FALSE)*D5</f>
        <v>#N/A</v>
      </c>
      <c r="E9" s="2" t="s">
        <v>27</v>
      </c>
      <c r="F9" s="30" t="e">
        <f ca="1">IF(D9&lt;MaxTSVoltage, ErrorText, OKText)</f>
        <v>#N/A</v>
      </c>
      <c r="G9" s="67" t="s">
        <v>220</v>
      </c>
      <c r="H9" s="67"/>
      <c r="I9" s="68"/>
      <c r="J9" s="1" t="e">
        <f ca="1">VLOOKUP(J3, ResistorsTable, 4, FALSE)*J5</f>
        <v>#N/A</v>
      </c>
      <c r="K9" s="2" t="s">
        <v>27</v>
      </c>
      <c r="L9" s="30" t="e">
        <f ca="1">IF(J9&lt;MaxTSVoltage, ErrorText, OKText)</f>
        <v>#N/A</v>
      </c>
    </row>
    <row r="10" spans="1:20" x14ac:dyDescent="0.25">
      <c r="A10" s="67" t="s">
        <v>222</v>
      </c>
      <c r="B10" s="67"/>
      <c r="C10" s="68"/>
      <c r="D10" s="24"/>
      <c r="E10" s="2" t="s">
        <v>223</v>
      </c>
      <c r="F10" s="30" t="str">
        <f>IF(ISBLANK(BusCap), IncompleteText, OKText)</f>
        <v>BLANK</v>
      </c>
      <c r="G10" s="125" t="s">
        <v>224</v>
      </c>
      <c r="H10" s="125"/>
      <c r="I10" s="68"/>
      <c r="J10" s="1" t="e">
        <f ca="1">MaxTSVoltage^2/DischargeRes</f>
        <v>#N/A</v>
      </c>
      <c r="K10" s="2" t="s">
        <v>219</v>
      </c>
    </row>
    <row r="11" spans="1:20" x14ac:dyDescent="0.25">
      <c r="A11" s="67" t="s">
        <v>225</v>
      </c>
      <c r="B11" s="67"/>
      <c r="C11" s="68"/>
      <c r="D11" s="65"/>
      <c r="E11" s="65"/>
      <c r="F11" s="30" t="str">
        <f>IF(ISBLANK(D11), IncompleteText, OKText)</f>
        <v>BLANK</v>
      </c>
      <c r="G11" s="125" t="s">
        <v>226</v>
      </c>
      <c r="H11" s="125"/>
      <c r="I11" s="68"/>
      <c r="J11" s="7" t="e">
        <f ca="1">MaxTSVoltage/DischargeRes</f>
        <v>#N/A</v>
      </c>
      <c r="K11" s="2" t="s">
        <v>31</v>
      </c>
    </row>
    <row r="12" spans="1:20" x14ac:dyDescent="0.25">
      <c r="A12" s="67" t="s">
        <v>227</v>
      </c>
      <c r="B12" s="67"/>
      <c r="C12" s="68"/>
      <c r="D12" s="4"/>
      <c r="E12" s="2" t="s">
        <v>228</v>
      </c>
      <c r="F12" s="30" t="str">
        <f>IF(D11&lt;&gt;"Time", "", IF(ISBLANK(D12), IncompleteText, IF(D12 &lt; MAX(D17*2, D17+0.5), ErrorText, OKText)))</f>
        <v/>
      </c>
      <c r="G12" s="67" t="s">
        <v>229</v>
      </c>
      <c r="H12" s="67"/>
      <c r="I12" s="67"/>
      <c r="J12" s="1" t="e">
        <f ca="1">-LN(60/MaxTSVoltage)*DischargeRes*(BusCap/1000)</f>
        <v>#DIV/0!</v>
      </c>
      <c r="K12" s="2" t="s">
        <v>230</v>
      </c>
    </row>
    <row r="13" spans="1:20" x14ac:dyDescent="0.25">
      <c r="A13" s="67" t="s">
        <v>231</v>
      </c>
      <c r="B13" s="67"/>
      <c r="C13" s="68"/>
      <c r="D13" s="4"/>
      <c r="E13" s="2" t="s">
        <v>27</v>
      </c>
      <c r="F13" s="30" t="str">
        <f>IF(D11&lt;&gt;"Delta Voltage", "", IF(ISBLANK(D13), IncompleteText, IF(D13 &gt; MaxTSVoltage*0.1, ErrorText, OKText)))</f>
        <v/>
      </c>
      <c r="G13" s="67" t="s">
        <v>232</v>
      </c>
      <c r="H13" s="67"/>
      <c r="I13" s="68"/>
      <c r="J13" s="65"/>
      <c r="K13" s="65"/>
      <c r="L13" s="30" t="str">
        <f>IF(ISBLANK(J13), IncompleteText, OKText)</f>
        <v>BLANK</v>
      </c>
    </row>
    <row r="14" spans="1:20" x14ac:dyDescent="0.25">
      <c r="A14" s="67" t="s">
        <v>233</v>
      </c>
      <c r="B14" s="67"/>
      <c r="C14" s="68"/>
      <c r="D14" s="4"/>
      <c r="E14" s="2" t="s">
        <v>158</v>
      </c>
      <c r="F14" s="30" t="str">
        <f>IF(D11&lt;&gt;"Ratio", "", IF(ISBLANK(D14), IncompleteText, IF(D14 &lt; 90, ErrorText, OKText)))</f>
        <v/>
      </c>
      <c r="G14" s="125" t="s">
        <v>234</v>
      </c>
      <c r="H14" s="125"/>
      <c r="I14" s="68"/>
      <c r="J14" s="1" t="e">
        <f ca="1">VLOOKUP(J13, ContactorsTable, 4, FALSE)</f>
        <v>#N/A</v>
      </c>
      <c r="K14" s="2" t="s">
        <v>27</v>
      </c>
      <c r="L14" s="30" t="e">
        <f ca="1">IF(J14&lt;MaxTSVoltage, ErrorText, OKText)</f>
        <v>#N/A</v>
      </c>
    </row>
    <row r="15" spans="1:20" x14ac:dyDescent="0.25">
      <c r="A15" s="125" t="s">
        <v>224</v>
      </c>
      <c r="B15" s="125"/>
      <c r="C15" s="68"/>
      <c r="D15" s="1" t="e">
        <f ca="1">MaxTSVoltage^2/PrechargeRes</f>
        <v>#N/A</v>
      </c>
      <c r="E15" s="2" t="s">
        <v>219</v>
      </c>
      <c r="G15" s="125" t="s">
        <v>235</v>
      </c>
      <c r="H15" s="125"/>
      <c r="I15" s="68"/>
      <c r="J15" s="1" t="e">
        <f ca="1">VLOOKUP(J13, ContactorsTable, 5, FALSE)</f>
        <v>#N/A</v>
      </c>
      <c r="K15" s="2" t="s">
        <v>31</v>
      </c>
      <c r="L15" s="30" t="e">
        <f ca="1">IF(J15&lt;J11, ErrorText, OKText)</f>
        <v>#N/A</v>
      </c>
    </row>
    <row r="16" spans="1:20" x14ac:dyDescent="0.25">
      <c r="A16" s="125" t="s">
        <v>226</v>
      </c>
      <c r="B16" s="125"/>
      <c r="C16" s="68"/>
      <c r="D16" s="7" t="e">
        <f ca="1">MaxTSVoltage/PrechargeRes</f>
        <v>#N/A</v>
      </c>
      <c r="E16" s="2" t="s">
        <v>31</v>
      </c>
      <c r="G16" s="86" t="s">
        <v>44</v>
      </c>
      <c r="H16" s="127"/>
    </row>
    <row r="17" spans="1:8" x14ac:dyDescent="0.25">
      <c r="A17" s="125" t="s">
        <v>236</v>
      </c>
      <c r="B17" s="125"/>
      <c r="C17" s="68"/>
      <c r="D17" s="7" t="e">
        <f ca="1">-LN(0.1)*(BusCap/1000)*PrechargeRes</f>
        <v>#N/A</v>
      </c>
      <c r="E17" s="2" t="s">
        <v>228</v>
      </c>
      <c r="G17" s="88" t="s">
        <v>96</v>
      </c>
      <c r="H17" s="88"/>
    </row>
    <row r="18" spans="1:8" x14ac:dyDescent="0.25">
      <c r="A18" s="126" t="s">
        <v>237</v>
      </c>
      <c r="B18" s="126"/>
      <c r="C18" s="106"/>
      <c r="D18" s="7" t="e">
        <f ca="1">MaxTSVoltage^2*(BusCap/1000)/2*(1-EXP(-D17*2/(PrechargeRes*(BusCap/1000))))</f>
        <v>#N/A</v>
      </c>
      <c r="E18" s="2" t="s">
        <v>238</v>
      </c>
    </row>
    <row r="19" spans="1:8" x14ac:dyDescent="0.25">
      <c r="A19" s="125" t="s">
        <v>239</v>
      </c>
      <c r="B19" s="125"/>
      <c r="C19" s="68"/>
      <c r="D19" s="8" t="e">
        <f ca="1">D18/D17</f>
        <v>#N/A</v>
      </c>
      <c r="E19" s="2" t="s">
        <v>219</v>
      </c>
    </row>
    <row r="20" spans="1:8" x14ac:dyDescent="0.25">
      <c r="A20" s="67" t="s">
        <v>232</v>
      </c>
      <c r="B20" s="67"/>
      <c r="C20" s="68"/>
      <c r="D20" s="65"/>
      <c r="E20" s="65"/>
      <c r="F20" s="30" t="str">
        <f>IF(ISBLANK(D20), IncompleteText, OKText)</f>
        <v>BLANK</v>
      </c>
    </row>
    <row r="21" spans="1:8" x14ac:dyDescent="0.25">
      <c r="A21" s="125" t="s">
        <v>234</v>
      </c>
      <c r="B21" s="125"/>
      <c r="C21" s="68"/>
      <c r="D21" s="1" t="e">
        <f ca="1">VLOOKUP(D20, ContactorsTable, 4, FALSE)</f>
        <v>#N/A</v>
      </c>
      <c r="E21" s="2" t="s">
        <v>27</v>
      </c>
      <c r="F21" s="30" t="e">
        <f ca="1">IF(D21&lt;MaxTSVoltage, ErrorText, OKText)</f>
        <v>#N/A</v>
      </c>
    </row>
    <row r="22" spans="1:8" x14ac:dyDescent="0.25">
      <c r="A22" s="125" t="s">
        <v>235</v>
      </c>
      <c r="B22" s="125"/>
      <c r="C22" s="68"/>
      <c r="D22" s="1" t="e">
        <f ca="1">VLOOKUP(D20, ContactorsTable, 5, FALSE)</f>
        <v>#N/A</v>
      </c>
      <c r="E22" s="2" t="s">
        <v>31</v>
      </c>
      <c r="F22" s="30" t="e">
        <f ca="1">IF(D22&lt;D16, ErrorText, OKText)</f>
        <v>#N/A</v>
      </c>
    </row>
    <row r="24" spans="1:8" x14ac:dyDescent="0.25">
      <c r="A24" s="64" t="s">
        <v>14</v>
      </c>
      <c r="B24" s="64"/>
      <c r="C24" s="64"/>
      <c r="D24" s="64"/>
      <c r="E24" s="64"/>
      <c r="F24" s="64"/>
      <c r="G24" s="64"/>
    </row>
    <row r="25" spans="1:8" x14ac:dyDescent="0.25">
      <c r="A25" s="55"/>
      <c r="B25" s="56"/>
      <c r="C25" s="56"/>
      <c r="D25" s="56"/>
      <c r="E25" s="56"/>
      <c r="F25" s="56"/>
      <c r="G25" s="57"/>
    </row>
    <row r="26" spans="1:8" x14ac:dyDescent="0.25">
      <c r="A26" s="58"/>
      <c r="B26" s="59"/>
      <c r="C26" s="59"/>
      <c r="D26" s="59"/>
      <c r="E26" s="59"/>
      <c r="F26" s="59"/>
      <c r="G26" s="60"/>
    </row>
    <row r="27" spans="1:8" x14ac:dyDescent="0.25">
      <c r="A27" s="58"/>
      <c r="B27" s="59"/>
      <c r="C27" s="59"/>
      <c r="D27" s="59"/>
      <c r="E27" s="59"/>
      <c r="F27" s="59"/>
      <c r="G27" s="60"/>
    </row>
    <row r="28" spans="1:8" x14ac:dyDescent="0.25">
      <c r="A28" s="58"/>
      <c r="B28" s="59"/>
      <c r="C28" s="59"/>
      <c r="D28" s="59"/>
      <c r="E28" s="59"/>
      <c r="F28" s="59"/>
      <c r="G28" s="60"/>
    </row>
    <row r="29" spans="1:8" x14ac:dyDescent="0.25">
      <c r="A29" s="58"/>
      <c r="B29" s="59"/>
      <c r="C29" s="59"/>
      <c r="D29" s="59"/>
      <c r="E29" s="59"/>
      <c r="F29" s="59"/>
      <c r="G29" s="60"/>
    </row>
    <row r="30" spans="1:8" x14ac:dyDescent="0.25">
      <c r="A30" s="58"/>
      <c r="B30" s="59"/>
      <c r="C30" s="59"/>
      <c r="D30" s="59"/>
      <c r="E30" s="59"/>
      <c r="F30" s="59"/>
      <c r="G30" s="60"/>
    </row>
    <row r="31" spans="1:8" x14ac:dyDescent="0.25">
      <c r="A31" s="58"/>
      <c r="B31" s="59"/>
      <c r="C31" s="59"/>
      <c r="D31" s="59"/>
      <c r="E31" s="59"/>
      <c r="F31" s="59"/>
      <c r="G31" s="60"/>
    </row>
    <row r="32" spans="1:8" x14ac:dyDescent="0.25">
      <c r="A32" s="58"/>
      <c r="B32" s="59"/>
      <c r="C32" s="59"/>
      <c r="D32" s="59"/>
      <c r="E32" s="59"/>
      <c r="F32" s="59"/>
      <c r="G32" s="60"/>
    </row>
    <row r="33" spans="1:7" x14ac:dyDescent="0.25">
      <c r="A33" s="58"/>
      <c r="B33" s="59"/>
      <c r="C33" s="59"/>
      <c r="D33" s="59"/>
      <c r="E33" s="59"/>
      <c r="F33" s="59"/>
      <c r="G33" s="60"/>
    </row>
    <row r="34" spans="1:7" x14ac:dyDescent="0.25">
      <c r="A34" s="58"/>
      <c r="B34" s="59"/>
      <c r="C34" s="59"/>
      <c r="D34" s="59"/>
      <c r="E34" s="59"/>
      <c r="F34" s="59"/>
      <c r="G34" s="60"/>
    </row>
    <row r="35" spans="1:7" x14ac:dyDescent="0.25">
      <c r="A35" s="58"/>
      <c r="B35" s="59"/>
      <c r="C35" s="59"/>
      <c r="D35" s="59"/>
      <c r="E35" s="59"/>
      <c r="F35" s="59"/>
      <c r="G35" s="60"/>
    </row>
    <row r="36" spans="1:7" x14ac:dyDescent="0.25">
      <c r="A36" s="58"/>
      <c r="B36" s="59"/>
      <c r="C36" s="59"/>
      <c r="D36" s="59"/>
      <c r="E36" s="59"/>
      <c r="F36" s="59"/>
      <c r="G36" s="60"/>
    </row>
    <row r="37" spans="1:7" x14ac:dyDescent="0.25">
      <c r="A37" s="58"/>
      <c r="B37" s="59"/>
      <c r="C37" s="59"/>
      <c r="D37" s="59"/>
      <c r="E37" s="59"/>
      <c r="F37" s="59"/>
      <c r="G37" s="60"/>
    </row>
    <row r="38" spans="1:7" x14ac:dyDescent="0.25">
      <c r="A38" s="58"/>
      <c r="B38" s="59"/>
      <c r="C38" s="59"/>
      <c r="D38" s="59"/>
      <c r="E38" s="59"/>
      <c r="F38" s="59"/>
      <c r="G38" s="60"/>
    </row>
    <row r="39" spans="1:7" x14ac:dyDescent="0.25">
      <c r="A39" s="58"/>
      <c r="B39" s="59"/>
      <c r="C39" s="59"/>
      <c r="D39" s="59"/>
      <c r="E39" s="59"/>
      <c r="F39" s="59"/>
      <c r="G39" s="60"/>
    </row>
    <row r="40" spans="1:7" x14ac:dyDescent="0.25">
      <c r="A40" s="61"/>
      <c r="B40" s="62"/>
      <c r="C40" s="62"/>
      <c r="D40" s="62"/>
      <c r="E40" s="62"/>
      <c r="F40" s="62"/>
      <c r="G40" s="63"/>
    </row>
  </sheetData>
  <sheetProtection algorithmName="SHA-512" hashValue="4c3rGfivphqdLI6+KAXMK1By7RnjVo2n8q5WVFlVfR1kpP9CK71K+vfWbTY8CsBMVZKL22joiPrWvyctlE1TBw==" saltValue="JTIV5Q7WRWj+SG7cIPdYQw==" spinCount="100000" sheet="1" scenarios="1" insertHyperlinks="0"/>
  <mergeCells count="56">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 ref="G7:I7"/>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3:I3"/>
    <mergeCell ref="J3:K3"/>
    <mergeCell ref="G4:I4"/>
    <mergeCell ref="G5:I5"/>
    <mergeCell ref="G6:I6"/>
    <mergeCell ref="G12:I12"/>
    <mergeCell ref="G10:I10"/>
    <mergeCell ref="G11:I11"/>
    <mergeCell ref="G8:I8"/>
    <mergeCell ref="G9:I9"/>
    <mergeCell ref="A24:G24"/>
    <mergeCell ref="A25:G40"/>
    <mergeCell ref="A14:C14"/>
    <mergeCell ref="G13:I13"/>
    <mergeCell ref="J13:K13"/>
    <mergeCell ref="G14:I14"/>
    <mergeCell ref="G15:I15"/>
    <mergeCell ref="A15:C15"/>
    <mergeCell ref="A13:C13"/>
    <mergeCell ref="A22:C22"/>
    <mergeCell ref="A21:C21"/>
    <mergeCell ref="G16:H16"/>
    <mergeCell ref="G17:H17"/>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A39" sqref="A34:B39"/>
    </sheetView>
  </sheetViews>
  <sheetFormatPr defaultColWidth="8.7265625" defaultRowHeight="13.8" x14ac:dyDescent="0.25"/>
  <cols>
    <col min="1" max="16384" width="8.7265625" style="3"/>
  </cols>
  <sheetData>
    <row r="1" spans="1:17" x14ac:dyDescent="0.25">
      <c r="A1" s="23" t="s">
        <v>1</v>
      </c>
      <c r="B1" s="30" t="str" cm="1">
        <f t="array" aca="1" ref="B1" ca="1">IF(SUM(COUNTIF(INDIRECT({"Charging!$F$2","Charging!$H$32","Charging!$Q$32"}), "="&amp;IncompleteText)), IncompleteText, IF(SUM(COUNTIF(INDIRECT({"Charging!$F$2","Charging!$H$32","Charging!$Q$32"}), "="&amp;ErrorText)), ErrorText, OKText))</f>
        <v>BLANK</v>
      </c>
    </row>
    <row r="2" spans="1:17" x14ac:dyDescent="0.25">
      <c r="A2" s="49" t="s">
        <v>240</v>
      </c>
      <c r="B2" s="49"/>
      <c r="C2" s="49"/>
      <c r="D2" s="49"/>
      <c r="E2" s="49"/>
      <c r="F2" s="30" t="str">
        <f>IF(COUNTIF(F3:F11, "="&amp;IncompleteText), IncompleteText, IF(COUNTIF(F3:F11, "="&amp;ErrorText), ErrorText, OKText))</f>
        <v>BLANK</v>
      </c>
      <c r="H2" s="49" t="s">
        <v>14</v>
      </c>
      <c r="I2" s="49"/>
      <c r="J2" s="49"/>
      <c r="K2" s="49"/>
      <c r="L2" s="49"/>
      <c r="M2" s="49"/>
      <c r="N2" s="49"/>
    </row>
    <row r="3" spans="1:17" x14ac:dyDescent="0.25">
      <c r="A3" s="67" t="s">
        <v>22</v>
      </c>
      <c r="B3" s="67"/>
      <c r="C3" s="68"/>
      <c r="D3" s="92"/>
      <c r="E3" s="93"/>
      <c r="F3" s="30" t="str">
        <f t="shared" ref="F3:F11" si="0">IF(ISBLANK(D3), IncompleteText, OKText)</f>
        <v>BLANK</v>
      </c>
      <c r="H3" s="56"/>
      <c r="I3" s="56"/>
      <c r="J3" s="56"/>
      <c r="K3" s="56"/>
      <c r="L3" s="56"/>
      <c r="M3" s="56"/>
      <c r="N3" s="56"/>
    </row>
    <row r="4" spans="1:17" x14ac:dyDescent="0.25">
      <c r="A4" s="67" t="s">
        <v>23</v>
      </c>
      <c r="B4" s="67"/>
      <c r="C4" s="67"/>
      <c r="D4" s="65"/>
      <c r="E4" s="65"/>
      <c r="F4" s="30" t="str">
        <f t="shared" si="0"/>
        <v>BLANK</v>
      </c>
      <c r="H4" s="59"/>
      <c r="I4" s="59"/>
      <c r="J4" s="59"/>
      <c r="K4" s="59"/>
      <c r="L4" s="59"/>
      <c r="M4" s="59"/>
      <c r="N4" s="59"/>
    </row>
    <row r="5" spans="1:17" x14ac:dyDescent="0.25">
      <c r="A5" s="67" t="s">
        <v>36</v>
      </c>
      <c r="B5" s="67"/>
      <c r="C5" s="68"/>
      <c r="D5" s="65"/>
      <c r="E5" s="65"/>
      <c r="F5" s="30" t="str">
        <f t="shared" si="0"/>
        <v>BLANK</v>
      </c>
      <c r="H5" s="59"/>
      <c r="I5" s="59"/>
      <c r="J5" s="59"/>
      <c r="K5" s="59"/>
      <c r="L5" s="59"/>
      <c r="M5" s="59"/>
      <c r="N5" s="59"/>
    </row>
    <row r="6" spans="1:17" x14ac:dyDescent="0.25">
      <c r="A6" s="125" t="s">
        <v>241</v>
      </c>
      <c r="B6" s="125"/>
      <c r="C6" s="68"/>
      <c r="D6" s="24"/>
      <c r="E6" s="29" t="s">
        <v>27</v>
      </c>
      <c r="F6" s="30" t="str">
        <f t="shared" si="0"/>
        <v>BLANK</v>
      </c>
      <c r="H6" s="59"/>
      <c r="I6" s="59"/>
      <c r="J6" s="59"/>
      <c r="K6" s="59"/>
      <c r="L6" s="59"/>
      <c r="M6" s="59"/>
      <c r="N6" s="59"/>
    </row>
    <row r="7" spans="1:17" x14ac:dyDescent="0.25">
      <c r="A7" s="125" t="s">
        <v>242</v>
      </c>
      <c r="B7" s="125"/>
      <c r="C7" s="68"/>
      <c r="D7" s="24"/>
      <c r="E7" s="29" t="s">
        <v>31</v>
      </c>
      <c r="F7" s="30" t="str">
        <f t="shared" si="0"/>
        <v>BLANK</v>
      </c>
      <c r="H7" s="59"/>
      <c r="I7" s="59"/>
      <c r="J7" s="59"/>
      <c r="K7" s="59"/>
      <c r="L7" s="59"/>
      <c r="M7" s="59"/>
      <c r="N7" s="59"/>
    </row>
    <row r="8" spans="1:17" x14ac:dyDescent="0.25">
      <c r="A8" s="125" t="s">
        <v>243</v>
      </c>
      <c r="B8" s="125"/>
      <c r="C8" s="68"/>
      <c r="D8" s="24"/>
      <c r="E8" s="29" t="s">
        <v>27</v>
      </c>
      <c r="F8" s="30" t="str">
        <f t="shared" si="0"/>
        <v>BLANK</v>
      </c>
      <c r="H8" s="59"/>
      <c r="I8" s="59"/>
      <c r="J8" s="59"/>
      <c r="K8" s="59"/>
      <c r="L8" s="59"/>
      <c r="M8" s="59"/>
      <c r="N8" s="59"/>
    </row>
    <row r="9" spans="1:17" x14ac:dyDescent="0.25">
      <c r="A9" s="125" t="s">
        <v>244</v>
      </c>
      <c r="B9" s="125"/>
      <c r="C9" s="68"/>
      <c r="D9" s="24"/>
      <c r="E9" s="29" t="s">
        <v>31</v>
      </c>
      <c r="F9" s="30" t="str">
        <f t="shared" si="0"/>
        <v>BLANK</v>
      </c>
      <c r="H9" s="59"/>
      <c r="I9" s="59"/>
      <c r="J9" s="59"/>
      <c r="K9" s="59"/>
      <c r="L9" s="59"/>
      <c r="M9" s="59"/>
      <c r="N9" s="59"/>
    </row>
    <row r="10" spans="1:17" x14ac:dyDescent="0.25">
      <c r="A10" s="125" t="s">
        <v>245</v>
      </c>
      <c r="B10" s="125"/>
      <c r="C10" s="68"/>
      <c r="D10" s="24"/>
      <c r="E10" s="29" t="s">
        <v>246</v>
      </c>
      <c r="F10" s="30" t="str">
        <f t="shared" si="0"/>
        <v>BLANK</v>
      </c>
      <c r="H10" s="59"/>
      <c r="I10" s="59"/>
      <c r="J10" s="59"/>
      <c r="K10" s="59"/>
      <c r="L10" s="59"/>
      <c r="M10" s="59"/>
      <c r="N10" s="59"/>
    </row>
    <row r="11" spans="1:17" x14ac:dyDescent="0.25">
      <c r="A11" s="67" t="s">
        <v>247</v>
      </c>
      <c r="B11" s="67"/>
      <c r="C11" s="68"/>
      <c r="D11" s="92"/>
      <c r="E11" s="93"/>
      <c r="F11" s="30" t="str">
        <f t="shared" si="0"/>
        <v>BLANK</v>
      </c>
    </row>
    <row r="13" spans="1:17" x14ac:dyDescent="0.25">
      <c r="A13" s="100" t="s">
        <v>248</v>
      </c>
      <c r="B13" s="100"/>
      <c r="C13" s="100"/>
      <c r="D13" s="100"/>
      <c r="E13" s="100"/>
      <c r="F13" s="100"/>
      <c r="G13" s="100"/>
      <c r="H13" s="100"/>
      <c r="J13" s="100" t="s">
        <v>249</v>
      </c>
      <c r="K13" s="100"/>
      <c r="L13" s="100"/>
      <c r="M13" s="100"/>
      <c r="N13" s="100"/>
      <c r="O13" s="100"/>
      <c r="P13" s="100"/>
      <c r="Q13" s="100"/>
    </row>
    <row r="14" spans="1:17" x14ac:dyDescent="0.25">
      <c r="A14" s="100"/>
      <c r="B14" s="100"/>
      <c r="C14" s="100"/>
      <c r="D14" s="100"/>
      <c r="E14" s="100"/>
      <c r="F14" s="100"/>
      <c r="G14" s="100"/>
      <c r="H14" s="100"/>
      <c r="J14" s="100"/>
      <c r="K14" s="100"/>
      <c r="L14" s="100"/>
      <c r="M14" s="100"/>
      <c r="N14" s="100"/>
      <c r="O14" s="100"/>
      <c r="P14" s="100"/>
      <c r="Q14" s="100"/>
    </row>
    <row r="15" spans="1:17" x14ac:dyDescent="0.25">
      <c r="A15" s="100"/>
      <c r="B15" s="100"/>
      <c r="C15" s="100"/>
      <c r="D15" s="100"/>
      <c r="E15" s="100"/>
      <c r="F15" s="100"/>
      <c r="G15" s="100"/>
      <c r="H15" s="100"/>
      <c r="J15" s="100"/>
      <c r="K15" s="100"/>
      <c r="L15" s="100"/>
      <c r="M15" s="100"/>
      <c r="N15" s="100"/>
      <c r="O15" s="100"/>
      <c r="P15" s="100"/>
      <c r="Q15" s="100"/>
    </row>
    <row r="16" spans="1:17" x14ac:dyDescent="0.25">
      <c r="A16" s="100"/>
      <c r="B16" s="100"/>
      <c r="C16" s="100"/>
      <c r="D16" s="100"/>
      <c r="E16" s="100"/>
      <c r="F16" s="100"/>
      <c r="G16" s="100"/>
      <c r="H16" s="100"/>
      <c r="J16" s="100"/>
      <c r="K16" s="100"/>
      <c r="L16" s="100"/>
      <c r="M16" s="100"/>
      <c r="N16" s="100"/>
      <c r="O16" s="100"/>
      <c r="P16" s="100"/>
      <c r="Q16" s="100"/>
    </row>
    <row r="17" spans="1:17" x14ac:dyDescent="0.25">
      <c r="A17" s="100"/>
      <c r="B17" s="100"/>
      <c r="C17" s="100"/>
      <c r="D17" s="100"/>
      <c r="E17" s="100"/>
      <c r="F17" s="100"/>
      <c r="G17" s="100"/>
      <c r="H17" s="100"/>
      <c r="J17" s="100"/>
      <c r="K17" s="100"/>
      <c r="L17" s="100"/>
      <c r="M17" s="100"/>
      <c r="N17" s="100"/>
      <c r="O17" s="100"/>
      <c r="P17" s="100"/>
      <c r="Q17" s="100"/>
    </row>
    <row r="18" spans="1:17" x14ac:dyDescent="0.25">
      <c r="A18" s="100"/>
      <c r="B18" s="100"/>
      <c r="C18" s="100"/>
      <c r="D18" s="100"/>
      <c r="E18" s="100"/>
      <c r="F18" s="100"/>
      <c r="G18" s="100"/>
      <c r="H18" s="100"/>
      <c r="J18" s="100"/>
      <c r="K18" s="100"/>
      <c r="L18" s="100"/>
      <c r="M18" s="100"/>
      <c r="N18" s="100"/>
      <c r="O18" s="100"/>
      <c r="P18" s="100"/>
      <c r="Q18" s="100"/>
    </row>
    <row r="19" spans="1:17" x14ac:dyDescent="0.25">
      <c r="A19" s="100"/>
      <c r="B19" s="100"/>
      <c r="C19" s="100"/>
      <c r="D19" s="100"/>
      <c r="E19" s="100"/>
      <c r="F19" s="100"/>
      <c r="G19" s="100"/>
      <c r="H19" s="100"/>
      <c r="J19" s="100"/>
      <c r="K19" s="100"/>
      <c r="L19" s="100"/>
      <c r="M19" s="100"/>
      <c r="N19" s="100"/>
      <c r="O19" s="100"/>
      <c r="P19" s="100"/>
      <c r="Q19" s="100"/>
    </row>
    <row r="20" spans="1:17" x14ac:dyDescent="0.25">
      <c r="A20" s="100"/>
      <c r="B20" s="100"/>
      <c r="C20" s="100"/>
      <c r="D20" s="100"/>
      <c r="E20" s="100"/>
      <c r="F20" s="100"/>
      <c r="G20" s="100"/>
      <c r="H20" s="100"/>
      <c r="J20" s="100"/>
      <c r="K20" s="100"/>
      <c r="L20" s="100"/>
      <c r="M20" s="100"/>
      <c r="N20" s="100"/>
      <c r="O20" s="100"/>
      <c r="P20" s="100"/>
      <c r="Q20" s="100"/>
    </row>
    <row r="21" spans="1:17" x14ac:dyDescent="0.25">
      <c r="A21" s="100"/>
      <c r="B21" s="100"/>
      <c r="C21" s="100"/>
      <c r="D21" s="100"/>
      <c r="E21" s="100"/>
      <c r="F21" s="100"/>
      <c r="G21" s="100"/>
      <c r="H21" s="100"/>
      <c r="J21" s="100"/>
      <c r="K21" s="100"/>
      <c r="L21" s="100"/>
      <c r="M21" s="100"/>
      <c r="N21" s="100"/>
      <c r="O21" s="100"/>
      <c r="P21" s="100"/>
      <c r="Q21" s="100"/>
    </row>
    <row r="22" spans="1:17" x14ac:dyDescent="0.25">
      <c r="A22" s="100"/>
      <c r="B22" s="100"/>
      <c r="C22" s="100"/>
      <c r="D22" s="100"/>
      <c r="E22" s="100"/>
      <c r="F22" s="100"/>
      <c r="G22" s="100"/>
      <c r="H22" s="100"/>
      <c r="J22" s="100"/>
      <c r="K22" s="100"/>
      <c r="L22" s="100"/>
      <c r="M22" s="100"/>
      <c r="N22" s="100"/>
      <c r="O22" s="100"/>
      <c r="P22" s="100"/>
      <c r="Q22" s="100"/>
    </row>
    <row r="23" spans="1:17" x14ac:dyDescent="0.25">
      <c r="A23" s="100"/>
      <c r="B23" s="100"/>
      <c r="C23" s="100"/>
      <c r="D23" s="100"/>
      <c r="E23" s="100"/>
      <c r="F23" s="100"/>
      <c r="G23" s="100"/>
      <c r="H23" s="100"/>
      <c r="J23" s="100"/>
      <c r="K23" s="100"/>
      <c r="L23" s="100"/>
      <c r="M23" s="100"/>
      <c r="N23" s="100"/>
      <c r="O23" s="100"/>
      <c r="P23" s="100"/>
      <c r="Q23" s="100"/>
    </row>
    <row r="24" spans="1:17" x14ac:dyDescent="0.25">
      <c r="A24" s="100"/>
      <c r="B24" s="100"/>
      <c r="C24" s="100"/>
      <c r="D24" s="100"/>
      <c r="E24" s="100"/>
      <c r="F24" s="100"/>
      <c r="G24" s="100"/>
      <c r="H24" s="100"/>
      <c r="J24" s="100"/>
      <c r="K24" s="100"/>
      <c r="L24" s="100"/>
      <c r="M24" s="100"/>
      <c r="N24" s="100"/>
      <c r="O24" s="100"/>
      <c r="P24" s="100"/>
      <c r="Q24" s="100"/>
    </row>
    <row r="25" spans="1:17" x14ac:dyDescent="0.25">
      <c r="A25" s="100"/>
      <c r="B25" s="100"/>
      <c r="C25" s="100"/>
      <c r="D25" s="100"/>
      <c r="E25" s="100"/>
      <c r="F25" s="100"/>
      <c r="G25" s="100"/>
      <c r="H25" s="100"/>
      <c r="J25" s="100"/>
      <c r="K25" s="100"/>
      <c r="L25" s="100"/>
      <c r="M25" s="100"/>
      <c r="N25" s="100"/>
      <c r="O25" s="100"/>
      <c r="P25" s="100"/>
      <c r="Q25" s="100"/>
    </row>
    <row r="26" spans="1:17" x14ac:dyDescent="0.25">
      <c r="A26" s="100"/>
      <c r="B26" s="100"/>
      <c r="C26" s="100"/>
      <c r="D26" s="100"/>
      <c r="E26" s="100"/>
      <c r="F26" s="100"/>
      <c r="G26" s="100"/>
      <c r="H26" s="100"/>
      <c r="J26" s="100"/>
      <c r="K26" s="100"/>
      <c r="L26" s="100"/>
      <c r="M26" s="100"/>
      <c r="N26" s="100"/>
      <c r="O26" s="100"/>
      <c r="P26" s="100"/>
      <c r="Q26" s="100"/>
    </row>
    <row r="27" spans="1:17" x14ac:dyDescent="0.25">
      <c r="A27" s="100"/>
      <c r="B27" s="100"/>
      <c r="C27" s="100"/>
      <c r="D27" s="100"/>
      <c r="E27" s="100"/>
      <c r="F27" s="100"/>
      <c r="G27" s="100"/>
      <c r="H27" s="100"/>
      <c r="J27" s="100"/>
      <c r="K27" s="100"/>
      <c r="L27" s="100"/>
      <c r="M27" s="100"/>
      <c r="N27" s="100"/>
      <c r="O27" s="100"/>
      <c r="P27" s="100"/>
      <c r="Q27" s="100"/>
    </row>
    <row r="28" spans="1:17" x14ac:dyDescent="0.25">
      <c r="A28" s="100"/>
      <c r="B28" s="100"/>
      <c r="C28" s="100"/>
      <c r="D28" s="100"/>
      <c r="E28" s="100"/>
      <c r="F28" s="100"/>
      <c r="G28" s="100"/>
      <c r="H28" s="100"/>
      <c r="J28" s="100"/>
      <c r="K28" s="100"/>
      <c r="L28" s="100"/>
      <c r="M28" s="100"/>
      <c r="N28" s="100"/>
      <c r="O28" s="100"/>
      <c r="P28" s="100"/>
      <c r="Q28" s="100"/>
    </row>
    <row r="29" spans="1:17" x14ac:dyDescent="0.25">
      <c r="A29" s="100"/>
      <c r="B29" s="100"/>
      <c r="C29" s="100"/>
      <c r="D29" s="100"/>
      <c r="E29" s="100"/>
      <c r="F29" s="100"/>
      <c r="G29" s="100"/>
      <c r="H29" s="100"/>
      <c r="J29" s="100"/>
      <c r="K29" s="100"/>
      <c r="L29" s="100"/>
      <c r="M29" s="100"/>
      <c r="N29" s="100"/>
      <c r="O29" s="100"/>
      <c r="P29" s="100"/>
      <c r="Q29" s="100"/>
    </row>
    <row r="30" spans="1:17" x14ac:dyDescent="0.25">
      <c r="A30" s="100"/>
      <c r="B30" s="100"/>
      <c r="C30" s="100"/>
      <c r="D30" s="100"/>
      <c r="E30" s="100"/>
      <c r="F30" s="100"/>
      <c r="G30" s="100"/>
      <c r="H30" s="100"/>
      <c r="J30" s="100"/>
      <c r="K30" s="100"/>
      <c r="L30" s="100"/>
      <c r="M30" s="100"/>
      <c r="N30" s="100"/>
      <c r="O30" s="100"/>
      <c r="P30" s="100"/>
      <c r="Q30" s="100"/>
    </row>
    <row r="31" spans="1:17" x14ac:dyDescent="0.25">
      <c r="A31" s="100"/>
      <c r="B31" s="100"/>
      <c r="C31" s="100"/>
      <c r="D31" s="100"/>
      <c r="E31" s="100"/>
      <c r="F31" s="100"/>
      <c r="G31" s="100"/>
      <c r="H31" s="100"/>
      <c r="J31" s="100"/>
      <c r="K31" s="100"/>
      <c r="L31" s="100"/>
      <c r="M31" s="100"/>
      <c r="N31" s="100"/>
      <c r="O31" s="100"/>
      <c r="P31" s="100"/>
      <c r="Q31" s="100"/>
    </row>
    <row r="32" spans="1:17" x14ac:dyDescent="0.25">
      <c r="A32" s="49" t="s">
        <v>250</v>
      </c>
      <c r="B32" s="49"/>
      <c r="C32" s="49"/>
      <c r="D32" s="49"/>
      <c r="E32" s="49"/>
      <c r="F32" s="49"/>
      <c r="G32" s="49"/>
      <c r="H32" s="84" t="str">
        <f>IF(COUNTIF(H34:H39, "="&amp;IncompleteText), IncompleteText, IF(COUNTIF(H34:H39, "="&amp;ErrorText), ErrorText, OKText))</f>
        <v>BLANK</v>
      </c>
      <c r="J32" s="49" t="s">
        <v>251</v>
      </c>
      <c r="K32" s="49"/>
      <c r="L32" s="49"/>
      <c r="M32" s="49"/>
      <c r="N32" s="49"/>
      <c r="O32" s="49"/>
      <c r="P32" s="49"/>
      <c r="Q32" s="84" t="str">
        <f>IF(COUNTIF(Q34:Q39, "="&amp;IncompleteText), IncompleteText, IF(COUNTIF(Q34:Q39, "="&amp;ErrorText), ErrorText, OKText))</f>
        <v>BLANK</v>
      </c>
    </row>
    <row r="33" spans="1:17" x14ac:dyDescent="0.25">
      <c r="A33" s="86" t="s">
        <v>44</v>
      </c>
      <c r="B33" s="127"/>
      <c r="C33" s="21"/>
      <c r="D33" s="21"/>
      <c r="E33" s="21"/>
      <c r="F33" s="21"/>
      <c r="G33" s="21"/>
      <c r="H33" s="85"/>
      <c r="J33" s="86" t="s">
        <v>44</v>
      </c>
      <c r="K33" s="127"/>
      <c r="L33" s="21"/>
      <c r="M33" s="21"/>
      <c r="N33" s="21"/>
      <c r="O33" s="21"/>
      <c r="P33" s="21"/>
      <c r="Q33" s="85"/>
    </row>
    <row r="34" spans="1:17" x14ac:dyDescent="0.25">
      <c r="A34" s="83"/>
      <c r="B34" s="83"/>
      <c r="C34" s="67" t="s">
        <v>104</v>
      </c>
      <c r="D34" s="67"/>
      <c r="E34" s="67"/>
      <c r="F34" s="68"/>
      <c r="G34" s="4"/>
      <c r="H34" s="30" t="str">
        <f t="shared" ref="H34:H39" si="1">IF(ISBLANK(G34),IncompleteText, IF(G34, OKText, ErrorText))</f>
        <v>BLANK</v>
      </c>
      <c r="J34" s="83" t="s">
        <v>345</v>
      </c>
      <c r="K34" s="83"/>
      <c r="L34" s="67" t="s">
        <v>252</v>
      </c>
      <c r="M34" s="67"/>
      <c r="N34" s="67"/>
      <c r="O34" s="68"/>
      <c r="P34" s="4"/>
      <c r="Q34" s="30" t="str">
        <f t="shared" ref="Q34:Q39" si="2">IF(ISBLANK(P34),IncompleteText, IF(P34, OKText, ErrorText))</f>
        <v>BLANK</v>
      </c>
    </row>
    <row r="35" spans="1:17" x14ac:dyDescent="0.25">
      <c r="A35" s="83"/>
      <c r="B35" s="83"/>
      <c r="C35" s="67" t="s">
        <v>60</v>
      </c>
      <c r="D35" s="67"/>
      <c r="E35" s="67"/>
      <c r="F35" s="68"/>
      <c r="G35" s="4"/>
      <c r="H35" s="30" t="str">
        <f t="shared" si="1"/>
        <v>BLANK</v>
      </c>
      <c r="J35" s="83" t="s">
        <v>345</v>
      </c>
      <c r="K35" s="83"/>
      <c r="L35" s="67" t="s">
        <v>253</v>
      </c>
      <c r="M35" s="67"/>
      <c r="N35" s="67"/>
      <c r="O35" s="68"/>
      <c r="P35" s="4"/>
      <c r="Q35" s="30" t="str">
        <f t="shared" si="2"/>
        <v>BLANK</v>
      </c>
    </row>
    <row r="36" spans="1:17" x14ac:dyDescent="0.25">
      <c r="A36" s="83"/>
      <c r="B36" s="83"/>
      <c r="C36" s="67" t="s">
        <v>254</v>
      </c>
      <c r="D36" s="67"/>
      <c r="E36" s="67"/>
      <c r="F36" s="68"/>
      <c r="G36" s="4"/>
      <c r="H36" s="30" t="str">
        <f t="shared" si="1"/>
        <v>BLANK</v>
      </c>
      <c r="J36" s="83" t="s">
        <v>346</v>
      </c>
      <c r="K36" s="83"/>
      <c r="L36" s="67" t="s">
        <v>255</v>
      </c>
      <c r="M36" s="67"/>
      <c r="N36" s="67"/>
      <c r="O36" s="68"/>
      <c r="P36" s="4"/>
      <c r="Q36" s="30" t="str">
        <f t="shared" si="2"/>
        <v>BLANK</v>
      </c>
    </row>
    <row r="37" spans="1:17" x14ac:dyDescent="0.25">
      <c r="A37" s="83" t="s">
        <v>343</v>
      </c>
      <c r="B37" s="83"/>
      <c r="C37" s="67" t="s">
        <v>93</v>
      </c>
      <c r="D37" s="67"/>
      <c r="E37" s="67"/>
      <c r="F37" s="68"/>
      <c r="G37" s="4"/>
      <c r="H37" s="30" t="str">
        <f t="shared" si="1"/>
        <v>BLANK</v>
      </c>
      <c r="J37" s="83" t="s">
        <v>343</v>
      </c>
      <c r="K37" s="83"/>
      <c r="L37" s="67" t="s">
        <v>81</v>
      </c>
      <c r="M37" s="67"/>
      <c r="N37" s="67"/>
      <c r="O37" s="68"/>
      <c r="P37" s="4"/>
      <c r="Q37" s="30" t="str">
        <f t="shared" si="2"/>
        <v>BLANK</v>
      </c>
    </row>
    <row r="38" spans="1:17" x14ac:dyDescent="0.25">
      <c r="A38" s="83" t="s">
        <v>344</v>
      </c>
      <c r="B38" s="83"/>
      <c r="C38" s="67" t="s">
        <v>81</v>
      </c>
      <c r="D38" s="67"/>
      <c r="E38" s="67"/>
      <c r="F38" s="68"/>
      <c r="G38" s="4"/>
      <c r="H38" s="30" t="str">
        <f t="shared" si="1"/>
        <v>BLANK</v>
      </c>
      <c r="J38" s="67"/>
      <c r="K38" s="67"/>
      <c r="L38" s="67" t="s">
        <v>256</v>
      </c>
      <c r="M38" s="67"/>
      <c r="N38" s="67"/>
      <c r="O38" s="68"/>
      <c r="P38" s="4"/>
      <c r="Q38" s="30" t="str">
        <f t="shared" si="2"/>
        <v>BLANK</v>
      </c>
    </row>
    <row r="39" spans="1:17" x14ac:dyDescent="0.25">
      <c r="A39" s="83" t="s">
        <v>347</v>
      </c>
      <c r="B39" s="83"/>
      <c r="C39" s="67" t="s">
        <v>85</v>
      </c>
      <c r="D39" s="67"/>
      <c r="E39" s="67"/>
      <c r="F39" s="68"/>
      <c r="G39" s="4"/>
      <c r="H39" s="30" t="str">
        <f t="shared" si="1"/>
        <v>BLANK</v>
      </c>
      <c r="J39" s="67"/>
      <c r="K39" s="67"/>
      <c r="L39" s="67" t="s">
        <v>257</v>
      </c>
      <c r="M39" s="67"/>
      <c r="N39" s="67"/>
      <c r="O39" s="68"/>
      <c r="P39" s="4"/>
      <c r="Q39" s="30" t="str">
        <f t="shared" si="2"/>
        <v>BLANK</v>
      </c>
    </row>
    <row r="40" spans="1:17" x14ac:dyDescent="0.25">
      <c r="A40" s="49" t="s">
        <v>14</v>
      </c>
      <c r="B40" s="49"/>
      <c r="C40" s="49"/>
      <c r="D40" s="49"/>
      <c r="E40" s="49"/>
      <c r="F40" s="49"/>
      <c r="G40" s="49"/>
      <c r="J40" s="49" t="s">
        <v>14</v>
      </c>
      <c r="K40" s="49"/>
      <c r="L40" s="49"/>
      <c r="M40" s="49"/>
      <c r="N40" s="49"/>
      <c r="O40" s="49"/>
      <c r="P40" s="49"/>
    </row>
    <row r="41" spans="1:17" x14ac:dyDescent="0.25">
      <c r="A41" s="115"/>
      <c r="B41" s="115"/>
      <c r="C41" s="115"/>
      <c r="D41" s="115"/>
      <c r="E41" s="115"/>
      <c r="F41" s="115"/>
      <c r="G41" s="115"/>
      <c r="J41" s="115"/>
      <c r="K41" s="115"/>
      <c r="L41" s="115"/>
      <c r="M41" s="115"/>
      <c r="N41" s="115"/>
      <c r="O41" s="115"/>
      <c r="P41" s="115"/>
    </row>
    <row r="42" spans="1:17" x14ac:dyDescent="0.25">
      <c r="A42" s="115"/>
      <c r="B42" s="115"/>
      <c r="C42" s="115"/>
      <c r="D42" s="115"/>
      <c r="E42" s="115"/>
      <c r="F42" s="115"/>
      <c r="G42" s="115"/>
      <c r="J42" s="115"/>
      <c r="K42" s="115"/>
      <c r="L42" s="115"/>
      <c r="M42" s="115"/>
      <c r="N42" s="115"/>
      <c r="O42" s="115"/>
      <c r="P42" s="115"/>
    </row>
    <row r="43" spans="1:17" x14ac:dyDescent="0.25">
      <c r="A43" s="115"/>
      <c r="B43" s="115"/>
      <c r="C43" s="115"/>
      <c r="D43" s="115"/>
      <c r="E43" s="115"/>
      <c r="F43" s="115"/>
      <c r="G43" s="115"/>
      <c r="J43" s="115"/>
      <c r="K43" s="115"/>
      <c r="L43" s="115"/>
      <c r="M43" s="115"/>
      <c r="N43" s="115"/>
      <c r="O43" s="115"/>
      <c r="P43" s="115"/>
    </row>
    <row r="44" spans="1:17" x14ac:dyDescent="0.25">
      <c r="A44" s="115"/>
      <c r="B44" s="115"/>
      <c r="C44" s="115"/>
      <c r="D44" s="115"/>
      <c r="E44" s="115"/>
      <c r="F44" s="115"/>
      <c r="G44" s="115"/>
      <c r="J44" s="115"/>
      <c r="K44" s="115"/>
      <c r="L44" s="115"/>
      <c r="M44" s="115"/>
      <c r="N44" s="115"/>
      <c r="O44" s="115"/>
      <c r="P44" s="115"/>
    </row>
  </sheetData>
  <sheetProtection algorithmName="SHA-512" hashValue="84CElj1lAQCBFKlcWR9a7ELdc1A+Xr0S3kYNClRLzUDZ5ASpkHBeC1d8ORn1y5Eotg93tM6ujVuUUFTRk2ov8w==" saltValue="adCsxUQc0aO1QEu93Vmn9Q==" spinCount="100000" sheet="1" scenarios="1" insertHyperlinks="0"/>
  <mergeCells count="52">
    <mergeCell ref="L39:O39"/>
    <mergeCell ref="J33:K33"/>
    <mergeCell ref="C34:F34"/>
    <mergeCell ref="C36:F36"/>
    <mergeCell ref="Q32:Q33"/>
    <mergeCell ref="L34:O34"/>
    <mergeCell ref="L35:O35"/>
    <mergeCell ref="L36:O36"/>
    <mergeCell ref="L37:O37"/>
    <mergeCell ref="L38:O38"/>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H2:N2"/>
    <mergeCell ref="A2:E2"/>
    <mergeCell ref="A32:G32"/>
    <mergeCell ref="A6:C6"/>
    <mergeCell ref="A7:C7"/>
    <mergeCell ref="A8:C8"/>
    <mergeCell ref="A9:C9"/>
    <mergeCell ref="A10:C10"/>
    <mergeCell ref="H32:H33"/>
    <mergeCell ref="A33:B33"/>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zoomScaleNormal="100" workbookViewId="0">
      <pane ySplit="1" topLeftCell="A2" activePane="bottomLeft" state="frozen"/>
      <selection pane="bottomLeft" activeCell="V78" sqref="V78:W81"/>
    </sheetView>
  </sheetViews>
  <sheetFormatPr defaultColWidth="8.7265625" defaultRowHeight="13.8" x14ac:dyDescent="0.25"/>
  <cols>
    <col min="1" max="16384" width="8.7265625" style="3"/>
  </cols>
  <sheetData>
    <row r="1" spans="1:23" x14ac:dyDescent="0.2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25">
      <c r="A2" s="49" t="s">
        <v>93</v>
      </c>
      <c r="B2" s="49"/>
      <c r="C2" s="49"/>
      <c r="D2" s="49"/>
      <c r="E2" s="49"/>
      <c r="F2" s="85" t="str">
        <f>IF(COUNTIF(F4:F5, "="&amp;IncompleteText), IncompleteText, IF(COUNTIF(F4:F5, "="&amp;ErrorText), ErrorText, OKText))</f>
        <v>BLANK</v>
      </c>
      <c r="H2" s="49" t="s">
        <v>258</v>
      </c>
      <c r="I2" s="49"/>
      <c r="J2" s="49"/>
      <c r="K2" s="49"/>
      <c r="L2" s="49"/>
      <c r="M2" s="85" t="str">
        <f>IF(COUNTIF(M4:M8, "="&amp;IncompleteText), IncompleteText, IF(COUNTIF(M4:M8, "="&amp;ErrorText), ErrorText, OKText))</f>
        <v>BLANK</v>
      </c>
    </row>
    <row r="3" spans="1:23" x14ac:dyDescent="0.25">
      <c r="A3" s="132" t="s">
        <v>259</v>
      </c>
      <c r="B3" s="133"/>
      <c r="C3" s="133"/>
      <c r="D3" s="135" t="s">
        <v>92</v>
      </c>
      <c r="E3" s="136"/>
      <c r="F3" s="85"/>
      <c r="H3" s="132" t="s">
        <v>259</v>
      </c>
      <c r="I3" s="133"/>
      <c r="J3" s="134"/>
      <c r="K3" s="135" t="s">
        <v>260</v>
      </c>
      <c r="L3" s="136"/>
      <c r="M3" s="85"/>
    </row>
    <row r="4" spans="1:23" x14ac:dyDescent="0.25">
      <c r="A4" s="67" t="s">
        <v>106</v>
      </c>
      <c r="B4" s="67"/>
      <c r="C4" s="67"/>
      <c r="D4" s="131"/>
      <c r="E4" s="131"/>
      <c r="F4" s="30" t="str">
        <f>IF(ISBLANK(D4), IncompleteText, OKText)</f>
        <v>BLANK</v>
      </c>
      <c r="H4" s="67" t="s">
        <v>261</v>
      </c>
      <c r="I4" s="67"/>
      <c r="J4" s="67"/>
      <c r="K4" s="130"/>
      <c r="L4" s="130"/>
      <c r="M4" s="30" t="str">
        <f>IF(ISBLANK(K4), IncompleteText, OKText)</f>
        <v>BLANK</v>
      </c>
    </row>
    <row r="5" spans="1:23" ht="14.4" x14ac:dyDescent="0.3">
      <c r="A5" s="67" t="s">
        <v>262</v>
      </c>
      <c r="B5" s="67"/>
      <c r="C5" s="67"/>
      <c r="D5" s="4"/>
      <c r="E5" s="2" t="s">
        <v>263</v>
      </c>
      <c r="F5" s="30" t="str">
        <f>IF(ISBLANK(D5), IncompleteText, IF(D5&lt;(MaxTSVoltage*0.5), ErrorText, OKText))</f>
        <v>BLANK</v>
      </c>
      <c r="H5" s="67" t="s">
        <v>264</v>
      </c>
      <c r="I5" s="67"/>
      <c r="J5" s="67"/>
      <c r="K5" s="130"/>
      <c r="L5" s="130"/>
      <c r="M5" s="30" t="str">
        <f>IF(ISBLANK(K5), IncompleteText, OKText)</f>
        <v>BLANK</v>
      </c>
    </row>
    <row r="6" spans="1:23" x14ac:dyDescent="0.25">
      <c r="H6" s="67" t="s">
        <v>265</v>
      </c>
      <c r="I6" s="67"/>
      <c r="J6" s="67"/>
      <c r="K6" s="4"/>
      <c r="L6" s="2" t="s">
        <v>31</v>
      </c>
      <c r="M6" s="30" t="str">
        <f>IF(ISBLANK(K6),IncompleteText,IF(K6&gt;(5000/NominalTSVoltage),ErrorText,OKText))</f>
        <v>BLANK</v>
      </c>
    </row>
    <row r="7" spans="1:23" x14ac:dyDescent="0.25">
      <c r="H7" s="67" t="s">
        <v>266</v>
      </c>
      <c r="I7" s="67"/>
      <c r="J7" s="67"/>
      <c r="K7" s="4"/>
      <c r="L7" s="2" t="s">
        <v>27</v>
      </c>
      <c r="M7" s="30" t="str">
        <f>IF(ISBLANK(K7), IncompleteText, OKText)</f>
        <v>BLANK</v>
      </c>
    </row>
    <row r="8" spans="1:23" x14ac:dyDescent="0.25">
      <c r="H8" s="67" t="s">
        <v>267</v>
      </c>
      <c r="I8" s="67"/>
      <c r="J8" s="67"/>
      <c r="K8" s="4"/>
      <c r="L8" s="2" t="s">
        <v>31</v>
      </c>
      <c r="M8" s="30" t="str">
        <f>IF(ISBLANK(K8), IncompleteText, OKText)</f>
        <v>BLANK</v>
      </c>
    </row>
    <row r="10" spans="1:23" x14ac:dyDescent="0.25">
      <c r="A10" s="91" t="s">
        <v>268</v>
      </c>
      <c r="B10" s="91"/>
      <c r="C10" s="91"/>
      <c r="D10" s="91"/>
      <c r="E10" s="91"/>
      <c r="F10" s="91"/>
      <c r="G10" s="91"/>
      <c r="H10" s="91"/>
      <c r="I10" s="91"/>
      <c r="J10" s="91"/>
      <c r="K10" s="91"/>
      <c r="M10" s="91" t="s">
        <v>269</v>
      </c>
      <c r="N10" s="91"/>
      <c r="O10" s="91"/>
      <c r="P10" s="91"/>
      <c r="Q10" s="91"/>
      <c r="R10" s="91"/>
      <c r="S10" s="91"/>
      <c r="T10" s="91"/>
      <c r="U10" s="91"/>
      <c r="V10" s="91"/>
      <c r="W10" s="91"/>
    </row>
    <row r="11" spans="1:23" x14ac:dyDescent="0.25">
      <c r="A11" s="91"/>
      <c r="B11" s="91"/>
      <c r="C11" s="91"/>
      <c r="D11" s="91"/>
      <c r="E11" s="91"/>
      <c r="F11" s="91"/>
      <c r="G11" s="91"/>
      <c r="H11" s="91"/>
      <c r="I11" s="91"/>
      <c r="J11" s="91"/>
      <c r="K11" s="91"/>
      <c r="M11" s="91"/>
      <c r="N11" s="91"/>
      <c r="O11" s="91"/>
      <c r="P11" s="91"/>
      <c r="Q11" s="91"/>
      <c r="R11" s="91"/>
      <c r="S11" s="91"/>
      <c r="T11" s="91"/>
      <c r="U11" s="91"/>
      <c r="V11" s="91"/>
      <c r="W11" s="91"/>
    </row>
    <row r="12" spans="1:23" x14ac:dyDescent="0.25">
      <c r="A12" s="91"/>
      <c r="B12" s="91"/>
      <c r="C12" s="91"/>
      <c r="D12" s="91"/>
      <c r="E12" s="91"/>
      <c r="F12" s="91"/>
      <c r="G12" s="91"/>
      <c r="H12" s="91"/>
      <c r="I12" s="91"/>
      <c r="J12" s="91"/>
      <c r="K12" s="91"/>
      <c r="M12" s="91"/>
      <c r="N12" s="91"/>
      <c r="O12" s="91"/>
      <c r="P12" s="91"/>
      <c r="Q12" s="91"/>
      <c r="R12" s="91"/>
      <c r="S12" s="91"/>
      <c r="T12" s="91"/>
      <c r="U12" s="91"/>
      <c r="V12" s="91"/>
      <c r="W12" s="91"/>
    </row>
    <row r="13" spans="1:23" x14ac:dyDescent="0.25">
      <c r="A13" s="91"/>
      <c r="B13" s="91"/>
      <c r="C13" s="91"/>
      <c r="D13" s="91"/>
      <c r="E13" s="91"/>
      <c r="F13" s="91"/>
      <c r="G13" s="91"/>
      <c r="H13" s="91"/>
      <c r="I13" s="91"/>
      <c r="J13" s="91"/>
      <c r="K13" s="91"/>
      <c r="M13" s="91"/>
      <c r="N13" s="91"/>
      <c r="O13" s="91"/>
      <c r="P13" s="91"/>
      <c r="Q13" s="91"/>
      <c r="R13" s="91"/>
      <c r="S13" s="91"/>
      <c r="T13" s="91"/>
      <c r="U13" s="91"/>
      <c r="V13" s="91"/>
      <c r="W13" s="91"/>
    </row>
    <row r="14" spans="1:23" x14ac:dyDescent="0.25">
      <c r="A14" s="91"/>
      <c r="B14" s="91"/>
      <c r="C14" s="91"/>
      <c r="D14" s="91"/>
      <c r="E14" s="91"/>
      <c r="F14" s="91"/>
      <c r="G14" s="91"/>
      <c r="H14" s="91"/>
      <c r="I14" s="91"/>
      <c r="J14" s="91"/>
      <c r="K14" s="91"/>
      <c r="M14" s="91"/>
      <c r="N14" s="91"/>
      <c r="O14" s="91"/>
      <c r="P14" s="91"/>
      <c r="Q14" s="91"/>
      <c r="R14" s="91"/>
      <c r="S14" s="91"/>
      <c r="T14" s="91"/>
      <c r="U14" s="91"/>
      <c r="V14" s="91"/>
      <c r="W14" s="91"/>
    </row>
    <row r="15" spans="1:23" x14ac:dyDescent="0.25">
      <c r="A15" s="91"/>
      <c r="B15" s="91"/>
      <c r="C15" s="91"/>
      <c r="D15" s="91"/>
      <c r="E15" s="91"/>
      <c r="F15" s="91"/>
      <c r="G15" s="91"/>
      <c r="H15" s="91"/>
      <c r="I15" s="91"/>
      <c r="J15" s="91"/>
      <c r="K15" s="91"/>
      <c r="M15" s="91"/>
      <c r="N15" s="91"/>
      <c r="O15" s="91"/>
      <c r="P15" s="91"/>
      <c r="Q15" s="91"/>
      <c r="R15" s="91"/>
      <c r="S15" s="91"/>
      <c r="T15" s="91"/>
      <c r="U15" s="91"/>
      <c r="V15" s="91"/>
      <c r="W15" s="91"/>
    </row>
    <row r="16" spans="1:23" x14ac:dyDescent="0.25">
      <c r="A16" s="91"/>
      <c r="B16" s="91"/>
      <c r="C16" s="91"/>
      <c r="D16" s="91"/>
      <c r="E16" s="91"/>
      <c r="F16" s="91"/>
      <c r="G16" s="91"/>
      <c r="H16" s="91"/>
      <c r="I16" s="91"/>
      <c r="J16" s="91"/>
      <c r="K16" s="91"/>
      <c r="M16" s="91"/>
      <c r="N16" s="91"/>
      <c r="O16" s="91"/>
      <c r="P16" s="91"/>
      <c r="Q16" s="91"/>
      <c r="R16" s="91"/>
      <c r="S16" s="91"/>
      <c r="T16" s="91"/>
      <c r="U16" s="91"/>
      <c r="V16" s="91"/>
      <c r="W16" s="91"/>
    </row>
    <row r="17" spans="1:23" x14ac:dyDescent="0.25">
      <c r="A17" s="91"/>
      <c r="B17" s="91"/>
      <c r="C17" s="91"/>
      <c r="D17" s="91"/>
      <c r="E17" s="91"/>
      <c r="F17" s="91"/>
      <c r="G17" s="91"/>
      <c r="H17" s="91"/>
      <c r="I17" s="91"/>
      <c r="J17" s="91"/>
      <c r="K17" s="91"/>
      <c r="M17" s="91"/>
      <c r="N17" s="91"/>
      <c r="O17" s="91"/>
      <c r="P17" s="91"/>
      <c r="Q17" s="91"/>
      <c r="R17" s="91"/>
      <c r="S17" s="91"/>
      <c r="T17" s="91"/>
      <c r="U17" s="91"/>
      <c r="V17" s="91"/>
      <c r="W17" s="91"/>
    </row>
    <row r="18" spans="1:23" x14ac:dyDescent="0.25">
      <c r="A18" s="91"/>
      <c r="B18" s="91"/>
      <c r="C18" s="91"/>
      <c r="D18" s="91"/>
      <c r="E18" s="91"/>
      <c r="F18" s="91"/>
      <c r="G18" s="91"/>
      <c r="H18" s="91"/>
      <c r="I18" s="91"/>
      <c r="J18" s="91"/>
      <c r="K18" s="91"/>
      <c r="M18" s="91"/>
      <c r="N18" s="91"/>
      <c r="O18" s="91"/>
      <c r="P18" s="91"/>
      <c r="Q18" s="91"/>
      <c r="R18" s="91"/>
      <c r="S18" s="91"/>
      <c r="T18" s="91"/>
      <c r="U18" s="91"/>
      <c r="V18" s="91"/>
      <c r="W18" s="91"/>
    </row>
    <row r="19" spans="1:23" x14ac:dyDescent="0.25">
      <c r="A19" s="91"/>
      <c r="B19" s="91"/>
      <c r="C19" s="91"/>
      <c r="D19" s="91"/>
      <c r="E19" s="91"/>
      <c r="F19" s="91"/>
      <c r="G19" s="91"/>
      <c r="H19" s="91"/>
      <c r="I19" s="91"/>
      <c r="J19" s="91"/>
      <c r="K19" s="91"/>
      <c r="M19" s="91"/>
      <c r="N19" s="91"/>
      <c r="O19" s="91"/>
      <c r="P19" s="91"/>
      <c r="Q19" s="91"/>
      <c r="R19" s="91"/>
      <c r="S19" s="91"/>
      <c r="T19" s="91"/>
      <c r="U19" s="91"/>
      <c r="V19" s="91"/>
      <c r="W19" s="91"/>
    </row>
    <row r="20" spans="1:23" x14ac:dyDescent="0.25">
      <c r="A20" s="91"/>
      <c r="B20" s="91"/>
      <c r="C20" s="91"/>
      <c r="D20" s="91"/>
      <c r="E20" s="91"/>
      <c r="F20" s="91"/>
      <c r="G20" s="91"/>
      <c r="H20" s="91"/>
      <c r="I20" s="91"/>
      <c r="J20" s="91"/>
      <c r="K20" s="91"/>
      <c r="M20" s="91"/>
      <c r="N20" s="91"/>
      <c r="O20" s="91"/>
      <c r="P20" s="91"/>
      <c r="Q20" s="91"/>
      <c r="R20" s="91"/>
      <c r="S20" s="91"/>
      <c r="T20" s="91"/>
      <c r="U20" s="91"/>
      <c r="V20" s="91"/>
      <c r="W20" s="91"/>
    </row>
    <row r="21" spans="1:23" x14ac:dyDescent="0.25">
      <c r="A21" s="91"/>
      <c r="B21" s="91"/>
      <c r="C21" s="91"/>
      <c r="D21" s="91"/>
      <c r="E21" s="91"/>
      <c r="F21" s="91"/>
      <c r="G21" s="91"/>
      <c r="H21" s="91"/>
      <c r="I21" s="91"/>
      <c r="J21" s="91"/>
      <c r="K21" s="91"/>
      <c r="M21" s="91"/>
      <c r="N21" s="91"/>
      <c r="O21" s="91"/>
      <c r="P21" s="91"/>
      <c r="Q21" s="91"/>
      <c r="R21" s="91"/>
      <c r="S21" s="91"/>
      <c r="T21" s="91"/>
      <c r="U21" s="91"/>
      <c r="V21" s="91"/>
      <c r="W21" s="91"/>
    </row>
    <row r="22" spans="1:23" x14ac:dyDescent="0.25">
      <c r="A22" s="91"/>
      <c r="B22" s="91"/>
      <c r="C22" s="91"/>
      <c r="D22" s="91"/>
      <c r="E22" s="91"/>
      <c r="F22" s="91"/>
      <c r="G22" s="91"/>
      <c r="H22" s="91"/>
      <c r="I22" s="91"/>
      <c r="J22" s="91"/>
      <c r="K22" s="91"/>
      <c r="M22" s="91"/>
      <c r="N22" s="91"/>
      <c r="O22" s="91"/>
      <c r="P22" s="91"/>
      <c r="Q22" s="91"/>
      <c r="R22" s="91"/>
      <c r="S22" s="91"/>
      <c r="T22" s="91"/>
      <c r="U22" s="91"/>
      <c r="V22" s="91"/>
      <c r="W22" s="91"/>
    </row>
    <row r="23" spans="1:23" x14ac:dyDescent="0.25">
      <c r="A23" s="91"/>
      <c r="B23" s="91"/>
      <c r="C23" s="91"/>
      <c r="D23" s="91"/>
      <c r="E23" s="91"/>
      <c r="F23" s="91"/>
      <c r="G23" s="91"/>
      <c r="H23" s="91"/>
      <c r="I23" s="91"/>
      <c r="J23" s="91"/>
      <c r="K23" s="91"/>
      <c r="M23" s="91"/>
      <c r="N23" s="91"/>
      <c r="O23" s="91"/>
      <c r="P23" s="91"/>
      <c r="Q23" s="91"/>
      <c r="R23" s="91"/>
      <c r="S23" s="91"/>
      <c r="T23" s="91"/>
      <c r="U23" s="91"/>
      <c r="V23" s="91"/>
      <c r="W23" s="91"/>
    </row>
    <row r="24" spans="1:23" x14ac:dyDescent="0.25">
      <c r="A24" s="91"/>
      <c r="B24" s="91"/>
      <c r="C24" s="91"/>
      <c r="D24" s="91"/>
      <c r="E24" s="91"/>
      <c r="F24" s="91"/>
      <c r="G24" s="91"/>
      <c r="H24" s="91"/>
      <c r="I24" s="91"/>
      <c r="J24" s="91"/>
      <c r="K24" s="91"/>
      <c r="M24" s="91"/>
      <c r="N24" s="91"/>
      <c r="O24" s="91"/>
      <c r="P24" s="91"/>
      <c r="Q24" s="91"/>
      <c r="R24" s="91"/>
      <c r="S24" s="91"/>
      <c r="T24" s="91"/>
      <c r="U24" s="91"/>
      <c r="V24" s="91"/>
      <c r="W24" s="91"/>
    </row>
    <row r="25" spans="1:23" x14ac:dyDescent="0.25">
      <c r="A25" s="91"/>
      <c r="B25" s="91"/>
      <c r="C25" s="91"/>
      <c r="D25" s="91"/>
      <c r="E25" s="91"/>
      <c r="F25" s="91"/>
      <c r="G25" s="91"/>
      <c r="H25" s="91"/>
      <c r="I25" s="91"/>
      <c r="J25" s="91"/>
      <c r="K25" s="91"/>
      <c r="M25" s="91"/>
      <c r="N25" s="91"/>
      <c r="O25" s="91"/>
      <c r="P25" s="91"/>
      <c r="Q25" s="91"/>
      <c r="R25" s="91"/>
      <c r="S25" s="91"/>
      <c r="T25" s="91"/>
      <c r="U25" s="91"/>
      <c r="V25" s="91"/>
      <c r="W25" s="91"/>
    </row>
    <row r="26" spans="1:23" x14ac:dyDescent="0.25">
      <c r="A26" s="91"/>
      <c r="B26" s="91"/>
      <c r="C26" s="91"/>
      <c r="D26" s="91"/>
      <c r="E26" s="91"/>
      <c r="F26" s="91"/>
      <c r="G26" s="91"/>
      <c r="H26" s="91"/>
      <c r="I26" s="91"/>
      <c r="J26" s="91"/>
      <c r="K26" s="91"/>
      <c r="M26" s="91"/>
      <c r="N26" s="91"/>
      <c r="O26" s="91"/>
      <c r="P26" s="91"/>
      <c r="Q26" s="91"/>
      <c r="R26" s="91"/>
      <c r="S26" s="91"/>
      <c r="T26" s="91"/>
      <c r="U26" s="91"/>
      <c r="V26" s="91"/>
      <c r="W26" s="91"/>
    </row>
    <row r="27" spans="1:23" x14ac:dyDescent="0.25">
      <c r="A27" s="91"/>
      <c r="B27" s="91"/>
      <c r="C27" s="91"/>
      <c r="D27" s="91"/>
      <c r="E27" s="91"/>
      <c r="F27" s="91"/>
      <c r="G27" s="91"/>
      <c r="H27" s="91"/>
      <c r="I27" s="91"/>
      <c r="J27" s="91"/>
      <c r="K27" s="91"/>
      <c r="M27" s="91"/>
      <c r="N27" s="91"/>
      <c r="O27" s="91"/>
      <c r="P27" s="91"/>
      <c r="Q27" s="91"/>
      <c r="R27" s="91"/>
      <c r="S27" s="91"/>
      <c r="T27" s="91"/>
      <c r="U27" s="91"/>
      <c r="V27" s="91"/>
      <c r="W27" s="91"/>
    </row>
    <row r="28" spans="1:23" x14ac:dyDescent="0.25">
      <c r="A28" s="91"/>
      <c r="B28" s="91"/>
      <c r="C28" s="91"/>
      <c r="D28" s="91"/>
      <c r="E28" s="91"/>
      <c r="F28" s="91"/>
      <c r="G28" s="91"/>
      <c r="H28" s="91"/>
      <c r="I28" s="91"/>
      <c r="J28" s="91"/>
      <c r="K28" s="91"/>
      <c r="M28" s="91"/>
      <c r="N28" s="91"/>
      <c r="O28" s="91"/>
      <c r="P28" s="91"/>
      <c r="Q28" s="91"/>
      <c r="R28" s="91"/>
      <c r="S28" s="91"/>
      <c r="T28" s="91"/>
      <c r="U28" s="91"/>
      <c r="V28" s="91"/>
      <c r="W28" s="91"/>
    </row>
    <row r="29" spans="1:23" x14ac:dyDescent="0.25">
      <c r="A29" s="91"/>
      <c r="B29" s="91"/>
      <c r="C29" s="91"/>
      <c r="D29" s="91"/>
      <c r="E29" s="91"/>
      <c r="F29" s="91"/>
      <c r="G29" s="91"/>
      <c r="H29" s="91"/>
      <c r="I29" s="91"/>
      <c r="J29" s="91"/>
      <c r="K29" s="91"/>
      <c r="M29" s="91"/>
      <c r="N29" s="91"/>
      <c r="O29" s="91"/>
      <c r="P29" s="91"/>
      <c r="Q29" s="91"/>
      <c r="R29" s="91"/>
      <c r="S29" s="91"/>
      <c r="T29" s="91"/>
      <c r="U29" s="91"/>
      <c r="V29" s="91"/>
      <c r="W29" s="91"/>
    </row>
    <row r="30" spans="1:23" x14ac:dyDescent="0.25">
      <c r="A30" s="91"/>
      <c r="B30" s="91"/>
      <c r="C30" s="91"/>
      <c r="D30" s="91"/>
      <c r="E30" s="91"/>
      <c r="F30" s="91"/>
      <c r="G30" s="91"/>
      <c r="H30" s="91"/>
      <c r="I30" s="91"/>
      <c r="J30" s="91"/>
      <c r="K30" s="91"/>
      <c r="M30" s="91"/>
      <c r="N30" s="91"/>
      <c r="O30" s="91"/>
      <c r="P30" s="91"/>
      <c r="Q30" s="91"/>
      <c r="R30" s="91"/>
      <c r="S30" s="91"/>
      <c r="T30" s="91"/>
      <c r="U30" s="91"/>
      <c r="V30" s="91"/>
      <c r="W30" s="91"/>
    </row>
    <row r="31" spans="1:23" x14ac:dyDescent="0.25">
      <c r="A31" s="91"/>
      <c r="B31" s="91"/>
      <c r="C31" s="91"/>
      <c r="D31" s="91"/>
      <c r="E31" s="91"/>
      <c r="F31" s="91"/>
      <c r="G31" s="91"/>
      <c r="H31" s="91"/>
      <c r="I31" s="91"/>
      <c r="J31" s="91"/>
      <c r="K31" s="91"/>
      <c r="M31" s="91"/>
      <c r="N31" s="91"/>
      <c r="O31" s="91"/>
      <c r="P31" s="91"/>
      <c r="Q31" s="91"/>
      <c r="R31" s="91"/>
      <c r="S31" s="91"/>
      <c r="T31" s="91"/>
      <c r="U31" s="91"/>
      <c r="V31" s="91"/>
      <c r="W31" s="91"/>
    </row>
    <row r="32" spans="1:23" x14ac:dyDescent="0.25">
      <c r="A32" s="91"/>
      <c r="B32" s="91"/>
      <c r="C32" s="91"/>
      <c r="D32" s="91"/>
      <c r="E32" s="91"/>
      <c r="F32" s="91"/>
      <c r="G32" s="91"/>
      <c r="H32" s="91"/>
      <c r="I32" s="91"/>
      <c r="J32" s="91"/>
      <c r="K32" s="91"/>
      <c r="M32" s="91"/>
      <c r="N32" s="91"/>
      <c r="O32" s="91"/>
      <c r="P32" s="91"/>
      <c r="Q32" s="91"/>
      <c r="R32" s="91"/>
      <c r="S32" s="91"/>
      <c r="T32" s="91"/>
      <c r="U32" s="91"/>
      <c r="V32" s="91"/>
      <c r="W32" s="91"/>
    </row>
    <row r="33" spans="1:23" x14ac:dyDescent="0.25">
      <c r="A33" s="91"/>
      <c r="B33" s="91"/>
      <c r="C33" s="91"/>
      <c r="D33" s="91"/>
      <c r="E33" s="91"/>
      <c r="F33" s="91"/>
      <c r="G33" s="91"/>
      <c r="H33" s="91"/>
      <c r="I33" s="91"/>
      <c r="J33" s="91"/>
      <c r="K33" s="91"/>
      <c r="M33" s="91"/>
      <c r="N33" s="91"/>
      <c r="O33" s="91"/>
      <c r="P33" s="91"/>
      <c r="Q33" s="91"/>
      <c r="R33" s="91"/>
      <c r="S33" s="91"/>
      <c r="T33" s="91"/>
      <c r="U33" s="91"/>
      <c r="V33" s="91"/>
      <c r="W33" s="91"/>
    </row>
    <row r="34" spans="1:23" x14ac:dyDescent="0.25">
      <c r="A34" s="91"/>
      <c r="B34" s="91"/>
      <c r="C34" s="91"/>
      <c r="D34" s="91"/>
      <c r="E34" s="91"/>
      <c r="F34" s="91"/>
      <c r="G34" s="91"/>
      <c r="H34" s="91"/>
      <c r="I34" s="91"/>
      <c r="J34" s="91"/>
      <c r="K34" s="91"/>
      <c r="M34" s="91"/>
      <c r="N34" s="91"/>
      <c r="O34" s="91"/>
      <c r="P34" s="91"/>
      <c r="Q34" s="91"/>
      <c r="R34" s="91"/>
      <c r="S34" s="91"/>
      <c r="T34" s="91"/>
      <c r="U34" s="91"/>
      <c r="V34" s="91"/>
      <c r="W34" s="91"/>
    </row>
    <row r="35" spans="1:23" x14ac:dyDescent="0.25">
      <c r="A35" s="91"/>
      <c r="B35" s="91"/>
      <c r="C35" s="91"/>
      <c r="D35" s="91"/>
      <c r="E35" s="91"/>
      <c r="F35" s="91"/>
      <c r="G35" s="91"/>
      <c r="H35" s="91"/>
      <c r="I35" s="91"/>
      <c r="J35" s="91"/>
      <c r="K35" s="91"/>
      <c r="M35" s="91"/>
      <c r="N35" s="91"/>
      <c r="O35" s="91"/>
      <c r="P35" s="91"/>
      <c r="Q35" s="91"/>
      <c r="R35" s="91"/>
      <c r="S35" s="91"/>
      <c r="T35" s="91"/>
      <c r="U35" s="91"/>
      <c r="V35" s="91"/>
      <c r="W35" s="91"/>
    </row>
    <row r="36" spans="1:23" x14ac:dyDescent="0.25">
      <c r="A36" s="49" t="s">
        <v>270</v>
      </c>
      <c r="B36" s="49"/>
      <c r="C36" s="49"/>
      <c r="D36" s="49"/>
      <c r="E36" s="49"/>
      <c r="F36" s="49"/>
      <c r="G36" s="49"/>
      <c r="H36" s="49"/>
      <c r="I36" s="49"/>
      <c r="J36" s="49"/>
      <c r="K36" s="84" t="str">
        <f>IF(COUNTIF(K38:K60, "="&amp;IncompleteText), IncompleteText, IF(COUNTIF(K38:K60, "="&amp;ErrorText), ErrorText, OKText))</f>
        <v>BLANK</v>
      </c>
      <c r="M36" s="49" t="s">
        <v>271</v>
      </c>
      <c r="N36" s="49"/>
      <c r="O36" s="49"/>
      <c r="P36" s="49"/>
      <c r="Q36" s="49"/>
      <c r="R36" s="49"/>
      <c r="S36" s="49"/>
      <c r="T36" s="49"/>
      <c r="U36" s="49"/>
      <c r="V36" s="49"/>
      <c r="W36" s="84" t="str">
        <f>IF(COUNTIF(W38:W40, "="&amp;IncompleteText), IncompleteText, IF(COUNTIF(W38:W40, "="&amp;ErrorText), ErrorText, OKText))</f>
        <v>BLANK</v>
      </c>
    </row>
    <row r="37" spans="1:23" x14ac:dyDescent="0.25">
      <c r="A37" s="86" t="s">
        <v>44</v>
      </c>
      <c r="B37" s="127"/>
      <c r="C37" s="21"/>
      <c r="D37" s="21"/>
      <c r="E37" s="21"/>
      <c r="F37" s="21"/>
      <c r="G37" s="21"/>
      <c r="H37" s="21"/>
      <c r="I37" s="21"/>
      <c r="J37" s="21"/>
      <c r="K37" s="85"/>
      <c r="M37" s="21"/>
      <c r="N37" s="21"/>
      <c r="O37" s="21"/>
      <c r="P37" s="21"/>
      <c r="Q37" s="21"/>
      <c r="R37" s="21"/>
      <c r="S37" s="21"/>
      <c r="T37" s="21"/>
      <c r="U37" s="21"/>
      <c r="V37" s="21"/>
      <c r="W37" s="85"/>
    </row>
    <row r="38" spans="1:23" x14ac:dyDescent="0.25">
      <c r="A38" s="83" t="s">
        <v>348</v>
      </c>
      <c r="B38" s="83"/>
      <c r="C38" s="67" t="s">
        <v>273</v>
      </c>
      <c r="D38" s="67"/>
      <c r="E38" s="67"/>
      <c r="F38" s="67"/>
      <c r="G38" s="67"/>
      <c r="H38" s="67"/>
      <c r="I38" s="68"/>
      <c r="J38" s="4"/>
      <c r="K38" s="30" t="str">
        <f t="shared" ref="K38:K60" si="0">IF(ISBLANK(J38),IncompleteText, IF(J38, OKText, ErrorText))</f>
        <v>BLANK</v>
      </c>
      <c r="M38" s="67" t="s">
        <v>274</v>
      </c>
      <c r="N38" s="67"/>
      <c r="O38" s="67"/>
      <c r="P38" s="67"/>
      <c r="Q38" s="67"/>
      <c r="R38" s="67"/>
      <c r="S38" s="67"/>
      <c r="T38" s="67"/>
      <c r="U38" s="68"/>
      <c r="V38" s="4"/>
      <c r="W38" s="30" t="str">
        <f>IF(ISBLANK(V38),IncompleteText, IF(V38, OKText, ErrorText))</f>
        <v>BLANK</v>
      </c>
    </row>
    <row r="39" spans="1:23" x14ac:dyDescent="0.25">
      <c r="A39" s="83" t="s">
        <v>348</v>
      </c>
      <c r="B39" s="83"/>
      <c r="C39" s="67" t="s">
        <v>275</v>
      </c>
      <c r="D39" s="67"/>
      <c r="E39" s="67"/>
      <c r="F39" s="67"/>
      <c r="G39" s="67"/>
      <c r="H39" s="67"/>
      <c r="I39" s="68"/>
      <c r="J39" s="4"/>
      <c r="K39" s="30" t="str">
        <f t="shared" si="0"/>
        <v>BLANK</v>
      </c>
      <c r="M39" s="67" t="s">
        <v>276</v>
      </c>
      <c r="N39" s="67"/>
      <c r="O39" s="67"/>
      <c r="P39" s="67"/>
      <c r="Q39" s="67"/>
      <c r="R39" s="67"/>
      <c r="S39" s="67"/>
      <c r="T39" s="67"/>
      <c r="U39" s="68"/>
      <c r="V39" s="4"/>
      <c r="W39" s="30" t="str">
        <f>IF(ISBLANK(V39),IncompleteText, IF(V39, OKText, ErrorText))</f>
        <v>BLANK</v>
      </c>
    </row>
    <row r="40" spans="1:23" x14ac:dyDescent="0.25">
      <c r="A40" s="83" t="s">
        <v>272</v>
      </c>
      <c r="B40" s="83"/>
      <c r="C40" s="67" t="s">
        <v>277</v>
      </c>
      <c r="D40" s="67"/>
      <c r="E40" s="67"/>
      <c r="F40" s="67"/>
      <c r="G40" s="67"/>
      <c r="H40" s="67"/>
      <c r="I40" s="68"/>
      <c r="J40" s="4"/>
      <c r="K40" s="30" t="str">
        <f t="shared" si="0"/>
        <v>BLANK</v>
      </c>
      <c r="M40" s="67" t="s">
        <v>278</v>
      </c>
      <c r="N40" s="67"/>
      <c r="O40" s="67"/>
      <c r="P40" s="67"/>
      <c r="Q40" s="67"/>
      <c r="R40" s="67"/>
      <c r="S40" s="67"/>
      <c r="T40" s="67"/>
      <c r="U40" s="68"/>
      <c r="V40" s="4"/>
      <c r="W40" s="30" t="str">
        <f>IF(ISBLANK(V40),IncompleteText, IF(V40, OKText, ErrorText))</f>
        <v>BLANK</v>
      </c>
    </row>
    <row r="41" spans="1:23" x14ac:dyDescent="0.25">
      <c r="A41" s="83" t="s">
        <v>272</v>
      </c>
      <c r="B41" s="83"/>
      <c r="C41" s="67" t="s">
        <v>279</v>
      </c>
      <c r="D41" s="67"/>
      <c r="E41" s="67"/>
      <c r="F41" s="67"/>
      <c r="G41" s="67"/>
      <c r="H41" s="67"/>
      <c r="I41" s="68"/>
      <c r="J41" s="4"/>
      <c r="K41" s="30" t="str">
        <f t="shared" si="0"/>
        <v>BLANK</v>
      </c>
      <c r="M41" s="49" t="s">
        <v>14</v>
      </c>
      <c r="N41" s="49"/>
      <c r="O41" s="49"/>
      <c r="P41" s="49"/>
      <c r="Q41" s="49"/>
      <c r="R41" s="49"/>
      <c r="S41" s="49"/>
      <c r="T41" s="49"/>
      <c r="U41" s="49"/>
      <c r="V41" s="108" t="s">
        <v>44</v>
      </c>
      <c r="W41" s="109"/>
    </row>
    <row r="42" spans="1:23" x14ac:dyDescent="0.25">
      <c r="A42" s="83" t="s">
        <v>280</v>
      </c>
      <c r="B42" s="83"/>
      <c r="C42" s="67" t="s">
        <v>281</v>
      </c>
      <c r="D42" s="67"/>
      <c r="E42" s="67"/>
      <c r="F42" s="67"/>
      <c r="G42" s="67"/>
      <c r="H42" s="67"/>
      <c r="I42" s="68"/>
      <c r="J42" s="4"/>
      <c r="K42" s="30" t="str">
        <f t="shared" si="0"/>
        <v>BLANK</v>
      </c>
      <c r="M42" s="58"/>
      <c r="N42" s="59"/>
      <c r="O42" s="59"/>
      <c r="P42" s="59"/>
      <c r="Q42" s="59"/>
      <c r="R42" s="59"/>
      <c r="S42" s="59"/>
      <c r="T42" s="59"/>
      <c r="U42" s="59"/>
      <c r="V42" s="75" t="s">
        <v>260</v>
      </c>
      <c r="W42" s="110"/>
    </row>
    <row r="43" spans="1:23" x14ac:dyDescent="0.25">
      <c r="A43" s="83" t="s">
        <v>282</v>
      </c>
      <c r="B43" s="83"/>
      <c r="C43" s="67" t="s">
        <v>283</v>
      </c>
      <c r="D43" s="67"/>
      <c r="E43" s="67"/>
      <c r="F43" s="67"/>
      <c r="G43" s="67"/>
      <c r="H43" s="67"/>
      <c r="I43" s="68"/>
      <c r="J43" s="4"/>
      <c r="K43" s="30" t="str">
        <f t="shared" si="0"/>
        <v>BLANK</v>
      </c>
      <c r="M43" s="58"/>
      <c r="N43" s="59"/>
      <c r="O43" s="59"/>
      <c r="P43" s="59"/>
      <c r="Q43" s="59"/>
      <c r="R43" s="59"/>
      <c r="S43" s="59"/>
      <c r="T43" s="59"/>
      <c r="U43" s="59"/>
      <c r="V43" s="111"/>
      <c r="W43" s="112"/>
    </row>
    <row r="44" spans="1:23" x14ac:dyDescent="0.25">
      <c r="A44" s="83" t="s">
        <v>284</v>
      </c>
      <c r="B44" s="83"/>
      <c r="C44" s="67" t="s">
        <v>253</v>
      </c>
      <c r="D44" s="67"/>
      <c r="E44" s="67"/>
      <c r="F44" s="67"/>
      <c r="G44" s="67"/>
      <c r="H44" s="67"/>
      <c r="I44" s="68"/>
      <c r="J44" s="4"/>
      <c r="K44" s="30" t="str">
        <f t="shared" si="0"/>
        <v>BLANK</v>
      </c>
      <c r="M44" s="58"/>
      <c r="N44" s="59"/>
      <c r="O44" s="59"/>
      <c r="P44" s="59"/>
      <c r="Q44" s="59"/>
      <c r="R44" s="59"/>
      <c r="S44" s="59"/>
      <c r="T44" s="59"/>
      <c r="U44" s="59"/>
      <c r="V44" s="111"/>
      <c r="W44" s="112"/>
    </row>
    <row r="45" spans="1:23" x14ac:dyDescent="0.25">
      <c r="A45" s="83" t="s">
        <v>92</v>
      </c>
      <c r="B45" s="83"/>
      <c r="C45" s="67" t="s">
        <v>93</v>
      </c>
      <c r="D45" s="67"/>
      <c r="E45" s="67"/>
      <c r="F45" s="67"/>
      <c r="G45" s="67"/>
      <c r="H45" s="67"/>
      <c r="I45" s="68"/>
      <c r="J45" s="4"/>
      <c r="K45" s="30" t="str">
        <f t="shared" si="0"/>
        <v>BLANK</v>
      </c>
      <c r="M45" s="58"/>
      <c r="N45" s="59"/>
      <c r="O45" s="59"/>
      <c r="P45" s="59"/>
      <c r="Q45" s="59"/>
      <c r="R45" s="59"/>
      <c r="S45" s="59"/>
      <c r="T45" s="59"/>
      <c r="U45" s="59"/>
      <c r="V45" s="113"/>
      <c r="W45" s="114"/>
    </row>
    <row r="46" spans="1:23" x14ac:dyDescent="0.25">
      <c r="A46" s="83" t="s">
        <v>260</v>
      </c>
      <c r="B46" s="83"/>
      <c r="C46" s="67" t="s">
        <v>258</v>
      </c>
      <c r="D46" s="67"/>
      <c r="E46" s="67"/>
      <c r="F46" s="67"/>
      <c r="G46" s="67"/>
      <c r="H46" s="67"/>
      <c r="I46" s="68"/>
      <c r="J46" s="4"/>
      <c r="K46" s="30" t="str">
        <f t="shared" si="0"/>
        <v>BLANK</v>
      </c>
    </row>
    <row r="47" spans="1:23" x14ac:dyDescent="0.25">
      <c r="A47" s="83" t="s">
        <v>350</v>
      </c>
      <c r="B47" s="83"/>
      <c r="C47" s="67" t="s">
        <v>285</v>
      </c>
      <c r="D47" s="67"/>
      <c r="E47" s="67"/>
      <c r="F47" s="67"/>
      <c r="G47" s="67"/>
      <c r="H47" s="67"/>
      <c r="I47" s="68"/>
      <c r="J47" s="4"/>
      <c r="K47" s="30" t="str">
        <f t="shared" si="0"/>
        <v>BLANK</v>
      </c>
      <c r="M47" s="91" t="s">
        <v>331</v>
      </c>
      <c r="N47" s="91"/>
      <c r="O47" s="91"/>
      <c r="P47" s="91"/>
      <c r="Q47" s="91"/>
      <c r="R47" s="91"/>
      <c r="S47" s="91"/>
      <c r="T47" s="91"/>
      <c r="U47" s="91"/>
      <c r="V47" s="91"/>
      <c r="W47" s="91"/>
    </row>
    <row r="48" spans="1:23" x14ac:dyDescent="0.25">
      <c r="A48" s="83" t="s">
        <v>286</v>
      </c>
      <c r="B48" s="83"/>
      <c r="C48" s="67" t="s">
        <v>287</v>
      </c>
      <c r="D48" s="67"/>
      <c r="E48" s="67"/>
      <c r="F48" s="67"/>
      <c r="G48" s="67"/>
      <c r="H48" s="67"/>
      <c r="I48" s="68"/>
      <c r="J48" s="4"/>
      <c r="K48" s="30" t="str">
        <f t="shared" si="0"/>
        <v>BLANK</v>
      </c>
      <c r="M48" s="91"/>
      <c r="N48" s="91"/>
      <c r="O48" s="91"/>
      <c r="P48" s="91"/>
      <c r="Q48" s="91"/>
      <c r="R48" s="91"/>
      <c r="S48" s="91"/>
      <c r="T48" s="91"/>
      <c r="U48" s="91"/>
      <c r="V48" s="91"/>
      <c r="W48" s="91"/>
    </row>
    <row r="49" spans="1:23" x14ac:dyDescent="0.25">
      <c r="A49" s="83"/>
      <c r="B49" s="83"/>
      <c r="C49" s="67" t="s">
        <v>288</v>
      </c>
      <c r="D49" s="67"/>
      <c r="E49" s="67"/>
      <c r="F49" s="67"/>
      <c r="G49" s="67"/>
      <c r="H49" s="67"/>
      <c r="I49" s="68"/>
      <c r="J49" s="4"/>
      <c r="K49" s="30" t="str">
        <f t="shared" si="0"/>
        <v>BLANK</v>
      </c>
      <c r="M49" s="91"/>
      <c r="N49" s="91"/>
      <c r="O49" s="91"/>
      <c r="P49" s="91"/>
      <c r="Q49" s="91"/>
      <c r="R49" s="91"/>
      <c r="S49" s="91"/>
      <c r="T49" s="91"/>
      <c r="U49" s="91"/>
      <c r="V49" s="91"/>
      <c r="W49" s="91"/>
    </row>
    <row r="50" spans="1:23" x14ac:dyDescent="0.25">
      <c r="A50" s="83"/>
      <c r="B50" s="83"/>
      <c r="C50" s="67" t="s">
        <v>289</v>
      </c>
      <c r="D50" s="67"/>
      <c r="E50" s="67"/>
      <c r="F50" s="67"/>
      <c r="G50" s="67"/>
      <c r="H50" s="67"/>
      <c r="I50" s="68"/>
      <c r="J50" s="4"/>
      <c r="K50" s="30" t="str">
        <f t="shared" si="0"/>
        <v>BLANK</v>
      </c>
      <c r="M50" s="91"/>
      <c r="N50" s="91"/>
      <c r="O50" s="91"/>
      <c r="P50" s="91"/>
      <c r="Q50" s="91"/>
      <c r="R50" s="91"/>
      <c r="S50" s="91"/>
      <c r="T50" s="91"/>
      <c r="U50" s="91"/>
      <c r="V50" s="91"/>
      <c r="W50" s="91"/>
    </row>
    <row r="51" spans="1:23" x14ac:dyDescent="0.25">
      <c r="A51" s="83"/>
      <c r="B51" s="83"/>
      <c r="C51" s="67" t="s">
        <v>254</v>
      </c>
      <c r="D51" s="67"/>
      <c r="E51" s="67"/>
      <c r="F51" s="67"/>
      <c r="G51" s="67"/>
      <c r="H51" s="67"/>
      <c r="I51" s="68"/>
      <c r="J51" s="4"/>
      <c r="K51" s="30" t="str">
        <f t="shared" si="0"/>
        <v>BLANK</v>
      </c>
      <c r="M51" s="91"/>
      <c r="N51" s="91"/>
      <c r="O51" s="91"/>
      <c r="P51" s="91"/>
      <c r="Q51" s="91"/>
      <c r="R51" s="91"/>
      <c r="S51" s="91"/>
      <c r="T51" s="91"/>
      <c r="U51" s="91"/>
      <c r="V51" s="91"/>
      <c r="W51" s="91"/>
    </row>
    <row r="52" spans="1:23" x14ac:dyDescent="0.25">
      <c r="A52" s="83" t="s">
        <v>290</v>
      </c>
      <c r="B52" s="83"/>
      <c r="C52" s="67" t="s">
        <v>291</v>
      </c>
      <c r="D52" s="67"/>
      <c r="E52" s="67"/>
      <c r="F52" s="67"/>
      <c r="G52" s="67"/>
      <c r="H52" s="67"/>
      <c r="I52" s="68"/>
      <c r="J52" s="4"/>
      <c r="K52" s="30" t="str">
        <f t="shared" si="0"/>
        <v>BLANK</v>
      </c>
      <c r="M52" s="91"/>
      <c r="N52" s="91"/>
      <c r="O52" s="91"/>
      <c r="P52" s="91"/>
      <c r="Q52" s="91"/>
      <c r="R52" s="91"/>
      <c r="S52" s="91"/>
      <c r="T52" s="91"/>
      <c r="U52" s="91"/>
      <c r="V52" s="91"/>
      <c r="W52" s="91"/>
    </row>
    <row r="53" spans="1:23" x14ac:dyDescent="0.25">
      <c r="A53" s="83" t="s">
        <v>290</v>
      </c>
      <c r="B53" s="83"/>
      <c r="C53" s="67" t="s">
        <v>292</v>
      </c>
      <c r="D53" s="67"/>
      <c r="E53" s="67"/>
      <c r="F53" s="67"/>
      <c r="G53" s="67"/>
      <c r="H53" s="67"/>
      <c r="I53" s="68"/>
      <c r="J53" s="4"/>
      <c r="K53" s="30" t="str">
        <f t="shared" si="0"/>
        <v>BLANK</v>
      </c>
      <c r="M53" s="91"/>
      <c r="N53" s="91"/>
      <c r="O53" s="91"/>
      <c r="P53" s="91"/>
      <c r="Q53" s="91"/>
      <c r="R53" s="91"/>
      <c r="S53" s="91"/>
      <c r="T53" s="91"/>
      <c r="U53" s="91"/>
      <c r="V53" s="91"/>
      <c r="W53" s="91"/>
    </row>
    <row r="54" spans="1:23" x14ac:dyDescent="0.25">
      <c r="A54" s="83" t="s">
        <v>290</v>
      </c>
      <c r="B54" s="83"/>
      <c r="C54" s="67" t="s">
        <v>293</v>
      </c>
      <c r="D54" s="67"/>
      <c r="E54" s="67"/>
      <c r="F54" s="67"/>
      <c r="G54" s="67"/>
      <c r="H54" s="67"/>
      <c r="I54" s="68"/>
      <c r="J54" s="4"/>
      <c r="K54" s="30" t="str">
        <f t="shared" si="0"/>
        <v>BLANK</v>
      </c>
      <c r="M54" s="91"/>
      <c r="N54" s="91"/>
      <c r="O54" s="91"/>
      <c r="P54" s="91"/>
      <c r="Q54" s="91"/>
      <c r="R54" s="91"/>
      <c r="S54" s="91"/>
      <c r="T54" s="91"/>
      <c r="U54" s="91"/>
      <c r="V54" s="91"/>
      <c r="W54" s="91"/>
    </row>
    <row r="55" spans="1:23" x14ac:dyDescent="0.25">
      <c r="A55" s="83"/>
      <c r="B55" s="83"/>
      <c r="C55" s="67" t="s">
        <v>294</v>
      </c>
      <c r="D55" s="67"/>
      <c r="E55" s="67"/>
      <c r="F55" s="67"/>
      <c r="G55" s="67"/>
      <c r="H55" s="67"/>
      <c r="I55" s="68"/>
      <c r="J55" s="4"/>
      <c r="K55" s="30" t="str">
        <f t="shared" si="0"/>
        <v>BLANK</v>
      </c>
      <c r="M55" s="91"/>
      <c r="N55" s="91"/>
      <c r="O55" s="91"/>
      <c r="P55" s="91"/>
      <c r="Q55" s="91"/>
      <c r="R55" s="91"/>
      <c r="S55" s="91"/>
      <c r="T55" s="91"/>
      <c r="U55" s="91"/>
      <c r="V55" s="91"/>
      <c r="W55" s="91"/>
    </row>
    <row r="56" spans="1:23" x14ac:dyDescent="0.25">
      <c r="A56" s="83" t="s">
        <v>351</v>
      </c>
      <c r="B56" s="83"/>
      <c r="C56" s="67" t="s">
        <v>295</v>
      </c>
      <c r="D56" s="67"/>
      <c r="E56" s="67"/>
      <c r="F56" s="67"/>
      <c r="G56" s="67"/>
      <c r="H56" s="67"/>
      <c r="I56" s="68"/>
      <c r="J56" s="4"/>
      <c r="K56" s="30" t="str">
        <f t="shared" si="0"/>
        <v>BLANK</v>
      </c>
      <c r="M56" s="91"/>
      <c r="N56" s="91"/>
      <c r="O56" s="91"/>
      <c r="P56" s="91"/>
      <c r="Q56" s="91"/>
      <c r="R56" s="91"/>
      <c r="S56" s="91"/>
      <c r="T56" s="91"/>
      <c r="U56" s="91"/>
      <c r="V56" s="91"/>
      <c r="W56" s="91"/>
    </row>
    <row r="57" spans="1:23" x14ac:dyDescent="0.25">
      <c r="A57" s="83" t="s">
        <v>352</v>
      </c>
      <c r="B57" s="83"/>
      <c r="C57" s="67" t="s">
        <v>296</v>
      </c>
      <c r="D57" s="67"/>
      <c r="E57" s="67"/>
      <c r="F57" s="67"/>
      <c r="G57" s="67"/>
      <c r="H57" s="67"/>
      <c r="I57" s="68"/>
      <c r="J57" s="4"/>
      <c r="K57" s="30" t="str">
        <f t="shared" si="0"/>
        <v>BLANK</v>
      </c>
      <c r="M57" s="91"/>
      <c r="N57" s="91"/>
      <c r="O57" s="91"/>
      <c r="P57" s="91"/>
      <c r="Q57" s="91"/>
      <c r="R57" s="91"/>
      <c r="S57" s="91"/>
      <c r="T57" s="91"/>
      <c r="U57" s="91"/>
      <c r="V57" s="91"/>
      <c r="W57" s="91"/>
    </row>
    <row r="58" spans="1:23" x14ac:dyDescent="0.25">
      <c r="A58" s="83"/>
      <c r="B58" s="83"/>
      <c r="C58" s="67" t="s">
        <v>297</v>
      </c>
      <c r="D58" s="67"/>
      <c r="E58" s="67"/>
      <c r="F58" s="67"/>
      <c r="G58" s="67"/>
      <c r="H58" s="67"/>
      <c r="I58" s="68"/>
      <c r="J58" s="4"/>
      <c r="K58" s="30" t="str">
        <f t="shared" si="0"/>
        <v>BLANK</v>
      </c>
      <c r="M58" s="91"/>
      <c r="N58" s="91"/>
      <c r="O58" s="91"/>
      <c r="P58" s="91"/>
      <c r="Q58" s="91"/>
      <c r="R58" s="91"/>
      <c r="S58" s="91"/>
      <c r="T58" s="91"/>
      <c r="U58" s="91"/>
      <c r="V58" s="91"/>
      <c r="W58" s="91"/>
    </row>
    <row r="59" spans="1:23" x14ac:dyDescent="0.25">
      <c r="A59" s="83"/>
      <c r="B59" s="83"/>
      <c r="C59" s="67" t="s">
        <v>298</v>
      </c>
      <c r="D59" s="67"/>
      <c r="E59" s="67"/>
      <c r="F59" s="67"/>
      <c r="G59" s="67"/>
      <c r="H59" s="67"/>
      <c r="I59" s="68"/>
      <c r="J59" s="4"/>
      <c r="K59" s="30" t="str">
        <f t="shared" si="0"/>
        <v>BLANK</v>
      </c>
      <c r="M59" s="91"/>
      <c r="N59" s="91"/>
      <c r="O59" s="91"/>
      <c r="P59" s="91"/>
      <c r="Q59" s="91"/>
      <c r="R59" s="91"/>
      <c r="S59" s="91"/>
      <c r="T59" s="91"/>
      <c r="U59" s="91"/>
      <c r="V59" s="91"/>
      <c r="W59" s="91"/>
    </row>
    <row r="60" spans="1:23" x14ac:dyDescent="0.25">
      <c r="A60" s="83" t="s">
        <v>353</v>
      </c>
      <c r="B60" s="83"/>
      <c r="C60" s="67" t="s">
        <v>300</v>
      </c>
      <c r="D60" s="67"/>
      <c r="E60" s="67"/>
      <c r="F60" s="67"/>
      <c r="G60" s="67"/>
      <c r="H60" s="67"/>
      <c r="I60" s="68"/>
      <c r="J60" s="4"/>
      <c r="K60" s="30" t="str">
        <f t="shared" si="0"/>
        <v>BLANK</v>
      </c>
      <c r="M60" s="91"/>
      <c r="N60" s="91"/>
      <c r="O60" s="91"/>
      <c r="P60" s="91"/>
      <c r="Q60" s="91"/>
      <c r="R60" s="91"/>
      <c r="S60" s="91"/>
      <c r="T60" s="91"/>
      <c r="U60" s="91"/>
      <c r="V60" s="91"/>
      <c r="W60" s="91"/>
    </row>
    <row r="61" spans="1:23" x14ac:dyDescent="0.25">
      <c r="A61" s="49" t="s">
        <v>14</v>
      </c>
      <c r="B61" s="49"/>
      <c r="C61" s="49"/>
      <c r="D61" s="49"/>
      <c r="E61" s="49"/>
      <c r="F61" s="49"/>
      <c r="G61" s="49"/>
      <c r="H61" s="49"/>
      <c r="I61" s="49"/>
      <c r="J61" s="108" t="s">
        <v>44</v>
      </c>
      <c r="K61" s="109"/>
      <c r="M61" s="91"/>
      <c r="N61" s="91"/>
      <c r="O61" s="91"/>
      <c r="P61" s="91"/>
      <c r="Q61" s="91"/>
      <c r="R61" s="91"/>
      <c r="S61" s="91"/>
      <c r="T61" s="91"/>
      <c r="U61" s="91"/>
      <c r="V61" s="91"/>
      <c r="W61" s="91"/>
    </row>
    <row r="62" spans="1:23" x14ac:dyDescent="0.25">
      <c r="A62" s="58"/>
      <c r="B62" s="59"/>
      <c r="C62" s="59"/>
      <c r="D62" s="59"/>
      <c r="E62" s="59"/>
      <c r="F62" s="59"/>
      <c r="G62" s="59"/>
      <c r="H62" s="59"/>
      <c r="I62" s="59"/>
      <c r="J62" s="75" t="s">
        <v>301</v>
      </c>
      <c r="K62" s="110"/>
      <c r="M62" s="91"/>
      <c r="N62" s="91"/>
      <c r="O62" s="91"/>
      <c r="P62" s="91"/>
      <c r="Q62" s="91"/>
      <c r="R62" s="91"/>
      <c r="S62" s="91"/>
      <c r="T62" s="91"/>
      <c r="U62" s="91"/>
      <c r="V62" s="91"/>
      <c r="W62" s="91"/>
    </row>
    <row r="63" spans="1:23" x14ac:dyDescent="0.25">
      <c r="A63" s="58"/>
      <c r="B63" s="59"/>
      <c r="C63" s="59"/>
      <c r="D63" s="59"/>
      <c r="E63" s="59"/>
      <c r="F63" s="59"/>
      <c r="G63" s="59"/>
      <c r="H63" s="59"/>
      <c r="I63" s="59"/>
      <c r="J63" s="111"/>
      <c r="K63" s="112"/>
      <c r="M63" s="91"/>
      <c r="N63" s="91"/>
      <c r="O63" s="91"/>
      <c r="P63" s="91"/>
      <c r="Q63" s="91"/>
      <c r="R63" s="91"/>
      <c r="S63" s="91"/>
      <c r="T63" s="91"/>
      <c r="U63" s="91"/>
      <c r="V63" s="91"/>
      <c r="W63" s="91"/>
    </row>
    <row r="64" spans="1:23" x14ac:dyDescent="0.25">
      <c r="A64" s="58"/>
      <c r="B64" s="59"/>
      <c r="C64" s="59"/>
      <c r="D64" s="59"/>
      <c r="E64" s="59"/>
      <c r="F64" s="59"/>
      <c r="G64" s="59"/>
      <c r="H64" s="59"/>
      <c r="I64" s="59"/>
      <c r="J64" s="111"/>
      <c r="K64" s="112"/>
      <c r="M64" s="91"/>
      <c r="N64" s="91"/>
      <c r="O64" s="91"/>
      <c r="P64" s="91"/>
      <c r="Q64" s="91"/>
      <c r="R64" s="91"/>
      <c r="S64" s="91"/>
      <c r="T64" s="91"/>
      <c r="U64" s="91"/>
      <c r="V64" s="91"/>
      <c r="W64" s="91"/>
    </row>
    <row r="65" spans="1:23" x14ac:dyDescent="0.25">
      <c r="A65" s="58"/>
      <c r="B65" s="59"/>
      <c r="C65" s="59"/>
      <c r="D65" s="59"/>
      <c r="E65" s="59"/>
      <c r="F65" s="59"/>
      <c r="G65" s="59"/>
      <c r="H65" s="59"/>
      <c r="I65" s="59"/>
      <c r="J65" s="113"/>
      <c r="K65" s="114"/>
      <c r="M65" s="91"/>
      <c r="N65" s="91"/>
      <c r="O65" s="91"/>
      <c r="P65" s="91"/>
      <c r="Q65" s="91"/>
      <c r="R65" s="91"/>
      <c r="S65" s="91"/>
      <c r="T65" s="91"/>
      <c r="U65" s="91"/>
      <c r="V65" s="91"/>
      <c r="W65" s="91"/>
    </row>
    <row r="66" spans="1:23" x14ac:dyDescent="0.25">
      <c r="M66" s="91"/>
      <c r="N66" s="91"/>
      <c r="O66" s="91"/>
      <c r="P66" s="91"/>
      <c r="Q66" s="91"/>
      <c r="R66" s="91"/>
      <c r="S66" s="91"/>
      <c r="T66" s="91"/>
      <c r="U66" s="91"/>
      <c r="V66" s="91"/>
      <c r="W66" s="91"/>
    </row>
    <row r="67" spans="1:23" x14ac:dyDescent="0.25">
      <c r="M67" s="91"/>
      <c r="N67" s="91"/>
      <c r="O67" s="91"/>
      <c r="P67" s="91"/>
      <c r="Q67" s="91"/>
      <c r="R67" s="91"/>
      <c r="S67" s="91"/>
      <c r="T67" s="91"/>
      <c r="U67" s="91"/>
      <c r="V67" s="91"/>
      <c r="W67" s="91"/>
    </row>
    <row r="68" spans="1:23" x14ac:dyDescent="0.25">
      <c r="M68" s="91"/>
      <c r="N68" s="91"/>
      <c r="O68" s="91"/>
      <c r="P68" s="91"/>
      <c r="Q68" s="91"/>
      <c r="R68" s="91"/>
      <c r="S68" s="91"/>
      <c r="T68" s="91"/>
      <c r="U68" s="91"/>
      <c r="V68" s="91"/>
      <c r="W68" s="91"/>
    </row>
    <row r="69" spans="1:23" x14ac:dyDescent="0.25">
      <c r="M69" s="91"/>
      <c r="N69" s="91"/>
      <c r="O69" s="91"/>
      <c r="P69" s="91"/>
      <c r="Q69" s="91"/>
      <c r="R69" s="91"/>
      <c r="S69" s="91"/>
      <c r="T69" s="91"/>
      <c r="U69" s="91"/>
      <c r="V69" s="91"/>
      <c r="W69" s="91"/>
    </row>
    <row r="70" spans="1:23" x14ac:dyDescent="0.25">
      <c r="M70" s="91"/>
      <c r="N70" s="91"/>
      <c r="O70" s="91"/>
      <c r="P70" s="91"/>
      <c r="Q70" s="91"/>
      <c r="R70" s="91"/>
      <c r="S70" s="91"/>
      <c r="T70" s="91"/>
      <c r="U70" s="91"/>
      <c r="V70" s="91"/>
      <c r="W70" s="91"/>
    </row>
    <row r="71" spans="1:23" x14ac:dyDescent="0.25">
      <c r="M71" s="91"/>
      <c r="N71" s="91"/>
      <c r="O71" s="91"/>
      <c r="P71" s="91"/>
      <c r="Q71" s="91"/>
      <c r="R71" s="91"/>
      <c r="S71" s="91"/>
      <c r="T71" s="91"/>
      <c r="U71" s="91"/>
      <c r="V71" s="91"/>
      <c r="W71" s="91"/>
    </row>
    <row r="72" spans="1:23" x14ac:dyDescent="0.25">
      <c r="M72" s="91"/>
      <c r="N72" s="91"/>
      <c r="O72" s="91"/>
      <c r="P72" s="91"/>
      <c r="Q72" s="91"/>
      <c r="R72" s="91"/>
      <c r="S72" s="91"/>
      <c r="T72" s="91"/>
      <c r="U72" s="91"/>
      <c r="V72" s="91"/>
      <c r="W72" s="91"/>
    </row>
    <row r="73" spans="1:23" x14ac:dyDescent="0.25">
      <c r="M73" s="49" t="s">
        <v>332</v>
      </c>
      <c r="N73" s="49"/>
      <c r="O73" s="49"/>
      <c r="P73" s="49"/>
      <c r="Q73" s="49"/>
      <c r="R73" s="49"/>
      <c r="S73" s="49"/>
      <c r="T73" s="49"/>
      <c r="U73" s="49"/>
      <c r="V73" s="49"/>
      <c r="W73" s="35" t="str">
        <f>IF(COUNTIF(W74:W76, "="&amp;IncompleteText), IncompleteText, IF(COUNTIF(W74:W76, "="&amp;ErrorText), ErrorText, OKText))</f>
        <v>BLANK</v>
      </c>
    </row>
    <row r="74" spans="1:23" x14ac:dyDescent="0.25">
      <c r="M74" s="67" t="s">
        <v>334</v>
      </c>
      <c r="N74" s="67"/>
      <c r="O74" s="67"/>
      <c r="P74" s="67"/>
      <c r="Q74" s="67"/>
      <c r="R74" s="67"/>
      <c r="S74" s="67"/>
      <c r="T74" s="67"/>
      <c r="U74" s="68"/>
      <c r="V74" s="4"/>
      <c r="W74" s="40" t="str">
        <f>IF(ISBLANK(V74),IncompleteText, IF(V74, OKText, ErrorText))</f>
        <v>BLANK</v>
      </c>
    </row>
    <row r="75" spans="1:23" x14ac:dyDescent="0.25">
      <c r="M75" s="67" t="s">
        <v>333</v>
      </c>
      <c r="N75" s="67"/>
      <c r="O75" s="67"/>
      <c r="P75" s="67"/>
      <c r="Q75" s="67"/>
      <c r="R75" s="67"/>
      <c r="S75" s="67"/>
      <c r="T75" s="67"/>
      <c r="U75" s="68"/>
      <c r="V75" s="4"/>
      <c r="W75" s="40" t="str">
        <f>IF(ISBLANK(V75),IncompleteText, IF(V75, OKText, ErrorText))</f>
        <v>BLANK</v>
      </c>
    </row>
    <row r="76" spans="1:23" x14ac:dyDescent="0.25">
      <c r="M76" s="67" t="s">
        <v>335</v>
      </c>
      <c r="N76" s="67"/>
      <c r="O76" s="67"/>
      <c r="P76" s="67"/>
      <c r="Q76" s="67"/>
      <c r="R76" s="67"/>
      <c r="S76" s="67"/>
      <c r="T76" s="67"/>
      <c r="U76" s="68"/>
      <c r="V76" s="4"/>
      <c r="W76" s="40" t="str">
        <f>IF(ISBLANK(V76),IncompleteText, IF(V76, OKText, ErrorText))</f>
        <v>BLANK</v>
      </c>
    </row>
    <row r="77" spans="1:23" x14ac:dyDescent="0.25">
      <c r="M77" s="49" t="s">
        <v>14</v>
      </c>
      <c r="N77" s="49"/>
      <c r="O77" s="49"/>
      <c r="P77" s="49"/>
      <c r="Q77" s="49"/>
      <c r="R77" s="49"/>
      <c r="S77" s="49"/>
      <c r="T77" s="49"/>
      <c r="U77" s="49"/>
      <c r="V77" s="108" t="s">
        <v>44</v>
      </c>
      <c r="W77" s="109"/>
    </row>
    <row r="78" spans="1:23" x14ac:dyDescent="0.25">
      <c r="M78" s="58"/>
      <c r="N78" s="59"/>
      <c r="O78" s="59"/>
      <c r="P78" s="59"/>
      <c r="Q78" s="59"/>
      <c r="R78" s="59"/>
      <c r="S78" s="59"/>
      <c r="T78" s="59"/>
      <c r="U78" s="59"/>
      <c r="V78" s="75" t="s">
        <v>299</v>
      </c>
      <c r="W78" s="110"/>
    </row>
    <row r="79" spans="1:23" x14ac:dyDescent="0.25">
      <c r="M79" s="58"/>
      <c r="N79" s="59"/>
      <c r="O79" s="59"/>
      <c r="P79" s="59"/>
      <c r="Q79" s="59"/>
      <c r="R79" s="59"/>
      <c r="S79" s="59"/>
      <c r="T79" s="59"/>
      <c r="U79" s="59"/>
      <c r="V79" s="111"/>
      <c r="W79" s="112"/>
    </row>
    <row r="80" spans="1:23" x14ac:dyDescent="0.25">
      <c r="M80" s="58"/>
      <c r="N80" s="59"/>
      <c r="O80" s="59"/>
      <c r="P80" s="59"/>
      <c r="Q80" s="59"/>
      <c r="R80" s="59"/>
      <c r="S80" s="59"/>
      <c r="T80" s="59"/>
      <c r="U80" s="59"/>
      <c r="V80" s="111"/>
      <c r="W80" s="112"/>
    </row>
    <row r="81" spans="13:23" x14ac:dyDescent="0.25">
      <c r="M81" s="58"/>
      <c r="N81" s="59"/>
      <c r="O81" s="59"/>
      <c r="P81" s="59"/>
      <c r="Q81" s="59"/>
      <c r="R81" s="59"/>
      <c r="S81" s="59"/>
      <c r="T81" s="59"/>
      <c r="U81" s="59"/>
      <c r="V81" s="113"/>
      <c r="W81" s="114"/>
    </row>
  </sheetData>
  <sheetProtection algorithmName="SHA-512" hashValue="HwXvzT5Dksr1oEN7nev/YQx3CunfKRh2iMLRY6qaknuOdx6S8LYU235todR+NkPuNl9DyCDtXxl9DazpzAhP4Q==" saltValue="+XeSb6Ogp1V7BQc9NTRhEQ==" spinCount="100000" sheet="1" scenarios="1" insertHyperlinks="0"/>
  <mergeCells count="91">
    <mergeCell ref="A56:B56"/>
    <mergeCell ref="A57:B57"/>
    <mergeCell ref="A58:B58"/>
    <mergeCell ref="A59:B59"/>
    <mergeCell ref="A60:B60"/>
    <mergeCell ref="A51:B51"/>
    <mergeCell ref="A52:B52"/>
    <mergeCell ref="A53:B53"/>
    <mergeCell ref="A54:B54"/>
    <mergeCell ref="A55:B55"/>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C53:I53"/>
    <mergeCell ref="C54:I54"/>
    <mergeCell ref="C55:I55"/>
    <mergeCell ref="C56:I56"/>
    <mergeCell ref="C57:I57"/>
    <mergeCell ref="J61:K61"/>
    <mergeCell ref="J62:K65"/>
    <mergeCell ref="V41:W41"/>
    <mergeCell ref="V42:W45"/>
    <mergeCell ref="K36:K37"/>
    <mergeCell ref="W36:W37"/>
    <mergeCell ref="M47:W7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C43:I43"/>
    <mergeCell ref="K4:L4"/>
    <mergeCell ref="K5:L5"/>
    <mergeCell ref="C44:I44"/>
    <mergeCell ref="C45:I45"/>
    <mergeCell ref="H7:J7"/>
    <mergeCell ref="H8:J8"/>
    <mergeCell ref="C51:I51"/>
    <mergeCell ref="C52:I52"/>
    <mergeCell ref="C46:I46"/>
    <mergeCell ref="C47:I47"/>
    <mergeCell ref="C48:I48"/>
    <mergeCell ref="C49:I49"/>
    <mergeCell ref="C50:I50"/>
    <mergeCell ref="M77:U77"/>
    <mergeCell ref="V77:W77"/>
    <mergeCell ref="M78:U81"/>
    <mergeCell ref="V78:W81"/>
    <mergeCell ref="M73:V73"/>
    <mergeCell ref="M74:U74"/>
    <mergeCell ref="M75:U75"/>
    <mergeCell ref="M76:U76"/>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pageMargins left="0.7" right="0.7" top="0.75" bottom="0.75" header="0.3" footer="0.3"/>
  <pageSetup orientation="portrait" r:id="rId1"/>
  <headerFooter>
    <oddFooter>&amp;R&amp;1#&amp;"Calibri"&amp;10&amp;KFF0000Public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C3" sqref="C3:E3"/>
    </sheetView>
  </sheetViews>
  <sheetFormatPr defaultColWidth="8.7265625" defaultRowHeight="13.8" x14ac:dyDescent="0.25"/>
  <cols>
    <col min="1" max="11" width="8.7265625" style="3"/>
    <col min="12" max="12" width="12.6328125" style="3" customWidth="1"/>
    <col min="13" max="16384" width="8.7265625" style="3"/>
  </cols>
  <sheetData>
    <row r="1" spans="1:24" x14ac:dyDescent="0.25">
      <c r="A1" s="23" t="s">
        <v>1</v>
      </c>
      <c r="B1" s="30" t="str">
        <f ca="1">IF(SUM(COUNTIF(INDIRECT({"'Torque Security'!$F$2","'Torque Security'!$S$2"}), "="&amp;IncompleteText)), IncompleteText, IF(SUM(COUNTIF(INDIRECT({"'Torque Security'!$F$2","'Torque Security'!$S$2"}), "="&amp;ErrorText)), ErrorText, OKText))</f>
        <v>BLANK</v>
      </c>
    </row>
    <row r="2" spans="1:24" x14ac:dyDescent="0.25">
      <c r="A2" s="49" t="s">
        <v>302</v>
      </c>
      <c r="B2" s="49"/>
      <c r="C2" s="49"/>
      <c r="D2" s="49"/>
      <c r="E2" s="49"/>
      <c r="F2" s="85" t="str">
        <f>IF(COUNTIF(F5:F10, "="&amp;IncompleteText), IncompleteText, IF(COUNTIF(F5:F10, "="&amp;ErrorText), ErrorText, OKText))</f>
        <v>BLANK</v>
      </c>
      <c r="H2" s="49" t="s">
        <v>303</v>
      </c>
      <c r="I2" s="49"/>
      <c r="J2" s="49"/>
      <c r="K2" s="49"/>
      <c r="L2" s="49"/>
      <c r="M2" s="49"/>
      <c r="N2" s="49"/>
      <c r="O2" s="49"/>
      <c r="P2" s="49"/>
      <c r="Q2" s="49"/>
      <c r="R2" s="49"/>
      <c r="S2" s="85" t="str">
        <f>IF(COUNTIF(S6:S11, "="&amp;IncompleteText), IncompleteText, IF(COUNTIF(S6:S11, "="&amp;ErrorText), ErrorText, OKText))</f>
        <v>BLANK</v>
      </c>
    </row>
    <row r="3" spans="1:24" x14ac:dyDescent="0.25">
      <c r="A3" s="86" t="s">
        <v>259</v>
      </c>
      <c r="B3" s="87"/>
      <c r="C3" s="135" t="s">
        <v>304</v>
      </c>
      <c r="D3" s="140"/>
      <c r="E3" s="136"/>
      <c r="F3" s="85"/>
      <c r="H3" s="21"/>
      <c r="I3" s="21"/>
      <c r="J3" s="21"/>
      <c r="K3" s="21"/>
      <c r="L3" s="21"/>
      <c r="M3" s="21"/>
      <c r="N3" s="21"/>
      <c r="O3" s="21"/>
      <c r="P3" s="21"/>
      <c r="Q3" s="21"/>
      <c r="R3" s="21"/>
      <c r="S3" s="85"/>
    </row>
    <row r="4" spans="1:24" x14ac:dyDescent="0.25">
      <c r="A4" s="2" t="s">
        <v>305</v>
      </c>
      <c r="B4" s="70" t="s">
        <v>306</v>
      </c>
      <c r="C4" s="70"/>
      <c r="D4" s="70" t="s">
        <v>307</v>
      </c>
      <c r="E4" s="70"/>
      <c r="H4" s="74" t="s">
        <v>308</v>
      </c>
      <c r="I4" s="74"/>
      <c r="J4" s="74" t="s">
        <v>309</v>
      </c>
      <c r="K4" s="74"/>
      <c r="L4" s="137" t="s">
        <v>310</v>
      </c>
      <c r="M4" s="137" t="s">
        <v>311</v>
      </c>
      <c r="N4" s="74" t="s">
        <v>312</v>
      </c>
      <c r="O4" s="74" t="s">
        <v>313</v>
      </c>
      <c r="P4" s="74" t="s">
        <v>314</v>
      </c>
      <c r="Q4" s="74" t="s">
        <v>315</v>
      </c>
      <c r="R4" s="74" t="s">
        <v>10</v>
      </c>
      <c r="T4" s="70" t="s">
        <v>14</v>
      </c>
      <c r="U4" s="70"/>
      <c r="V4" s="70"/>
      <c r="W4" s="70"/>
      <c r="X4" s="70"/>
    </row>
    <row r="5" spans="1:24" x14ac:dyDescent="0.25">
      <c r="A5" s="10">
        <v>0</v>
      </c>
      <c r="B5" s="69"/>
      <c r="C5" s="69"/>
      <c r="D5" s="69"/>
      <c r="E5" s="69"/>
      <c r="F5" s="30" t="str">
        <f>IF(OR(ISBLANK(B5),ISBLANK(D5)), IncompleteText, OKText)</f>
        <v>BLANK</v>
      </c>
      <c r="H5" s="74"/>
      <c r="I5" s="74"/>
      <c r="J5" s="66"/>
      <c r="K5" s="66"/>
      <c r="L5" s="138"/>
      <c r="M5" s="138"/>
      <c r="N5" s="66"/>
      <c r="O5" s="66"/>
      <c r="P5" s="66"/>
      <c r="Q5" s="66"/>
      <c r="R5" s="66"/>
      <c r="T5" s="139"/>
      <c r="U5" s="139"/>
      <c r="V5" s="139"/>
      <c r="W5" s="139"/>
      <c r="X5" s="139"/>
    </row>
    <row r="6" spans="1:24" x14ac:dyDescent="0.25">
      <c r="A6" s="10">
        <v>0.2</v>
      </c>
      <c r="B6" s="69"/>
      <c r="C6" s="69"/>
      <c r="D6" s="69"/>
      <c r="E6" s="69"/>
      <c r="F6" s="30" t="str">
        <f>IF(OR(ISBLANK(B6),ISBLANK(D6)),IncompleteText,IF(OR(AND(_xlfn.XOR(B6&lt;D6,B5&lt;D5),B5&lt;&gt;D5),B6=D6),ErrorText,OKText))</f>
        <v>BLANK</v>
      </c>
      <c r="H6" s="83" t="s">
        <v>316</v>
      </c>
      <c r="I6" s="83"/>
      <c r="J6" s="65"/>
      <c r="K6" s="65"/>
      <c r="L6" s="28"/>
      <c r="M6" s="28"/>
      <c r="N6" s="28"/>
      <c r="O6" s="28"/>
      <c r="P6" s="28"/>
      <c r="Q6" s="28"/>
      <c r="R6" s="24"/>
      <c r="S6" s="30" t="str">
        <f>IF(COUNTBLANK(J6:L6)&gt;1, IncompleteText, OKText)</f>
        <v>BLANK</v>
      </c>
      <c r="T6" s="65"/>
      <c r="U6" s="65"/>
      <c r="V6" s="65"/>
      <c r="W6" s="65"/>
      <c r="X6" s="65"/>
    </row>
    <row r="7" spans="1:24" x14ac:dyDescent="0.25">
      <c r="A7" s="10">
        <v>0.4</v>
      </c>
      <c r="B7" s="69"/>
      <c r="C7" s="69"/>
      <c r="D7" s="69"/>
      <c r="E7" s="69"/>
      <c r="F7" s="30" t="str">
        <f>IF(OR(ISBLANK(B7),ISBLANK(D7)), IncompleteText, IF(OR(_xlfn.XOR(B7&lt;D7,B6&lt;D6),B7=D7), ErrorText, OKText))</f>
        <v>BLANK</v>
      </c>
      <c r="H7" s="65" t="str">
        <f>IF(ISBLANK(J6),"",J6)</f>
        <v/>
      </c>
      <c r="I7" s="65"/>
      <c r="J7" s="65"/>
      <c r="K7" s="65"/>
      <c r="L7" s="28"/>
      <c r="M7" s="28"/>
      <c r="N7" s="28"/>
      <c r="O7" s="28"/>
      <c r="P7" s="28"/>
      <c r="Q7" s="28"/>
      <c r="R7" s="24"/>
      <c r="S7" s="30" t="str">
        <f>IF(ISBLANK(J7), "", IF(ISBLANK(L7), IncompleteText, OKText))</f>
        <v/>
      </c>
      <c r="T7" s="65"/>
      <c r="U7" s="65"/>
      <c r="V7" s="65"/>
      <c r="W7" s="65"/>
      <c r="X7" s="65"/>
    </row>
    <row r="8" spans="1:24" x14ac:dyDescent="0.25">
      <c r="A8" s="10">
        <v>0.6</v>
      </c>
      <c r="B8" s="69"/>
      <c r="C8" s="69"/>
      <c r="D8" s="69"/>
      <c r="E8" s="69"/>
      <c r="F8" s="30" t="str">
        <f>IF(OR(ISBLANK(B8),ISBLANK(D8)), IncompleteText, IF(OR(_xlfn.XOR(B8&lt;D8,B7&lt;D7),B8=D8), ErrorText, OKText))</f>
        <v>BLANK</v>
      </c>
      <c r="H8" s="65" t="str">
        <f>IF(ISBLANK(J7),"",J7)</f>
        <v/>
      </c>
      <c r="I8" s="65"/>
      <c r="J8" s="65"/>
      <c r="K8" s="65"/>
      <c r="L8" s="28"/>
      <c r="M8" s="28"/>
      <c r="N8" s="28"/>
      <c r="O8" s="28"/>
      <c r="P8" s="28"/>
      <c r="Q8" s="28"/>
      <c r="R8" s="24"/>
      <c r="S8" s="30" t="str">
        <f>IF(ISBLANK(J8), "", IF(ISBLANK(L8), IncompleteText, OKText))</f>
        <v/>
      </c>
      <c r="T8" s="65"/>
      <c r="U8" s="65"/>
      <c r="V8" s="65"/>
      <c r="W8" s="65"/>
      <c r="X8" s="65"/>
    </row>
    <row r="9" spans="1:24" x14ac:dyDescent="0.25">
      <c r="A9" s="10">
        <v>0.8</v>
      </c>
      <c r="B9" s="69"/>
      <c r="C9" s="69"/>
      <c r="D9" s="69"/>
      <c r="E9" s="69"/>
      <c r="F9" s="30" t="str">
        <f>IF(OR(ISBLANK(B9),ISBLANK(D9)), IncompleteText, IF(OR(_xlfn.XOR(B9&lt;D9,B8&lt;D8),B9=D9), ErrorText, OKText))</f>
        <v>BLANK</v>
      </c>
      <c r="H9" s="65" t="str">
        <f>IF(ISBLANK(J8),"",J8)</f>
        <v/>
      </c>
      <c r="I9" s="65"/>
      <c r="J9" s="65"/>
      <c r="K9" s="65"/>
      <c r="L9" s="28"/>
      <c r="M9" s="28"/>
      <c r="N9" s="28"/>
      <c r="O9" s="28"/>
      <c r="P9" s="28"/>
      <c r="Q9" s="28"/>
      <c r="R9" s="24"/>
      <c r="S9" s="30" t="str">
        <f>IF(ISBLANK(J9), "", IF(ISBLANK(L9), IncompleteText, OKText))</f>
        <v/>
      </c>
      <c r="T9" s="65"/>
      <c r="U9" s="65"/>
      <c r="V9" s="65"/>
      <c r="W9" s="65"/>
      <c r="X9" s="65"/>
    </row>
    <row r="10" spans="1:24" x14ac:dyDescent="0.25">
      <c r="A10" s="10">
        <v>1</v>
      </c>
      <c r="B10" s="69"/>
      <c r="C10" s="69"/>
      <c r="D10" s="69"/>
      <c r="E10" s="69"/>
      <c r="F10" s="30" t="str">
        <f>IF(OR(ISBLANK(B10),ISBLANK(D10)), IncompleteText, IF(OR(_xlfn.XOR(B10&lt;D10,B9&lt;D9),B10=D10), ErrorText, OKText))</f>
        <v>BLANK</v>
      </c>
      <c r="H10" s="65" t="str">
        <f>IF(ISBLANK(J9),"",J9)</f>
        <v/>
      </c>
      <c r="I10" s="65"/>
      <c r="J10" s="65"/>
      <c r="K10" s="65"/>
      <c r="L10" s="28"/>
      <c r="M10" s="28"/>
      <c r="N10" s="28"/>
      <c r="O10" s="28"/>
      <c r="P10" s="28"/>
      <c r="Q10" s="28"/>
      <c r="R10" s="24"/>
      <c r="S10" s="30" t="str">
        <f>IF(ISBLANK(J10), "", IF(ISBLANK(L10), IncompleteText, OKText))</f>
        <v/>
      </c>
      <c r="T10" s="65"/>
      <c r="U10" s="65"/>
      <c r="V10" s="65"/>
      <c r="W10" s="65"/>
      <c r="X10" s="65"/>
    </row>
    <row r="11" spans="1:24" x14ac:dyDescent="0.25">
      <c r="H11" s="65" t="str">
        <f>IF(ISBLANK(J10),"",J10)</f>
        <v/>
      </c>
      <c r="I11" s="65"/>
      <c r="J11" s="65"/>
      <c r="K11" s="65"/>
      <c r="L11" s="28"/>
      <c r="M11" s="28"/>
      <c r="N11" s="28"/>
      <c r="O11" s="28"/>
      <c r="P11" s="28"/>
      <c r="Q11" s="28"/>
      <c r="R11" s="24"/>
      <c r="S11" s="30" t="str">
        <f>IF(ISBLANK(J11), "", IF(ISBLANK(L11), IncompleteText, OKText))</f>
        <v/>
      </c>
      <c r="T11" s="65"/>
      <c r="U11" s="65"/>
      <c r="V11" s="65"/>
      <c r="W11" s="65"/>
      <c r="X11" s="65"/>
    </row>
    <row r="26" spans="1:1" ht="15" customHeight="1" x14ac:dyDescent="0.25"/>
    <row r="28" spans="1:1" x14ac:dyDescent="0.25">
      <c r="A28" s="9"/>
    </row>
  </sheetData>
  <sheetProtection algorithmName="SHA-512" hashValue="/vzNMqAHhU+MHao2Y5ioQUsoWsY+R+KRjRfCaOpPoNHf3J7XzfBmtZR6xY+EPCvvOfJcWq9ChB+XCcwjfSBaGA==" saltValue="+5nNrctbWVTO+7tMXCo4yg==" spinCount="100000" sheet="1" scenarios="1" insertHyperlinks="0"/>
  <mergeCells count="48">
    <mergeCell ref="A3:B3"/>
    <mergeCell ref="F2:F3"/>
    <mergeCell ref="S2:S3"/>
    <mergeCell ref="C3:E3"/>
    <mergeCell ref="T9:X9"/>
    <mergeCell ref="B7:C7"/>
    <mergeCell ref="B8:C8"/>
    <mergeCell ref="B9:C9"/>
    <mergeCell ref="D6:E6"/>
    <mergeCell ref="D7:E7"/>
    <mergeCell ref="D8:E8"/>
    <mergeCell ref="D9:E9"/>
    <mergeCell ref="T10:X10"/>
    <mergeCell ref="T11:X11"/>
    <mergeCell ref="T6:X6"/>
    <mergeCell ref="T4:X5"/>
    <mergeCell ref="T7:X7"/>
    <mergeCell ref="T8:X8"/>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J10:K10"/>
    <mergeCell ref="J11:K11"/>
    <mergeCell ref="R4:R5"/>
    <mergeCell ref="M4:M5"/>
    <mergeCell ref="L4:L5"/>
    <mergeCell ref="J4:K5"/>
    <mergeCell ref="N4:N5"/>
    <mergeCell ref="O4:O5"/>
    <mergeCell ref="P4:P5"/>
    <mergeCell ref="Q4:Q5"/>
    <mergeCell ref="J6:K6"/>
    <mergeCell ref="J7:K7"/>
    <mergeCell ref="J8:K8"/>
    <mergeCell ref="J9:K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A9" sqref="A9:H27"/>
    </sheetView>
  </sheetViews>
  <sheetFormatPr defaultColWidth="8.7265625" defaultRowHeight="13.8" x14ac:dyDescent="0.25"/>
  <cols>
    <col min="1" max="16384" width="8.7265625" style="3"/>
  </cols>
  <sheetData>
    <row r="1" spans="1:12" x14ac:dyDescent="0.25">
      <c r="A1" s="23" t="s">
        <v>1</v>
      </c>
      <c r="B1" s="30" t="str">
        <f ca="1">IF(SUM(COUNTIF(INDIRECT({"Other!$F$2","Other!$L$2","Other!$H$28"}), "="&amp;IncompleteText)), IncompleteText, IF(SUM(COUNTIF(INDIRECT({"Other!$F$2","Other!$L$2","Other!$H$28"}), "="&amp;ErrorText)), ErrorText, OKText))</f>
        <v>BLANK</v>
      </c>
    </row>
    <row r="2" spans="1:12" x14ac:dyDescent="0.25">
      <c r="A2" s="49" t="s">
        <v>87</v>
      </c>
      <c r="B2" s="49"/>
      <c r="C2" s="49"/>
      <c r="D2" s="49"/>
      <c r="E2" s="49"/>
      <c r="F2" s="30" t="str">
        <f>IF(COUNTIF(F3:F7, "="&amp;IncompleteText), IncompleteText, IF(COUNTIF(F3:F7, "="&amp;ErrorText), ErrorText, OKText))</f>
        <v>BLANK</v>
      </c>
      <c r="G2" s="49" t="s">
        <v>88</v>
      </c>
      <c r="H2" s="49"/>
      <c r="I2" s="49"/>
      <c r="J2" s="49"/>
      <c r="K2" s="49"/>
      <c r="L2" s="30" t="str">
        <f>IF(COUNTIF(L3:L5, "="&amp;IncompleteText), IncompleteText, IF(COUNTIF(L3:L5, "="&amp;ErrorText), ErrorText, OKText))</f>
        <v>BLANK</v>
      </c>
    </row>
    <row r="3" spans="1:12" x14ac:dyDescent="0.25">
      <c r="A3" s="67" t="s">
        <v>22</v>
      </c>
      <c r="B3" s="67"/>
      <c r="C3" s="68"/>
      <c r="D3" s="92"/>
      <c r="E3" s="93"/>
      <c r="F3" s="30" t="str">
        <f>IF(ISBLANK(D3), IncompleteText, OKText)</f>
        <v>BLANK</v>
      </c>
      <c r="G3" s="67" t="s">
        <v>22</v>
      </c>
      <c r="H3" s="67"/>
      <c r="I3" s="68"/>
      <c r="J3" s="92"/>
      <c r="K3" s="93"/>
      <c r="L3" s="30" t="str">
        <f>IF(ISBLANK(J3), IncompleteText, OKText)</f>
        <v>BLANK</v>
      </c>
    </row>
    <row r="4" spans="1:12" x14ac:dyDescent="0.25">
      <c r="A4" s="67" t="s">
        <v>23</v>
      </c>
      <c r="B4" s="67"/>
      <c r="C4" s="67"/>
      <c r="D4" s="65"/>
      <c r="E4" s="65"/>
      <c r="F4" s="30" t="str">
        <f>IF(ISBLANK(D4), IncompleteText, OKText)</f>
        <v>BLANK</v>
      </c>
      <c r="G4" s="67" t="s">
        <v>23</v>
      </c>
      <c r="H4" s="67"/>
      <c r="I4" s="67"/>
      <c r="J4" s="65"/>
      <c r="K4" s="65"/>
      <c r="L4" s="30" t="str">
        <f>IF(ISBLANK(J4), IncompleteText, OKText)</f>
        <v>BLANK</v>
      </c>
    </row>
    <row r="5" spans="1:12" x14ac:dyDescent="0.25">
      <c r="A5" s="67" t="s">
        <v>36</v>
      </c>
      <c r="B5" s="67"/>
      <c r="C5" s="68"/>
      <c r="D5" s="65"/>
      <c r="E5" s="65"/>
      <c r="F5" s="30" t="str">
        <f>IF(ISBLANK(D5), IncompleteText, OKText)</f>
        <v>BLANK</v>
      </c>
      <c r="G5" s="67" t="s">
        <v>36</v>
      </c>
      <c r="H5" s="67"/>
      <c r="I5" s="68"/>
      <c r="J5" s="65"/>
      <c r="K5" s="65"/>
      <c r="L5" s="30" t="str">
        <f>IF(ISBLANK(J5), IncompleteText, OKText)</f>
        <v>BLANK</v>
      </c>
    </row>
    <row r="6" spans="1:12" x14ac:dyDescent="0.25">
      <c r="A6" s="150" t="s">
        <v>317</v>
      </c>
      <c r="B6" s="150"/>
      <c r="C6" s="150"/>
      <c r="D6" s="151"/>
      <c r="E6" s="152" t="s">
        <v>27</v>
      </c>
      <c r="F6" s="153" t="str">
        <f>IF(ISBLANK(D6),IncompleteText,IF(D6&lt;MaxTSVoltage,ErrorText,OKText))</f>
        <v>BLANK</v>
      </c>
    </row>
    <row r="7" spans="1:12" x14ac:dyDescent="0.25">
      <c r="A7" s="150"/>
      <c r="B7" s="150"/>
      <c r="C7" s="150"/>
      <c r="D7" s="131"/>
      <c r="E7" s="83"/>
      <c r="F7" s="153"/>
    </row>
    <row r="9" spans="1:12" x14ac:dyDescent="0.25">
      <c r="A9" s="141" t="s">
        <v>318</v>
      </c>
      <c r="B9" s="142"/>
      <c r="C9" s="142"/>
      <c r="D9" s="142"/>
      <c r="E9" s="142"/>
      <c r="F9" s="142"/>
      <c r="G9" s="142"/>
      <c r="H9" s="143"/>
    </row>
    <row r="10" spans="1:12" x14ac:dyDescent="0.25">
      <c r="A10" s="144"/>
      <c r="B10" s="145"/>
      <c r="C10" s="145"/>
      <c r="D10" s="145"/>
      <c r="E10" s="145"/>
      <c r="F10" s="145"/>
      <c r="G10" s="145"/>
      <c r="H10" s="146"/>
    </row>
    <row r="11" spans="1:12" x14ac:dyDescent="0.25">
      <c r="A11" s="144"/>
      <c r="B11" s="145"/>
      <c r="C11" s="145"/>
      <c r="D11" s="145"/>
      <c r="E11" s="145"/>
      <c r="F11" s="145"/>
      <c r="G11" s="145"/>
      <c r="H11" s="146"/>
    </row>
    <row r="12" spans="1:12" x14ac:dyDescent="0.25">
      <c r="A12" s="144"/>
      <c r="B12" s="145"/>
      <c r="C12" s="145"/>
      <c r="D12" s="145"/>
      <c r="E12" s="145"/>
      <c r="F12" s="145"/>
      <c r="G12" s="145"/>
      <c r="H12" s="146"/>
    </row>
    <row r="13" spans="1:12" x14ac:dyDescent="0.25">
      <c r="A13" s="144"/>
      <c r="B13" s="145"/>
      <c r="C13" s="145"/>
      <c r="D13" s="145"/>
      <c r="E13" s="145"/>
      <c r="F13" s="145"/>
      <c r="G13" s="145"/>
      <c r="H13" s="146"/>
    </row>
    <row r="14" spans="1:12" x14ac:dyDescent="0.25">
      <c r="A14" s="144"/>
      <c r="B14" s="145"/>
      <c r="C14" s="145"/>
      <c r="D14" s="145"/>
      <c r="E14" s="145"/>
      <c r="F14" s="145"/>
      <c r="G14" s="145"/>
      <c r="H14" s="146"/>
    </row>
    <row r="15" spans="1:12" x14ac:dyDescent="0.25">
      <c r="A15" s="144"/>
      <c r="B15" s="145"/>
      <c r="C15" s="145"/>
      <c r="D15" s="145"/>
      <c r="E15" s="145"/>
      <c r="F15" s="145"/>
      <c r="G15" s="145"/>
      <c r="H15" s="146"/>
    </row>
    <row r="16" spans="1:12" x14ac:dyDescent="0.25">
      <c r="A16" s="144"/>
      <c r="B16" s="145"/>
      <c r="C16" s="145"/>
      <c r="D16" s="145"/>
      <c r="E16" s="145"/>
      <c r="F16" s="145"/>
      <c r="G16" s="145"/>
      <c r="H16" s="146"/>
    </row>
    <row r="17" spans="1:8" x14ac:dyDescent="0.25">
      <c r="A17" s="144"/>
      <c r="B17" s="145"/>
      <c r="C17" s="145"/>
      <c r="D17" s="145"/>
      <c r="E17" s="145"/>
      <c r="F17" s="145"/>
      <c r="G17" s="145"/>
      <c r="H17" s="146"/>
    </row>
    <row r="18" spans="1:8" x14ac:dyDescent="0.25">
      <c r="A18" s="144"/>
      <c r="B18" s="145"/>
      <c r="C18" s="145"/>
      <c r="D18" s="145"/>
      <c r="E18" s="145"/>
      <c r="F18" s="145"/>
      <c r="G18" s="145"/>
      <c r="H18" s="146"/>
    </row>
    <row r="19" spans="1:8" x14ac:dyDescent="0.25">
      <c r="A19" s="144"/>
      <c r="B19" s="145"/>
      <c r="C19" s="145"/>
      <c r="D19" s="145"/>
      <c r="E19" s="145"/>
      <c r="F19" s="145"/>
      <c r="G19" s="145"/>
      <c r="H19" s="146"/>
    </row>
    <row r="20" spans="1:8" x14ac:dyDescent="0.25">
      <c r="A20" s="144"/>
      <c r="B20" s="145"/>
      <c r="C20" s="145"/>
      <c r="D20" s="145"/>
      <c r="E20" s="145"/>
      <c r="F20" s="145"/>
      <c r="G20" s="145"/>
      <c r="H20" s="146"/>
    </row>
    <row r="21" spans="1:8" x14ac:dyDescent="0.25">
      <c r="A21" s="144"/>
      <c r="B21" s="145"/>
      <c r="C21" s="145"/>
      <c r="D21" s="145"/>
      <c r="E21" s="145"/>
      <c r="F21" s="145"/>
      <c r="G21" s="145"/>
      <c r="H21" s="146"/>
    </row>
    <row r="22" spans="1:8" x14ac:dyDescent="0.25">
      <c r="A22" s="144"/>
      <c r="B22" s="145"/>
      <c r="C22" s="145"/>
      <c r="D22" s="145"/>
      <c r="E22" s="145"/>
      <c r="F22" s="145"/>
      <c r="G22" s="145"/>
      <c r="H22" s="146"/>
    </row>
    <row r="23" spans="1:8" x14ac:dyDescent="0.25">
      <c r="A23" s="144"/>
      <c r="B23" s="145"/>
      <c r="C23" s="145"/>
      <c r="D23" s="145"/>
      <c r="E23" s="145"/>
      <c r="F23" s="145"/>
      <c r="G23" s="145"/>
      <c r="H23" s="146"/>
    </row>
    <row r="24" spans="1:8" x14ac:dyDescent="0.25">
      <c r="A24" s="144"/>
      <c r="B24" s="145"/>
      <c r="C24" s="145"/>
      <c r="D24" s="145"/>
      <c r="E24" s="145"/>
      <c r="F24" s="145"/>
      <c r="G24" s="145"/>
      <c r="H24" s="146"/>
    </row>
    <row r="25" spans="1:8" x14ac:dyDescent="0.25">
      <c r="A25" s="144"/>
      <c r="B25" s="145"/>
      <c r="C25" s="145"/>
      <c r="D25" s="145"/>
      <c r="E25" s="145"/>
      <c r="F25" s="145"/>
      <c r="G25" s="145"/>
      <c r="H25" s="146"/>
    </row>
    <row r="26" spans="1:8" x14ac:dyDescent="0.25">
      <c r="A26" s="144"/>
      <c r="B26" s="145"/>
      <c r="C26" s="145"/>
      <c r="D26" s="145"/>
      <c r="E26" s="145"/>
      <c r="F26" s="145"/>
      <c r="G26" s="145"/>
      <c r="H26" s="146"/>
    </row>
    <row r="27" spans="1:8" x14ac:dyDescent="0.25">
      <c r="A27" s="147"/>
      <c r="B27" s="148"/>
      <c r="C27" s="148"/>
      <c r="D27" s="148"/>
      <c r="E27" s="148"/>
      <c r="F27" s="148"/>
      <c r="G27" s="148"/>
      <c r="H27" s="149"/>
    </row>
    <row r="28" spans="1:8" x14ac:dyDescent="0.25">
      <c r="A28" s="49" t="s">
        <v>319</v>
      </c>
      <c r="B28" s="49"/>
      <c r="C28" s="49"/>
      <c r="D28" s="49"/>
      <c r="E28" s="49"/>
      <c r="F28" s="49"/>
      <c r="G28" s="49"/>
      <c r="H28" s="30" t="str">
        <f>IF(COUNTIF(H29, "="&amp;IncompleteText), IncompleteText, IF(COUNTIF(H29, "="&amp;ErrorText), ErrorText, OKText))</f>
        <v>BLANK</v>
      </c>
    </row>
    <row r="29" spans="1:8" x14ac:dyDescent="0.25">
      <c r="A29" s="67" t="s">
        <v>320</v>
      </c>
      <c r="B29" s="67"/>
      <c r="C29" s="67"/>
      <c r="D29" s="67"/>
      <c r="E29" s="67"/>
      <c r="F29" s="68"/>
      <c r="G29" s="4"/>
      <c r="H29" s="30" t="str">
        <f>IF(ISBLANK(G29),IncompleteText, IF(G29, OKText, ErrorText))</f>
        <v>BLANK</v>
      </c>
    </row>
    <row r="30" spans="1:8" x14ac:dyDescent="0.25">
      <c r="A30" s="49" t="s">
        <v>14</v>
      </c>
      <c r="B30" s="49"/>
      <c r="C30" s="49"/>
      <c r="D30" s="49"/>
      <c r="E30" s="49"/>
      <c r="F30" s="49"/>
      <c r="G30" s="49"/>
    </row>
    <row r="31" spans="1:8" x14ac:dyDescent="0.25">
      <c r="A31" s="58"/>
      <c r="B31" s="59"/>
      <c r="C31" s="59"/>
      <c r="D31" s="59"/>
      <c r="E31" s="59"/>
      <c r="F31" s="59"/>
      <c r="G31" s="59"/>
    </row>
    <row r="32" spans="1:8" x14ac:dyDescent="0.25">
      <c r="A32" s="58"/>
      <c r="B32" s="59"/>
      <c r="C32" s="59"/>
      <c r="D32" s="59"/>
      <c r="E32" s="59"/>
      <c r="F32" s="59"/>
      <c r="G32" s="59"/>
    </row>
    <row r="33" spans="1:7" x14ac:dyDescent="0.25">
      <c r="A33" s="58"/>
      <c r="B33" s="59"/>
      <c r="C33" s="59"/>
      <c r="D33" s="59"/>
      <c r="E33" s="59"/>
      <c r="F33" s="59"/>
      <c r="G33" s="59"/>
    </row>
    <row r="34" spans="1:7" x14ac:dyDescent="0.25">
      <c r="A34" s="58"/>
      <c r="B34" s="59"/>
      <c r="C34" s="59"/>
      <c r="D34" s="59"/>
      <c r="E34" s="59"/>
      <c r="F34" s="59"/>
      <c r="G34" s="59"/>
    </row>
  </sheetData>
  <sheetProtection algorithmName="SHA-512" hashValue="ypyfU90DiEk44xaouw5t0yfHHn50aicNIzfLNRBcst7ctyOufcE58bqOpMBlYK2S0RSBQLGkc47yQHFGMXyajw==" saltValue="T7kM3xoB6Er1bQuXUHDRHA==" spinCount="100000" sheet="1" scenarios="1" insertHyperlinks="0"/>
  <mergeCells count="23">
    <mergeCell ref="A30:G30"/>
    <mergeCell ref="A31:G34"/>
    <mergeCell ref="J5:K5"/>
    <mergeCell ref="A6:C7"/>
    <mergeCell ref="D6:D7"/>
    <mergeCell ref="E6:E7"/>
    <mergeCell ref="F6:F7"/>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Guillaume Brault</cp:lastModifiedBy>
  <cp:revision/>
  <dcterms:created xsi:type="dcterms:W3CDTF">2016-02-19T16:36:42Z</dcterms:created>
  <dcterms:modified xsi:type="dcterms:W3CDTF">2022-03-08T14:38:57Z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