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e\Documents\EPSA\ELIZ-2021\FR_Frame_Body\FR_A0100 (Frame)\Frame_Production\"/>
    </mc:Choice>
  </mc:AlternateContent>
  <xr:revisionPtr revIDLastSave="0" documentId="13_ncr:1_{CC681081-5C66-4765-B7DA-F75D7345AFDB}" xr6:coauthVersionLast="47" xr6:coauthVersionMax="47" xr10:uidLastSave="{00000000-0000-0000-0000-000000000000}"/>
  <bookViews>
    <workbookView xWindow="11955" yWindow="1410" windowWidth="12510" windowHeight="11265" activeTab="1" xr2:uid="{82C8B06B-864A-4419-9C90-31493652AB52}"/>
  </bookViews>
  <sheets>
    <sheet name="Bilan" sheetId="8" r:id="rId1"/>
    <sheet name="Bilan_final" sheetId="9" r:id="rId2"/>
    <sheet name="30x2" sheetId="1" r:id="rId3"/>
    <sheet name="28x1.5" sheetId="6" r:id="rId4"/>
    <sheet name="25x1.5" sheetId="3" r:id="rId5"/>
    <sheet name="20x1.5" sheetId="4" r:id="rId6"/>
    <sheet name="15x1.5" sheetId="5" r:id="rId7"/>
    <sheet name="28x2" sheetId="2" r:id="rId8"/>
    <sheet name="25x2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9" l="1"/>
  <c r="B2" i="7"/>
  <c r="B4" i="4"/>
  <c r="B3" i="3"/>
  <c r="B2" i="3"/>
  <c r="B5" i="3"/>
  <c r="B4" i="8" s="1"/>
  <c r="C4" i="8" s="1"/>
  <c r="B3" i="6"/>
  <c r="B2" i="6"/>
  <c r="C8" i="8"/>
  <c r="C7" i="8"/>
  <c r="C6" i="8"/>
  <c r="C5" i="8"/>
  <c r="C2" i="8"/>
  <c r="B8" i="8"/>
  <c r="B4" i="2"/>
  <c r="B7" i="8" s="1"/>
  <c r="B6" i="8"/>
  <c r="B5" i="8"/>
  <c r="B2" i="8"/>
  <c r="B4" i="7"/>
  <c r="B2" i="2"/>
  <c r="B7" i="5"/>
  <c r="B5" i="5"/>
  <c r="B4" i="5"/>
  <c r="B3" i="5"/>
  <c r="B2" i="5"/>
  <c r="B6" i="4"/>
  <c r="B3" i="4"/>
  <c r="B2" i="4"/>
  <c r="B5" i="1"/>
  <c r="B6" i="6"/>
  <c r="B3" i="8" s="1"/>
  <c r="C3" i="8" s="1"/>
  <c r="B4" i="6"/>
  <c r="B3" i="1"/>
  <c r="B2" i="1"/>
</calcChain>
</file>

<file path=xl/sharedStrings.xml><?xml version="1.0" encoding="utf-8"?>
<sst xmlns="http://schemas.openxmlformats.org/spreadsheetml/2006/main" count="126" uniqueCount="82">
  <si>
    <t>front hoop</t>
  </si>
  <si>
    <t>longueur (mm)</t>
  </si>
  <si>
    <t>main hoop</t>
  </si>
  <si>
    <t>total</t>
  </si>
  <si>
    <t>side impact structure</t>
  </si>
  <si>
    <t>main hoop bracing</t>
  </si>
  <si>
    <t>main hoop bracing supports</t>
  </si>
  <si>
    <t>front bulkhead + front hoop bracing</t>
  </si>
  <si>
    <t>front bulkhead supports</t>
  </si>
  <si>
    <t>side impact supports</t>
  </si>
  <si>
    <t>engine bracing</t>
  </si>
  <si>
    <t>engine bracing supports</t>
  </si>
  <si>
    <t>container bracing</t>
  </si>
  <si>
    <t>30x2</t>
  </si>
  <si>
    <t>28x1.5</t>
  </si>
  <si>
    <t>25x1.5</t>
  </si>
  <si>
    <t>20x1.5</t>
  </si>
  <si>
    <t>15x1.5</t>
  </si>
  <si>
    <t>28x2</t>
  </si>
  <si>
    <t>25x2</t>
  </si>
  <si>
    <t>longueur brute (mm)</t>
  </si>
  <si>
    <t>marge</t>
  </si>
  <si>
    <t>longueur à commander (m)</t>
  </si>
  <si>
    <t>Couleur</t>
  </si>
  <si>
    <t>Taille du tube</t>
  </si>
  <si>
    <t>Nombre de tubes</t>
  </si>
  <si>
    <t>Longueur du tube</t>
  </si>
  <si>
    <t>Longueur totale (mm)</t>
  </si>
  <si>
    <t>Masse (kg)</t>
  </si>
  <si>
    <t>2x</t>
  </si>
  <si>
    <t>1x</t>
  </si>
  <si>
    <t>4x</t>
  </si>
  <si>
    <t xml:space="preserve">360mm </t>
  </si>
  <si>
    <t>1720mm</t>
  </si>
  <si>
    <t>2646mm</t>
  </si>
  <si>
    <t>510mm</t>
  </si>
  <si>
    <t>665mm</t>
  </si>
  <si>
    <t>433mm</t>
  </si>
  <si>
    <t>807mm</t>
  </si>
  <si>
    <t>310mm</t>
  </si>
  <si>
    <t>755mm</t>
  </si>
  <si>
    <t xml:space="preserve">605mm </t>
  </si>
  <si>
    <t>138mm</t>
  </si>
  <si>
    <t>464mm</t>
  </si>
  <si>
    <t>380mm</t>
  </si>
  <si>
    <t>236mm</t>
  </si>
  <si>
    <t>330mm</t>
  </si>
  <si>
    <t>338mm</t>
  </si>
  <si>
    <t>140mm</t>
  </si>
  <si>
    <t>273mm</t>
  </si>
  <si>
    <t>258mm</t>
  </si>
  <si>
    <t>414mm</t>
  </si>
  <si>
    <t>577mm</t>
  </si>
  <si>
    <t>502mm</t>
  </si>
  <si>
    <t>574mm</t>
  </si>
  <si>
    <t>320mm</t>
  </si>
  <si>
    <t>859mm</t>
  </si>
  <si>
    <t>203mm</t>
  </si>
  <si>
    <t>268mm</t>
  </si>
  <si>
    <t>270mm</t>
  </si>
  <si>
    <t>353mm</t>
  </si>
  <si>
    <t>159mm</t>
  </si>
  <si>
    <t>361mm</t>
  </si>
  <si>
    <t>205mm</t>
  </si>
  <si>
    <t>x1</t>
  </si>
  <si>
    <t>300mm</t>
  </si>
  <si>
    <t>400mm</t>
  </si>
  <si>
    <t>609mm</t>
  </si>
  <si>
    <t>-</t>
  </si>
  <si>
    <t>461mm</t>
  </si>
  <si>
    <t>279mm</t>
  </si>
  <si>
    <t>652mm</t>
  </si>
  <si>
    <t>64mm</t>
  </si>
  <si>
    <t>223mm</t>
  </si>
  <si>
    <t>448mm</t>
  </si>
  <si>
    <t>339mm</t>
  </si>
  <si>
    <t>649mm</t>
  </si>
  <si>
    <t>520mm</t>
  </si>
  <si>
    <t>81mm</t>
  </si>
  <si>
    <t>50mm</t>
  </si>
  <si>
    <t>105mm</t>
  </si>
  <si>
    <t>Masse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</si>
</sst>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19A1-2F84-4698-9F0B-76122CA2F9EB}">
  <dimension ref="A1:F8"/>
  <sheetViews>
    <sheetView workbookViewId="0">
      <selection activeCell="F8" sqref="F8"/>
    </sheetView>
  </sheetViews>
  <sheetFormatPr baseColWidth="10" defaultRowHeight="15" x14ac:dyDescent="0.25"/>
  <cols>
    <col min="2" max="2" width="19.7109375" bestFit="1" customWidth="1"/>
    <col min="3" max="3" width="25.28515625" bestFit="1" customWidth="1"/>
  </cols>
  <sheetData>
    <row r="1" spans="1:6" x14ac:dyDescent="0.25">
      <c r="B1" t="s">
        <v>20</v>
      </c>
      <c r="C1" t="s">
        <v>22</v>
      </c>
    </row>
    <row r="2" spans="1:6" x14ac:dyDescent="0.25">
      <c r="A2" t="s">
        <v>13</v>
      </c>
      <c r="B2">
        <f>'30x2'!B5</f>
        <v>4366</v>
      </c>
      <c r="C2">
        <f>B2/1000*(1+F2)</f>
        <v>4.3659999999999997</v>
      </c>
      <c r="E2" t="s">
        <v>21</v>
      </c>
      <c r="F2" s="1">
        <v>0</v>
      </c>
    </row>
    <row r="3" spans="1:6" x14ac:dyDescent="0.25">
      <c r="A3" t="s">
        <v>14</v>
      </c>
      <c r="B3">
        <f>'28x1.5'!B6</f>
        <v>10430</v>
      </c>
      <c r="C3">
        <f>B3/1000*(1+F2)</f>
        <v>10.43</v>
      </c>
    </row>
    <row r="4" spans="1:6" x14ac:dyDescent="0.25">
      <c r="A4" t="s">
        <v>15</v>
      </c>
      <c r="B4">
        <f>'25x1.5'!B5</f>
        <v>10434</v>
      </c>
      <c r="C4">
        <f>B4/1000*(1+F2)</f>
        <v>10.433999999999999</v>
      </c>
    </row>
    <row r="5" spans="1:6" x14ac:dyDescent="0.25">
      <c r="A5" t="s">
        <v>16</v>
      </c>
      <c r="B5">
        <f>'20x1.5'!B6</f>
        <v>8316</v>
      </c>
      <c r="C5">
        <f>B5/1000*(1+F2)</f>
        <v>8.3160000000000007</v>
      </c>
    </row>
    <row r="6" spans="1:6" x14ac:dyDescent="0.25">
      <c r="A6" t="s">
        <v>17</v>
      </c>
      <c r="B6">
        <f>'15x1.5'!B7</f>
        <v>6101</v>
      </c>
      <c r="C6">
        <f>B6/1000*(1+F2)</f>
        <v>6.101</v>
      </c>
    </row>
    <row r="7" spans="1:6" x14ac:dyDescent="0.25">
      <c r="A7" t="s">
        <v>18</v>
      </c>
      <c r="B7">
        <f>'28x2'!B4</f>
        <v>162</v>
      </c>
      <c r="C7">
        <f>B7/1000*(1+F2)</f>
        <v>0.16200000000000001</v>
      </c>
    </row>
    <row r="8" spans="1:6" x14ac:dyDescent="0.25">
      <c r="A8" t="s">
        <v>19</v>
      </c>
      <c r="B8">
        <f>'25x2'!B4</f>
        <v>310</v>
      </c>
      <c r="C8">
        <f>B8/1000*(1+F2)</f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DDB5-B097-4D41-B0C8-BC612859258C}">
  <dimension ref="A1:G38"/>
  <sheetViews>
    <sheetView tabSelected="1" workbookViewId="0">
      <selection activeCell="E2" sqref="E2"/>
    </sheetView>
  </sheetViews>
  <sheetFormatPr baseColWidth="10" defaultRowHeight="15" x14ac:dyDescent="0.25"/>
  <cols>
    <col min="1" max="1" width="8" bestFit="1" customWidth="1"/>
    <col min="2" max="2" width="13.140625" bestFit="1" customWidth="1"/>
    <col min="3" max="3" width="16.5703125" bestFit="1" customWidth="1"/>
    <col min="4" max="4" width="16.5703125" customWidth="1"/>
    <col min="5" max="5" width="16.7109375" bestFit="1" customWidth="1"/>
    <col min="6" max="6" width="20.42578125" bestFit="1" customWidth="1"/>
    <col min="7" max="7" width="10.5703125" bestFit="1" customWidth="1"/>
  </cols>
  <sheetData>
    <row r="1" spans="1:7" x14ac:dyDescent="0.25">
      <c r="A1" s="11" t="s">
        <v>23</v>
      </c>
      <c r="B1" s="11" t="s">
        <v>24</v>
      </c>
      <c r="C1" s="11" t="s">
        <v>25</v>
      </c>
      <c r="D1" s="13" t="s">
        <v>26</v>
      </c>
      <c r="E1" s="13"/>
      <c r="F1" s="11" t="s">
        <v>27</v>
      </c>
      <c r="G1" s="11" t="s">
        <v>28</v>
      </c>
    </row>
    <row r="2" spans="1:7" x14ac:dyDescent="0.25">
      <c r="A2" s="18"/>
      <c r="B2" s="3" t="s">
        <v>13</v>
      </c>
      <c r="C2" s="3" t="s">
        <v>30</v>
      </c>
      <c r="D2" s="3" t="s">
        <v>33</v>
      </c>
      <c r="E2" s="3" t="s">
        <v>34</v>
      </c>
      <c r="F2" s="3">
        <v>4366</v>
      </c>
      <c r="G2" s="3">
        <v>6.3650000000000002</v>
      </c>
    </row>
    <row r="3" spans="1:7" x14ac:dyDescent="0.25">
      <c r="A3" s="20"/>
      <c r="B3" s="17" t="s">
        <v>14</v>
      </c>
      <c r="C3" s="3" t="s">
        <v>31</v>
      </c>
      <c r="D3" s="3" t="s">
        <v>32</v>
      </c>
      <c r="E3" s="3" t="s">
        <v>36</v>
      </c>
      <c r="F3" s="12">
        <v>10430</v>
      </c>
      <c r="G3" s="14">
        <v>10.234</v>
      </c>
    </row>
    <row r="4" spans="1:7" x14ac:dyDescent="0.25">
      <c r="A4" s="21"/>
      <c r="B4" s="17"/>
      <c r="C4" s="12" t="s">
        <v>29</v>
      </c>
      <c r="D4" s="4" t="s">
        <v>39</v>
      </c>
      <c r="E4" s="4" t="s">
        <v>40</v>
      </c>
      <c r="F4" s="12"/>
      <c r="G4" s="15"/>
    </row>
    <row r="5" spans="1:7" x14ac:dyDescent="0.25">
      <c r="A5" s="21"/>
      <c r="B5" s="17"/>
      <c r="C5" s="12"/>
      <c r="D5" s="4" t="s">
        <v>37</v>
      </c>
      <c r="E5" s="4" t="s">
        <v>38</v>
      </c>
      <c r="F5" s="12"/>
      <c r="G5" s="15"/>
    </row>
    <row r="6" spans="1:7" x14ac:dyDescent="0.25">
      <c r="A6" s="21"/>
      <c r="B6" s="17"/>
      <c r="C6" s="12"/>
      <c r="D6" s="9" t="s">
        <v>41</v>
      </c>
      <c r="E6" s="10" t="s">
        <v>68</v>
      </c>
      <c r="F6" s="12"/>
      <c r="G6" s="15"/>
    </row>
    <row r="7" spans="1:7" x14ac:dyDescent="0.25">
      <c r="A7" s="19"/>
      <c r="B7" s="17"/>
      <c r="C7" s="3" t="s">
        <v>30</v>
      </c>
      <c r="D7" s="12" t="s">
        <v>35</v>
      </c>
      <c r="E7" s="12"/>
      <c r="F7" s="12"/>
      <c r="G7" s="16"/>
    </row>
    <row r="8" spans="1:7" x14ac:dyDescent="0.25">
      <c r="A8" s="22"/>
      <c r="B8" s="12" t="s">
        <v>15</v>
      </c>
      <c r="C8" s="12" t="s">
        <v>29</v>
      </c>
      <c r="D8" s="5" t="s">
        <v>37</v>
      </c>
      <c r="E8" s="6" t="s">
        <v>42</v>
      </c>
      <c r="F8" s="12">
        <v>10434</v>
      </c>
      <c r="G8" s="12">
        <v>9.6820000000000004</v>
      </c>
    </row>
    <row r="9" spans="1:7" x14ac:dyDescent="0.25">
      <c r="A9" s="22"/>
      <c r="B9" s="12"/>
      <c r="C9" s="12"/>
      <c r="D9" s="7" t="s">
        <v>43</v>
      </c>
      <c r="E9" s="8" t="s">
        <v>44</v>
      </c>
      <c r="F9" s="12"/>
      <c r="G9" s="12"/>
    </row>
    <row r="10" spans="1:7" x14ac:dyDescent="0.25">
      <c r="A10" s="22"/>
      <c r="B10" s="12"/>
      <c r="C10" s="12"/>
      <c r="D10" s="7" t="s">
        <v>45</v>
      </c>
      <c r="E10" s="8" t="s">
        <v>46</v>
      </c>
      <c r="F10" s="12"/>
      <c r="G10" s="12"/>
    </row>
    <row r="11" spans="1:7" x14ac:dyDescent="0.25">
      <c r="A11" s="22"/>
      <c r="B11" s="12"/>
      <c r="C11" s="12"/>
      <c r="D11" s="7" t="s">
        <v>47</v>
      </c>
      <c r="E11" s="8" t="s">
        <v>48</v>
      </c>
      <c r="F11" s="12"/>
      <c r="G11" s="12"/>
    </row>
    <row r="12" spans="1:7" x14ac:dyDescent="0.25">
      <c r="A12" s="22"/>
      <c r="B12" s="12"/>
      <c r="C12" s="12"/>
      <c r="D12" s="7" t="s">
        <v>49</v>
      </c>
      <c r="E12" s="8" t="s">
        <v>50</v>
      </c>
      <c r="F12" s="12"/>
      <c r="G12" s="12"/>
    </row>
    <row r="13" spans="1:7" x14ac:dyDescent="0.25">
      <c r="A13" s="22"/>
      <c r="B13" s="12"/>
      <c r="C13" s="12"/>
      <c r="D13" s="7" t="s">
        <v>51</v>
      </c>
      <c r="E13" s="8" t="s">
        <v>52</v>
      </c>
      <c r="F13" s="12"/>
      <c r="G13" s="12"/>
    </row>
    <row r="14" spans="1:7" x14ac:dyDescent="0.25">
      <c r="A14" s="22"/>
      <c r="B14" s="12"/>
      <c r="C14" s="12"/>
      <c r="D14" s="9" t="s">
        <v>53</v>
      </c>
      <c r="E14" s="10" t="s">
        <v>54</v>
      </c>
      <c r="F14" s="12"/>
      <c r="G14" s="12"/>
    </row>
    <row r="15" spans="1:7" x14ac:dyDescent="0.25">
      <c r="A15" s="22"/>
      <c r="B15" s="12"/>
      <c r="C15" s="3" t="s">
        <v>30</v>
      </c>
      <c r="D15" s="23" t="s">
        <v>55</v>
      </c>
      <c r="E15" s="17"/>
      <c r="F15" s="12"/>
      <c r="G15" s="12"/>
    </row>
    <row r="16" spans="1:7" x14ac:dyDescent="0.25">
      <c r="A16" s="24"/>
      <c r="B16" s="12" t="s">
        <v>16</v>
      </c>
      <c r="C16" s="3" t="s">
        <v>31</v>
      </c>
      <c r="D16" s="12" t="s">
        <v>58</v>
      </c>
      <c r="E16" s="12"/>
      <c r="F16" s="12">
        <v>8316</v>
      </c>
      <c r="G16" s="12">
        <v>5.6840000000000002</v>
      </c>
    </row>
    <row r="17" spans="1:7" x14ac:dyDescent="0.25">
      <c r="A17" s="24"/>
      <c r="B17" s="12"/>
      <c r="C17" s="12" t="s">
        <v>29</v>
      </c>
      <c r="D17" s="5" t="s">
        <v>56</v>
      </c>
      <c r="E17" s="6" t="s">
        <v>57</v>
      </c>
      <c r="F17" s="12"/>
      <c r="G17" s="12"/>
    </row>
    <row r="18" spans="1:7" x14ac:dyDescent="0.25">
      <c r="A18" s="24"/>
      <c r="B18" s="12"/>
      <c r="C18" s="12"/>
      <c r="D18" s="7" t="s">
        <v>62</v>
      </c>
      <c r="E18" s="8" t="s">
        <v>59</v>
      </c>
      <c r="F18" s="12"/>
      <c r="G18" s="12"/>
    </row>
    <row r="19" spans="1:7" x14ac:dyDescent="0.25">
      <c r="A19" s="24"/>
      <c r="B19" s="12"/>
      <c r="C19" s="12"/>
      <c r="D19" s="7" t="s">
        <v>60</v>
      </c>
      <c r="E19" s="8" t="s">
        <v>61</v>
      </c>
      <c r="F19" s="12"/>
      <c r="G19" s="12"/>
    </row>
    <row r="20" spans="1:7" x14ac:dyDescent="0.25">
      <c r="A20" s="24"/>
      <c r="B20" s="12"/>
      <c r="C20" s="12"/>
      <c r="D20" s="9" t="s">
        <v>63</v>
      </c>
      <c r="E20" s="10" t="s">
        <v>44</v>
      </c>
      <c r="F20" s="12"/>
      <c r="G20" s="12"/>
    </row>
    <row r="21" spans="1:7" x14ac:dyDescent="0.25">
      <c r="A21" s="24"/>
      <c r="B21" s="12"/>
      <c r="C21" s="12" t="s">
        <v>64</v>
      </c>
      <c r="D21" s="5" t="s">
        <v>65</v>
      </c>
      <c r="E21" s="6" t="s">
        <v>66</v>
      </c>
      <c r="F21" s="12"/>
      <c r="G21" s="12"/>
    </row>
    <row r="22" spans="1:7" x14ac:dyDescent="0.25">
      <c r="A22" s="24"/>
      <c r="B22" s="12"/>
      <c r="C22" s="12"/>
      <c r="D22" s="9" t="s">
        <v>67</v>
      </c>
      <c r="E22" s="10" t="s">
        <v>68</v>
      </c>
      <c r="F22" s="12"/>
      <c r="G22" s="12"/>
    </row>
    <row r="23" spans="1:7" x14ac:dyDescent="0.25">
      <c r="A23" s="25"/>
      <c r="B23" s="12" t="s">
        <v>17</v>
      </c>
      <c r="C23" s="12" t="s">
        <v>29</v>
      </c>
      <c r="D23" s="5" t="s">
        <v>69</v>
      </c>
      <c r="E23" s="6" t="s">
        <v>70</v>
      </c>
      <c r="F23" s="12">
        <v>6101</v>
      </c>
      <c r="G23" s="12">
        <v>3.0449999999999999</v>
      </c>
    </row>
    <row r="24" spans="1:7" x14ac:dyDescent="0.25">
      <c r="A24" s="25"/>
      <c r="B24" s="12"/>
      <c r="C24" s="12"/>
      <c r="D24" s="7" t="s">
        <v>71</v>
      </c>
      <c r="E24" s="8" t="s">
        <v>72</v>
      </c>
      <c r="F24" s="12"/>
      <c r="G24" s="12"/>
    </row>
    <row r="25" spans="1:7" x14ac:dyDescent="0.25">
      <c r="A25" s="25"/>
      <c r="B25" s="12"/>
      <c r="C25" s="12"/>
      <c r="D25" s="7" t="s">
        <v>74</v>
      </c>
      <c r="E25" s="8" t="s">
        <v>73</v>
      </c>
      <c r="F25" s="12"/>
      <c r="G25" s="12"/>
    </row>
    <row r="26" spans="1:7" x14ac:dyDescent="0.25">
      <c r="A26" s="25"/>
      <c r="B26" s="12"/>
      <c r="C26" s="12"/>
      <c r="D26" s="9" t="s">
        <v>75</v>
      </c>
      <c r="E26" s="10" t="s">
        <v>68</v>
      </c>
      <c r="F26" s="12"/>
      <c r="G26" s="12"/>
    </row>
    <row r="27" spans="1:7" x14ac:dyDescent="0.25">
      <c r="A27" s="25"/>
      <c r="B27" s="12"/>
      <c r="C27" s="3" t="s">
        <v>30</v>
      </c>
      <c r="D27" s="26" t="s">
        <v>76</v>
      </c>
      <c r="E27" s="27" t="s">
        <v>77</v>
      </c>
      <c r="F27" s="12"/>
      <c r="G27" s="12"/>
    </row>
    <row r="28" spans="1:7" x14ac:dyDescent="0.25">
      <c r="A28" s="30"/>
      <c r="B28" s="12" t="s">
        <v>18</v>
      </c>
      <c r="C28" s="3" t="s">
        <v>29</v>
      </c>
      <c r="D28" s="26" t="s">
        <v>78</v>
      </c>
      <c r="E28" s="27" t="s">
        <v>68</v>
      </c>
      <c r="F28" s="12">
        <v>162</v>
      </c>
      <c r="G28" s="12">
        <v>0.20699999999999999</v>
      </c>
    </row>
    <row r="29" spans="1:7" x14ac:dyDescent="0.25">
      <c r="A29" s="30"/>
      <c r="B29" s="12"/>
      <c r="C29" s="3" t="s">
        <v>30</v>
      </c>
      <c r="D29" s="28" t="s">
        <v>68</v>
      </c>
      <c r="E29" s="29" t="s">
        <v>68</v>
      </c>
      <c r="F29" s="12"/>
      <c r="G29" s="12"/>
    </row>
    <row r="30" spans="1:7" x14ac:dyDescent="0.25">
      <c r="A30" s="31"/>
      <c r="B30" s="12" t="s">
        <v>19</v>
      </c>
      <c r="C30" s="3" t="s">
        <v>29</v>
      </c>
      <c r="D30" s="26" t="s">
        <v>79</v>
      </c>
      <c r="E30" s="27" t="s">
        <v>80</v>
      </c>
      <c r="F30" s="12">
        <v>310</v>
      </c>
      <c r="G30" s="12">
        <v>0.34399999999999997</v>
      </c>
    </row>
    <row r="31" spans="1:7" x14ac:dyDescent="0.25">
      <c r="A31" s="31"/>
      <c r="B31" s="12"/>
      <c r="C31" s="3" t="s">
        <v>30</v>
      </c>
      <c r="D31" s="26" t="s">
        <v>68</v>
      </c>
      <c r="E31" s="27" t="s">
        <v>68</v>
      </c>
      <c r="F31" s="12"/>
      <c r="G31" s="12"/>
    </row>
    <row r="32" spans="1:7" x14ac:dyDescent="0.25">
      <c r="A32" s="2"/>
      <c r="B32" s="2"/>
      <c r="C32" s="2"/>
      <c r="D32" s="2"/>
      <c r="E32" s="2"/>
      <c r="F32" s="3" t="s">
        <v>81</v>
      </c>
      <c r="G32" s="3">
        <f>SUM(G2:G31)</f>
        <v>35.561</v>
      </c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</sheetData>
  <mergeCells count="33">
    <mergeCell ref="B28:B29"/>
    <mergeCell ref="A28:A29"/>
    <mergeCell ref="F28:F29"/>
    <mergeCell ref="G28:G29"/>
    <mergeCell ref="B30:B31"/>
    <mergeCell ref="A30:A31"/>
    <mergeCell ref="F30:F31"/>
    <mergeCell ref="G30:G31"/>
    <mergeCell ref="G16:G22"/>
    <mergeCell ref="B23:B27"/>
    <mergeCell ref="C23:C26"/>
    <mergeCell ref="A23:A27"/>
    <mergeCell ref="F23:F27"/>
    <mergeCell ref="G23:G27"/>
    <mergeCell ref="D16:E16"/>
    <mergeCell ref="F16:F22"/>
    <mergeCell ref="A16:A22"/>
    <mergeCell ref="B16:B22"/>
    <mergeCell ref="C17:C20"/>
    <mergeCell ref="C21:C22"/>
    <mergeCell ref="G3:G7"/>
    <mergeCell ref="F8:F15"/>
    <mergeCell ref="G8:G15"/>
    <mergeCell ref="D15:E15"/>
    <mergeCell ref="A8:A15"/>
    <mergeCell ref="B8:B15"/>
    <mergeCell ref="C8:C14"/>
    <mergeCell ref="D1:E1"/>
    <mergeCell ref="B3:B7"/>
    <mergeCell ref="A4:A7"/>
    <mergeCell ref="C4:C6"/>
    <mergeCell ref="D7:E7"/>
    <mergeCell ref="F3:F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D07D-6188-49F9-BB47-DEF398DF11AD}">
  <dimension ref="A1:B5"/>
  <sheetViews>
    <sheetView workbookViewId="0">
      <selection activeCell="B3" sqref="B3"/>
    </sheetView>
  </sheetViews>
  <sheetFormatPr baseColWidth="10" defaultRowHeight="15" x14ac:dyDescent="0.25"/>
  <cols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0</v>
      </c>
      <c r="B2">
        <f>1560+160</f>
        <v>1720</v>
      </c>
    </row>
    <row r="3" spans="1:2" x14ac:dyDescent="0.25">
      <c r="A3" t="s">
        <v>2</v>
      </c>
      <c r="B3">
        <f>(290+46+191+485+27+98+106+80)*2</f>
        <v>2646</v>
      </c>
    </row>
    <row r="5" spans="1:2" x14ac:dyDescent="0.25">
      <c r="A5" t="s">
        <v>3</v>
      </c>
      <c r="B5">
        <f>SUM(B2,B3)</f>
        <v>4366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A799-0911-4DE9-A394-D04651BB0FF0}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32.855468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7</v>
      </c>
      <c r="B2">
        <f>665*2+360*4+510</f>
        <v>3280</v>
      </c>
    </row>
    <row r="3" spans="1:2" x14ac:dyDescent="0.25">
      <c r="A3" t="s">
        <v>4</v>
      </c>
      <c r="B3">
        <f>(433+807+310+755+605)*2</f>
        <v>5820</v>
      </c>
    </row>
    <row r="4" spans="1:2" x14ac:dyDescent="0.25">
      <c r="A4" t="s">
        <v>5</v>
      </c>
      <c r="B4">
        <f>665*2</f>
        <v>1330</v>
      </c>
    </row>
    <row r="6" spans="1:2" x14ac:dyDescent="0.25">
      <c r="A6" t="s">
        <v>3</v>
      </c>
      <c r="B6">
        <f>SUM(B2:B4)</f>
        <v>10430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AA5E-5A70-4E6D-BA21-6C990B825B07}">
  <dimension ref="A1:B5"/>
  <sheetViews>
    <sheetView workbookViewId="0">
      <selection activeCell="B2" sqref="B2:B5"/>
    </sheetView>
  </sheetViews>
  <sheetFormatPr baseColWidth="10" defaultRowHeight="15" x14ac:dyDescent="0.25"/>
  <cols>
    <col min="1" max="1" width="25.71093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(433+138+464+380+236+330+338+140)*2</f>
        <v>4918</v>
      </c>
    </row>
    <row r="3" spans="1:2" x14ac:dyDescent="0.25">
      <c r="A3" t="s">
        <v>6</v>
      </c>
      <c r="B3">
        <f>320+(273+258+414+577+502+574)*2</f>
        <v>5516</v>
      </c>
    </row>
    <row r="5" spans="1:2" x14ac:dyDescent="0.25">
      <c r="A5" t="s">
        <v>3</v>
      </c>
      <c r="B5">
        <f>SUM(B2:B3)</f>
        <v>10434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8BFF-23CE-4D7C-9529-471DCFFACD4F}">
  <dimension ref="A1:B6"/>
  <sheetViews>
    <sheetView workbookViewId="0">
      <selection activeCell="B2" sqref="B2:B6"/>
    </sheetView>
  </sheetViews>
  <sheetFormatPr baseColWidth="10" defaultRowHeight="15" x14ac:dyDescent="0.25"/>
  <cols>
    <col min="1" max="1" width="22.5703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355</f>
        <v>355</v>
      </c>
    </row>
    <row r="3" spans="1:2" x14ac:dyDescent="0.25">
      <c r="A3" t="s">
        <v>9</v>
      </c>
      <c r="B3">
        <f>300+2*859</f>
        <v>2018</v>
      </c>
    </row>
    <row r="4" spans="1:2" x14ac:dyDescent="0.25">
      <c r="A4" t="s">
        <v>10</v>
      </c>
      <c r="B4">
        <f>400+609+(203+268+270+353+159+268+361+205+380)*2</f>
        <v>5943</v>
      </c>
    </row>
    <row r="6" spans="1:2" x14ac:dyDescent="0.25">
      <c r="A6" t="s">
        <v>3</v>
      </c>
      <c r="B6">
        <f>SUM(B2:B4)</f>
        <v>8316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A08-1477-4F6B-8658-D1849AE699EC}">
  <dimension ref="A1:B7"/>
  <sheetViews>
    <sheetView workbookViewId="0">
      <selection activeCell="B2" sqref="B2:B7"/>
    </sheetView>
  </sheetViews>
  <sheetFormatPr baseColWidth="10" defaultRowHeight="15" x14ac:dyDescent="0.25"/>
  <cols>
    <col min="1" max="1" width="25.71093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461*2</f>
        <v>922</v>
      </c>
    </row>
    <row r="3" spans="1:2" x14ac:dyDescent="0.25">
      <c r="A3" t="s">
        <v>9</v>
      </c>
      <c r="B3">
        <f>649</f>
        <v>649</v>
      </c>
    </row>
    <row r="4" spans="1:2" x14ac:dyDescent="0.25">
      <c r="A4" t="s">
        <v>6</v>
      </c>
      <c r="B4">
        <f>520+(279+652+64)*2</f>
        <v>2510</v>
      </c>
    </row>
    <row r="5" spans="1:2" x14ac:dyDescent="0.25">
      <c r="A5" t="s">
        <v>11</v>
      </c>
      <c r="B5">
        <f>(448+223+339)*2</f>
        <v>2020</v>
      </c>
    </row>
    <row r="7" spans="1:2" x14ac:dyDescent="0.25">
      <c r="A7" t="s">
        <v>3</v>
      </c>
      <c r="B7">
        <f>SUM(B2:B5)</f>
        <v>6101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345E-EE76-4CD4-B9EA-61A45D17A871}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6.42578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12</v>
      </c>
      <c r="B2">
        <f>81*2</f>
        <v>162</v>
      </c>
    </row>
    <row r="4" spans="1:2" x14ac:dyDescent="0.25">
      <c r="A4" t="s">
        <v>3</v>
      </c>
      <c r="B4">
        <f>SUM(B2)</f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396-2893-45BB-A0E0-ED22903DAD5D}">
  <dimension ref="A1:B4"/>
  <sheetViews>
    <sheetView workbookViewId="0">
      <selection activeCell="B3" sqref="B3"/>
    </sheetView>
  </sheetViews>
  <sheetFormatPr baseColWidth="10" defaultRowHeight="15" x14ac:dyDescent="0.25"/>
  <cols>
    <col min="1" max="1" width="16.42578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12</v>
      </c>
      <c r="B2">
        <f>(50+105)*2</f>
        <v>310</v>
      </c>
    </row>
    <row r="4" spans="1:2" x14ac:dyDescent="0.25">
      <c r="A4" t="s">
        <v>3</v>
      </c>
      <c r="B4">
        <f>SUM(B2)</f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Bilan</vt:lpstr>
      <vt:lpstr>Bilan_final</vt:lpstr>
      <vt:lpstr>30x2</vt:lpstr>
      <vt:lpstr>28x1.5</vt:lpstr>
      <vt:lpstr>25x1.5</vt:lpstr>
      <vt:lpstr>20x1.5</vt:lpstr>
      <vt:lpstr>15x1.5</vt:lpstr>
      <vt:lpstr>28x2</vt:lpstr>
      <vt:lpstr>25x2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NEGRE</dc:creator>
  <cp:lastModifiedBy>Benjamin NEGRE</cp:lastModifiedBy>
  <cp:lastPrinted>2021-06-02T13:02:54Z</cp:lastPrinted>
  <dcterms:created xsi:type="dcterms:W3CDTF">2021-05-26T12:44:58Z</dcterms:created>
  <dcterms:modified xsi:type="dcterms:W3CDTF">2021-06-02T13:03:31Z</dcterms:modified>
</cp:coreProperties>
</file>