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5_Cas de charges\"/>
    </mc:Choice>
  </mc:AlternateContent>
  <xr:revisionPtr revIDLastSave="0" documentId="13_ncr:1_{746775B3-8A72-4BE8-96FB-291D726D1A94}" xr6:coauthVersionLast="46" xr6:coauthVersionMax="46" xr10:uidLastSave="{00000000-0000-0000-0000-000000000000}"/>
  <bookViews>
    <workbookView xWindow="-108" yWindow="-108" windowWidth="23256" windowHeight="12576" xr2:uid="{6E17D21D-D292-4944-904A-D92C97BB235F}"/>
  </bookViews>
  <sheets>
    <sheet name="Présentatio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D28" i="1"/>
  <c r="D27" i="1"/>
  <c r="D26" i="1"/>
  <c r="C32" i="1"/>
  <c r="C31" i="1"/>
  <c r="D32" i="1"/>
  <c r="D31" i="1"/>
  <c r="D29" i="1"/>
  <c r="C29" i="1" s="1"/>
  <c r="D38" i="1"/>
  <c r="D37" i="1"/>
  <c r="D36" i="1"/>
  <c r="C36" i="1" s="1"/>
  <c r="D35" i="1"/>
  <c r="C35" i="1" s="1"/>
  <c r="D30" i="1"/>
  <c r="C30" i="1" s="1"/>
  <c r="C26" i="1"/>
  <c r="C24" i="1"/>
  <c r="C23" i="1"/>
  <c r="D25" i="1"/>
  <c r="C25" i="1" s="1"/>
  <c r="D24" i="1"/>
  <c r="D23" i="1"/>
  <c r="D34" i="1"/>
  <c r="C34" i="1" s="1"/>
  <c r="D33" i="1"/>
  <c r="C33" i="1" s="1"/>
  <c r="D21" i="1"/>
  <c r="B21" i="1" s="1"/>
  <c r="D20" i="1"/>
  <c r="B20" i="1" s="1"/>
  <c r="D19" i="1"/>
  <c r="B35" i="1" l="1"/>
  <c r="B36" i="1"/>
  <c r="C37" i="1"/>
  <c r="C38" i="1"/>
  <c r="D22" i="1"/>
</calcChain>
</file>

<file path=xl/sharedStrings.xml><?xml version="1.0" encoding="utf-8"?>
<sst xmlns="http://schemas.openxmlformats.org/spreadsheetml/2006/main" count="93" uniqueCount="68">
  <si>
    <t>CAS DE CHARGES VALKYRIZ ELIZ-2021</t>
  </si>
  <si>
    <t xml:space="preserve">Hypothese </t>
  </si>
  <si>
    <t>ACCEL 1,5G</t>
  </si>
  <si>
    <t>Normal Force on FR Wheel = Normal Force on FL Wheel</t>
  </si>
  <si>
    <t>BRAKING 1,9G</t>
  </si>
  <si>
    <t xml:space="preserve">LEFT TURN 2,2G </t>
  </si>
  <si>
    <t>Normal Force on RL Wheel =Normal force on FL Wheel</t>
  </si>
  <si>
    <t>RIGHT TURN 2,2G</t>
  </si>
  <si>
    <t>Normal Force on RR Wheel = Normal Force on FR Wheel</t>
  </si>
  <si>
    <t>X (longitudinal acceleration) (N)</t>
  </si>
  <si>
    <t>Y (lateral accelération) (N)</t>
  </si>
  <si>
    <t>Z (poids + appui + accelération) (N)</t>
  </si>
  <si>
    <t>MAX SPEED</t>
  </si>
  <si>
    <t>ACCEL 1,5 G</t>
  </si>
  <si>
    <t>LEFT TURN 2,2 G</t>
  </si>
  <si>
    <t>RIGHT TURN 2,2 G</t>
  </si>
  <si>
    <t>BUMP 3G</t>
  </si>
  <si>
    <t>Repere du MECAMASTER</t>
  </si>
  <si>
    <t xml:space="preserve">Repere des points de filaire ASSY </t>
  </si>
  <si>
    <t>X négatif</t>
  </si>
  <si>
    <t>Vers l'avant</t>
  </si>
  <si>
    <t>X Positif</t>
  </si>
  <si>
    <t xml:space="preserve">Vers l'arriere </t>
  </si>
  <si>
    <t>Xcatia = Xmecamaster</t>
  </si>
  <si>
    <t xml:space="preserve">Y positif </t>
  </si>
  <si>
    <t xml:space="preserve">Vers la gauche </t>
  </si>
  <si>
    <t xml:space="preserve">vers la droite </t>
  </si>
  <si>
    <t>Ycatia = - Ymecamaster</t>
  </si>
  <si>
    <t xml:space="preserve">Z Positif </t>
  </si>
  <si>
    <t xml:space="preserve">Vers le haut </t>
  </si>
  <si>
    <t>Z positif</t>
  </si>
  <si>
    <t>Vers le haut</t>
  </si>
  <si>
    <t>Zcatia = Zmecamaster</t>
  </si>
  <si>
    <t xml:space="preserve">IMPORTANT: TOUTES LES FORCES SONT POUR LE COTE GAUCHE DU VÉHICULE </t>
  </si>
  <si>
    <t>Données</t>
  </si>
  <si>
    <t>Masse Voiture</t>
  </si>
  <si>
    <t>kg</t>
  </si>
  <si>
    <t>Masse Pilote</t>
  </si>
  <si>
    <t>Appui aéro</t>
  </si>
  <si>
    <t>N</t>
  </si>
  <si>
    <t>Répartition de freinage</t>
  </si>
  <si>
    <t>70/30</t>
  </si>
  <si>
    <t>LEFT TURN 0,5 G</t>
  </si>
  <si>
    <t>RIGHT TURN 0,5 G</t>
  </si>
  <si>
    <t>LEFT TURN 1 G</t>
  </si>
  <si>
    <t>RIGHT TURN 1 G</t>
  </si>
  <si>
    <t xml:space="preserve">Coeff de Frottement </t>
  </si>
  <si>
    <t>BREAKING 1,9G</t>
  </si>
  <si>
    <t>RIGHT TURN 1 G + BREAKING 1G</t>
  </si>
  <si>
    <t>LEFT TURN 1,5 G</t>
  </si>
  <si>
    <t>RIGHT TURN 1,5 G</t>
  </si>
  <si>
    <t>LEFT  TURN 1 G + BREAKING 1G</t>
  </si>
  <si>
    <t>LEFT TURN 1G + BUMP 1,5 G</t>
  </si>
  <si>
    <t>RIGHT TURN 1 G + BUMP 1,5 G</t>
  </si>
  <si>
    <t>Hypothèse</t>
  </si>
  <si>
    <t>Normal Force on RR Wheel = Normal Force on RL Wheel</t>
  </si>
  <si>
    <t xml:space="preserve">Répartition de masse </t>
  </si>
  <si>
    <t>Normal Force in R Inner Wheel = 0</t>
  </si>
  <si>
    <t>LEFT TURN 1,8 G</t>
  </si>
  <si>
    <t>RIGHT TURN 1,8 G</t>
  </si>
  <si>
    <t>Suppose un coeff de frottement de  1,5</t>
  </si>
  <si>
    <t>LEFT TURN 1,4 G</t>
  </si>
  <si>
    <t>RIGHT TURN 1,4 G</t>
  </si>
  <si>
    <t>Limite du modèle avec coeff à 1,4</t>
  </si>
  <si>
    <t>La roue arrière intérieure ne touche plus le sol</t>
  </si>
  <si>
    <t xml:space="preserve">Cas limite </t>
  </si>
  <si>
    <t>Normal Force F Inner Wheel = Normal Force on R Inner Wheel (Peut être condanable car on n'a pas une répartition 50/50 pour la masse)</t>
  </si>
  <si>
    <t>Coeff de frottement sur la roue arrière extérieure = 1 selon x et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</si>
</sst>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AEABAB"/>
      </patternFill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6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4" xfId="0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indent="20"/>
    </xf>
    <xf numFmtId="0" fontId="5" fillId="0" borderId="0" xfId="0" applyFont="1" applyFill="1"/>
    <xf numFmtId="0" fontId="0" fillId="0" borderId="0" xfId="0" applyFill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1056235</xdr:colOff>
      <xdr:row>4</xdr:row>
      <xdr:rowOff>75417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CE02087-BED9-4AEF-99F8-E198F613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885290" cy="661129"/>
        </a:xfrm>
        <a:prstGeom prst="rect">
          <a:avLst/>
        </a:prstGeom>
      </xdr:spPr>
    </xdr:pic>
    <xdr:clientData/>
  </xdr:twoCellAnchor>
  <xdr:twoCellAnchor editAs="oneCell">
    <xdr:from>
      <xdr:col>4</xdr:col>
      <xdr:colOff>272976</xdr:colOff>
      <xdr:row>1</xdr:row>
      <xdr:rowOff>19275</xdr:rowOff>
    </xdr:from>
    <xdr:to>
      <xdr:col>4</xdr:col>
      <xdr:colOff>3514256</xdr:colOff>
      <xdr:row>3</xdr:row>
      <xdr:rowOff>89761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4D4079E7-1AF8-4B99-BB97-3E0F072B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896" y="202155"/>
          <a:ext cx="3232572" cy="436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AD9F-EA5F-4675-8006-39DF41B7B54A}">
  <dimension ref="A1:J51"/>
  <sheetViews>
    <sheetView tabSelected="1" topLeftCell="A19" zoomScale="70" zoomScaleNormal="70" workbookViewId="0">
      <selection activeCell="F45" sqref="F45"/>
    </sheetView>
  </sheetViews>
  <sheetFormatPr baseColWidth="10" defaultRowHeight="14.4"/>
  <cols>
    <col min="1" max="3" width="31.109375" customWidth="1"/>
    <col min="4" max="4" width="33.6640625" customWidth="1"/>
    <col min="5" max="5" width="67.88671875" customWidth="1"/>
    <col min="6" max="6" width="42.44140625" customWidth="1"/>
    <col min="7" max="7" width="31.109375" customWidth="1"/>
  </cols>
  <sheetData>
    <row r="1" spans="1:8">
      <c r="B1" s="1"/>
    </row>
    <row r="5" spans="1:8" ht="15" thickBot="1"/>
    <row r="6" spans="1:8" ht="26.4" thickBot="1">
      <c r="B6" s="31" t="s">
        <v>0</v>
      </c>
      <c r="C6" s="32"/>
      <c r="D6" s="32"/>
      <c r="E6" s="33"/>
      <c r="F6" s="23"/>
    </row>
    <row r="9" spans="1:8" ht="16.8" customHeight="1">
      <c r="A9" s="2" t="s">
        <v>33</v>
      </c>
      <c r="B9" s="2"/>
      <c r="C9" s="2"/>
      <c r="D9" s="2"/>
      <c r="E9" s="2"/>
    </row>
    <row r="10" spans="1:8" ht="16.8" customHeight="1">
      <c r="F10" s="3" t="s">
        <v>34</v>
      </c>
    </row>
    <row r="11" spans="1:8" ht="16.8" customHeight="1">
      <c r="A11" s="3" t="s">
        <v>1</v>
      </c>
      <c r="F11" t="s">
        <v>35</v>
      </c>
      <c r="G11">
        <v>230</v>
      </c>
      <c r="H11" t="s">
        <v>36</v>
      </c>
    </row>
    <row r="12" spans="1:8" ht="16.8" customHeight="1" thickBot="1">
      <c r="A12" s="3"/>
      <c r="F12" t="s">
        <v>37</v>
      </c>
      <c r="G12">
        <v>85</v>
      </c>
      <c r="H12" t="s">
        <v>36</v>
      </c>
    </row>
    <row r="13" spans="1:8" ht="16.8" customHeight="1" thickBot="1">
      <c r="A13" s="4" t="s">
        <v>2</v>
      </c>
      <c r="B13" s="34" t="s">
        <v>3</v>
      </c>
      <c r="C13" s="35"/>
      <c r="D13" s="5"/>
      <c r="F13" t="s">
        <v>38</v>
      </c>
      <c r="G13">
        <v>60</v>
      </c>
      <c r="H13" t="s">
        <v>39</v>
      </c>
    </row>
    <row r="14" spans="1:8" ht="16.8" customHeight="1" thickBot="1">
      <c r="A14" s="4" t="s">
        <v>4</v>
      </c>
      <c r="B14" s="34" t="s">
        <v>3</v>
      </c>
      <c r="C14" s="35"/>
      <c r="D14" s="5"/>
      <c r="F14" t="s">
        <v>40</v>
      </c>
      <c r="G14" s="24" t="s">
        <v>41</v>
      </c>
    </row>
    <row r="15" spans="1:8" ht="16.8" customHeight="1" thickBot="1">
      <c r="A15" s="6" t="s">
        <v>5</v>
      </c>
      <c r="B15" s="36" t="s">
        <v>6</v>
      </c>
      <c r="C15" s="37"/>
      <c r="D15" s="38"/>
      <c r="E15" s="40"/>
      <c r="F15" t="s">
        <v>46</v>
      </c>
      <c r="G15">
        <v>1.5</v>
      </c>
    </row>
    <row r="16" spans="1:8" ht="16.8" customHeight="1" thickBot="1">
      <c r="A16" s="4" t="s">
        <v>7</v>
      </c>
      <c r="B16" s="36" t="s">
        <v>8</v>
      </c>
      <c r="C16" s="37"/>
      <c r="D16" s="39"/>
      <c r="E16" s="41"/>
      <c r="F16" t="s">
        <v>56</v>
      </c>
      <c r="G16">
        <v>0.56000000000000005</v>
      </c>
    </row>
    <row r="17" spans="1:10" ht="16.8" customHeight="1">
      <c r="A17" s="7"/>
      <c r="B17" s="8"/>
      <c r="C17" s="8"/>
      <c r="D17" s="8"/>
    </row>
    <row r="18" spans="1:10" ht="16.8" customHeight="1">
      <c r="A18" s="7"/>
      <c r="B18" s="8" t="s">
        <v>9</v>
      </c>
      <c r="C18" s="8" t="s">
        <v>10</v>
      </c>
      <c r="D18" s="8" t="s">
        <v>11</v>
      </c>
      <c r="E18" s="8" t="s">
        <v>54</v>
      </c>
    </row>
    <row r="19" spans="1:10" ht="16.8" customHeight="1">
      <c r="A19" s="25" t="s">
        <v>12</v>
      </c>
      <c r="B19" s="26">
        <v>0</v>
      </c>
      <c r="C19" s="26">
        <v>0</v>
      </c>
      <c r="D19" s="26">
        <f>G11*10+G12*10+G13</f>
        <v>3210</v>
      </c>
      <c r="E19" t="s">
        <v>3</v>
      </c>
      <c r="H19" s="8"/>
      <c r="I19" s="8"/>
      <c r="J19" s="8"/>
    </row>
    <row r="20" spans="1:10" ht="16.8" customHeight="1">
      <c r="A20" s="25" t="s">
        <v>47</v>
      </c>
      <c r="B20" s="26">
        <f>-D20*1.9</f>
        <v>-5985</v>
      </c>
      <c r="C20" s="26">
        <v>0</v>
      </c>
      <c r="D20" s="26">
        <f>G11*10+G12*10</f>
        <v>3150</v>
      </c>
      <c r="E20" t="s">
        <v>3</v>
      </c>
      <c r="H20" s="8"/>
      <c r="I20" s="8"/>
      <c r="J20" s="8"/>
    </row>
    <row r="21" spans="1:10" ht="16.8" customHeight="1">
      <c r="A21" s="25" t="s">
        <v>13</v>
      </c>
      <c r="B21" s="26">
        <f>D21*1.5</f>
        <v>4725</v>
      </c>
      <c r="C21" s="26">
        <v>0</v>
      </c>
      <c r="D21" s="26">
        <f>G11*10+G12*10</f>
        <v>3150</v>
      </c>
      <c r="E21" t="s">
        <v>55</v>
      </c>
      <c r="H21" s="8"/>
      <c r="I21" s="8"/>
      <c r="J21" s="8"/>
    </row>
    <row r="22" spans="1:10" ht="16.8" customHeight="1">
      <c r="A22" s="25" t="s">
        <v>16</v>
      </c>
      <c r="B22" s="26">
        <v>0</v>
      </c>
      <c r="C22" s="26">
        <v>0</v>
      </c>
      <c r="D22" s="26">
        <f>-4*D34</f>
        <v>-12600</v>
      </c>
      <c r="E22" t="s">
        <v>3</v>
      </c>
      <c r="H22" s="8"/>
      <c r="I22" s="8"/>
      <c r="J22" s="8"/>
    </row>
    <row r="23" spans="1:10" ht="16.8" customHeight="1">
      <c r="A23" s="25" t="s">
        <v>42</v>
      </c>
      <c r="B23" s="26">
        <v>0</v>
      </c>
      <c r="C23" s="26">
        <f>-D23*0.5</f>
        <v>-1575</v>
      </c>
      <c r="D23" s="26">
        <f>G11*10+G12*10</f>
        <v>3150</v>
      </c>
      <c r="E23" t="s">
        <v>66</v>
      </c>
      <c r="H23" s="8"/>
      <c r="I23" s="8"/>
      <c r="J23" s="8"/>
    </row>
    <row r="24" spans="1:10" ht="16.8" customHeight="1">
      <c r="A24" s="25" t="s">
        <v>43</v>
      </c>
      <c r="B24" s="26">
        <v>0</v>
      </c>
      <c r="C24" s="26">
        <f>D24*0.5</f>
        <v>1575</v>
      </c>
      <c r="D24" s="26">
        <f>G11*10+G12*10</f>
        <v>3150</v>
      </c>
      <c r="E24" t="s">
        <v>66</v>
      </c>
      <c r="H24" s="8"/>
      <c r="I24" s="8"/>
      <c r="J24" s="8"/>
    </row>
    <row r="25" spans="1:10" ht="16.8" customHeight="1">
      <c r="A25" s="25" t="s">
        <v>44</v>
      </c>
      <c r="B25" s="26">
        <v>0</v>
      </c>
      <c r="C25" s="26">
        <f>-D25*1</f>
        <v>-3150</v>
      </c>
      <c r="D25" s="26">
        <f>G11*10+G12*10</f>
        <v>3150</v>
      </c>
      <c r="E25" t="s">
        <v>66</v>
      </c>
      <c r="H25" s="8"/>
      <c r="I25" s="8"/>
      <c r="J25" s="8"/>
    </row>
    <row r="26" spans="1:10" ht="16.8" customHeight="1">
      <c r="A26" s="25" t="s">
        <v>45</v>
      </c>
      <c r="B26" s="26">
        <v>0</v>
      </c>
      <c r="C26" s="26">
        <f>D26*1</f>
        <v>3150</v>
      </c>
      <c r="D26" s="26">
        <f>G11*10+G12*10</f>
        <v>3150</v>
      </c>
      <c r="E26" t="s">
        <v>66</v>
      </c>
      <c r="H26" s="8"/>
      <c r="I26" s="8"/>
      <c r="J26" s="8"/>
    </row>
    <row r="27" spans="1:10" ht="16.8" customHeight="1">
      <c r="A27" s="25" t="s">
        <v>61</v>
      </c>
      <c r="B27" s="26">
        <v>0</v>
      </c>
      <c r="C27" s="26">
        <f>-D27*1.4</f>
        <v>-4410</v>
      </c>
      <c r="D27" s="26">
        <f>G11*10+G12*10</f>
        <v>3150</v>
      </c>
      <c r="E27" t="s">
        <v>66</v>
      </c>
      <c r="F27" t="s">
        <v>63</v>
      </c>
    </row>
    <row r="28" spans="1:10" ht="16.8" customHeight="1">
      <c r="A28" s="25" t="s">
        <v>62</v>
      </c>
      <c r="B28" s="26">
        <v>0</v>
      </c>
      <c r="C28" s="26">
        <f>D28*1.4</f>
        <v>4410</v>
      </c>
      <c r="D28" s="26">
        <f>G11*10+G12*10</f>
        <v>3150</v>
      </c>
      <c r="E28" t="s">
        <v>66</v>
      </c>
      <c r="F28" t="s">
        <v>63</v>
      </c>
    </row>
    <row r="29" spans="1:10" ht="16.8" customHeight="1">
      <c r="A29" s="25" t="s">
        <v>49</v>
      </c>
      <c r="B29" s="26">
        <v>0</v>
      </c>
      <c r="C29" s="26">
        <f>-D29*1.5</f>
        <v>-4725</v>
      </c>
      <c r="D29" s="26">
        <f>G11*10+G12*10</f>
        <v>3150</v>
      </c>
      <c r="E29" t="s">
        <v>66</v>
      </c>
      <c r="F29" t="s">
        <v>60</v>
      </c>
    </row>
    <row r="30" spans="1:10" ht="16.8" customHeight="1">
      <c r="A30" s="25" t="s">
        <v>50</v>
      </c>
      <c r="B30" s="26">
        <v>0</v>
      </c>
      <c r="C30" s="26">
        <f>D30*1.5</f>
        <v>4725</v>
      </c>
      <c r="D30" s="26">
        <f>G11*10+G12*10</f>
        <v>3150</v>
      </c>
      <c r="E30" t="s">
        <v>66</v>
      </c>
      <c r="F30" t="s">
        <v>60</v>
      </c>
    </row>
    <row r="31" spans="1:10" ht="16.8" customHeight="1">
      <c r="A31" s="25" t="s">
        <v>58</v>
      </c>
      <c r="B31" s="26">
        <v>0</v>
      </c>
      <c r="C31" s="26">
        <f>-D31*1.8</f>
        <v>-5670</v>
      </c>
      <c r="D31" s="26">
        <f>G11*10+G12*10</f>
        <v>3150</v>
      </c>
      <c r="E31" t="s">
        <v>66</v>
      </c>
    </row>
    <row r="32" spans="1:10" ht="16.8" customHeight="1">
      <c r="A32" s="25" t="s">
        <v>59</v>
      </c>
      <c r="B32" s="26">
        <v>0</v>
      </c>
      <c r="C32" s="26">
        <f>D32*1.8</f>
        <v>5670</v>
      </c>
      <c r="D32" s="26">
        <f>G11*10+G12*10</f>
        <v>3150</v>
      </c>
      <c r="E32" t="s">
        <v>66</v>
      </c>
    </row>
    <row r="33" spans="1:7" ht="16.8" customHeight="1">
      <c r="A33" s="25" t="s">
        <v>14</v>
      </c>
      <c r="B33" s="26">
        <v>0</v>
      </c>
      <c r="C33" s="26">
        <f>-D33*2.2</f>
        <v>-6930.0000000000009</v>
      </c>
      <c r="D33" s="26">
        <f>G11*10+G12*10</f>
        <v>3150</v>
      </c>
      <c r="E33" t="s">
        <v>66</v>
      </c>
      <c r="F33" t="s">
        <v>64</v>
      </c>
      <c r="G33" t="s">
        <v>65</v>
      </c>
    </row>
    <row r="34" spans="1:7">
      <c r="A34" s="25" t="s">
        <v>15</v>
      </c>
      <c r="B34" s="26">
        <v>0</v>
      </c>
      <c r="C34" s="26">
        <f>D34*2.2</f>
        <v>6930.0000000000009</v>
      </c>
      <c r="D34" s="26">
        <f>G11*10+G12*10</f>
        <v>3150</v>
      </c>
      <c r="E34" t="s">
        <v>66</v>
      </c>
      <c r="F34" t="s">
        <v>64</v>
      </c>
      <c r="G34" t="s">
        <v>65</v>
      </c>
    </row>
    <row r="35" spans="1:7">
      <c r="A35" s="25" t="s">
        <v>51</v>
      </c>
      <c r="B35" s="26">
        <f>-D35</f>
        <v>-3150</v>
      </c>
      <c r="C35" s="26">
        <f>-D35*1</f>
        <v>-3150</v>
      </c>
      <c r="D35" s="26">
        <f>G11*10+G12*10</f>
        <v>3150</v>
      </c>
      <c r="E35" t="s">
        <v>57</v>
      </c>
      <c r="F35" t="s">
        <v>67</v>
      </c>
    </row>
    <row r="36" spans="1:7">
      <c r="A36" s="25" t="s">
        <v>48</v>
      </c>
      <c r="B36" s="26">
        <f>-D36</f>
        <v>-3150</v>
      </c>
      <c r="C36" s="26">
        <f>D36*1</f>
        <v>3150</v>
      </c>
      <c r="D36" s="26">
        <f>G11*10+G12*10</f>
        <v>3150</v>
      </c>
      <c r="E36" t="s">
        <v>57</v>
      </c>
      <c r="F36" t="s">
        <v>67</v>
      </c>
    </row>
    <row r="37" spans="1:7">
      <c r="A37" s="25" t="s">
        <v>52</v>
      </c>
      <c r="B37" s="26">
        <v>0</v>
      </c>
      <c r="C37" s="26">
        <f>-D36*1</f>
        <v>-3150</v>
      </c>
      <c r="D37" s="26">
        <f>(G11*10+G12*10)*2.5</f>
        <v>7875</v>
      </c>
      <c r="E37" t="s">
        <v>66</v>
      </c>
    </row>
    <row r="38" spans="1:7">
      <c r="A38" s="25" t="s">
        <v>53</v>
      </c>
      <c r="B38" s="26">
        <v>0</v>
      </c>
      <c r="C38" s="26">
        <f>D36*1</f>
        <v>3150</v>
      </c>
      <c r="D38" s="26">
        <f>(G11*10+G12*10)*2.5</f>
        <v>7875</v>
      </c>
      <c r="E38" t="s">
        <v>66</v>
      </c>
    </row>
    <row r="47" spans="1:7" ht="15" thickBot="1">
      <c r="A47" s="9"/>
      <c r="B47" s="10"/>
    </row>
    <row r="48" spans="1:7" ht="15" thickBot="1">
      <c r="A48" s="27" t="s">
        <v>17</v>
      </c>
      <c r="B48" s="28"/>
      <c r="C48" s="29" t="s">
        <v>18</v>
      </c>
      <c r="D48" s="30"/>
    </row>
    <row r="49" spans="1:5">
      <c r="A49" s="11" t="s">
        <v>19</v>
      </c>
      <c r="B49" s="12" t="s">
        <v>20</v>
      </c>
      <c r="C49" s="13" t="s">
        <v>21</v>
      </c>
      <c r="D49" s="14" t="s">
        <v>22</v>
      </c>
      <c r="E49" t="s">
        <v>23</v>
      </c>
    </row>
    <row r="50" spans="1:5">
      <c r="A50" s="15" t="s">
        <v>24</v>
      </c>
      <c r="B50" s="16" t="s">
        <v>25</v>
      </c>
      <c r="C50" s="17" t="s">
        <v>24</v>
      </c>
      <c r="D50" s="18" t="s">
        <v>26</v>
      </c>
      <c r="E50" t="s">
        <v>27</v>
      </c>
    </row>
    <row r="51" spans="1:5" ht="15" thickBot="1">
      <c r="A51" s="19" t="s">
        <v>28</v>
      </c>
      <c r="B51" s="20" t="s">
        <v>29</v>
      </c>
      <c r="C51" s="21" t="s">
        <v>30</v>
      </c>
      <c r="D51" s="22" t="s">
        <v>31</v>
      </c>
      <c r="E51" t="s">
        <v>32</v>
      </c>
    </row>
  </sheetData>
  <mergeCells count="9">
    <mergeCell ref="A48:B48"/>
    <mergeCell ref="C48:D48"/>
    <mergeCell ref="B6:E6"/>
    <mergeCell ref="B13:C13"/>
    <mergeCell ref="B14:C14"/>
    <mergeCell ref="B15:C15"/>
    <mergeCell ref="D15:D16"/>
    <mergeCell ref="E15:E16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Présentation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2021-03-07T09:00:04Z</dcterms:created>
  <dcterms:modified xsi:type="dcterms:W3CDTF">2021-03-12T22:52:48Z</dcterms:modified>
</cp:coreProperties>
</file>