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_Me" sheetId="1" r:id="rId4"/>
    <sheet state="visible" name="Version History" sheetId="2" r:id="rId5"/>
    <sheet state="visible" name="Rules Clarifications" sheetId="3" r:id="rId6"/>
    <sheet state="visible" name="Cover Sheet" sheetId="4" r:id="rId7"/>
    <sheet state="visible" name="Accumulator Pics" sheetId="5" r:id="rId8"/>
    <sheet state="hidden" name="EV5.5.1&amp;2 EV4.4 ACPS TSPS sidex" sheetId="6" r:id="rId9"/>
    <sheet state="hidden" name="EV5.5.1&amp;2 EV4.4 ACPS TSPS rearx" sheetId="7" r:id="rId10"/>
    <sheet state="visible" name="EV5.5.4 Alt. Matls Summary" sheetId="8" r:id="rId11"/>
    <sheet state="visible" name="EV5.5.4 Alt. Matl - 3pt Bending" sheetId="9" r:id="rId12"/>
    <sheet state="visible" name="EV5.5.4 Alt. Matl - Shear" sheetId="10" r:id="rId13"/>
    <sheet state="visible" name="Datasheets Fiber" sheetId="11" r:id="rId14"/>
    <sheet state="visible" name="Datasheets Other Matl" sheetId="12" r:id="rId15"/>
    <sheet state="visible" name="Datasheets Glue" sheetId="13" r:id="rId16"/>
    <sheet state="visible" name="Materials Overview" sheetId="14" r:id="rId17"/>
    <sheet state="visible" name="EV5.5.8 Segment" sheetId="15" r:id="rId18"/>
    <sheet state="visible" name="EV5.5.8 TSAC" sheetId="16" r:id="rId19"/>
    <sheet state="visible" name="EV5.5.8 TSAC attachments" sheetId="17" r:id="rId20"/>
    <sheet state="visible" name="EV5.5.8-10 Cell Fixation" sheetId="18" r:id="rId21"/>
    <sheet state="visible" name="EV5.5.11 Fasteners" sheetId="19" r:id="rId22"/>
    <sheet state="visible" name="EV5.5.14-18 Openings&amp;Separation" sheetId="20" r:id="rId23"/>
    <sheet state="visible" name="Additional Info" sheetId="21" r:id="rId24"/>
    <sheet state="visible" name="T3.5.9 Guidance Notes" sheetId="22" r:id="rId25"/>
    <sheet state="visible" name="EV5.5.3 Guidance Notes" sheetId="23" r:id="rId26"/>
    <sheet state="visible" name="EV5.5.8 Guidance Notes" sheetId="24" r:id="rId27"/>
    <sheet state="visible" name="EV5.5.9 Guidance Notes" sheetId="25" r:id="rId28"/>
    <sheet state="visible" name="EV5.5.10 Guidance Notes" sheetId="26" r:id="rId29"/>
    <sheet state="visible" name="EV5.5 TSAC Attachment Guidance" sheetId="27" r:id="rId30"/>
  </sheets>
  <definedNames>
    <definedName localSheetId="25" name="Innertable">#REF!</definedName>
    <definedName name="Guidance_notes_SIS">#REF!</definedName>
    <definedName localSheetId="24" name="Link_to_guidance_notes">'EV5.5.9 Guidance Notes'!$A$1</definedName>
    <definedName localSheetId="23" name="Material">#REF!</definedName>
    <definedName name="Guidance_notes_FHB">#REF!</definedName>
    <definedName localSheetId="22" name="Link_to_guidance_notes_cell_stacks">'EV5.5.3 Guidance Notes'!$A$1</definedName>
    <definedName name="Guidance_notes_IA_and_AIP">#REF!</definedName>
    <definedName localSheetId="22" name="Materials">#REF!</definedName>
    <definedName localSheetId="23" name="Link_to_guidance_notes">'EV5.5.8 Guidance Notes'!$A$1</definedName>
    <definedName name="Table">#REF!</definedName>
    <definedName localSheetId="25" name="Link_to_guidance_notes__Front_Hoop__FH__attachments">'EV5.5.10 Guidance Notes'!$A$1:$S$1</definedName>
    <definedName name="Link_to_guidance_notes">#REF!</definedName>
    <definedName name="Innertable">#REF!</definedName>
    <definedName name="Lijst">#REF!</definedName>
    <definedName localSheetId="22" name="Metallic_Mats">#REF!</definedName>
    <definedName name="Materialname">#REF!</definedName>
    <definedName name="Metallic_Mats">#REF!</definedName>
    <definedName name="Link_to_guidance_notes_cell_stacks">#REF!</definedName>
    <definedName localSheetId="24" name="Metallic_Mats">#REF!</definedName>
    <definedName name="Tube_Type">#REF!</definedName>
    <definedName name="Link_to_guidance_notes__Front_Hoop__FH__attachments">#REF!</definedName>
    <definedName localSheetId="22" name="Material">#REF!</definedName>
    <definedName localSheetId="25" name="Metallic_Mats">#REF!</definedName>
    <definedName localSheetId="24" name="Material">#REF!</definedName>
    <definedName localSheetId="24" name="Innertable">#REF!</definedName>
    <definedName name="Materials">#REF!</definedName>
    <definedName localSheetId="22" name="Innertable">#REF!</definedName>
    <definedName localSheetId="22" name="Link_to_guidance_notes">'EV5.5.3 Guidance Notes'!$A$1</definedName>
    <definedName localSheetId="23" name="Innertable">#REF!</definedName>
    <definedName name="Guidance_notes_TSPS">#REF!</definedName>
    <definedName localSheetId="24" name="Materials">#REF!</definedName>
    <definedName name="ConstructionType">#REF!</definedName>
    <definedName localSheetId="23" name="Materials">#REF!</definedName>
    <definedName name="Link_to_guidance_notes_TSAC_attachment">'EV5.5 TSAC Attachment Guidance'!$A$1</definedName>
    <definedName localSheetId="23" name="Link_to_guidance_notes_cell_stacks">'EV5.5.8 Guidance Notes'!$A$1</definedName>
    <definedName localSheetId="9" name="Metallic_Mats">#REF!</definedName>
    <definedName localSheetId="24" name="Link_to_guidance_notes_cell_stacks">'EV5.5.9 Guidance Notes'!$A$1</definedName>
    <definedName name="Guidance_notes_Perimeter_Shear">'T3.5.9 Guidance Notes'!$A$1</definedName>
    <definedName localSheetId="24" name="Link_to_guidance_notes__Front_Hoop__FH__attachments">'EV5.5.9 Guidance Notes'!$A$1:$S$1</definedName>
    <definedName name="Guidance_notes_MHBS">#REF!</definedName>
    <definedName localSheetId="23" name="Link_to_guidance_notes__Front_Hoop__FH__attachments">'EV5.5.8 Guidance Notes'!$A$1:$S$1</definedName>
    <definedName localSheetId="25" name="Materials">#REF!</definedName>
    <definedName localSheetId="22" name="Link_to_guidance_notes__Front_Hoop__FH__attachments">'EV5.5.3 Guidance Notes'!$A$1:$S$1</definedName>
    <definedName name="Guidance_notes_FBHS">#REF!</definedName>
    <definedName localSheetId="25" name="Link_to_guidance_notes">'EV5.5.10 Guidance Notes'!$A$1</definedName>
    <definedName localSheetId="9" name="Innertable">#REF!</definedName>
    <definedName localSheetId="9" name="Materials">#REF!</definedName>
    <definedName localSheetId="23" name="Metallic_Mats">#REF!</definedName>
    <definedName name="Material">#REF!</definedName>
    <definedName name="Guidance_notes_Monocoque_Attachments">#REF!</definedName>
    <definedName localSheetId="25" name="Material">#REF!</definedName>
    <definedName localSheetId="25" name="Link_to_guidance_notes_cell_stacks">'EV5.5.10 Guidance Notes'!$A$1</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0">
      <text>
        <t xml:space="preserve">======
ID#AAABfZ6CCsE
Dan Jones    (2025-03-06 13:02:20)
This is the side closest to the driver</t>
      </text>
    </comment>
    <comment authorId="0" ref="B21">
      <text>
        <t xml:space="preserve">======
ID#AAABfZ6CCsA
Dan Jones    (2025-03-06 13:02:20)
This is the side outboard of the driver</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0">
      <text>
        <t xml:space="preserve">======
ID#AAABfZ6CCsY
Dan Jones    (2025-03-06 13:02:20)
This is the side closest to the driver</t>
      </text>
    </comment>
    <comment authorId="0" ref="B21">
      <text>
        <t xml:space="preserve">======
ID#AAABfZ6CCsM
Dan Jones    (2025-03-06 13:02:20)
This is the side outboard of the driver</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53">
      <text>
        <t xml:space="preserve">======
ID#AAABfZ6CCsQ
Dan    (2025-03-06 13:02:20)
Indicate which panel span (hence panel size is used)</t>
      </text>
    </comment>
    <comment authorId="0" ref="V53">
      <text>
        <t xml:space="preserve">======
ID#AAABfZ6CCsI
Dan    (2025-03-06 13:02:20)
Indicate which panel span (hence panel size is used)</t>
      </text>
    </comment>
    <comment authorId="0" ref="AO53">
      <text>
        <t xml:space="preserve">======
ID#AAABfZ6CCsU
Dan    (2025-03-06 13:02:20)
Indicate which panel span (hence panel size is used)</t>
      </text>
    </comment>
    <comment authorId="0" ref="BH53">
      <text>
        <t xml:space="preserve">======
ID#AAABfZ6CCr8
Dan    (2025-03-06 13:02:20)
Indicate which panel span (hence panel size is used)</t>
      </text>
    </comment>
  </commentList>
</comments>
</file>

<file path=xl/sharedStrings.xml><?xml version="1.0" encoding="utf-8"?>
<sst xmlns="http://schemas.openxmlformats.org/spreadsheetml/2006/main" count="1307" uniqueCount="516">
  <si>
    <t>V1.1</t>
  </si>
  <si>
    <t>FS Accumulator Structural Equivalency Spreadsheet Guide</t>
  </si>
  <si>
    <t>The ASES template has been created to simplify the process of proving structural equivalency of the Tractive System Accumulator (TSAC).</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</si>
  <si>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</si>
  <si>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</si>
  <si>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ASES does not guarantee passing Tech. Inspection!</t>
  </si>
  <si>
    <t xml:space="preserve">As downloaded, the spreadsheet assumes a baseline steel/aluminium TSAC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</si>
  <si>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</si>
  <si>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</si>
  <si>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ASES has been extensively tested, but if you think you have found a mistake in the document or have any questions on how to use the template please submit a question in the usual manner.</t>
  </si>
  <si>
    <t>Please read the guidance notes located at the end of the workbook.</t>
  </si>
  <si>
    <t>If you find a new problem with the ASES template or require a clarification 72 hours or less before the ASES submission deadline please include your own proof of equivalency in the "Additional Info" tab and additionally submit a rules question.</t>
  </si>
  <si>
    <t>Teams are not permitted to rename the name of the TAB or to delete any TAB.</t>
  </si>
  <si>
    <t>Revisions:</t>
  </si>
  <si>
    <t>V1.0</t>
  </si>
  <si>
    <t>First release for 2025 rules</t>
  </si>
  <si>
    <t>- Separate document for TSAC structural equivalency created.</t>
  </si>
  <si>
    <t>- EV5.5.4 Alt. Matls Summary: Fixed incorrect formula.</t>
  </si>
  <si>
    <t>- EV5.5.4 Alt. Matl - Shear: Made skin thickness editable.</t>
  </si>
  <si>
    <t>If you have to resubmit your ASES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</si>
  <si>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</si>
  <si>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</si>
  <si>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</si>
  <si>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</si>
  <si>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</si>
  <si>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in the competition handbook. The technical committee will review all submissions which deviate from the FS rules and reply with a decision about the requested deviation.  All requests will have a confirmation of receipt sent to the team.  The ASES must be submitted electronically in Microsoft Excel Format (*.xlsx). Please submit as described in the action deadlines for each event.</t>
  </si>
  <si>
    <t>Proof requirement explanation</t>
  </si>
  <si>
    <t>Mandatory</t>
  </si>
  <si>
    <t>The proof is mandatory to show compliance to the rules/equivalency in any case, regardless of the accumulator concept.</t>
  </si>
  <si>
    <t>Optional</t>
  </si>
  <si>
    <r>
      <rPr>
        <rFont val="Arial"/>
        <color theme="1"/>
        <sz val="10.0"/>
      </rPr>
      <t xml:space="preserve">The proof may be required, depending on the accumulator concept, to show equivalency. </t>
    </r>
    <r>
      <rPr>
        <rFont val="Arial"/>
        <b/>
        <color theme="1"/>
        <sz val="10.0"/>
      </rPr>
      <t>If so, it must be included.</t>
    </r>
  </si>
  <si>
    <r>
      <rPr>
        <rFont val="Arial"/>
        <color rgb="FFFF0000"/>
        <sz val="10.0"/>
      </rPr>
      <t xml:space="preserve">In the event that the FS technical committee requests additional information or calculations, </t>
    </r>
    <r>
      <rPr>
        <rFont val="Arial"/>
        <b/>
        <color rgb="FFFF0000"/>
        <sz val="10.0"/>
      </rPr>
      <t>teams have seven days from the date of request</t>
    </r>
    <r>
      <rPr>
        <rFont val="Arial"/>
        <color rgb="FFFF0000"/>
        <sz val="10.0"/>
      </rPr>
      <t xml:space="preserve"> to submit the requested information.</t>
    </r>
  </si>
  <si>
    <t>University Name</t>
  </si>
  <si>
    <t>École Centrale de Lyon</t>
  </si>
  <si>
    <t>Car No.(s) &amp; Event(s)</t>
  </si>
  <si>
    <t>81, FSCH/FSS/FSF</t>
  </si>
  <si>
    <t>Team Contact</t>
  </si>
  <si>
    <t>Martin Cogez</t>
  </si>
  <si>
    <t>Email Address</t>
  </si>
  <si>
    <t>martin.cogez@etu.ec-lyon.fr</t>
  </si>
  <si>
    <t>Faculty Advisor</t>
  </si>
  <si>
    <t>Sylvie Milleret</t>
  </si>
  <si>
    <t>sylvie.milleret@ec-lyon.fr</t>
  </si>
  <si>
    <t>Is proof of equivalency for your design required for any of the rules?</t>
  </si>
  <si>
    <t>Tab</t>
  </si>
  <si>
    <t>Rule No.</t>
  </si>
  <si>
    <t>Compliance shown?</t>
  </si>
  <si>
    <t>CAD proof required?</t>
  </si>
  <si>
    <t>Datasheet proof required?</t>
  </si>
  <si>
    <t>Manual calculation required?</t>
  </si>
  <si>
    <t>X</t>
  </si>
  <si>
    <t>Y</t>
  </si>
  <si>
    <t>Z</t>
  </si>
  <si>
    <t>Accumulator Pics</t>
  </si>
  <si>
    <t>EV5.5.4/5</t>
  </si>
  <si>
    <t>No</t>
  </si>
  <si>
    <t>Alt. Matls Summary</t>
  </si>
  <si>
    <t>EV5.5.3/4/6</t>
  </si>
  <si>
    <t>Alt. Matl - 3pt Bending</t>
  </si>
  <si>
    <t>Alt. Matl - Shear</t>
  </si>
  <si>
    <t>Materials Overview</t>
  </si>
  <si>
    <t>EV5.5.3/4</t>
  </si>
  <si>
    <t>Datasheets Fiber</t>
  </si>
  <si>
    <t>Datasheets Plastics</t>
  </si>
  <si>
    <t>Datasheets Glue</t>
  </si>
  <si>
    <t>EV5.5.8 Segment</t>
  </si>
  <si>
    <t>EV5.5.6/8</t>
  </si>
  <si>
    <t>EV5.5.8 TSAC</t>
  </si>
  <si>
    <t>EV5.5.8 TSAC attachment</t>
  </si>
  <si>
    <t>EV5.5.9 Cell Fixation</t>
  </si>
  <si>
    <t>EV5.5.8/9/10</t>
  </si>
  <si>
    <t>EV5.5.11 Fasteners</t>
  </si>
  <si>
    <t>EV5.5.11, T10</t>
  </si>
  <si>
    <t>EV5.5.14-18 Openings&amp;Separation</t>
  </si>
  <si>
    <t>EV5.5.7/14-18, EV5.4.6</t>
  </si>
  <si>
    <t>COMPLETE APPROPRIATE TABS TO PROVE EQUIVALENCY</t>
  </si>
  <si>
    <t xml:space="preserve">Please see </t>
  </si>
  <si>
    <t>"Structural Equivalency Spreadsheet Guide"</t>
  </si>
  <si>
    <t>in the Read_Me tab of the ASES Workbook.</t>
  </si>
  <si>
    <t>NOTE: THIS FORM AND THE APPROVED COPY OF THE SUBMISSION MUST BE PRESENTED
AT TECHNICAL INSPECTION AT EVERY FORMULA STUDENT EVENT ENTERED</t>
  </si>
  <si>
    <t>This chart below is for laminated structures of the Accumulator!</t>
  </si>
  <si>
    <t>Structure</t>
  </si>
  <si>
    <t>Overall Thickness [mm]</t>
  </si>
  <si>
    <t>Thickness outer skin [mm]</t>
  </si>
  <si>
    <t>Outer skin layup</t>
  </si>
  <si>
    <t>Core material</t>
  </si>
  <si>
    <t>Core thickness [mm]</t>
  </si>
  <si>
    <t>inner skin layup</t>
  </si>
  <si>
    <t>Thickness inner skin [mm]</t>
  </si>
  <si>
    <t>Proof of T3.4.3</t>
  </si>
  <si>
    <r>
      <rPr>
        <rFont val="Arial"/>
        <color rgb="FF000000"/>
        <sz val="10.0"/>
      </rPr>
      <t xml:space="preserve">Please attach pictures of your accumulator in the table below for review during the ASES process. 
</t>
    </r>
    <r>
      <rPr>
        <rFont val="Arial"/>
        <b/>
        <color rgb="FF000000"/>
        <sz val="10.0"/>
      </rPr>
      <t>All walls/panels/lay-ups must be colour coded to show different walls</t>
    </r>
    <r>
      <rPr>
        <rFont val="Arial"/>
        <color rgb="FF000000"/>
        <sz val="10.0"/>
      </rPr>
      <t>. Three view drawings and isometric views of the structure (CAD, FEA models, etc) are acceptable.</t>
    </r>
  </si>
  <si>
    <t>Floor</t>
  </si>
  <si>
    <t>BACK to COVER SHEET</t>
  </si>
  <si>
    <t>Ext. Walls</t>
  </si>
  <si>
    <t>Accumulator Floor</t>
  </si>
  <si>
    <t>Int. Walls</t>
  </si>
  <si>
    <t>Cover</t>
  </si>
  <si>
    <t>Floor Material</t>
  </si>
  <si>
    <t>Steel</t>
  </si>
  <si>
    <t>Floor Thickness [mm]</t>
  </si>
  <si>
    <t>This chart below is for metalic structures of the Accumulator!</t>
  </si>
  <si>
    <t>Width [mm]</t>
  </si>
  <si>
    <t>Fail / Pass</t>
  </si>
  <si>
    <t>Paste Image of width of the accumulator floor.</t>
  </si>
  <si>
    <t>Paste Image of Floor Thickness.</t>
  </si>
  <si>
    <t>Accumulator Position in the Chassis</t>
  </si>
  <si>
    <t>Image provided</t>
  </si>
  <si>
    <t>Isometric View of Accumulator in chassis</t>
  </si>
  <si>
    <t>Yes</t>
  </si>
  <si>
    <t>Sideview of Acc. in chassis</t>
  </si>
  <si>
    <t>Paste Image of Accumulator in chassis</t>
  </si>
  <si>
    <t xml:space="preserve">Paste image of sideview of accumulator in chassis, with the height clearly marked </t>
  </si>
  <si>
    <t>of the accumulator protection</t>
  </si>
  <si>
    <t>External Wall</t>
  </si>
  <si>
    <t>Wall Thickness [mm]</t>
  </si>
  <si>
    <t>Height [mm]</t>
  </si>
  <si>
    <t>Paste Image of height of the external wall.</t>
  </si>
  <si>
    <t>Paste Image of wall thickness.</t>
  </si>
  <si>
    <t>Additional Pictures</t>
  </si>
  <si>
    <t>Any pictures (e.g. full view, sections) that might be in interest of the reviewer/scrutineer.</t>
  </si>
  <si>
    <t>Paste Image of height of the internal wall.</t>
  </si>
  <si>
    <t>Note : This may not be our final design,
as we are considering another one to fit
additionnal modules. However, we would 
only modify the internal wall configuration.</t>
  </si>
  <si>
    <t>Paste Image of width of the internal wall.</t>
  </si>
  <si>
    <t>Paste Image of cover thickness.</t>
  </si>
  <si>
    <t>Accumulator Protection</t>
  </si>
  <si>
    <t>Enter construction type</t>
  </si>
  <si>
    <t>Tubing only</t>
  </si>
  <si>
    <t>Material Property</t>
  </si>
  <si>
    <t>Baseline</t>
  </si>
  <si>
    <t>Your Tube type 1</t>
  </si>
  <si>
    <t>Your Tube type 2</t>
  </si>
  <si>
    <t>Your Tube type 3</t>
  </si>
  <si>
    <t>Your Tubes Total</t>
  </si>
  <si>
    <t>Your Composite</t>
  </si>
  <si>
    <t>Your Total</t>
  </si>
  <si>
    <t>Outer</t>
  </si>
  <si>
    <t>Inner</t>
  </si>
  <si>
    <t>Material type</t>
  </si>
  <si>
    <t>Composite 1</t>
  </si>
  <si>
    <t>b (m)</t>
  </si>
  <si>
    <t>Tubing Type</t>
  </si>
  <si>
    <t>Round</t>
  </si>
  <si>
    <t>NA</t>
  </si>
  <si>
    <t>h (m)</t>
  </si>
  <si>
    <t>Material name /grade</t>
  </si>
  <si>
    <t>Youngs Modulus, E</t>
  </si>
  <si>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</si>
  <si>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</si>
  <si>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t>Yield strength, Pa</t>
  </si>
  <si>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</si>
  <si>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</si>
  <si>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t>UTS, Pa</t>
  </si>
  <si>
    <r>
      <rPr>
        <rFont val="Arial"/>
        <color theme="1"/>
        <sz val="10.0"/>
      </rPr>
      <t>y</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</si>
  <si>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</si>
  <si>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t>Yield strength, welded, Pa</t>
  </si>
  <si>
    <r>
      <rPr>
        <rFont val="Arial"/>
        <color theme="1"/>
        <sz val="10.0"/>
      </rPr>
      <t>y</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</si>
  <si>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</si>
  <si>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t>UTS welded, Pa</t>
  </si>
  <si>
    <t>Centroid (m)</t>
  </si>
  <si>
    <r>
      <rPr>
        <rFont val="Arial"/>
        <color theme="1"/>
        <sz val="10.0"/>
      </rPr>
      <t>Ic</t>
    </r>
    <r>
      <rPr>
        <rFont val="Arial"/>
        <color theme="1"/>
        <sz val="10.0"/>
        <vertAlign val="subscript"/>
      </rPr>
      <t>12</t>
    </r>
    <r>
      <rPr>
        <rFont val="Arial"/>
        <color theme="1"/>
        <sz val="10.0"/>
      </rPr>
      <t xml:space="preserve"> (m^4)</t>
    </r>
  </si>
  <si>
    <t>Number of tubes</t>
  </si>
  <si>
    <t>Tube OD, mm</t>
  </si>
  <si>
    <t>Wall, mm</t>
  </si>
  <si>
    <t>Baseline design?</t>
  </si>
  <si>
    <t>Thickness of panel, mm</t>
  </si>
  <si>
    <t>Thickness of core, mm</t>
  </si>
  <si>
    <t>Thickness of inner skin, mm</t>
  </si>
  <si>
    <t>Thickness of outer skin, mm</t>
  </si>
  <si>
    <t>Panel height,mm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</si>
  <si>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</si>
  <si>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</si>
  <si>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</si>
  <si>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</si>
  <si>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</si>
  <si>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</si>
  <si>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</si>
  <si>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</si>
  <si>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</si>
  <si>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</si>
  <si>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</si>
  <si>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</si>
  <si>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CAD Screenshots / Images proving all panel dimensions and any additional proof must be appended below</t>
  </si>
  <si>
    <t xml:space="preserve">Alternative designs as per side/rear and floor division similarly to TAB T3.15 T3.5 SIS are allowed. Copy the 'T3.15 T3.5 SIS' TAB and rename accordingly. </t>
  </si>
  <si>
    <t>Include and clearly mark your design in the space below:</t>
  </si>
  <si>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</si>
  <si>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</si>
  <si>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</si>
  <si>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</si>
  <si>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y</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</si>
  <si>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</si>
  <si>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r>
      <rPr>
        <rFont val="Arial"/>
        <color theme="1"/>
        <sz val="10.0"/>
      </rPr>
      <t>y</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</si>
  <si>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</si>
  <si>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r>
      <rPr>
        <rFont val="Arial"/>
        <color theme="1"/>
        <sz val="10.0"/>
      </rPr>
      <t>Ic</t>
    </r>
    <r>
      <rPr>
        <rFont val="Arial"/>
        <color theme="1"/>
        <sz val="10.0"/>
        <vertAlign val="subscript"/>
      </rPr>
      <t>12</t>
    </r>
    <r>
      <rPr>
        <rFont val="Arial"/>
        <color theme="1"/>
        <sz val="10.0"/>
      </rPr>
      <t xml:space="preserve"> (m^4)</t>
    </r>
  </si>
  <si>
    <t>Alternative Material Proof of Equivalency</t>
  </si>
  <si>
    <t>Baseline Floor</t>
  </si>
  <si>
    <t>Your Floor</t>
  </si>
  <si>
    <t>Baseline Ext. Wall</t>
  </si>
  <si>
    <t>Your Ext. Wall</t>
  </si>
  <si>
    <t>Baseline Int. Wall</t>
  </si>
  <si>
    <t>Your Int. Walls</t>
  </si>
  <si>
    <t>Baseline Cover</t>
  </si>
  <si>
    <t>Your Cover</t>
  </si>
  <si>
    <t>Composite</t>
  </si>
  <si>
    <t>Your Ext. Walls</t>
  </si>
  <si>
    <t>N/A</t>
  </si>
  <si>
    <t>UTS shear, Pa</t>
  </si>
  <si>
    <t>Panel height/width,mm</t>
  </si>
  <si>
    <t>Safety Factors</t>
  </si>
  <si>
    <t>Bending Strength</t>
  </si>
  <si>
    <t>Flexural Rigidity</t>
  </si>
  <si>
    <t>Shear</t>
  </si>
  <si>
    <t xml:space="preserve"> ASES - EV5.5.4 LAMINATE TEST RESULTS - FLOOR</t>
  </si>
  <si>
    <t xml:space="preserve"> ASES - EV5.5.4 LAMINATE TEST RESULTS - EXT. WALLS</t>
  </si>
  <si>
    <t xml:space="preserve"> ASES - EV5.5.4 LAMINATE TEST RESULTS - INT. WALLS</t>
  </si>
  <si>
    <t xml:space="preserve"> ASES - EV5.5.4 LAMINATE TEST RESULTS - COVER</t>
  </si>
  <si>
    <t>ASES - DIFFERENT LAYUP RIG COMPLIANCE TEST RESULTS (OPTIONAL)</t>
  </si>
  <si>
    <t>Paste images of test setup here</t>
  </si>
  <si>
    <t>All test specimens must be presented at Tech. Inspection</t>
  </si>
  <si>
    <t>Please note the changed rules: T3.5.1 &amp; T3.5.4 wrt. identifiable pictures!</t>
  </si>
  <si>
    <r>
      <rPr>
        <rFont val="Verdana"/>
        <color theme="1"/>
        <sz val="10.0"/>
      </rPr>
      <t>Figure 1: Test setup - Laminate Panel [</t>
    </r>
    <r>
      <rPr>
        <rFont val="Verdana"/>
        <color rgb="FFFF0000"/>
        <sz val="10.0"/>
      </rPr>
      <t>Your Structure</t>
    </r>
    <r>
      <rPr>
        <rFont val="Verdana"/>
        <color theme="1"/>
        <sz val="10.0"/>
      </rPr>
      <t>]</t>
    </r>
  </si>
  <si>
    <r>
      <rPr>
        <rFont val="Verdana"/>
        <color theme="1"/>
        <sz val="10.0"/>
      </rPr>
      <t>Figure 1: Test setup - Laminate Panel [</t>
    </r>
    <r>
      <rPr>
        <rFont val="Verdana"/>
        <color rgb="FFFF0000"/>
        <sz val="10.0"/>
      </rPr>
      <t>Your Structure</t>
    </r>
    <r>
      <rPr>
        <rFont val="Verdana"/>
        <color theme="1"/>
        <sz val="10.0"/>
      </rPr>
      <t>]</t>
    </r>
  </si>
  <si>
    <r>
      <rPr>
        <rFont val="Verdana"/>
        <color theme="1"/>
        <sz val="10.0"/>
      </rPr>
      <t>Figure 1: Test setup - Laminate Panel [</t>
    </r>
    <r>
      <rPr>
        <rFont val="Verdana"/>
        <color rgb="FFFF0000"/>
        <sz val="10.0"/>
      </rPr>
      <t>Your Structure</t>
    </r>
    <r>
      <rPr>
        <rFont val="Verdana"/>
        <color theme="1"/>
        <sz val="10.0"/>
      </rPr>
      <t>]</t>
    </r>
  </si>
  <si>
    <r>
      <rPr>
        <rFont val="Verdana"/>
        <color theme="1"/>
        <sz val="10.0"/>
      </rPr>
      <t>Figure 1: Test setup - Laminate Panel [</t>
    </r>
    <r>
      <rPr>
        <rFont val="Verdana"/>
        <color rgb="FFFF0000"/>
        <sz val="10.0"/>
      </rPr>
      <t>Your Structure</t>
    </r>
    <r>
      <rPr>
        <rFont val="Verdana"/>
        <color theme="1"/>
        <sz val="10.0"/>
      </rPr>
      <t>]</t>
    </r>
  </si>
  <si>
    <t>Figure 3: Test setup - Steel tube(s)</t>
  </si>
  <si>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</si>
  <si>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</si>
  <si>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</si>
  <si>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</si>
  <si>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</si>
  <si>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t>Figure 2: Load Deflection Curve</t>
  </si>
  <si>
    <t>Figure 4: Load Deflection Curve - Steel Tube(s)</t>
  </si>
  <si>
    <t>Enter values for minimum and maximum load/deflection in linear-elastic region</t>
  </si>
  <si>
    <r>
      <rPr>
        <rFont val="Verdana"/>
        <color theme="1"/>
        <sz val="10.0"/>
      </rPr>
      <t>x</t>
    </r>
    <r>
      <rPr>
        <rFont val="Verdana"/>
        <color theme="1"/>
        <sz val="10.0"/>
        <vertAlign val="subscript"/>
      </rPr>
      <t xml:space="preserve">1 </t>
    </r>
    <r>
      <rPr>
        <rFont val="Verdana"/>
        <color theme="1"/>
        <sz val="10.0"/>
      </rPr>
      <t>(mm)</t>
    </r>
  </si>
  <si>
    <r>
      <rPr>
        <rFont val="Verdana"/>
        <color theme="1"/>
        <sz val="10.0"/>
      </rPr>
      <t>y</t>
    </r>
    <r>
      <rPr>
        <rFont val="Verdana"/>
        <color theme="1"/>
        <sz val="10.0"/>
        <vertAlign val="subscript"/>
      </rPr>
      <t>1</t>
    </r>
    <r>
      <rPr>
        <rFont val="Verdana"/>
        <color theme="1"/>
        <sz val="10.0"/>
      </rPr>
      <t xml:space="preserve"> (N)</t>
    </r>
  </si>
  <si>
    <t>Gradient (N/mm)</t>
  </si>
  <si>
    <r>
      <rPr>
        <rFont val="Verdana"/>
        <color theme="1"/>
        <sz val="10.0"/>
      </rPr>
      <t>x</t>
    </r>
    <r>
      <rPr>
        <rFont val="Verdana"/>
        <color theme="1"/>
        <sz val="10.0"/>
        <vertAlign val="subscript"/>
      </rPr>
      <t xml:space="preserve">1 </t>
    </r>
    <r>
      <rPr>
        <rFont val="Verdana"/>
        <color theme="1"/>
        <sz val="10.0"/>
      </rPr>
      <t>(mm)</t>
    </r>
  </si>
  <si>
    <r>
      <rPr>
        <rFont val="Verdana"/>
        <color theme="1"/>
        <sz val="10.0"/>
      </rPr>
      <t>y</t>
    </r>
    <r>
      <rPr>
        <rFont val="Verdana"/>
        <color theme="1"/>
        <sz val="10.0"/>
        <vertAlign val="subscript"/>
      </rPr>
      <t>1</t>
    </r>
    <r>
      <rPr>
        <rFont val="Verdana"/>
        <color theme="1"/>
        <sz val="10.0"/>
      </rPr>
      <t xml:space="preserve"> (N)</t>
    </r>
  </si>
  <si>
    <r>
      <rPr>
        <rFont val="Verdana"/>
        <color theme="1"/>
        <sz val="10.0"/>
      </rPr>
      <t>x</t>
    </r>
    <r>
      <rPr>
        <rFont val="Verdana"/>
        <color theme="1"/>
        <sz val="10.0"/>
        <vertAlign val="subscript"/>
      </rPr>
      <t xml:space="preserve">1 </t>
    </r>
    <r>
      <rPr>
        <rFont val="Verdana"/>
        <color theme="1"/>
        <sz val="10.0"/>
      </rPr>
      <t>(mm)</t>
    </r>
  </si>
  <si>
    <r>
      <rPr>
        <rFont val="Verdana"/>
        <color theme="1"/>
        <sz val="10.0"/>
      </rPr>
      <t>y</t>
    </r>
    <r>
      <rPr>
        <rFont val="Verdana"/>
        <color theme="1"/>
        <sz val="10.0"/>
        <vertAlign val="subscript"/>
      </rPr>
      <t>1</t>
    </r>
    <r>
      <rPr>
        <rFont val="Verdana"/>
        <color theme="1"/>
        <sz val="10.0"/>
      </rPr>
      <t xml:space="preserve"> (N)</t>
    </r>
  </si>
  <si>
    <r>
      <rPr>
        <rFont val="Verdana"/>
        <color theme="1"/>
        <sz val="10.0"/>
      </rPr>
      <t>x</t>
    </r>
    <r>
      <rPr>
        <rFont val="Verdana"/>
        <color theme="1"/>
        <sz val="10.0"/>
        <vertAlign val="subscript"/>
      </rPr>
      <t xml:space="preserve">1 </t>
    </r>
    <r>
      <rPr>
        <rFont val="Verdana"/>
        <color theme="1"/>
        <sz val="10.0"/>
      </rPr>
      <t>(mm)</t>
    </r>
  </si>
  <si>
    <r>
      <rPr>
        <rFont val="Verdana"/>
        <color theme="1"/>
        <sz val="10.0"/>
      </rPr>
      <t>y</t>
    </r>
    <r>
      <rPr>
        <rFont val="Verdana"/>
        <color theme="1"/>
        <sz val="10.0"/>
        <vertAlign val="subscript"/>
      </rPr>
      <t>1</t>
    </r>
    <r>
      <rPr>
        <rFont val="Verdana"/>
        <color theme="1"/>
        <sz val="10.0"/>
      </rPr>
      <t xml:space="preserve"> (N)</t>
    </r>
  </si>
  <si>
    <r>
      <rPr>
        <rFont val="Verdana"/>
        <color theme="1"/>
        <sz val="10.0"/>
      </rPr>
      <t>x</t>
    </r>
    <r>
      <rPr>
        <rFont val="Verdana"/>
        <color theme="1"/>
        <sz val="10.0"/>
        <vertAlign val="subscript"/>
      </rPr>
      <t xml:space="preserve">1 </t>
    </r>
    <r>
      <rPr>
        <rFont val="Verdana"/>
        <color theme="1"/>
        <sz val="10.0"/>
      </rPr>
      <t>(mm)</t>
    </r>
  </si>
  <si>
    <r>
      <rPr>
        <rFont val="Verdana"/>
        <color theme="1"/>
        <sz val="10.0"/>
      </rPr>
      <t>y</t>
    </r>
    <r>
      <rPr>
        <rFont val="Verdana"/>
        <color theme="1"/>
        <sz val="10.0"/>
        <vertAlign val="subscript"/>
      </rPr>
      <t>1</t>
    </r>
    <r>
      <rPr>
        <rFont val="Verdana"/>
        <color theme="1"/>
        <sz val="10.0"/>
      </rPr>
      <t xml:space="preserve"> (N)</t>
    </r>
  </si>
  <si>
    <r>
      <rPr>
        <rFont val="Verdana"/>
        <color theme="1"/>
        <sz val="10.0"/>
      </rPr>
      <t>x</t>
    </r>
    <r>
      <rPr>
        <rFont val="Verdana"/>
        <color theme="1"/>
        <sz val="10.0"/>
        <vertAlign val="subscript"/>
      </rPr>
      <t xml:space="preserve">2 </t>
    </r>
    <r>
      <rPr>
        <rFont val="Verdana"/>
        <color theme="1"/>
        <sz val="10.0"/>
      </rPr>
      <t>(mm)</t>
    </r>
  </si>
  <si>
    <r>
      <rPr>
        <rFont val="Verdana"/>
        <color theme="1"/>
        <sz val="10.0"/>
      </rPr>
      <t>y</t>
    </r>
    <r>
      <rPr>
        <rFont val="Verdana"/>
        <color theme="1"/>
        <sz val="10.0"/>
        <vertAlign val="subscript"/>
      </rPr>
      <t>2</t>
    </r>
    <r>
      <rPr>
        <rFont val="Verdana"/>
        <color theme="1"/>
        <sz val="10.0"/>
      </rPr>
      <t xml:space="preserve"> (N)</t>
    </r>
  </si>
  <si>
    <r>
      <rPr>
        <rFont val="Verdana"/>
        <color theme="1"/>
        <sz val="10.0"/>
      </rPr>
      <t>x</t>
    </r>
    <r>
      <rPr>
        <rFont val="Verdana"/>
        <color theme="1"/>
        <sz val="10.0"/>
        <vertAlign val="subscript"/>
      </rPr>
      <t xml:space="preserve">2 </t>
    </r>
    <r>
      <rPr>
        <rFont val="Verdana"/>
        <color theme="1"/>
        <sz val="10.0"/>
      </rPr>
      <t>(mm)</t>
    </r>
  </si>
  <si>
    <r>
      <rPr>
        <rFont val="Verdana"/>
        <color theme="1"/>
        <sz val="10.0"/>
      </rPr>
      <t>y</t>
    </r>
    <r>
      <rPr>
        <rFont val="Verdana"/>
        <color theme="1"/>
        <sz val="10.0"/>
        <vertAlign val="subscript"/>
      </rPr>
      <t>2</t>
    </r>
    <r>
      <rPr>
        <rFont val="Verdana"/>
        <color theme="1"/>
        <sz val="10.0"/>
      </rPr>
      <t xml:space="preserve"> (N)</t>
    </r>
  </si>
  <si>
    <r>
      <rPr>
        <rFont val="Verdana"/>
        <color theme="1"/>
        <sz val="10.0"/>
      </rPr>
      <t>x</t>
    </r>
    <r>
      <rPr>
        <rFont val="Verdana"/>
        <color theme="1"/>
        <sz val="10.0"/>
        <vertAlign val="subscript"/>
      </rPr>
      <t xml:space="preserve">2 </t>
    </r>
    <r>
      <rPr>
        <rFont val="Verdana"/>
        <color theme="1"/>
        <sz val="10.0"/>
      </rPr>
      <t>(mm)</t>
    </r>
  </si>
  <si>
    <r>
      <rPr>
        <rFont val="Verdana"/>
        <color theme="1"/>
        <sz val="10.0"/>
      </rPr>
      <t>y</t>
    </r>
    <r>
      <rPr>
        <rFont val="Verdana"/>
        <color theme="1"/>
        <sz val="10.0"/>
        <vertAlign val="subscript"/>
      </rPr>
      <t>2</t>
    </r>
    <r>
      <rPr>
        <rFont val="Verdana"/>
        <color theme="1"/>
        <sz val="10.0"/>
      </rPr>
      <t xml:space="preserve"> (N)</t>
    </r>
  </si>
  <si>
    <r>
      <rPr>
        <rFont val="Verdana"/>
        <color theme="1"/>
        <sz val="10.0"/>
      </rPr>
      <t>x</t>
    </r>
    <r>
      <rPr>
        <rFont val="Verdana"/>
        <color theme="1"/>
        <sz val="10.0"/>
        <vertAlign val="subscript"/>
      </rPr>
      <t xml:space="preserve">2 </t>
    </r>
    <r>
      <rPr>
        <rFont val="Verdana"/>
        <color theme="1"/>
        <sz val="10.0"/>
      </rPr>
      <t>(mm)</t>
    </r>
  </si>
  <si>
    <r>
      <rPr>
        <rFont val="Verdana"/>
        <color theme="1"/>
        <sz val="10.0"/>
      </rPr>
      <t>y</t>
    </r>
    <r>
      <rPr>
        <rFont val="Verdana"/>
        <color theme="1"/>
        <sz val="10.0"/>
        <vertAlign val="subscript"/>
      </rPr>
      <t>2</t>
    </r>
    <r>
      <rPr>
        <rFont val="Verdana"/>
        <color theme="1"/>
        <sz val="10.0"/>
      </rPr>
      <t xml:space="preserve"> (N)</t>
    </r>
  </si>
  <si>
    <r>
      <rPr>
        <rFont val="Verdana"/>
        <color theme="1"/>
        <sz val="10.0"/>
      </rPr>
      <t>x</t>
    </r>
    <r>
      <rPr>
        <rFont val="Verdana"/>
        <color theme="1"/>
        <sz val="10.0"/>
        <vertAlign val="subscript"/>
      </rPr>
      <t xml:space="preserve">2 </t>
    </r>
    <r>
      <rPr>
        <rFont val="Verdana"/>
        <color theme="1"/>
        <sz val="10.0"/>
      </rPr>
      <t>(mm)</t>
    </r>
  </si>
  <si>
    <r>
      <rPr>
        <rFont val="Verdana"/>
        <color theme="1"/>
        <sz val="10.0"/>
      </rPr>
      <t>y</t>
    </r>
    <r>
      <rPr>
        <rFont val="Verdana"/>
        <color theme="1"/>
        <sz val="10.0"/>
        <vertAlign val="subscript"/>
      </rPr>
      <t>2</t>
    </r>
    <r>
      <rPr>
        <rFont val="Verdana"/>
        <color theme="1"/>
        <sz val="10.0"/>
      </rPr>
      <t xml:space="preserve"> (N)</t>
    </r>
  </si>
  <si>
    <t>Enter value for force at panel failure or maximum tested force</t>
  </si>
  <si>
    <t>Enter details of tube(s) tested</t>
  </si>
  <si>
    <r>
      <rPr>
        <rFont val="Verdana"/>
        <color theme="1"/>
        <sz val="10.0"/>
      </rPr>
      <t>y</t>
    </r>
    <r>
      <rPr>
        <rFont val="Verdana"/>
        <color theme="1"/>
        <sz val="10.0"/>
        <vertAlign val="subscript"/>
      </rPr>
      <t>max</t>
    </r>
    <r>
      <rPr>
        <rFont val="Verdana"/>
        <color theme="1"/>
        <sz val="10.0"/>
      </rPr>
      <t xml:space="preserve"> (N)</t>
    </r>
  </si>
  <si>
    <r>
      <rPr>
        <rFont val="Verdana"/>
        <color theme="1"/>
        <sz val="10.0"/>
      </rPr>
      <t>y</t>
    </r>
    <r>
      <rPr>
        <rFont val="Verdana"/>
        <color theme="1"/>
        <sz val="10.0"/>
        <vertAlign val="subscript"/>
      </rPr>
      <t>max</t>
    </r>
    <r>
      <rPr>
        <rFont val="Verdana"/>
        <color theme="1"/>
        <sz val="10.0"/>
      </rPr>
      <t xml:space="preserve"> (N)</t>
    </r>
  </si>
  <si>
    <r>
      <rPr>
        <rFont val="Verdana"/>
        <color theme="1"/>
        <sz val="10.0"/>
      </rPr>
      <t>y</t>
    </r>
    <r>
      <rPr>
        <rFont val="Verdana"/>
        <color theme="1"/>
        <sz val="10.0"/>
        <vertAlign val="subscript"/>
      </rPr>
      <t>max</t>
    </r>
    <r>
      <rPr>
        <rFont val="Verdana"/>
        <color theme="1"/>
        <sz val="10.0"/>
      </rPr>
      <t xml:space="preserve"> (N)</t>
    </r>
  </si>
  <si>
    <r>
      <rPr>
        <rFont val="Verdana"/>
        <color theme="1"/>
        <sz val="10.0"/>
      </rPr>
      <t>y</t>
    </r>
    <r>
      <rPr>
        <rFont val="Verdana"/>
        <color theme="1"/>
        <sz val="10.0"/>
        <vertAlign val="subscript"/>
      </rPr>
      <t>max</t>
    </r>
    <r>
      <rPr>
        <rFont val="Verdana"/>
        <color theme="1"/>
        <sz val="10.0"/>
      </rPr>
      <t xml:space="preserve"> (N)</t>
    </r>
  </si>
  <si>
    <t>l (mm)</t>
  </si>
  <si>
    <t>Tube Support Span</t>
  </si>
  <si>
    <r>
      <rPr>
        <rFont val="Verdana"/>
        <color theme="1"/>
        <sz val="10.0"/>
      </rPr>
      <t>Theoretical EI (N.mm</t>
    </r>
    <r>
      <rPr>
        <rFont val="Verdana"/>
        <color theme="1"/>
        <sz val="10.0"/>
        <vertAlign val="superscript"/>
      </rPr>
      <t>2</t>
    </r>
    <r>
      <rPr>
        <rFont val="Verdana"/>
        <color theme="1"/>
        <sz val="10.0"/>
      </rPr>
      <t>)</t>
    </r>
  </si>
  <si>
    <t>n</t>
  </si>
  <si>
    <t>Number of Tubes</t>
  </si>
  <si>
    <r>
      <rPr>
        <rFont val="Verdana"/>
        <color theme="1"/>
        <sz val="10.0"/>
      </rPr>
      <t>Tested EI (N.mm</t>
    </r>
    <r>
      <rPr>
        <rFont val="Verdana"/>
        <color theme="1"/>
        <sz val="10.0"/>
        <vertAlign val="superscript"/>
      </rPr>
      <t>2</t>
    </r>
    <r>
      <rPr>
        <rFont val="Verdana"/>
        <color theme="1"/>
        <sz val="10.0"/>
      </rPr>
      <t>)</t>
    </r>
  </si>
  <si>
    <t>Enter details of test setup, panel core and skin thicknesses below</t>
  </si>
  <si>
    <r>
      <rPr>
        <rFont val="Verdana"/>
        <color theme="1"/>
        <sz val="10.0"/>
      </rPr>
      <t>D</t>
    </r>
    <r>
      <rPr>
        <rFont val="Verdana"/>
        <color theme="1"/>
        <sz val="10.0"/>
        <vertAlign val="subscript"/>
      </rPr>
      <t>o</t>
    </r>
    <r>
      <rPr>
        <rFont val="Verdana"/>
        <color theme="1"/>
        <sz val="10.0"/>
      </rPr>
      <t xml:space="preserve"> (mm)</t>
    </r>
  </si>
  <si>
    <t>Tube Outer Diameter</t>
  </si>
  <si>
    <t>Rig Compliance (N/mm)</t>
  </si>
  <si>
    <t>Panel Support Span</t>
  </si>
  <si>
    <r>
      <rPr>
        <rFont val="Verdana"/>
        <color theme="1"/>
        <sz val="10.0"/>
      </rPr>
      <t>D</t>
    </r>
    <r>
      <rPr>
        <rFont val="Verdana"/>
        <color theme="1"/>
        <sz val="10.0"/>
        <vertAlign val="subscript"/>
      </rPr>
      <t>i</t>
    </r>
    <r>
      <rPr>
        <rFont val="Verdana"/>
        <color theme="1"/>
        <sz val="10.0"/>
      </rPr>
      <t xml:space="preserve"> (mm)</t>
    </r>
  </si>
  <si>
    <t>Tube Inner Diameter</t>
  </si>
  <si>
    <t>h (mm)</t>
  </si>
  <si>
    <t>Panel Height</t>
  </si>
  <si>
    <t>b (mm)</t>
  </si>
  <si>
    <t>Core Thickness</t>
  </si>
  <si>
    <r>
      <rPr>
        <rFont val="Verdana"/>
        <color theme="1"/>
        <sz val="10.0"/>
      </rPr>
      <t>t</t>
    </r>
    <r>
      <rPr>
        <rFont val="Verdana"/>
        <color theme="1"/>
        <sz val="10.0"/>
        <vertAlign val="subscript"/>
      </rPr>
      <t>1</t>
    </r>
    <r>
      <rPr>
        <rFont val="Verdana"/>
        <color theme="1"/>
        <sz val="10.0"/>
      </rPr>
      <t xml:space="preserve"> (mm)</t>
    </r>
  </si>
  <si>
    <t>Inner Skin Thickness</t>
  </si>
  <si>
    <r>
      <rPr>
        <rFont val="Verdana"/>
        <color theme="1"/>
        <sz val="10.0"/>
      </rPr>
      <t>t</t>
    </r>
    <r>
      <rPr>
        <rFont val="Verdana"/>
        <color theme="1"/>
        <sz val="10.0"/>
        <vertAlign val="subscript"/>
      </rPr>
      <t>1</t>
    </r>
    <r>
      <rPr>
        <rFont val="Verdana"/>
        <color theme="1"/>
        <sz val="10.0"/>
      </rPr>
      <t xml:space="preserve"> (mm)</t>
    </r>
  </si>
  <si>
    <r>
      <rPr>
        <rFont val="Verdana"/>
        <color theme="1"/>
        <sz val="10.0"/>
      </rPr>
      <t>t</t>
    </r>
    <r>
      <rPr>
        <rFont val="Verdana"/>
        <color theme="1"/>
        <sz val="10.0"/>
        <vertAlign val="subscript"/>
      </rPr>
      <t>1</t>
    </r>
    <r>
      <rPr>
        <rFont val="Verdana"/>
        <color theme="1"/>
        <sz val="10.0"/>
      </rPr>
      <t xml:space="preserve"> (mm)</t>
    </r>
  </si>
  <si>
    <r>
      <rPr>
        <rFont val="Verdana"/>
        <color theme="1"/>
        <sz val="10.0"/>
      </rPr>
      <t>t</t>
    </r>
    <r>
      <rPr>
        <rFont val="Verdana"/>
        <color theme="1"/>
        <sz val="10.0"/>
        <vertAlign val="subscript"/>
      </rPr>
      <t>1</t>
    </r>
    <r>
      <rPr>
        <rFont val="Verdana"/>
        <color theme="1"/>
        <sz val="10.0"/>
      </rPr>
      <t xml:space="preserve"> (mm)</t>
    </r>
  </si>
  <si>
    <r>
      <rPr>
        <rFont val="Verdana"/>
        <color theme="1"/>
        <sz val="10.0"/>
      </rPr>
      <t>t</t>
    </r>
    <r>
      <rPr>
        <rFont val="Verdana"/>
        <color theme="1"/>
        <sz val="10.0"/>
        <vertAlign val="subscript"/>
      </rPr>
      <t>2</t>
    </r>
    <r>
      <rPr>
        <rFont val="Verdana"/>
        <color theme="1"/>
        <sz val="10.0"/>
      </rPr>
      <t xml:space="preserve"> (mm)</t>
    </r>
  </si>
  <si>
    <t>Outer Skin Thickness</t>
  </si>
  <si>
    <r>
      <rPr>
        <rFont val="Verdana"/>
        <color theme="1"/>
        <sz val="10.0"/>
      </rPr>
      <t>t</t>
    </r>
    <r>
      <rPr>
        <rFont val="Verdana"/>
        <color theme="1"/>
        <sz val="10.0"/>
        <vertAlign val="subscript"/>
      </rPr>
      <t>2</t>
    </r>
    <r>
      <rPr>
        <rFont val="Verdana"/>
        <color theme="1"/>
        <sz val="10.0"/>
      </rPr>
      <t xml:space="preserve"> (mm)</t>
    </r>
  </si>
  <si>
    <r>
      <rPr>
        <rFont val="Verdana"/>
        <color theme="1"/>
        <sz val="10.0"/>
      </rPr>
      <t>t</t>
    </r>
    <r>
      <rPr>
        <rFont val="Verdana"/>
        <color theme="1"/>
        <sz val="10.0"/>
        <vertAlign val="subscript"/>
      </rPr>
      <t>2</t>
    </r>
    <r>
      <rPr>
        <rFont val="Verdana"/>
        <color theme="1"/>
        <sz val="10.0"/>
      </rPr>
      <t xml:space="preserve"> (mm)</t>
    </r>
  </si>
  <si>
    <r>
      <rPr>
        <rFont val="Verdana"/>
        <color theme="1"/>
        <sz val="10.0"/>
      </rPr>
      <t>t</t>
    </r>
    <r>
      <rPr>
        <rFont val="Verdana"/>
        <color theme="1"/>
        <sz val="10.0"/>
        <vertAlign val="subscript"/>
      </rPr>
      <t>2</t>
    </r>
    <r>
      <rPr>
        <rFont val="Verdana"/>
        <color theme="1"/>
        <sz val="10.0"/>
      </rPr>
      <t xml:space="preserve"> (mm)</t>
    </r>
  </si>
  <si>
    <r>
      <rPr>
        <rFont val="Verdana"/>
        <color theme="1"/>
        <sz val="10.0"/>
      </rPr>
      <t>I (mm</t>
    </r>
    <r>
      <rPr>
        <rFont val="Verdana"/>
        <color theme="1"/>
        <sz val="10.0"/>
        <vertAlign val="superscript"/>
      </rPr>
      <t>4</t>
    </r>
    <r>
      <rPr>
        <rFont val="Verdana"/>
        <color theme="1"/>
        <sz val="10.0"/>
      </rPr>
      <t>)</t>
    </r>
  </si>
  <si>
    <t>Second moment of area</t>
  </si>
  <si>
    <r>
      <rPr>
        <rFont val="Verdana"/>
        <color theme="1"/>
        <sz val="10.0"/>
      </rPr>
      <t>I (mm</t>
    </r>
    <r>
      <rPr>
        <rFont val="Verdana"/>
        <color theme="1"/>
        <sz val="10.0"/>
        <vertAlign val="superscript"/>
      </rPr>
      <t>4</t>
    </r>
    <r>
      <rPr>
        <rFont val="Verdana"/>
        <color theme="1"/>
        <sz val="10.0"/>
      </rPr>
      <t>)</t>
    </r>
  </si>
  <si>
    <r>
      <rPr>
        <rFont val="Verdana"/>
        <color theme="1"/>
        <sz val="10.0"/>
      </rPr>
      <t>I (mm</t>
    </r>
    <r>
      <rPr>
        <rFont val="Verdana"/>
        <color theme="1"/>
        <sz val="10.0"/>
        <vertAlign val="superscript"/>
      </rPr>
      <t>4</t>
    </r>
    <r>
      <rPr>
        <rFont val="Verdana"/>
        <color theme="1"/>
        <sz val="10.0"/>
      </rPr>
      <t>)</t>
    </r>
  </si>
  <si>
    <r>
      <rPr>
        <rFont val="Verdana"/>
        <color theme="1"/>
        <sz val="10.0"/>
      </rPr>
      <t>I (mm</t>
    </r>
    <r>
      <rPr>
        <rFont val="Verdana"/>
        <color theme="1"/>
        <sz val="10.0"/>
        <vertAlign val="superscript"/>
      </rPr>
      <t>4</t>
    </r>
    <r>
      <rPr>
        <rFont val="Verdana"/>
        <color theme="1"/>
        <sz val="10.0"/>
      </rPr>
      <t>)</t>
    </r>
  </si>
  <si>
    <t>E (GPa)</t>
  </si>
  <si>
    <t>Skin modulus of elasticity</t>
  </si>
  <si>
    <r>
      <rPr>
        <rFont val="Arial"/>
        <color theme="1"/>
        <sz val="8.0"/>
      </rPr>
      <t>σ</t>
    </r>
    <r>
      <rPr>
        <rFont val="Verdana"/>
        <color theme="1"/>
        <sz val="8.0"/>
        <vertAlign val="subscript"/>
      </rPr>
      <t>UTS</t>
    </r>
    <r>
      <rPr>
        <rFont val="Verdana"/>
        <color theme="1"/>
        <sz val="10.0"/>
      </rPr>
      <t>(MPa)</t>
    </r>
  </si>
  <si>
    <t>UTS of skins</t>
  </si>
  <si>
    <r>
      <rPr>
        <rFont val="Arial"/>
        <color theme="1"/>
        <sz val="8.0"/>
      </rPr>
      <t>σ</t>
    </r>
    <r>
      <rPr>
        <rFont val="Verdana"/>
        <color theme="1"/>
        <sz val="8.0"/>
        <vertAlign val="subscript"/>
      </rPr>
      <t>UTS</t>
    </r>
    <r>
      <rPr>
        <rFont val="Verdana"/>
        <color theme="1"/>
        <sz val="10.0"/>
      </rPr>
      <t>(MPa)</t>
    </r>
  </si>
  <si>
    <r>
      <rPr>
        <rFont val="Arial"/>
        <color theme="1"/>
        <sz val="8.0"/>
      </rPr>
      <t>σ</t>
    </r>
    <r>
      <rPr>
        <rFont val="Verdana"/>
        <color theme="1"/>
        <sz val="8.0"/>
        <vertAlign val="subscript"/>
      </rPr>
      <t>UTS</t>
    </r>
    <r>
      <rPr>
        <rFont val="Verdana"/>
        <color theme="1"/>
        <sz val="10.0"/>
      </rPr>
      <t>(MPa)</t>
    </r>
  </si>
  <si>
    <r>
      <rPr>
        <rFont val="Arial"/>
        <color theme="1"/>
        <sz val="8.0"/>
      </rPr>
      <t>σ</t>
    </r>
    <r>
      <rPr>
        <rFont val="Verdana"/>
        <color theme="1"/>
        <sz val="8.0"/>
        <vertAlign val="subscript"/>
      </rPr>
      <t>UTS</t>
    </r>
    <r>
      <rPr>
        <rFont val="Verdana"/>
        <color theme="1"/>
        <sz val="10.0"/>
      </rPr>
      <t>(MPa)</t>
    </r>
  </si>
  <si>
    <t>tx (mm)</t>
  </si>
  <si>
    <t>Thickness for fire resistance rating in data sheet (FAR: Use laminate thickness)</t>
  </si>
  <si>
    <t>Paste in logged data from test below (no pictures of data):</t>
  </si>
  <si>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</si>
  <si>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</si>
  <si>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</si>
  <si>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</si>
  <si>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</si>
  <si>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t>If there are more than 300 datapoints, you must resample the data at a lower frequency.</t>
  </si>
  <si>
    <t>F 
(kN)</t>
  </si>
  <si>
    <t>s (mm)</t>
  </si>
  <si>
    <t>Picture of measured testpiece thickness</t>
  </si>
  <si>
    <t>Paste image of measured testpieve between an accurate measuring device,</t>
  </si>
  <si>
    <t>with clearly redable measurment</t>
  </si>
  <si>
    <t xml:space="preserve"> ASES - EV5.5.4 SHEAR TEST RESULTS - FLOOR</t>
  </si>
  <si>
    <t xml:space="preserve"> ASES - EV5.5.4 SHEAR TEST RESULTS - EXT WALLS</t>
  </si>
  <si>
    <t xml:space="preserve"> ASES - EV5.5.4 SHEAR TEST RESULTS - INT WALLS</t>
  </si>
  <si>
    <t>ASES - EV5.5.4 SHEAR TEST RESULTS - COVER</t>
  </si>
  <si>
    <r>
      <rPr>
        <rFont val="Verdana"/>
        <color theme="1"/>
        <sz val="10.0"/>
      </rPr>
      <t>Figure 1: Test setup - Laminate Panel [</t>
    </r>
    <r>
      <rPr>
        <rFont val="Verdana"/>
        <color rgb="FFFF0000"/>
        <sz val="10.0"/>
      </rPr>
      <t>Floor</t>
    </r>
    <r>
      <rPr>
        <rFont val="Verdana"/>
        <color theme="1"/>
        <sz val="10.0"/>
      </rPr>
      <t>]</t>
    </r>
  </si>
  <si>
    <r>
      <rPr>
        <rFont val="Verdana"/>
        <color theme="1"/>
        <sz val="10.0"/>
      </rPr>
      <t>Figure 1: Test setup - Laminate Panel [</t>
    </r>
    <r>
      <rPr>
        <rFont val="Verdana"/>
        <color rgb="FFFF0000"/>
        <sz val="10.0"/>
      </rPr>
      <t>External Walls</t>
    </r>
    <r>
      <rPr>
        <rFont val="Verdana"/>
        <color theme="1"/>
        <sz val="10.0"/>
      </rPr>
      <t>]</t>
    </r>
  </si>
  <si>
    <r>
      <rPr>
        <rFont val="Verdana"/>
        <color theme="1"/>
        <sz val="10.0"/>
      </rPr>
      <t>Figure 1: Test setup - Laminate Panel [</t>
    </r>
    <r>
      <rPr>
        <rFont val="Verdana"/>
        <color rgb="FFFF0000"/>
        <sz val="10.0"/>
      </rPr>
      <t>Internal Walls</t>
    </r>
    <r>
      <rPr>
        <rFont val="Verdana"/>
        <color theme="1"/>
        <sz val="10.0"/>
      </rPr>
      <t>]</t>
    </r>
  </si>
  <si>
    <r>
      <rPr>
        <rFont val="Verdana"/>
        <color theme="1"/>
        <sz val="10.0"/>
      </rPr>
      <t>Figure 1: Test setup - Laminate Panel [</t>
    </r>
    <r>
      <rPr>
        <rFont val="Verdana"/>
        <color rgb="FFFF0000"/>
        <sz val="10.0"/>
      </rPr>
      <t>Cover</t>
    </r>
    <r>
      <rPr>
        <rFont val="Verdana"/>
        <color theme="1"/>
        <sz val="10.0"/>
      </rPr>
      <t>]</t>
    </r>
  </si>
  <si>
    <t>Enter values for force at first and second peak (see guidance notes)</t>
  </si>
  <si>
    <t>(N)</t>
  </si>
  <si>
    <t>(Determines Shear Strength)</t>
  </si>
  <si>
    <t>Higher Peak (N)</t>
  </si>
  <si>
    <t>Enter details of skin thickness</t>
  </si>
  <si>
    <r>
      <rPr>
        <rFont val="Verdana"/>
        <color theme="1"/>
        <sz val="10.0"/>
      </rPr>
      <t>t</t>
    </r>
    <r>
      <rPr>
        <rFont val="Verdana"/>
        <color theme="1"/>
        <sz val="10.0"/>
      </rPr>
      <t xml:space="preserve"> (mm)</t>
    </r>
  </si>
  <si>
    <r>
      <rPr>
        <rFont val="Verdana"/>
        <color theme="1"/>
        <sz val="10.0"/>
      </rPr>
      <t>t</t>
    </r>
    <r>
      <rPr>
        <rFont val="Verdana"/>
        <color theme="1"/>
        <sz val="10.0"/>
      </rPr>
      <t xml:space="preserve"> (mm)</t>
    </r>
  </si>
  <si>
    <r>
      <rPr>
        <rFont val="Verdana"/>
        <color theme="1"/>
        <sz val="10.0"/>
      </rPr>
      <t>t</t>
    </r>
    <r>
      <rPr>
        <rFont val="Verdana"/>
        <color theme="1"/>
        <sz val="10.0"/>
      </rPr>
      <t xml:space="preserve"> (mm)</t>
    </r>
  </si>
  <si>
    <r>
      <rPr>
        <rFont val="Verdana"/>
        <color theme="1"/>
        <sz val="10.0"/>
      </rPr>
      <t>t</t>
    </r>
    <r>
      <rPr>
        <rFont val="Verdana"/>
        <color theme="1"/>
        <sz val="10.0"/>
      </rPr>
      <t xml:space="preserve"> (mm)</t>
    </r>
  </si>
  <si>
    <r>
      <rPr>
        <rFont val="Arial"/>
        <color theme="1"/>
        <sz val="10.0"/>
      </rPr>
      <t>σ</t>
    </r>
    <r>
      <rPr>
        <rFont val="Verdana"/>
        <color theme="1"/>
        <sz val="10.0"/>
        <vertAlign val="subscript"/>
      </rPr>
      <t>shear</t>
    </r>
    <r>
      <rPr>
        <rFont val="Verdana"/>
        <color theme="1"/>
        <sz val="10.0"/>
      </rPr>
      <t xml:space="preserve"> (Mpa)</t>
    </r>
  </si>
  <si>
    <t>Link to GUIDANCE NOTES for laminated structures</t>
  </si>
  <si>
    <r>
      <rPr>
        <rFont val="Arial"/>
        <color theme="1"/>
        <sz val="10.0"/>
      </rPr>
      <t>σ</t>
    </r>
    <r>
      <rPr>
        <rFont val="Verdana"/>
        <color theme="1"/>
        <sz val="10.0"/>
        <vertAlign val="subscript"/>
      </rPr>
      <t>shear</t>
    </r>
    <r>
      <rPr>
        <rFont val="Verdana"/>
        <color theme="1"/>
        <sz val="10.0"/>
      </rPr>
      <t xml:space="preserve"> (Mpa)</t>
    </r>
  </si>
  <si>
    <r>
      <rPr>
        <rFont val="Arial"/>
        <color theme="1"/>
        <sz val="10.0"/>
      </rPr>
      <t>σ</t>
    </r>
    <r>
      <rPr>
        <rFont val="Verdana"/>
        <color theme="1"/>
        <sz val="10.0"/>
        <vertAlign val="subscript"/>
      </rPr>
      <t>shear</t>
    </r>
    <r>
      <rPr>
        <rFont val="Verdana"/>
        <color theme="1"/>
        <sz val="10.0"/>
      </rPr>
      <t xml:space="preserve"> (Mpa)</t>
    </r>
  </si>
  <si>
    <r>
      <rPr>
        <rFont val="Arial"/>
        <color theme="1"/>
        <sz val="10.0"/>
      </rPr>
      <t>σ</t>
    </r>
    <r>
      <rPr>
        <rFont val="Verdana"/>
        <color theme="1"/>
        <sz val="10.0"/>
        <vertAlign val="subscript"/>
      </rPr>
      <t>shear</t>
    </r>
    <r>
      <rPr>
        <rFont val="Verdana"/>
        <color theme="1"/>
        <sz val="10.0"/>
      </rPr>
      <t xml:space="preserve"> (Mpa)</t>
    </r>
  </si>
  <si>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</si>
  <si>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</si>
  <si>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</si>
  <si>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</si>
  <si>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t>Twill 22x</t>
  </si>
  <si>
    <t>Your Material 2</t>
  </si>
  <si>
    <t>Your Material 3</t>
  </si>
  <si>
    <t>Your Material 4</t>
  </si>
  <si>
    <t>Your Material 5</t>
  </si>
  <si>
    <t>Your Material 6</t>
  </si>
  <si>
    <t>Your Material 7</t>
  </si>
  <si>
    <t>Your Material 8</t>
  </si>
  <si>
    <t>Carbon Fiber</t>
  </si>
  <si>
    <t>mechanical properties shown?</t>
  </si>
  <si>
    <t>NO</t>
  </si>
  <si>
    <t>Fire rating shown?</t>
  </si>
  <si>
    <t>Data Sheet</t>
  </si>
  <si>
    <t>Insert image of relevant datasheet pages (name of material must be visible on the pages).</t>
  </si>
  <si>
    <t>Highlight the releveant areas for fire rating, mechanical properties.</t>
  </si>
  <si>
    <t>In case of shared datasheets of more materials please highlight the used material.</t>
  </si>
  <si>
    <t>Your Material 1</t>
  </si>
  <si>
    <t>Aluminium</t>
  </si>
  <si>
    <t>Mechanical properties shown?</t>
  </si>
  <si>
    <t>Performed own test</t>
  </si>
  <si>
    <t>Highlight the releveant areas for fire rating, mechanical properties (@ 60 °C if applicable).</t>
  </si>
  <si>
    <t>Mechanical properties at 60° shown?</t>
  </si>
  <si>
    <t>Shear strength at 60°  [MPa]</t>
  </si>
  <si>
    <t>Fiber Composite Materials</t>
  </si>
  <si>
    <t>Material name</t>
  </si>
  <si>
    <t>Plastic, Metal &amp; Others</t>
  </si>
  <si>
    <t>Link to guidance notes</t>
  </si>
  <si>
    <t>Glue</t>
  </si>
  <si>
    <t xml:space="preserve">Mechanical properties shown </t>
  </si>
  <si>
    <t>Fulfills T1.2.1</t>
  </si>
  <si>
    <t>Shear strength at 60° [MPa]</t>
  </si>
  <si>
    <t>Any non-metallic materials used that are not continuous fiber reinforced laminates?</t>
  </si>
  <si>
    <t xml:space="preserve">Please use this tab to prove that your cell mounting (within segment and attachment to </t>
  </si>
  <si>
    <t>Any bonded joints?</t>
  </si>
  <si>
    <t>TSAC) is compliant with EV 5.5.8.</t>
  </si>
  <si>
    <t>Vehicle coordinate system according to ISO 8855-2011.</t>
  </si>
  <si>
    <t>Direction X</t>
  </si>
  <si>
    <t>Direction Y</t>
  </si>
  <si>
    <t>Direction Z</t>
  </si>
  <si>
    <t>Please use this tab to prove that your TSAC is compliant with EV 5.5.8.</t>
  </si>
  <si>
    <t>Please use this tab to prove that your TSAC attachments are compliant with EV 5.5.8.</t>
  </si>
  <si>
    <t xml:space="preserve">The chassis-side part of the attachment is not within the scope of this sheet. However, </t>
  </si>
  <si>
    <t>it shall be shown for context.</t>
  </si>
  <si>
    <t>Insert pictures of your cell fastening methode showing the force path.</t>
  </si>
  <si>
    <t>Guidance notes: Pouch cell fixation</t>
  </si>
  <si>
    <t>Cell type</t>
  </si>
  <si>
    <t>Cylindrical</t>
  </si>
  <si>
    <t>Fixation method</t>
  </si>
  <si>
    <t>Mechanical fit</t>
  </si>
  <si>
    <t>If other, specify:</t>
  </si>
  <si>
    <t>Insert pictures of fixation concept. Please show at least the following points:</t>
  </si>
  <si>
    <t>1. Pouch cells must be fixed using one or both of the large surface(s) only.</t>
  </si>
  <si>
    <t>2. Each used surface must be fixed on at least 80 %.</t>
  </si>
  <si>
    <t xml:space="preserve">3. Tabs of pouch cells must not carry mechanical loads and must not </t>
  </si>
  <si>
    <t>press into the pouch.</t>
  </si>
  <si>
    <t xml:space="preserve">Insert calculation of maximal forces of fixation concept. </t>
  </si>
  <si>
    <t>Insert necessary calculations (e.g. of the bonding or friction connection).</t>
  </si>
  <si>
    <t xml:space="preserve">In case of friction based concept, please add test procedure and results. </t>
  </si>
  <si>
    <t>Add at least following items for the test (also see Guidance Notes):</t>
  </si>
  <si>
    <t>- Pictures of test setup.</t>
  </si>
  <si>
    <t>- Test procedure description and link to execution video.</t>
  </si>
  <si>
    <t xml:space="preserve">The cells are inserted in a honeycomb structure </t>
  </si>
  <si>
    <t xml:space="preserve">made of two structural parts (in green): and upper one </t>
  </si>
  <si>
    <t>and a lower one, covering the full surface of the cells.</t>
  </si>
  <si>
    <t>Please use this tab to prove that your fasteners are compliant with EV5.5.11.</t>
  </si>
  <si>
    <t>Show all fasteners, regardless if they have to follow (parts of) T10 or not.</t>
  </si>
  <si>
    <t>Summarize the fasteners in appropriate groups (e.g. same size/application).</t>
  </si>
  <si>
    <t>Used for structural parts?</t>
  </si>
  <si>
    <t>Electrically conductive?</t>
  </si>
  <si>
    <t>Positive Locking mechanism</t>
  </si>
  <si>
    <t xml:space="preserve">Jet Nut </t>
  </si>
  <si>
    <t>Jet Nut</t>
  </si>
  <si>
    <t>Show (CAD) pictures of the fasteners and complementary explanations if necessary.</t>
  </si>
  <si>
    <t>Jet nut</t>
  </si>
  <si>
    <t>Locking plate</t>
  </si>
  <si>
    <t xml:space="preserve"> </t>
  </si>
  <si>
    <t>Mass
kg</t>
  </si>
  <si>
    <t>Voltage
V</t>
  </si>
  <si>
    <t>Energy
MJ</t>
  </si>
  <si>
    <t>Separation shown?</t>
  </si>
  <si>
    <t>Segment 1</t>
  </si>
  <si>
    <t>Segment 2</t>
  </si>
  <si>
    <t>Segment 3</t>
  </si>
  <si>
    <t>Segment 4</t>
  </si>
  <si>
    <t>Segment 5</t>
  </si>
  <si>
    <t>Segment 6</t>
  </si>
  <si>
    <t>Segment 7</t>
  </si>
  <si>
    <t>Segment 8</t>
  </si>
  <si>
    <t>Segment 9</t>
  </si>
  <si>
    <t>Segment 10</t>
  </si>
  <si>
    <t>Segment 11</t>
  </si>
  <si>
    <t>Segment 12</t>
  </si>
  <si>
    <t>Segment 13</t>
  </si>
  <si>
    <t>Segment 14</t>
  </si>
  <si>
    <t>Segment 15</t>
  </si>
  <si>
    <t>Segment 16</t>
  </si>
  <si>
    <t>Images must include dimensions/labels indicating the following:</t>
  </si>
  <si>
    <t>Holes, both internal and external, in the TSAC, are only allowed for the wiring harness, ventilation, cooling, or fasteners.</t>
  </si>
  <si>
    <t>The total cutout area must be below 25 % of the area of the respective single wall.</t>
  </si>
  <si>
    <t>External holes must be sealed according to EV4.5.</t>
  </si>
  <si>
    <t>Total cutout area must be below 25 % of the area of the respective single wall.</t>
  </si>
  <si>
    <t>External openings in the TSAC or mounted ducts must not point toward the driver.</t>
  </si>
  <si>
    <t>External openings in the TSAC or mounted ducts must not point toward the handcart operator.</t>
  </si>
  <si>
    <t>Any ducts and their mountings are fire retardant.</t>
  </si>
  <si>
    <t>Is ventilation of explosive gases or a pressure relief valve required? If yes, then provide relevant description of the system.</t>
  </si>
  <si>
    <t>AIRs and main fuse must be separated (T1.2.1) from the TS accumulator.</t>
  </si>
  <si>
    <t>Please use this sheet to include additional information required for your proof of equivalency that isn't covered by the standard forms e.g. material receipts. This tab may be copied if one page isn't sufficient.</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</si>
  <si>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</si>
  <si>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</si>
  <si>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</si>
  <si>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</si>
  <si>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</si>
  <si>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BACK</t>
  </si>
  <si>
    <t xml:space="preserve"> ACCUMULATOR MATERIALS GUIDANCE NOTES</t>
  </si>
  <si>
    <t>Materials except metallic and continuous fiber-reinforced laminates</t>
  </si>
  <si>
    <t>Mechanical properties must be valid for ≥ 60 °C !</t>
  </si>
  <si>
    <t>In general 3 possibilities to show compliance:</t>
  </si>
  <si>
    <t>1. Values from Datasheet</t>
  </si>
  <si>
    <t>- Must explicitly show mechanical properties at or above 60 °C.</t>
  </si>
  <si>
    <t>- Glass transition/vicat temperature alone is not sufficient.</t>
  </si>
  <si>
    <t>2. Values from own tests</t>
  </si>
  <si>
    <t>- Test procedure shows mechanical properties ≥ 60 °C.</t>
  </si>
  <si>
    <t>- Must be well documented (report, pictures).</t>
  </si>
  <si>
    <t>3. Scientific justification</t>
  </si>
  <si>
    <t>- Least favourable.</t>
  </si>
  <si>
    <t>- Generous knock-down factor applied to ambient temperature values.</t>
  </si>
  <si>
    <t>- Backed up by known behavior of the explicit material, must be explained scientifically.</t>
  </si>
  <si>
    <t>TSAC, STACK AND CELL FIXATION GUIDANCE NOTES</t>
  </si>
  <si>
    <t>All mentioned parts and assembly mentioned in EV5.5.8, as well as the interface between</t>
  </si>
  <si>
    <t>must withstand the mentioned accelerations.</t>
  </si>
  <si>
    <t>This must be shown for every part/interface and every direction (x, y, z) in the respective</t>
  </si>
  <si>
    <t>ASES tab.</t>
  </si>
  <si>
    <t xml:space="preserve">For a quick review and pass, use the structure in the respective tab. This will help the </t>
  </si>
  <si>
    <t>reviewer to quickly understand your design and calculations.</t>
  </si>
  <si>
    <t>Please note:</t>
  </si>
  <si>
    <t>Analytical calculations always required, FEM can be supportive</t>
  </si>
  <si>
    <t xml:space="preserve">Showing some flashy and colourfull FEM images without legends, full model description or </t>
  </si>
  <si>
    <t>unreadable numbers, no information on meshing etc. result in a "FAIL" directly.</t>
  </si>
  <si>
    <t>Analytical calculations must at least be used to verify the FEM calculations.</t>
  </si>
  <si>
    <t>CELL FIXATION GUIDANCE NOTES</t>
  </si>
  <si>
    <t xml:space="preserve">Pouch cells must be fixed using one or both of the large </t>
  </si>
  <si>
    <t>surface(s) only.</t>
  </si>
  <si>
    <t>Large surface means only the surface shown in the picture on the right.</t>
  </si>
  <si>
    <t>This may be done by friction or adhesive.</t>
  </si>
  <si>
    <t>The other surfaces of the cell must not carry any major load. However,</t>
  </si>
  <si>
    <t>touching other surfaces for packaging reasons is acceptable.</t>
  </si>
  <si>
    <t>Each used surface must be fixed on at least 80 %.</t>
  </si>
  <si>
    <t>80 % is the absolute minimum surface to be used. If possible, use more</t>
  </si>
  <si>
    <t>to distribute the force more evenly and improve safety.</t>
  </si>
  <si>
    <t xml:space="preserve">Tabs of pouch cells must not carry mechanical loads and must not </t>
  </si>
  <si>
    <t xml:space="preserve">Absolutely no mechanical load is permitted on the cell tabs. Busbars, </t>
  </si>
  <si>
    <t xml:space="preserve">PCB and/or other parts that are connected with the cell tabs must have </t>
  </si>
  <si>
    <t>a separate mounting from the cell tabs.</t>
  </si>
  <si>
    <t>FRICTION-BASED CELL FIXATION GUIDANCE NOTES</t>
  </si>
  <si>
    <t>For friction based cell fixation, i.e. using a preload force to clamp the cells, testing is</t>
  </si>
  <si>
    <t>required to determine the coefficient of friction between the cells and the material</t>
  </si>
  <si>
    <t>they are attached to.</t>
  </si>
  <si>
    <t>A suggestion for a test setup is shown below.</t>
  </si>
  <si>
    <t>Cell or mockup</t>
  </si>
  <si>
    <t xml:space="preserve">For the test, you can use a an actual cell (respecting all necessary safety measures) </t>
  </si>
  <si>
    <t>or a representative cell mockup.</t>
  </si>
  <si>
    <t>If a mockup is used, it must have respresentative size (area of friction), surface condition,</t>
  </si>
  <si>
    <t>and stiffness as the actual cell. Pouch cell foil may be available at the manufacturer.</t>
  </si>
  <si>
    <t>Testing Pressure</t>
  </si>
  <si>
    <t>The coefficient of friction may be non-linear towards the application pressure. This</t>
  </si>
  <si>
    <t>must be respected in the testing and calculation.</t>
  </si>
  <si>
    <t>However, the actual pressure in the stack may be inappropriate/too high for the test.</t>
  </si>
  <si>
    <t xml:space="preserve">Conduct tests with different testing pressure values and then extrapolate in the </t>
  </si>
  <si>
    <t>calculation to your real application pressure.</t>
  </si>
  <si>
    <t>Testing procedure and documentation</t>
  </si>
  <si>
    <t>For each testing pressure, also conduct multiple tests to exclude random influences.</t>
  </si>
  <si>
    <t>Document every test result in the EV5.5.8-10 Cell Fixation tab in a table.</t>
  </si>
  <si>
    <t>Show pictures of and describe your test setup. Briefly summarize your test and</t>
  </si>
  <si>
    <t>argue, which coefficient of friction was chosen.</t>
  </si>
  <si>
    <t>ACCUMULATOR CONTAINER ATTACHMENT GUIDANCE NOTES</t>
  </si>
  <si>
    <t>Analytical calculations always preferred</t>
  </si>
  <si>
    <t>!</t>
  </si>
  <si>
    <t>Showing some flashy and colourful FEM images without legends, full model description or lettertypes are unreadable, nothing given about the meshing etc. result in a "FAIL" directly.</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</si>
</sst>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yyyy"/>
    <numFmt numFmtId="165" formatCode="0.0"/>
    <numFmt numFmtId="166" formatCode="0.0000"/>
    <numFmt numFmtId="167" formatCode="0.000E+00"/>
  </numFmts>
  <fonts count="41">
    <font>
      <sz val="10.0"/>
      <color rgb="FF000000"/>
      <name val="Calibri"/>
      <scheme val="minor"/>
    </font>
    <font>
      <b/>
      <sz val="10.0"/>
      <color theme="1"/>
      <name val="Arial"/>
    </font>
    <font>
      <sz val="10.0"/>
      <color theme="1"/>
      <name val="Arial"/>
    </font>
    <font/>
    <font>
      <b/>
      <sz val="10.0"/>
      <color rgb="FFFF0000"/>
      <name val="Arial"/>
    </font>
    <font>
      <b/>
      <sz val="10.0"/>
      <color rgb="FF0066CC"/>
      <name val="Arial"/>
    </font>
    <font>
      <sz val="10.0"/>
      <color rgb="FF000000"/>
      <name val="Arial"/>
    </font>
    <font>
      <sz val="10.0"/>
      <color rgb="FFFF0000"/>
      <name val="Arial"/>
    </font>
    <font>
      <u/>
      <sz val="10.0"/>
      <color theme="10"/>
      <name val="Arial"/>
    </font>
    <font>
      <u/>
      <sz val="10.0"/>
      <color theme="10"/>
      <name val="Arial"/>
    </font>
    <font>
      <u/>
      <sz val="10.0"/>
      <color rgb="FF0000FF"/>
      <name val="Arial"/>
    </font>
    <font>
      <sz val="11.0"/>
      <color rgb="FF444444"/>
      <name val="Arial"/>
    </font>
    <font>
      <b/>
      <sz val="14.0"/>
      <color theme="1"/>
      <name val="Arial"/>
    </font>
    <font>
      <b/>
      <sz val="12.0"/>
      <color theme="1"/>
      <name val="Arial"/>
    </font>
    <font>
      <sz val="10.0"/>
      <color theme="1"/>
      <name val="Calibri"/>
    </font>
    <font>
      <sz val="10.0"/>
      <color rgb="FFFFFFFF"/>
      <name val="Arial"/>
    </font>
    <font>
      <sz val="10.0"/>
      <color theme="1"/>
      <name val="Verdana"/>
    </font>
    <font>
      <b/>
      <sz val="10.0"/>
      <color theme="1"/>
      <name val="Verdana"/>
    </font>
    <font>
      <sz val="10.0"/>
      <color rgb="FFFFFFFF"/>
      <name val="Verdana"/>
    </font>
    <font>
      <b/>
      <sz val="10.0"/>
      <color rgb="FFFF0000"/>
      <name val="Verdana"/>
    </font>
    <font>
      <sz val="8.0"/>
      <color theme="1"/>
      <name val="Arial"/>
    </font>
    <font>
      <sz val="9.0"/>
      <color theme="1"/>
      <name val="Arial"/>
    </font>
    <font>
      <sz val="11.0"/>
      <color rgb="FFFABF8F"/>
      <name val="Calibri"/>
    </font>
    <font>
      <sz val="10.0"/>
      <color rgb="FFFF0000"/>
      <name val="Verdana"/>
    </font>
    <font>
      <u/>
      <sz val="10.0"/>
      <color rgb="FF0000FF"/>
      <name val="Arial"/>
    </font>
    <font>
      <sz val="14.0"/>
      <color theme="1"/>
      <name val="Arial"/>
    </font>
    <font>
      <u/>
      <sz val="10.0"/>
      <color theme="10"/>
      <name val="Arial"/>
    </font>
    <font>
      <sz val="10.0"/>
      <color theme="1"/>
      <name val="Arimo"/>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0.0"/>
      <color theme="10"/>
      <name val="Arial"/>
    </font>
    <font>
      <sz val="10.0"/>
      <color rgb="FF000000"/>
      <name val="Verdana"/>
    </font>
    <font>
      <u/>
      <sz val="10.0"/>
      <color rgb="FF0000FF"/>
      <name val="Verdana"/>
    </font>
    <font>
      <sz val="14.0"/>
      <color rgb="FFFF0000"/>
      <name val="Verdana"/>
    </font>
    <font>
      <sz val="26.0"/>
      <color theme="1"/>
      <name val="Verdana"/>
    </font>
    <font>
      <sz val="14.0"/>
      <color rgb="FFFF0000"/>
      <name val="Arial"/>
    </font>
    <font>
      <sz val="26.0"/>
      <color theme="1"/>
      <name val="Arial"/>
    </font>
    <font>
      <u/>
      <sz val="10.0"/>
      <color theme="10"/>
      <name val="Arial"/>
    </font>
  </fonts>
  <fills count="1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7F7F7F"/>
        <bgColor rgb="FF7F7F7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BFBFBF"/>
        <bgColor rgb="FFBFBFBF"/>
      </patternFill>
    </fill>
    <fill>
      <patternFill patternType="solid">
        <fgColor rgb="FFCCFF99"/>
        <bgColor rgb="FFCCFF99"/>
      </patternFill>
    </fill>
    <fill>
      <patternFill patternType="solid">
        <fgColor rgb="FFFFFFFF"/>
        <bgColor rgb="FFFFFFFF"/>
      </patternFill>
    </fill>
    <fill>
      <patternFill patternType="solid">
        <fgColor rgb="FFFABF8F"/>
        <bgColor rgb="FFFABF8F"/>
      </patternFill>
    </fill>
    <fill>
      <patternFill patternType="solid">
        <fgColor rgb="FF95B3D7"/>
        <bgColor rgb="FF95B3D7"/>
      </patternFill>
    </fill>
    <fill>
      <patternFill patternType="solid">
        <fgColor rgb="FFB2A1C7"/>
        <bgColor rgb="FFB2A1C7"/>
      </patternFill>
    </fill>
    <fill>
      <patternFill patternType="solid">
        <fgColor rgb="FF969696"/>
        <bgColor rgb="FF969696"/>
      </patternFill>
    </fill>
  </fills>
  <borders count="143">
    <border/>
    <border>
      <left/>
      <right/>
      <top/>
      <bottom/>
    </border>
    <border>
      <left/>
      <top/>
    </border>
    <border>
      <top/>
    </border>
    <border>
      <right/>
      <top/>
    </border>
    <border>
      <left/>
      <bottom/>
    </border>
    <border>
      <bottom/>
    </border>
    <border>
      <right/>
      <bottom/>
    </border>
    <border>
      <left/>
    </border>
    <border>
      <right/>
    </border>
    <border>
      <left style="medium">
        <color rgb="FFFF0000"/>
      </left>
      <top style="medium">
        <color rgb="FFFF0000"/>
      </top>
    </border>
    <border>
      <top style="medium">
        <color rgb="FFFF0000"/>
      </top>
    </border>
    <border>
      <right style="medium">
        <color rgb="FFFF0000"/>
      </right>
      <top style="medium">
        <color rgb="FFFF0000"/>
      </top>
    </border>
    <border>
      <left style="medium">
        <color rgb="FFFF0000"/>
      </left>
      <bottom style="medium">
        <color rgb="FFFF0000"/>
      </bottom>
    </border>
    <border>
      <bottom style="medium">
        <color rgb="FFFF0000"/>
      </bottom>
    </border>
    <border>
      <right style="medium">
        <color rgb="FFFF0000"/>
      </right>
      <bottom style="medium">
        <color rgb="FFFF0000"/>
      </bottom>
    </border>
    <border>
      <left/>
      <right/>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border>
    <border>
      <right style="thin">
        <color rgb="FF000000"/>
      </right>
      <bottom/>
    </border>
    <border>
      <left style="thin">
        <color rgb="FF000000"/>
      </left>
      <right/>
      <top/>
      <bottom style="thin">
        <color rgb="FF000000"/>
      </bottom>
    </border>
    <border>
      <left/>
      <right style="thin">
        <color rgb="FF000000"/>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bottom/>
    </border>
    <border>
      <left style="thin">
        <color rgb="FF000000"/>
      </left>
      <right/>
      <top/>
      <bottom/>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top/>
    </border>
    <border>
      <left style="thin">
        <color rgb="FF000000"/>
      </left>
      <bottom style="thin">
        <color rgb="FF000000"/>
      </bottom>
    </border>
    <border>
      <bottom style="thin">
        <color rgb="FF000000"/>
      </bottom>
    </border>
    <border>
      <right/>
      <bottom style="thin">
        <color rgb="FF000000"/>
      </bottom>
    </border>
    <border>
      <left style="thin">
        <color rgb="FF000000"/>
      </left>
    </border>
    <border>
      <right style="thin">
        <color rgb="FF000000"/>
      </right>
    </border>
    <border>
      <right style="thin">
        <color rgb="FF000000"/>
      </right>
      <bottom style="thin">
        <color rgb="FF000000"/>
      </bottom>
    </border>
    <border>
      <left style="thin">
        <color rgb="FF000000"/>
      </left>
      <right style="thin">
        <color rgb="FF000000"/>
      </right>
      <bottom style="thin">
        <color rgb="FF000000"/>
      </bottom>
    </border>
    <border>
      <left/>
      <top/>
      <bottom/>
    </border>
    <border>
      <top/>
      <bottom/>
    </border>
    <border>
      <right/>
      <top/>
      <bottom/>
    </border>
    <border>
      <left/>
      <top/>
      <bottom style="thin">
        <color rgb="FF000000"/>
      </bottom>
    </border>
    <border>
      <top/>
      <bottom style="thin">
        <color rgb="FF000000"/>
      </bottom>
    </border>
    <border>
      <right/>
      <top/>
      <bottom style="thin">
        <color rgb="FF000000"/>
      </bottom>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thin">
        <color rgb="FF000000"/>
      </left>
      <right style="medium">
        <color rgb="FF000000"/>
      </right>
      <top style="medium">
        <color rgb="FF000000"/>
      </top>
    </border>
    <border>
      <left style="medium">
        <color rgb="FF000000"/>
      </left>
      <right style="thin">
        <color rgb="FF000000"/>
      </right>
    </border>
    <border>
      <left style="thin">
        <color rgb="FF000000"/>
      </left>
      <right style="thin">
        <color rgb="FF000000"/>
      </right>
    </border>
    <border>
      <left style="thin">
        <color rgb="FF000000"/>
      </left>
      <right style="medium">
        <color rgb="FF000000"/>
      </right>
    </border>
    <border>
      <left style="medium">
        <color rgb="FF000000"/>
      </left>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top style="thin">
        <color rgb="FF000000"/>
      </top>
    </border>
    <border>
      <left style="thin">
        <color rgb="FF000000"/>
      </left>
      <right style="medium">
        <color rgb="FF000000"/>
      </right>
      <top style="thin">
        <color rgb="FF000000"/>
      </top>
      <bottom/>
    </border>
    <border>
      <left/>
      <right style="medium">
        <color rgb="FF000000"/>
      </right>
      <top/>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thin">
        <color rgb="FF000000"/>
      </top>
      <bottom style="thin">
        <color rgb="FF000000"/>
      </bottom>
    </border>
    <border>
      <left/>
      <right style="medium">
        <color rgb="FF000000"/>
      </right>
      <top/>
      <bottom style="thin">
        <color rgb="FF000000"/>
      </bottom>
    </border>
    <border>
      <left style="medium">
        <color rgb="FF000000"/>
      </left>
      <right style="thin">
        <color rgb="FF000000"/>
      </right>
      <top/>
      <bottom style="thin">
        <color rgb="FF000000"/>
      </bottom>
    </border>
    <border>
      <left style="thin">
        <color rgb="FF000000"/>
      </left>
      <right style="medium">
        <color rgb="FF000000"/>
      </right>
      <top/>
      <bottom style="thin">
        <color rgb="FF000000"/>
      </bottom>
    </border>
    <border>
      <left style="medium">
        <color rgb="FF000000"/>
      </left>
      <top style="thin">
        <color rgb="FF000000"/>
      </top>
      <bottom style="medium">
        <color rgb="FF000000"/>
      </bottom>
    </border>
    <border>
      <top style="thin">
        <color rgb="FF000000"/>
      </top>
      <bottom style="medium">
        <color rgb="FF000000"/>
      </bottom>
    </border>
    <border>
      <right style="thin">
        <color rgb="FF000000"/>
      </right>
      <top style="thin">
        <color rgb="FF000000"/>
      </top>
      <bottom style="medium">
        <color rgb="FF000000"/>
      </bottom>
    </border>
    <border>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bottom/>
    </border>
    <border>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right style="thin">
        <color rgb="FF000000"/>
      </right>
      <top/>
      <bottom/>
    </border>
    <border>
      <left style="thin">
        <color rgb="FF000000"/>
      </left>
      <right style="medium">
        <color rgb="FF000000"/>
      </right>
      <top/>
      <bottom/>
    </border>
    <border>
      <left/>
      <top style="medium">
        <color rgb="FF000000"/>
      </top>
      <bottom style="thin">
        <color rgb="FF000000"/>
      </bottom>
    </border>
    <border>
      <left/>
      <top style="thin">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style="medium">
        <color rgb="FF000000"/>
      </left>
    </border>
    <border>
      <right style="medium">
        <color rgb="FF000000"/>
      </right>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thin">
        <color rgb="FF000000"/>
      </left>
      <right style="thin">
        <color rgb="FF000000"/>
      </right>
      <top style="thin">
        <color rgb="FF000000"/>
      </top>
    </border>
    <border>
      <left/>
      <right/>
      <top style="thin">
        <color rgb="FF000000"/>
      </top>
      <bottom style="thin">
        <color rgb="FF000000"/>
      </bottom>
    </border>
    <border>
      <left style="thin">
        <color rgb="FF000000"/>
      </left>
      <right/>
      <top style="thin">
        <color rgb="FF000000"/>
      </top>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right/>
      <top style="thin">
        <color rgb="FF000000"/>
      </top>
      <bottom/>
    </border>
    <border>
      <left style="medium">
        <color rgb="FF000000"/>
      </left>
      <bottom/>
    </border>
    <border>
      <right style="medium">
        <color rgb="FF000000"/>
      </right>
      <bottom/>
    </border>
    <border>
      <right style="thin">
        <color rgb="FF000000"/>
      </right>
      <top style="medium">
        <color rgb="FF000000"/>
      </top>
    </border>
    <border>
      <left style="thin">
        <color rgb="FF000000"/>
      </left>
      <top style="medium">
        <color rgb="FF000000"/>
      </top>
    </border>
    <border>
      <left style="medium">
        <color rgb="FF000000"/>
      </left>
      <bottom style="thin">
        <color rgb="FF000000"/>
      </bottom>
    </border>
    <border>
      <right style="medium">
        <color rgb="FF000000"/>
      </right>
      <bottom style="thin">
        <color rgb="FF000000"/>
      </bottom>
    </border>
    <border>
      <right style="medium">
        <color rgb="FF000000"/>
      </right>
      <top style="thin">
        <color rgb="FF000000"/>
      </top>
    </border>
    <border>
      <left style="medium">
        <color rgb="FF000000"/>
      </left>
      <right style="medium">
        <color rgb="FF000000"/>
      </right>
      <top style="medium">
        <color rgb="FF000000"/>
      </top>
      <bottom/>
    </border>
    <border>
      <left style="medium">
        <color rgb="FF000000"/>
      </left>
      <right style="medium">
        <color rgb="FF000000"/>
      </right>
      <top/>
      <bottom/>
    </border>
    <border>
      <right/>
      <top style="thin">
        <color rgb="FF000000"/>
      </top>
    </border>
    <border>
      <left/>
      <top style="thin">
        <color rgb="FF000000"/>
      </top>
    </border>
    <border>
      <left style="medium">
        <color rgb="FF000000"/>
      </left>
      <right style="medium">
        <color rgb="FF000000"/>
      </right>
      <top/>
      <bottom style="medium">
        <color rgb="FF000000"/>
      </bottom>
    </border>
    <border>
      <right style="thin">
        <color rgb="FF000000"/>
      </right>
      <top style="medium">
        <color rgb="FF000000"/>
      </top>
      <bottom style="medium">
        <color rgb="FF000000"/>
      </bottom>
    </border>
    <border>
      <left style="thin">
        <color rgb="FF000000"/>
      </left>
      <top style="medium">
        <color rgb="FF000000"/>
      </top>
      <bottom style="medium">
        <color rgb="FF000000"/>
      </bottom>
    </border>
    <border>
      <left style="thin">
        <color rgb="FF000000"/>
      </left>
      <top style="medium">
        <color rgb="FF000000"/>
      </top>
      <bottom style="thin">
        <color rgb="FF000000"/>
      </bottom>
    </border>
    <border>
      <right style="medium">
        <color rgb="FF000000"/>
      </right>
      <top style="medium">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border>
    <border>
      <right style="medium">
        <color rgb="FF000000"/>
      </right>
      <top style="thin">
        <color rgb="FF000000"/>
      </top>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left style="medium">
        <color rgb="FF000000"/>
      </left>
      <top/>
      <bottom/>
    </border>
    <border>
      <left style="thin">
        <color rgb="FF000000"/>
      </left>
      <top/>
      <bottom style="thin">
        <color rgb="FF000000"/>
      </bottom>
    </border>
    <border>
      <right style="medium">
        <color rgb="FF000000"/>
      </right>
      <top/>
      <bottom style="thin">
        <color rgb="FF000000"/>
      </bottom>
    </border>
    <border>
      <left/>
      <top style="thin">
        <color rgb="FF000000"/>
      </top>
      <bottom style="thin">
        <color rgb="FF000000"/>
      </bottom>
    </border>
    <border>
      <left/>
      <top style="thin">
        <color rgb="FF000000"/>
      </top>
      <bottom/>
    </border>
    <border>
      <right style="thin">
        <color rgb="FF000000"/>
      </right>
      <top/>
      <bottom style="thin">
        <color rgb="FF000000"/>
      </bottom>
    </border>
    <border>
      <right/>
      <top style="thin">
        <color rgb="FF000000"/>
      </top>
      <bottom style="thin">
        <color rgb="FF000000"/>
      </bottom>
    </border>
    <border>
      <right style="thin">
        <color rgb="FF000000"/>
      </right>
      <top/>
    </border>
  </borders>
  <cellStyleXfs count="1">
    <xf borderId="0" fillId="0" fontId="0" numFmtId="0" applyAlignment="1" applyFont="1"/>
  </cellStyleXfs>
  <cellXfs count="528">
    <xf borderId="0" fillId="0" fontId="0" numFmtId="0" xfId="0" applyAlignment="1" applyFont="1">
      <alignment readingOrder="0" shrinkToFit="0" vertical="bottom" wrapText="0"/>
    </xf>
    <xf borderId="1" fillId="2" fontId="1" numFmtId="0" xfId="0" applyBorder="1" applyFill="1" applyFont="1"/>
    <xf borderId="1" fillId="2" fontId="2" numFmtId="0" xfId="0" applyBorder="1" applyFont="1"/>
    <xf borderId="0" fillId="0" fontId="2" numFmtId="0" xfId="0" applyFont="1"/>
    <xf borderId="2" fillId="2" fontId="2" numFmtId="0" xfId="0" applyAlignment="1" applyBorder="1" applyFont="1">
      <alignment horizontal="left" shrinkToFit="0" wrapText="1"/>
    </xf>
    <xf borderId="3" fillId="0" fontId="3" numFmtId="0" xfId="0" applyBorder="1" applyFont="1"/>
    <xf borderId="4" fillId="0" fontId="3" numFmtId="0" xfId="0" applyBorder="1" applyFont="1"/>
    <xf borderId="5" fillId="0" fontId="3" numFmtId="0" xfId="0" applyBorder="1" applyFont="1"/>
    <xf borderId="6" fillId="0" fontId="3" numFmtId="0" xfId="0" applyBorder="1" applyFont="1"/>
    <xf borderId="7" fillId="0" fontId="3" numFmtId="0" xfId="0" applyBorder="1" applyFont="1"/>
    <xf borderId="1" fillId="2" fontId="2" numFmtId="0" xfId="0" applyAlignment="1" applyBorder="1" applyFont="1">
      <alignment horizontal="left"/>
    </xf>
    <xf borderId="0" fillId="0" fontId="2" numFmtId="0" xfId="0" applyAlignment="1" applyFont="1">
      <alignment horizontal="left"/>
    </xf>
    <xf borderId="2" fillId="2" fontId="4" numFmtId="0" xfId="0" applyAlignment="1" applyBorder="1" applyFont="1">
      <alignment horizontal="left" shrinkToFit="0" wrapText="1"/>
    </xf>
    <xf borderId="1" fillId="2" fontId="4" numFmtId="0" xfId="0" applyAlignment="1" applyBorder="1" applyFont="1">
      <alignment horizontal="left"/>
    </xf>
    <xf borderId="2" fillId="2" fontId="5" numFmtId="0" xfId="0" applyAlignment="1" applyBorder="1" applyFont="1">
      <alignment horizontal="left" shrinkToFit="0" wrapText="1"/>
    </xf>
    <xf borderId="2" fillId="2" fontId="2" numFmtId="0" xfId="0" applyAlignment="1" applyBorder="1" applyFont="1">
      <alignment shrinkToFit="0" wrapText="1"/>
    </xf>
    <xf borderId="0" fillId="0" fontId="2" numFmtId="0" xfId="0" applyAlignment="1" applyFont="1">
      <alignment shrinkToFit="0" wrapText="1"/>
    </xf>
    <xf borderId="0" fillId="0" fontId="2" numFmtId="0" xfId="0" applyAlignment="1" applyFont="1">
      <alignment horizontal="left" shrinkToFit="0" wrapText="1"/>
    </xf>
    <xf borderId="1" fillId="2" fontId="2" numFmtId="0" xfId="0" applyAlignment="1" applyBorder="1" applyFont="1">
      <alignment horizontal="left" shrinkToFit="0" wrapText="1"/>
    </xf>
    <xf borderId="2" fillId="2" fontId="1" numFmtId="0" xfId="0" applyAlignment="1" applyBorder="1" applyFont="1">
      <alignment shrinkToFit="0" wrapText="1"/>
    </xf>
    <xf borderId="8" fillId="0" fontId="3" numFmtId="0" xfId="0" applyBorder="1" applyFont="1"/>
    <xf borderId="9" fillId="0" fontId="3" numFmtId="0" xfId="0" applyBorder="1" applyFont="1"/>
    <xf borderId="10" fillId="2" fontId="4" numFmtId="0" xfId="0" applyAlignment="1" applyBorder="1" applyFont="1">
      <alignment horizontal="center" shrinkToFit="0" vertical="center" wrapText="1"/>
    </xf>
    <xf borderId="11" fillId="0" fontId="3" numFmtId="0" xfId="0" applyBorder="1" applyFont="1"/>
    <xf borderId="12" fillId="0" fontId="3" numFmtId="0" xfId="0" applyBorder="1" applyFont="1"/>
    <xf borderId="13" fillId="0" fontId="3" numFmtId="0" xfId="0" applyBorder="1" applyFont="1"/>
    <xf borderId="14" fillId="0" fontId="3" numFmtId="0" xfId="0" applyBorder="1" applyFont="1"/>
    <xf borderId="15" fillId="0" fontId="3" numFmtId="0" xfId="0" applyBorder="1" applyFont="1"/>
    <xf borderId="1" fillId="2" fontId="4" numFmtId="0" xfId="0" applyBorder="1" applyFont="1"/>
    <xf borderId="0" fillId="0" fontId="4" numFmtId="0" xfId="0" applyFont="1"/>
    <xf borderId="16" fillId="2" fontId="2" numFmtId="0" xfId="0" applyBorder="1" applyFont="1"/>
    <xf borderId="0" fillId="0" fontId="1" numFmtId="0" xfId="0" applyFont="1"/>
    <xf borderId="1" fillId="2" fontId="2" numFmtId="0" xfId="0" applyAlignment="1" applyBorder="1" applyFont="1">
      <alignment horizontal="center"/>
    </xf>
    <xf quotePrefix="1" borderId="1" fillId="2" fontId="2" numFmtId="0" xfId="0" applyBorder="1" applyFont="1"/>
    <xf borderId="17" fillId="2" fontId="4" numFmtId="0" xfId="0" applyAlignment="1" applyBorder="1" applyFont="1">
      <alignment shrinkToFit="0" wrapText="1"/>
    </xf>
    <xf borderId="18" fillId="0" fontId="3" numFmtId="0" xfId="0" applyBorder="1" applyFont="1"/>
    <xf borderId="19" fillId="0" fontId="3" numFmtId="0" xfId="0" applyBorder="1" applyFont="1"/>
    <xf borderId="20" fillId="0" fontId="3" numFmtId="0" xfId="0" applyBorder="1" applyFont="1"/>
    <xf borderId="21" fillId="0" fontId="3" numFmtId="0" xfId="0" applyBorder="1" applyFont="1"/>
    <xf borderId="22" fillId="2" fontId="2" numFmtId="0" xfId="0" applyBorder="1" applyFont="1"/>
    <xf borderId="23" fillId="2" fontId="2" numFmtId="0" xfId="0" applyBorder="1" applyFont="1"/>
    <xf borderId="24" fillId="0" fontId="1" numFmtId="0" xfId="0" applyAlignment="1" applyBorder="1" applyFont="1">
      <alignment horizontal="center"/>
    </xf>
    <xf borderId="25" fillId="0" fontId="1" numFmtId="0" xfId="0" applyBorder="1" applyFont="1"/>
    <xf borderId="26" fillId="0" fontId="3" numFmtId="0" xfId="0" applyBorder="1" applyFont="1"/>
    <xf borderId="27" fillId="0" fontId="3" numFmtId="0" xfId="0" applyBorder="1" applyFont="1"/>
    <xf borderId="28" fillId="3" fontId="2" numFmtId="0" xfId="0" applyAlignment="1" applyBorder="1" applyFill="1" applyFont="1">
      <alignment horizontal="center"/>
    </xf>
    <xf borderId="29" fillId="3" fontId="2" numFmtId="0" xfId="0" applyBorder="1" applyFont="1"/>
    <xf borderId="30" fillId="3" fontId="2" numFmtId="0" xfId="0" applyBorder="1" applyFont="1"/>
    <xf borderId="31" fillId="3" fontId="2" numFmtId="0" xfId="0" applyBorder="1" applyFont="1"/>
    <xf borderId="32" fillId="3" fontId="2" numFmtId="0" xfId="0" applyBorder="1" applyFont="1"/>
    <xf borderId="33" fillId="3" fontId="2" numFmtId="0" xfId="0" applyBorder="1" applyFont="1"/>
    <xf borderId="1" fillId="3" fontId="2" numFmtId="0" xfId="0" applyBorder="1" applyFont="1"/>
    <xf borderId="23" fillId="3" fontId="2" numFmtId="0" xfId="0" applyBorder="1" applyFont="1"/>
    <xf borderId="32" fillId="3" fontId="2" numFmtId="164" xfId="0" applyBorder="1" applyFont="1" applyNumberFormat="1"/>
    <xf borderId="34" fillId="3" fontId="2" numFmtId="0" xfId="0" applyBorder="1" applyFont="1"/>
    <xf borderId="22" fillId="3" fontId="2" numFmtId="0" xfId="0" applyBorder="1" applyFont="1"/>
    <xf borderId="16" fillId="3" fontId="2" numFmtId="0" xfId="0" applyBorder="1" applyFont="1"/>
    <xf borderId="35" fillId="3" fontId="2" numFmtId="0" xfId="0" applyBorder="1" applyFont="1"/>
    <xf borderId="36" fillId="2" fontId="1" numFmtId="0" xfId="0" applyAlignment="1" applyBorder="1" applyFont="1">
      <alignment vertical="top"/>
    </xf>
    <xf borderId="37" fillId="0" fontId="3" numFmtId="0" xfId="0" applyBorder="1" applyFont="1"/>
    <xf borderId="38" fillId="0" fontId="3" numFmtId="0" xfId="0" applyBorder="1" applyFont="1"/>
    <xf borderId="39" fillId="0" fontId="3" numFmtId="0" xfId="0" applyBorder="1" applyFont="1"/>
    <xf borderId="29" fillId="3" fontId="2" numFmtId="0" xfId="0" applyAlignment="1" applyBorder="1" applyFont="1">
      <alignment horizontal="left"/>
    </xf>
    <xf borderId="30" fillId="3" fontId="2" numFmtId="0" xfId="0" applyAlignment="1" applyBorder="1" applyFont="1">
      <alignment horizontal="left"/>
    </xf>
    <xf borderId="31" fillId="3" fontId="2" numFmtId="0" xfId="0" applyAlignment="1" applyBorder="1" applyFont="1">
      <alignment horizontal="left"/>
    </xf>
    <xf borderId="33" fillId="3" fontId="2" numFmtId="0" xfId="0" applyAlignment="1" applyBorder="1" applyFont="1">
      <alignment horizontal="left"/>
    </xf>
    <xf borderId="1" fillId="3" fontId="2" numFmtId="0" xfId="0" applyAlignment="1" applyBorder="1" applyFont="1">
      <alignment horizontal="left"/>
    </xf>
    <xf borderId="23" fillId="3" fontId="2" numFmtId="0" xfId="0" applyAlignment="1" applyBorder="1" applyFont="1">
      <alignment horizontal="left"/>
    </xf>
    <xf borderId="22" fillId="3" fontId="2" numFmtId="0" xfId="0" applyAlignment="1" applyBorder="1" applyFont="1">
      <alignment horizontal="left"/>
    </xf>
    <xf borderId="16" fillId="3" fontId="2" numFmtId="0" xfId="0" applyAlignment="1" applyBorder="1" applyFont="1">
      <alignment horizontal="left"/>
    </xf>
    <xf borderId="35" fillId="3" fontId="2" numFmtId="0" xfId="0" applyAlignment="1" applyBorder="1" applyFont="1">
      <alignment horizontal="left"/>
    </xf>
    <xf borderId="0" fillId="0" fontId="1" numFmtId="0" xfId="0" applyAlignment="1" applyFont="1">
      <alignment horizontal="center"/>
    </xf>
    <xf borderId="0" fillId="0" fontId="6" numFmtId="0" xfId="0" applyAlignment="1" applyFont="1">
      <alignment shrinkToFit="0" vertical="top" wrapText="1"/>
    </xf>
    <xf borderId="0" fillId="0" fontId="6" numFmtId="0" xfId="0" applyAlignment="1" applyFont="1">
      <alignment horizontal="left" shrinkToFit="0" vertical="center" wrapText="1"/>
    </xf>
    <xf borderId="0" fillId="0" fontId="1" numFmtId="1" xfId="0" applyFont="1" applyNumberFormat="1"/>
    <xf borderId="25" fillId="0" fontId="2" numFmtId="0" xfId="0" applyAlignment="1" applyBorder="1" applyFont="1">
      <alignment horizontal="center"/>
    </xf>
    <xf borderId="0" fillId="0" fontId="6" numFmtId="0" xfId="0" applyAlignment="1" applyFont="1">
      <alignment shrinkToFit="0" vertical="center" wrapText="1"/>
    </xf>
    <xf borderId="0" fillId="0" fontId="2" numFmtId="0" xfId="0" applyAlignment="1" applyFont="1">
      <alignment horizontal="center"/>
    </xf>
    <xf borderId="0" fillId="0" fontId="7" numFmtId="0" xfId="0" applyAlignment="1" applyFont="1">
      <alignment horizontal="left" shrinkToFit="0" wrapText="1"/>
    </xf>
    <xf borderId="0" fillId="0" fontId="7" numFmtId="0" xfId="0" applyAlignment="1" applyFont="1">
      <alignment shrinkToFit="0" wrapText="1"/>
    </xf>
    <xf borderId="25" fillId="3" fontId="2" numFmtId="49" xfId="0" applyAlignment="1" applyBorder="1" applyFont="1" applyNumberFormat="1">
      <alignment horizontal="center"/>
    </xf>
    <xf borderId="25" fillId="3" fontId="2" numFmtId="49" xfId="0" applyAlignment="1" applyBorder="1" applyFont="1" applyNumberFormat="1">
      <alignment horizontal="center" readingOrder="0"/>
    </xf>
    <xf borderId="1" fillId="2" fontId="2" numFmtId="49" xfId="0" applyAlignment="1" applyBorder="1" applyFont="1" applyNumberFormat="1">
      <alignment horizontal="center"/>
    </xf>
    <xf borderId="1" fillId="2" fontId="6" numFmtId="0" xfId="0" applyBorder="1" applyFont="1"/>
    <xf borderId="25" fillId="0" fontId="6" numFmtId="0" xfId="0" applyBorder="1" applyFont="1"/>
    <xf borderId="25" fillId="4" fontId="1" numFmtId="0" xfId="0" applyBorder="1" applyFill="1" applyFont="1"/>
    <xf borderId="1" fillId="2" fontId="2" numFmtId="0" xfId="0" applyAlignment="1" applyBorder="1" applyFont="1">
      <alignment horizontal="center" shrinkToFit="0" wrapText="1"/>
    </xf>
    <xf borderId="17" fillId="0" fontId="2" numFmtId="0" xfId="0" applyAlignment="1" applyBorder="1" applyFont="1">
      <alignment vertical="top"/>
    </xf>
    <xf borderId="17" fillId="0" fontId="2" numFmtId="0" xfId="0" applyAlignment="1" applyBorder="1" applyFont="1">
      <alignment horizontal="left" shrinkToFit="0" vertical="top" wrapText="1"/>
    </xf>
    <xf borderId="17" fillId="0" fontId="2" numFmtId="0" xfId="0" applyAlignment="1" applyBorder="1" applyFont="1">
      <alignment horizontal="center" shrinkToFit="0" vertical="center" wrapText="1"/>
    </xf>
    <xf borderId="17" fillId="0" fontId="2" numFmtId="0" xfId="0" applyAlignment="1" applyBorder="1" applyFont="1">
      <alignment horizontal="center" shrinkToFit="0" vertical="top" wrapText="1"/>
    </xf>
    <xf borderId="18" fillId="0" fontId="2" numFmtId="0" xfId="0" applyAlignment="1" applyBorder="1" applyFont="1">
      <alignment horizontal="center" shrinkToFit="0" vertical="top" wrapText="1"/>
    </xf>
    <xf borderId="40" fillId="0" fontId="3" numFmtId="0" xfId="0" applyBorder="1" applyFont="1"/>
    <xf borderId="41" fillId="0" fontId="3" numFmtId="0" xfId="0" applyBorder="1" applyFont="1"/>
    <xf borderId="42" fillId="0" fontId="3" numFmtId="0" xfId="0" applyBorder="1" applyFont="1"/>
    <xf borderId="37" fillId="0" fontId="1" numFmtId="0" xfId="0" applyAlignment="1" applyBorder="1" applyFont="1">
      <alignment horizontal="center" shrinkToFit="0" vertical="center" wrapText="1"/>
    </xf>
    <xf borderId="43" fillId="0" fontId="1" numFmtId="0" xfId="0" applyAlignment="1" applyBorder="1" applyFont="1">
      <alignment horizontal="center" shrinkToFit="0" vertical="center" wrapText="1"/>
    </xf>
    <xf borderId="42" fillId="0" fontId="1" numFmtId="0" xfId="0" applyAlignment="1" applyBorder="1" applyFont="1">
      <alignment horizontal="center" shrinkToFit="0" vertical="center" wrapText="1"/>
    </xf>
    <xf borderId="25" fillId="2" fontId="8" numFmtId="0" xfId="0" applyBorder="1" applyFont="1"/>
    <xf borderId="25" fillId="2" fontId="2" numFmtId="0" xfId="0" applyBorder="1" applyFont="1"/>
    <xf borderId="25" fillId="0" fontId="2" numFmtId="0" xfId="0" applyAlignment="1" applyBorder="1" applyFont="1">
      <alignment horizontal="center" vertical="center"/>
    </xf>
    <xf borderId="25" fillId="0" fontId="9" numFmtId="0" xfId="0" applyBorder="1" applyFont="1"/>
    <xf borderId="25" fillId="0" fontId="2" numFmtId="0" xfId="0" applyBorder="1" applyFont="1"/>
    <xf borderId="25" fillId="5" fontId="2" numFmtId="0" xfId="0" applyAlignment="1" applyBorder="1" applyFill="1" applyFont="1">
      <alignment horizontal="center" vertical="center"/>
    </xf>
    <xf borderId="25" fillId="5" fontId="2" numFmtId="0" xfId="0" applyAlignment="1" applyBorder="1" applyFont="1">
      <alignment horizontal="center"/>
    </xf>
    <xf borderId="27" fillId="0" fontId="2" numFmtId="0" xfId="0" applyAlignment="1" applyBorder="1" applyFont="1">
      <alignment horizontal="center" vertical="center"/>
    </xf>
    <xf borderId="24" fillId="0" fontId="2" numFmtId="0" xfId="0" applyAlignment="1" applyBorder="1" applyFont="1">
      <alignment horizontal="center" vertical="center"/>
    </xf>
    <xf borderId="1" fillId="2" fontId="2" numFmtId="0" xfId="0" applyAlignment="1" applyBorder="1" applyFont="1">
      <alignment vertical="center"/>
    </xf>
    <xf borderId="0" fillId="0" fontId="2" numFmtId="49" xfId="0" applyAlignment="1" applyFont="1" applyNumberFormat="1">
      <alignment horizontal="center"/>
    </xf>
    <xf borderId="0" fillId="0" fontId="10" numFmtId="0" xfId="0" applyFont="1"/>
    <xf borderId="0" fillId="0" fontId="11" numFmtId="0" xfId="0" applyFont="1"/>
    <xf borderId="0" fillId="0" fontId="4" numFmtId="0" xfId="0" applyAlignment="1" applyFont="1">
      <alignment horizontal="center" shrinkToFit="0" wrapText="1"/>
    </xf>
    <xf borderId="0" fillId="0" fontId="4" numFmtId="0" xfId="0" applyAlignment="1" applyFont="1">
      <alignment shrinkToFit="0" wrapText="1"/>
    </xf>
    <xf borderId="44" fillId="2" fontId="1" numFmtId="0" xfId="0" applyAlignment="1" applyBorder="1" applyFont="1">
      <alignment horizontal="center"/>
    </xf>
    <xf borderId="45" fillId="0" fontId="3" numFmtId="0" xfId="0" applyBorder="1" applyFont="1"/>
    <xf borderId="46" fillId="0" fontId="3" numFmtId="0" xfId="0" applyBorder="1" applyFont="1"/>
    <xf borderId="1" fillId="2" fontId="2" numFmtId="0" xfId="0" applyAlignment="1" applyBorder="1" applyFont="1">
      <alignment shrinkToFit="0" wrapText="1"/>
    </xf>
    <xf borderId="33" fillId="2" fontId="2" numFmtId="0" xfId="0" applyBorder="1" applyFont="1"/>
    <xf borderId="47" fillId="2" fontId="2" numFmtId="49" xfId="0" applyAlignment="1" applyBorder="1" applyFont="1" applyNumberFormat="1">
      <alignment horizontal="center"/>
    </xf>
    <xf borderId="48" fillId="0" fontId="3" numFmtId="0" xfId="0" applyBorder="1" applyFont="1"/>
    <xf borderId="49" fillId="0" fontId="3" numFmtId="0" xfId="0" applyBorder="1" applyFont="1"/>
    <xf borderId="50" fillId="2" fontId="2" numFmtId="0" xfId="0" applyAlignment="1" applyBorder="1" applyFont="1">
      <alignment horizontal="left" vertical="center"/>
    </xf>
    <xf borderId="51" fillId="2" fontId="2" numFmtId="0" xfId="0" applyAlignment="1" applyBorder="1" applyFont="1">
      <alignment horizontal="center" shrinkToFit="0" textRotation="90" wrapText="1"/>
    </xf>
    <xf borderId="51" fillId="2" fontId="2" numFmtId="0" xfId="0" applyAlignment="1" applyBorder="1" applyFont="1">
      <alignment horizontal="center" textRotation="90"/>
    </xf>
    <xf borderId="52" fillId="2" fontId="1" numFmtId="0" xfId="0" applyAlignment="1" applyBorder="1" applyFont="1">
      <alignment horizontal="center" shrinkToFit="0" textRotation="90" wrapText="1"/>
    </xf>
    <xf borderId="53" fillId="0" fontId="3" numFmtId="0" xfId="0" applyBorder="1" applyFont="1"/>
    <xf borderId="54" fillId="0" fontId="3" numFmtId="0" xfId="0" applyBorder="1" applyFont="1"/>
    <xf borderId="55" fillId="0" fontId="3" numFmtId="0" xfId="0" applyBorder="1" applyFont="1"/>
    <xf borderId="17" fillId="2" fontId="6" numFmtId="0" xfId="0" applyAlignment="1" applyBorder="1" applyFont="1">
      <alignment horizontal="left" shrinkToFit="0" vertical="top" wrapText="1"/>
    </xf>
    <xf borderId="56" fillId="0" fontId="3" numFmtId="0" xfId="0" applyBorder="1" applyFont="1"/>
    <xf borderId="43" fillId="0" fontId="3" numFmtId="0" xfId="0" applyBorder="1" applyFont="1"/>
    <xf borderId="57" fillId="0" fontId="3" numFmtId="0" xfId="0" applyBorder="1" applyFont="1"/>
    <xf borderId="33" fillId="2" fontId="6" numFmtId="0" xfId="0" applyAlignment="1" applyBorder="1" applyFont="1">
      <alignment shrinkToFit="0" vertical="top" wrapText="1"/>
    </xf>
    <xf borderId="1" fillId="2" fontId="6" numFmtId="0" xfId="0" applyAlignment="1" applyBorder="1" applyFont="1">
      <alignment shrinkToFit="0" vertical="top" wrapText="1"/>
    </xf>
    <xf borderId="23" fillId="2" fontId="6" numFmtId="0" xfId="0" applyAlignment="1" applyBorder="1" applyFont="1">
      <alignment shrinkToFit="0" vertical="top" wrapText="1"/>
    </xf>
    <xf borderId="58" fillId="6" fontId="2" numFmtId="0" xfId="0" applyBorder="1" applyFill="1" applyFont="1"/>
    <xf borderId="59" fillId="0" fontId="2" numFmtId="0" xfId="0" applyAlignment="1" applyBorder="1" applyFont="1">
      <alignment horizontal="left" vertical="center"/>
    </xf>
    <xf borderId="24" fillId="4" fontId="2" numFmtId="2" xfId="0" applyAlignment="1" applyBorder="1" applyFont="1" applyNumberFormat="1">
      <alignment horizontal="center" vertical="center"/>
    </xf>
    <xf borderId="24" fillId="3" fontId="2" numFmtId="0" xfId="0" applyAlignment="1" applyBorder="1" applyFont="1">
      <alignment horizontal="left" shrinkToFit="0" vertical="center" wrapText="1"/>
    </xf>
    <xf borderId="24" fillId="3" fontId="2" numFmtId="0" xfId="0" applyAlignment="1" applyBorder="1" applyFont="1">
      <alignment horizontal="left" vertical="center"/>
    </xf>
    <xf borderId="24" fillId="4" fontId="2" numFmtId="165" xfId="0" applyAlignment="1" applyBorder="1" applyFont="1" applyNumberFormat="1">
      <alignment horizontal="center" vertical="center"/>
    </xf>
    <xf borderId="60" fillId="3" fontId="2" numFmtId="0" xfId="0" applyAlignment="1" applyBorder="1" applyFont="1">
      <alignment horizontal="left" vertical="center"/>
    </xf>
    <xf borderId="61" fillId="7" fontId="2" numFmtId="0" xfId="0" applyBorder="1" applyFill="1" applyFont="1"/>
    <xf borderId="62" fillId="2" fontId="12" numFmtId="0" xfId="0" applyAlignment="1" applyBorder="1" applyFont="1">
      <alignment horizontal="center"/>
    </xf>
    <xf borderId="63" fillId="0" fontId="3" numFmtId="0" xfId="0" applyBorder="1" applyFont="1"/>
    <xf borderId="64" fillId="0" fontId="3" numFmtId="0" xfId="0" applyBorder="1" applyFont="1"/>
    <xf borderId="61" fillId="8" fontId="2" numFmtId="0" xfId="0" applyBorder="1" applyFill="1" applyFont="1"/>
    <xf borderId="65" fillId="0" fontId="3" numFmtId="0" xfId="0" applyBorder="1" applyFont="1"/>
    <xf borderId="66" fillId="0" fontId="3" numFmtId="0" xfId="0" applyBorder="1" applyFont="1"/>
    <xf borderId="67" fillId="0" fontId="3" numFmtId="0" xfId="0" applyBorder="1" applyFont="1"/>
    <xf borderId="68" fillId="9" fontId="2" numFmtId="0" xfId="0" applyBorder="1" applyFill="1" applyFont="1"/>
    <xf borderId="69" fillId="0" fontId="2" numFmtId="0" xfId="0" applyAlignment="1" applyBorder="1" applyFont="1">
      <alignment horizontal="left" vertical="center"/>
    </xf>
    <xf borderId="70" fillId="4" fontId="2" numFmtId="2" xfId="0" applyAlignment="1" applyBorder="1" applyFont="1" applyNumberFormat="1">
      <alignment horizontal="center" vertical="center"/>
    </xf>
    <xf borderId="70" fillId="3" fontId="2" numFmtId="0" xfId="0" applyAlignment="1" applyBorder="1" applyFont="1">
      <alignment horizontal="left" shrinkToFit="0" vertical="center" wrapText="1"/>
    </xf>
    <xf borderId="70" fillId="3" fontId="2" numFmtId="0" xfId="0" applyAlignment="1" applyBorder="1" applyFont="1">
      <alignment horizontal="left" vertical="center"/>
    </xf>
    <xf borderId="70" fillId="4" fontId="2" numFmtId="165" xfId="0" applyAlignment="1" applyBorder="1" applyFont="1" applyNumberFormat="1">
      <alignment horizontal="center" vertical="center"/>
    </xf>
    <xf borderId="71" fillId="3" fontId="2" numFmtId="0" xfId="0" applyAlignment="1" applyBorder="1" applyFont="1">
      <alignment horizontal="left" vertical="center"/>
    </xf>
    <xf borderId="72" fillId="0" fontId="2" numFmtId="0" xfId="0" applyAlignment="1" applyBorder="1" applyFont="1">
      <alignment horizontal="center"/>
    </xf>
    <xf borderId="73" fillId="0" fontId="3" numFmtId="0" xfId="0" applyBorder="1" applyFont="1"/>
    <xf borderId="74" fillId="0" fontId="3" numFmtId="0" xfId="0" applyBorder="1" applyFont="1"/>
    <xf borderId="75" fillId="0" fontId="2" numFmtId="0" xfId="0" applyBorder="1" applyFont="1"/>
    <xf borderId="1" fillId="2" fontId="2" numFmtId="0" xfId="0" applyAlignment="1" applyBorder="1" applyFont="1">
      <alignment horizontal="left" vertical="center"/>
    </xf>
    <xf borderId="1" fillId="2" fontId="2" numFmtId="2" xfId="0" applyAlignment="1" applyBorder="1" applyFont="1" applyNumberFormat="1">
      <alignment horizontal="center" vertical="center"/>
    </xf>
    <xf borderId="1" fillId="2" fontId="2" numFmtId="0" xfId="0" applyAlignment="1" applyBorder="1" applyFont="1">
      <alignment horizontal="left" shrinkToFit="0" vertical="center" wrapText="1"/>
    </xf>
    <xf borderId="1" fillId="2" fontId="2" numFmtId="165" xfId="0" applyAlignment="1" applyBorder="1" applyFont="1" applyNumberFormat="1">
      <alignment horizontal="center" vertical="center"/>
    </xf>
    <xf borderId="76" fillId="0" fontId="2" numFmtId="0" xfId="0" applyAlignment="1" applyBorder="1" applyFont="1">
      <alignment horizontal="center"/>
    </xf>
    <xf borderId="77" fillId="10" fontId="2" numFmtId="0" xfId="0" applyAlignment="1" applyBorder="1" applyFill="1" applyFont="1">
      <alignment horizontal="center"/>
    </xf>
    <xf borderId="78" fillId="3" fontId="2" numFmtId="0" xfId="0" applyBorder="1" applyFont="1"/>
    <xf borderId="79" fillId="0" fontId="2" numFmtId="0" xfId="0" applyBorder="1" applyFont="1"/>
    <xf borderId="80" fillId="0" fontId="4" numFmtId="0" xfId="0" applyAlignment="1" applyBorder="1" applyFont="1">
      <alignment horizontal="left" vertical="center"/>
    </xf>
    <xf borderId="81" fillId="0" fontId="3" numFmtId="0" xfId="0" applyBorder="1" applyFont="1"/>
    <xf borderId="82" fillId="0" fontId="3" numFmtId="0" xfId="0" applyBorder="1" applyFont="1"/>
    <xf borderId="83" fillId="0" fontId="2" numFmtId="0" xfId="0" applyAlignment="1" applyBorder="1" applyFont="1">
      <alignment horizontal="center"/>
    </xf>
    <xf borderId="60" fillId="3" fontId="2" numFmtId="0" xfId="0" applyBorder="1" applyFont="1"/>
    <xf borderId="84" fillId="11" fontId="2" numFmtId="0" xfId="0" applyBorder="1" applyFill="1" applyFont="1"/>
    <xf borderId="85" fillId="12" fontId="2" numFmtId="0" xfId="0" applyAlignment="1" applyBorder="1" applyFill="1" applyFont="1">
      <alignment horizontal="left" vertical="center"/>
    </xf>
    <xf borderId="35" fillId="3" fontId="2" numFmtId="0" xfId="0" applyAlignment="1" applyBorder="1" applyFont="1">
      <alignment horizontal="left" vertical="center"/>
    </xf>
    <xf borderId="34" fillId="10" fontId="2" numFmtId="0" xfId="0" applyAlignment="1" applyBorder="1" applyFont="1">
      <alignment horizontal="center" vertical="center"/>
    </xf>
    <xf borderId="34" fillId="10" fontId="2" numFmtId="0" xfId="0" applyAlignment="1" applyBorder="1" applyFont="1">
      <alignment horizontal="left" shrinkToFit="0" vertical="center" wrapText="1"/>
    </xf>
    <xf borderId="34" fillId="10" fontId="2" numFmtId="0" xfId="0" applyAlignment="1" applyBorder="1" applyFont="1">
      <alignment horizontal="left" vertical="center"/>
    </xf>
    <xf borderId="86" fillId="10" fontId="2" numFmtId="0" xfId="0" applyAlignment="1" applyBorder="1" applyFont="1">
      <alignment horizontal="left" vertical="center"/>
    </xf>
    <xf borderId="87" fillId="2" fontId="2" numFmtId="0" xfId="0" applyAlignment="1" applyBorder="1" applyFont="1">
      <alignment horizontal="center"/>
    </xf>
    <xf borderId="88" fillId="0" fontId="3" numFmtId="0" xfId="0" applyBorder="1" applyFont="1"/>
    <xf borderId="89" fillId="0" fontId="3" numFmtId="0" xfId="0" applyBorder="1" applyFont="1"/>
    <xf borderId="71" fillId="0" fontId="1" numFmtId="0" xfId="0" applyAlignment="1" applyBorder="1" applyFont="1">
      <alignment horizontal="center"/>
    </xf>
    <xf borderId="90" fillId="13" fontId="2" numFmtId="0" xfId="0" applyBorder="1" applyFill="1" applyFont="1"/>
    <xf borderId="91" fillId="3" fontId="2" numFmtId="0" xfId="0" applyAlignment="1" applyBorder="1" applyFont="1">
      <alignment horizontal="left" vertical="center"/>
    </xf>
    <xf borderId="24" fillId="10" fontId="2" numFmtId="0" xfId="0" applyAlignment="1" applyBorder="1" applyFont="1">
      <alignment horizontal="center" vertical="center"/>
    </xf>
    <xf borderId="24" fillId="10" fontId="2" numFmtId="0" xfId="0" applyAlignment="1" applyBorder="1" applyFont="1">
      <alignment horizontal="left" shrinkToFit="0" vertical="center" wrapText="1"/>
    </xf>
    <xf borderId="24" fillId="10" fontId="2" numFmtId="0" xfId="0" applyAlignment="1" applyBorder="1" applyFont="1">
      <alignment horizontal="left" vertical="center"/>
    </xf>
    <xf borderId="60" fillId="10" fontId="2" numFmtId="0" xfId="0" applyAlignment="1" applyBorder="1" applyFont="1">
      <alignment horizontal="left" vertical="center"/>
    </xf>
    <xf borderId="92" fillId="3" fontId="2" numFmtId="0" xfId="0" applyBorder="1" applyFont="1"/>
    <xf borderId="90" fillId="14" fontId="2" numFmtId="0" xfId="0" applyBorder="1" applyFill="1" applyFont="1"/>
    <xf borderId="93" fillId="15" fontId="2" numFmtId="0" xfId="0" applyBorder="1" applyFill="1" applyFont="1"/>
    <xf borderId="94" fillId="3" fontId="2" numFmtId="0" xfId="0" applyAlignment="1" applyBorder="1" applyFont="1">
      <alignment horizontal="left" vertical="center"/>
    </xf>
    <xf borderId="70" fillId="10" fontId="2" numFmtId="0" xfId="0" applyAlignment="1" applyBorder="1" applyFont="1">
      <alignment horizontal="center" vertical="center"/>
    </xf>
    <xf borderId="70" fillId="10" fontId="2" numFmtId="0" xfId="0" applyAlignment="1" applyBorder="1" applyFont="1">
      <alignment horizontal="left" shrinkToFit="0" vertical="center" wrapText="1"/>
    </xf>
    <xf borderId="70" fillId="10" fontId="2" numFmtId="0" xfId="0" applyAlignment="1" applyBorder="1" applyFont="1">
      <alignment horizontal="left" vertical="center"/>
    </xf>
    <xf borderId="71" fillId="10" fontId="2" numFmtId="0" xfId="0" applyAlignment="1" applyBorder="1" applyFont="1">
      <alignment horizontal="left" vertical="center"/>
    </xf>
    <xf borderId="44" fillId="2" fontId="2" numFmtId="0" xfId="0" applyAlignment="1" applyBorder="1" applyFont="1">
      <alignment horizontal="center"/>
    </xf>
    <xf borderId="95" fillId="0" fontId="3" numFmtId="0" xfId="0" applyBorder="1" applyFont="1"/>
    <xf borderId="96" fillId="2" fontId="2" numFmtId="0" xfId="0" applyAlignment="1" applyBorder="1" applyFont="1">
      <alignment horizontal="center" shrinkToFit="0" wrapText="1"/>
    </xf>
    <xf borderId="97" fillId="2" fontId="2" numFmtId="0" xfId="0" applyAlignment="1" applyBorder="1" applyFont="1">
      <alignment horizontal="left"/>
    </xf>
    <xf borderId="75" fillId="3" fontId="2" numFmtId="0" xfId="0" applyAlignment="1" applyBorder="1" applyFont="1">
      <alignment horizontal="center"/>
    </xf>
    <xf borderId="98" fillId="2" fontId="2" numFmtId="0" xfId="0" applyAlignment="1" applyBorder="1" applyFont="1">
      <alignment horizontal="left"/>
    </xf>
    <xf borderId="71" fillId="3" fontId="2" numFmtId="0" xfId="0" applyAlignment="1" applyBorder="1" applyFont="1">
      <alignment horizontal="center"/>
    </xf>
    <xf borderId="99" fillId="3" fontId="2" numFmtId="0" xfId="0" applyBorder="1" applyFont="1"/>
    <xf borderId="100" fillId="3" fontId="2" numFmtId="0" xfId="0" applyBorder="1" applyFont="1"/>
    <xf borderId="101" fillId="3" fontId="2" numFmtId="0" xfId="0" applyBorder="1" applyFont="1"/>
    <xf borderId="102" fillId="0" fontId="12" numFmtId="0" xfId="0" applyAlignment="1" applyBorder="1" applyFont="1">
      <alignment horizontal="center"/>
    </xf>
    <xf borderId="62" fillId="0" fontId="12" numFmtId="0" xfId="0" applyAlignment="1" applyBorder="1" applyFont="1">
      <alignment horizontal="center"/>
    </xf>
    <xf borderId="102" fillId="0" fontId="3" numFmtId="0" xfId="0" applyBorder="1" applyFont="1"/>
    <xf borderId="103" fillId="0" fontId="3" numFmtId="0" xfId="0" applyBorder="1" applyFont="1"/>
    <xf borderId="104" fillId="3" fontId="2" numFmtId="0" xfId="0" applyBorder="1" applyFont="1"/>
    <xf borderId="105" fillId="3" fontId="2" numFmtId="0" xfId="0" applyBorder="1" applyFont="1"/>
    <xf borderId="106" fillId="3" fontId="2" numFmtId="0" xfId="0" applyBorder="1" applyFont="1"/>
    <xf borderId="60" fillId="10" fontId="2" numFmtId="0" xfId="0" applyAlignment="1" applyBorder="1" applyFont="1">
      <alignment horizontal="center"/>
    </xf>
    <xf borderId="0" fillId="0" fontId="13" numFmtId="0" xfId="0" applyFont="1"/>
    <xf borderId="25" fillId="0" fontId="1" numFmtId="0" xfId="0" applyAlignment="1" applyBorder="1" applyFont="1">
      <alignment horizontal="center"/>
    </xf>
    <xf borderId="25" fillId="3" fontId="4" numFmtId="0" xfId="0" applyAlignment="1" applyBorder="1" applyFont="1">
      <alignment horizontal="left"/>
    </xf>
    <xf borderId="24" fillId="0" fontId="1" numFmtId="0" xfId="0" applyBorder="1" applyFont="1"/>
    <xf borderId="24" fillId="0" fontId="1" numFmtId="0" xfId="0" applyAlignment="1" applyBorder="1" applyFont="1">
      <alignment shrinkToFit="0" wrapText="1"/>
    </xf>
    <xf borderId="27" fillId="0" fontId="1" numFmtId="0" xfId="0" applyAlignment="1" applyBorder="1" applyFont="1">
      <alignment shrinkToFit="0" wrapText="1"/>
    </xf>
    <xf borderId="24" fillId="0" fontId="2" numFmtId="0" xfId="0" applyBorder="1" applyFont="1"/>
    <xf borderId="24" fillId="4" fontId="2" numFmtId="0" xfId="0" applyBorder="1" applyFont="1"/>
    <xf borderId="0" fillId="0" fontId="14" numFmtId="0" xfId="0" applyFont="1"/>
    <xf borderId="24" fillId="3" fontId="2" numFmtId="0" xfId="0" applyBorder="1" applyFont="1"/>
    <xf borderId="107" fillId="0" fontId="2" numFmtId="0" xfId="0" applyBorder="1" applyFont="1"/>
    <xf borderId="108" fillId="3" fontId="2" numFmtId="0" xfId="0" applyBorder="1" applyFont="1"/>
    <xf borderId="0" fillId="0" fontId="2" numFmtId="0" xfId="0" applyAlignment="1" applyFont="1">
      <alignment horizontal="right"/>
    </xf>
    <xf borderId="54" fillId="0" fontId="2" numFmtId="0" xfId="0" applyBorder="1" applyFont="1"/>
    <xf borderId="109" fillId="4" fontId="2" numFmtId="0" xfId="0" applyAlignment="1" applyBorder="1" applyFont="1">
      <alignment horizontal="right"/>
    </xf>
    <xf borderId="54" fillId="0" fontId="2" numFmtId="11" xfId="0" applyBorder="1" applyFont="1" applyNumberFormat="1"/>
    <xf borderId="24" fillId="4" fontId="2" numFmtId="11" xfId="0" applyBorder="1" applyFont="1" applyNumberFormat="1"/>
    <xf borderId="0" fillId="0" fontId="2" numFmtId="11" xfId="0" applyFont="1" applyNumberFormat="1"/>
    <xf borderId="109" fillId="4" fontId="2" numFmtId="11" xfId="0" applyBorder="1" applyFont="1" applyNumberFormat="1"/>
    <xf borderId="0" fillId="0" fontId="2" numFmtId="166" xfId="0" applyFont="1" applyNumberFormat="1"/>
    <xf borderId="24" fillId="16" fontId="2" numFmtId="11" xfId="0" applyBorder="1" applyFill="1" applyFont="1" applyNumberFormat="1"/>
    <xf borderId="40" fillId="0" fontId="2" numFmtId="0" xfId="0" applyBorder="1" applyFont="1"/>
    <xf borderId="41" fillId="0" fontId="2" numFmtId="0" xfId="0" applyBorder="1" applyFont="1"/>
    <xf borderId="27" fillId="0" fontId="2" numFmtId="0" xfId="0" applyAlignment="1" applyBorder="1" applyFont="1">
      <alignment horizontal="right"/>
    </xf>
    <xf borderId="24" fillId="4" fontId="2" numFmtId="0" xfId="0" applyAlignment="1" applyBorder="1" applyFont="1">
      <alignment horizontal="center"/>
    </xf>
    <xf borderId="40" fillId="0" fontId="15" numFmtId="0" xfId="0" applyAlignment="1" applyBorder="1" applyFont="1">
      <alignment horizontal="center"/>
    </xf>
    <xf borderId="0" fillId="0" fontId="15" numFmtId="0" xfId="0" applyAlignment="1" applyFont="1">
      <alignment horizontal="center"/>
    </xf>
    <xf borderId="41" fillId="0" fontId="15" numFmtId="0" xfId="0" applyAlignment="1" applyBorder="1" applyFont="1">
      <alignment horizontal="center"/>
    </xf>
    <xf borderId="108" fillId="16" fontId="2" numFmtId="0" xfId="0" applyBorder="1" applyFont="1"/>
    <xf borderId="40" fillId="0" fontId="1" numFmtId="0" xfId="0" applyAlignment="1" applyBorder="1" applyFont="1">
      <alignment horizontal="left" shrinkToFit="0" vertical="top" wrapText="1"/>
    </xf>
    <xf borderId="37" fillId="0" fontId="2" numFmtId="0" xfId="0" applyBorder="1" applyFont="1"/>
    <xf borderId="38" fillId="0" fontId="2" numFmtId="0" xfId="0" applyBorder="1" applyFont="1"/>
    <xf borderId="42" fillId="0" fontId="2" numFmtId="0" xfId="0" applyBorder="1" applyFont="1"/>
    <xf borderId="43" fillId="0" fontId="2" numFmtId="0" xfId="0" applyBorder="1" applyFont="1"/>
    <xf borderId="0" fillId="0" fontId="2" numFmtId="2" xfId="0" applyFont="1" applyNumberFormat="1"/>
    <xf borderId="24" fillId="4" fontId="2" numFmtId="11" xfId="0" applyAlignment="1" applyBorder="1" applyFont="1" applyNumberFormat="1">
      <alignment horizontal="right"/>
    </xf>
    <xf borderId="24" fillId="0" fontId="2" numFmtId="165" xfId="0" applyBorder="1" applyFont="1" applyNumberFormat="1"/>
    <xf borderId="24" fillId="4" fontId="2" numFmtId="165" xfId="0" applyBorder="1" applyFont="1" applyNumberFormat="1"/>
    <xf borderId="54" fillId="0" fontId="2" numFmtId="165" xfId="0" applyBorder="1" applyFont="1" applyNumberFormat="1"/>
    <xf borderId="0" fillId="0" fontId="15" numFmtId="11" xfId="0" applyFont="1" applyNumberFormat="1"/>
    <xf borderId="0" fillId="0" fontId="15" numFmtId="0" xfId="0" applyFont="1"/>
    <xf borderId="33" fillId="3" fontId="4" numFmtId="0" xfId="0" applyBorder="1" applyFont="1"/>
    <xf borderId="24" fillId="6" fontId="2" numFmtId="0" xfId="0" applyBorder="1" applyFont="1"/>
    <xf borderId="24" fillId="7" fontId="2" numFmtId="0" xfId="0" applyBorder="1" applyFont="1"/>
    <xf borderId="24" fillId="8" fontId="2" numFmtId="0" xfId="0" applyBorder="1" applyFont="1"/>
    <xf borderId="24" fillId="9" fontId="2" numFmtId="0" xfId="0" applyBorder="1" applyFont="1"/>
    <xf borderId="24" fillId="16" fontId="2" numFmtId="0" xfId="0" applyBorder="1" applyFont="1"/>
    <xf borderId="24" fillId="16" fontId="2" numFmtId="0" xfId="0" applyAlignment="1" applyBorder="1" applyFont="1">
      <alignment horizontal="right"/>
    </xf>
    <xf borderId="24" fillId="16" fontId="2" numFmtId="167" xfId="0" applyBorder="1" applyFont="1" applyNumberFormat="1"/>
    <xf borderId="24" fillId="16" fontId="2" numFmtId="167" xfId="0" applyAlignment="1" applyBorder="1" applyFont="1" applyNumberFormat="1">
      <alignment horizontal="right"/>
    </xf>
    <xf borderId="24" fillId="0" fontId="2" numFmtId="2" xfId="0" applyAlignment="1" applyBorder="1" applyFont="1" applyNumberFormat="1">
      <alignment horizontal="center"/>
    </xf>
    <xf borderId="1" fillId="2" fontId="2" numFmtId="11" xfId="0" applyBorder="1" applyFont="1" applyNumberFormat="1"/>
    <xf borderId="17" fillId="0" fontId="1" numFmtId="0" xfId="0" applyAlignment="1" applyBorder="1" applyFont="1">
      <alignment horizontal="center"/>
    </xf>
    <xf borderId="38" fillId="0" fontId="2" numFmtId="49" xfId="0" applyAlignment="1" applyBorder="1" applyFont="1" applyNumberFormat="1">
      <alignment horizontal="center"/>
    </xf>
    <xf borderId="110" fillId="3" fontId="2" numFmtId="0" xfId="0" applyAlignment="1" applyBorder="1" applyFont="1">
      <alignment horizontal="center"/>
    </xf>
    <xf borderId="111" fillId="0" fontId="3" numFmtId="0" xfId="0" applyBorder="1" applyFont="1"/>
    <xf borderId="112" fillId="0" fontId="3" numFmtId="0" xfId="0" applyBorder="1" applyFont="1"/>
    <xf borderId="1" fillId="3" fontId="16" numFmtId="0" xfId="0" applyBorder="1" applyFont="1"/>
    <xf borderId="1" fillId="3" fontId="2" numFmtId="0" xfId="0" applyAlignment="1" applyBorder="1" applyFont="1">
      <alignment shrinkToFit="0" wrapText="1"/>
    </xf>
    <xf borderId="40" fillId="0" fontId="16" numFmtId="0" xfId="0" applyBorder="1" applyFont="1"/>
    <xf borderId="41" fillId="0" fontId="2" numFmtId="0" xfId="0" applyAlignment="1" applyBorder="1" applyFont="1">
      <alignment shrinkToFit="0" wrapText="1"/>
    </xf>
    <xf borderId="40" fillId="0" fontId="2" numFmtId="0" xfId="0" applyAlignment="1" applyBorder="1" applyFont="1">
      <alignment shrinkToFit="0" wrapText="1"/>
    </xf>
    <xf borderId="0" fillId="0" fontId="16" numFmtId="0" xfId="0" applyFont="1"/>
    <xf borderId="41" fillId="0" fontId="16" numFmtId="0" xfId="0" applyBorder="1" applyFont="1"/>
    <xf borderId="40" fillId="0" fontId="16" numFmtId="0" xfId="0" applyAlignment="1" applyBorder="1" applyFont="1">
      <alignment horizontal="left"/>
    </xf>
    <xf borderId="0" fillId="0" fontId="16" numFmtId="0" xfId="0" applyAlignment="1" applyFont="1">
      <alignment shrinkToFit="0" wrapText="1"/>
    </xf>
    <xf borderId="41" fillId="0" fontId="16" numFmtId="0" xfId="0" applyAlignment="1" applyBorder="1" applyFont="1">
      <alignment shrinkToFit="0" wrapText="1"/>
    </xf>
    <xf borderId="40" fillId="0" fontId="16" numFmtId="0" xfId="0" applyAlignment="1" applyBorder="1" applyFont="1">
      <alignment horizontal="right" shrinkToFit="0" wrapText="1"/>
    </xf>
    <xf borderId="25" fillId="3" fontId="16" numFmtId="0" xfId="0" applyAlignment="1" applyBorder="1" applyFont="1">
      <alignment horizontal="center" shrinkToFit="0" wrapText="1"/>
    </xf>
    <xf borderId="0" fillId="0" fontId="16" numFmtId="0" xfId="0" applyAlignment="1" applyFont="1">
      <alignment horizontal="right" shrinkToFit="0" wrapText="1"/>
    </xf>
    <xf borderId="0" fillId="0" fontId="16" numFmtId="0" xfId="0" applyAlignment="1" applyFont="1">
      <alignment horizontal="right"/>
    </xf>
    <xf borderId="25" fillId="16" fontId="17" numFmtId="1" xfId="0" applyAlignment="1" applyBorder="1" applyFont="1" applyNumberFormat="1">
      <alignment horizontal="center" shrinkToFit="0" wrapText="1"/>
    </xf>
    <xf borderId="40" fillId="0" fontId="18" numFmtId="1" xfId="0" applyAlignment="1" applyBorder="1" applyFont="1" applyNumberFormat="1">
      <alignment horizontal="left" shrinkToFit="0" wrapText="1"/>
    </xf>
    <xf borderId="25" fillId="4" fontId="17" numFmtId="1" xfId="0" applyAlignment="1" applyBorder="1" applyFont="1" applyNumberFormat="1">
      <alignment horizontal="center" shrinkToFit="0" wrapText="1"/>
    </xf>
    <xf borderId="40" fillId="0" fontId="16" numFmtId="0" xfId="0" applyAlignment="1" applyBorder="1" applyFont="1">
      <alignment shrinkToFit="0" wrapText="1"/>
    </xf>
    <xf borderId="0" fillId="0" fontId="19" numFmtId="0" xfId="0" applyFont="1"/>
    <xf borderId="25" fillId="3" fontId="17" numFmtId="0" xfId="0" applyAlignment="1" applyBorder="1" applyFont="1">
      <alignment horizontal="center" shrinkToFit="0" wrapText="1"/>
    </xf>
    <xf borderId="25" fillId="4" fontId="16" numFmtId="0" xfId="0" applyAlignment="1" applyBorder="1" applyFont="1">
      <alignment horizontal="center"/>
    </xf>
    <xf borderId="25" fillId="4" fontId="16" numFmtId="11" xfId="0" applyAlignment="1" applyBorder="1" applyFont="1" applyNumberFormat="1">
      <alignment horizontal="center"/>
    </xf>
    <xf borderId="0" fillId="0" fontId="18" numFmtId="11" xfId="0" applyFont="1" applyNumberFormat="1"/>
    <xf borderId="18" fillId="0" fontId="18" numFmtId="1" xfId="0" applyAlignment="1" applyBorder="1" applyFont="1" applyNumberFormat="1">
      <alignment horizontal="center" shrinkToFit="0" wrapText="1"/>
    </xf>
    <xf borderId="25" fillId="3" fontId="16" numFmtId="0" xfId="0" applyAlignment="1" applyBorder="1" applyFont="1">
      <alignment horizontal="center"/>
    </xf>
    <xf borderId="25" fillId="4" fontId="17" numFmtId="1" xfId="0" applyAlignment="1" applyBorder="1" applyFont="1" applyNumberFormat="1">
      <alignment horizontal="center"/>
    </xf>
    <xf borderId="41" fillId="0" fontId="16" numFmtId="0" xfId="0" applyAlignment="1" applyBorder="1" applyFont="1">
      <alignment horizontal="right"/>
    </xf>
    <xf borderId="25" fillId="3" fontId="2" numFmtId="0" xfId="0" applyAlignment="1" applyBorder="1" applyFont="1">
      <alignment horizontal="center"/>
    </xf>
    <xf borderId="40" fillId="0" fontId="16" numFmtId="0" xfId="0" applyAlignment="1" applyBorder="1" applyFont="1">
      <alignment horizontal="right"/>
    </xf>
    <xf borderId="25" fillId="3" fontId="16" numFmtId="1" xfId="0" applyAlignment="1" applyBorder="1" applyFont="1" applyNumberFormat="1">
      <alignment horizontal="center" shrinkToFit="0" wrapText="1"/>
    </xf>
    <xf borderId="0" fillId="0" fontId="16" numFmtId="0" xfId="0" applyAlignment="1" applyFont="1">
      <alignment horizontal="center"/>
    </xf>
    <xf borderId="40" fillId="0" fontId="17" numFmtId="0" xfId="0" applyAlignment="1" applyBorder="1" applyFont="1">
      <alignment horizontal="right"/>
    </xf>
    <xf borderId="25" fillId="4" fontId="16" numFmtId="1" xfId="0" applyAlignment="1" applyBorder="1" applyFont="1" applyNumberFormat="1">
      <alignment horizontal="center"/>
    </xf>
    <xf borderId="25" fillId="4" fontId="17" numFmtId="165" xfId="0" applyAlignment="1" applyBorder="1" applyFont="1" applyNumberFormat="1">
      <alignment horizontal="center"/>
    </xf>
    <xf borderId="37" fillId="0" fontId="16" numFmtId="0" xfId="0" applyAlignment="1" applyBorder="1" applyFont="1">
      <alignment shrinkToFit="0" wrapText="1"/>
    </xf>
    <xf borderId="38" fillId="0" fontId="20" numFmtId="0" xfId="0" applyAlignment="1" applyBorder="1" applyFont="1">
      <alignment horizontal="right"/>
    </xf>
    <xf borderId="38" fillId="0" fontId="16" numFmtId="0" xfId="0" applyBorder="1" applyFont="1"/>
    <xf borderId="38" fillId="0" fontId="16" numFmtId="0" xfId="0" applyAlignment="1" applyBorder="1" applyFont="1">
      <alignment shrinkToFit="0" wrapText="1"/>
    </xf>
    <xf borderId="42" fillId="0" fontId="16" numFmtId="0" xfId="0" applyAlignment="1" applyBorder="1" applyFont="1">
      <alignment shrinkToFit="0" wrapText="1"/>
    </xf>
    <xf borderId="37" fillId="0" fontId="16" numFmtId="0" xfId="0" applyBorder="1" applyFont="1"/>
    <xf borderId="42" fillId="0" fontId="16" numFmtId="0" xfId="0" applyBorder="1" applyFont="1"/>
    <xf borderId="25" fillId="3" fontId="17" numFmtId="165" xfId="0" applyAlignment="1" applyBorder="1" applyFont="1" applyNumberFormat="1">
      <alignment horizontal="center" shrinkToFit="0" wrapText="1"/>
    </xf>
    <xf borderId="17" fillId="0" fontId="2" numFmtId="0" xfId="0" applyAlignment="1" applyBorder="1" applyFont="1">
      <alignment horizontal="left"/>
    </xf>
    <xf borderId="25" fillId="3" fontId="2" numFmtId="165" xfId="0" applyAlignment="1" applyBorder="1" applyFont="1" applyNumberFormat="1">
      <alignment horizontal="center"/>
    </xf>
    <xf borderId="0" fillId="0" fontId="20" numFmtId="0" xfId="0" applyAlignment="1" applyFont="1">
      <alignment horizontal="right"/>
    </xf>
    <xf borderId="25" fillId="0" fontId="2" numFmtId="11" xfId="0" applyAlignment="1" applyBorder="1" applyFont="1" applyNumberFormat="1">
      <alignment horizontal="center"/>
    </xf>
    <xf borderId="40" fillId="0" fontId="17" numFmtId="0" xfId="0" applyBorder="1" applyFont="1"/>
    <xf borderId="24" fillId="0" fontId="2" numFmtId="0" xfId="0" applyAlignment="1" applyBorder="1" applyFont="1">
      <alignment horizontal="center" shrinkToFit="0" vertical="center" wrapText="1"/>
    </xf>
    <xf borderId="25" fillId="0" fontId="21" numFmtId="0" xfId="0" applyAlignment="1" applyBorder="1" applyFont="1">
      <alignment horizontal="center" shrinkToFit="0" vertical="center" wrapText="1"/>
    </xf>
    <xf borderId="24" fillId="0" fontId="21" numFmtId="0" xfId="0" applyAlignment="1" applyBorder="1" applyFont="1">
      <alignment horizontal="center" shrinkToFit="0" vertical="center" wrapText="1"/>
    </xf>
    <xf borderId="80" fillId="2" fontId="12" numFmtId="0" xfId="0" applyAlignment="1" applyBorder="1" applyFont="1">
      <alignment horizontal="center"/>
    </xf>
    <xf borderId="109" fillId="3" fontId="16" numFmtId="165" xfId="0" applyBorder="1" applyFont="1" applyNumberFormat="1"/>
    <xf borderId="24" fillId="3" fontId="16" numFmtId="165" xfId="0" applyBorder="1" applyFont="1" applyNumberFormat="1"/>
    <xf borderId="1" fillId="3" fontId="22" numFmtId="0" xfId="0" applyAlignment="1" applyBorder="1" applyFont="1">
      <alignment horizontal="center" shrinkToFit="0" vertical="center" wrapText="1"/>
    </xf>
    <xf borderId="22" fillId="3" fontId="16" numFmtId="165" xfId="0" applyBorder="1" applyFont="1" applyNumberFormat="1"/>
    <xf borderId="34" fillId="3" fontId="16" numFmtId="165" xfId="0" applyBorder="1" applyFont="1" applyNumberFormat="1"/>
    <xf borderId="33" fillId="3" fontId="2" numFmtId="0" xfId="0" applyAlignment="1" applyBorder="1" applyFont="1">
      <alignment shrinkToFit="0" wrapText="1"/>
    </xf>
    <xf borderId="23" fillId="3" fontId="2" numFmtId="0" xfId="0" applyAlignment="1" applyBorder="1" applyFont="1">
      <alignment shrinkToFit="0" wrapText="1"/>
    </xf>
    <xf borderId="22" fillId="3" fontId="2" numFmtId="0" xfId="0" applyAlignment="1" applyBorder="1" applyFont="1">
      <alignment shrinkToFit="0" wrapText="1"/>
    </xf>
    <xf borderId="16" fillId="3" fontId="2" numFmtId="0" xfId="0" applyAlignment="1" applyBorder="1" applyFont="1">
      <alignment shrinkToFit="0" wrapText="1"/>
    </xf>
    <xf borderId="35" fillId="3" fontId="2" numFmtId="0" xfId="0" applyAlignment="1" applyBorder="1" applyFont="1">
      <alignment shrinkToFit="0" wrapText="1"/>
    </xf>
    <xf borderId="40" fillId="0" fontId="23" numFmtId="0" xfId="0" applyBorder="1" applyFont="1"/>
    <xf borderId="110" fillId="3" fontId="16" numFmtId="0" xfId="0" applyAlignment="1" applyBorder="1" applyFont="1">
      <alignment horizontal="center" shrinkToFit="0" wrapText="1"/>
    </xf>
    <xf borderId="113" fillId="0" fontId="3" numFmtId="0" xfId="0" applyBorder="1" applyFont="1"/>
    <xf borderId="25" fillId="3" fontId="16" numFmtId="2" xfId="0" applyAlignment="1" applyBorder="1" applyFont="1" applyNumberFormat="1">
      <alignment horizontal="center"/>
    </xf>
    <xf borderId="0" fillId="0" fontId="23" numFmtId="0" xfId="0" applyFont="1"/>
    <xf borderId="18" fillId="0" fontId="16" numFmtId="0" xfId="0" applyAlignment="1" applyBorder="1" applyFont="1">
      <alignment horizontal="center"/>
    </xf>
    <xf borderId="40" fillId="0" fontId="2" numFmtId="0" xfId="0" applyAlignment="1" applyBorder="1" applyFont="1">
      <alignment horizontal="right"/>
    </xf>
    <xf borderId="25" fillId="4" fontId="16" numFmtId="165" xfId="0" applyAlignment="1" applyBorder="1" applyFont="1" applyNumberFormat="1">
      <alignment horizontal="center"/>
    </xf>
    <xf borderId="1" fillId="12" fontId="24" numFmtId="0" xfId="0" applyBorder="1" applyFont="1"/>
    <xf borderId="109" fillId="3" fontId="2" numFmtId="165" xfId="0" applyBorder="1" applyFont="1" applyNumberFormat="1"/>
    <xf borderId="24" fillId="3" fontId="2" numFmtId="165" xfId="0" applyBorder="1" applyFont="1" applyNumberFormat="1"/>
    <xf borderId="62" fillId="3" fontId="12" numFmtId="0" xfId="0" applyAlignment="1" applyBorder="1" applyFont="1">
      <alignment horizontal="center" vertical="center"/>
    </xf>
    <xf borderId="114" fillId="0" fontId="3" numFmtId="0" xfId="0" applyBorder="1" applyFont="1"/>
    <xf borderId="115" fillId="0" fontId="3" numFmtId="0" xfId="0" applyBorder="1" applyFont="1"/>
    <xf borderId="62" fillId="3" fontId="25" numFmtId="0" xfId="0" applyAlignment="1" applyBorder="1" applyFont="1">
      <alignment horizontal="center" vertical="center"/>
    </xf>
    <xf borderId="62" fillId="0" fontId="2" numFmtId="0" xfId="0" applyAlignment="1" applyBorder="1" applyFont="1">
      <alignment horizontal="center" shrinkToFit="0" vertical="center" wrapText="1"/>
    </xf>
    <xf borderId="116" fillId="0" fontId="3" numFmtId="0" xfId="0" applyBorder="1" applyFont="1"/>
    <xf borderId="117" fillId="0" fontId="13" numFmtId="0" xfId="0" applyAlignment="1" applyBorder="1" applyFont="1">
      <alignment horizontal="center" vertical="center"/>
    </xf>
    <xf borderId="105" fillId="2" fontId="2" numFmtId="0" xfId="0" applyBorder="1" applyFont="1"/>
    <xf borderId="62" fillId="0" fontId="2" numFmtId="0" xfId="0" applyAlignment="1" applyBorder="1" applyFont="1">
      <alignment horizontal="center" vertical="center"/>
    </xf>
    <xf borderId="118" fillId="0" fontId="3" numFmtId="0" xfId="0" applyBorder="1" applyFont="1"/>
    <xf borderId="119" fillId="0" fontId="3" numFmtId="0" xfId="0" applyBorder="1" applyFont="1"/>
    <xf borderId="76" fillId="10" fontId="2" numFmtId="0" xfId="0" applyAlignment="1" applyBorder="1" applyFont="1">
      <alignment horizontal="center"/>
    </xf>
    <xf borderId="120" fillId="0" fontId="3" numFmtId="0" xfId="0" applyBorder="1" applyFont="1"/>
    <xf borderId="76" fillId="10" fontId="2" numFmtId="0" xfId="0" applyAlignment="1" applyBorder="1" applyFont="1">
      <alignment horizontal="center" shrinkToFit="0" vertical="center" wrapText="1"/>
    </xf>
    <xf borderId="1" fillId="2" fontId="2" numFmtId="0" xfId="0" applyAlignment="1" applyBorder="1" applyFont="1">
      <alignment shrinkToFit="0" vertical="center" wrapText="1"/>
    </xf>
    <xf borderId="62" fillId="2" fontId="25" numFmtId="0" xfId="0" applyAlignment="1" applyBorder="1" applyFont="1">
      <alignment horizontal="center" vertical="center"/>
    </xf>
    <xf borderId="63" fillId="0" fontId="2" numFmtId="0" xfId="0" applyBorder="1" applyFont="1"/>
    <xf borderId="1" fillId="2" fontId="1" numFmtId="0" xfId="0" applyAlignment="1" applyBorder="1" applyFont="1">
      <alignment horizontal="center"/>
    </xf>
    <xf borderId="121" fillId="2" fontId="25" numFmtId="0" xfId="0" applyAlignment="1" applyBorder="1" applyFont="1">
      <alignment vertical="center"/>
    </xf>
    <xf borderId="63" fillId="0" fontId="2" numFmtId="0" xfId="0" applyAlignment="1" applyBorder="1" applyFont="1">
      <alignment horizontal="center" vertical="center"/>
    </xf>
    <xf borderId="122" fillId="2" fontId="25" numFmtId="0" xfId="0" applyAlignment="1" applyBorder="1" applyFont="1">
      <alignment vertical="center"/>
    </xf>
    <xf borderId="122" fillId="2" fontId="2" numFmtId="0" xfId="0" applyBorder="1" applyFont="1"/>
    <xf borderId="63" fillId="0" fontId="2" numFmtId="0" xfId="0" applyAlignment="1" applyBorder="1" applyFont="1">
      <alignment horizontal="center" shrinkToFit="0" vertical="center" wrapText="1"/>
    </xf>
    <xf borderId="117" fillId="3" fontId="13" numFmtId="0" xfId="0" applyAlignment="1" applyBorder="1" applyFont="1">
      <alignment horizontal="center" vertical="center"/>
    </xf>
    <xf borderId="123" fillId="0" fontId="3" numFmtId="0" xfId="0" applyBorder="1" applyFont="1"/>
    <xf borderId="124" fillId="10" fontId="2" numFmtId="0" xfId="0" applyAlignment="1" applyBorder="1" applyFont="1">
      <alignment horizontal="center" shrinkToFit="0" vertical="center" wrapText="1"/>
    </xf>
    <xf borderId="125" fillId="2" fontId="2" numFmtId="0" xfId="0" applyBorder="1" applyFont="1"/>
    <xf borderId="62" fillId="2" fontId="13" numFmtId="0" xfId="0" applyAlignment="1" applyBorder="1" applyFont="1">
      <alignment horizontal="center" vertical="center"/>
    </xf>
    <xf borderId="80" fillId="2" fontId="2" numFmtId="0" xfId="0" applyAlignment="1" applyBorder="1" applyFont="1">
      <alignment horizontal="center" vertical="center"/>
    </xf>
    <xf borderId="126" fillId="0" fontId="3" numFmtId="0" xfId="0" applyBorder="1" applyFont="1"/>
    <xf borderId="127" fillId="2" fontId="2" numFmtId="0" xfId="0" applyAlignment="1" applyBorder="1" applyFont="1">
      <alignment horizontal="center" vertical="center"/>
    </xf>
    <xf borderId="127" fillId="2" fontId="2" numFmtId="0" xfId="0" applyAlignment="1" applyBorder="1" applyFont="1">
      <alignment horizontal="center" shrinkToFit="0" vertical="center" wrapText="1"/>
    </xf>
    <xf borderId="72" fillId="10" fontId="2" numFmtId="0" xfId="0" applyAlignment="1" applyBorder="1" applyFont="1">
      <alignment horizontal="center" vertical="center"/>
    </xf>
    <xf borderId="128" fillId="10" fontId="2" numFmtId="0" xfId="0" applyAlignment="1" applyBorder="1" applyFont="1">
      <alignment horizontal="center"/>
    </xf>
    <xf borderId="128" fillId="10" fontId="13" numFmtId="0" xfId="0" applyAlignment="1" applyBorder="1" applyFont="1">
      <alignment horizontal="center" vertical="center"/>
    </xf>
    <xf borderId="129" fillId="0" fontId="3" numFmtId="0" xfId="0" applyBorder="1" applyFont="1"/>
    <xf borderId="83" fillId="10" fontId="2" numFmtId="0" xfId="0" applyAlignment="1" applyBorder="1" applyFont="1">
      <alignment horizontal="center" vertical="center"/>
    </xf>
    <xf borderId="25" fillId="10" fontId="2" numFmtId="0" xfId="0" applyAlignment="1" applyBorder="1" applyFont="1">
      <alignment horizontal="center"/>
    </xf>
    <xf borderId="25" fillId="10" fontId="13" numFmtId="0" xfId="0" applyAlignment="1" applyBorder="1" applyFont="1">
      <alignment horizontal="center" vertical="center"/>
    </xf>
    <xf borderId="130" fillId="0" fontId="3" numFmtId="0" xfId="0" applyBorder="1" applyFont="1"/>
    <xf borderId="131" fillId="10" fontId="2" numFmtId="0" xfId="0" applyAlignment="1" applyBorder="1" applyFont="1">
      <alignment horizontal="center" vertical="center"/>
    </xf>
    <xf borderId="110" fillId="10" fontId="2" numFmtId="0" xfId="0" applyAlignment="1" applyBorder="1" applyFont="1">
      <alignment horizontal="center"/>
    </xf>
    <xf borderId="110" fillId="10" fontId="13" numFmtId="0" xfId="0" applyAlignment="1" applyBorder="1" applyFont="1">
      <alignment horizontal="center" vertical="center"/>
    </xf>
    <xf borderId="132" fillId="0" fontId="3" numFmtId="0" xfId="0" applyBorder="1" applyFont="1"/>
    <xf borderId="87" fillId="10" fontId="2" numFmtId="0" xfId="0" applyAlignment="1" applyBorder="1" applyFont="1">
      <alignment horizontal="center" vertical="center"/>
    </xf>
    <xf borderId="133" fillId="10" fontId="2" numFmtId="0" xfId="0" applyAlignment="1" applyBorder="1" applyFont="1">
      <alignment horizontal="center"/>
    </xf>
    <xf borderId="133" fillId="10" fontId="13" numFmtId="0" xfId="0" applyAlignment="1" applyBorder="1" applyFont="1">
      <alignment horizontal="center" vertical="center"/>
    </xf>
    <xf borderId="134" fillId="0" fontId="3" numFmtId="0" xfId="0" applyBorder="1" applyFont="1"/>
    <xf borderId="62" fillId="0" fontId="13" numFmtId="0" xfId="0" applyAlignment="1" applyBorder="1" applyFont="1">
      <alignment horizontal="center" vertical="center"/>
    </xf>
    <xf borderId="80" fillId="0" fontId="2" numFmtId="0" xfId="0" applyAlignment="1" applyBorder="1" applyFont="1">
      <alignment horizontal="center" vertical="center"/>
    </xf>
    <xf borderId="127" fillId="0" fontId="2" numFmtId="0" xfId="0" applyAlignment="1" applyBorder="1" applyFont="1">
      <alignment horizontal="center" vertical="center"/>
    </xf>
    <xf borderId="127" fillId="0" fontId="2" numFmtId="0" xfId="0" applyAlignment="1" applyBorder="1" applyFont="1">
      <alignment horizontal="center" shrinkToFit="0" vertical="center" wrapText="1"/>
    </xf>
    <xf borderId="135" fillId="2" fontId="2" numFmtId="0" xfId="0" applyAlignment="1" applyBorder="1" applyFont="1">
      <alignment horizontal="center"/>
    </xf>
    <xf borderId="1" fillId="2" fontId="26" numFmtId="0" xfId="0" applyBorder="1" applyFont="1"/>
    <xf borderId="81" fillId="0" fontId="2" numFmtId="0" xfId="0" applyAlignment="1" applyBorder="1" applyFont="1">
      <alignment horizontal="center" shrinkToFit="0" vertical="center" wrapText="1"/>
    </xf>
    <xf borderId="136" fillId="4" fontId="2" numFmtId="0" xfId="0" applyAlignment="1" applyBorder="1" applyFont="1">
      <alignment horizontal="center"/>
    </xf>
    <xf borderId="137" fillId="0" fontId="3" numFmtId="0" xfId="0" applyBorder="1" applyFont="1"/>
    <xf borderId="25" fillId="4" fontId="2" numFmtId="0" xfId="0" applyAlignment="1" applyBorder="1" applyFont="1">
      <alignment horizontal="center"/>
    </xf>
    <xf borderId="133" fillId="4" fontId="2" numFmtId="0" xfId="0" applyAlignment="1" applyBorder="1" applyFont="1">
      <alignment horizontal="center"/>
    </xf>
    <xf borderId="29" fillId="2" fontId="2" numFmtId="0" xfId="0" applyBorder="1" applyFont="1"/>
    <xf borderId="30" fillId="2" fontId="2" numFmtId="0" xfId="0" applyBorder="1" applyFont="1"/>
    <xf borderId="31" fillId="2" fontId="2" numFmtId="0" xfId="0" applyBorder="1" applyFont="1"/>
    <xf borderId="17" fillId="2" fontId="2" numFmtId="0" xfId="0" applyAlignment="1" applyBorder="1" applyFont="1">
      <alignment horizontal="left" shrinkToFit="0" wrapText="1"/>
    </xf>
    <xf borderId="138" fillId="3" fontId="2" numFmtId="0" xfId="0" applyAlignment="1" applyBorder="1" applyFont="1">
      <alignment horizontal="center"/>
    </xf>
    <xf borderId="139" fillId="2" fontId="4" numFmtId="0" xfId="0" applyBorder="1" applyFont="1"/>
    <xf borderId="109" fillId="2" fontId="2" numFmtId="0" xfId="0" applyBorder="1" applyFont="1"/>
    <xf borderId="108" fillId="2" fontId="2" numFmtId="0" xfId="0" applyBorder="1" applyFont="1"/>
    <xf borderId="91" fillId="2" fontId="2" numFmtId="0" xfId="0" applyBorder="1" applyFont="1"/>
    <xf borderId="124" fillId="2" fontId="4" numFmtId="0" xfId="0" applyAlignment="1" applyBorder="1" applyFont="1">
      <alignment shrinkToFit="0" wrapText="1"/>
    </xf>
    <xf borderId="35" fillId="2" fontId="2" numFmtId="0" xfId="0" applyBorder="1" applyFont="1"/>
    <xf borderId="136" fillId="2" fontId="1" numFmtId="0" xfId="0" applyAlignment="1" applyBorder="1" applyFont="1">
      <alignment horizontal="center"/>
    </xf>
    <xf borderId="140" fillId="0" fontId="3" numFmtId="0" xfId="0" applyBorder="1" applyFont="1"/>
    <xf borderId="25" fillId="2" fontId="1" numFmtId="0" xfId="0" applyAlignment="1" applyBorder="1" applyFont="1">
      <alignment horizontal="center"/>
    </xf>
    <xf borderId="30" fillId="2" fontId="27" numFmtId="0" xfId="0" applyAlignment="1" applyBorder="1" applyFont="1">
      <alignment vertical="center"/>
    </xf>
    <xf borderId="30" fillId="2" fontId="27" numFmtId="49" xfId="0" applyAlignment="1" applyBorder="1" applyFont="1" applyNumberFormat="1">
      <alignment vertical="center"/>
    </xf>
    <xf borderId="1" fillId="2" fontId="27" numFmtId="0" xfId="0" applyAlignment="1" applyBorder="1" applyFont="1">
      <alignment vertical="center"/>
    </xf>
    <xf borderId="1" fillId="2" fontId="27" numFmtId="49" xfId="0" applyAlignment="1" applyBorder="1" applyFont="1" applyNumberFormat="1">
      <alignment vertical="center"/>
    </xf>
    <xf borderId="33" fillId="2" fontId="4" numFmtId="0" xfId="0" applyBorder="1" applyFont="1"/>
    <xf borderId="1" fillId="2" fontId="28" numFmtId="0" xfId="0" applyBorder="1" applyFont="1"/>
    <xf borderId="1" fillId="2" fontId="2" numFmtId="49" xfId="0" applyBorder="1" applyFont="1" applyNumberFormat="1"/>
    <xf borderId="33" fillId="2" fontId="1" numFmtId="0" xfId="0" applyAlignment="1" applyBorder="1" applyFont="1">
      <alignment shrinkToFit="0" wrapText="1"/>
    </xf>
    <xf borderId="1" fillId="2" fontId="1" numFmtId="0" xfId="0" applyAlignment="1" applyBorder="1" applyFont="1">
      <alignment shrinkToFit="0" wrapText="1"/>
    </xf>
    <xf borderId="1" fillId="2" fontId="1" numFmtId="11" xfId="0" applyBorder="1" applyFont="1" applyNumberFormat="1"/>
    <xf borderId="23" fillId="2" fontId="1" numFmtId="11" xfId="0" applyBorder="1" applyFont="1" applyNumberFormat="1"/>
    <xf borderId="22" fillId="2" fontId="1" numFmtId="0" xfId="0" applyAlignment="1" applyBorder="1" applyFont="1">
      <alignment shrinkToFit="0" wrapText="1"/>
    </xf>
    <xf borderId="16" fillId="2" fontId="1" numFmtId="0" xfId="0" applyAlignment="1" applyBorder="1" applyFont="1">
      <alignment shrinkToFit="0" wrapText="1"/>
    </xf>
    <xf borderId="16" fillId="2" fontId="2" numFmtId="11" xfId="0" applyBorder="1" applyFont="1" applyNumberFormat="1"/>
    <xf borderId="136" fillId="3" fontId="2" numFmtId="165" xfId="0" applyBorder="1" applyFont="1" applyNumberFormat="1"/>
    <xf borderId="25" fillId="3" fontId="2" numFmtId="1" xfId="0" applyBorder="1" applyFont="1" applyNumberFormat="1"/>
    <xf borderId="141" fillId="0" fontId="3" numFmtId="0" xfId="0" applyBorder="1" applyFont="1"/>
    <xf borderId="110" fillId="3" fontId="2" numFmtId="1" xfId="0" applyBorder="1" applyFont="1" applyNumberFormat="1"/>
    <xf borderId="1" fillId="3" fontId="1" numFmtId="0" xfId="0" applyBorder="1" applyFont="1"/>
    <xf quotePrefix="1" borderId="1" fillId="3" fontId="2" numFmtId="0" xfId="0" applyBorder="1" applyFont="1"/>
    <xf borderId="1" fillId="2" fontId="4" numFmtId="0" xfId="0" applyAlignment="1" applyBorder="1" applyFont="1">
      <alignment shrinkToFit="0" wrapText="1"/>
    </xf>
    <xf borderId="16" fillId="2" fontId="2" numFmtId="0" xfId="0" applyAlignment="1" applyBorder="1" applyFont="1">
      <alignment horizontal="center"/>
    </xf>
    <xf borderId="16" fillId="2" fontId="1" numFmtId="0" xfId="0" applyAlignment="1" applyBorder="1" applyFont="1">
      <alignment horizontal="left" vertical="center"/>
    </xf>
    <xf borderId="38" fillId="0" fontId="29" numFmtId="0" xfId="0" applyBorder="1" applyFont="1"/>
    <xf borderId="35" fillId="2" fontId="1" numFmtId="0" xfId="0" applyAlignment="1" applyBorder="1" applyFont="1">
      <alignment horizontal="left" vertical="center"/>
    </xf>
    <xf borderId="136" fillId="2" fontId="2" numFmtId="0" xfId="0" applyBorder="1" applyFont="1"/>
    <xf borderId="136" fillId="3" fontId="2" numFmtId="0" xfId="0" applyAlignment="1" applyBorder="1" applyFont="1">
      <alignment horizontal="center"/>
    </xf>
    <xf borderId="36" fillId="2" fontId="1" numFmtId="0" xfId="0" applyAlignment="1" applyBorder="1" applyFont="1">
      <alignment horizontal="left" vertical="center"/>
    </xf>
    <xf borderId="142" fillId="0" fontId="3" numFmtId="0" xfId="0" applyBorder="1" applyFont="1"/>
    <xf borderId="17" fillId="2" fontId="1" numFmtId="0" xfId="0" applyAlignment="1" applyBorder="1" applyFont="1">
      <alignment horizontal="left" vertical="center"/>
    </xf>
    <xf borderId="25" fillId="3" fontId="2" numFmtId="0" xfId="0" applyBorder="1" applyFont="1"/>
    <xf borderId="30" fillId="3" fontId="2" numFmtId="0" xfId="0" applyAlignment="1" applyBorder="1" applyFont="1">
      <alignment shrinkToFit="0" wrapText="1"/>
    </xf>
    <xf borderId="40" fillId="0" fontId="1" numFmtId="0" xfId="0" applyAlignment="1" applyBorder="1" applyFont="1">
      <alignment horizontal="center"/>
    </xf>
    <xf borderId="41" fillId="0" fontId="1" numFmtId="0" xfId="0" applyAlignment="1" applyBorder="1" applyFont="1">
      <alignment horizontal="center"/>
    </xf>
    <xf borderId="17" fillId="0" fontId="1" numFmtId="0" xfId="0" applyAlignment="1" applyBorder="1" applyFont="1">
      <alignment horizontal="center" shrinkToFit="0" vertical="center" wrapText="1"/>
    </xf>
    <xf borderId="0" fillId="0" fontId="1" numFmtId="0" xfId="0" applyAlignment="1" applyFont="1">
      <alignment shrinkToFit="0" vertical="center" wrapText="1"/>
    </xf>
    <xf borderId="0" fillId="0" fontId="1" numFmtId="0" xfId="0" applyAlignment="1" applyFont="1">
      <alignment vertical="center"/>
    </xf>
    <xf borderId="25" fillId="3" fontId="1" numFmtId="0" xfId="0" applyAlignment="1" applyBorder="1" applyFont="1">
      <alignment horizontal="center"/>
    </xf>
    <xf borderId="37" fillId="0" fontId="1" numFmtId="0" xfId="0" applyAlignment="1" applyBorder="1" applyFont="1">
      <alignment shrinkToFit="0" vertical="center" wrapText="1"/>
    </xf>
    <xf borderId="38" fillId="0" fontId="1" numFmtId="0" xfId="0" applyAlignment="1" applyBorder="1" applyFont="1">
      <alignment shrinkToFit="0" vertical="center" wrapText="1"/>
    </xf>
    <xf borderId="38" fillId="0" fontId="1" numFmtId="0" xfId="0" applyAlignment="1" applyBorder="1" applyFont="1">
      <alignment vertical="center"/>
    </xf>
    <xf borderId="36" fillId="2" fontId="1" numFmtId="0" xfId="0" applyAlignment="1" applyBorder="1" applyFont="1">
      <alignment vertical="center"/>
    </xf>
    <xf borderId="17" fillId="0" fontId="2" numFmtId="0" xfId="0" applyAlignment="1" applyBorder="1" applyFont="1">
      <alignment horizontal="center" shrinkToFit="0" wrapText="1"/>
    </xf>
    <xf borderId="17" fillId="2" fontId="2" numFmtId="0" xfId="0" applyAlignment="1" applyBorder="1" applyFont="1">
      <alignment shrinkToFit="0" wrapText="1"/>
    </xf>
    <xf borderId="17" fillId="0" fontId="2" numFmtId="0" xfId="0" applyAlignment="1" applyBorder="1" applyFont="1">
      <alignment horizontal="center" vertical="center"/>
    </xf>
    <xf borderId="25" fillId="2" fontId="2" numFmtId="0" xfId="0" applyAlignment="1" applyBorder="1" applyFont="1">
      <alignment shrinkToFit="0" wrapText="1"/>
    </xf>
    <xf borderId="25" fillId="2" fontId="6" numFmtId="0" xfId="0" applyBorder="1" applyFont="1"/>
    <xf borderId="25" fillId="2" fontId="2" numFmtId="0" xfId="0" applyAlignment="1" applyBorder="1" applyFont="1">
      <alignment horizontal="left"/>
    </xf>
    <xf borderId="18" fillId="0" fontId="2" numFmtId="0" xfId="0" applyBorder="1" applyFont="1"/>
    <xf borderId="18" fillId="0" fontId="2" numFmtId="0" xfId="0" applyAlignment="1" applyBorder="1" applyFont="1">
      <alignment shrinkToFit="0" wrapText="1"/>
    </xf>
    <xf borderId="17" fillId="0" fontId="2" numFmtId="0" xfId="0" applyAlignment="1" applyBorder="1" applyFont="1">
      <alignment horizontal="left" shrinkToFit="0" wrapText="1"/>
    </xf>
    <xf borderId="22" fillId="2" fontId="30" numFmtId="0" xfId="0" applyAlignment="1" applyBorder="1" applyFont="1">
      <alignment vertical="top"/>
    </xf>
    <xf borderId="16" fillId="2" fontId="31" numFmtId="0" xfId="0" applyAlignment="1" applyBorder="1" applyFont="1">
      <alignment shrinkToFit="0" vertical="top" wrapText="1"/>
    </xf>
    <xf borderId="16" fillId="2" fontId="2" numFmtId="0" xfId="0" applyAlignment="1" applyBorder="1" applyFont="1">
      <alignment shrinkToFit="0" vertical="top" wrapText="1"/>
    </xf>
    <xf borderId="16" fillId="2" fontId="32" numFmtId="0" xfId="0" applyAlignment="1" applyBorder="1" applyFont="1">
      <alignment vertical="top"/>
    </xf>
    <xf borderId="35" fillId="2" fontId="2" numFmtId="0" xfId="0" applyAlignment="1" applyBorder="1" applyFont="1">
      <alignment shrinkToFit="0" vertical="top" wrapText="1"/>
    </xf>
    <xf borderId="33" fillId="3" fontId="2" numFmtId="0" xfId="0" applyAlignment="1" applyBorder="1" applyFont="1">
      <alignment shrinkToFit="0" vertical="top" wrapText="1"/>
    </xf>
    <xf borderId="1" fillId="3" fontId="2" numFmtId="0" xfId="0" applyAlignment="1" applyBorder="1" applyFont="1">
      <alignment shrinkToFit="0" vertical="top" wrapText="1"/>
    </xf>
    <xf borderId="23" fillId="3" fontId="2" numFmtId="0" xfId="0" applyAlignment="1" applyBorder="1" applyFont="1">
      <alignment shrinkToFit="0" vertical="top" wrapText="1"/>
    </xf>
    <xf borderId="22" fillId="3" fontId="2" numFmtId="0" xfId="0" applyAlignment="1" applyBorder="1" applyFont="1">
      <alignment shrinkToFit="0" vertical="top" wrapText="1"/>
    </xf>
    <xf borderId="16" fillId="3" fontId="2" numFmtId="0" xfId="0" applyAlignment="1" applyBorder="1" applyFont="1">
      <alignment shrinkToFit="0" vertical="top" wrapText="1"/>
    </xf>
    <xf borderId="35" fillId="3" fontId="2" numFmtId="0" xfId="0" applyAlignment="1" applyBorder="1" applyFont="1">
      <alignment shrinkToFit="0" vertical="top" wrapText="1"/>
    </xf>
    <xf borderId="18" fillId="0" fontId="2" numFmtId="0" xfId="0" applyAlignment="1" applyBorder="1" applyFont="1">
      <alignment vertical="top"/>
    </xf>
    <xf borderId="19" fillId="0" fontId="2" numFmtId="0" xfId="0" applyAlignment="1" applyBorder="1" applyFont="1">
      <alignment vertical="top"/>
    </xf>
    <xf borderId="40" fillId="0" fontId="2" numFmtId="0" xfId="0" applyAlignment="1" applyBorder="1" applyFont="1">
      <alignment vertical="top"/>
    </xf>
    <xf borderId="0" fillId="0" fontId="16" numFmtId="0" xfId="0" applyAlignment="1" applyFont="1">
      <alignment vertical="top"/>
    </xf>
    <xf borderId="0" fillId="0" fontId="2" numFmtId="0" xfId="0" applyAlignment="1" applyFont="1">
      <alignment vertical="top"/>
    </xf>
    <xf borderId="41" fillId="0" fontId="2" numFmtId="0" xfId="0" applyAlignment="1" applyBorder="1" applyFont="1">
      <alignment vertical="top"/>
    </xf>
    <xf borderId="0" fillId="0" fontId="33" numFmtId="0" xfId="0" applyAlignment="1" applyFont="1">
      <alignment vertical="top"/>
    </xf>
    <xf borderId="37" fillId="0" fontId="2" numFmtId="0" xfId="0" applyAlignment="1" applyBorder="1" applyFont="1">
      <alignment vertical="top"/>
    </xf>
    <xf borderId="38" fillId="0" fontId="2" numFmtId="0" xfId="0" applyAlignment="1" applyBorder="1" applyFont="1">
      <alignment vertical="top"/>
    </xf>
    <xf borderId="42" fillId="0" fontId="2" numFmtId="0" xfId="0" applyAlignment="1" applyBorder="1" applyFont="1">
      <alignment vertical="top"/>
    </xf>
    <xf borderId="17" fillId="0" fontId="16" numFmtId="0" xfId="0" applyAlignment="1" applyBorder="1" applyFont="1">
      <alignment vertical="top"/>
    </xf>
    <xf borderId="18" fillId="0" fontId="16" numFmtId="0" xfId="0" applyAlignment="1" applyBorder="1" applyFont="1">
      <alignment vertical="top"/>
    </xf>
    <xf borderId="19" fillId="0" fontId="16" numFmtId="0" xfId="0" applyAlignment="1" applyBorder="1" applyFont="1">
      <alignment vertical="top"/>
    </xf>
    <xf borderId="40" fillId="0" fontId="16" numFmtId="0" xfId="0" applyAlignment="1" applyBorder="1" applyFont="1">
      <alignment vertical="top"/>
    </xf>
    <xf borderId="0" fillId="0" fontId="17" numFmtId="0" xfId="0" applyFont="1"/>
    <xf borderId="41" fillId="0" fontId="16" numFmtId="0" xfId="0" applyAlignment="1" applyBorder="1" applyFont="1">
      <alignment vertical="top"/>
    </xf>
    <xf borderId="0" fillId="0" fontId="34" numFmtId="0" xfId="0" applyFont="1"/>
    <xf quotePrefix="1" borderId="0" fillId="0" fontId="34" numFmtId="0" xfId="0" applyFont="1"/>
    <xf quotePrefix="1" borderId="0" fillId="0" fontId="16" numFmtId="0" xfId="0" applyAlignment="1" applyFont="1">
      <alignment vertical="top"/>
    </xf>
    <xf quotePrefix="1" borderId="0" fillId="0" fontId="16" numFmtId="0" xfId="0" applyFont="1"/>
    <xf borderId="0" fillId="0" fontId="17" numFmtId="0" xfId="0" applyAlignment="1" applyFont="1">
      <alignment vertical="top"/>
    </xf>
    <xf borderId="0" fillId="0" fontId="35" numFmtId="0" xfId="0" applyFont="1"/>
    <xf borderId="0" fillId="0" fontId="36" numFmtId="0" xfId="0" applyFont="1"/>
    <xf borderId="0" fillId="0" fontId="23" numFmtId="0" xfId="0" applyAlignment="1" applyFont="1">
      <alignment vertical="top"/>
    </xf>
    <xf borderId="0" fillId="0" fontId="36" numFmtId="0" xfId="0" applyAlignment="1" applyFont="1">
      <alignment vertical="top"/>
    </xf>
    <xf borderId="40" fillId="0" fontId="37" numFmtId="0" xfId="0" applyAlignment="1" applyBorder="1" applyFont="1">
      <alignment horizontal="right" vertical="top"/>
    </xf>
    <xf borderId="0" fillId="0" fontId="23" numFmtId="0" xfId="0" applyAlignment="1" applyFont="1">
      <alignment shrinkToFit="0" wrapText="1"/>
    </xf>
    <xf borderId="41" fillId="0" fontId="37" numFmtId="0" xfId="0" applyAlignment="1" applyBorder="1" applyFont="1">
      <alignment vertical="top"/>
    </xf>
    <xf borderId="37" fillId="0" fontId="16" numFmtId="0" xfId="0" applyAlignment="1" applyBorder="1" applyFont="1">
      <alignment vertical="top"/>
    </xf>
    <xf borderId="38" fillId="0" fontId="16" numFmtId="0" xfId="0" applyAlignment="1" applyBorder="1" applyFont="1">
      <alignment vertical="top"/>
    </xf>
    <xf borderId="42" fillId="0" fontId="16" numFmtId="0" xfId="0" applyAlignment="1" applyBorder="1" applyFont="1">
      <alignment vertical="top"/>
    </xf>
    <xf borderId="0" fillId="0" fontId="19" numFmtId="0" xfId="0" applyAlignment="1" applyFont="1">
      <alignment vertical="top"/>
    </xf>
    <xf borderId="1" fillId="2" fontId="16" numFmtId="0" xfId="0" applyAlignment="1" applyBorder="1" applyFont="1">
      <alignment vertical="top"/>
    </xf>
    <xf borderId="23" fillId="2" fontId="16" numFmtId="0" xfId="0" applyAlignment="1" applyBorder="1" applyFont="1">
      <alignment vertical="top"/>
    </xf>
    <xf borderId="33" fillId="2" fontId="16" numFmtId="0" xfId="0" applyAlignment="1" applyBorder="1" applyFont="1">
      <alignment vertical="top"/>
    </xf>
    <xf borderId="22" fillId="2" fontId="16" numFmtId="0" xfId="0" applyAlignment="1" applyBorder="1" applyFont="1">
      <alignment vertical="top"/>
    </xf>
    <xf borderId="16" fillId="2" fontId="16" numFmtId="0" xfId="0" applyAlignment="1" applyBorder="1" applyFont="1">
      <alignment vertical="top"/>
    </xf>
    <xf borderId="35" fillId="2" fontId="16" numFmtId="0" xfId="0" applyAlignment="1" applyBorder="1" applyFont="1">
      <alignment vertical="top"/>
    </xf>
    <xf quotePrefix="1" borderId="0" fillId="0" fontId="17" numFmtId="0" xfId="0" applyAlignment="1" applyFont="1">
      <alignment vertical="top"/>
    </xf>
    <xf quotePrefix="1" borderId="0" fillId="0" fontId="17" numFmtId="0" xfId="0" applyFont="1"/>
    <xf borderId="40" fillId="0" fontId="16" numFmtId="0" xfId="0" applyAlignment="1" applyBorder="1" applyFont="1">
      <alignment horizontal="right" vertical="top"/>
    </xf>
    <xf borderId="0" fillId="0" fontId="7" numFmtId="0" xfId="0" applyAlignment="1" applyFont="1">
      <alignment vertical="top"/>
    </xf>
    <xf borderId="0" fillId="0" fontId="38" numFmtId="0" xfId="0" applyFont="1"/>
    <xf borderId="0" fillId="0" fontId="38" numFmtId="0" xfId="0" applyAlignment="1" applyFont="1">
      <alignment vertical="top"/>
    </xf>
    <xf borderId="40" fillId="0" fontId="39" numFmtId="0" xfId="0" applyAlignment="1" applyBorder="1" applyFont="1">
      <alignment horizontal="right" vertical="top"/>
    </xf>
    <xf borderId="41" fillId="0" fontId="39" numFmtId="0" xfId="0" applyAlignment="1" applyBorder="1" applyFont="1">
      <alignment vertical="top"/>
    </xf>
    <xf borderId="0" fillId="0" fontId="40" numFmtId="0" xfId="0" applyFont="1"/>
  </cellXfs>
  <cellStyles count="1">
    <cellStyle xfId="0" name="Normal" builtinId="0"/>
  </cellStyles>
  <dxfs count="22">
    <dxf>
      <font/>
      <fill>
        <patternFill patternType="solid">
          <fgColor rgb="FFB2A1C7"/>
          <bgColor rgb="FFB2A1C7"/>
        </patternFill>
      </fill>
      <border/>
    </dxf>
    <dxf>
      <font/>
      <fill>
        <patternFill patternType="solid">
          <fgColor rgb="FF00B0F0"/>
          <bgColor rgb="FF00B0F0"/>
        </patternFill>
      </fill>
      <border/>
    </dxf>
    <dxf>
      <font>
        <color rgb="FFE36C09"/>
      </font>
      <fill>
        <patternFill patternType="none"/>
      </fill>
      <border/>
    </dxf>
    <dxf>
      <font>
        <color rgb="FF000000"/>
      </font>
      <fill>
        <patternFill patternType="solid">
          <fgColor rgb="FFFFFFFF"/>
          <bgColor rgb="FFFFFFFF"/>
        </patternFill>
      </fill>
      <border/>
    </dxf>
    <dxf>
      <font/>
      <fill>
        <patternFill patternType="solid">
          <fgColor rgb="FFFF0000"/>
          <bgColor rgb="FFFF0000"/>
        </patternFill>
      </fill>
      <border/>
    </dxf>
    <dxf>
      <font>
        <color rgb="FF000000"/>
      </font>
      <fill>
        <patternFill patternType="solid">
          <fgColor rgb="FF00FF00"/>
          <bgColor rgb="FF00FF00"/>
        </patternFill>
      </fill>
      <border/>
    </dxf>
    <dxf>
      <font>
        <color rgb="FF9C0006"/>
      </font>
      <fill>
        <patternFill patternType="solid">
          <fgColor rgb="FFFFC7CE"/>
          <bgColor rgb="FFFFC7CE"/>
        </patternFill>
      </fill>
      <border/>
    </dxf>
    <dxf>
      <font>
        <color rgb="FF9C5700"/>
      </font>
      <fill>
        <patternFill patternType="solid">
          <fgColor rgb="FFFFEB9C"/>
          <bgColor rgb="FFFFEB9C"/>
        </patternFill>
      </fill>
      <border/>
    </dxf>
    <dxf>
      <font>
        <color rgb="FF006100"/>
      </font>
      <fill>
        <patternFill patternType="solid">
          <fgColor rgb="FFC6EFCE"/>
          <bgColor rgb="FFC6EFCE"/>
        </patternFill>
      </fill>
      <border/>
    </dxf>
    <dxf>
      <font/>
      <fill>
        <patternFill patternType="solid">
          <fgColor rgb="FFBFBFBF"/>
          <bgColor rgb="FFBFBFBF"/>
        </patternFill>
      </fill>
      <border/>
    </dxf>
    <dxf>
      <font/>
      <fill>
        <patternFill patternType="solid">
          <fgColor rgb="FF00B050"/>
          <bgColor rgb="FF00B050"/>
        </patternFill>
      </fill>
      <border/>
    </dxf>
    <dxf>
      <font>
        <b/>
        <color theme="1"/>
      </font>
      <fill>
        <patternFill patternType="solid">
          <fgColor rgb="FF00B050"/>
          <bgColor rgb="FF00B050"/>
        </patternFill>
      </fill>
      <border/>
    </dxf>
    <dxf>
      <font>
        <b/>
        <color theme="1"/>
      </font>
      <fill>
        <patternFill patternType="solid">
          <fgColor rgb="FFFF0000"/>
          <bgColor rgb="FFFF0000"/>
        </patternFill>
      </fill>
      <border/>
    </dxf>
    <dxf>
      <font/>
      <fill>
        <patternFill patternType="solid">
          <fgColor rgb="FFFF9900"/>
          <bgColor rgb="FFFF9900"/>
        </patternFill>
      </fill>
      <border/>
    </dxf>
    <dxf>
      <font/>
      <fill>
        <patternFill patternType="solid">
          <fgColor rgb="FF00FF00"/>
          <bgColor rgb="FF00FF00"/>
        </patternFill>
      </fill>
      <border/>
    </dxf>
    <dxf>
      <font>
        <color theme="1"/>
      </font>
      <fill>
        <patternFill patternType="solid">
          <fgColor rgb="FFFFC000"/>
          <bgColor rgb="FFFFC000"/>
        </patternFill>
      </fill>
      <border/>
    </dxf>
    <dxf>
      <font>
        <color theme="1"/>
      </font>
      <fill>
        <patternFill patternType="solid">
          <fgColor rgb="FFFF0000"/>
          <bgColor rgb="FFFF0000"/>
        </patternFill>
      </fill>
      <border/>
    </dxf>
    <dxf>
      <font>
        <color theme="1"/>
      </font>
      <fill>
        <patternFill patternType="solid">
          <fgColor rgb="FF00B050"/>
          <bgColor rgb="FF00B050"/>
        </patternFill>
      </fill>
      <border/>
    </dxf>
    <dxf>
      <font>
        <color theme="1"/>
      </font>
      <fill>
        <patternFill patternType="solid">
          <fgColor theme="0"/>
          <bgColor theme="0"/>
        </patternFill>
      </fill>
      <border/>
    </dxf>
    <dxf>
      <font>
        <color rgb="FFC0C0C0"/>
      </font>
      <fill>
        <patternFill patternType="solid">
          <fgColor rgb="FFC0C0C0"/>
          <bgColor rgb="FFC0C0C0"/>
        </patternFill>
      </fill>
      <border/>
    </dxf>
    <dxf>
      <font>
        <color rgb="FF00B050"/>
      </font>
      <fill>
        <patternFill patternType="none"/>
      </fill>
      <border/>
    </dxf>
    <dxf>
      <font>
        <color rgb="FFFF0000"/>
      </font>
      <fill>
        <patternFill patternType="none"/>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7.png"/><Relationship Id="rId3" Type="http://schemas.openxmlformats.org/officeDocument/2006/relationships/image" Target="../media/image5.png"/><Relationship Id="rId4" Type="http://schemas.openxmlformats.org/officeDocument/2006/relationships/image" Target="../media/image2.png"/><Relationship Id="rId5" Type="http://schemas.openxmlformats.org/officeDocument/2006/relationships/image" Target="../media/image6.png"/><Relationship Id="rId6" Type="http://schemas.openxmlformats.org/officeDocument/2006/relationships/image" Target="../media/image3.png"/><Relationship Id="rId7"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8.png"/><Relationship Id="rId3" Type="http://schemas.openxmlformats.org/officeDocument/2006/relationships/image" Target="../media/image10.png"/><Relationship Id="rId4" Type="http://schemas.openxmlformats.org/officeDocument/2006/relationships/image" Target="../media/image16.png"/><Relationship Id="rId9" Type="http://schemas.openxmlformats.org/officeDocument/2006/relationships/image" Target="../media/image13.png"/><Relationship Id="rId5" Type="http://schemas.openxmlformats.org/officeDocument/2006/relationships/image" Target="../media/image14.png"/><Relationship Id="rId6" Type="http://schemas.openxmlformats.org/officeDocument/2006/relationships/image" Target="../media/image12.png"/><Relationship Id="rId7" Type="http://schemas.openxmlformats.org/officeDocument/2006/relationships/image" Target="../media/image19.png"/><Relationship Id="rId8" Type="http://schemas.openxmlformats.org/officeDocument/2006/relationships/image" Target="../media/image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4.png"/><Relationship Id="rId3" Type="http://schemas.openxmlformats.org/officeDocument/2006/relationships/image" Target="../media/image51.png"/><Relationship Id="rId4" Type="http://schemas.openxmlformats.org/officeDocument/2006/relationships/image" Target="../media/image23.png"/><Relationship Id="rId11" Type="http://schemas.openxmlformats.org/officeDocument/2006/relationships/image" Target="../media/image17.png"/><Relationship Id="rId10" Type="http://schemas.openxmlformats.org/officeDocument/2006/relationships/image" Target="../media/image15.png"/><Relationship Id="rId9" Type="http://schemas.openxmlformats.org/officeDocument/2006/relationships/image" Target="../media/image21.png"/><Relationship Id="rId5" Type="http://schemas.openxmlformats.org/officeDocument/2006/relationships/image" Target="../media/image18.png"/><Relationship Id="rId6" Type="http://schemas.openxmlformats.org/officeDocument/2006/relationships/image" Target="../media/image22.png"/><Relationship Id="rId7" Type="http://schemas.openxmlformats.org/officeDocument/2006/relationships/image" Target="../media/image25.png"/><Relationship Id="rId8"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27.png"/><Relationship Id="rId3" Type="http://schemas.openxmlformats.org/officeDocument/2006/relationships/image" Target="../media/image29.png"/><Relationship Id="rId4" Type="http://schemas.openxmlformats.org/officeDocument/2006/relationships/image" Target="../media/image30.jpg"/><Relationship Id="rId5" Type="http://schemas.openxmlformats.org/officeDocument/2006/relationships/image" Target="../media/image28.jpg"/><Relationship Id="rId6" Type="http://schemas.openxmlformats.org/officeDocument/2006/relationships/image" Target="../media/image37.jpg"/><Relationship Id="rId7" Type="http://schemas.openxmlformats.org/officeDocument/2006/relationships/image" Target="../media/image39.jpg"/></Relationships>
</file>

<file path=xl/drawings/_rels/drawing18.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3.png"/><Relationship Id="rId3" Type="http://schemas.openxmlformats.org/officeDocument/2006/relationships/image" Target="../media/image34.png"/><Relationship Id="rId4" Type="http://schemas.openxmlformats.org/officeDocument/2006/relationships/image" Target="../media/image35.png"/><Relationship Id="rId5" Type="http://schemas.openxmlformats.org/officeDocument/2006/relationships/image" Target="../media/image3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47.png"/><Relationship Id="rId3" Type="http://schemas.openxmlformats.org/officeDocument/2006/relationships/image" Target="../media/image49.png"/><Relationship Id="rId4" Type="http://schemas.openxmlformats.org/officeDocument/2006/relationships/image" Target="../media/image52.png"/><Relationship Id="rId5" Type="http://schemas.openxmlformats.org/officeDocument/2006/relationships/image" Target="../media/image48.png"/><Relationship Id="rId6" Type="http://schemas.openxmlformats.org/officeDocument/2006/relationships/image" Target="../media/image50.png"/><Relationship Id="rId7" Type="http://schemas.openxmlformats.org/officeDocument/2006/relationships/image" Target="../media/image4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4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66675</xdr:colOff>
      <xdr:row>35</xdr:row>
      <xdr:rowOff>47625</xdr:rowOff>
    </xdr:from>
    <xdr:ext cx="2409825" cy="15144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xdr:colOff>
      <xdr:row>44</xdr:row>
      <xdr:rowOff>152400</xdr:rowOff>
    </xdr:from>
    <xdr:ext cx="4038600" cy="187642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257175</xdr:colOff>
      <xdr:row>28</xdr:row>
      <xdr:rowOff>104775</xdr:rowOff>
    </xdr:from>
    <xdr:ext cx="2876550" cy="173355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161925</xdr:colOff>
      <xdr:row>18</xdr:row>
      <xdr:rowOff>133350</xdr:rowOff>
    </xdr:from>
    <xdr:ext cx="2628900" cy="17907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209550</xdr:colOff>
      <xdr:row>64</xdr:row>
      <xdr:rowOff>152400</xdr:rowOff>
    </xdr:from>
    <xdr:ext cx="2743200" cy="230505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161925</xdr:colOff>
      <xdr:row>90</xdr:row>
      <xdr:rowOff>95250</xdr:rowOff>
    </xdr:from>
    <xdr:ext cx="2800350" cy="2190750"/>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47625</xdr:colOff>
      <xdr:row>27</xdr:row>
      <xdr:rowOff>171450</xdr:rowOff>
    </xdr:from>
    <xdr:ext cx="2486025" cy="2028825"/>
    <xdr:pic>
      <xdr:nvPicPr>
        <xdr:cNvPr id="0" name="image1.pn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123825</xdr:colOff>
      <xdr:row>51</xdr:row>
      <xdr:rowOff>76200</xdr:rowOff>
    </xdr:from>
    <xdr:ext cx="2447925" cy="371475"/>
    <xdr:sp>
      <xdr:nvSpPr>
        <xdr:cNvPr id="3" name="Shape 3"/>
        <xdr:cNvSpPr txBox="1"/>
      </xdr:nvSpPr>
      <xdr:spPr>
        <a:xfrm>
          <a:off x="4126800" y="3599025"/>
          <a:ext cx="2438400" cy="3619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Numerical</a:t>
          </a:r>
          <a:r>
            <a:rPr lang="en-US" sz="1100">
              <a:solidFill>
                <a:schemeClr val="dk1"/>
              </a:solidFill>
              <a:latin typeface="Calibri"/>
              <a:ea typeface="Calibri"/>
              <a:cs typeface="Calibri"/>
              <a:sym typeface="Calibri"/>
            </a:rPr>
            <a:t> application</a:t>
          </a:r>
          <a:endParaRPr sz="1100"/>
        </a:p>
      </xdr:txBody>
    </xdr:sp>
    <xdr:clientData fLocksWithSheet="0"/>
  </xdr:oneCellAnchor>
  <xdr:oneCellAnchor>
    <xdr:from>
      <xdr:col>24</xdr:col>
      <xdr:colOff>209550</xdr:colOff>
      <xdr:row>30</xdr:row>
      <xdr:rowOff>66675</xdr:rowOff>
    </xdr:from>
    <xdr:ext cx="2476500" cy="371475"/>
    <xdr:sp>
      <xdr:nvSpPr>
        <xdr:cNvPr id="4" name="Shape 4"/>
        <xdr:cNvSpPr txBox="1"/>
      </xdr:nvSpPr>
      <xdr:spPr>
        <a:xfrm>
          <a:off x="4112513" y="3599025"/>
          <a:ext cx="2466975" cy="3619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Numerical</a:t>
          </a:r>
          <a:r>
            <a:rPr lang="en-US" sz="1100">
              <a:solidFill>
                <a:schemeClr val="dk1"/>
              </a:solidFill>
              <a:latin typeface="Calibri"/>
              <a:ea typeface="Calibri"/>
              <a:cs typeface="Calibri"/>
              <a:sym typeface="Calibri"/>
            </a:rPr>
            <a:t> application</a:t>
          </a:r>
          <a:endParaRPr sz="1100"/>
        </a:p>
      </xdr:txBody>
    </xdr:sp>
    <xdr:clientData fLocksWithSheet="0"/>
  </xdr:oneCellAnchor>
  <xdr:oneCellAnchor>
    <xdr:from>
      <xdr:col>1</xdr:col>
      <xdr:colOff>228600</xdr:colOff>
      <xdr:row>88</xdr:row>
      <xdr:rowOff>38100</xdr:rowOff>
    </xdr:from>
    <xdr:ext cx="523875" cy="381000"/>
    <xdr:sp>
      <xdr:nvSpPr>
        <xdr:cNvPr id="5" name="Shape 5"/>
        <xdr:cNvSpPr txBox="1"/>
      </xdr:nvSpPr>
      <xdr:spPr>
        <a:xfrm>
          <a:off x="5088825" y="3594263"/>
          <a:ext cx="514350" cy="3714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Fig.1</a:t>
          </a:r>
          <a:endParaRPr sz="1400"/>
        </a:p>
      </xdr:txBody>
    </xdr:sp>
    <xdr:clientData fLocksWithSheet="0"/>
  </xdr:oneCellAnchor>
  <xdr:oneCellAnchor>
    <xdr:from>
      <xdr:col>20</xdr:col>
      <xdr:colOff>0</xdr:colOff>
      <xdr:row>84</xdr:row>
      <xdr:rowOff>57150</xdr:rowOff>
    </xdr:from>
    <xdr:ext cx="504825" cy="381000"/>
    <xdr:sp>
      <xdr:nvSpPr>
        <xdr:cNvPr id="6" name="Shape 6"/>
        <xdr:cNvSpPr txBox="1"/>
      </xdr:nvSpPr>
      <xdr:spPr>
        <a:xfrm>
          <a:off x="5098350" y="3594263"/>
          <a:ext cx="495300" cy="3714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Fig.2</a:t>
          </a:r>
          <a:endParaRPr sz="1400"/>
        </a:p>
      </xdr:txBody>
    </xdr:sp>
    <xdr:clientData fLocksWithSheet="0"/>
  </xdr:oneCellAnchor>
  <xdr:oneCellAnchor>
    <xdr:from>
      <xdr:col>36</xdr:col>
      <xdr:colOff>0</xdr:colOff>
      <xdr:row>83</xdr:row>
      <xdr:rowOff>104775</xdr:rowOff>
    </xdr:from>
    <xdr:ext cx="504825" cy="400050"/>
    <xdr:sp>
      <xdr:nvSpPr>
        <xdr:cNvPr id="7" name="Shape 7"/>
        <xdr:cNvSpPr txBox="1"/>
      </xdr:nvSpPr>
      <xdr:spPr>
        <a:xfrm>
          <a:off x="5098350" y="3584738"/>
          <a:ext cx="495300" cy="3905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Fig.3</a:t>
          </a:r>
          <a:endParaRPr sz="1400"/>
        </a:p>
      </xdr:txBody>
    </xdr:sp>
    <xdr:clientData fLocksWithSheet="0"/>
  </xdr:oneCellAnchor>
  <xdr:oneCellAnchor>
    <xdr:from>
      <xdr:col>42</xdr:col>
      <xdr:colOff>66675</xdr:colOff>
      <xdr:row>32</xdr:row>
      <xdr:rowOff>66675</xdr:rowOff>
    </xdr:from>
    <xdr:ext cx="2447925" cy="371475"/>
    <xdr:sp>
      <xdr:nvSpPr>
        <xdr:cNvPr id="8" name="Shape 8"/>
        <xdr:cNvSpPr txBox="1"/>
      </xdr:nvSpPr>
      <xdr:spPr>
        <a:xfrm>
          <a:off x="4126800" y="3599025"/>
          <a:ext cx="2438400" cy="3619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Numerical</a:t>
          </a:r>
          <a:r>
            <a:rPr lang="en-US" sz="1100">
              <a:solidFill>
                <a:schemeClr val="dk1"/>
              </a:solidFill>
              <a:latin typeface="Calibri"/>
              <a:ea typeface="Calibri"/>
              <a:cs typeface="Calibri"/>
              <a:sym typeface="Calibri"/>
            </a:rPr>
            <a:t> application</a:t>
          </a:r>
          <a:endParaRPr sz="1100"/>
        </a:p>
      </xdr:txBody>
    </xdr:sp>
    <xdr:clientData fLocksWithSheet="0"/>
  </xdr:oneCellAnchor>
  <xdr:oneCellAnchor>
    <xdr:from>
      <xdr:col>1</xdr:col>
      <xdr:colOff>114300</xdr:colOff>
      <xdr:row>71</xdr:row>
      <xdr:rowOff>95250</xdr:rowOff>
    </xdr:from>
    <xdr:ext cx="4162425" cy="3219450"/>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76200</xdr:colOff>
      <xdr:row>65</xdr:row>
      <xdr:rowOff>0</xdr:rowOff>
    </xdr:from>
    <xdr:ext cx="4171950" cy="372427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35</xdr:col>
      <xdr:colOff>190500</xdr:colOff>
      <xdr:row>63</xdr:row>
      <xdr:rowOff>19050</xdr:rowOff>
    </xdr:from>
    <xdr:ext cx="4505325" cy="3848100"/>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228600</xdr:colOff>
      <xdr:row>51</xdr:row>
      <xdr:rowOff>9525</xdr:rowOff>
    </xdr:from>
    <xdr:ext cx="4695825" cy="1895475"/>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114300</xdr:colOff>
      <xdr:row>13</xdr:row>
      <xdr:rowOff>9525</xdr:rowOff>
    </xdr:from>
    <xdr:ext cx="5334000" cy="5981700"/>
    <xdr:pic>
      <xdr:nvPicPr>
        <xdr:cNvPr id="0" name="image14.png"/>
        <xdr:cNvPicPr preferRelativeResize="0"/>
      </xdr:nvPicPr>
      <xdr:blipFill>
        <a:blip cstate="print" r:embed="rId5"/>
        <a:stretch>
          <a:fillRect/>
        </a:stretch>
      </xdr:blipFill>
      <xdr:spPr>
        <a:prstGeom prst="rect">
          <a:avLst/>
        </a:prstGeom>
        <a:noFill/>
      </xdr:spPr>
    </xdr:pic>
    <xdr:clientData fLocksWithSheet="0"/>
  </xdr:oneCellAnchor>
  <xdr:oneCellAnchor>
    <xdr:from>
      <xdr:col>17</xdr:col>
      <xdr:colOff>152400</xdr:colOff>
      <xdr:row>15</xdr:row>
      <xdr:rowOff>95250</xdr:rowOff>
    </xdr:from>
    <xdr:ext cx="5486400" cy="1219200"/>
    <xdr:pic>
      <xdr:nvPicPr>
        <xdr:cNvPr id="0" name="image12.png"/>
        <xdr:cNvPicPr preferRelativeResize="0"/>
      </xdr:nvPicPr>
      <xdr:blipFill>
        <a:blip cstate="print" r:embed="rId6"/>
        <a:stretch>
          <a:fillRect/>
        </a:stretch>
      </xdr:blipFill>
      <xdr:spPr>
        <a:prstGeom prst="rect">
          <a:avLst/>
        </a:prstGeom>
        <a:noFill/>
      </xdr:spPr>
    </xdr:pic>
    <xdr:clientData fLocksWithSheet="0"/>
  </xdr:oneCellAnchor>
  <xdr:oneCellAnchor>
    <xdr:from>
      <xdr:col>18</xdr:col>
      <xdr:colOff>200025</xdr:colOff>
      <xdr:row>30</xdr:row>
      <xdr:rowOff>0</xdr:rowOff>
    </xdr:from>
    <xdr:ext cx="4572000" cy="1838325"/>
    <xdr:pic>
      <xdr:nvPicPr>
        <xdr:cNvPr id="0" name="image19.png"/>
        <xdr:cNvPicPr preferRelativeResize="0"/>
      </xdr:nvPicPr>
      <xdr:blipFill>
        <a:blip cstate="print" r:embed="rId7"/>
        <a:stretch>
          <a:fillRect/>
        </a:stretch>
      </xdr:blipFill>
      <xdr:spPr>
        <a:prstGeom prst="rect">
          <a:avLst/>
        </a:prstGeom>
        <a:noFill/>
      </xdr:spPr>
    </xdr:pic>
    <xdr:clientData fLocksWithSheet="0"/>
  </xdr:oneCellAnchor>
  <xdr:oneCellAnchor>
    <xdr:from>
      <xdr:col>34</xdr:col>
      <xdr:colOff>200025</xdr:colOff>
      <xdr:row>15</xdr:row>
      <xdr:rowOff>95250</xdr:rowOff>
    </xdr:from>
    <xdr:ext cx="5105400" cy="1581150"/>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34</xdr:col>
      <xdr:colOff>228600</xdr:colOff>
      <xdr:row>31</xdr:row>
      <xdr:rowOff>133350</xdr:rowOff>
    </xdr:from>
    <xdr:ext cx="5057775" cy="1704975"/>
    <xdr:pic>
      <xdr:nvPicPr>
        <xdr:cNvPr id="0" name="image13.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257175</xdr:colOff>
      <xdr:row>62</xdr:row>
      <xdr:rowOff>38100</xdr:rowOff>
    </xdr:from>
    <xdr:ext cx="923925" cy="381000"/>
    <xdr:sp>
      <xdr:nvSpPr>
        <xdr:cNvPr id="9" name="Shape 9"/>
        <xdr:cNvSpPr txBox="1"/>
      </xdr:nvSpPr>
      <xdr:spPr>
        <a:xfrm>
          <a:off x="4888800" y="3594263"/>
          <a:ext cx="914400" cy="3714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Figure</a:t>
          </a:r>
          <a:r>
            <a:rPr lang="en-US" sz="1100">
              <a:solidFill>
                <a:schemeClr val="dk1"/>
              </a:solidFill>
              <a:latin typeface="Calibri"/>
              <a:ea typeface="Calibri"/>
              <a:cs typeface="Calibri"/>
              <a:sym typeface="Calibri"/>
            </a:rPr>
            <a:t> 1</a:t>
          </a:r>
          <a:endParaRPr sz="1400"/>
        </a:p>
        <a:p>
          <a:pPr indent="0" lvl="0" marL="0" rtl="0" algn="l">
            <a:spcBef>
              <a:spcPts val="0"/>
            </a:spcBef>
            <a:spcAft>
              <a:spcPts val="0"/>
            </a:spcAft>
            <a:buNone/>
          </a:pPr>
          <a:r>
            <a:t/>
          </a:r>
          <a:endParaRPr sz="1100"/>
        </a:p>
      </xdr:txBody>
    </xdr:sp>
    <xdr:clientData fLocksWithSheet="0"/>
  </xdr:oneCellAnchor>
  <xdr:oneCellAnchor>
    <xdr:from>
      <xdr:col>13</xdr:col>
      <xdr:colOff>123825</xdr:colOff>
      <xdr:row>73</xdr:row>
      <xdr:rowOff>104775</xdr:rowOff>
    </xdr:from>
    <xdr:ext cx="923925" cy="400050"/>
    <xdr:sp>
      <xdr:nvSpPr>
        <xdr:cNvPr id="10" name="Shape 10"/>
        <xdr:cNvSpPr txBox="1"/>
      </xdr:nvSpPr>
      <xdr:spPr>
        <a:xfrm>
          <a:off x="4888800" y="3584738"/>
          <a:ext cx="914400" cy="3905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Figure</a:t>
          </a:r>
          <a:r>
            <a:rPr lang="en-US" sz="1100">
              <a:solidFill>
                <a:schemeClr val="dk1"/>
              </a:solidFill>
              <a:latin typeface="Calibri"/>
              <a:ea typeface="Calibri"/>
              <a:cs typeface="Calibri"/>
              <a:sym typeface="Calibri"/>
            </a:rPr>
            <a:t> 2</a:t>
          </a:r>
          <a:endParaRPr sz="1100"/>
        </a:p>
      </xdr:txBody>
    </xdr:sp>
    <xdr:clientData fLocksWithSheet="0"/>
  </xdr:oneCellAnchor>
  <xdr:oneCellAnchor>
    <xdr:from>
      <xdr:col>4</xdr:col>
      <xdr:colOff>152400</xdr:colOff>
      <xdr:row>67</xdr:row>
      <xdr:rowOff>19050</xdr:rowOff>
    </xdr:from>
    <xdr:ext cx="857250" cy="323850"/>
    <xdr:sp>
      <xdr:nvSpPr>
        <xdr:cNvPr id="11" name="Shape 11"/>
        <xdr:cNvSpPr txBox="1"/>
      </xdr:nvSpPr>
      <xdr:spPr>
        <a:xfrm>
          <a:off x="4922138" y="3618075"/>
          <a:ext cx="847725" cy="3238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Figure</a:t>
          </a:r>
          <a:r>
            <a:rPr lang="en-US" sz="1100">
              <a:solidFill>
                <a:schemeClr val="dk1"/>
              </a:solidFill>
              <a:latin typeface="Calibri"/>
              <a:ea typeface="Calibri"/>
              <a:cs typeface="Calibri"/>
              <a:sym typeface="Calibri"/>
            </a:rPr>
            <a:t> 3</a:t>
          </a:r>
          <a:endParaRPr sz="1100"/>
        </a:p>
      </xdr:txBody>
    </xdr:sp>
    <xdr:clientData fLocksWithSheet="0"/>
  </xdr:oneCellAnchor>
  <xdr:oneCellAnchor>
    <xdr:from>
      <xdr:col>21</xdr:col>
      <xdr:colOff>171450</xdr:colOff>
      <xdr:row>23</xdr:row>
      <xdr:rowOff>0</xdr:rowOff>
    </xdr:from>
    <xdr:ext cx="2409825" cy="381000"/>
    <xdr:sp>
      <xdr:nvSpPr>
        <xdr:cNvPr id="12" name="Shape 12"/>
        <xdr:cNvSpPr txBox="1"/>
      </xdr:nvSpPr>
      <xdr:spPr>
        <a:xfrm>
          <a:off x="4141088" y="3594263"/>
          <a:ext cx="2409825" cy="3714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Numerical</a:t>
          </a:r>
          <a:r>
            <a:rPr lang="en-US" sz="1100">
              <a:solidFill>
                <a:schemeClr val="dk1"/>
              </a:solidFill>
              <a:latin typeface="Calibri"/>
              <a:ea typeface="Calibri"/>
              <a:cs typeface="Calibri"/>
              <a:sym typeface="Calibri"/>
            </a:rPr>
            <a:t> application for Buckling</a:t>
          </a:r>
          <a:endParaRPr sz="1100"/>
        </a:p>
      </xdr:txBody>
    </xdr:sp>
    <xdr:clientData fLocksWithSheet="0"/>
  </xdr:oneCellAnchor>
  <xdr:oneCellAnchor>
    <xdr:from>
      <xdr:col>22</xdr:col>
      <xdr:colOff>142875</xdr:colOff>
      <xdr:row>37</xdr:row>
      <xdr:rowOff>0</xdr:rowOff>
    </xdr:from>
    <xdr:ext cx="2409825" cy="381000"/>
    <xdr:sp>
      <xdr:nvSpPr>
        <xdr:cNvPr id="13" name="Shape 13"/>
        <xdr:cNvSpPr txBox="1"/>
      </xdr:nvSpPr>
      <xdr:spPr>
        <a:xfrm>
          <a:off x="4141088" y="3594263"/>
          <a:ext cx="2409825" cy="3714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Numerical</a:t>
          </a:r>
          <a:r>
            <a:rPr lang="en-US" sz="1100">
              <a:solidFill>
                <a:schemeClr val="dk1"/>
              </a:solidFill>
              <a:latin typeface="Calibri"/>
              <a:ea typeface="Calibri"/>
              <a:cs typeface="Calibri"/>
              <a:sym typeface="Calibri"/>
            </a:rPr>
            <a:t> application for Bending</a:t>
          </a:r>
          <a:endParaRPr sz="1100"/>
        </a:p>
      </xdr:txBody>
    </xdr:sp>
    <xdr:clientData fLocksWithSheet="0"/>
  </xdr:oneCellAnchor>
  <xdr:oneCellAnchor>
    <xdr:from>
      <xdr:col>6</xdr:col>
      <xdr:colOff>19050</xdr:colOff>
      <xdr:row>81</xdr:row>
      <xdr:rowOff>19050</xdr:rowOff>
    </xdr:from>
    <xdr:ext cx="2409825" cy="381000"/>
    <xdr:sp>
      <xdr:nvSpPr>
        <xdr:cNvPr id="14" name="Shape 14"/>
        <xdr:cNvSpPr txBox="1"/>
      </xdr:nvSpPr>
      <xdr:spPr>
        <a:xfrm>
          <a:off x="4141088" y="3594263"/>
          <a:ext cx="2409825" cy="3714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Numerical</a:t>
          </a:r>
          <a:r>
            <a:rPr lang="en-US" sz="1100">
              <a:solidFill>
                <a:schemeClr val="dk1"/>
              </a:solidFill>
              <a:latin typeface="Calibri"/>
              <a:ea typeface="Calibri"/>
              <a:cs typeface="Calibri"/>
              <a:sym typeface="Calibri"/>
            </a:rPr>
            <a:t> application for Buckling</a:t>
          </a:r>
          <a:endParaRPr sz="1100"/>
        </a:p>
      </xdr:txBody>
    </xdr:sp>
    <xdr:clientData fLocksWithSheet="0"/>
  </xdr:oneCellAnchor>
  <xdr:oneCellAnchor>
    <xdr:from>
      <xdr:col>6</xdr:col>
      <xdr:colOff>28575</xdr:colOff>
      <xdr:row>95</xdr:row>
      <xdr:rowOff>38100</xdr:rowOff>
    </xdr:from>
    <xdr:ext cx="2409825" cy="381000"/>
    <xdr:sp>
      <xdr:nvSpPr>
        <xdr:cNvPr id="15" name="Shape 15"/>
        <xdr:cNvSpPr txBox="1"/>
      </xdr:nvSpPr>
      <xdr:spPr>
        <a:xfrm>
          <a:off x="4141088" y="3594263"/>
          <a:ext cx="2409825" cy="3714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Numerical</a:t>
          </a:r>
          <a:r>
            <a:rPr lang="en-US" sz="1100">
              <a:solidFill>
                <a:schemeClr val="dk1"/>
              </a:solidFill>
              <a:latin typeface="Calibri"/>
              <a:ea typeface="Calibri"/>
              <a:cs typeface="Calibri"/>
              <a:sym typeface="Calibri"/>
            </a:rPr>
            <a:t> application for Buckling</a:t>
          </a:r>
          <a:endParaRPr sz="1100"/>
        </a:p>
      </xdr:txBody>
    </xdr:sp>
    <xdr:clientData fLocksWithSheet="0"/>
  </xdr:oneCellAnchor>
  <xdr:oneCellAnchor>
    <xdr:from>
      <xdr:col>39</xdr:col>
      <xdr:colOff>266700</xdr:colOff>
      <xdr:row>37</xdr:row>
      <xdr:rowOff>123825</xdr:rowOff>
    </xdr:from>
    <xdr:ext cx="2438400" cy="400050"/>
    <xdr:sp>
      <xdr:nvSpPr>
        <xdr:cNvPr id="16" name="Shape 16"/>
        <xdr:cNvSpPr txBox="1"/>
      </xdr:nvSpPr>
      <xdr:spPr>
        <a:xfrm>
          <a:off x="4131563" y="3584738"/>
          <a:ext cx="2428875" cy="3905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Numerical</a:t>
          </a:r>
          <a:r>
            <a:rPr lang="en-US" sz="1100">
              <a:solidFill>
                <a:schemeClr val="dk1"/>
              </a:solidFill>
              <a:latin typeface="Calibri"/>
              <a:ea typeface="Calibri"/>
              <a:cs typeface="Calibri"/>
              <a:sym typeface="Calibri"/>
            </a:rPr>
            <a:t> application for Bending</a:t>
          </a:r>
          <a:endParaRPr sz="1100"/>
        </a:p>
      </xdr:txBody>
    </xdr:sp>
    <xdr:clientData fLocksWithSheet="0"/>
  </xdr:oneCellAnchor>
  <xdr:oneCellAnchor>
    <xdr:from>
      <xdr:col>39</xdr:col>
      <xdr:colOff>257175</xdr:colOff>
      <xdr:row>24</xdr:row>
      <xdr:rowOff>123825</xdr:rowOff>
    </xdr:from>
    <xdr:ext cx="2438400" cy="400050"/>
    <xdr:sp>
      <xdr:nvSpPr>
        <xdr:cNvPr id="17" name="Shape 17"/>
        <xdr:cNvSpPr txBox="1"/>
      </xdr:nvSpPr>
      <xdr:spPr>
        <a:xfrm>
          <a:off x="4131563" y="3584738"/>
          <a:ext cx="2428875" cy="3905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Numerical</a:t>
          </a:r>
          <a:r>
            <a:rPr lang="en-US" sz="1100">
              <a:solidFill>
                <a:schemeClr val="dk1"/>
              </a:solidFill>
              <a:latin typeface="Calibri"/>
              <a:ea typeface="Calibri"/>
              <a:cs typeface="Calibri"/>
              <a:sym typeface="Calibri"/>
            </a:rPr>
            <a:t> application for Buckling</a:t>
          </a:r>
          <a:endParaRPr sz="1100"/>
        </a:p>
      </xdr:txBody>
    </xdr:sp>
    <xdr:clientData fLocksWithSheet="0"/>
  </xdr:oneCellAnchor>
  <xdr:oneCellAnchor>
    <xdr:from>
      <xdr:col>37</xdr:col>
      <xdr:colOff>219075</xdr:colOff>
      <xdr:row>97</xdr:row>
      <xdr:rowOff>133350</xdr:rowOff>
    </xdr:from>
    <xdr:ext cx="2409825" cy="390525"/>
    <xdr:sp>
      <xdr:nvSpPr>
        <xdr:cNvPr id="18" name="Shape 18"/>
        <xdr:cNvSpPr txBox="1"/>
      </xdr:nvSpPr>
      <xdr:spPr>
        <a:xfrm>
          <a:off x="4141088" y="3589500"/>
          <a:ext cx="2409825" cy="3810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TSAC</a:t>
          </a:r>
          <a:r>
            <a:rPr lang="en-US" sz="1100">
              <a:solidFill>
                <a:schemeClr val="dk1"/>
              </a:solidFill>
              <a:latin typeface="Calibri"/>
              <a:ea typeface="Calibri"/>
              <a:cs typeface="Calibri"/>
              <a:sym typeface="Calibri"/>
            </a:rPr>
            <a:t> Wall dimensions</a:t>
          </a:r>
          <a:endParaRPr sz="1400"/>
        </a:p>
        <a:p>
          <a:pPr indent="0" lvl="0" marL="0" rtl="0" algn="l">
            <a:spcBef>
              <a:spcPts val="0"/>
            </a:spcBef>
            <a:spcAft>
              <a:spcPts val="0"/>
            </a:spcAft>
            <a:buNone/>
          </a:pPr>
          <a:r>
            <a:t/>
          </a:r>
          <a:endParaRPr sz="1100"/>
        </a:p>
      </xdr:txBody>
    </xdr:sp>
    <xdr:clientData fLocksWithSheet="0"/>
  </xdr:oneCellAnchor>
  <xdr:oneCellAnchor>
    <xdr:from>
      <xdr:col>1</xdr:col>
      <xdr:colOff>257175</xdr:colOff>
      <xdr:row>45</xdr:row>
      <xdr:rowOff>114300</xdr:rowOff>
    </xdr:from>
    <xdr:ext cx="4333875" cy="1600200"/>
    <xdr:pic>
      <xdr:nvPicPr>
        <xdr:cNvPr id="0" name="image26.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247650</xdr:colOff>
      <xdr:row>11</xdr:row>
      <xdr:rowOff>142875</xdr:rowOff>
    </xdr:from>
    <xdr:ext cx="4352925" cy="5915025"/>
    <xdr:pic>
      <xdr:nvPicPr>
        <xdr:cNvPr id="0" name="image24.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9525</xdr:colOff>
      <xdr:row>67</xdr:row>
      <xdr:rowOff>85725</xdr:rowOff>
    </xdr:from>
    <xdr:ext cx="1914525" cy="1552575"/>
    <xdr:pic>
      <xdr:nvPicPr>
        <xdr:cNvPr id="0" name="image51.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9525</xdr:colOff>
      <xdr:row>55</xdr:row>
      <xdr:rowOff>95250</xdr:rowOff>
    </xdr:from>
    <xdr:ext cx="2562225" cy="1609725"/>
    <xdr:pic>
      <xdr:nvPicPr>
        <xdr:cNvPr id="0" name="image51.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123825</xdr:colOff>
      <xdr:row>67</xdr:row>
      <xdr:rowOff>28575</xdr:rowOff>
    </xdr:from>
    <xdr:ext cx="2628900" cy="1600200"/>
    <xdr:pic>
      <xdr:nvPicPr>
        <xdr:cNvPr id="0" name="image51.pn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76200</xdr:colOff>
      <xdr:row>22</xdr:row>
      <xdr:rowOff>85725</xdr:rowOff>
    </xdr:from>
    <xdr:ext cx="3924300" cy="1990725"/>
    <xdr:pic>
      <xdr:nvPicPr>
        <xdr:cNvPr id="0" name="image23.png"/>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47625</xdr:colOff>
      <xdr:row>35</xdr:row>
      <xdr:rowOff>114300</xdr:rowOff>
    </xdr:from>
    <xdr:ext cx="4371975" cy="2343150"/>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17</xdr:col>
      <xdr:colOff>57150</xdr:colOff>
      <xdr:row>13</xdr:row>
      <xdr:rowOff>28575</xdr:rowOff>
    </xdr:from>
    <xdr:ext cx="5495925" cy="1428750"/>
    <xdr:pic>
      <xdr:nvPicPr>
        <xdr:cNvPr id="0" name="image22.png"/>
        <xdr:cNvPicPr preferRelativeResize="0"/>
      </xdr:nvPicPr>
      <xdr:blipFill>
        <a:blip cstate="print" r:embed="rId6"/>
        <a:stretch>
          <a:fillRect/>
        </a:stretch>
      </xdr:blipFill>
      <xdr:spPr>
        <a:prstGeom prst="rect">
          <a:avLst/>
        </a:prstGeom>
        <a:noFill/>
      </xdr:spPr>
    </xdr:pic>
    <xdr:clientData fLocksWithSheet="0"/>
  </xdr:oneCellAnchor>
  <xdr:oneCellAnchor>
    <xdr:from>
      <xdr:col>22</xdr:col>
      <xdr:colOff>38100</xdr:colOff>
      <xdr:row>60</xdr:row>
      <xdr:rowOff>66675</xdr:rowOff>
    </xdr:from>
    <xdr:ext cx="8458200" cy="6600825"/>
    <xdr:pic>
      <xdr:nvPicPr>
        <xdr:cNvPr id="0" name="image25.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295275</xdr:colOff>
      <xdr:row>94</xdr:row>
      <xdr:rowOff>28575</xdr:rowOff>
    </xdr:from>
    <xdr:ext cx="4314825" cy="2314575"/>
    <xdr:pic>
      <xdr:nvPicPr>
        <xdr:cNvPr id="0" name="image20.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295275</xdr:colOff>
      <xdr:row>78</xdr:row>
      <xdr:rowOff>38100</xdr:rowOff>
    </xdr:from>
    <xdr:ext cx="4305300" cy="2447925"/>
    <xdr:pic>
      <xdr:nvPicPr>
        <xdr:cNvPr id="0" name="image21.png"/>
        <xdr:cNvPicPr preferRelativeResize="0"/>
      </xdr:nvPicPr>
      <xdr:blipFill>
        <a:blip cstate="print" r:embed="rId9"/>
        <a:stretch>
          <a:fillRect/>
        </a:stretch>
      </xdr:blipFill>
      <xdr:spPr>
        <a:prstGeom prst="rect">
          <a:avLst/>
        </a:prstGeom>
        <a:noFill/>
      </xdr:spPr>
    </xdr:pic>
    <xdr:clientData fLocksWithSheet="0"/>
  </xdr:oneCellAnchor>
  <xdr:oneCellAnchor>
    <xdr:from>
      <xdr:col>34</xdr:col>
      <xdr:colOff>85725</xdr:colOff>
      <xdr:row>13</xdr:row>
      <xdr:rowOff>28575</xdr:rowOff>
    </xdr:from>
    <xdr:ext cx="5495925" cy="1428750"/>
    <xdr:pic>
      <xdr:nvPicPr>
        <xdr:cNvPr id="0" name="image22.png"/>
        <xdr:cNvPicPr preferRelativeResize="0"/>
      </xdr:nvPicPr>
      <xdr:blipFill>
        <a:blip cstate="print" r:embed="rId6"/>
        <a:stretch>
          <a:fillRect/>
        </a:stretch>
      </xdr:blipFill>
      <xdr:spPr>
        <a:prstGeom prst="rect">
          <a:avLst/>
        </a:prstGeom>
        <a:noFill/>
      </xdr:spPr>
    </xdr:pic>
    <xdr:clientData fLocksWithSheet="0"/>
  </xdr:oneCellAnchor>
  <xdr:oneCellAnchor>
    <xdr:from>
      <xdr:col>35</xdr:col>
      <xdr:colOff>57150</xdr:colOff>
      <xdr:row>37</xdr:row>
      <xdr:rowOff>38100</xdr:rowOff>
    </xdr:from>
    <xdr:ext cx="3962400" cy="2076450"/>
    <xdr:pic>
      <xdr:nvPicPr>
        <xdr:cNvPr id="0" name="image15.png"/>
        <xdr:cNvPicPr preferRelativeResize="0"/>
      </xdr:nvPicPr>
      <xdr:blipFill>
        <a:blip cstate="print" r:embed="rId10"/>
        <a:stretch>
          <a:fillRect/>
        </a:stretch>
      </xdr:blipFill>
      <xdr:spPr>
        <a:prstGeom prst="rect">
          <a:avLst/>
        </a:prstGeom>
        <a:noFill/>
      </xdr:spPr>
    </xdr:pic>
    <xdr:clientData fLocksWithSheet="0"/>
  </xdr:oneCellAnchor>
  <xdr:oneCellAnchor>
    <xdr:from>
      <xdr:col>35</xdr:col>
      <xdr:colOff>57150</xdr:colOff>
      <xdr:row>23</xdr:row>
      <xdr:rowOff>104775</xdr:rowOff>
    </xdr:from>
    <xdr:ext cx="3971925" cy="2124075"/>
    <xdr:pic>
      <xdr:nvPicPr>
        <xdr:cNvPr id="0" name="image17.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67</xdr:row>
      <xdr:rowOff>85725</xdr:rowOff>
    </xdr:from>
    <xdr:ext cx="5353050" cy="1000125"/>
    <xdr:sp>
      <xdr:nvSpPr>
        <xdr:cNvPr id="19" name="Shape 19"/>
        <xdr:cNvSpPr txBox="1"/>
      </xdr:nvSpPr>
      <xdr:spPr>
        <a:xfrm>
          <a:off x="2672650" y="3284700"/>
          <a:ext cx="5346700" cy="9906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Calculations</a:t>
          </a:r>
          <a:r>
            <a:rPr lang="en-US" sz="1100">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7</xdr:col>
      <xdr:colOff>123825</xdr:colOff>
      <xdr:row>77</xdr:row>
      <xdr:rowOff>0</xdr:rowOff>
    </xdr:from>
    <xdr:ext cx="2114550" cy="866775"/>
    <xdr:sp>
      <xdr:nvSpPr>
        <xdr:cNvPr id="20" name="Shape 20"/>
        <xdr:cNvSpPr txBox="1"/>
      </xdr:nvSpPr>
      <xdr:spPr>
        <a:xfrm>
          <a:off x="4288884" y="3349412"/>
          <a:ext cx="2114232" cy="861177"/>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Illustration of the</a:t>
          </a:r>
          <a:r>
            <a:rPr lang="en-US" sz="1100">
              <a:solidFill>
                <a:schemeClr val="dk1"/>
              </a:solidFill>
              <a:latin typeface="Calibri"/>
              <a:ea typeface="Calibri"/>
              <a:cs typeface="Calibri"/>
              <a:sym typeface="Calibri"/>
            </a:rPr>
            <a:t> case</a:t>
          </a:r>
          <a:r>
            <a:rPr lang="en-US" sz="1100">
              <a:solidFill>
                <a:schemeClr val="dk1"/>
              </a:solidFill>
              <a:latin typeface="Calibri"/>
              <a:ea typeface="Calibri"/>
              <a:cs typeface="Calibri"/>
              <a:sym typeface="Calibri"/>
            </a:rPr>
            <a:t> where only one bracket is in</a:t>
          </a:r>
          <a:r>
            <a:rPr lang="en-US" sz="1100">
              <a:solidFill>
                <a:schemeClr val="dk1"/>
              </a:solidFill>
              <a:latin typeface="Calibri"/>
              <a:ea typeface="Calibri"/>
              <a:cs typeface="Calibri"/>
              <a:sym typeface="Calibri"/>
            </a:rPr>
            <a:t> contact with the rack, and thus, supports the load.</a:t>
          </a:r>
          <a:endParaRPr sz="1100"/>
        </a:p>
      </xdr:txBody>
    </xdr:sp>
    <xdr:clientData fLocksWithSheet="0"/>
  </xdr:oneCellAnchor>
  <xdr:oneCellAnchor>
    <xdr:from>
      <xdr:col>11</xdr:col>
      <xdr:colOff>38100</xdr:colOff>
      <xdr:row>90</xdr:row>
      <xdr:rowOff>66675</xdr:rowOff>
    </xdr:from>
    <xdr:ext cx="1504950" cy="1209675"/>
    <xdr:sp>
      <xdr:nvSpPr>
        <xdr:cNvPr id="21" name="Shape 21"/>
        <xdr:cNvSpPr txBox="1"/>
      </xdr:nvSpPr>
      <xdr:spPr>
        <a:xfrm>
          <a:off x="4597238" y="3176239"/>
          <a:ext cx="1497524" cy="1207523"/>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Calculations regarding </a:t>
          </a:r>
          <a:r>
            <a:rPr b="1" lang="en-US" sz="1100">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0</xdr:col>
      <xdr:colOff>104775</xdr:colOff>
      <xdr:row>38</xdr:row>
      <xdr:rowOff>123825</xdr:rowOff>
    </xdr:from>
    <xdr:ext cx="5172075" cy="781050"/>
    <xdr:sp>
      <xdr:nvSpPr>
        <xdr:cNvPr id="22" name="Shape 22"/>
        <xdr:cNvSpPr txBox="1"/>
      </xdr:nvSpPr>
      <xdr:spPr>
        <a:xfrm>
          <a:off x="2763629" y="3389637"/>
          <a:ext cx="5164742" cy="780727"/>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The accumulator attachement</a:t>
          </a:r>
          <a:r>
            <a:rPr lang="en-US" sz="1100">
              <a:solidFill>
                <a:schemeClr val="dk1"/>
              </a:solidFill>
              <a:latin typeface="Calibri"/>
              <a:ea typeface="Calibri"/>
              <a:cs typeface="Calibri"/>
              <a:sym typeface="Calibri"/>
            </a:rPr>
            <a: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114300</xdr:colOff>
      <xdr:row>45</xdr:row>
      <xdr:rowOff>0</xdr:rowOff>
    </xdr:from>
    <xdr:ext cx="5133975" cy="438150"/>
    <xdr:sp>
      <xdr:nvSpPr>
        <xdr:cNvPr id="23" name="Shape 23"/>
        <xdr:cNvSpPr txBox="1"/>
      </xdr:nvSpPr>
      <xdr:spPr>
        <a:xfrm>
          <a:off x="2780600" y="3561735"/>
          <a:ext cx="5130800" cy="436530"/>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All</a:t>
          </a:r>
          <a:r>
            <a:rPr lang="en-US" sz="1100">
              <a:solidFill>
                <a:schemeClr val="dk1"/>
              </a:solidFill>
              <a:latin typeface="Calibri"/>
              <a:ea typeface="Calibri"/>
              <a:cs typeface="Calibri"/>
              <a:sym typeface="Calibri"/>
            </a:rPr>
            <a:t> brackets and support (pink and teal) are welded to the chassis. The racks (blue) are welded to the TSAC.</a:t>
          </a:r>
          <a:endParaRPr sz="1400"/>
        </a:p>
      </xdr:txBody>
    </xdr:sp>
    <xdr:clientData fLocksWithSheet="0"/>
  </xdr:oneCellAnchor>
  <xdr:oneCellAnchor>
    <xdr:from>
      <xdr:col>0</xdr:col>
      <xdr:colOff>47625</xdr:colOff>
      <xdr:row>48</xdr:row>
      <xdr:rowOff>85725</xdr:rowOff>
    </xdr:from>
    <xdr:ext cx="5162550" cy="971550"/>
    <xdr:sp>
      <xdr:nvSpPr>
        <xdr:cNvPr id="24" name="Shape 24"/>
        <xdr:cNvSpPr txBox="1"/>
      </xdr:nvSpPr>
      <xdr:spPr>
        <a:xfrm>
          <a:off x="2765360" y="3295092"/>
          <a:ext cx="5161280" cy="969817"/>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38100</xdr:colOff>
      <xdr:row>63</xdr:row>
      <xdr:rowOff>104775</xdr:rowOff>
    </xdr:from>
    <xdr:ext cx="5353050" cy="609600"/>
    <xdr:sp>
      <xdr:nvSpPr>
        <xdr:cNvPr id="25" name="Shape 25"/>
        <xdr:cNvSpPr txBox="1"/>
      </xdr:nvSpPr>
      <xdr:spPr>
        <a:xfrm>
          <a:off x="2672651" y="3475494"/>
          <a:ext cx="5346699" cy="609013"/>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104775</xdr:colOff>
      <xdr:row>13</xdr:row>
      <xdr:rowOff>114300</xdr:rowOff>
    </xdr:from>
    <xdr:ext cx="5191125" cy="609600"/>
    <xdr:sp>
      <xdr:nvSpPr>
        <xdr:cNvPr id="26" name="Shape 26"/>
        <xdr:cNvSpPr txBox="1"/>
      </xdr:nvSpPr>
      <xdr:spPr>
        <a:xfrm>
          <a:off x="2755200" y="3475494"/>
          <a:ext cx="5181600" cy="609013"/>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76200</xdr:colOff>
      <xdr:row>13</xdr:row>
      <xdr:rowOff>95250</xdr:rowOff>
    </xdr:from>
    <xdr:ext cx="5191125" cy="609600"/>
    <xdr:sp>
      <xdr:nvSpPr>
        <xdr:cNvPr id="27" name="Shape 27"/>
        <xdr:cNvSpPr txBox="1"/>
      </xdr:nvSpPr>
      <xdr:spPr>
        <a:xfrm>
          <a:off x="2755200" y="3475494"/>
          <a:ext cx="5181600" cy="609013"/>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27</xdr:col>
      <xdr:colOff>285750</xdr:colOff>
      <xdr:row>30</xdr:row>
      <xdr:rowOff>133350</xdr:rowOff>
    </xdr:from>
    <xdr:ext cx="1504950" cy="1209675"/>
    <xdr:sp>
      <xdr:nvSpPr>
        <xdr:cNvPr id="28" name="Shape 28"/>
        <xdr:cNvSpPr txBox="1"/>
      </xdr:nvSpPr>
      <xdr:spPr>
        <a:xfrm>
          <a:off x="4597238" y="3176239"/>
          <a:ext cx="1497524" cy="1207523"/>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Calculations regarding </a:t>
          </a:r>
          <a:r>
            <a:rPr b="1" lang="en-US" sz="1100">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45</xdr:col>
      <xdr:colOff>142875</xdr:colOff>
      <xdr:row>36</xdr:row>
      <xdr:rowOff>133350</xdr:rowOff>
    </xdr:from>
    <xdr:ext cx="1504950" cy="1209675"/>
    <xdr:sp>
      <xdr:nvSpPr>
        <xdr:cNvPr id="29" name="Shape 29"/>
        <xdr:cNvSpPr txBox="1"/>
      </xdr:nvSpPr>
      <xdr:spPr>
        <a:xfrm>
          <a:off x="4597238" y="3176239"/>
          <a:ext cx="1497524" cy="1207523"/>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Calculations regarding </a:t>
          </a:r>
          <a:r>
            <a:rPr b="1" lang="en-US" sz="1100">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209550</xdr:colOff>
      <xdr:row>59</xdr:row>
      <xdr:rowOff>38100</xdr:rowOff>
    </xdr:from>
    <xdr:ext cx="4886325" cy="361950"/>
    <xdr:sp>
      <xdr:nvSpPr>
        <xdr:cNvPr id="30" name="Shape 30"/>
        <xdr:cNvSpPr txBox="1"/>
      </xdr:nvSpPr>
      <xdr:spPr>
        <a:xfrm>
          <a:off x="2905669" y="3599554"/>
          <a:ext cx="4880663" cy="360892"/>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Rest of X Direction calculation here</a:t>
          </a:r>
          <a:r>
            <a:rPr lang="en-US" sz="1100">
              <a:solidFill>
                <a:schemeClr val="dk1"/>
              </a:solidFill>
              <a:latin typeface="Calibri"/>
              <a:ea typeface="Calibri"/>
              <a:cs typeface="Calibri"/>
              <a:sym typeface="Calibri"/>
            </a:rPr>
            <a:t> below</a:t>
          </a:r>
          <a:endParaRPr sz="1100"/>
        </a:p>
      </xdr:txBody>
    </xdr:sp>
    <xdr:clientData fLocksWithSheet="0"/>
  </xdr:oneCellAnchor>
  <xdr:oneCellAnchor>
    <xdr:from>
      <xdr:col>0</xdr:col>
      <xdr:colOff>190500</xdr:colOff>
      <xdr:row>105</xdr:row>
      <xdr:rowOff>0</xdr:rowOff>
    </xdr:from>
    <xdr:ext cx="4886325" cy="247650"/>
    <xdr:sp>
      <xdr:nvSpPr>
        <xdr:cNvPr id="31" name="Shape 31"/>
        <xdr:cNvSpPr txBox="1"/>
      </xdr:nvSpPr>
      <xdr:spPr>
        <a:xfrm>
          <a:off x="2905669" y="3658821"/>
          <a:ext cx="4880663" cy="242359"/>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29</xdr:col>
      <xdr:colOff>257175</xdr:colOff>
      <xdr:row>97</xdr:row>
      <xdr:rowOff>57150</xdr:rowOff>
    </xdr:from>
    <xdr:ext cx="1247775" cy="314325"/>
    <xdr:sp>
      <xdr:nvSpPr>
        <xdr:cNvPr id="32" name="Shape 32"/>
        <xdr:cNvSpPr txBox="1"/>
      </xdr:nvSpPr>
      <xdr:spPr>
        <a:xfrm>
          <a:off x="4726002" y="3624955"/>
          <a:ext cx="1239996" cy="31009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oneCellAnchor>
    <xdr:from>
      <xdr:col>29</xdr:col>
      <xdr:colOff>0</xdr:colOff>
      <xdr:row>63</xdr:row>
      <xdr:rowOff>0</xdr:rowOff>
    </xdr:from>
    <xdr:ext cx="1457325" cy="314325"/>
    <xdr:sp>
      <xdr:nvSpPr>
        <xdr:cNvPr id="33" name="Shape 33"/>
        <xdr:cNvSpPr txBox="1"/>
      </xdr:nvSpPr>
      <xdr:spPr>
        <a:xfrm>
          <a:off x="4618317" y="3624955"/>
          <a:ext cx="1455367" cy="31009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xdr:col>
      <xdr:colOff>152400</xdr:colOff>
      <xdr:row>13</xdr:row>
      <xdr:rowOff>0</xdr:rowOff>
    </xdr:from>
    <xdr:ext cx="3486150" cy="2409825"/>
    <xdr:pic>
      <xdr:nvPicPr>
        <xdr:cNvPr id="0" name="image3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85725</xdr:colOff>
      <xdr:row>28</xdr:row>
      <xdr:rowOff>28575</xdr:rowOff>
    </xdr:from>
    <xdr:ext cx="4724400" cy="1571625"/>
    <xdr:pic>
      <xdr:nvPicPr>
        <xdr:cNvPr id="0" name="image2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247650</xdr:colOff>
      <xdr:row>55</xdr:row>
      <xdr:rowOff>95250</xdr:rowOff>
    </xdr:from>
    <xdr:ext cx="3771900" cy="1104900"/>
    <xdr:pic>
      <xdr:nvPicPr>
        <xdr:cNvPr id="0" name="image2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47625</xdr:colOff>
      <xdr:row>74</xdr:row>
      <xdr:rowOff>57150</xdr:rowOff>
    </xdr:from>
    <xdr:ext cx="2676525" cy="1790700"/>
    <xdr:pic>
      <xdr:nvPicPr>
        <xdr:cNvPr id="0" name="image30.jp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47625</xdr:colOff>
      <xdr:row>87</xdr:row>
      <xdr:rowOff>0</xdr:rowOff>
    </xdr:from>
    <xdr:ext cx="4352925" cy="2000250"/>
    <xdr:pic>
      <xdr:nvPicPr>
        <xdr:cNvPr id="0" name="image28.jpg"/>
        <xdr:cNvPicPr preferRelativeResize="0"/>
      </xdr:nvPicPr>
      <xdr:blipFill>
        <a:blip cstate="print" r:embed="rId5"/>
        <a:stretch>
          <a:fillRect/>
        </a:stretch>
      </xdr:blipFill>
      <xdr:spPr>
        <a:prstGeom prst="rect">
          <a:avLst/>
        </a:prstGeom>
        <a:noFill/>
      </xdr:spPr>
    </xdr:pic>
    <xdr:clientData fLocksWithSheet="0"/>
  </xdr:oneCellAnchor>
  <xdr:oneCellAnchor>
    <xdr:from>
      <xdr:col>17</xdr:col>
      <xdr:colOff>104775</xdr:colOff>
      <xdr:row>18</xdr:row>
      <xdr:rowOff>47625</xdr:rowOff>
    </xdr:from>
    <xdr:ext cx="5467350" cy="1143000"/>
    <xdr:pic>
      <xdr:nvPicPr>
        <xdr:cNvPr id="0" name="image37.jpg"/>
        <xdr:cNvPicPr preferRelativeResize="0"/>
      </xdr:nvPicPr>
      <xdr:blipFill>
        <a:blip cstate="print" r:embed="rId6"/>
        <a:stretch>
          <a:fillRect/>
        </a:stretch>
      </xdr:blipFill>
      <xdr:spPr>
        <a:prstGeom prst="rect">
          <a:avLst/>
        </a:prstGeom>
        <a:noFill/>
      </xdr:spPr>
    </xdr:pic>
    <xdr:clientData fLocksWithSheet="0"/>
  </xdr:oneCellAnchor>
  <xdr:oneCellAnchor>
    <xdr:from>
      <xdr:col>34</xdr:col>
      <xdr:colOff>142875</xdr:colOff>
      <xdr:row>18</xdr:row>
      <xdr:rowOff>66675</xdr:rowOff>
    </xdr:from>
    <xdr:ext cx="5467350" cy="1619250"/>
    <xdr:pic>
      <xdr:nvPicPr>
        <xdr:cNvPr id="0" name="image37.jpg"/>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85725</xdr:colOff>
      <xdr:row>26</xdr:row>
      <xdr:rowOff>0</xdr:rowOff>
    </xdr:from>
    <xdr:ext cx="4352925" cy="2000250"/>
    <xdr:pic>
      <xdr:nvPicPr>
        <xdr:cNvPr id="0" name="image28.jpg"/>
        <xdr:cNvPicPr preferRelativeResize="0"/>
      </xdr:nvPicPr>
      <xdr:blipFill>
        <a:blip cstate="print" r:embed="rId5"/>
        <a:stretch>
          <a:fillRect/>
        </a:stretch>
      </xdr:blipFill>
      <xdr:spPr>
        <a:prstGeom prst="rect">
          <a:avLst/>
        </a:prstGeom>
        <a:noFill/>
      </xdr:spPr>
    </xdr:pic>
    <xdr:clientData fLocksWithSheet="0"/>
  </xdr:oneCellAnchor>
  <xdr:oneCellAnchor>
    <xdr:from>
      <xdr:col>17</xdr:col>
      <xdr:colOff>104775</xdr:colOff>
      <xdr:row>38</xdr:row>
      <xdr:rowOff>57150</xdr:rowOff>
    </xdr:from>
    <xdr:ext cx="4352925" cy="676275"/>
    <xdr:pic>
      <xdr:nvPicPr>
        <xdr:cNvPr id="0" name="image28.jpg"/>
        <xdr:cNvPicPr preferRelativeResize="0"/>
      </xdr:nvPicPr>
      <xdr:blipFill>
        <a:blip cstate="print" r:embed="rId5"/>
        <a:stretch>
          <a:fillRect/>
        </a:stretch>
      </xdr:blipFill>
      <xdr:spPr>
        <a:prstGeom prst="rect">
          <a:avLst/>
        </a:prstGeom>
        <a:noFill/>
      </xdr:spPr>
    </xdr:pic>
    <xdr:clientData fLocksWithSheet="0"/>
  </xdr:oneCellAnchor>
  <xdr:oneCellAnchor>
    <xdr:from>
      <xdr:col>34</xdr:col>
      <xdr:colOff>114300</xdr:colOff>
      <xdr:row>31</xdr:row>
      <xdr:rowOff>152400</xdr:rowOff>
    </xdr:from>
    <xdr:ext cx="4352925" cy="2019300"/>
    <xdr:pic>
      <xdr:nvPicPr>
        <xdr:cNvPr id="0" name="image28.jpg"/>
        <xdr:cNvPicPr preferRelativeResize="0"/>
      </xdr:nvPicPr>
      <xdr:blipFill>
        <a:blip cstate="print" r:embed="rId5"/>
        <a:stretch>
          <a:fillRect/>
        </a:stretch>
      </xdr:blipFill>
      <xdr:spPr>
        <a:prstGeom prst="rect">
          <a:avLst/>
        </a:prstGeom>
        <a:noFill/>
      </xdr:spPr>
    </xdr:pic>
    <xdr:clientData fLocksWithSheet="0"/>
  </xdr:oneCellAnchor>
  <xdr:oneCellAnchor>
    <xdr:from>
      <xdr:col>34</xdr:col>
      <xdr:colOff>123825</xdr:colOff>
      <xdr:row>44</xdr:row>
      <xdr:rowOff>38100</xdr:rowOff>
    </xdr:from>
    <xdr:ext cx="4352925" cy="895350"/>
    <xdr:pic>
      <xdr:nvPicPr>
        <xdr:cNvPr id="0" name="image28.jpg"/>
        <xdr:cNvPicPr preferRelativeResize="0"/>
      </xdr:nvPicPr>
      <xdr:blipFill>
        <a:blip cstate="print" r:embed="rId5"/>
        <a:stretch>
          <a:fillRect/>
        </a:stretch>
      </xdr:blipFill>
      <xdr:spPr>
        <a:prstGeom prst="rect">
          <a:avLst/>
        </a:prstGeom>
        <a:noFill/>
      </xdr:spPr>
    </xdr:pic>
    <xdr:clientData fLocksWithSheet="0"/>
  </xdr:oneCellAnchor>
  <xdr:oneCellAnchor>
    <xdr:from>
      <xdr:col>18</xdr:col>
      <xdr:colOff>152400</xdr:colOff>
      <xdr:row>63</xdr:row>
      <xdr:rowOff>123825</xdr:rowOff>
    </xdr:from>
    <xdr:ext cx="4552950" cy="2247900"/>
    <xdr:pic>
      <xdr:nvPicPr>
        <xdr:cNvPr id="0" name="image30.jpg"/>
        <xdr:cNvPicPr preferRelativeResize="0"/>
      </xdr:nvPicPr>
      <xdr:blipFill>
        <a:blip cstate="print" r:embed="rId4"/>
        <a:stretch>
          <a:fillRect/>
        </a:stretch>
      </xdr:blipFill>
      <xdr:spPr>
        <a:prstGeom prst="rect">
          <a:avLst/>
        </a:prstGeom>
        <a:noFill/>
      </xdr:spPr>
    </xdr:pic>
    <xdr:clientData fLocksWithSheet="0"/>
  </xdr:oneCellAnchor>
  <xdr:oneCellAnchor>
    <xdr:from>
      <xdr:col>18</xdr:col>
      <xdr:colOff>152400</xdr:colOff>
      <xdr:row>77</xdr:row>
      <xdr:rowOff>76200</xdr:rowOff>
    </xdr:from>
    <xdr:ext cx="4543425" cy="2752725"/>
    <xdr:pic>
      <xdr:nvPicPr>
        <xdr:cNvPr id="0" name="image39.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209550</xdr:colOff>
      <xdr:row>39</xdr:row>
      <xdr:rowOff>133350</xdr:rowOff>
    </xdr:from>
    <xdr:ext cx="1447800" cy="266700"/>
    <xdr:sp>
      <xdr:nvSpPr>
        <xdr:cNvPr id="34" name="Shape 34"/>
        <xdr:cNvSpPr txBox="1"/>
      </xdr:nvSpPr>
      <xdr:spPr>
        <a:xfrm>
          <a:off x="4625162" y="3647785"/>
          <a:ext cx="1441677" cy="264431"/>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Numerical</a:t>
          </a:r>
          <a:r>
            <a:rPr lang="en-US" sz="1100">
              <a:solidFill>
                <a:schemeClr val="dk1"/>
              </a:solidFill>
              <a:latin typeface="Calibri"/>
              <a:ea typeface="Calibri"/>
              <a:cs typeface="Calibri"/>
              <a:sym typeface="Calibri"/>
            </a:rPr>
            <a:t> application</a:t>
          </a:r>
          <a:endParaRPr sz="1100"/>
        </a:p>
      </xdr:txBody>
    </xdr:sp>
    <xdr:clientData fLocksWithSheet="0"/>
  </xdr:oneCellAnchor>
  <xdr:oneCellAnchor>
    <xdr:from>
      <xdr:col>17</xdr:col>
      <xdr:colOff>190500</xdr:colOff>
      <xdr:row>0</xdr:row>
      <xdr:rowOff>66675</xdr:rowOff>
    </xdr:from>
    <xdr:ext cx="5067300" cy="5657850"/>
    <xdr:pic>
      <xdr:nvPicPr>
        <xdr:cNvPr id="0" name="image3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104775</xdr:colOff>
      <xdr:row>32</xdr:row>
      <xdr:rowOff>76200</xdr:rowOff>
    </xdr:from>
    <xdr:ext cx="2162175" cy="1771650"/>
    <xdr:pic>
      <xdr:nvPicPr>
        <xdr:cNvPr id="0" name="image3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104775</xdr:colOff>
      <xdr:row>43</xdr:row>
      <xdr:rowOff>142875</xdr:rowOff>
    </xdr:from>
    <xdr:ext cx="2162175" cy="2171700"/>
    <xdr:pic>
      <xdr:nvPicPr>
        <xdr:cNvPr id="0" name="image3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276225</xdr:colOff>
      <xdr:row>39</xdr:row>
      <xdr:rowOff>85725</xdr:rowOff>
    </xdr:from>
    <xdr:ext cx="3562350" cy="1628775"/>
    <xdr:pic>
      <xdr:nvPicPr>
        <xdr:cNvPr id="0" name="image3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133350</xdr:colOff>
      <xdr:row>32</xdr:row>
      <xdr:rowOff>76200</xdr:rowOff>
    </xdr:from>
    <xdr:ext cx="2895600" cy="1771650"/>
    <xdr:pic>
      <xdr:nvPicPr>
        <xdr:cNvPr id="0" name="image36.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14</xdr:row>
      <xdr:rowOff>85725</xdr:rowOff>
    </xdr:from>
    <xdr:ext cx="1085850" cy="266700"/>
    <xdr:sp>
      <xdr:nvSpPr>
        <xdr:cNvPr id="35" name="Shape 35"/>
        <xdr:cNvSpPr txBox="1"/>
      </xdr:nvSpPr>
      <xdr:spPr>
        <a:xfrm>
          <a:off x="4805435" y="3647720"/>
          <a:ext cx="1081130" cy="264560"/>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Cover</a:t>
          </a:r>
          <a:r>
            <a:rPr lang="en-US" sz="1100">
              <a:solidFill>
                <a:schemeClr val="dk1"/>
              </a:solidFill>
              <a:latin typeface="Calibri"/>
              <a:ea typeface="Calibri"/>
              <a:cs typeface="Calibri"/>
              <a:sym typeface="Calibri"/>
            </a:rPr>
            <a:t> fasteners</a:t>
          </a:r>
          <a:endParaRPr sz="1100">
            <a:solidFill>
              <a:schemeClr val="dk1"/>
            </a:solidFill>
          </a:endParaRPr>
        </a:p>
      </xdr:txBody>
    </xdr:sp>
    <xdr:clientData fLocksWithSheet="0"/>
  </xdr:oneCellAnchor>
  <xdr:oneCellAnchor>
    <xdr:from>
      <xdr:col>18</xdr:col>
      <xdr:colOff>0</xdr:colOff>
      <xdr:row>15</xdr:row>
      <xdr:rowOff>0</xdr:rowOff>
    </xdr:from>
    <xdr:ext cx="2390775" cy="266700"/>
    <xdr:sp>
      <xdr:nvSpPr>
        <xdr:cNvPr id="36" name="Shape 36"/>
        <xdr:cNvSpPr txBox="1"/>
      </xdr:nvSpPr>
      <xdr:spPr>
        <a:xfrm>
          <a:off x="4155354" y="3647720"/>
          <a:ext cx="2381293" cy="264560"/>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TSAC Attachement</a:t>
          </a:r>
          <a:r>
            <a:rPr lang="en-US" sz="1100">
              <a:solidFill>
                <a:schemeClr val="dk1"/>
              </a:solidFill>
              <a:latin typeface="Calibri"/>
              <a:ea typeface="Calibri"/>
              <a:cs typeface="Calibri"/>
              <a:sym typeface="Calibri"/>
            </a:rPr>
            <a:t> threaded fasteners</a:t>
          </a:r>
          <a:endParaRPr sz="1100">
            <a:solidFill>
              <a:schemeClr val="dk1"/>
            </a:solidFill>
          </a:endParaRPr>
        </a:p>
      </xdr:txBody>
    </xdr:sp>
    <xdr:clientData fLocksWithSheet="0"/>
  </xdr:oneCellAnchor>
  <xdr:oneCellAnchor>
    <xdr:from>
      <xdr:col>35</xdr:col>
      <xdr:colOff>0</xdr:colOff>
      <xdr:row>15</xdr:row>
      <xdr:rowOff>0</xdr:rowOff>
    </xdr:from>
    <xdr:ext cx="1000125" cy="266700"/>
    <xdr:sp>
      <xdr:nvSpPr>
        <xdr:cNvPr id="37" name="Shape 37"/>
        <xdr:cNvSpPr txBox="1"/>
      </xdr:nvSpPr>
      <xdr:spPr>
        <a:xfrm>
          <a:off x="4848460" y="3647720"/>
          <a:ext cx="995081" cy="264560"/>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PCB Fasteners</a:t>
          </a:r>
          <a:endParaRPr sz="1400"/>
        </a:p>
      </xdr:txBody>
    </xdr:sp>
    <xdr:clientData fLocksWithSheet="0"/>
  </xdr:oneCellAnchor>
  <xdr:oneCellAnchor>
    <xdr:from>
      <xdr:col>0</xdr:col>
      <xdr:colOff>95250</xdr:colOff>
      <xdr:row>38</xdr:row>
      <xdr:rowOff>38100</xdr:rowOff>
    </xdr:from>
    <xdr:ext cx="962025" cy="266700"/>
    <xdr:sp>
      <xdr:nvSpPr>
        <xdr:cNvPr id="38" name="Shape 38"/>
        <xdr:cNvSpPr txBox="1"/>
      </xdr:nvSpPr>
      <xdr:spPr>
        <a:xfrm>
          <a:off x="4866991" y="3647785"/>
          <a:ext cx="958019" cy="264431"/>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IMD Fastener</a:t>
          </a:r>
          <a:endParaRPr sz="1400"/>
        </a:p>
      </xdr:txBody>
    </xdr:sp>
    <xdr:clientData fLocksWithSheet="0"/>
  </xdr:oneCellAnchor>
  <xdr:oneCellAnchor>
    <xdr:from>
      <xdr:col>17</xdr:col>
      <xdr:colOff>152400</xdr:colOff>
      <xdr:row>38</xdr:row>
      <xdr:rowOff>47625</xdr:rowOff>
    </xdr:from>
    <xdr:ext cx="1409700" cy="266700"/>
    <xdr:sp>
      <xdr:nvSpPr>
        <xdr:cNvPr id="39" name="Shape 39"/>
        <xdr:cNvSpPr txBox="1"/>
      </xdr:nvSpPr>
      <xdr:spPr>
        <a:xfrm>
          <a:off x="4644975" y="3647785"/>
          <a:ext cx="1402050" cy="264431"/>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Connectors fasteners</a:t>
          </a:r>
          <a:endParaRPr sz="1400"/>
        </a:p>
      </xdr:txBody>
    </xdr:sp>
    <xdr:clientData fLocksWithSheet="0"/>
  </xdr:oneCellAnchor>
  <xdr:oneCellAnchor>
    <xdr:from>
      <xdr:col>34</xdr:col>
      <xdr:colOff>228600</xdr:colOff>
      <xdr:row>37</xdr:row>
      <xdr:rowOff>123825</xdr:rowOff>
    </xdr:from>
    <xdr:ext cx="1476375" cy="266700"/>
    <xdr:sp>
      <xdr:nvSpPr>
        <xdr:cNvPr id="40" name="Shape 40"/>
        <xdr:cNvSpPr txBox="1"/>
      </xdr:nvSpPr>
      <xdr:spPr>
        <a:xfrm>
          <a:off x="4610222" y="3647785"/>
          <a:ext cx="1471557" cy="264431"/>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Honeycomb fasteners</a:t>
          </a:r>
          <a:endParaRPr sz="1400"/>
        </a:p>
      </xdr:txBody>
    </xdr:sp>
    <xdr:clientData fLocksWithSheet="0"/>
  </xdr:oneCellAnchor>
  <xdr:oneCellAnchor>
    <xdr:from>
      <xdr:col>6</xdr:col>
      <xdr:colOff>238125</xdr:colOff>
      <xdr:row>15</xdr:row>
      <xdr:rowOff>114300</xdr:rowOff>
    </xdr:from>
    <xdr:ext cx="1343025" cy="609600"/>
    <xdr:sp>
      <xdr:nvSpPr>
        <xdr:cNvPr id="41" name="Shape 41"/>
        <xdr:cNvSpPr txBox="1"/>
      </xdr:nvSpPr>
      <xdr:spPr>
        <a:xfrm>
          <a:off x="4676618" y="3475686"/>
          <a:ext cx="1338764" cy="608628"/>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- 8:8 Grade</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 M4</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 Socket Head screw</a:t>
          </a:r>
          <a:endParaRPr sz="1400"/>
        </a:p>
      </xdr:txBody>
    </xdr:sp>
    <xdr:clientData fLocksWithSheet="0"/>
  </xdr:oneCellAnchor>
  <xdr:oneCellAnchor>
    <xdr:from>
      <xdr:col>26</xdr:col>
      <xdr:colOff>200025</xdr:colOff>
      <xdr:row>28</xdr:row>
      <xdr:rowOff>57150</xdr:rowOff>
    </xdr:from>
    <xdr:ext cx="1123950" cy="609600"/>
    <xdr:sp>
      <xdr:nvSpPr>
        <xdr:cNvPr id="42" name="Shape 42"/>
        <xdr:cNvSpPr txBox="1"/>
      </xdr:nvSpPr>
      <xdr:spPr>
        <a:xfrm>
          <a:off x="4785270" y="3475686"/>
          <a:ext cx="1121461" cy="608628"/>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- 8:8 Grade</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 M10</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 Hexagonal bolt</a:t>
          </a:r>
          <a:endParaRPr sz="1400"/>
        </a:p>
      </xdr:txBody>
    </xdr:sp>
    <xdr:clientData fLocksWithSheet="0"/>
  </xdr:oneCellAnchor>
  <xdr:oneCellAnchor>
    <xdr:from>
      <xdr:col>18</xdr:col>
      <xdr:colOff>76200</xdr:colOff>
      <xdr:row>29</xdr:row>
      <xdr:rowOff>28575</xdr:rowOff>
    </xdr:from>
    <xdr:ext cx="781050" cy="609600"/>
    <xdr:sp>
      <xdr:nvSpPr>
        <xdr:cNvPr id="43" name="Shape 43"/>
        <xdr:cNvSpPr txBox="1"/>
      </xdr:nvSpPr>
      <xdr:spPr>
        <a:xfrm>
          <a:off x="4959099" y="3475686"/>
          <a:ext cx="773802" cy="608628"/>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e = 15mm</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D = 10mm</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e/D = 1.5</a:t>
          </a:r>
          <a:endParaRPr sz="1400"/>
        </a:p>
      </xdr:txBody>
    </xdr:sp>
    <xdr:clientData fLocksWithSheet="0"/>
  </xdr:oneCellAnchor>
  <xdr:oneCellAnchor>
    <xdr:from>
      <xdr:col>23</xdr:col>
      <xdr:colOff>200025</xdr:colOff>
      <xdr:row>41</xdr:row>
      <xdr:rowOff>28575</xdr:rowOff>
    </xdr:from>
    <xdr:ext cx="1123950" cy="266700"/>
    <xdr:sp>
      <xdr:nvSpPr>
        <xdr:cNvPr id="44" name="Shape 44"/>
        <xdr:cNvSpPr txBox="1"/>
      </xdr:nvSpPr>
      <xdr:spPr>
        <a:xfrm>
          <a:off x="4785270" y="3647785"/>
          <a:ext cx="1121461" cy="264431"/>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 Hexagonal bolt</a:t>
          </a:r>
          <a:endParaRPr sz="1400"/>
        </a:p>
      </xdr:txBody>
    </xdr:sp>
    <xdr:clientData fLocksWithSheet="0"/>
  </xdr:oneCellAnchor>
  <xdr:oneCellAnchor>
    <xdr:from>
      <xdr:col>7</xdr:col>
      <xdr:colOff>95250</xdr:colOff>
      <xdr:row>41</xdr:row>
      <xdr:rowOff>47625</xdr:rowOff>
    </xdr:from>
    <xdr:ext cx="1162050" cy="266700"/>
    <xdr:sp>
      <xdr:nvSpPr>
        <xdr:cNvPr id="45" name="Shape 45"/>
        <xdr:cNvSpPr txBox="1"/>
      </xdr:nvSpPr>
      <xdr:spPr>
        <a:xfrm>
          <a:off x="4769336" y="3647785"/>
          <a:ext cx="1153329" cy="264431"/>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 Hexagonal bolt </a:t>
          </a:r>
          <a:endParaRPr sz="1400"/>
        </a:p>
      </xdr:txBody>
    </xdr:sp>
    <xdr:clientData fLocksWithSheet="0"/>
  </xdr:oneCellAnchor>
  <xdr:oneCellAnchor>
    <xdr:from>
      <xdr:col>17</xdr:col>
      <xdr:colOff>285750</xdr:colOff>
      <xdr:row>17</xdr:row>
      <xdr:rowOff>9525</xdr:rowOff>
    </xdr:from>
    <xdr:ext cx="2647950" cy="1857375"/>
    <xdr:pic>
      <xdr:nvPicPr>
        <xdr:cNvPr id="0" name="image38.png"/>
        <xdr:cNvPicPr preferRelativeResize="0"/>
      </xdr:nvPicPr>
      <xdr:blipFill>
        <a:blip cstate="print" r:embed="rId1"/>
        <a:stretch>
          <a:fillRect/>
        </a:stretch>
      </xdr:blipFill>
      <xdr:spPr>
        <a:prstGeom prst="rect">
          <a:avLst/>
        </a:prstGeom>
        <a:noFill/>
      </xdr:spPr>
    </xdr:pic>
    <xdr:clientData fLocksWithSheet="0"/>
  </xdr:oneCellAnchor>
  <xdr:oneCellAnchor>
    <xdr:from>
      <xdr:col>39</xdr:col>
      <xdr:colOff>114300</xdr:colOff>
      <xdr:row>16</xdr:row>
      <xdr:rowOff>47625</xdr:rowOff>
    </xdr:from>
    <xdr:ext cx="1571625" cy="2105025"/>
    <xdr:pic>
      <xdr:nvPicPr>
        <xdr:cNvPr id="0" name="image47.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85725</xdr:colOff>
      <xdr:row>40</xdr:row>
      <xdr:rowOff>95250</xdr:rowOff>
    </xdr:from>
    <xdr:ext cx="1876425" cy="2571750"/>
    <xdr:pic>
      <xdr:nvPicPr>
        <xdr:cNvPr id="0" name="image49.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104775</xdr:colOff>
      <xdr:row>16</xdr:row>
      <xdr:rowOff>104775</xdr:rowOff>
    </xdr:from>
    <xdr:ext cx="1857375" cy="2543175"/>
    <xdr:pic>
      <xdr:nvPicPr>
        <xdr:cNvPr id="0" name="image52.png"/>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180975</xdr:colOff>
      <xdr:row>40</xdr:row>
      <xdr:rowOff>133350</xdr:rowOff>
    </xdr:from>
    <xdr:ext cx="1828800" cy="2466975"/>
    <xdr:pic>
      <xdr:nvPicPr>
        <xdr:cNvPr id="0" name="image48.png"/>
        <xdr:cNvPicPr preferRelativeResize="0"/>
      </xdr:nvPicPr>
      <xdr:blipFill>
        <a:blip cstate="print" r:embed="rId5"/>
        <a:stretch>
          <a:fillRect/>
        </a:stretch>
      </xdr:blipFill>
      <xdr:spPr>
        <a:prstGeom prst="rect">
          <a:avLst/>
        </a:prstGeom>
        <a:noFill/>
      </xdr:spPr>
    </xdr:pic>
    <xdr:clientData fLocksWithSheet="0"/>
  </xdr:oneCellAnchor>
  <xdr:oneCellAnchor>
    <xdr:from>
      <xdr:col>34</xdr:col>
      <xdr:colOff>219075</xdr:colOff>
      <xdr:row>40</xdr:row>
      <xdr:rowOff>0</xdr:rowOff>
    </xdr:from>
    <xdr:ext cx="1828800" cy="2447925"/>
    <xdr:pic>
      <xdr:nvPicPr>
        <xdr:cNvPr id="0" name="image50.png"/>
        <xdr:cNvPicPr preferRelativeResize="0"/>
      </xdr:nvPicPr>
      <xdr:blipFill>
        <a:blip cstate="print" r:embed="rId6"/>
        <a:stretch>
          <a:fillRect/>
        </a:stretch>
      </xdr:blipFill>
      <xdr:spPr>
        <a:prstGeom prst="rect">
          <a:avLst/>
        </a:prstGeom>
        <a:noFill/>
      </xdr:spPr>
    </xdr:pic>
    <xdr:clientData fLocksWithSheet="0"/>
  </xdr:oneCellAnchor>
  <xdr:oneCellAnchor>
    <xdr:from>
      <xdr:col>26</xdr:col>
      <xdr:colOff>114300</xdr:colOff>
      <xdr:row>16</xdr:row>
      <xdr:rowOff>47625</xdr:rowOff>
    </xdr:from>
    <xdr:ext cx="1905000" cy="1905000"/>
    <xdr:pic>
      <xdr:nvPicPr>
        <xdr:cNvPr id="0" name="image41.pn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152400</xdr:colOff>
      <xdr:row>45</xdr:row>
      <xdr:rowOff>-9525</xdr:rowOff>
    </xdr:from>
    <xdr:ext cx="228600" cy="2190750"/>
    <xdr:grpSp>
      <xdr:nvGrpSpPr>
        <xdr:cNvPr id="2" name="Shape 2"/>
        <xdr:cNvGrpSpPr/>
      </xdr:nvGrpSpPr>
      <xdr:grpSpPr>
        <a:xfrm>
          <a:off x="5245988" y="2698988"/>
          <a:ext cx="200100" cy="2162100"/>
          <a:chOff x="5245988" y="2698988"/>
          <a:chExt cx="200100" cy="2162100"/>
        </a:xfrm>
      </xdr:grpSpPr>
      <xdr:cxnSp>
        <xdr:nvCxnSpPr>
          <xdr:cNvPr id="46" name="Shape 46"/>
          <xdr:cNvCxnSpPr>
            <a:stCxn id="25" idx="0"/>
          </xdr:cNvCxnSpPr>
        </xdr:nvCxnSpPr>
        <xdr:spPr>
          <a:xfrm flipH="1" rot="10800000">
            <a:off x="5245988" y="2698988"/>
            <a:ext cx="200100" cy="2162100"/>
          </a:xfrm>
          <a:prstGeom prst="straightConnector1">
            <a:avLst/>
          </a:prstGeom>
          <a:noFill/>
          <a:ln cap="flat" cmpd="sng" w="28575">
            <a:solidFill>
              <a:schemeClr val="dk1"/>
            </a:solidFill>
            <a:prstDash val="solid"/>
            <a:miter lim="800000"/>
            <a:headEnd len="sm" w="sm" type="none"/>
            <a:tailEnd len="med" w="med" type="triangle"/>
          </a:ln>
        </xdr:spPr>
      </xdr:cxnSp>
    </xdr:grpSp>
    <xdr:clientData fLocksWithSheet="0"/>
  </xdr:oneCellAnchor>
  <xdr:oneCellAnchor>
    <xdr:from>
      <xdr:col>4</xdr:col>
      <xdr:colOff>85725</xdr:colOff>
      <xdr:row>46</xdr:row>
      <xdr:rowOff>0</xdr:rowOff>
    </xdr:from>
    <xdr:ext cx="38100" cy="2152650"/>
    <xdr:grpSp>
      <xdr:nvGrpSpPr>
        <xdr:cNvPr id="2" name="Shape 2"/>
        <xdr:cNvGrpSpPr/>
      </xdr:nvGrpSpPr>
      <xdr:grpSpPr>
        <a:xfrm>
          <a:off x="5341238" y="2703675"/>
          <a:ext cx="9525" cy="2152650"/>
          <a:chOff x="5341238" y="2703675"/>
          <a:chExt cx="9525" cy="2152650"/>
        </a:xfrm>
      </xdr:grpSpPr>
      <xdr:cxnSp>
        <xdr:nvCxnSpPr>
          <xdr:cNvPr id="47" name="Shape 47"/>
          <xdr:cNvCxnSpPr/>
        </xdr:nvCxnSpPr>
        <xdr:spPr>
          <a:xfrm rot="10800000">
            <a:off x="5341238" y="2703675"/>
            <a:ext cx="9525" cy="2152650"/>
          </a:xfrm>
          <a:prstGeom prst="straightConnector1">
            <a:avLst/>
          </a:prstGeom>
          <a:noFill/>
          <a:ln cap="flat" cmpd="sng" w="28575">
            <a:solidFill>
              <a:schemeClr val="dk1"/>
            </a:solidFill>
            <a:prstDash val="solid"/>
            <a:miter lim="800000"/>
            <a:headEnd len="sm" w="sm" type="none"/>
            <a:tailEnd len="med" w="med" type="triangle"/>
          </a:ln>
        </xdr:spPr>
      </xdr:cxnSp>
    </xdr:grpSp>
    <xdr:clientData fLocksWithSheet="0"/>
  </xdr:oneCellAnchor>
  <xdr:oneCellAnchor>
    <xdr:from>
      <xdr:col>5</xdr:col>
      <xdr:colOff>247650</xdr:colOff>
      <xdr:row>45</xdr:row>
      <xdr:rowOff>9525</xdr:rowOff>
    </xdr:from>
    <xdr:ext cx="895350" cy="2343150"/>
    <xdr:grpSp>
      <xdr:nvGrpSpPr>
        <xdr:cNvPr id="2" name="Shape 2"/>
        <xdr:cNvGrpSpPr/>
      </xdr:nvGrpSpPr>
      <xdr:grpSpPr>
        <a:xfrm>
          <a:off x="4912613" y="2622713"/>
          <a:ext cx="866775" cy="2314575"/>
          <a:chOff x="4912613" y="2622713"/>
          <a:chExt cx="866775" cy="2314575"/>
        </a:xfrm>
      </xdr:grpSpPr>
      <xdr:cxnSp>
        <xdr:nvCxnSpPr>
          <xdr:cNvPr id="48" name="Shape 48"/>
          <xdr:cNvCxnSpPr/>
        </xdr:nvCxnSpPr>
        <xdr:spPr>
          <a:xfrm rot="10800000">
            <a:off x="4912613" y="2622713"/>
            <a:ext cx="866775" cy="2314575"/>
          </a:xfrm>
          <a:prstGeom prst="straightConnector1">
            <a:avLst/>
          </a:prstGeom>
          <a:noFill/>
          <a:ln cap="flat" cmpd="sng" w="28575">
            <a:solidFill>
              <a:schemeClr val="dk1"/>
            </a:solidFill>
            <a:prstDash val="solid"/>
            <a:miter lim="800000"/>
            <a:headEnd len="sm" w="sm" type="none"/>
            <a:tailEnd len="med" w="med" type="triangle"/>
          </a:ln>
        </xdr:spPr>
      </xdr:cxnSp>
    </xdr:grpSp>
    <xdr:clientData fLocksWithSheet="0"/>
  </xdr:oneCellAnchor>
  <xdr:oneCellAnchor>
    <xdr:from>
      <xdr:col>7</xdr:col>
      <xdr:colOff>47625</xdr:colOff>
      <xdr:row>45</xdr:row>
      <xdr:rowOff>0</xdr:rowOff>
    </xdr:from>
    <xdr:ext cx="1228725" cy="2352675"/>
    <xdr:grpSp>
      <xdr:nvGrpSpPr>
        <xdr:cNvPr id="2" name="Shape 2"/>
        <xdr:cNvGrpSpPr/>
      </xdr:nvGrpSpPr>
      <xdr:grpSpPr>
        <a:xfrm>
          <a:off x="4745925" y="2617950"/>
          <a:ext cx="1200150" cy="2324100"/>
          <a:chOff x="4745925" y="2617950"/>
          <a:chExt cx="1200150" cy="2324100"/>
        </a:xfrm>
      </xdr:grpSpPr>
      <xdr:cxnSp>
        <xdr:nvCxnSpPr>
          <xdr:cNvPr id="49" name="Shape 49"/>
          <xdr:cNvCxnSpPr/>
        </xdr:nvCxnSpPr>
        <xdr:spPr>
          <a:xfrm rot="10800000">
            <a:off x="4745925" y="2617950"/>
            <a:ext cx="1200150" cy="2324100"/>
          </a:xfrm>
          <a:prstGeom prst="straightConnector1">
            <a:avLst/>
          </a:prstGeom>
          <a:noFill/>
          <a:ln cap="flat" cmpd="sng" w="28575">
            <a:solidFill>
              <a:schemeClr val="dk1"/>
            </a:solidFill>
            <a:prstDash val="solid"/>
            <a:miter lim="800000"/>
            <a:headEnd len="sm" w="sm" type="none"/>
            <a:tailEnd len="med" w="med" type="triangle"/>
          </a:ln>
        </xdr:spPr>
      </xdr:cxnSp>
    </xdr:grpSp>
    <xdr:clientData fLocksWithSheet="0"/>
  </xdr:oneCellAnchor>
  <xdr:oneCellAnchor>
    <xdr:from>
      <xdr:col>8</xdr:col>
      <xdr:colOff>209550</xdr:colOff>
      <xdr:row>44</xdr:row>
      <xdr:rowOff>0</xdr:rowOff>
    </xdr:from>
    <xdr:ext cx="1914525" cy="1590675"/>
    <xdr:grpSp>
      <xdr:nvGrpSpPr>
        <xdr:cNvPr id="2" name="Shape 2"/>
        <xdr:cNvGrpSpPr/>
      </xdr:nvGrpSpPr>
      <xdr:grpSpPr>
        <a:xfrm>
          <a:off x="4403025" y="2994188"/>
          <a:ext cx="1885950" cy="1571625"/>
          <a:chOff x="4403025" y="2994188"/>
          <a:chExt cx="1885950" cy="1571625"/>
        </a:xfrm>
      </xdr:grpSpPr>
      <xdr:cxnSp>
        <xdr:nvCxnSpPr>
          <xdr:cNvPr id="50" name="Shape 50"/>
          <xdr:cNvCxnSpPr/>
        </xdr:nvCxnSpPr>
        <xdr:spPr>
          <a:xfrm rot="10800000">
            <a:off x="4403025" y="2994188"/>
            <a:ext cx="1885950" cy="1571625"/>
          </a:xfrm>
          <a:prstGeom prst="straightConnector1">
            <a:avLst/>
          </a:prstGeom>
          <a:noFill/>
          <a:ln cap="flat" cmpd="sng" w="28575">
            <a:solidFill>
              <a:schemeClr val="dk1"/>
            </a:solidFill>
            <a:prstDash val="solid"/>
            <a:miter lim="800000"/>
            <a:headEnd len="sm" w="sm" type="none"/>
            <a:tailEnd len="med" w="med" type="triangle"/>
          </a:ln>
        </xdr:spPr>
      </xdr:cxnSp>
    </xdr:grpSp>
    <xdr:clientData fLocksWithSheet="0"/>
  </xdr:oneCellAnchor>
  <xdr:oneCellAnchor>
    <xdr:from>
      <xdr:col>14</xdr:col>
      <xdr:colOff>133350</xdr:colOff>
      <xdr:row>54</xdr:row>
      <xdr:rowOff>19050</xdr:rowOff>
    </xdr:from>
    <xdr:ext cx="685800" cy="266700"/>
    <xdr:sp>
      <xdr:nvSpPr>
        <xdr:cNvPr id="51" name="Shape 51"/>
        <xdr:cNvSpPr txBox="1"/>
      </xdr:nvSpPr>
      <xdr:spPr>
        <a:xfrm>
          <a:off x="5003182" y="3647720"/>
          <a:ext cx="685637" cy="264560"/>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Modules</a:t>
          </a:r>
          <a:endParaRPr sz="1400"/>
        </a:p>
      </xdr:txBody>
    </xdr:sp>
    <xdr:clientData fLocksWithSheet="0"/>
  </xdr:oneCellAnchor>
  <xdr:oneCellAnchor>
    <xdr:from>
      <xdr:col>11</xdr:col>
      <xdr:colOff>0</xdr:colOff>
      <xdr:row>59</xdr:row>
      <xdr:rowOff>28575</xdr:rowOff>
    </xdr:from>
    <xdr:ext cx="428625" cy="266700"/>
    <xdr:sp>
      <xdr:nvSpPr>
        <xdr:cNvPr id="52" name="Shape 52"/>
        <xdr:cNvSpPr txBox="1"/>
      </xdr:nvSpPr>
      <xdr:spPr>
        <a:xfrm>
          <a:off x="5135173" y="3647720"/>
          <a:ext cx="421654" cy="264560"/>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AIR-</a:t>
          </a:r>
          <a:endParaRPr sz="1400"/>
        </a:p>
      </xdr:txBody>
    </xdr:sp>
    <xdr:clientData fLocksWithSheet="0"/>
  </xdr:oneCellAnchor>
  <xdr:oneCellAnchor>
    <xdr:from>
      <xdr:col>7</xdr:col>
      <xdr:colOff>228600</xdr:colOff>
      <xdr:row>59</xdr:row>
      <xdr:rowOff>95250</xdr:rowOff>
    </xdr:from>
    <xdr:ext cx="1000125" cy="266700"/>
    <xdr:sp>
      <xdr:nvSpPr>
        <xdr:cNvPr id="53" name="Shape 53"/>
        <xdr:cNvSpPr txBox="1"/>
      </xdr:nvSpPr>
      <xdr:spPr>
        <a:xfrm>
          <a:off x="4850512" y="3647720"/>
          <a:ext cx="990977" cy="264560"/>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AIR</a:t>
          </a:r>
          <a:r>
            <a:rPr lang="en-US" sz="1100">
              <a:solidFill>
                <a:schemeClr val="dk1"/>
              </a:solidFill>
              <a:latin typeface="Calibri"/>
              <a:ea typeface="Calibri"/>
              <a:cs typeface="Calibri"/>
              <a:sym typeface="Calibri"/>
            </a:rPr>
            <a:t> precharge</a:t>
          </a:r>
          <a:endParaRPr sz="1100"/>
        </a:p>
      </xdr:txBody>
    </xdr:sp>
    <xdr:clientData fLocksWithSheet="0"/>
  </xdr:oneCellAnchor>
  <xdr:oneCellAnchor>
    <xdr:from>
      <xdr:col>3</xdr:col>
      <xdr:colOff>142875</xdr:colOff>
      <xdr:row>59</xdr:row>
      <xdr:rowOff>104775</xdr:rowOff>
    </xdr:from>
    <xdr:ext cx="457200" cy="266700"/>
    <xdr:sp>
      <xdr:nvSpPr>
        <xdr:cNvPr id="54" name="Shape 54"/>
        <xdr:cNvSpPr txBox="1"/>
      </xdr:nvSpPr>
      <xdr:spPr>
        <a:xfrm>
          <a:off x="5121644" y="3647720"/>
          <a:ext cx="448713" cy="264560"/>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AIR</a:t>
          </a:r>
          <a:r>
            <a:rPr lang="en-US" sz="1100">
              <a:solidFill>
                <a:schemeClr val="dk1"/>
              </a:solidFill>
              <a:latin typeface="Calibri"/>
              <a:ea typeface="Calibri"/>
              <a:cs typeface="Calibri"/>
              <a:sym typeface="Calibri"/>
            </a:rPr>
            <a:t>+</a:t>
          </a:r>
          <a:endParaRPr sz="1100"/>
        </a:p>
      </xdr:txBody>
    </xdr:sp>
    <xdr:clientData fLocksWithSheet="0"/>
  </xdr:oneCellAnchor>
  <xdr:oneCellAnchor>
    <xdr:from>
      <xdr:col>1</xdr:col>
      <xdr:colOff>257175</xdr:colOff>
      <xdr:row>58</xdr:row>
      <xdr:rowOff>57150</xdr:rowOff>
    </xdr:from>
    <xdr:ext cx="457200" cy="266700"/>
    <xdr:sp>
      <xdr:nvSpPr>
        <xdr:cNvPr id="55" name="Shape 55"/>
        <xdr:cNvSpPr txBox="1"/>
      </xdr:nvSpPr>
      <xdr:spPr>
        <a:xfrm>
          <a:off x="5121516" y="3647720"/>
          <a:ext cx="448969" cy="264560"/>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Fuse</a:t>
          </a:r>
          <a:endParaRPr sz="1400"/>
        </a:p>
      </xdr:txBody>
    </xdr:sp>
    <xdr:clientData fLocksWithSheet="0"/>
  </xdr:oneCellAnchor>
  <xdr:oneCellAnchor>
    <xdr:from>
      <xdr:col>13</xdr:col>
      <xdr:colOff>133350</xdr:colOff>
      <xdr:row>41</xdr:row>
      <xdr:rowOff>133350</xdr:rowOff>
    </xdr:from>
    <xdr:ext cx="1847850" cy="609600"/>
    <xdr:sp>
      <xdr:nvSpPr>
        <xdr:cNvPr id="56" name="Shape 56"/>
        <xdr:cNvSpPr txBox="1"/>
      </xdr:nvSpPr>
      <xdr:spPr>
        <a:xfrm>
          <a:off x="4423248" y="3475494"/>
          <a:ext cx="1845505" cy="609013"/>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The separation</a:t>
          </a:r>
          <a:r>
            <a:rPr lang="en-US" sz="1100">
              <a:solidFill>
                <a:schemeClr val="dk1"/>
              </a:solidFill>
              <a:latin typeface="Calibri"/>
              <a:ea typeface="Calibri"/>
              <a:cs typeface="Calibri"/>
              <a:sym typeface="Calibri"/>
            </a:rPr>
            <a:t> wall between</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HV and LV is shown in blue.</a:t>
          </a:r>
          <a:endParaRPr sz="1400"/>
        </a:p>
        <a:p>
          <a:pPr indent="0" lvl="0" marL="0" rtl="0" algn="l">
            <a:spcBef>
              <a:spcPts val="0"/>
            </a:spcBef>
            <a:spcAft>
              <a:spcPts val="0"/>
            </a:spcAft>
            <a:buNone/>
          </a:pPr>
          <a:r>
            <a:rPr b="1" lang="en-US" sz="1100">
              <a:solidFill>
                <a:schemeClr val="dk1"/>
              </a:solidFill>
              <a:latin typeface="Calibri"/>
              <a:ea typeface="Calibri"/>
              <a:cs typeface="Calibri"/>
              <a:sym typeface="Calibri"/>
            </a:rPr>
            <a:t>TSAC is T1.2.1 compliant</a:t>
          </a:r>
          <a:endParaRPr b="1" sz="1100"/>
        </a:p>
      </xdr:txBody>
    </xdr:sp>
    <xdr:clientData fLocksWithSheet="0"/>
  </xdr:oneCellAnchor>
  <xdr:oneCellAnchor>
    <xdr:from>
      <xdr:col>20</xdr:col>
      <xdr:colOff>219075</xdr:colOff>
      <xdr:row>0</xdr:row>
      <xdr:rowOff>104775</xdr:rowOff>
    </xdr:from>
    <xdr:ext cx="4667250" cy="1266825"/>
    <xdr:sp>
      <xdr:nvSpPr>
        <xdr:cNvPr id="57" name="Shape 57"/>
        <xdr:cNvSpPr txBox="1"/>
      </xdr:nvSpPr>
      <xdr:spPr>
        <a:xfrm>
          <a:off x="3015550" y="3151350"/>
          <a:ext cx="4660900" cy="12573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The</a:t>
          </a:r>
          <a:r>
            <a:rPr lang="en-US" sz="1100">
              <a:solidFill>
                <a:schemeClr val="dk1"/>
              </a:solidFill>
              <a:latin typeface="Calibri"/>
              <a:ea typeface="Calibri"/>
              <a:cs typeface="Calibri"/>
              <a:sym typeface="Calibri"/>
            </a:rPr>
            <a:t> only perfored surface in the TSAC is the cover. It has four R=4mm holes for  fasteners and  and rectangular hole for  HV and LV  connectors</a:t>
          </a:r>
          <a:endParaRPr sz="1100"/>
        </a:p>
        <a:p>
          <a:pPr indent="0" lvl="0" marL="0" rtl="0" algn="l">
            <a:spcBef>
              <a:spcPts val="0"/>
            </a:spcBef>
            <a:spcAft>
              <a:spcPts val="0"/>
            </a:spcAft>
            <a:buNone/>
          </a:pPr>
          <a:r>
            <a:rPr b="0" lang="en-US" sz="1100">
              <a:solidFill>
                <a:schemeClr val="dk1"/>
              </a:solidFill>
              <a:latin typeface="Calibri"/>
              <a:ea typeface="Calibri"/>
              <a:cs typeface="Calibri"/>
              <a:sym typeface="Calibri"/>
            </a:rPr>
            <a:t>- Cover area =</a:t>
          </a:r>
          <a:r>
            <a:rPr b="0" lang="en-US" sz="1100">
              <a:solidFill>
                <a:schemeClr val="dk1"/>
              </a:solidFill>
              <a:latin typeface="Calibri"/>
              <a:ea typeface="Calibri"/>
              <a:cs typeface="Calibri"/>
              <a:sym typeface="Calibri"/>
            </a:rPr>
            <a:t> 0.17 m2</a:t>
          </a:r>
          <a:endParaRPr sz="1400"/>
        </a:p>
        <a:p>
          <a:pPr indent="0" lvl="0" marL="0" rtl="0" algn="l">
            <a:spcBef>
              <a:spcPts val="0"/>
            </a:spcBef>
            <a:spcAft>
              <a:spcPts val="0"/>
            </a:spcAft>
            <a:buNone/>
          </a:pPr>
          <a:r>
            <a:rPr b="0" lang="en-US" sz="1100">
              <a:solidFill>
                <a:schemeClr val="dk1"/>
              </a:solidFill>
              <a:latin typeface="Calibri"/>
              <a:ea typeface="Calibri"/>
              <a:cs typeface="Calibri"/>
              <a:sym typeface="Calibri"/>
            </a:rPr>
            <a:t>- Cutout area = Rectangular hole area + 4*Fastener hole area = 0.015 m2</a:t>
          </a:r>
          <a:endParaRPr sz="1400"/>
        </a:p>
        <a:p>
          <a:pPr indent="0" lvl="0" marL="0" rtl="0" algn="l">
            <a:spcBef>
              <a:spcPts val="0"/>
            </a:spcBef>
            <a:spcAft>
              <a:spcPts val="0"/>
            </a:spcAft>
            <a:buNone/>
          </a:pPr>
          <a:r>
            <a:rPr b="0" lang="en-US" sz="1100">
              <a:solidFill>
                <a:schemeClr val="dk1"/>
              </a:solidFill>
              <a:latin typeface="Calibri"/>
              <a:ea typeface="Calibri"/>
              <a:cs typeface="Calibri"/>
              <a:sym typeface="Calibri"/>
            </a:rPr>
            <a:t>- Cutout area / Cover area = 9% &lt; 25%</a:t>
          </a:r>
          <a:endParaRPr sz="1400"/>
        </a:p>
        <a:p>
          <a:pPr indent="0" lvl="0" marL="0" rtl="0" algn="l">
            <a:spcBef>
              <a:spcPts val="0"/>
            </a:spcBef>
            <a:spcAft>
              <a:spcPts val="0"/>
            </a:spcAft>
            <a:buNone/>
          </a:pPr>
          <a:r>
            <a:rPr b="1" lang="en-US" sz="1100">
              <a:solidFill>
                <a:schemeClr val="dk1"/>
              </a:solidFill>
              <a:latin typeface="Calibri"/>
              <a:ea typeface="Calibri"/>
              <a:cs typeface="Calibri"/>
              <a:sym typeface="Calibri"/>
            </a:rPr>
            <a:t>The total cutout area is  below 25 % of the area of the respective single wall.</a:t>
          </a:r>
          <a:endParaRPr sz="1400"/>
        </a:p>
        <a:p>
          <a:pPr indent="0" lvl="0" marL="0" rtl="0" algn="l">
            <a:spcBef>
              <a:spcPts val="0"/>
            </a:spcBef>
            <a:spcAft>
              <a:spcPts val="0"/>
            </a:spcAft>
            <a:buNone/>
          </a:pPr>
          <a:r>
            <a:t/>
          </a:r>
          <a:endParaRPr b="0" sz="1100"/>
        </a:p>
        <a:p>
          <a:pPr indent="0" lvl="0" marL="0" rtl="0" algn="l">
            <a:spcBef>
              <a:spcPts val="0"/>
            </a:spcBef>
            <a:spcAft>
              <a:spcPts val="0"/>
            </a:spcAft>
            <a:buNone/>
          </a:pPr>
          <a:r>
            <a:t/>
          </a:r>
          <a:endParaRPr b="0" sz="1100"/>
        </a:p>
        <a:p>
          <a:pPr indent="0" lvl="0" marL="0" rtl="0" algn="l">
            <a:spcBef>
              <a:spcPts val="0"/>
            </a:spcBef>
            <a:spcAft>
              <a:spcPts val="0"/>
            </a:spcAft>
            <a:buNone/>
          </a:pPr>
          <a:r>
            <a:t/>
          </a:r>
          <a:endParaRPr b="0" sz="1100"/>
        </a:p>
      </xdr:txBody>
    </xdr:sp>
    <xdr:clientData fLocksWithSheet="0"/>
  </xdr:oneCellAnchor>
  <xdr:oneCellAnchor>
    <xdr:from>
      <xdr:col>7</xdr:col>
      <xdr:colOff>200025</xdr:colOff>
      <xdr:row>37</xdr:row>
      <xdr:rowOff>66675</xdr:rowOff>
    </xdr:from>
    <xdr:ext cx="2047875" cy="238125"/>
    <xdr:grpSp>
      <xdr:nvGrpSpPr>
        <xdr:cNvPr id="2" name="Shape 2"/>
        <xdr:cNvGrpSpPr/>
      </xdr:nvGrpSpPr>
      <xdr:grpSpPr>
        <a:xfrm>
          <a:off x="4336350" y="3675225"/>
          <a:ext cx="2019300" cy="209550"/>
          <a:chOff x="4336350" y="3675225"/>
          <a:chExt cx="2019300" cy="209550"/>
        </a:xfrm>
      </xdr:grpSpPr>
      <xdr:cxnSp>
        <xdr:nvCxnSpPr>
          <xdr:cNvPr id="58" name="Shape 58"/>
          <xdr:cNvCxnSpPr/>
        </xdr:nvCxnSpPr>
        <xdr:spPr>
          <a:xfrm flipH="1">
            <a:off x="4336350" y="3675225"/>
            <a:ext cx="2019300" cy="209550"/>
          </a:xfrm>
          <a:prstGeom prst="straightConnector1">
            <a:avLst/>
          </a:prstGeom>
          <a:noFill/>
          <a:ln cap="flat" cmpd="sng" w="28575">
            <a:solidFill>
              <a:schemeClr val="dk1"/>
            </a:solidFill>
            <a:prstDash val="solid"/>
            <a:miter lim="800000"/>
            <a:headEnd len="sm" w="sm" type="none"/>
            <a:tailEnd len="med" w="med" type="triangle"/>
          </a:ln>
        </xdr:spPr>
      </xdr:cxnSp>
    </xdr:grpSp>
    <xdr:clientData fLocksWithSheet="0"/>
  </xdr:oneCellAnchor>
  <xdr:oneCellAnchor>
    <xdr:from>
      <xdr:col>13</xdr:col>
      <xdr:colOff>114300</xdr:colOff>
      <xdr:row>36</xdr:row>
      <xdr:rowOff>76200</xdr:rowOff>
    </xdr:from>
    <xdr:ext cx="1447800" cy="266700"/>
    <xdr:sp>
      <xdr:nvSpPr>
        <xdr:cNvPr id="59" name="Shape 59"/>
        <xdr:cNvSpPr txBox="1"/>
      </xdr:nvSpPr>
      <xdr:spPr>
        <a:xfrm>
          <a:off x="4625290" y="3647720"/>
          <a:ext cx="1441420" cy="264560"/>
        </a:xfrm>
        <a:prstGeom prst="rect">
          <a:avLst/>
        </a:prstGeom>
        <a:solidFill>
          <a:schemeClr val="lt1"/>
        </a:solid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HV and LV connectors</a:t>
          </a:r>
          <a:endParaRPr b="1" sz="1100"/>
        </a:p>
      </xdr:txBody>
    </xdr:sp>
    <xdr:clientData fLocksWithSheet="0"/>
  </xdr:oneCellAnchor>
  <xdr:oneCellAnchor>
    <xdr:from>
      <xdr:col>20</xdr:col>
      <xdr:colOff>190500</xdr:colOff>
      <xdr:row>10</xdr:row>
      <xdr:rowOff>57150</xdr:rowOff>
    </xdr:from>
    <xdr:ext cx="4667250" cy="1343025"/>
    <xdr:sp>
      <xdr:nvSpPr>
        <xdr:cNvPr id="60" name="Shape 60"/>
        <xdr:cNvSpPr txBox="1"/>
      </xdr:nvSpPr>
      <xdr:spPr>
        <a:xfrm>
          <a:off x="3015550" y="3113250"/>
          <a:ext cx="4660900" cy="13335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 No duct</a:t>
          </a:r>
          <a:r>
            <a:rPr b="1" lang="en-US" sz="1100">
              <a:solidFill>
                <a:schemeClr val="dk1"/>
              </a:solidFill>
              <a:latin typeface="Calibri"/>
              <a:ea typeface="Calibri"/>
              <a:cs typeface="Calibri"/>
              <a:sym typeface="Calibri"/>
            </a:rPr>
            <a:t>s are present in the TSAC</a:t>
          </a:r>
          <a:endParaRPr sz="1400"/>
        </a:p>
        <a:p>
          <a:pPr indent="0" lvl="0" marL="0" rtl="0" algn="l">
            <a:spcBef>
              <a:spcPts val="0"/>
            </a:spcBef>
            <a:spcAft>
              <a:spcPts val="0"/>
            </a:spcAft>
            <a:buNone/>
          </a:pPr>
          <a:r>
            <a:rPr b="1" lang="en-US" sz="1100">
              <a:solidFill>
                <a:schemeClr val="dk1"/>
              </a:solidFill>
              <a:latin typeface="Calibri"/>
              <a:ea typeface="Calibri"/>
              <a:cs typeface="Calibri"/>
              <a:sym typeface="Calibri"/>
            </a:rPr>
            <a:t>- </a:t>
          </a:r>
          <a:r>
            <a:rPr b="0" lang="en-US" sz="1100">
              <a:solidFill>
                <a:schemeClr val="dk1"/>
              </a:solidFill>
              <a:latin typeface="Calibri"/>
              <a:ea typeface="Calibri"/>
              <a:cs typeface="Calibri"/>
              <a:sym typeface="Calibri"/>
            </a:rPr>
            <a:t>TSAC</a:t>
          </a:r>
          <a:r>
            <a:rPr b="0" lang="en-US" sz="1100">
              <a:solidFill>
                <a:schemeClr val="dk1"/>
              </a:solidFill>
              <a:latin typeface="Calibri"/>
              <a:ea typeface="Calibri"/>
              <a:cs typeface="Calibri"/>
              <a:sym typeface="Calibri"/>
            </a:rPr>
            <a:t> cover is removable</a:t>
          </a:r>
          <a:r>
            <a:rPr b="1" lang="en-US" sz="1100">
              <a:solidFill>
                <a:schemeClr val="dk1"/>
              </a:solidFill>
              <a:latin typeface="Calibri"/>
              <a:ea typeface="Calibri"/>
              <a:cs typeface="Calibri"/>
              <a:sym typeface="Calibri"/>
            </a:rPr>
            <a:t>  =&gt; No ventilation is needed</a:t>
          </a:r>
          <a:endParaRPr sz="1400"/>
        </a:p>
        <a:p>
          <a:pPr indent="0" lvl="0" marL="0" rtl="0" algn="l">
            <a:spcBef>
              <a:spcPts val="0"/>
            </a:spcBef>
            <a:spcAft>
              <a:spcPts val="0"/>
            </a:spcAft>
            <a:buNone/>
          </a:pPr>
          <a:r>
            <a:rPr b="1" lang="en-US" sz="1100">
              <a:solidFill>
                <a:schemeClr val="dk1"/>
              </a:solidFill>
              <a:latin typeface="Calibri"/>
              <a:ea typeface="Calibri"/>
              <a:cs typeface="Calibri"/>
              <a:sym typeface="Calibri"/>
            </a:rPr>
            <a:t>- External openings either the cover itself or the holes in it which are all directed in the Z axis </a:t>
          </a:r>
          <a:endParaRPr sz="1400"/>
        </a:p>
        <a:p>
          <a:pPr indent="0" lvl="0" marL="0" rtl="0" algn="l">
            <a:spcBef>
              <a:spcPts val="0"/>
            </a:spcBef>
            <a:spcAft>
              <a:spcPts val="0"/>
            </a:spcAft>
            <a:buNone/>
          </a:pPr>
          <a:r>
            <a:t/>
          </a:r>
          <a:endParaRPr b="1" sz="1100"/>
        </a:p>
      </xdr:txBody>
    </xdr:sp>
    <xdr:clientData fLocksWithSheet="0"/>
  </xdr:oneCellAnchor>
  <xdr:oneCellAnchor>
    <xdr:from>
      <xdr:col>0</xdr:col>
      <xdr:colOff>257175</xdr:colOff>
      <xdr:row>35</xdr:row>
      <xdr:rowOff>85725</xdr:rowOff>
    </xdr:from>
    <xdr:ext cx="4210050" cy="3524250"/>
    <xdr:pic>
      <xdr:nvPicPr>
        <xdr:cNvPr id="0" name="image40.png"/>
        <xdr:cNvPicPr preferRelativeResize="0"/>
      </xdr:nvPicPr>
      <xdr:blipFill>
        <a:blip cstate="print" r:embed="rId1"/>
        <a:stretch>
          <a:fillRect/>
        </a:stretch>
      </xdr:blipFill>
      <xdr:spPr>
        <a:prstGeom prst="rect">
          <a:avLst/>
        </a:prstGeom>
        <a:noFill/>
      </xdr:spPr>
    </xdr:pic>
    <xdr:clientData fLocksWithSheet="0"/>
  </xdr:oneCellAnchor>
  <xdr:oneCellAnchor>
    <xdr:from>
      <xdr:col>22</xdr:col>
      <xdr:colOff>9525</xdr:colOff>
      <xdr:row>22</xdr:row>
      <xdr:rowOff>152400</xdr:rowOff>
    </xdr:from>
    <xdr:ext cx="4067175" cy="3543300"/>
    <xdr:pic>
      <xdr:nvPicPr>
        <xdr:cNvPr id="0" name="image4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95250</xdr:colOff>
      <xdr:row>9</xdr:row>
      <xdr:rowOff>28575</xdr:rowOff>
    </xdr:from>
    <xdr:ext cx="1504950" cy="695325"/>
    <xdr:sp>
      <xdr:nvSpPr>
        <xdr:cNvPr id="61" name="Shape 61"/>
        <xdr:cNvSpPr txBox="1"/>
      </xdr:nvSpPr>
      <xdr:spPr>
        <a:xfrm>
          <a:off x="4598288" y="3437100"/>
          <a:ext cx="1495425" cy="6858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200"/>
            <a:buFont typeface="Calibri"/>
            <a:buNone/>
          </a:pPr>
          <a:r>
            <a:rPr b="1" lang="en-US" sz="1200">
              <a:solidFill>
                <a:schemeClr val="dk1"/>
              </a:solidFill>
              <a:latin typeface="Calibri"/>
              <a:ea typeface="Calibri"/>
              <a:cs typeface="Calibri"/>
              <a:sym typeface="Calibri"/>
            </a:rPr>
            <a:t>Higher Peak:</a:t>
          </a:r>
          <a:endParaRPr sz="1400"/>
        </a:p>
        <a:p>
          <a:pPr indent="0" lvl="0" marL="0" rtl="0" algn="l">
            <a:spcBef>
              <a:spcPts val="0"/>
            </a:spcBef>
            <a:spcAft>
              <a:spcPts val="0"/>
            </a:spcAft>
            <a:buClr>
              <a:schemeClr val="dk1"/>
            </a:buClr>
            <a:buSzPts val="1200"/>
            <a:buFont typeface="Calibri"/>
            <a:buNone/>
          </a:pPr>
          <a:r>
            <a:rPr b="1" lang="en-US" sz="1200">
              <a:solidFill>
                <a:schemeClr val="dk1"/>
              </a:solidFill>
              <a:latin typeface="Calibri"/>
              <a:ea typeface="Calibri"/>
              <a:cs typeface="Calibri"/>
              <a:sym typeface="Calibri"/>
            </a:rPr>
            <a:t>T3.14 / T3.15</a:t>
          </a:r>
          <a:br>
            <a:rPr b="1" lang="en-US" sz="1200">
              <a:solidFill>
                <a:schemeClr val="dk1"/>
              </a:solidFill>
              <a:latin typeface="Calibri"/>
              <a:ea typeface="Calibri"/>
              <a:cs typeface="Calibri"/>
              <a:sym typeface="Calibri"/>
            </a:rPr>
          </a:br>
          <a:r>
            <a:rPr b="1" lang="en-US" sz="1200">
              <a:solidFill>
                <a:schemeClr val="dk1"/>
              </a:solidFill>
              <a:latin typeface="Calibri"/>
              <a:ea typeface="Calibri"/>
              <a:cs typeface="Calibri"/>
              <a:sym typeface="Calibri"/>
            </a:rPr>
            <a:t>requirement</a:t>
          </a:r>
          <a:endParaRPr sz="1400"/>
        </a:p>
      </xdr:txBody>
    </xdr:sp>
    <xdr:clientData fLocksWithSheet="0"/>
  </xdr:oneCellAnchor>
  <xdr:oneCellAnchor>
    <xdr:from>
      <xdr:col>3</xdr:col>
      <xdr:colOff>0</xdr:colOff>
      <xdr:row>11</xdr:row>
      <xdr:rowOff>76200</xdr:rowOff>
    </xdr:from>
    <xdr:ext cx="1533525" cy="847725"/>
    <xdr:sp>
      <xdr:nvSpPr>
        <xdr:cNvPr id="62" name="Shape 62"/>
        <xdr:cNvSpPr txBox="1"/>
      </xdr:nvSpPr>
      <xdr:spPr>
        <a:xfrm>
          <a:off x="4584000" y="3360900"/>
          <a:ext cx="1524000" cy="838200"/>
        </a:xfrm>
        <a:prstGeom prst="rect">
          <a:avLst/>
        </a:prstGeom>
        <a:solidFill>
          <a:schemeClr val="lt1"/>
        </a:solidFill>
        <a:ln>
          <a:noFill/>
        </a:ln>
      </xdr:spPr>
      <xdr:txBody>
        <a:bodyPr anchorCtr="0" anchor="t" bIns="36000" lIns="0" spcFirstLastPara="1" rIns="0" wrap="square" tIns="36000">
          <a:noAutofit/>
        </a:bodyPr>
        <a:lstStyle/>
        <a:p>
          <a:pPr indent="0" lvl="0" marL="0" rtl="0" algn="l">
            <a:spcBef>
              <a:spcPts val="0"/>
            </a:spcBef>
            <a:spcAft>
              <a:spcPts val="0"/>
            </a:spcAft>
            <a:buClr>
              <a:schemeClr val="dk1"/>
            </a:buClr>
            <a:buSzPts val="1200"/>
            <a:buFont typeface="Calibri"/>
            <a:buNone/>
          </a:pPr>
          <a:r>
            <a:rPr b="1" lang="en-US" sz="1200">
              <a:solidFill>
                <a:schemeClr val="dk1"/>
              </a:solidFill>
              <a:latin typeface="Calibri"/>
              <a:ea typeface="Calibri"/>
              <a:cs typeface="Calibri"/>
              <a:sym typeface="Calibri"/>
            </a:rPr>
            <a:t>Lower Peak:</a:t>
          </a:r>
          <a:endParaRPr sz="1400"/>
        </a:p>
        <a:p>
          <a:pPr indent="0" lvl="0" marL="0" rtl="0" algn="l">
            <a:spcBef>
              <a:spcPts val="0"/>
            </a:spcBef>
            <a:spcAft>
              <a:spcPts val="0"/>
            </a:spcAft>
            <a:buClr>
              <a:schemeClr val="dk1"/>
            </a:buClr>
            <a:buSzPts val="1200"/>
            <a:buFont typeface="Calibri"/>
            <a:buNone/>
          </a:pPr>
          <a:r>
            <a:rPr b="1" lang="en-US" sz="1200">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0</xdr:col>
      <xdr:colOff>123825</xdr:colOff>
      <xdr:row>9</xdr:row>
      <xdr:rowOff>47625</xdr:rowOff>
    </xdr:from>
    <xdr:ext cx="5981700" cy="4724400"/>
    <xdr:pic>
      <xdr:nvPicPr>
        <xdr:cNvPr id="0" name="image4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161925</xdr:colOff>
      <xdr:row>2</xdr:row>
      <xdr:rowOff>66675</xdr:rowOff>
    </xdr:from>
    <xdr:ext cx="942975" cy="2409825"/>
    <xdr:grpSp>
      <xdr:nvGrpSpPr>
        <xdr:cNvPr id="2" name="Shape 2"/>
        <xdr:cNvGrpSpPr/>
      </xdr:nvGrpSpPr>
      <xdr:grpSpPr>
        <a:xfrm>
          <a:off x="4874513" y="2575088"/>
          <a:ext cx="942975" cy="2409825"/>
          <a:chOff x="4874513" y="2575088"/>
          <a:chExt cx="942975" cy="2409825"/>
        </a:xfrm>
      </xdr:grpSpPr>
      <xdr:grpSp>
        <xdr:nvGrpSpPr>
          <xdr:cNvPr id="63" name="Shape 63"/>
          <xdr:cNvGrpSpPr/>
        </xdr:nvGrpSpPr>
        <xdr:grpSpPr>
          <a:xfrm>
            <a:off x="4874513" y="2575088"/>
            <a:ext cx="942975" cy="2409825"/>
            <a:chOff x="4874513" y="2575088"/>
            <a:chExt cx="942975" cy="2409825"/>
          </a:xfrm>
        </xdr:grpSpPr>
        <xdr:sp>
          <xdr:nvSpPr>
            <xdr:cNvPr id="64" name="Shape 64"/>
            <xdr:cNvSpPr/>
          </xdr:nvSpPr>
          <xdr:spPr>
            <a:xfrm>
              <a:off x="4874513" y="2575088"/>
              <a:ext cx="942975" cy="2409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5" name="Shape 65"/>
            <xdr:cNvGrpSpPr/>
          </xdr:nvGrpSpPr>
          <xdr:grpSpPr>
            <a:xfrm>
              <a:off x="4874513" y="2575088"/>
              <a:ext cx="942975" cy="2409825"/>
              <a:chOff x="8500674" y="3867150"/>
              <a:chExt cx="937082" cy="2406650"/>
            </a:xfrm>
          </xdr:grpSpPr>
          <xdr:sp>
            <xdr:nvSpPr>
              <xdr:cNvPr id="66" name="Shape 66"/>
              <xdr:cNvSpPr/>
            </xdr:nvSpPr>
            <xdr:spPr>
              <a:xfrm>
                <a:off x="8500674" y="3867150"/>
                <a:ext cx="937075" cy="2406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67" name="Shape 67"/>
              <xdr:cNvPicPr preferRelativeResize="0"/>
            </xdr:nvPicPr>
            <xdr:blipFill rotWithShape="1">
              <a:blip r:embed="rId1">
                <a:alphaModFix/>
              </a:blip>
              <a:srcRect b="0" l="0" r="0" t="0"/>
              <a:stretch/>
            </xdr:blipFill>
            <xdr:spPr>
              <a:xfrm>
                <a:off x="8500674" y="3867150"/>
                <a:ext cx="937082" cy="2406650"/>
              </a:xfrm>
              <a:prstGeom prst="rect">
                <a:avLst/>
              </a:prstGeom>
              <a:noFill/>
              <a:ln>
                <a:noFill/>
              </a:ln>
            </xdr:spPr>
          </xdr:pic>
          <xdr:sp>
            <xdr:nvSpPr>
              <xdr:cNvPr id="68" name="Shape 68"/>
              <xdr:cNvSpPr txBox="1"/>
            </xdr:nvSpPr>
            <xdr:spPr>
              <a:xfrm rot="-5400000">
                <a:off x="8547500" y="4914900"/>
                <a:ext cx="998991" cy="369332"/>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FF0000"/>
                  </a:buClr>
                  <a:buSzPts val="1100"/>
                  <a:buFont typeface="Arial"/>
                  <a:buNone/>
                </a:pPr>
                <a:r>
                  <a:rPr lang="en-US" sz="1100">
                    <a:solidFill>
                      <a:srgbClr val="FF0000"/>
                    </a:solidFill>
                  </a:rPr>
                  <a:t>&gt;80 %</a:t>
                </a:r>
                <a:endParaRPr sz="1400"/>
              </a:p>
            </xdr:txBody>
          </xdr:sp>
        </xdr:grpSp>
      </xdr:grpSp>
    </xdr:grpSp>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8</xdr:row>
      <xdr:rowOff>0</xdr:rowOff>
    </xdr:from>
    <xdr:ext cx="4572000" cy="2295525"/>
    <xdr:pic>
      <xdr:nvPicPr>
        <xdr:cNvPr id="0" name="image4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66675</xdr:colOff>
      <xdr:row>1</xdr:row>
      <xdr:rowOff>142875</xdr:rowOff>
    </xdr:from>
    <xdr:ext cx="6172200" cy="3467100"/>
    <xdr:pic>
      <xdr:nvPicPr>
        <xdr:cNvPr id="0" name="image45.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6.xml"/><Relationship Id="rId3"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9.xml"/><Relationship Id="rId3"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1.0"/>
    <col customWidth="1" min="3" max="23" width="11.43"/>
  </cols>
  <sheetData>
    <row r="1" ht="12.75" customHeight="1">
      <c r="A1" s="1">
        <v>2025.0</v>
      </c>
      <c r="B1" s="1" t="s">
        <v>0</v>
      </c>
      <c r="C1" s="1" t="s">
        <v>1</v>
      </c>
      <c r="D1" s="1"/>
      <c r="E1" s="1"/>
      <c r="F1" s="1"/>
      <c r="G1" s="2"/>
      <c r="H1" s="2"/>
      <c r="I1" s="3"/>
      <c r="J1" s="3"/>
      <c r="K1" s="3"/>
      <c r="L1" s="3"/>
      <c r="M1" s="3"/>
      <c r="N1" s="3"/>
      <c r="O1" s="3"/>
      <c r="P1" s="3"/>
      <c r="Q1" s="2"/>
      <c r="R1" s="2"/>
      <c r="S1" s="2"/>
      <c r="T1" s="2"/>
      <c r="U1" s="2"/>
      <c r="V1" s="2"/>
      <c r="W1" s="2"/>
      <c r="X1" s="2"/>
      <c r="Y1" s="2"/>
      <c r="Z1" s="2"/>
    </row>
    <row r="2" ht="12.75" customHeight="1">
      <c r="A2" s="2"/>
      <c r="B2" s="2"/>
      <c r="C2" s="2"/>
      <c r="D2" s="2"/>
      <c r="E2" s="2"/>
      <c r="F2" s="2"/>
      <c r="G2" s="2"/>
      <c r="H2" s="2"/>
      <c r="I2" s="3"/>
      <c r="J2" s="3"/>
      <c r="K2" s="3"/>
      <c r="L2" s="3"/>
      <c r="M2" s="3"/>
      <c r="N2" s="3"/>
      <c r="O2" s="3"/>
      <c r="P2" s="3"/>
      <c r="Q2" s="2"/>
      <c r="R2" s="2"/>
      <c r="S2" s="2"/>
      <c r="T2" s="2"/>
      <c r="U2" s="2"/>
      <c r="V2" s="2"/>
      <c r="W2" s="2"/>
      <c r="X2" s="2"/>
      <c r="Y2" s="2"/>
      <c r="Z2" s="2"/>
    </row>
    <row r="3" ht="12.75" customHeight="1">
      <c r="A3" s="4" t="s">
        <v>2</v>
      </c>
      <c r="B3" s="5"/>
      <c r="C3" s="5"/>
      <c r="D3" s="5"/>
      <c r="E3" s="5"/>
      <c r="F3" s="5"/>
      <c r="G3" s="5"/>
      <c r="H3" s="6"/>
      <c r="I3" s="3"/>
      <c r="J3" s="3"/>
      <c r="K3" s="3"/>
      <c r="L3" s="3"/>
      <c r="M3" s="3"/>
      <c r="N3" s="3"/>
      <c r="O3" s="3"/>
      <c r="P3" s="3"/>
      <c r="Q3" s="2"/>
      <c r="R3" s="2"/>
      <c r="S3" s="2"/>
      <c r="T3" s="2"/>
      <c r="U3" s="2"/>
      <c r="V3" s="2"/>
      <c r="W3" s="2"/>
      <c r="X3" s="2"/>
      <c r="Y3" s="2"/>
      <c r="Z3" s="2"/>
    </row>
    <row r="4" ht="12.75" customHeight="1">
      <c r="A4" s="7"/>
      <c r="B4" s="8"/>
      <c r="C4" s="8"/>
      <c r="D4" s="8"/>
      <c r="E4" s="8"/>
      <c r="F4" s="8"/>
      <c r="G4" s="8"/>
      <c r="H4" s="9"/>
      <c r="I4" s="3"/>
      <c r="J4" s="3"/>
      <c r="K4" s="3"/>
      <c r="L4" s="3"/>
      <c r="M4" s="3"/>
      <c r="N4" s="3"/>
      <c r="O4" s="3"/>
      <c r="P4" s="3"/>
      <c r="Q4" s="2"/>
      <c r="R4" s="2"/>
      <c r="S4" s="2"/>
      <c r="T4" s="2"/>
      <c r="U4" s="2"/>
      <c r="V4" s="2"/>
      <c r="W4" s="2"/>
      <c r="X4" s="2"/>
      <c r="Y4" s="2"/>
      <c r="Z4" s="2"/>
    </row>
    <row r="5" ht="12.75" customHeight="1">
      <c r="A5" s="10"/>
      <c r="B5" s="10"/>
      <c r="C5" s="10"/>
      <c r="D5" s="10"/>
      <c r="E5" s="10"/>
      <c r="F5" s="10"/>
      <c r="G5" s="10"/>
      <c r="H5" s="10"/>
      <c r="I5" s="11"/>
      <c r="J5" s="11"/>
      <c r="K5" s="11"/>
      <c r="L5" s="11"/>
      <c r="M5" s="11"/>
      <c r="N5" s="11"/>
      <c r="O5" s="11"/>
      <c r="P5" s="3"/>
      <c r="Q5" s="2"/>
      <c r="R5" s="2"/>
      <c r="S5" s="2"/>
      <c r="T5" s="2"/>
      <c r="U5" s="2"/>
      <c r="V5" s="2"/>
      <c r="W5" s="2"/>
      <c r="X5" s="2"/>
      <c r="Y5" s="2"/>
      <c r="Z5" s="2"/>
    </row>
    <row r="6" ht="12.75" customHeight="1">
      <c r="A6" s="12" t="s">
        <v>3</v>
      </c>
      <c r="B6" s="5"/>
      <c r="C6" s="5"/>
      <c r="D6" s="5"/>
      <c r="E6" s="5"/>
      <c r="F6" s="5"/>
      <c r="G6" s="5"/>
      <c r="H6" s="6"/>
      <c r="I6" s="11"/>
      <c r="J6" s="11"/>
      <c r="K6" s="11"/>
      <c r="L6" s="11"/>
      <c r="M6" s="11"/>
      <c r="N6" s="11"/>
      <c r="O6" s="11"/>
      <c r="P6" s="3"/>
      <c r="Q6" s="2"/>
      <c r="R6" s="2"/>
      <c r="S6" s="2"/>
      <c r="T6" s="2"/>
      <c r="U6" s="2"/>
      <c r="V6" s="2"/>
      <c r="W6" s="2"/>
      <c r="X6" s="2"/>
      <c r="Y6" s="2"/>
      <c r="Z6" s="2"/>
    </row>
    <row r="7" ht="12.75" customHeight="1">
      <c r="A7" s="7"/>
      <c r="B7" s="8"/>
      <c r="C7" s="8"/>
      <c r="D7" s="8"/>
      <c r="E7" s="8"/>
      <c r="F7" s="8"/>
      <c r="G7" s="8"/>
      <c r="H7" s="9"/>
      <c r="I7" s="11"/>
      <c r="J7" s="11"/>
      <c r="K7" s="11"/>
      <c r="L7" s="11"/>
      <c r="M7" s="11"/>
      <c r="N7" s="11"/>
      <c r="O7" s="11"/>
      <c r="P7" s="3"/>
      <c r="Q7" s="2"/>
      <c r="R7" s="2"/>
      <c r="S7" s="2"/>
      <c r="T7" s="2"/>
      <c r="U7" s="2"/>
      <c r="V7" s="2"/>
      <c r="W7" s="2"/>
      <c r="X7" s="2"/>
      <c r="Y7" s="2"/>
      <c r="Z7" s="2"/>
    </row>
    <row r="8" ht="12.75" customHeight="1">
      <c r="A8" s="13"/>
      <c r="B8" s="10"/>
      <c r="C8" s="10"/>
      <c r="D8" s="10"/>
      <c r="E8" s="10"/>
      <c r="F8" s="10"/>
      <c r="G8" s="10"/>
      <c r="H8" s="10"/>
      <c r="I8" s="11"/>
      <c r="J8" s="11"/>
      <c r="K8" s="11"/>
      <c r="L8" s="11"/>
      <c r="M8" s="11"/>
      <c r="N8" s="11"/>
      <c r="O8" s="11"/>
      <c r="P8" s="3"/>
      <c r="Q8" s="2"/>
      <c r="R8" s="2"/>
      <c r="S8" s="2"/>
      <c r="T8" s="2"/>
      <c r="U8" s="2"/>
      <c r="V8" s="2"/>
      <c r="W8" s="2"/>
      <c r="X8" s="2"/>
      <c r="Y8" s="2"/>
      <c r="Z8" s="2"/>
    </row>
    <row r="9" ht="12.75" customHeight="1">
      <c r="A9" s="13" t="s">
        <v>4</v>
      </c>
      <c r="B9" s="10"/>
      <c r="C9" s="10"/>
      <c r="D9" s="10"/>
      <c r="E9" s="10"/>
      <c r="F9" s="10"/>
      <c r="G9" s="10"/>
      <c r="H9" s="10"/>
      <c r="I9" s="11"/>
      <c r="J9" s="11"/>
      <c r="K9" s="11"/>
      <c r="L9" s="11"/>
      <c r="M9" s="11"/>
      <c r="N9" s="11"/>
      <c r="O9" s="11"/>
      <c r="P9" s="3"/>
      <c r="Q9" s="2"/>
      <c r="R9" s="2"/>
      <c r="S9" s="2"/>
      <c r="T9" s="2"/>
      <c r="U9" s="2"/>
      <c r="V9" s="2"/>
      <c r="W9" s="2"/>
      <c r="X9" s="2"/>
      <c r="Y9" s="2"/>
      <c r="Z9" s="2"/>
    </row>
    <row r="10" ht="12.75" customHeight="1">
      <c r="A10" s="13"/>
      <c r="B10" s="10"/>
      <c r="C10" s="10"/>
      <c r="D10" s="10"/>
      <c r="E10" s="10"/>
      <c r="F10" s="10"/>
      <c r="G10" s="10"/>
      <c r="H10" s="10"/>
      <c r="I10" s="11"/>
      <c r="J10" s="11"/>
      <c r="K10" s="11"/>
      <c r="L10" s="11"/>
      <c r="M10" s="11"/>
      <c r="N10" s="11"/>
      <c r="O10" s="11"/>
      <c r="P10" s="3"/>
      <c r="Q10" s="2"/>
      <c r="R10" s="2"/>
      <c r="S10" s="2"/>
      <c r="T10" s="2"/>
      <c r="U10" s="2"/>
      <c r="V10" s="2"/>
      <c r="W10" s="2"/>
      <c r="X10" s="2"/>
      <c r="Y10" s="2"/>
      <c r="Z10" s="2"/>
    </row>
    <row r="11" ht="12.75" customHeight="1">
      <c r="A11" s="14" t="s">
        <v>5</v>
      </c>
      <c r="B11" s="5"/>
      <c r="C11" s="5"/>
      <c r="D11" s="5"/>
      <c r="E11" s="5"/>
      <c r="F11" s="5"/>
      <c r="G11" s="5"/>
      <c r="H11" s="6"/>
      <c r="I11" s="11"/>
      <c r="J11" s="11"/>
      <c r="K11" s="11"/>
      <c r="L11" s="11"/>
      <c r="M11" s="11"/>
      <c r="N11" s="11"/>
      <c r="O11" s="11"/>
      <c r="P11" s="3"/>
      <c r="Q11" s="2"/>
      <c r="R11" s="2"/>
      <c r="S11" s="2"/>
      <c r="T11" s="2"/>
      <c r="U11" s="2"/>
      <c r="V11" s="2"/>
      <c r="W11" s="2"/>
      <c r="X11" s="2"/>
      <c r="Y11" s="2"/>
      <c r="Z11" s="2"/>
    </row>
    <row r="12" ht="12.75" customHeight="1">
      <c r="A12" s="7"/>
      <c r="B12" s="8"/>
      <c r="C12" s="8"/>
      <c r="D12" s="8"/>
      <c r="E12" s="8"/>
      <c r="F12" s="8"/>
      <c r="G12" s="8"/>
      <c r="H12" s="9"/>
      <c r="I12" s="11"/>
      <c r="J12" s="11"/>
      <c r="K12" s="11"/>
      <c r="L12" s="11"/>
      <c r="M12" s="11"/>
      <c r="N12" s="11"/>
      <c r="O12" s="11"/>
      <c r="P12" s="3"/>
      <c r="Q12" s="2"/>
      <c r="R12" s="2"/>
      <c r="S12" s="2"/>
      <c r="T12" s="2"/>
      <c r="U12" s="2"/>
      <c r="V12" s="2"/>
      <c r="W12" s="2"/>
      <c r="X12" s="2"/>
      <c r="Y12" s="2"/>
      <c r="Z12" s="2"/>
    </row>
    <row r="13" ht="12.75" customHeight="1">
      <c r="A13" s="13"/>
      <c r="B13" s="10"/>
      <c r="C13" s="10"/>
      <c r="D13" s="10"/>
      <c r="E13" s="10"/>
      <c r="F13" s="10"/>
      <c r="G13" s="10"/>
      <c r="H13" s="10"/>
      <c r="I13" s="11"/>
      <c r="J13" s="11"/>
      <c r="K13" s="11"/>
      <c r="L13" s="11"/>
      <c r="M13" s="11"/>
      <c r="N13" s="11"/>
      <c r="O13" s="11"/>
      <c r="P13" s="3"/>
      <c r="Q13" s="2"/>
      <c r="R13" s="2"/>
      <c r="S13" s="2"/>
      <c r="T13" s="2"/>
      <c r="U13" s="2"/>
      <c r="V13" s="2"/>
      <c r="W13" s="2"/>
      <c r="X13" s="2"/>
      <c r="Y13" s="2"/>
      <c r="Z13" s="2"/>
    </row>
    <row r="14" ht="12.75" customHeight="1">
      <c r="A14" s="15" t="s">
        <v>6</v>
      </c>
      <c r="B14" s="5"/>
      <c r="C14" s="5"/>
      <c r="D14" s="5"/>
      <c r="E14" s="5"/>
      <c r="F14" s="5"/>
      <c r="G14" s="5"/>
      <c r="H14" s="6"/>
      <c r="I14" s="3"/>
      <c r="J14" s="3"/>
      <c r="K14" s="3"/>
      <c r="L14" s="3"/>
      <c r="M14" s="3"/>
      <c r="N14" s="3"/>
      <c r="O14" s="3"/>
      <c r="P14" s="3"/>
      <c r="Q14" s="2"/>
      <c r="R14" s="2"/>
      <c r="S14" s="2"/>
      <c r="T14" s="2"/>
      <c r="U14" s="2"/>
      <c r="V14" s="2"/>
      <c r="W14" s="2"/>
      <c r="X14" s="2"/>
      <c r="Y14" s="2"/>
      <c r="Z14" s="2"/>
    </row>
    <row r="15" ht="12.75" customHeight="1">
      <c r="A15" s="7"/>
      <c r="B15" s="8"/>
      <c r="C15" s="8"/>
      <c r="D15" s="8"/>
      <c r="E15" s="8"/>
      <c r="F15" s="8"/>
      <c r="G15" s="8"/>
      <c r="H15" s="9"/>
      <c r="I15" s="11"/>
      <c r="J15" s="11"/>
      <c r="K15" s="11"/>
      <c r="L15" s="11"/>
      <c r="M15" s="11"/>
      <c r="N15" s="11"/>
      <c r="O15" s="11"/>
      <c r="P15" s="11"/>
      <c r="Q15" s="2"/>
      <c r="R15" s="2"/>
      <c r="S15" s="2"/>
      <c r="T15" s="2"/>
      <c r="U15" s="2"/>
      <c r="V15" s="2"/>
      <c r="W15" s="2"/>
      <c r="X15" s="2"/>
      <c r="Y15" s="2"/>
      <c r="Z15" s="2"/>
    </row>
    <row r="16" ht="12.75" customHeight="1">
      <c r="A16" s="4" t="s">
        <v>7</v>
      </c>
      <c r="B16" s="5"/>
      <c r="C16" s="5"/>
      <c r="D16" s="5"/>
      <c r="E16" s="5"/>
      <c r="F16" s="5"/>
      <c r="G16" s="5"/>
      <c r="H16" s="6"/>
      <c r="I16" s="3"/>
      <c r="J16" s="3"/>
      <c r="K16" s="3"/>
      <c r="L16" s="3"/>
      <c r="M16" s="3"/>
      <c r="N16" s="3"/>
      <c r="O16" s="3"/>
      <c r="P16" s="3"/>
      <c r="Q16" s="2"/>
      <c r="R16" s="2"/>
      <c r="S16" s="2"/>
      <c r="T16" s="2"/>
      <c r="U16" s="2"/>
      <c r="V16" s="2"/>
      <c r="W16" s="2"/>
      <c r="X16" s="2"/>
      <c r="Y16" s="2"/>
      <c r="Z16" s="2"/>
    </row>
    <row r="17" ht="12.75" customHeight="1">
      <c r="A17" s="7"/>
      <c r="B17" s="8"/>
      <c r="C17" s="8"/>
      <c r="D17" s="8"/>
      <c r="E17" s="8"/>
      <c r="F17" s="8"/>
      <c r="G17" s="8"/>
      <c r="H17" s="9"/>
      <c r="I17" s="11"/>
      <c r="J17" s="11"/>
      <c r="K17" s="11"/>
      <c r="L17" s="11"/>
      <c r="M17" s="11"/>
      <c r="N17" s="11"/>
      <c r="O17" s="11"/>
      <c r="P17" s="11"/>
      <c r="Q17" s="2"/>
      <c r="R17" s="2"/>
      <c r="S17" s="2"/>
      <c r="T17" s="2"/>
      <c r="U17" s="2"/>
      <c r="V17" s="2"/>
      <c r="W17" s="2"/>
      <c r="X17" s="2"/>
      <c r="Y17" s="2"/>
      <c r="Z17" s="2"/>
    </row>
    <row r="18" ht="12.75" customHeight="1">
      <c r="A18" s="4" t="s">
        <v>8</v>
      </c>
      <c r="B18" s="5"/>
      <c r="C18" s="5"/>
      <c r="D18" s="5"/>
      <c r="E18" s="5"/>
      <c r="F18" s="5"/>
      <c r="G18" s="5"/>
      <c r="H18" s="6"/>
      <c r="I18" s="16"/>
      <c r="J18" s="16"/>
      <c r="K18" s="16"/>
      <c r="L18" s="16"/>
      <c r="M18" s="16"/>
      <c r="N18" s="16"/>
      <c r="O18" s="16"/>
      <c r="P18" s="16"/>
      <c r="Q18" s="2"/>
      <c r="R18" s="2"/>
      <c r="S18" s="2"/>
      <c r="T18" s="2"/>
      <c r="U18" s="2"/>
      <c r="V18" s="2"/>
      <c r="W18" s="2"/>
      <c r="X18" s="2"/>
      <c r="Y18" s="2"/>
      <c r="Z18" s="2"/>
    </row>
    <row r="19" ht="12.75" customHeight="1">
      <c r="A19" s="7"/>
      <c r="B19" s="8"/>
      <c r="C19" s="8"/>
      <c r="D19" s="8"/>
      <c r="E19" s="8"/>
      <c r="F19" s="8"/>
      <c r="G19" s="8"/>
      <c r="H19" s="9"/>
      <c r="I19" s="17"/>
      <c r="J19" s="17"/>
      <c r="K19" s="17"/>
      <c r="L19" s="17"/>
      <c r="M19" s="17"/>
      <c r="N19" s="17"/>
      <c r="O19" s="17"/>
      <c r="P19" s="17"/>
      <c r="Q19" s="2"/>
      <c r="R19" s="2"/>
      <c r="S19" s="2"/>
      <c r="T19" s="2"/>
      <c r="U19" s="2"/>
      <c r="V19" s="2"/>
      <c r="W19" s="2"/>
      <c r="X19" s="2"/>
      <c r="Y19" s="2"/>
      <c r="Z19" s="2"/>
    </row>
    <row r="20" ht="12.75" customHeight="1">
      <c r="A20" s="4" t="s">
        <v>9</v>
      </c>
      <c r="B20" s="5"/>
      <c r="C20" s="5"/>
      <c r="D20" s="5"/>
      <c r="E20" s="5"/>
      <c r="F20" s="5"/>
      <c r="G20" s="5"/>
      <c r="H20" s="6"/>
      <c r="I20" s="17"/>
      <c r="J20" s="17"/>
      <c r="K20" s="17"/>
      <c r="L20" s="17"/>
      <c r="M20" s="17"/>
      <c r="N20" s="17"/>
      <c r="O20" s="17"/>
      <c r="P20" s="17"/>
      <c r="Q20" s="2"/>
      <c r="R20" s="2"/>
      <c r="S20" s="2"/>
      <c r="T20" s="2"/>
      <c r="U20" s="2"/>
      <c r="V20" s="2"/>
      <c r="W20" s="2"/>
      <c r="X20" s="2"/>
      <c r="Y20" s="2"/>
      <c r="Z20" s="2"/>
    </row>
    <row r="21" ht="12.75" customHeight="1">
      <c r="A21" s="7"/>
      <c r="B21" s="8"/>
      <c r="C21" s="8"/>
      <c r="D21" s="8"/>
      <c r="E21" s="8"/>
      <c r="F21" s="8"/>
      <c r="G21" s="8"/>
      <c r="H21" s="9"/>
      <c r="I21" s="17"/>
      <c r="J21" s="17"/>
      <c r="K21" s="17"/>
      <c r="L21" s="17"/>
      <c r="M21" s="17"/>
      <c r="N21" s="17"/>
      <c r="O21" s="17"/>
      <c r="P21" s="17"/>
      <c r="Q21" s="2"/>
      <c r="R21" s="2"/>
      <c r="S21" s="2"/>
      <c r="T21" s="2"/>
      <c r="U21" s="2"/>
      <c r="V21" s="2"/>
      <c r="W21" s="2"/>
      <c r="X21" s="2"/>
      <c r="Y21" s="2"/>
      <c r="Z21" s="2"/>
    </row>
    <row r="22" ht="12.75" customHeight="1">
      <c r="A22" s="13" t="s">
        <v>10</v>
      </c>
      <c r="B22" s="18"/>
      <c r="C22" s="18"/>
      <c r="D22" s="18"/>
      <c r="E22" s="18"/>
      <c r="F22" s="18"/>
      <c r="G22" s="18"/>
      <c r="H22" s="18"/>
      <c r="I22" s="17"/>
      <c r="J22" s="17"/>
      <c r="K22" s="17"/>
      <c r="L22" s="17"/>
      <c r="M22" s="17"/>
      <c r="N22" s="17"/>
      <c r="O22" s="17"/>
      <c r="P22" s="17"/>
      <c r="Q22" s="2"/>
      <c r="R22" s="2"/>
      <c r="S22" s="2"/>
      <c r="T22" s="2"/>
      <c r="U22" s="2"/>
      <c r="V22" s="2"/>
      <c r="W22" s="2"/>
      <c r="X22" s="2"/>
      <c r="Y22" s="2"/>
      <c r="Z22" s="2"/>
    </row>
    <row r="23" ht="12.75" customHeight="1">
      <c r="A23" s="10"/>
      <c r="B23" s="18"/>
      <c r="C23" s="18"/>
      <c r="D23" s="18"/>
      <c r="E23" s="18"/>
      <c r="F23" s="18"/>
      <c r="G23" s="18"/>
      <c r="H23" s="18"/>
      <c r="I23" s="17"/>
      <c r="J23" s="17"/>
      <c r="K23" s="17"/>
      <c r="L23" s="17"/>
      <c r="M23" s="17"/>
      <c r="N23" s="17"/>
      <c r="O23" s="17"/>
      <c r="P23" s="17"/>
      <c r="Q23" s="2"/>
      <c r="R23" s="2"/>
      <c r="S23" s="2"/>
      <c r="T23" s="2"/>
      <c r="U23" s="2"/>
      <c r="V23" s="2"/>
      <c r="W23" s="2"/>
      <c r="X23" s="2"/>
      <c r="Y23" s="2"/>
      <c r="Z23" s="2"/>
    </row>
    <row r="24" ht="12.75" customHeight="1">
      <c r="A24" s="19" t="s">
        <v>11</v>
      </c>
      <c r="B24" s="5"/>
      <c r="C24" s="5"/>
      <c r="D24" s="5"/>
      <c r="E24" s="5"/>
      <c r="F24" s="5"/>
      <c r="G24" s="5"/>
      <c r="H24" s="6"/>
      <c r="I24" s="3"/>
      <c r="J24" s="3"/>
      <c r="K24" s="3"/>
      <c r="L24" s="3"/>
      <c r="M24" s="3"/>
      <c r="N24" s="3"/>
      <c r="O24" s="3"/>
      <c r="P24" s="3"/>
      <c r="Q24" s="2"/>
      <c r="R24" s="2"/>
      <c r="S24" s="2"/>
      <c r="T24" s="2"/>
      <c r="U24" s="2"/>
      <c r="V24" s="2"/>
      <c r="W24" s="2"/>
      <c r="X24" s="2"/>
      <c r="Y24" s="2"/>
      <c r="Z24" s="2"/>
    </row>
    <row r="25" ht="12.75" customHeight="1">
      <c r="A25" s="20"/>
      <c r="H25" s="21"/>
      <c r="I25" s="3"/>
      <c r="J25" s="3"/>
      <c r="K25" s="3"/>
      <c r="L25" s="3"/>
      <c r="M25" s="3"/>
      <c r="N25" s="3"/>
      <c r="O25" s="3"/>
      <c r="P25" s="3"/>
      <c r="Q25" s="2"/>
      <c r="R25" s="2"/>
      <c r="S25" s="2"/>
      <c r="T25" s="2"/>
      <c r="U25" s="2"/>
      <c r="V25" s="2"/>
      <c r="W25" s="2"/>
      <c r="X25" s="2"/>
      <c r="Y25" s="2"/>
      <c r="Z25" s="2"/>
    </row>
    <row r="26" ht="12.75" customHeight="1">
      <c r="A26" s="7"/>
      <c r="B26" s="8"/>
      <c r="C26" s="8"/>
      <c r="D26" s="8"/>
      <c r="E26" s="8"/>
      <c r="F26" s="8"/>
      <c r="G26" s="8"/>
      <c r="H26" s="9"/>
      <c r="I26" s="3"/>
      <c r="J26" s="3"/>
      <c r="K26" s="3"/>
      <c r="L26" s="3"/>
      <c r="M26" s="3"/>
      <c r="N26" s="3"/>
      <c r="O26" s="3"/>
      <c r="P26" s="3"/>
      <c r="Q26" s="2"/>
      <c r="R26" s="2"/>
      <c r="S26" s="2"/>
      <c r="T26" s="2"/>
      <c r="U26" s="2"/>
      <c r="V26" s="2"/>
      <c r="W26" s="2"/>
      <c r="X26" s="2"/>
      <c r="Y26" s="2"/>
      <c r="Z26" s="2"/>
    </row>
    <row r="27" ht="12.75" customHeight="1">
      <c r="A27" s="1"/>
      <c r="B27" s="2"/>
      <c r="C27" s="2"/>
      <c r="D27" s="2"/>
      <c r="E27" s="2"/>
      <c r="F27" s="2"/>
      <c r="G27" s="2"/>
      <c r="H27" s="2"/>
      <c r="I27" s="3"/>
      <c r="J27" s="3"/>
      <c r="K27" s="3"/>
      <c r="L27" s="3"/>
      <c r="M27" s="3"/>
      <c r="N27" s="3"/>
      <c r="O27" s="3"/>
      <c r="P27" s="3"/>
      <c r="Q27" s="2"/>
      <c r="R27" s="2"/>
      <c r="S27" s="2"/>
      <c r="T27" s="2"/>
      <c r="U27" s="2"/>
      <c r="V27" s="2"/>
      <c r="W27" s="2"/>
      <c r="X27" s="2"/>
      <c r="Y27" s="2"/>
      <c r="Z27" s="2"/>
    </row>
    <row r="28" ht="12.75" customHeight="1">
      <c r="A28" s="1"/>
      <c r="B28" s="22" t="s">
        <v>12</v>
      </c>
      <c r="C28" s="23"/>
      <c r="D28" s="23"/>
      <c r="E28" s="23"/>
      <c r="F28" s="23"/>
      <c r="G28" s="24"/>
      <c r="H28" s="2"/>
      <c r="I28" s="3"/>
      <c r="J28" s="3"/>
      <c r="K28" s="3"/>
      <c r="L28" s="3"/>
      <c r="M28" s="3"/>
      <c r="N28" s="3"/>
      <c r="O28" s="3"/>
      <c r="P28" s="3"/>
      <c r="Q28" s="2"/>
      <c r="R28" s="2"/>
      <c r="S28" s="2"/>
      <c r="T28" s="2"/>
      <c r="U28" s="2"/>
      <c r="V28" s="2"/>
      <c r="W28" s="2"/>
      <c r="X28" s="2"/>
      <c r="Y28" s="2"/>
      <c r="Z28" s="2"/>
    </row>
    <row r="29" ht="12.75" customHeight="1">
      <c r="A29" s="2"/>
      <c r="B29" s="25"/>
      <c r="C29" s="26"/>
      <c r="D29" s="26"/>
      <c r="E29" s="26"/>
      <c r="F29" s="26"/>
      <c r="G29" s="27"/>
      <c r="H29" s="28"/>
      <c r="I29" s="29"/>
      <c r="J29" s="3"/>
      <c r="K29" s="3"/>
      <c r="L29" s="3"/>
      <c r="M29" s="3"/>
      <c r="N29" s="3"/>
      <c r="O29" s="3"/>
      <c r="P29" s="3"/>
      <c r="Q29" s="2"/>
      <c r="R29" s="2"/>
      <c r="S29" s="2"/>
      <c r="T29" s="2"/>
      <c r="U29" s="2"/>
      <c r="V29" s="2"/>
      <c r="W29" s="2"/>
      <c r="X29" s="2"/>
      <c r="Y29" s="2"/>
      <c r="Z29" s="2"/>
    </row>
    <row r="30" ht="12.75" customHeight="1">
      <c r="A30" s="30"/>
      <c r="B30" s="30"/>
      <c r="C30" s="30"/>
      <c r="D30" s="30"/>
      <c r="E30" s="30"/>
      <c r="F30" s="30"/>
      <c r="G30" s="30"/>
      <c r="H30" s="30"/>
      <c r="I30" s="3"/>
      <c r="J30" s="3"/>
      <c r="K30" s="3"/>
      <c r="L30" s="3"/>
      <c r="M30" s="3"/>
      <c r="N30" s="3"/>
      <c r="O30" s="3"/>
      <c r="P30" s="3"/>
      <c r="Q30" s="2"/>
      <c r="R30" s="2"/>
      <c r="S30" s="2"/>
      <c r="T30" s="2"/>
      <c r="U30" s="2"/>
      <c r="V30" s="2"/>
      <c r="W30" s="2"/>
      <c r="X30" s="2"/>
      <c r="Y30" s="2"/>
      <c r="Z30" s="2"/>
    </row>
    <row r="31" ht="12.75" customHeight="1">
      <c r="A31" s="1" t="s">
        <v>13</v>
      </c>
      <c r="B31" s="1"/>
      <c r="C31" s="1"/>
      <c r="D31" s="1"/>
      <c r="E31" s="1"/>
      <c r="F31" s="1"/>
      <c r="G31" s="1"/>
      <c r="H31" s="1"/>
      <c r="I31" s="31"/>
      <c r="J31" s="31"/>
      <c r="K31" s="31"/>
      <c r="L31" s="31"/>
      <c r="M31" s="31"/>
      <c r="N31" s="31"/>
      <c r="O31" s="31"/>
      <c r="P31" s="31"/>
      <c r="Q31" s="1"/>
      <c r="R31" s="1"/>
      <c r="S31" s="1"/>
      <c r="T31" s="1"/>
      <c r="U31" s="1"/>
      <c r="V31" s="1"/>
      <c r="W31" s="1"/>
      <c r="X31" s="1"/>
      <c r="Y31" s="1"/>
      <c r="Z31" s="1"/>
    </row>
    <row r="32" ht="12.75" customHeight="1">
      <c r="A32" s="32" t="s">
        <v>14</v>
      </c>
      <c r="B32" s="2" t="s">
        <v>15</v>
      </c>
      <c r="C32" s="2"/>
      <c r="D32" s="2"/>
      <c r="E32" s="2"/>
      <c r="F32" s="2"/>
      <c r="G32" s="2"/>
      <c r="H32" s="2"/>
      <c r="I32" s="3"/>
      <c r="J32" s="3"/>
      <c r="K32" s="3"/>
      <c r="L32" s="3"/>
      <c r="M32" s="3"/>
      <c r="N32" s="3"/>
      <c r="O32" s="3"/>
      <c r="P32" s="3"/>
      <c r="Q32" s="2"/>
      <c r="R32" s="2"/>
      <c r="S32" s="2"/>
      <c r="T32" s="2"/>
      <c r="U32" s="2"/>
      <c r="V32" s="2"/>
      <c r="W32" s="2"/>
      <c r="X32" s="2"/>
      <c r="Y32" s="2"/>
      <c r="Z32" s="2"/>
    </row>
    <row r="33" ht="12.75" customHeight="1">
      <c r="A33" s="32"/>
      <c r="B33" s="33" t="s">
        <v>16</v>
      </c>
      <c r="C33" s="2"/>
      <c r="D33" s="2"/>
      <c r="E33" s="2"/>
      <c r="F33" s="2"/>
      <c r="G33" s="2"/>
      <c r="H33" s="2"/>
      <c r="I33" s="3"/>
      <c r="J33" s="3"/>
      <c r="K33" s="3"/>
      <c r="L33" s="3"/>
      <c r="M33" s="3"/>
      <c r="N33" s="3"/>
      <c r="O33" s="3"/>
      <c r="P33" s="3"/>
      <c r="Q33" s="2"/>
      <c r="R33" s="2"/>
      <c r="S33" s="2"/>
      <c r="T33" s="2"/>
      <c r="U33" s="2"/>
      <c r="V33" s="2"/>
      <c r="W33" s="2"/>
      <c r="X33" s="2"/>
      <c r="Y33" s="2"/>
      <c r="Z33" s="2"/>
    </row>
    <row r="34" ht="12.75" customHeight="1">
      <c r="A34" s="32"/>
      <c r="B34" s="2"/>
      <c r="C34" s="2"/>
      <c r="D34" s="2"/>
      <c r="E34" s="2"/>
      <c r="F34" s="2"/>
      <c r="G34" s="2"/>
      <c r="H34" s="2"/>
      <c r="I34" s="3"/>
      <c r="J34" s="3"/>
      <c r="K34" s="3"/>
      <c r="L34" s="3"/>
      <c r="M34" s="3"/>
      <c r="N34" s="3"/>
      <c r="O34" s="3"/>
      <c r="P34" s="3"/>
      <c r="Q34" s="2"/>
      <c r="R34" s="2"/>
      <c r="S34" s="2"/>
      <c r="T34" s="2"/>
      <c r="U34" s="2"/>
      <c r="V34" s="2"/>
      <c r="W34" s="2"/>
      <c r="X34" s="2"/>
      <c r="Y34" s="2"/>
      <c r="Z34" s="2"/>
    </row>
    <row r="35" ht="12.75" customHeight="1">
      <c r="A35" s="32" t="s">
        <v>0</v>
      </c>
      <c r="B35" s="33" t="s">
        <v>17</v>
      </c>
      <c r="C35" s="2"/>
      <c r="D35" s="2"/>
      <c r="E35" s="2"/>
      <c r="F35" s="2"/>
      <c r="G35" s="2"/>
      <c r="H35" s="2"/>
      <c r="I35" s="3"/>
      <c r="J35" s="3"/>
      <c r="K35" s="3"/>
      <c r="L35" s="3"/>
      <c r="M35" s="3"/>
      <c r="N35" s="3"/>
      <c r="O35" s="3"/>
      <c r="P35" s="3"/>
      <c r="Q35" s="2"/>
      <c r="R35" s="2"/>
      <c r="S35" s="2"/>
      <c r="T35" s="2"/>
      <c r="U35" s="2"/>
      <c r="V35" s="2"/>
      <c r="W35" s="2"/>
      <c r="X35" s="2"/>
      <c r="Y35" s="2"/>
      <c r="Z35" s="2"/>
    </row>
    <row r="36" ht="12.75" customHeight="1">
      <c r="A36" s="32"/>
      <c r="B36" s="33" t="s">
        <v>18</v>
      </c>
      <c r="C36" s="2"/>
      <c r="D36" s="2"/>
      <c r="E36" s="2"/>
      <c r="F36" s="2"/>
      <c r="G36" s="2"/>
      <c r="H36" s="2"/>
      <c r="I36" s="3"/>
      <c r="J36" s="3"/>
      <c r="K36" s="3"/>
      <c r="L36" s="3"/>
      <c r="M36" s="3"/>
      <c r="N36" s="3"/>
      <c r="O36" s="3"/>
      <c r="P36" s="3"/>
      <c r="Q36" s="2"/>
      <c r="R36" s="2"/>
      <c r="S36" s="2"/>
      <c r="T36" s="2"/>
      <c r="U36" s="2"/>
      <c r="V36" s="2"/>
      <c r="W36" s="2"/>
      <c r="X36" s="2"/>
      <c r="Y36" s="2"/>
      <c r="Z36" s="2"/>
    </row>
    <row r="37" ht="12.75" customHeight="1">
      <c r="A37" s="32"/>
      <c r="B37" s="2"/>
      <c r="C37" s="2"/>
      <c r="D37" s="2"/>
      <c r="E37" s="2"/>
      <c r="F37" s="2"/>
      <c r="G37" s="2"/>
      <c r="H37" s="2"/>
      <c r="I37" s="3"/>
      <c r="J37" s="3"/>
      <c r="K37" s="3"/>
      <c r="L37" s="3"/>
      <c r="M37" s="3"/>
      <c r="N37" s="3"/>
      <c r="O37" s="3"/>
      <c r="P37" s="3"/>
      <c r="Q37" s="2"/>
      <c r="R37" s="2"/>
      <c r="S37" s="2"/>
      <c r="T37" s="2"/>
      <c r="U37" s="2"/>
      <c r="V37" s="2"/>
      <c r="W37" s="2"/>
      <c r="X37" s="2"/>
      <c r="Y37" s="2"/>
      <c r="Z37" s="2"/>
    </row>
    <row r="38" ht="12.75" customHeight="1">
      <c r="A38" s="32"/>
      <c r="B38" s="2"/>
      <c r="C38" s="2"/>
      <c r="D38" s="2"/>
      <c r="E38" s="2"/>
      <c r="F38" s="2"/>
      <c r="G38" s="2"/>
      <c r="H38" s="2"/>
      <c r="I38" s="3"/>
      <c r="J38" s="3"/>
      <c r="K38" s="3"/>
      <c r="L38" s="3"/>
      <c r="M38" s="3"/>
      <c r="N38" s="3"/>
      <c r="O38" s="3"/>
      <c r="P38" s="3"/>
      <c r="Q38" s="2"/>
      <c r="R38" s="2"/>
      <c r="S38" s="2"/>
      <c r="T38" s="2"/>
      <c r="U38" s="2"/>
      <c r="V38" s="2"/>
      <c r="W38" s="2"/>
      <c r="X38" s="2"/>
      <c r="Y38" s="2"/>
      <c r="Z38" s="2"/>
    </row>
    <row r="39" ht="12.75" customHeight="1">
      <c r="A39" s="32"/>
      <c r="B39" s="2"/>
      <c r="C39" s="2"/>
      <c r="D39" s="2"/>
      <c r="E39" s="2"/>
      <c r="F39" s="2"/>
      <c r="G39" s="2"/>
      <c r="H39" s="2"/>
      <c r="I39" s="3"/>
      <c r="J39" s="3"/>
      <c r="K39" s="3"/>
      <c r="L39" s="3"/>
      <c r="M39" s="3"/>
      <c r="N39" s="3"/>
      <c r="O39" s="3"/>
      <c r="P39" s="3"/>
      <c r="Q39" s="2"/>
      <c r="R39" s="2"/>
      <c r="S39" s="2"/>
      <c r="T39" s="2"/>
      <c r="U39" s="2"/>
      <c r="V39" s="2"/>
      <c r="W39" s="2"/>
      <c r="X39" s="2"/>
      <c r="Y39" s="2"/>
      <c r="Z39" s="2"/>
    </row>
    <row r="40" ht="12.75" customHeight="1">
      <c r="A40" s="32"/>
      <c r="B40" s="2"/>
      <c r="C40" s="2"/>
      <c r="D40" s="2"/>
      <c r="E40" s="2"/>
      <c r="F40" s="2"/>
      <c r="G40" s="2"/>
      <c r="H40" s="2"/>
      <c r="I40" s="3"/>
      <c r="J40" s="3"/>
      <c r="K40" s="3"/>
      <c r="L40" s="3"/>
      <c r="M40" s="3"/>
      <c r="N40" s="3"/>
      <c r="O40" s="3"/>
      <c r="P40" s="3"/>
      <c r="Q40" s="2"/>
      <c r="R40" s="2"/>
      <c r="S40" s="2"/>
      <c r="T40" s="2"/>
      <c r="U40" s="2"/>
      <c r="V40" s="2"/>
      <c r="W40" s="2"/>
      <c r="X40" s="2"/>
      <c r="Y40" s="2"/>
      <c r="Z40" s="2"/>
    </row>
    <row r="41" ht="12.75" customHeight="1">
      <c r="A41" s="2"/>
      <c r="B41" s="2"/>
      <c r="C41" s="2"/>
      <c r="D41" s="2"/>
      <c r="E41" s="2"/>
      <c r="F41" s="2"/>
      <c r="G41" s="2"/>
      <c r="H41" s="2"/>
      <c r="I41" s="3"/>
      <c r="J41" s="3"/>
      <c r="K41" s="3"/>
      <c r="L41" s="3"/>
      <c r="M41" s="3"/>
      <c r="N41" s="3"/>
      <c r="O41" s="3"/>
      <c r="P41" s="3"/>
      <c r="Q41" s="2"/>
      <c r="R41" s="2"/>
      <c r="S41" s="2"/>
      <c r="T41" s="2"/>
      <c r="U41" s="2"/>
      <c r="V41" s="2"/>
      <c r="W41" s="2"/>
      <c r="X41" s="2"/>
      <c r="Y41" s="2"/>
      <c r="Z41" s="2"/>
    </row>
    <row r="42" ht="12.75" customHeight="1">
      <c r="A42" s="2"/>
      <c r="B42" s="2"/>
      <c r="C42" s="2"/>
      <c r="D42" s="2"/>
      <c r="E42" s="2"/>
      <c r="F42" s="2"/>
      <c r="G42" s="2"/>
      <c r="H42" s="2"/>
      <c r="I42" s="3"/>
      <c r="J42" s="3"/>
      <c r="K42" s="3"/>
      <c r="L42" s="3"/>
      <c r="M42" s="3"/>
      <c r="N42" s="3"/>
      <c r="O42" s="3"/>
      <c r="P42" s="3"/>
      <c r="Q42" s="2"/>
      <c r="R42" s="2"/>
      <c r="S42" s="2"/>
      <c r="T42" s="2"/>
      <c r="U42" s="2"/>
      <c r="V42" s="2"/>
      <c r="W42" s="2"/>
      <c r="X42" s="2"/>
      <c r="Y42" s="2"/>
      <c r="Z42" s="2"/>
    </row>
    <row r="43" ht="12.75" customHeight="1">
      <c r="A43" s="2"/>
      <c r="B43" s="2"/>
      <c r="C43" s="2"/>
      <c r="D43" s="2"/>
      <c r="E43" s="2"/>
      <c r="F43" s="2"/>
      <c r="G43" s="2"/>
      <c r="H43" s="2"/>
      <c r="I43" s="3"/>
      <c r="J43" s="3"/>
      <c r="K43" s="3"/>
      <c r="L43" s="3"/>
      <c r="M43" s="3"/>
      <c r="N43" s="3"/>
      <c r="O43" s="3"/>
      <c r="P43" s="3"/>
      <c r="Q43" s="2"/>
      <c r="R43" s="2"/>
      <c r="S43" s="2"/>
      <c r="T43" s="2"/>
      <c r="U43" s="2"/>
      <c r="V43" s="2"/>
      <c r="W43" s="2"/>
      <c r="X43" s="2"/>
      <c r="Y43" s="2"/>
      <c r="Z43" s="2"/>
    </row>
    <row r="44" ht="12.75" customHeight="1">
      <c r="A44" s="2"/>
      <c r="B44" s="2"/>
      <c r="C44" s="2"/>
      <c r="D44" s="2"/>
      <c r="E44" s="2"/>
      <c r="F44" s="2"/>
      <c r="G44" s="2"/>
      <c r="H44" s="2"/>
      <c r="I44" s="3"/>
      <c r="J44" s="3"/>
      <c r="K44" s="3"/>
      <c r="L44" s="3"/>
      <c r="M44" s="3"/>
      <c r="N44" s="3"/>
      <c r="O44" s="3"/>
      <c r="P44" s="3"/>
      <c r="Q44" s="2"/>
      <c r="R44" s="2"/>
      <c r="S44" s="2"/>
      <c r="T44" s="2"/>
      <c r="U44" s="2"/>
      <c r="V44" s="2"/>
      <c r="W44" s="2"/>
      <c r="X44" s="2"/>
      <c r="Y44" s="2"/>
      <c r="Z44" s="2"/>
    </row>
    <row r="45" ht="12.75" customHeight="1">
      <c r="A45" s="32"/>
      <c r="B45" s="2"/>
      <c r="C45" s="2"/>
      <c r="D45" s="2"/>
      <c r="E45" s="2"/>
      <c r="F45" s="2"/>
      <c r="G45" s="2"/>
      <c r="H45" s="2"/>
      <c r="I45" s="3"/>
      <c r="J45" s="3"/>
      <c r="K45" s="3"/>
      <c r="L45" s="3"/>
      <c r="M45" s="3"/>
      <c r="N45" s="3"/>
      <c r="O45" s="3"/>
      <c r="P45" s="3"/>
      <c r="Q45" s="2"/>
      <c r="R45" s="2"/>
      <c r="S45" s="2"/>
      <c r="T45" s="2"/>
      <c r="U45" s="2"/>
      <c r="V45" s="2"/>
      <c r="W45" s="2"/>
      <c r="X45" s="2"/>
      <c r="Y45" s="2"/>
      <c r="Z45" s="2"/>
    </row>
    <row r="46" ht="12.75" customHeight="1">
      <c r="A46" s="2"/>
      <c r="B46" s="2"/>
      <c r="C46" s="2"/>
      <c r="D46" s="2"/>
      <c r="E46" s="2"/>
      <c r="F46" s="2"/>
      <c r="G46" s="2"/>
      <c r="H46" s="2"/>
      <c r="I46" s="3"/>
      <c r="J46" s="3"/>
      <c r="K46" s="3"/>
      <c r="L46" s="3"/>
      <c r="M46" s="3"/>
      <c r="N46" s="3"/>
      <c r="O46" s="3"/>
      <c r="P46" s="3"/>
      <c r="Q46" s="2"/>
      <c r="R46" s="2"/>
      <c r="S46" s="2"/>
      <c r="T46" s="2"/>
      <c r="U46" s="2"/>
      <c r="V46" s="2"/>
      <c r="W46" s="2"/>
      <c r="X46" s="2"/>
      <c r="Y46" s="2"/>
      <c r="Z46" s="2"/>
    </row>
    <row r="47" ht="12.75" customHeight="1">
      <c r="A47" s="2"/>
      <c r="B47" s="2"/>
      <c r="C47" s="2"/>
      <c r="D47" s="2"/>
      <c r="E47" s="2"/>
      <c r="F47" s="2"/>
      <c r="G47" s="2"/>
      <c r="H47" s="2"/>
      <c r="I47" s="3"/>
      <c r="J47" s="3"/>
      <c r="K47" s="3"/>
      <c r="L47" s="3"/>
      <c r="M47" s="3"/>
      <c r="N47" s="3"/>
      <c r="O47" s="3"/>
      <c r="P47" s="3"/>
      <c r="Q47" s="2"/>
      <c r="R47" s="2"/>
      <c r="S47" s="2"/>
      <c r="T47" s="2"/>
      <c r="U47" s="2"/>
      <c r="V47" s="2"/>
      <c r="W47" s="2"/>
      <c r="X47" s="2"/>
      <c r="Y47" s="2"/>
      <c r="Z47" s="2"/>
    </row>
    <row r="48" ht="12.75" customHeight="1">
      <c r="A48" s="32"/>
      <c r="B48" s="2"/>
      <c r="C48" s="2"/>
      <c r="D48" s="2"/>
      <c r="E48" s="2"/>
      <c r="F48" s="2"/>
      <c r="G48" s="2"/>
      <c r="H48" s="2"/>
      <c r="I48" s="3"/>
      <c r="J48" s="3"/>
      <c r="K48" s="3"/>
      <c r="L48" s="3"/>
      <c r="M48" s="3"/>
      <c r="N48" s="3"/>
      <c r="O48" s="3"/>
      <c r="P48" s="3"/>
      <c r="Q48" s="2"/>
      <c r="R48" s="2"/>
      <c r="S48" s="2"/>
      <c r="T48" s="2"/>
      <c r="U48" s="2"/>
      <c r="V48" s="2"/>
      <c r="W48" s="2"/>
      <c r="X48" s="2"/>
      <c r="Y48" s="2"/>
      <c r="Z48" s="2"/>
    </row>
    <row r="49" ht="12.75" customHeight="1">
      <c r="A49" s="2"/>
      <c r="B49" s="2"/>
      <c r="C49" s="2"/>
      <c r="D49" s="2"/>
      <c r="E49" s="2"/>
      <c r="F49" s="2"/>
      <c r="G49" s="2"/>
      <c r="H49" s="2"/>
      <c r="I49" s="3"/>
      <c r="J49" s="3"/>
      <c r="K49" s="3"/>
      <c r="L49" s="3"/>
      <c r="M49" s="3"/>
      <c r="N49" s="3"/>
      <c r="O49" s="3"/>
      <c r="P49" s="3"/>
      <c r="Q49" s="2"/>
      <c r="R49" s="2"/>
      <c r="S49" s="2"/>
      <c r="T49" s="2"/>
      <c r="U49" s="2"/>
      <c r="V49" s="2"/>
      <c r="W49" s="2"/>
      <c r="X49" s="2"/>
      <c r="Y49" s="2"/>
      <c r="Z49" s="2"/>
    </row>
    <row r="50" ht="12.75" customHeight="1">
      <c r="A50" s="2"/>
      <c r="B50" s="2"/>
      <c r="C50" s="2"/>
      <c r="D50" s="2"/>
      <c r="E50" s="2"/>
      <c r="F50" s="2"/>
      <c r="G50" s="2"/>
      <c r="H50" s="2"/>
      <c r="I50" s="3"/>
      <c r="J50" s="3"/>
      <c r="K50" s="3"/>
      <c r="L50" s="3"/>
      <c r="M50" s="3"/>
      <c r="N50" s="3"/>
      <c r="O50" s="3"/>
      <c r="P50" s="3"/>
      <c r="Q50" s="2"/>
      <c r="R50" s="2"/>
      <c r="S50" s="2"/>
      <c r="T50" s="2"/>
      <c r="U50" s="2"/>
      <c r="V50" s="2"/>
      <c r="W50" s="2"/>
      <c r="X50" s="2"/>
      <c r="Y50" s="2"/>
      <c r="Z50" s="2"/>
    </row>
    <row r="51" ht="12.75" customHeight="1">
      <c r="A51" s="2"/>
      <c r="B51" s="2"/>
      <c r="C51" s="2"/>
      <c r="D51" s="2"/>
      <c r="E51" s="2"/>
      <c r="F51" s="2"/>
      <c r="G51" s="2"/>
      <c r="H51" s="2"/>
      <c r="I51" s="3"/>
      <c r="J51" s="3"/>
      <c r="K51" s="3"/>
      <c r="L51" s="3"/>
      <c r="M51" s="3"/>
      <c r="N51" s="3"/>
      <c r="O51" s="3"/>
      <c r="P51" s="3"/>
      <c r="Q51" s="2"/>
      <c r="R51" s="2"/>
      <c r="S51" s="2"/>
      <c r="T51" s="2"/>
      <c r="U51" s="2"/>
      <c r="V51" s="2"/>
      <c r="W51" s="2"/>
      <c r="X51" s="2"/>
      <c r="Y51" s="2"/>
      <c r="Z51" s="2"/>
    </row>
    <row r="52" ht="12.75" customHeight="1">
      <c r="A52" s="2"/>
      <c r="B52" s="2"/>
      <c r="C52" s="2"/>
      <c r="D52" s="2"/>
      <c r="E52" s="2"/>
      <c r="F52" s="2"/>
      <c r="G52" s="2"/>
      <c r="H52" s="2"/>
      <c r="I52" s="3"/>
      <c r="J52" s="3"/>
      <c r="K52" s="3"/>
      <c r="L52" s="3"/>
      <c r="M52" s="3"/>
      <c r="N52" s="3"/>
      <c r="O52" s="3"/>
      <c r="P52" s="3"/>
      <c r="Q52" s="2"/>
      <c r="R52" s="2"/>
      <c r="S52" s="2"/>
      <c r="T52" s="2"/>
      <c r="U52" s="2"/>
      <c r="V52" s="2"/>
      <c r="W52" s="2"/>
      <c r="X52" s="2"/>
      <c r="Y52" s="2"/>
      <c r="Z52" s="2"/>
    </row>
    <row r="53" ht="12.75" customHeight="1">
      <c r="A53" s="2"/>
      <c r="B53" s="2"/>
      <c r="C53" s="2"/>
      <c r="D53" s="2"/>
      <c r="E53" s="2"/>
      <c r="F53" s="2"/>
      <c r="G53" s="2"/>
      <c r="H53" s="2"/>
      <c r="I53" s="3"/>
      <c r="J53" s="3"/>
      <c r="K53" s="3"/>
      <c r="L53" s="3"/>
      <c r="M53" s="3"/>
      <c r="N53" s="3"/>
      <c r="O53" s="3"/>
      <c r="P53" s="3"/>
      <c r="Q53" s="2"/>
      <c r="R53" s="2"/>
      <c r="S53" s="2"/>
      <c r="T53" s="2"/>
      <c r="U53" s="2"/>
      <c r="V53" s="2"/>
      <c r="W53" s="2"/>
      <c r="X53" s="2"/>
      <c r="Y53" s="2"/>
      <c r="Z53" s="2"/>
    </row>
    <row r="54" ht="12.75" customHeight="1">
      <c r="A54" s="2"/>
      <c r="B54" s="2"/>
      <c r="C54" s="2"/>
      <c r="D54" s="2"/>
      <c r="E54" s="2"/>
      <c r="F54" s="2"/>
      <c r="G54" s="2"/>
      <c r="H54" s="2"/>
      <c r="I54" s="3"/>
      <c r="J54" s="3"/>
      <c r="K54" s="3"/>
      <c r="L54" s="3"/>
      <c r="M54" s="3"/>
      <c r="N54" s="3"/>
      <c r="O54" s="3"/>
      <c r="P54" s="3"/>
      <c r="Q54" s="2"/>
      <c r="R54" s="2"/>
      <c r="S54" s="2"/>
      <c r="T54" s="2"/>
      <c r="U54" s="2"/>
      <c r="V54" s="2"/>
      <c r="W54" s="2"/>
      <c r="X54" s="2"/>
      <c r="Y54" s="2"/>
      <c r="Z54" s="2"/>
    </row>
    <row r="55" ht="12.75" customHeight="1">
      <c r="A55" s="2"/>
      <c r="B55" s="2"/>
      <c r="C55" s="2"/>
      <c r="D55" s="2"/>
      <c r="E55" s="2"/>
      <c r="F55" s="2"/>
      <c r="G55" s="2"/>
      <c r="H55" s="2"/>
      <c r="I55" s="3"/>
      <c r="J55" s="3"/>
      <c r="K55" s="3"/>
      <c r="L55" s="3"/>
      <c r="M55" s="3"/>
      <c r="N55" s="3"/>
      <c r="O55" s="3"/>
      <c r="P55" s="3"/>
      <c r="Q55" s="2"/>
      <c r="R55" s="2"/>
      <c r="S55" s="2"/>
      <c r="T55" s="2"/>
      <c r="U55" s="2"/>
      <c r="V55" s="2"/>
      <c r="W55" s="2"/>
      <c r="X55" s="2"/>
      <c r="Y55" s="2"/>
      <c r="Z55" s="2"/>
    </row>
    <row r="56" ht="12.75" customHeight="1">
      <c r="A56" s="2"/>
      <c r="B56" s="2"/>
      <c r="C56" s="2"/>
      <c r="D56" s="2"/>
      <c r="E56" s="2"/>
      <c r="F56" s="2"/>
      <c r="G56" s="2"/>
      <c r="H56" s="2"/>
      <c r="I56" s="3"/>
      <c r="J56" s="3"/>
      <c r="K56" s="3"/>
      <c r="L56" s="3"/>
      <c r="M56" s="3"/>
      <c r="N56" s="3"/>
      <c r="O56" s="3"/>
      <c r="P56" s="3"/>
      <c r="Q56" s="2"/>
      <c r="R56" s="2"/>
      <c r="S56" s="2"/>
      <c r="T56" s="2"/>
      <c r="U56" s="2"/>
      <c r="V56" s="2"/>
      <c r="W56" s="2"/>
      <c r="X56" s="2"/>
      <c r="Y56" s="2"/>
      <c r="Z56" s="2"/>
    </row>
    <row r="57" ht="12.75" customHeight="1">
      <c r="A57" s="2"/>
      <c r="B57" s="2"/>
      <c r="C57" s="2"/>
      <c r="D57" s="2"/>
      <c r="E57" s="2"/>
      <c r="F57" s="2"/>
      <c r="G57" s="2"/>
      <c r="H57" s="2"/>
      <c r="I57" s="3"/>
      <c r="J57" s="3"/>
      <c r="K57" s="3"/>
      <c r="L57" s="3"/>
      <c r="M57" s="3"/>
      <c r="N57" s="3"/>
      <c r="O57" s="3"/>
      <c r="P57" s="3"/>
      <c r="Q57" s="2"/>
      <c r="R57" s="2"/>
      <c r="S57" s="2"/>
      <c r="T57" s="2"/>
      <c r="U57" s="2"/>
      <c r="V57" s="2"/>
      <c r="W57" s="2"/>
      <c r="X57" s="2"/>
      <c r="Y57" s="2"/>
      <c r="Z57" s="2"/>
    </row>
    <row r="58" ht="12.75" customHeight="1">
      <c r="A58" s="2"/>
      <c r="B58" s="2"/>
      <c r="C58" s="2"/>
      <c r="D58" s="2"/>
      <c r="E58" s="2"/>
      <c r="F58" s="2"/>
      <c r="G58" s="2"/>
      <c r="H58" s="2"/>
      <c r="I58" s="3"/>
      <c r="J58" s="3"/>
      <c r="K58" s="3"/>
      <c r="L58" s="3"/>
      <c r="M58" s="3"/>
      <c r="N58" s="3"/>
      <c r="O58" s="3"/>
      <c r="P58" s="3"/>
      <c r="Q58" s="2"/>
      <c r="R58" s="2"/>
      <c r="S58" s="2"/>
      <c r="T58" s="2"/>
      <c r="U58" s="2"/>
      <c r="V58" s="2"/>
      <c r="W58" s="2"/>
      <c r="X58" s="2"/>
      <c r="Y58" s="2"/>
      <c r="Z58" s="2"/>
    </row>
    <row r="59" ht="12.75" customHeight="1">
      <c r="A59" s="2"/>
      <c r="B59" s="2"/>
      <c r="C59" s="2"/>
      <c r="D59" s="2"/>
      <c r="E59" s="2"/>
      <c r="F59" s="2"/>
      <c r="G59" s="2"/>
      <c r="H59" s="2"/>
      <c r="I59" s="3"/>
      <c r="J59" s="3"/>
      <c r="K59" s="3"/>
      <c r="L59" s="3"/>
      <c r="M59" s="3"/>
      <c r="N59" s="3"/>
      <c r="O59" s="3"/>
      <c r="P59" s="3"/>
      <c r="Q59" s="2"/>
      <c r="R59" s="2"/>
      <c r="S59" s="2"/>
      <c r="T59" s="2"/>
      <c r="U59" s="2"/>
      <c r="V59" s="2"/>
      <c r="W59" s="2"/>
      <c r="X59" s="2"/>
      <c r="Y59" s="2"/>
      <c r="Z59" s="2"/>
    </row>
    <row r="60" ht="12.75" customHeight="1">
      <c r="A60" s="2"/>
      <c r="B60" s="2"/>
      <c r="C60" s="2"/>
      <c r="D60" s="2"/>
      <c r="E60" s="2"/>
      <c r="F60" s="2"/>
      <c r="G60" s="2"/>
      <c r="H60" s="2"/>
      <c r="I60" s="3"/>
      <c r="J60" s="3"/>
      <c r="K60" s="3"/>
      <c r="L60" s="3"/>
      <c r="M60" s="3"/>
      <c r="N60" s="3"/>
      <c r="O60" s="3"/>
      <c r="P60" s="3"/>
      <c r="Q60" s="2"/>
      <c r="R60" s="2"/>
      <c r="S60" s="2"/>
      <c r="T60" s="2"/>
      <c r="U60" s="2"/>
      <c r="V60" s="2"/>
      <c r="W60" s="2"/>
      <c r="X60" s="2"/>
      <c r="Y60" s="2"/>
      <c r="Z60" s="2"/>
    </row>
    <row r="61" ht="12.75" customHeight="1">
      <c r="A61" s="2"/>
      <c r="B61" s="2"/>
      <c r="C61" s="2"/>
      <c r="D61" s="2"/>
      <c r="E61" s="2"/>
      <c r="F61" s="2"/>
      <c r="G61" s="2"/>
      <c r="H61" s="2"/>
      <c r="I61" s="3"/>
      <c r="J61" s="3"/>
      <c r="K61" s="3"/>
      <c r="L61" s="3"/>
      <c r="M61" s="3"/>
      <c r="N61" s="3"/>
      <c r="O61" s="3"/>
      <c r="P61" s="3"/>
      <c r="Q61" s="2"/>
      <c r="R61" s="2"/>
      <c r="S61" s="2"/>
      <c r="T61" s="2"/>
      <c r="U61" s="2"/>
      <c r="V61" s="2"/>
      <c r="W61" s="2"/>
      <c r="X61" s="2"/>
      <c r="Y61" s="2"/>
      <c r="Z61" s="2"/>
    </row>
    <row r="62" ht="12.75" customHeight="1">
      <c r="A62" s="2"/>
      <c r="B62" s="2"/>
      <c r="C62" s="2"/>
      <c r="D62" s="2"/>
      <c r="E62" s="2"/>
      <c r="F62" s="2"/>
      <c r="G62" s="2"/>
      <c r="H62" s="2"/>
      <c r="I62" s="3"/>
      <c r="J62" s="3"/>
      <c r="K62" s="3"/>
      <c r="L62" s="3"/>
      <c r="M62" s="3"/>
      <c r="N62" s="3"/>
      <c r="O62" s="3"/>
      <c r="P62" s="3"/>
      <c r="Q62" s="2"/>
      <c r="R62" s="2"/>
      <c r="S62" s="2"/>
      <c r="T62" s="2"/>
      <c r="U62" s="2"/>
      <c r="V62" s="2"/>
      <c r="W62" s="2"/>
      <c r="X62" s="2"/>
      <c r="Y62" s="2"/>
      <c r="Z62" s="2"/>
    </row>
    <row r="63" ht="12.75" customHeight="1">
      <c r="A63" s="2"/>
      <c r="B63" s="2"/>
      <c r="C63" s="2"/>
      <c r="D63" s="2"/>
      <c r="E63" s="2"/>
      <c r="F63" s="2"/>
      <c r="G63" s="2"/>
      <c r="H63" s="2"/>
      <c r="I63" s="3"/>
      <c r="J63" s="3"/>
      <c r="K63" s="3"/>
      <c r="L63" s="3"/>
      <c r="M63" s="3"/>
      <c r="N63" s="3"/>
      <c r="O63" s="3"/>
      <c r="P63" s="3"/>
      <c r="Q63" s="2"/>
      <c r="R63" s="2"/>
      <c r="S63" s="2"/>
      <c r="T63" s="2"/>
      <c r="U63" s="2"/>
      <c r="V63" s="2"/>
      <c r="W63" s="2"/>
      <c r="X63" s="2"/>
      <c r="Y63" s="2"/>
      <c r="Z63" s="2"/>
    </row>
    <row r="64" ht="12.75" customHeight="1">
      <c r="A64" s="2"/>
      <c r="B64" s="2"/>
      <c r="C64" s="2"/>
      <c r="D64" s="2"/>
      <c r="E64" s="2"/>
      <c r="F64" s="2"/>
      <c r="G64" s="2"/>
      <c r="H64" s="2"/>
      <c r="I64" s="3"/>
      <c r="J64" s="3"/>
      <c r="K64" s="3"/>
      <c r="L64" s="3"/>
      <c r="M64" s="3"/>
      <c r="N64" s="3"/>
      <c r="O64" s="3"/>
      <c r="P64" s="3"/>
      <c r="Q64" s="2"/>
      <c r="R64" s="2"/>
      <c r="S64" s="2"/>
      <c r="T64" s="2"/>
      <c r="U64" s="2"/>
      <c r="V64" s="2"/>
      <c r="W64" s="2"/>
      <c r="X64" s="2"/>
      <c r="Y64" s="2"/>
      <c r="Z64" s="2"/>
    </row>
    <row r="65" ht="12.75" customHeight="1">
      <c r="A65" s="2"/>
      <c r="B65" s="2"/>
      <c r="C65" s="2"/>
      <c r="D65" s="2"/>
      <c r="E65" s="2"/>
      <c r="F65" s="2"/>
      <c r="G65" s="2"/>
      <c r="H65" s="2"/>
      <c r="I65" s="3"/>
      <c r="J65" s="3"/>
      <c r="K65" s="3"/>
      <c r="L65" s="3"/>
      <c r="M65" s="3"/>
      <c r="N65" s="3"/>
      <c r="O65" s="3"/>
      <c r="P65" s="3"/>
      <c r="Q65" s="2"/>
      <c r="R65" s="2"/>
      <c r="S65" s="2"/>
      <c r="T65" s="2"/>
      <c r="U65" s="2"/>
      <c r="V65" s="2"/>
      <c r="W65" s="2"/>
      <c r="X65" s="2"/>
      <c r="Y65" s="2"/>
      <c r="Z65" s="2"/>
    </row>
    <row r="66" ht="12.75" customHeight="1">
      <c r="A66" s="2"/>
      <c r="B66" s="2"/>
      <c r="C66" s="2"/>
      <c r="D66" s="2"/>
      <c r="E66" s="2"/>
      <c r="F66" s="2"/>
      <c r="G66" s="2"/>
      <c r="H66" s="2"/>
      <c r="I66" s="3"/>
      <c r="J66" s="3"/>
      <c r="K66" s="3"/>
      <c r="L66" s="3"/>
      <c r="M66" s="3"/>
      <c r="N66" s="3"/>
      <c r="O66" s="3"/>
      <c r="P66" s="3"/>
      <c r="Q66" s="2"/>
      <c r="R66" s="2"/>
      <c r="S66" s="2"/>
      <c r="T66" s="2"/>
      <c r="U66" s="2"/>
      <c r="V66" s="2"/>
      <c r="W66" s="2"/>
      <c r="X66" s="2"/>
      <c r="Y66" s="2"/>
      <c r="Z66" s="2"/>
    </row>
    <row r="67" ht="12.75" customHeight="1">
      <c r="A67" s="2"/>
      <c r="B67" s="2"/>
      <c r="C67" s="2"/>
      <c r="D67" s="2"/>
      <c r="E67" s="2"/>
      <c r="F67" s="2"/>
      <c r="G67" s="2"/>
      <c r="H67" s="2"/>
      <c r="I67" s="3"/>
      <c r="J67" s="3"/>
      <c r="K67" s="3"/>
      <c r="L67" s="3"/>
      <c r="M67" s="3"/>
      <c r="N67" s="3"/>
      <c r="O67" s="3"/>
      <c r="P67" s="3"/>
      <c r="Q67" s="2"/>
      <c r="R67" s="2"/>
      <c r="S67" s="2"/>
      <c r="T67" s="2"/>
      <c r="U67" s="2"/>
      <c r="V67" s="2"/>
      <c r="W67" s="2"/>
      <c r="X67" s="2"/>
      <c r="Y67" s="2"/>
      <c r="Z67" s="2"/>
    </row>
    <row r="68" ht="12.75" customHeight="1">
      <c r="A68" s="2"/>
      <c r="B68" s="2"/>
      <c r="C68" s="2"/>
      <c r="D68" s="2"/>
      <c r="E68" s="2"/>
      <c r="F68" s="2"/>
      <c r="G68" s="2"/>
      <c r="H68" s="2"/>
      <c r="I68" s="3"/>
      <c r="J68" s="3"/>
      <c r="K68" s="3"/>
      <c r="L68" s="3"/>
      <c r="M68" s="3"/>
      <c r="N68" s="3"/>
      <c r="O68" s="3"/>
      <c r="P68" s="3"/>
      <c r="Q68" s="2"/>
      <c r="R68" s="2"/>
      <c r="S68" s="2"/>
      <c r="T68" s="2"/>
      <c r="U68" s="2"/>
      <c r="V68" s="2"/>
      <c r="W68" s="2"/>
      <c r="X68" s="2"/>
      <c r="Y68" s="2"/>
      <c r="Z68" s="2"/>
    </row>
    <row r="69" ht="12.75" customHeight="1">
      <c r="A69" s="2"/>
      <c r="B69" s="2"/>
      <c r="C69" s="2"/>
      <c r="D69" s="2"/>
      <c r="E69" s="2"/>
      <c r="F69" s="2"/>
      <c r="G69" s="2"/>
      <c r="H69" s="2"/>
      <c r="I69" s="3"/>
      <c r="J69" s="3"/>
      <c r="K69" s="3"/>
      <c r="L69" s="3"/>
      <c r="M69" s="3"/>
      <c r="N69" s="3"/>
      <c r="O69" s="3"/>
      <c r="P69" s="3"/>
      <c r="Q69" s="2"/>
      <c r="R69" s="2"/>
      <c r="S69" s="2"/>
      <c r="T69" s="2"/>
      <c r="U69" s="2"/>
      <c r="V69" s="2"/>
      <c r="W69" s="2"/>
      <c r="X69" s="2"/>
      <c r="Y69" s="2"/>
      <c r="Z69" s="2"/>
    </row>
    <row r="70" ht="12.75" customHeight="1">
      <c r="A70" s="2"/>
      <c r="B70" s="2"/>
      <c r="C70" s="2"/>
      <c r="D70" s="2"/>
      <c r="E70" s="2"/>
      <c r="F70" s="2"/>
      <c r="G70" s="2"/>
      <c r="H70" s="2"/>
      <c r="I70" s="3"/>
      <c r="J70" s="3"/>
      <c r="K70" s="3"/>
      <c r="L70" s="3"/>
      <c r="M70" s="3"/>
      <c r="N70" s="3"/>
      <c r="O70" s="3"/>
      <c r="P70" s="3"/>
      <c r="Q70" s="2"/>
      <c r="R70" s="2"/>
      <c r="S70" s="2"/>
      <c r="T70" s="2"/>
      <c r="U70" s="2"/>
      <c r="V70" s="2"/>
      <c r="W70" s="2"/>
      <c r="X70" s="2"/>
      <c r="Y70" s="2"/>
      <c r="Z70" s="2"/>
    </row>
    <row r="71" ht="12.75" customHeight="1">
      <c r="A71" s="2"/>
      <c r="B71" s="2"/>
      <c r="C71" s="2"/>
      <c r="D71" s="2"/>
      <c r="E71" s="2"/>
      <c r="F71" s="2"/>
      <c r="G71" s="2"/>
      <c r="H71" s="2"/>
      <c r="I71" s="3"/>
      <c r="J71" s="3"/>
      <c r="K71" s="3"/>
      <c r="L71" s="3"/>
      <c r="M71" s="3"/>
      <c r="N71" s="3"/>
      <c r="O71" s="3"/>
      <c r="P71" s="3"/>
      <c r="Q71" s="2"/>
      <c r="R71" s="2"/>
      <c r="S71" s="2"/>
      <c r="T71" s="2"/>
      <c r="U71" s="2"/>
      <c r="V71" s="2"/>
      <c r="W71" s="2"/>
      <c r="X71" s="2"/>
      <c r="Y71" s="2"/>
      <c r="Z71" s="2"/>
    </row>
    <row r="72" ht="12.75" customHeight="1">
      <c r="A72" s="2"/>
      <c r="B72" s="2"/>
      <c r="C72" s="2"/>
      <c r="D72" s="2"/>
      <c r="E72" s="2"/>
      <c r="F72" s="2"/>
      <c r="G72" s="2"/>
      <c r="H72" s="2"/>
      <c r="I72" s="3"/>
      <c r="J72" s="3"/>
      <c r="K72" s="3"/>
      <c r="L72" s="3"/>
      <c r="M72" s="3"/>
      <c r="N72" s="3"/>
      <c r="O72" s="3"/>
      <c r="P72" s="3"/>
      <c r="Q72" s="2"/>
      <c r="R72" s="2"/>
      <c r="S72" s="2"/>
      <c r="T72" s="2"/>
      <c r="U72" s="2"/>
      <c r="V72" s="2"/>
      <c r="W72" s="2"/>
      <c r="X72" s="2"/>
      <c r="Y72" s="2"/>
      <c r="Z72" s="2"/>
    </row>
    <row r="73" ht="12.75" customHeight="1">
      <c r="A73" s="2"/>
      <c r="B73" s="2"/>
      <c r="C73" s="2"/>
      <c r="D73" s="2"/>
      <c r="E73" s="2"/>
      <c r="F73" s="2"/>
      <c r="G73" s="2"/>
      <c r="H73" s="2"/>
      <c r="I73" s="3"/>
      <c r="J73" s="3"/>
      <c r="K73" s="3"/>
      <c r="L73" s="3"/>
      <c r="M73" s="3"/>
      <c r="N73" s="3"/>
      <c r="O73" s="3"/>
      <c r="P73" s="3"/>
      <c r="Q73" s="2"/>
      <c r="R73" s="2"/>
      <c r="S73" s="2"/>
      <c r="T73" s="2"/>
      <c r="U73" s="2"/>
      <c r="V73" s="2"/>
      <c r="W73" s="2"/>
      <c r="X73" s="2"/>
      <c r="Y73" s="2"/>
      <c r="Z73" s="2"/>
    </row>
    <row r="74" ht="12.75" customHeight="1">
      <c r="A74" s="2"/>
      <c r="B74" s="2"/>
      <c r="C74" s="2"/>
      <c r="D74" s="2"/>
      <c r="E74" s="2"/>
      <c r="F74" s="2"/>
      <c r="G74" s="2"/>
      <c r="H74" s="2"/>
      <c r="I74" s="3"/>
      <c r="J74" s="3"/>
      <c r="K74" s="3"/>
      <c r="L74" s="3"/>
      <c r="M74" s="3"/>
      <c r="N74" s="3"/>
      <c r="O74" s="3"/>
      <c r="P74" s="3"/>
      <c r="Q74" s="2"/>
      <c r="R74" s="2"/>
      <c r="S74" s="2"/>
      <c r="T74" s="2"/>
      <c r="U74" s="2"/>
      <c r="V74" s="2"/>
      <c r="W74" s="2"/>
      <c r="X74" s="2"/>
      <c r="Y74" s="2"/>
      <c r="Z74" s="2"/>
    </row>
    <row r="75" ht="12.75" customHeight="1">
      <c r="A75" s="2"/>
      <c r="B75" s="2"/>
      <c r="C75" s="2"/>
      <c r="D75" s="2"/>
      <c r="E75" s="2"/>
      <c r="F75" s="2"/>
      <c r="G75" s="2"/>
      <c r="H75" s="2"/>
      <c r="I75" s="3"/>
      <c r="J75" s="3"/>
      <c r="K75" s="3"/>
      <c r="L75" s="3"/>
      <c r="M75" s="3"/>
      <c r="N75" s="3"/>
      <c r="O75" s="3"/>
      <c r="P75" s="3"/>
      <c r="Q75" s="2"/>
      <c r="R75" s="2"/>
      <c r="S75" s="2"/>
      <c r="T75" s="2"/>
      <c r="U75" s="2"/>
      <c r="V75" s="2"/>
      <c r="W75" s="2"/>
      <c r="X75" s="2"/>
      <c r="Y75" s="2"/>
      <c r="Z75" s="2"/>
    </row>
    <row r="76" ht="12.75" customHeight="1">
      <c r="A76" s="2"/>
      <c r="B76" s="2"/>
      <c r="C76" s="2"/>
      <c r="D76" s="2"/>
      <c r="E76" s="2"/>
      <c r="F76" s="2"/>
      <c r="G76" s="2"/>
      <c r="H76" s="2"/>
      <c r="I76" s="3"/>
      <c r="J76" s="3"/>
      <c r="K76" s="3"/>
      <c r="L76" s="3"/>
      <c r="M76" s="3"/>
      <c r="N76" s="3"/>
      <c r="O76" s="3"/>
      <c r="P76" s="3"/>
      <c r="Q76" s="2"/>
      <c r="R76" s="2"/>
      <c r="S76" s="2"/>
      <c r="T76" s="2"/>
      <c r="U76" s="2"/>
      <c r="V76" s="2"/>
      <c r="W76" s="2"/>
      <c r="X76" s="2"/>
      <c r="Y76" s="2"/>
      <c r="Z76" s="2"/>
    </row>
    <row r="77" ht="12.75" customHeight="1">
      <c r="A77" s="2"/>
      <c r="B77" s="2"/>
      <c r="C77" s="2"/>
      <c r="D77" s="2"/>
      <c r="E77" s="2"/>
      <c r="F77" s="2"/>
      <c r="G77" s="2"/>
      <c r="H77" s="2"/>
      <c r="I77" s="3"/>
      <c r="J77" s="3"/>
      <c r="K77" s="3"/>
      <c r="L77" s="3"/>
      <c r="M77" s="3"/>
      <c r="N77" s="3"/>
      <c r="O77" s="3"/>
      <c r="P77" s="3"/>
      <c r="Q77" s="2"/>
      <c r="R77" s="2"/>
      <c r="S77" s="2"/>
      <c r="T77" s="2"/>
      <c r="U77" s="2"/>
      <c r="V77" s="2"/>
      <c r="W77" s="2"/>
      <c r="X77" s="2"/>
      <c r="Y77" s="2"/>
      <c r="Z77" s="2"/>
    </row>
    <row r="78" ht="12.75" customHeight="1">
      <c r="A78" s="2"/>
      <c r="B78" s="2"/>
      <c r="C78" s="2"/>
      <c r="D78" s="2"/>
      <c r="E78" s="2"/>
      <c r="F78" s="2"/>
      <c r="G78" s="2"/>
      <c r="H78" s="2"/>
      <c r="I78" s="3"/>
      <c r="J78" s="3"/>
      <c r="K78" s="3"/>
      <c r="L78" s="3"/>
      <c r="M78" s="3"/>
      <c r="N78" s="3"/>
      <c r="O78" s="3"/>
      <c r="P78" s="3"/>
      <c r="Q78" s="2"/>
      <c r="R78" s="2"/>
      <c r="S78" s="2"/>
      <c r="T78" s="2"/>
      <c r="U78" s="2"/>
      <c r="V78" s="2"/>
      <c r="W78" s="2"/>
      <c r="X78" s="2"/>
      <c r="Y78" s="2"/>
      <c r="Z78" s="2"/>
    </row>
    <row r="79" ht="12.75" customHeight="1">
      <c r="A79" s="2"/>
      <c r="B79" s="2"/>
      <c r="C79" s="2"/>
      <c r="D79" s="2"/>
      <c r="E79" s="2"/>
      <c r="F79" s="2"/>
      <c r="G79" s="2"/>
      <c r="H79" s="2"/>
      <c r="I79" s="3"/>
      <c r="J79" s="3"/>
      <c r="K79" s="3"/>
      <c r="L79" s="3"/>
      <c r="M79" s="3"/>
      <c r="N79" s="3"/>
      <c r="O79" s="3"/>
      <c r="P79" s="3"/>
      <c r="Q79" s="2"/>
      <c r="R79" s="2"/>
      <c r="S79" s="2"/>
      <c r="T79" s="2"/>
      <c r="U79" s="2"/>
      <c r="V79" s="2"/>
      <c r="W79" s="2"/>
      <c r="X79" s="2"/>
      <c r="Y79" s="2"/>
      <c r="Z79" s="2"/>
    </row>
    <row r="80" ht="12.75" customHeight="1">
      <c r="A80" s="2"/>
      <c r="B80" s="2"/>
      <c r="C80" s="2"/>
      <c r="D80" s="2"/>
      <c r="E80" s="2"/>
      <c r="F80" s="2"/>
      <c r="G80" s="2"/>
      <c r="H80" s="2"/>
      <c r="I80" s="3"/>
      <c r="J80" s="3"/>
      <c r="K80" s="3"/>
      <c r="L80" s="3"/>
      <c r="M80" s="3"/>
      <c r="N80" s="3"/>
      <c r="O80" s="3"/>
      <c r="P80" s="3"/>
      <c r="Q80" s="2"/>
      <c r="R80" s="2"/>
      <c r="S80" s="2"/>
      <c r="T80" s="2"/>
      <c r="U80" s="2"/>
      <c r="V80" s="2"/>
      <c r="W80" s="2"/>
      <c r="X80" s="2"/>
      <c r="Y80" s="2"/>
      <c r="Z80" s="2"/>
    </row>
    <row r="81" ht="12.75" customHeight="1">
      <c r="A81" s="2"/>
      <c r="B81" s="2"/>
      <c r="C81" s="2"/>
      <c r="D81" s="2"/>
      <c r="E81" s="2"/>
      <c r="F81" s="2"/>
      <c r="G81" s="2"/>
      <c r="H81" s="2"/>
      <c r="I81" s="3"/>
      <c r="J81" s="3"/>
      <c r="K81" s="3"/>
      <c r="L81" s="3"/>
      <c r="M81" s="3"/>
      <c r="N81" s="3"/>
      <c r="O81" s="3"/>
      <c r="P81" s="3"/>
      <c r="Q81" s="2"/>
      <c r="R81" s="2"/>
      <c r="S81" s="2"/>
      <c r="T81" s="2"/>
      <c r="U81" s="2"/>
      <c r="V81" s="2"/>
      <c r="W81" s="2"/>
      <c r="X81" s="2"/>
      <c r="Y81" s="2"/>
      <c r="Z81" s="2"/>
    </row>
    <row r="82" ht="12.75" customHeight="1">
      <c r="A82" s="2"/>
      <c r="B82" s="2"/>
      <c r="C82" s="2"/>
      <c r="D82" s="2"/>
      <c r="E82" s="2"/>
      <c r="F82" s="2"/>
      <c r="G82" s="2"/>
      <c r="H82" s="2"/>
      <c r="I82" s="3"/>
      <c r="J82" s="3"/>
      <c r="K82" s="3"/>
      <c r="L82" s="3"/>
      <c r="M82" s="3"/>
      <c r="N82" s="3"/>
      <c r="O82" s="3"/>
      <c r="P82" s="3"/>
      <c r="Q82" s="2"/>
      <c r="R82" s="2"/>
      <c r="S82" s="2"/>
      <c r="T82" s="2"/>
      <c r="U82" s="2"/>
      <c r="V82" s="2"/>
      <c r="W82" s="2"/>
      <c r="X82" s="2"/>
      <c r="Y82" s="2"/>
      <c r="Z82" s="2"/>
    </row>
    <row r="83" ht="12.75" customHeight="1">
      <c r="A83" s="2"/>
      <c r="B83" s="2"/>
      <c r="C83" s="2"/>
      <c r="D83" s="2"/>
      <c r="E83" s="2"/>
      <c r="F83" s="2"/>
      <c r="G83" s="2"/>
      <c r="H83" s="2"/>
      <c r="I83" s="3"/>
      <c r="J83" s="3"/>
      <c r="K83" s="3"/>
      <c r="L83" s="3"/>
      <c r="M83" s="3"/>
      <c r="N83" s="3"/>
      <c r="O83" s="3"/>
      <c r="P83" s="3"/>
      <c r="Q83" s="2"/>
      <c r="R83" s="2"/>
      <c r="S83" s="2"/>
      <c r="T83" s="2"/>
      <c r="U83" s="2"/>
      <c r="V83" s="2"/>
      <c r="W83" s="2"/>
      <c r="X83" s="2"/>
      <c r="Y83" s="2"/>
      <c r="Z83" s="2"/>
    </row>
    <row r="84" ht="12.75" customHeight="1">
      <c r="A84" s="2"/>
      <c r="B84" s="2"/>
      <c r="C84" s="2"/>
      <c r="D84" s="2"/>
      <c r="E84" s="2"/>
      <c r="F84" s="2"/>
      <c r="G84" s="2"/>
      <c r="H84" s="2"/>
      <c r="I84" s="3"/>
      <c r="J84" s="3"/>
      <c r="K84" s="3"/>
      <c r="L84" s="3"/>
      <c r="M84" s="3"/>
      <c r="N84" s="3"/>
      <c r="O84" s="3"/>
      <c r="P84" s="3"/>
      <c r="Q84" s="2"/>
      <c r="R84" s="2"/>
      <c r="S84" s="2"/>
      <c r="T84" s="2"/>
      <c r="U84" s="2"/>
      <c r="V84" s="2"/>
      <c r="W84" s="2"/>
      <c r="X84" s="2"/>
      <c r="Y84" s="2"/>
      <c r="Z84" s="2"/>
    </row>
    <row r="85" ht="12.75" customHeight="1">
      <c r="A85" s="2"/>
      <c r="B85" s="2"/>
      <c r="C85" s="2"/>
      <c r="D85" s="2"/>
      <c r="E85" s="2"/>
      <c r="F85" s="2"/>
      <c r="G85" s="2"/>
      <c r="H85" s="2"/>
      <c r="I85" s="3"/>
      <c r="J85" s="3"/>
      <c r="K85" s="3"/>
      <c r="L85" s="3"/>
      <c r="M85" s="3"/>
      <c r="N85" s="3"/>
      <c r="O85" s="3"/>
      <c r="P85" s="3"/>
      <c r="Q85" s="2"/>
      <c r="R85" s="2"/>
      <c r="S85" s="2"/>
      <c r="T85" s="2"/>
      <c r="U85" s="2"/>
      <c r="V85" s="2"/>
      <c r="W85" s="2"/>
      <c r="X85" s="2"/>
      <c r="Y85" s="2"/>
      <c r="Z85" s="2"/>
    </row>
    <row r="86" ht="12.75" customHeight="1">
      <c r="A86" s="2"/>
      <c r="B86" s="2"/>
      <c r="C86" s="2"/>
      <c r="D86" s="2"/>
      <c r="E86" s="2"/>
      <c r="F86" s="2"/>
      <c r="G86" s="2"/>
      <c r="H86" s="2"/>
      <c r="I86" s="3"/>
      <c r="J86" s="3"/>
      <c r="K86" s="3"/>
      <c r="L86" s="3"/>
      <c r="M86" s="3"/>
      <c r="N86" s="3"/>
      <c r="O86" s="3"/>
      <c r="P86" s="3"/>
      <c r="Q86" s="2"/>
      <c r="R86" s="2"/>
      <c r="S86" s="2"/>
      <c r="T86" s="2"/>
      <c r="U86" s="2"/>
      <c r="V86" s="2"/>
      <c r="W86" s="2"/>
      <c r="X86" s="2"/>
      <c r="Y86" s="2"/>
      <c r="Z86" s="2"/>
    </row>
    <row r="87" ht="12.75" customHeight="1">
      <c r="A87" s="2"/>
      <c r="B87" s="2"/>
      <c r="C87" s="2"/>
      <c r="D87" s="2"/>
      <c r="E87" s="2"/>
      <c r="F87" s="2"/>
      <c r="G87" s="2"/>
      <c r="H87" s="2"/>
      <c r="I87" s="3"/>
      <c r="J87" s="3"/>
      <c r="K87" s="3"/>
      <c r="L87" s="3"/>
      <c r="M87" s="3"/>
      <c r="N87" s="3"/>
      <c r="O87" s="3"/>
      <c r="P87" s="3"/>
      <c r="Q87" s="2"/>
      <c r="R87" s="2"/>
      <c r="S87" s="2"/>
      <c r="T87" s="2"/>
      <c r="U87" s="2"/>
      <c r="V87" s="2"/>
      <c r="W87" s="2"/>
      <c r="X87" s="2"/>
      <c r="Y87" s="2"/>
      <c r="Z87" s="2"/>
    </row>
    <row r="88" ht="12.75" customHeight="1">
      <c r="A88" s="2"/>
      <c r="B88" s="2"/>
      <c r="C88" s="2"/>
      <c r="D88" s="2"/>
      <c r="E88" s="2"/>
      <c r="F88" s="2"/>
      <c r="G88" s="2"/>
      <c r="H88" s="2"/>
      <c r="I88" s="3"/>
      <c r="J88" s="3"/>
      <c r="K88" s="3"/>
      <c r="L88" s="3"/>
      <c r="M88" s="3"/>
      <c r="N88" s="3"/>
      <c r="O88" s="3"/>
      <c r="P88" s="3"/>
      <c r="Q88" s="2"/>
      <c r="R88" s="2"/>
      <c r="S88" s="2"/>
      <c r="T88" s="2"/>
      <c r="U88" s="2"/>
      <c r="V88" s="2"/>
      <c r="W88" s="2"/>
      <c r="X88" s="2"/>
      <c r="Y88" s="2"/>
      <c r="Z88" s="2"/>
    </row>
    <row r="89" ht="12.75" customHeight="1">
      <c r="A89" s="2"/>
      <c r="B89" s="2"/>
      <c r="C89" s="2"/>
      <c r="D89" s="2"/>
      <c r="E89" s="2"/>
      <c r="F89" s="2"/>
      <c r="G89" s="2"/>
      <c r="H89" s="2"/>
      <c r="I89" s="3"/>
      <c r="J89" s="3"/>
      <c r="K89" s="3"/>
      <c r="L89" s="3"/>
      <c r="M89" s="3"/>
      <c r="N89" s="3"/>
      <c r="O89" s="3"/>
      <c r="P89" s="3"/>
      <c r="Q89" s="2"/>
      <c r="R89" s="2"/>
      <c r="S89" s="2"/>
      <c r="T89" s="2"/>
      <c r="U89" s="2"/>
      <c r="V89" s="2"/>
      <c r="W89" s="2"/>
      <c r="X89" s="2"/>
      <c r="Y89" s="2"/>
      <c r="Z89" s="2"/>
    </row>
    <row r="90" ht="12.75" customHeight="1">
      <c r="A90" s="2"/>
      <c r="B90" s="2"/>
      <c r="C90" s="2"/>
      <c r="D90" s="2"/>
      <c r="E90" s="2"/>
      <c r="F90" s="2"/>
      <c r="G90" s="2"/>
      <c r="H90" s="2"/>
      <c r="I90" s="3"/>
      <c r="J90" s="3"/>
      <c r="K90" s="3"/>
      <c r="L90" s="3"/>
      <c r="M90" s="3"/>
      <c r="N90" s="3"/>
      <c r="O90" s="3"/>
      <c r="P90" s="3"/>
      <c r="Q90" s="2"/>
      <c r="R90" s="2"/>
      <c r="S90" s="2"/>
      <c r="T90" s="2"/>
      <c r="U90" s="2"/>
      <c r="V90" s="2"/>
      <c r="W90" s="2"/>
      <c r="X90" s="2"/>
      <c r="Y90" s="2"/>
      <c r="Z90" s="2"/>
    </row>
    <row r="91" ht="12.75" customHeight="1">
      <c r="A91" s="2"/>
      <c r="B91" s="2"/>
      <c r="C91" s="2"/>
      <c r="D91" s="2"/>
      <c r="E91" s="2"/>
      <c r="F91" s="2"/>
      <c r="G91" s="2"/>
      <c r="H91" s="2"/>
      <c r="I91" s="3"/>
      <c r="J91" s="3"/>
      <c r="K91" s="3"/>
      <c r="L91" s="3"/>
      <c r="M91" s="3"/>
      <c r="N91" s="3"/>
      <c r="O91" s="3"/>
      <c r="P91" s="3"/>
      <c r="Q91" s="2"/>
      <c r="R91" s="2"/>
      <c r="S91" s="2"/>
      <c r="T91" s="2"/>
      <c r="U91" s="2"/>
      <c r="V91" s="2"/>
      <c r="W91" s="2"/>
      <c r="X91" s="2"/>
      <c r="Y91" s="2"/>
      <c r="Z91" s="2"/>
    </row>
    <row r="92" ht="12.75" customHeight="1">
      <c r="A92" s="2"/>
      <c r="B92" s="2"/>
      <c r="C92" s="2"/>
      <c r="D92" s="2"/>
      <c r="E92" s="2"/>
      <c r="F92" s="2"/>
      <c r="G92" s="2"/>
      <c r="H92" s="2"/>
      <c r="I92" s="3"/>
      <c r="J92" s="3"/>
      <c r="K92" s="3"/>
      <c r="L92" s="3"/>
      <c r="M92" s="3"/>
      <c r="N92" s="3"/>
      <c r="O92" s="3"/>
      <c r="P92" s="3"/>
      <c r="Q92" s="2"/>
      <c r="R92" s="2"/>
      <c r="S92" s="2"/>
      <c r="T92" s="2"/>
      <c r="U92" s="2"/>
      <c r="V92" s="2"/>
      <c r="W92" s="2"/>
      <c r="X92" s="2"/>
      <c r="Y92" s="2"/>
      <c r="Z92" s="2"/>
    </row>
    <row r="93" ht="12.75" customHeight="1">
      <c r="A93" s="2"/>
      <c r="B93" s="2"/>
      <c r="C93" s="2"/>
      <c r="D93" s="2"/>
      <c r="E93" s="2"/>
      <c r="F93" s="2"/>
      <c r="G93" s="2"/>
      <c r="H93" s="2"/>
      <c r="I93" s="3"/>
      <c r="J93" s="3"/>
      <c r="K93" s="3"/>
      <c r="L93" s="3"/>
      <c r="M93" s="3"/>
      <c r="N93" s="3"/>
      <c r="O93" s="3"/>
      <c r="P93" s="3"/>
      <c r="Q93" s="2"/>
      <c r="R93" s="2"/>
      <c r="S93" s="2"/>
      <c r="T93" s="2"/>
      <c r="U93" s="2"/>
      <c r="V93" s="2"/>
      <c r="W93" s="2"/>
      <c r="X93" s="2"/>
      <c r="Y93" s="2"/>
      <c r="Z93" s="2"/>
    </row>
    <row r="94" ht="12.75" customHeight="1">
      <c r="A94" s="2"/>
      <c r="B94" s="2"/>
      <c r="C94" s="2"/>
      <c r="D94" s="2"/>
      <c r="E94" s="2"/>
      <c r="F94" s="2"/>
      <c r="G94" s="2"/>
      <c r="H94" s="2"/>
      <c r="I94" s="3"/>
      <c r="J94" s="3"/>
      <c r="K94" s="3"/>
      <c r="L94" s="3"/>
      <c r="M94" s="3"/>
      <c r="N94" s="3"/>
      <c r="O94" s="3"/>
      <c r="P94" s="3"/>
      <c r="Q94" s="2"/>
      <c r="R94" s="2"/>
      <c r="S94" s="2"/>
      <c r="T94" s="2"/>
      <c r="U94" s="2"/>
      <c r="V94" s="2"/>
      <c r="W94" s="2"/>
      <c r="X94" s="2"/>
      <c r="Y94" s="2"/>
      <c r="Z94" s="2"/>
    </row>
    <row r="95" ht="12.75" customHeight="1">
      <c r="A95" s="2"/>
      <c r="B95" s="2"/>
      <c r="C95" s="2"/>
      <c r="D95" s="2"/>
      <c r="E95" s="2"/>
      <c r="F95" s="2"/>
      <c r="G95" s="2"/>
      <c r="H95" s="2"/>
      <c r="I95" s="3"/>
      <c r="J95" s="3"/>
      <c r="K95" s="3"/>
      <c r="L95" s="3"/>
      <c r="M95" s="3"/>
      <c r="N95" s="3"/>
      <c r="O95" s="3"/>
      <c r="P95" s="3"/>
      <c r="Q95" s="2"/>
      <c r="R95" s="2"/>
      <c r="S95" s="2"/>
      <c r="T95" s="2"/>
      <c r="U95" s="2"/>
      <c r="V95" s="2"/>
      <c r="W95" s="2"/>
      <c r="X95" s="2"/>
      <c r="Y95" s="2"/>
      <c r="Z95" s="2"/>
    </row>
    <row r="96" ht="12.75" customHeight="1">
      <c r="A96" s="2"/>
      <c r="B96" s="2"/>
      <c r="C96" s="2"/>
      <c r="D96" s="2"/>
      <c r="E96" s="2"/>
      <c r="F96" s="2"/>
      <c r="G96" s="2"/>
      <c r="H96" s="2"/>
      <c r="I96" s="3"/>
      <c r="J96" s="3"/>
      <c r="K96" s="3"/>
      <c r="L96" s="3"/>
      <c r="M96" s="3"/>
      <c r="N96" s="3"/>
      <c r="O96" s="3"/>
      <c r="P96" s="3"/>
      <c r="Q96" s="2"/>
      <c r="R96" s="2"/>
      <c r="S96" s="2"/>
      <c r="T96" s="2"/>
      <c r="U96" s="2"/>
      <c r="V96" s="2"/>
      <c r="W96" s="2"/>
      <c r="X96" s="2"/>
      <c r="Y96" s="2"/>
      <c r="Z96" s="2"/>
    </row>
    <row r="97" ht="12.75" customHeight="1">
      <c r="A97" s="2"/>
      <c r="B97" s="2"/>
      <c r="C97" s="2"/>
      <c r="D97" s="2"/>
      <c r="E97" s="2"/>
      <c r="F97" s="2"/>
      <c r="G97" s="2"/>
      <c r="H97" s="2"/>
      <c r="I97" s="3"/>
      <c r="J97" s="3"/>
      <c r="K97" s="3"/>
      <c r="L97" s="3"/>
      <c r="M97" s="3"/>
      <c r="N97" s="3"/>
      <c r="O97" s="3"/>
      <c r="P97" s="3"/>
      <c r="Q97" s="2"/>
      <c r="R97" s="2"/>
      <c r="S97" s="2"/>
      <c r="T97" s="2"/>
      <c r="U97" s="2"/>
      <c r="V97" s="2"/>
      <c r="W97" s="2"/>
      <c r="X97" s="2"/>
      <c r="Y97" s="2"/>
      <c r="Z97" s="2"/>
    </row>
    <row r="98" ht="12.75" customHeight="1">
      <c r="A98" s="2"/>
      <c r="B98" s="2"/>
      <c r="C98" s="2"/>
      <c r="D98" s="2"/>
      <c r="E98" s="2"/>
      <c r="F98" s="2"/>
      <c r="G98" s="2"/>
      <c r="H98" s="2"/>
      <c r="I98" s="3"/>
      <c r="J98" s="3"/>
      <c r="K98" s="3"/>
      <c r="L98" s="3"/>
      <c r="M98" s="3"/>
      <c r="N98" s="3"/>
      <c r="O98" s="3"/>
      <c r="P98" s="3"/>
      <c r="Q98" s="2"/>
      <c r="R98" s="2"/>
      <c r="S98" s="2"/>
      <c r="T98" s="2"/>
      <c r="U98" s="2"/>
      <c r="V98" s="2"/>
      <c r="W98" s="2"/>
      <c r="X98" s="2"/>
      <c r="Y98" s="2"/>
      <c r="Z98" s="2"/>
    </row>
    <row r="99" ht="12.75" customHeight="1">
      <c r="A99" s="2"/>
      <c r="B99" s="2"/>
      <c r="C99" s="2"/>
      <c r="D99" s="2"/>
      <c r="E99" s="2"/>
      <c r="F99" s="2"/>
      <c r="G99" s="2"/>
      <c r="H99" s="2"/>
      <c r="I99" s="3"/>
      <c r="J99" s="3"/>
      <c r="K99" s="3"/>
      <c r="L99" s="3"/>
      <c r="M99" s="3"/>
      <c r="N99" s="3"/>
      <c r="O99" s="3"/>
      <c r="P99" s="3"/>
      <c r="Q99" s="2"/>
      <c r="R99" s="2"/>
      <c r="S99" s="2"/>
      <c r="T99" s="2"/>
      <c r="U99" s="2"/>
      <c r="V99" s="2"/>
      <c r="W99" s="2"/>
      <c r="X99" s="2"/>
      <c r="Y99" s="2"/>
      <c r="Z99" s="2"/>
    </row>
    <row r="100" ht="12.75" customHeight="1">
      <c r="A100" s="2"/>
      <c r="B100" s="2"/>
      <c r="C100" s="2"/>
      <c r="D100" s="2"/>
      <c r="E100" s="2"/>
      <c r="F100" s="2"/>
      <c r="G100" s="2"/>
      <c r="H100" s="2"/>
      <c r="I100" s="3"/>
      <c r="J100" s="3"/>
      <c r="K100" s="3"/>
      <c r="L100" s="3"/>
      <c r="M100" s="3"/>
      <c r="N100" s="3"/>
      <c r="O100" s="3"/>
      <c r="P100" s="3"/>
      <c r="Q100" s="2"/>
      <c r="R100" s="2"/>
      <c r="S100" s="2"/>
      <c r="T100" s="2"/>
      <c r="U100" s="2"/>
      <c r="V100" s="2"/>
      <c r="W100" s="2"/>
      <c r="X100" s="2"/>
      <c r="Y100" s="2"/>
      <c r="Z100" s="2"/>
    </row>
    <row r="101" ht="12.75" customHeight="1">
      <c r="A101" s="2"/>
      <c r="B101" s="2"/>
      <c r="C101" s="2"/>
      <c r="D101" s="2"/>
      <c r="E101" s="2"/>
      <c r="F101" s="2"/>
      <c r="G101" s="2"/>
      <c r="H101" s="2"/>
      <c r="I101" s="3"/>
      <c r="J101" s="3"/>
      <c r="K101" s="3"/>
      <c r="L101" s="3"/>
      <c r="M101" s="3"/>
      <c r="N101" s="3"/>
      <c r="O101" s="3"/>
      <c r="P101" s="3"/>
      <c r="Q101" s="2"/>
      <c r="R101" s="2"/>
      <c r="S101" s="2"/>
      <c r="T101" s="2"/>
      <c r="U101" s="2"/>
      <c r="V101" s="2"/>
      <c r="W101" s="2"/>
      <c r="X101" s="2"/>
      <c r="Y101" s="2"/>
      <c r="Z101" s="2"/>
    </row>
    <row r="102" ht="12.75" customHeight="1">
      <c r="A102" s="2"/>
      <c r="B102" s="2"/>
      <c r="C102" s="2"/>
      <c r="D102" s="2"/>
      <c r="E102" s="2"/>
      <c r="F102" s="2"/>
      <c r="G102" s="2"/>
      <c r="H102" s="2"/>
      <c r="I102" s="3"/>
      <c r="J102" s="3"/>
      <c r="K102" s="3"/>
      <c r="L102" s="3"/>
      <c r="M102" s="3"/>
      <c r="N102" s="3"/>
      <c r="O102" s="3"/>
      <c r="P102" s="3"/>
      <c r="Q102" s="2"/>
      <c r="R102" s="2"/>
      <c r="S102" s="2"/>
      <c r="T102" s="2"/>
      <c r="U102" s="2"/>
      <c r="V102" s="2"/>
      <c r="W102" s="2"/>
      <c r="X102" s="2"/>
      <c r="Y102" s="2"/>
      <c r="Z102" s="2"/>
    </row>
    <row r="103" ht="12.75" customHeight="1">
      <c r="A103" s="2"/>
      <c r="B103" s="2"/>
      <c r="C103" s="2"/>
      <c r="D103" s="2"/>
      <c r="E103" s="2"/>
      <c r="F103" s="2"/>
      <c r="G103" s="2"/>
      <c r="H103" s="2"/>
      <c r="I103" s="3"/>
      <c r="J103" s="3"/>
      <c r="K103" s="3"/>
      <c r="L103" s="3"/>
      <c r="M103" s="3"/>
      <c r="N103" s="3"/>
      <c r="O103" s="3"/>
      <c r="P103" s="3"/>
      <c r="Q103" s="2"/>
      <c r="R103" s="2"/>
      <c r="S103" s="2"/>
      <c r="T103" s="2"/>
      <c r="U103" s="2"/>
      <c r="V103" s="2"/>
      <c r="W103" s="2"/>
      <c r="X103" s="2"/>
      <c r="Y103" s="2"/>
      <c r="Z103" s="2"/>
    </row>
    <row r="104" ht="12.75" customHeight="1">
      <c r="A104" s="2"/>
      <c r="B104" s="2"/>
      <c r="C104" s="2"/>
      <c r="D104" s="2"/>
      <c r="E104" s="2"/>
      <c r="F104" s="2"/>
      <c r="G104" s="2"/>
      <c r="H104" s="2"/>
      <c r="I104" s="3"/>
      <c r="J104" s="3"/>
      <c r="K104" s="3"/>
      <c r="L104" s="3"/>
      <c r="M104" s="3"/>
      <c r="N104" s="3"/>
      <c r="O104" s="3"/>
      <c r="P104" s="3"/>
      <c r="Q104" s="2"/>
      <c r="R104" s="2"/>
      <c r="S104" s="2"/>
      <c r="T104" s="2"/>
      <c r="U104" s="2"/>
      <c r="V104" s="2"/>
      <c r="W104" s="2"/>
      <c r="X104" s="2"/>
      <c r="Y104" s="2"/>
      <c r="Z104" s="2"/>
    </row>
    <row r="105" ht="12.75" customHeight="1">
      <c r="A105" s="2"/>
      <c r="B105" s="2"/>
      <c r="C105" s="2"/>
      <c r="D105" s="2"/>
      <c r="E105" s="2"/>
      <c r="F105" s="2"/>
      <c r="G105" s="2"/>
      <c r="H105" s="2"/>
      <c r="I105" s="3"/>
      <c r="J105" s="3"/>
      <c r="K105" s="3"/>
      <c r="L105" s="3"/>
      <c r="M105" s="3"/>
      <c r="N105" s="3"/>
      <c r="O105" s="3"/>
      <c r="P105" s="3"/>
      <c r="Q105" s="2"/>
      <c r="R105" s="2"/>
      <c r="S105" s="2"/>
      <c r="T105" s="2"/>
      <c r="U105" s="2"/>
      <c r="V105" s="2"/>
      <c r="W105" s="2"/>
      <c r="X105" s="2"/>
      <c r="Y105" s="2"/>
      <c r="Z105" s="2"/>
    </row>
    <row r="106" ht="12.75" customHeight="1">
      <c r="A106" s="2"/>
      <c r="B106" s="2"/>
      <c r="C106" s="2"/>
      <c r="D106" s="2"/>
      <c r="E106" s="2"/>
      <c r="F106" s="2"/>
      <c r="G106" s="2"/>
      <c r="H106" s="2"/>
      <c r="I106" s="3"/>
      <c r="J106" s="3"/>
      <c r="K106" s="3"/>
      <c r="L106" s="3"/>
      <c r="M106" s="3"/>
      <c r="N106" s="3"/>
      <c r="O106" s="3"/>
      <c r="P106" s="3"/>
      <c r="Q106" s="2"/>
      <c r="R106" s="2"/>
      <c r="S106" s="2"/>
      <c r="T106" s="2"/>
      <c r="U106" s="2"/>
      <c r="V106" s="2"/>
      <c r="W106" s="2"/>
      <c r="X106" s="2"/>
      <c r="Y106" s="2"/>
      <c r="Z106" s="2"/>
    </row>
    <row r="107" ht="12.75" customHeight="1">
      <c r="A107" s="2"/>
      <c r="B107" s="2"/>
      <c r="C107" s="2"/>
      <c r="D107" s="2"/>
      <c r="E107" s="2"/>
      <c r="F107" s="2"/>
      <c r="G107" s="2"/>
      <c r="H107" s="2"/>
      <c r="I107" s="3"/>
      <c r="J107" s="3"/>
      <c r="K107" s="3"/>
      <c r="L107" s="3"/>
      <c r="M107" s="3"/>
      <c r="N107" s="3"/>
      <c r="O107" s="3"/>
      <c r="P107" s="3"/>
      <c r="Q107" s="2"/>
      <c r="R107" s="2"/>
      <c r="S107" s="2"/>
      <c r="T107" s="2"/>
      <c r="U107" s="2"/>
      <c r="V107" s="2"/>
      <c r="W107" s="2"/>
      <c r="X107" s="2"/>
      <c r="Y107" s="2"/>
      <c r="Z107" s="2"/>
    </row>
    <row r="108" ht="12.75" customHeight="1">
      <c r="A108" s="2"/>
      <c r="B108" s="2"/>
      <c r="C108" s="2"/>
      <c r="D108" s="2"/>
      <c r="E108" s="2"/>
      <c r="F108" s="2"/>
      <c r="G108" s="2"/>
      <c r="H108" s="2"/>
      <c r="I108" s="3"/>
      <c r="J108" s="3"/>
      <c r="K108" s="3"/>
      <c r="L108" s="3"/>
      <c r="M108" s="3"/>
      <c r="N108" s="3"/>
      <c r="O108" s="3"/>
      <c r="P108" s="3"/>
      <c r="Q108" s="2"/>
      <c r="R108" s="2"/>
      <c r="S108" s="2"/>
      <c r="T108" s="2"/>
      <c r="U108" s="2"/>
      <c r="V108" s="2"/>
      <c r="W108" s="2"/>
      <c r="X108" s="2"/>
      <c r="Y108" s="2"/>
      <c r="Z108" s="2"/>
    </row>
    <row r="109" ht="12.75" customHeight="1">
      <c r="A109" s="2"/>
      <c r="B109" s="2"/>
      <c r="C109" s="2"/>
      <c r="D109" s="2"/>
      <c r="E109" s="2"/>
      <c r="F109" s="2"/>
      <c r="G109" s="2"/>
      <c r="H109" s="2"/>
      <c r="I109" s="3"/>
      <c r="J109" s="3"/>
      <c r="K109" s="3"/>
      <c r="L109" s="3"/>
      <c r="M109" s="3"/>
      <c r="N109" s="3"/>
      <c r="O109" s="3"/>
      <c r="P109" s="3"/>
      <c r="Q109" s="2"/>
      <c r="R109" s="2"/>
      <c r="S109" s="2"/>
      <c r="T109" s="2"/>
      <c r="U109" s="2"/>
      <c r="V109" s="2"/>
      <c r="W109" s="2"/>
      <c r="X109" s="2"/>
      <c r="Y109" s="2"/>
      <c r="Z109" s="2"/>
    </row>
    <row r="110" ht="12.75" customHeight="1">
      <c r="A110" s="2"/>
      <c r="B110" s="2"/>
      <c r="C110" s="2"/>
      <c r="D110" s="2"/>
      <c r="E110" s="2"/>
      <c r="F110" s="2"/>
      <c r="G110" s="2"/>
      <c r="H110" s="2"/>
      <c r="I110" s="3"/>
      <c r="J110" s="3"/>
      <c r="K110" s="3"/>
      <c r="L110" s="3"/>
      <c r="M110" s="3"/>
      <c r="N110" s="3"/>
      <c r="O110" s="3"/>
      <c r="P110" s="3"/>
      <c r="Q110" s="2"/>
      <c r="R110" s="2"/>
      <c r="S110" s="2"/>
      <c r="T110" s="2"/>
      <c r="U110" s="2"/>
      <c r="V110" s="2"/>
      <c r="W110" s="2"/>
      <c r="X110" s="2"/>
      <c r="Y110" s="2"/>
      <c r="Z110" s="2"/>
    </row>
    <row r="111" ht="12.75" customHeight="1">
      <c r="A111" s="2"/>
      <c r="B111" s="2"/>
      <c r="C111" s="2"/>
      <c r="D111" s="2"/>
      <c r="E111" s="2"/>
      <c r="F111" s="2"/>
      <c r="G111" s="2"/>
      <c r="H111" s="2"/>
      <c r="I111" s="3"/>
      <c r="J111" s="3"/>
      <c r="K111" s="3"/>
      <c r="L111" s="3"/>
      <c r="M111" s="3"/>
      <c r="N111" s="3"/>
      <c r="O111" s="3"/>
      <c r="P111" s="3"/>
      <c r="Q111" s="2"/>
      <c r="R111" s="2"/>
      <c r="S111" s="2"/>
      <c r="T111" s="2"/>
      <c r="U111" s="2"/>
      <c r="V111" s="2"/>
      <c r="W111" s="2"/>
      <c r="X111" s="2"/>
      <c r="Y111" s="2"/>
      <c r="Z111" s="2"/>
    </row>
    <row r="112" ht="12.75" customHeight="1">
      <c r="A112" s="2"/>
      <c r="B112" s="2"/>
      <c r="C112" s="2"/>
      <c r="D112" s="2"/>
      <c r="E112" s="2"/>
      <c r="F112" s="2"/>
      <c r="G112" s="2"/>
      <c r="H112" s="2"/>
      <c r="I112" s="3"/>
      <c r="J112" s="3"/>
      <c r="K112" s="3"/>
      <c r="L112" s="3"/>
      <c r="M112" s="3"/>
      <c r="N112" s="3"/>
      <c r="O112" s="3"/>
      <c r="P112" s="3"/>
      <c r="Q112" s="2"/>
      <c r="R112" s="2"/>
      <c r="S112" s="2"/>
      <c r="T112" s="2"/>
      <c r="U112" s="2"/>
      <c r="V112" s="2"/>
      <c r="W112" s="2"/>
      <c r="X112" s="2"/>
      <c r="Y112" s="2"/>
      <c r="Z112" s="2"/>
    </row>
    <row r="113" ht="12.75" customHeight="1">
      <c r="A113" s="2"/>
      <c r="B113" s="2"/>
      <c r="C113" s="2"/>
      <c r="D113" s="2"/>
      <c r="E113" s="2"/>
      <c r="F113" s="2"/>
      <c r="G113" s="2"/>
      <c r="H113" s="2"/>
      <c r="I113" s="3"/>
      <c r="J113" s="3"/>
      <c r="K113" s="3"/>
      <c r="L113" s="3"/>
      <c r="M113" s="3"/>
      <c r="N113" s="3"/>
      <c r="O113" s="3"/>
      <c r="P113" s="3"/>
      <c r="Q113" s="2"/>
      <c r="R113" s="2"/>
      <c r="S113" s="2"/>
      <c r="T113" s="2"/>
      <c r="U113" s="2"/>
      <c r="V113" s="2"/>
      <c r="W113" s="2"/>
      <c r="X113" s="2"/>
      <c r="Y113" s="2"/>
      <c r="Z113" s="2"/>
    </row>
    <row r="114" ht="12.75" customHeight="1">
      <c r="A114" s="2"/>
      <c r="B114" s="2"/>
      <c r="C114" s="2"/>
      <c r="D114" s="2"/>
      <c r="E114" s="2"/>
      <c r="F114" s="2"/>
      <c r="G114" s="2"/>
      <c r="H114" s="2"/>
      <c r="I114" s="3"/>
      <c r="J114" s="3"/>
      <c r="K114" s="3"/>
      <c r="L114" s="3"/>
      <c r="M114" s="3"/>
      <c r="N114" s="3"/>
      <c r="O114" s="3"/>
      <c r="P114" s="3"/>
      <c r="Q114" s="2"/>
      <c r="R114" s="2"/>
      <c r="S114" s="2"/>
      <c r="T114" s="2"/>
      <c r="U114" s="2"/>
      <c r="V114" s="2"/>
      <c r="W114" s="2"/>
      <c r="X114" s="2"/>
      <c r="Y114" s="2"/>
      <c r="Z114" s="2"/>
    </row>
    <row r="115" ht="12.75" customHeight="1">
      <c r="A115" s="2"/>
      <c r="B115" s="2"/>
      <c r="C115" s="2"/>
      <c r="D115" s="2"/>
      <c r="E115" s="2"/>
      <c r="F115" s="2"/>
      <c r="G115" s="2"/>
      <c r="H115" s="2"/>
      <c r="I115" s="3"/>
      <c r="J115" s="3"/>
      <c r="K115" s="3"/>
      <c r="L115" s="3"/>
      <c r="M115" s="3"/>
      <c r="N115" s="3"/>
      <c r="O115" s="3"/>
      <c r="P115" s="3"/>
      <c r="Q115" s="2"/>
      <c r="R115" s="2"/>
      <c r="S115" s="2"/>
      <c r="T115" s="2"/>
      <c r="U115" s="2"/>
      <c r="V115" s="2"/>
      <c r="W115" s="2"/>
      <c r="X115" s="2"/>
      <c r="Y115" s="2"/>
      <c r="Z115" s="2"/>
    </row>
    <row r="116" ht="12.75" customHeight="1">
      <c r="A116" s="2"/>
      <c r="B116" s="2"/>
      <c r="C116" s="2"/>
      <c r="D116" s="2"/>
      <c r="E116" s="2"/>
      <c r="F116" s="2"/>
      <c r="G116" s="2"/>
      <c r="H116" s="2"/>
      <c r="I116" s="3"/>
      <c r="J116" s="3"/>
      <c r="K116" s="3"/>
      <c r="L116" s="3"/>
      <c r="M116" s="3"/>
      <c r="N116" s="3"/>
      <c r="O116" s="3"/>
      <c r="P116" s="3"/>
      <c r="Q116" s="2"/>
      <c r="R116" s="2"/>
      <c r="S116" s="2"/>
      <c r="T116" s="2"/>
      <c r="U116" s="2"/>
      <c r="V116" s="2"/>
      <c r="W116" s="2"/>
      <c r="X116" s="2"/>
      <c r="Y116" s="2"/>
      <c r="Z116" s="2"/>
    </row>
    <row r="117" ht="12.75" customHeight="1">
      <c r="A117" s="2"/>
      <c r="B117" s="2"/>
      <c r="C117" s="2"/>
      <c r="D117" s="2"/>
      <c r="E117" s="2"/>
      <c r="F117" s="2"/>
      <c r="G117" s="2"/>
      <c r="H117" s="2"/>
      <c r="I117" s="3"/>
      <c r="J117" s="3"/>
      <c r="K117" s="3"/>
      <c r="L117" s="3"/>
      <c r="M117" s="3"/>
      <c r="N117" s="3"/>
      <c r="O117" s="3"/>
      <c r="P117" s="3"/>
      <c r="Q117" s="2"/>
      <c r="R117" s="2"/>
      <c r="S117" s="2"/>
      <c r="T117" s="2"/>
      <c r="U117" s="2"/>
      <c r="V117" s="2"/>
      <c r="W117" s="2"/>
      <c r="X117" s="2"/>
      <c r="Y117" s="2"/>
      <c r="Z117" s="2"/>
    </row>
    <row r="118" ht="12.75" customHeight="1">
      <c r="A118" s="2"/>
      <c r="B118" s="2"/>
      <c r="C118" s="2"/>
      <c r="D118" s="2"/>
      <c r="E118" s="2"/>
      <c r="F118" s="2"/>
      <c r="G118" s="2"/>
      <c r="H118" s="2"/>
      <c r="I118" s="3"/>
      <c r="J118" s="3"/>
      <c r="K118" s="3"/>
      <c r="L118" s="3"/>
      <c r="M118" s="3"/>
      <c r="N118" s="3"/>
      <c r="O118" s="3"/>
      <c r="P118" s="3"/>
      <c r="Q118" s="2"/>
      <c r="R118" s="2"/>
      <c r="S118" s="2"/>
      <c r="T118" s="2"/>
      <c r="U118" s="2"/>
      <c r="V118" s="2"/>
      <c r="W118" s="2"/>
      <c r="X118" s="2"/>
      <c r="Y118" s="2"/>
      <c r="Z118" s="2"/>
    </row>
    <row r="119" ht="12.75" customHeight="1">
      <c r="A119" s="2"/>
      <c r="B119" s="2"/>
      <c r="C119" s="2"/>
      <c r="D119" s="2"/>
      <c r="E119" s="2"/>
      <c r="F119" s="2"/>
      <c r="G119" s="2"/>
      <c r="H119" s="2"/>
      <c r="I119" s="3"/>
      <c r="J119" s="3"/>
      <c r="K119" s="3"/>
      <c r="L119" s="3"/>
      <c r="M119" s="3"/>
      <c r="N119" s="3"/>
      <c r="O119" s="3"/>
      <c r="P119" s="3"/>
      <c r="Q119" s="2"/>
      <c r="R119" s="2"/>
      <c r="S119" s="2"/>
      <c r="T119" s="2"/>
      <c r="U119" s="2"/>
      <c r="V119" s="2"/>
      <c r="W119" s="2"/>
      <c r="X119" s="2"/>
      <c r="Y119" s="2"/>
      <c r="Z119" s="2"/>
    </row>
    <row r="120" ht="12.75" customHeight="1">
      <c r="A120" s="2"/>
      <c r="B120" s="2"/>
      <c r="C120" s="2"/>
      <c r="D120" s="2"/>
      <c r="E120" s="2"/>
      <c r="F120" s="2"/>
      <c r="G120" s="2"/>
      <c r="H120" s="2"/>
      <c r="I120" s="3"/>
      <c r="J120" s="3"/>
      <c r="K120" s="3"/>
      <c r="L120" s="3"/>
      <c r="M120" s="3"/>
      <c r="N120" s="3"/>
      <c r="O120" s="3"/>
      <c r="P120" s="3"/>
      <c r="Q120" s="2"/>
      <c r="R120" s="2"/>
      <c r="S120" s="2"/>
      <c r="T120" s="2"/>
      <c r="U120" s="2"/>
      <c r="V120" s="2"/>
      <c r="W120" s="2"/>
      <c r="X120" s="2"/>
      <c r="Y120" s="2"/>
      <c r="Z120" s="2"/>
    </row>
    <row r="121" ht="12.75" customHeight="1">
      <c r="A121" s="2"/>
      <c r="B121" s="2"/>
      <c r="C121" s="2"/>
      <c r="D121" s="2"/>
      <c r="E121" s="2"/>
      <c r="F121" s="2"/>
      <c r="G121" s="2"/>
      <c r="H121" s="2"/>
      <c r="I121" s="3"/>
      <c r="J121" s="3"/>
      <c r="K121" s="3"/>
      <c r="L121" s="3"/>
      <c r="M121" s="3"/>
      <c r="N121" s="3"/>
      <c r="O121" s="3"/>
      <c r="P121" s="3"/>
      <c r="Q121" s="2"/>
      <c r="R121" s="2"/>
      <c r="S121" s="2"/>
      <c r="T121" s="2"/>
      <c r="U121" s="2"/>
      <c r="V121" s="2"/>
      <c r="W121" s="2"/>
      <c r="X121" s="2"/>
      <c r="Y121" s="2"/>
      <c r="Z121" s="2"/>
    </row>
    <row r="122" ht="12.75" customHeight="1">
      <c r="A122" s="2"/>
      <c r="B122" s="2"/>
      <c r="C122" s="2"/>
      <c r="D122" s="2"/>
      <c r="E122" s="2"/>
      <c r="F122" s="2"/>
      <c r="G122" s="2"/>
      <c r="H122" s="2"/>
      <c r="I122" s="3"/>
      <c r="J122" s="3"/>
      <c r="K122" s="3"/>
      <c r="L122" s="3"/>
      <c r="M122" s="3"/>
      <c r="N122" s="3"/>
      <c r="O122" s="3"/>
      <c r="P122" s="3"/>
      <c r="Q122" s="2"/>
      <c r="R122" s="2"/>
      <c r="S122" s="2"/>
      <c r="T122" s="2"/>
      <c r="U122" s="2"/>
      <c r="V122" s="2"/>
      <c r="W122" s="2"/>
      <c r="X122" s="2"/>
      <c r="Y122" s="2"/>
      <c r="Z122" s="2"/>
    </row>
    <row r="123" ht="12.75" customHeight="1">
      <c r="A123" s="2"/>
      <c r="B123" s="2"/>
      <c r="C123" s="2"/>
      <c r="D123" s="2"/>
      <c r="E123" s="2"/>
      <c r="F123" s="2"/>
      <c r="G123" s="2"/>
      <c r="H123" s="2"/>
      <c r="I123" s="3"/>
      <c r="J123" s="3"/>
      <c r="K123" s="3"/>
      <c r="L123" s="3"/>
      <c r="M123" s="3"/>
      <c r="N123" s="3"/>
      <c r="O123" s="3"/>
      <c r="P123" s="3"/>
      <c r="Q123" s="2"/>
      <c r="R123" s="2"/>
      <c r="S123" s="2"/>
      <c r="T123" s="2"/>
      <c r="U123" s="2"/>
      <c r="V123" s="2"/>
      <c r="W123" s="2"/>
      <c r="X123" s="2"/>
      <c r="Y123" s="2"/>
      <c r="Z123" s="2"/>
    </row>
    <row r="124" ht="12.75" customHeight="1">
      <c r="A124" s="2"/>
      <c r="B124" s="2"/>
      <c r="C124" s="2"/>
      <c r="D124" s="2"/>
      <c r="E124" s="2"/>
      <c r="F124" s="2"/>
      <c r="G124" s="2"/>
      <c r="H124" s="2"/>
      <c r="I124" s="3"/>
      <c r="J124" s="3"/>
      <c r="K124" s="3"/>
      <c r="L124" s="3"/>
      <c r="M124" s="3"/>
      <c r="N124" s="3"/>
      <c r="O124" s="3"/>
      <c r="P124" s="3"/>
      <c r="Q124" s="2"/>
      <c r="R124" s="2"/>
      <c r="S124" s="2"/>
      <c r="T124" s="2"/>
      <c r="U124" s="2"/>
      <c r="V124" s="2"/>
      <c r="W124" s="2"/>
      <c r="X124" s="2"/>
      <c r="Y124" s="2"/>
      <c r="Z124" s="2"/>
    </row>
    <row r="125" ht="12.75" customHeight="1">
      <c r="A125" s="2"/>
      <c r="B125" s="2"/>
      <c r="C125" s="2"/>
      <c r="D125" s="2"/>
      <c r="E125" s="2"/>
      <c r="F125" s="2"/>
      <c r="G125" s="2"/>
      <c r="H125" s="2"/>
      <c r="I125" s="3"/>
      <c r="J125" s="3"/>
      <c r="K125" s="3"/>
      <c r="L125" s="3"/>
      <c r="M125" s="3"/>
      <c r="N125" s="3"/>
      <c r="O125" s="3"/>
      <c r="P125" s="3"/>
      <c r="Q125" s="2"/>
      <c r="R125" s="2"/>
      <c r="S125" s="2"/>
      <c r="T125" s="2"/>
      <c r="U125" s="2"/>
      <c r="V125" s="2"/>
      <c r="W125" s="2"/>
      <c r="X125" s="2"/>
      <c r="Y125" s="2"/>
      <c r="Z125" s="2"/>
    </row>
    <row r="126" ht="12.75" customHeight="1">
      <c r="A126" s="2"/>
      <c r="B126" s="2"/>
      <c r="C126" s="2"/>
      <c r="D126" s="2"/>
      <c r="E126" s="2"/>
      <c r="F126" s="2"/>
      <c r="G126" s="2"/>
      <c r="H126" s="2"/>
      <c r="I126" s="3"/>
      <c r="J126" s="3"/>
      <c r="K126" s="3"/>
      <c r="L126" s="3"/>
      <c r="M126" s="3"/>
      <c r="N126" s="3"/>
      <c r="O126" s="3"/>
      <c r="P126" s="3"/>
      <c r="Q126" s="2"/>
      <c r="R126" s="2"/>
      <c r="S126" s="2"/>
      <c r="T126" s="2"/>
      <c r="U126" s="2"/>
      <c r="V126" s="2"/>
      <c r="W126" s="2"/>
      <c r="X126" s="2"/>
      <c r="Y126" s="2"/>
      <c r="Z126" s="2"/>
    </row>
    <row r="127" ht="12.75" customHeight="1">
      <c r="A127" s="2"/>
      <c r="B127" s="2"/>
      <c r="C127" s="2"/>
      <c r="D127" s="2"/>
      <c r="E127" s="2"/>
      <c r="F127" s="2"/>
      <c r="G127" s="2"/>
      <c r="H127" s="2"/>
      <c r="I127" s="3"/>
      <c r="J127" s="3"/>
      <c r="K127" s="3"/>
      <c r="L127" s="3"/>
      <c r="M127" s="3"/>
      <c r="N127" s="3"/>
      <c r="O127" s="3"/>
      <c r="P127" s="3"/>
      <c r="Q127" s="2"/>
      <c r="R127" s="2"/>
      <c r="S127" s="2"/>
      <c r="T127" s="2"/>
      <c r="U127" s="2"/>
      <c r="V127" s="2"/>
      <c r="W127" s="2"/>
      <c r="X127" s="2"/>
      <c r="Y127" s="2"/>
      <c r="Z127" s="2"/>
    </row>
    <row r="128" ht="12.75" customHeight="1">
      <c r="A128" s="2"/>
      <c r="B128" s="2"/>
      <c r="C128" s="2"/>
      <c r="D128" s="2"/>
      <c r="E128" s="2"/>
      <c r="F128" s="2"/>
      <c r="G128" s="2"/>
      <c r="H128" s="2"/>
      <c r="I128" s="3"/>
      <c r="J128" s="3"/>
      <c r="K128" s="3"/>
      <c r="L128" s="3"/>
      <c r="M128" s="3"/>
      <c r="N128" s="3"/>
      <c r="O128" s="3"/>
      <c r="P128" s="3"/>
      <c r="Q128" s="2"/>
      <c r="R128" s="2"/>
      <c r="S128" s="2"/>
      <c r="T128" s="2"/>
      <c r="U128" s="2"/>
      <c r="V128" s="2"/>
      <c r="W128" s="2"/>
      <c r="X128" s="2"/>
      <c r="Y128" s="2"/>
      <c r="Z128" s="2"/>
    </row>
    <row r="129" ht="12.75" customHeight="1">
      <c r="A129" s="2"/>
      <c r="B129" s="2"/>
      <c r="C129" s="2"/>
      <c r="D129" s="2"/>
      <c r="E129" s="2"/>
      <c r="F129" s="2"/>
      <c r="G129" s="2"/>
      <c r="H129" s="2"/>
      <c r="I129" s="3"/>
      <c r="J129" s="3"/>
      <c r="K129" s="3"/>
      <c r="L129" s="3"/>
      <c r="M129" s="3"/>
      <c r="N129" s="3"/>
      <c r="O129" s="3"/>
      <c r="P129" s="3"/>
      <c r="Q129" s="2"/>
      <c r="R129" s="2"/>
      <c r="S129" s="2"/>
      <c r="T129" s="2"/>
      <c r="U129" s="2"/>
      <c r="V129" s="2"/>
      <c r="W129" s="2"/>
      <c r="X129" s="2"/>
      <c r="Y129" s="2"/>
      <c r="Z129" s="2"/>
    </row>
    <row r="130" ht="12.75" customHeight="1">
      <c r="A130" s="2"/>
      <c r="B130" s="2"/>
      <c r="C130" s="2"/>
      <c r="D130" s="2"/>
      <c r="E130" s="2"/>
      <c r="F130" s="2"/>
      <c r="G130" s="2"/>
      <c r="H130" s="2"/>
      <c r="I130" s="3"/>
      <c r="J130" s="3"/>
      <c r="K130" s="3"/>
      <c r="L130" s="3"/>
      <c r="M130" s="3"/>
      <c r="N130" s="3"/>
      <c r="O130" s="3"/>
      <c r="P130" s="3"/>
      <c r="Q130" s="2"/>
      <c r="R130" s="2"/>
      <c r="S130" s="2"/>
      <c r="T130" s="2"/>
      <c r="U130" s="2"/>
      <c r="V130" s="2"/>
      <c r="W130" s="2"/>
      <c r="X130" s="2"/>
      <c r="Y130" s="2"/>
      <c r="Z130" s="2"/>
    </row>
    <row r="131" ht="12.75" customHeight="1">
      <c r="A131" s="2"/>
      <c r="B131" s="2"/>
      <c r="C131" s="2"/>
      <c r="D131" s="2"/>
      <c r="E131" s="2"/>
      <c r="F131" s="2"/>
      <c r="G131" s="2"/>
      <c r="H131" s="2"/>
      <c r="I131" s="3"/>
      <c r="J131" s="3"/>
      <c r="K131" s="3"/>
      <c r="L131" s="3"/>
      <c r="M131" s="3"/>
      <c r="N131" s="3"/>
      <c r="O131" s="3"/>
      <c r="P131" s="3"/>
      <c r="Q131" s="2"/>
      <c r="R131" s="2"/>
      <c r="S131" s="2"/>
      <c r="T131" s="2"/>
      <c r="U131" s="2"/>
      <c r="V131" s="2"/>
      <c r="W131" s="2"/>
      <c r="X131" s="2"/>
      <c r="Y131" s="2"/>
      <c r="Z131" s="2"/>
    </row>
    <row r="132" ht="12.75" customHeight="1">
      <c r="A132" s="2"/>
      <c r="B132" s="2"/>
      <c r="C132" s="2"/>
      <c r="D132" s="2"/>
      <c r="E132" s="2"/>
      <c r="F132" s="2"/>
      <c r="G132" s="2"/>
      <c r="H132" s="2"/>
      <c r="I132" s="3"/>
      <c r="J132" s="3"/>
      <c r="K132" s="3"/>
      <c r="L132" s="3"/>
      <c r="M132" s="3"/>
      <c r="N132" s="3"/>
      <c r="O132" s="3"/>
      <c r="P132" s="3"/>
      <c r="Q132" s="2"/>
      <c r="R132" s="2"/>
      <c r="S132" s="2"/>
      <c r="T132" s="2"/>
      <c r="U132" s="2"/>
      <c r="V132" s="2"/>
      <c r="W132" s="2"/>
      <c r="X132" s="2"/>
      <c r="Y132" s="2"/>
      <c r="Z132" s="2"/>
    </row>
    <row r="133" ht="12.75" customHeight="1">
      <c r="A133" s="2"/>
      <c r="B133" s="2"/>
      <c r="C133" s="2"/>
      <c r="D133" s="2"/>
      <c r="E133" s="2"/>
      <c r="F133" s="2"/>
      <c r="G133" s="2"/>
      <c r="H133" s="2"/>
      <c r="I133" s="3"/>
      <c r="J133" s="3"/>
      <c r="K133" s="3"/>
      <c r="L133" s="3"/>
      <c r="M133" s="3"/>
      <c r="N133" s="3"/>
      <c r="O133" s="3"/>
      <c r="P133" s="3"/>
      <c r="Q133" s="2"/>
      <c r="R133" s="2"/>
      <c r="S133" s="2"/>
      <c r="T133" s="2"/>
      <c r="U133" s="2"/>
      <c r="V133" s="2"/>
      <c r="W133" s="2"/>
      <c r="X133" s="2"/>
      <c r="Y133" s="2"/>
      <c r="Z133" s="2"/>
    </row>
    <row r="134" ht="12.75" customHeight="1">
      <c r="A134" s="2"/>
      <c r="B134" s="2"/>
      <c r="C134" s="2"/>
      <c r="D134" s="2"/>
      <c r="E134" s="2"/>
      <c r="F134" s="2"/>
      <c r="G134" s="2"/>
      <c r="H134" s="2"/>
      <c r="I134" s="3"/>
      <c r="J134" s="3"/>
      <c r="K134" s="3"/>
      <c r="L134" s="3"/>
      <c r="M134" s="3"/>
      <c r="N134" s="3"/>
      <c r="O134" s="3"/>
      <c r="P134" s="3"/>
      <c r="Q134" s="2"/>
      <c r="R134" s="2"/>
      <c r="S134" s="2"/>
      <c r="T134" s="2"/>
      <c r="U134" s="2"/>
      <c r="V134" s="2"/>
      <c r="W134" s="2"/>
      <c r="X134" s="2"/>
      <c r="Y134" s="2"/>
      <c r="Z134" s="2"/>
    </row>
    <row r="135" ht="12.75" customHeight="1">
      <c r="A135" s="2"/>
      <c r="B135" s="2"/>
      <c r="C135" s="2"/>
      <c r="D135" s="2"/>
      <c r="E135" s="2"/>
      <c r="F135" s="2"/>
      <c r="G135" s="2"/>
      <c r="H135" s="2"/>
      <c r="I135" s="3"/>
      <c r="J135" s="3"/>
      <c r="K135" s="3"/>
      <c r="L135" s="3"/>
      <c r="M135" s="3"/>
      <c r="N135" s="3"/>
      <c r="O135" s="3"/>
      <c r="P135" s="3"/>
      <c r="Q135" s="2"/>
      <c r="R135" s="2"/>
      <c r="S135" s="2"/>
      <c r="T135" s="2"/>
      <c r="U135" s="2"/>
      <c r="V135" s="2"/>
      <c r="W135" s="2"/>
      <c r="X135" s="2"/>
      <c r="Y135" s="2"/>
      <c r="Z135" s="2"/>
    </row>
    <row r="136" ht="12.75" customHeight="1">
      <c r="A136" s="2"/>
      <c r="B136" s="2"/>
      <c r="C136" s="2"/>
      <c r="D136" s="2"/>
      <c r="E136" s="2"/>
      <c r="F136" s="2"/>
      <c r="G136" s="2"/>
      <c r="H136" s="2"/>
      <c r="I136" s="3"/>
      <c r="J136" s="3"/>
      <c r="K136" s="3"/>
      <c r="L136" s="3"/>
      <c r="M136" s="3"/>
      <c r="N136" s="3"/>
      <c r="O136" s="3"/>
      <c r="P136" s="3"/>
      <c r="Q136" s="2"/>
      <c r="R136" s="2"/>
      <c r="S136" s="2"/>
      <c r="T136" s="2"/>
      <c r="U136" s="2"/>
      <c r="V136" s="2"/>
      <c r="W136" s="2"/>
      <c r="X136" s="2"/>
      <c r="Y136" s="2"/>
      <c r="Z136" s="2"/>
    </row>
    <row r="137" ht="12.75" customHeight="1">
      <c r="A137" s="2"/>
      <c r="B137" s="2"/>
      <c r="C137" s="2"/>
      <c r="D137" s="2"/>
      <c r="E137" s="2"/>
      <c r="F137" s="2"/>
      <c r="G137" s="2"/>
      <c r="H137" s="2"/>
      <c r="I137" s="3"/>
      <c r="J137" s="3"/>
      <c r="K137" s="3"/>
      <c r="L137" s="3"/>
      <c r="M137" s="3"/>
      <c r="N137" s="3"/>
      <c r="O137" s="3"/>
      <c r="P137" s="3"/>
      <c r="Q137" s="2"/>
      <c r="R137" s="2"/>
      <c r="S137" s="2"/>
      <c r="T137" s="2"/>
      <c r="U137" s="2"/>
      <c r="V137" s="2"/>
      <c r="W137" s="2"/>
      <c r="X137" s="2"/>
      <c r="Y137" s="2"/>
      <c r="Z137" s="2"/>
    </row>
    <row r="138" ht="12.75" customHeight="1">
      <c r="A138" s="2"/>
      <c r="B138" s="2"/>
      <c r="C138" s="2"/>
      <c r="D138" s="2"/>
      <c r="E138" s="2"/>
      <c r="F138" s="2"/>
      <c r="G138" s="2"/>
      <c r="H138" s="2"/>
      <c r="I138" s="3"/>
      <c r="J138" s="3"/>
      <c r="K138" s="3"/>
      <c r="L138" s="3"/>
      <c r="M138" s="3"/>
      <c r="N138" s="3"/>
      <c r="O138" s="3"/>
      <c r="P138" s="3"/>
      <c r="Q138" s="2"/>
      <c r="R138" s="2"/>
      <c r="S138" s="2"/>
      <c r="T138" s="2"/>
      <c r="U138" s="2"/>
      <c r="V138" s="2"/>
      <c r="W138" s="2"/>
      <c r="X138" s="2"/>
      <c r="Y138" s="2"/>
      <c r="Z138" s="2"/>
    </row>
    <row r="139" ht="12.75" customHeight="1">
      <c r="A139" s="2"/>
      <c r="B139" s="2"/>
      <c r="C139" s="2"/>
      <c r="D139" s="2"/>
      <c r="E139" s="2"/>
      <c r="F139" s="2"/>
      <c r="G139" s="2"/>
      <c r="H139" s="2"/>
      <c r="I139" s="3"/>
      <c r="J139" s="3"/>
      <c r="K139" s="3"/>
      <c r="L139" s="3"/>
      <c r="M139" s="3"/>
      <c r="N139" s="3"/>
      <c r="O139" s="3"/>
      <c r="P139" s="3"/>
      <c r="Q139" s="2"/>
      <c r="R139" s="2"/>
      <c r="S139" s="2"/>
      <c r="T139" s="2"/>
      <c r="U139" s="2"/>
      <c r="V139" s="2"/>
      <c r="W139" s="2"/>
      <c r="X139" s="2"/>
      <c r="Y139" s="2"/>
      <c r="Z139" s="2"/>
    </row>
    <row r="140" ht="12.75" customHeight="1">
      <c r="A140" s="2"/>
      <c r="B140" s="2"/>
      <c r="C140" s="2"/>
      <c r="D140" s="2"/>
      <c r="E140" s="2"/>
      <c r="F140" s="2"/>
      <c r="G140" s="2"/>
      <c r="H140" s="2"/>
      <c r="I140" s="3"/>
      <c r="J140" s="3"/>
      <c r="K140" s="3"/>
      <c r="L140" s="3"/>
      <c r="M140" s="3"/>
      <c r="N140" s="3"/>
      <c r="O140" s="3"/>
      <c r="P140" s="3"/>
      <c r="Q140" s="2"/>
      <c r="R140" s="2"/>
      <c r="S140" s="2"/>
      <c r="T140" s="2"/>
      <c r="U140" s="2"/>
      <c r="V140" s="2"/>
      <c r="W140" s="2"/>
      <c r="X140" s="2"/>
      <c r="Y140" s="2"/>
      <c r="Z140" s="2"/>
    </row>
    <row r="141" ht="12.75" customHeight="1">
      <c r="A141" s="2"/>
      <c r="B141" s="2"/>
      <c r="C141" s="2"/>
      <c r="D141" s="2"/>
      <c r="E141" s="2"/>
      <c r="F141" s="2"/>
      <c r="G141" s="2"/>
      <c r="H141" s="2"/>
      <c r="I141" s="3"/>
      <c r="J141" s="3"/>
      <c r="K141" s="3"/>
      <c r="L141" s="3"/>
      <c r="M141" s="3"/>
      <c r="N141" s="3"/>
      <c r="O141" s="3"/>
      <c r="P141" s="3"/>
      <c r="Q141" s="2"/>
      <c r="R141" s="2"/>
      <c r="S141" s="2"/>
      <c r="T141" s="2"/>
      <c r="U141" s="2"/>
      <c r="V141" s="2"/>
      <c r="W141" s="2"/>
      <c r="X141" s="2"/>
      <c r="Y141" s="2"/>
      <c r="Z141" s="2"/>
    </row>
    <row r="142" ht="12.75" customHeight="1">
      <c r="A142" s="2"/>
      <c r="B142" s="2"/>
      <c r="C142" s="2"/>
      <c r="D142" s="2"/>
      <c r="E142" s="2"/>
      <c r="F142" s="2"/>
      <c r="G142" s="2"/>
      <c r="H142" s="2"/>
      <c r="I142" s="3"/>
      <c r="J142" s="3"/>
      <c r="K142" s="3"/>
      <c r="L142" s="3"/>
      <c r="M142" s="3"/>
      <c r="N142" s="3"/>
      <c r="O142" s="3"/>
      <c r="P142" s="3"/>
      <c r="Q142" s="2"/>
      <c r="R142" s="2"/>
      <c r="S142" s="2"/>
      <c r="T142" s="2"/>
      <c r="U142" s="2"/>
      <c r="V142" s="2"/>
      <c r="W142" s="2"/>
      <c r="X142" s="2"/>
      <c r="Y142" s="2"/>
      <c r="Z142" s="2"/>
    </row>
    <row r="143" ht="12.75" customHeight="1">
      <c r="A143" s="2"/>
      <c r="B143" s="2"/>
      <c r="C143" s="2"/>
      <c r="D143" s="2"/>
      <c r="E143" s="2"/>
      <c r="F143" s="2"/>
      <c r="G143" s="2"/>
      <c r="H143" s="2"/>
      <c r="I143" s="3"/>
      <c r="J143" s="3"/>
      <c r="K143" s="3"/>
      <c r="L143" s="3"/>
      <c r="M143" s="3"/>
      <c r="N143" s="3"/>
      <c r="O143" s="3"/>
      <c r="P143" s="3"/>
      <c r="Q143" s="2"/>
      <c r="R143" s="2"/>
      <c r="S143" s="2"/>
      <c r="T143" s="2"/>
      <c r="U143" s="2"/>
      <c r="V143" s="2"/>
      <c r="W143" s="2"/>
      <c r="X143" s="2"/>
      <c r="Y143" s="2"/>
      <c r="Z143" s="2"/>
    </row>
    <row r="144" ht="12.75" customHeight="1">
      <c r="A144" s="2"/>
      <c r="B144" s="2"/>
      <c r="C144" s="2"/>
      <c r="D144" s="2"/>
      <c r="E144" s="2"/>
      <c r="F144" s="2"/>
      <c r="G144" s="2"/>
      <c r="H144" s="2"/>
      <c r="I144" s="3"/>
      <c r="J144" s="3"/>
      <c r="K144" s="3"/>
      <c r="L144" s="3"/>
      <c r="M144" s="3"/>
      <c r="N144" s="3"/>
      <c r="O144" s="3"/>
      <c r="P144" s="3"/>
      <c r="Q144" s="2"/>
      <c r="R144" s="2"/>
      <c r="S144" s="2"/>
      <c r="T144" s="2"/>
      <c r="U144" s="2"/>
      <c r="V144" s="2"/>
      <c r="W144" s="2"/>
      <c r="X144" s="2"/>
      <c r="Y144" s="2"/>
      <c r="Z144" s="2"/>
    </row>
    <row r="145" ht="12.75" customHeight="1">
      <c r="A145" s="2"/>
      <c r="B145" s="2"/>
      <c r="C145" s="2"/>
      <c r="D145" s="2"/>
      <c r="E145" s="2"/>
      <c r="F145" s="2"/>
      <c r="G145" s="2"/>
      <c r="H145" s="2"/>
      <c r="I145" s="3"/>
      <c r="J145" s="3"/>
      <c r="K145" s="3"/>
      <c r="L145" s="3"/>
      <c r="M145" s="3"/>
      <c r="N145" s="3"/>
      <c r="O145" s="3"/>
      <c r="P145" s="3"/>
      <c r="Q145" s="2"/>
      <c r="R145" s="2"/>
      <c r="S145" s="2"/>
      <c r="T145" s="2"/>
      <c r="U145" s="2"/>
      <c r="V145" s="2"/>
      <c r="W145" s="2"/>
      <c r="X145" s="2"/>
      <c r="Y145" s="2"/>
      <c r="Z145" s="2"/>
    </row>
    <row r="146" ht="12.75" customHeight="1">
      <c r="A146" s="2"/>
      <c r="B146" s="2"/>
      <c r="C146" s="2"/>
      <c r="D146" s="2"/>
      <c r="E146" s="2"/>
      <c r="F146" s="2"/>
      <c r="G146" s="2"/>
      <c r="H146" s="2"/>
      <c r="I146" s="3"/>
      <c r="J146" s="3"/>
      <c r="K146" s="3"/>
      <c r="L146" s="3"/>
      <c r="M146" s="3"/>
      <c r="N146" s="3"/>
      <c r="O146" s="3"/>
      <c r="P146" s="3"/>
      <c r="Q146" s="2"/>
      <c r="R146" s="2"/>
      <c r="S146" s="2"/>
      <c r="T146" s="2"/>
      <c r="U146" s="2"/>
      <c r="V146" s="2"/>
      <c r="W146" s="2"/>
      <c r="X146" s="2"/>
      <c r="Y146" s="2"/>
      <c r="Z146" s="2"/>
    </row>
    <row r="147" ht="12.75" customHeight="1">
      <c r="A147" s="2"/>
      <c r="B147" s="2"/>
      <c r="C147" s="2"/>
      <c r="D147" s="2"/>
      <c r="E147" s="2"/>
      <c r="F147" s="2"/>
      <c r="G147" s="2"/>
      <c r="H147" s="2"/>
      <c r="I147" s="3"/>
      <c r="J147" s="3"/>
      <c r="K147" s="3"/>
      <c r="L147" s="3"/>
      <c r="M147" s="3"/>
      <c r="N147" s="3"/>
      <c r="O147" s="3"/>
      <c r="P147" s="3"/>
      <c r="Q147" s="2"/>
      <c r="R147" s="2"/>
      <c r="S147" s="2"/>
      <c r="T147" s="2"/>
      <c r="U147" s="2"/>
      <c r="V147" s="2"/>
      <c r="W147" s="2"/>
      <c r="X147" s="2"/>
      <c r="Y147" s="2"/>
      <c r="Z147" s="2"/>
    </row>
    <row r="148" ht="12.75" customHeight="1">
      <c r="A148" s="2"/>
      <c r="B148" s="2"/>
      <c r="C148" s="2"/>
      <c r="D148" s="2"/>
      <c r="E148" s="2"/>
      <c r="F148" s="2"/>
      <c r="G148" s="2"/>
      <c r="H148" s="2"/>
      <c r="I148" s="3"/>
      <c r="J148" s="3"/>
      <c r="K148" s="3"/>
      <c r="L148" s="3"/>
      <c r="M148" s="3"/>
      <c r="N148" s="3"/>
      <c r="O148" s="3"/>
      <c r="P148" s="3"/>
      <c r="Q148" s="2"/>
      <c r="R148" s="2"/>
      <c r="S148" s="2"/>
      <c r="T148" s="2"/>
      <c r="U148" s="2"/>
      <c r="V148" s="2"/>
      <c r="W148" s="2"/>
      <c r="X148" s="2"/>
      <c r="Y148" s="2"/>
      <c r="Z148" s="2"/>
    </row>
    <row r="149" ht="12.75" customHeight="1">
      <c r="A149" s="2"/>
      <c r="B149" s="2"/>
      <c r="C149" s="2"/>
      <c r="D149" s="2"/>
      <c r="E149" s="2"/>
      <c r="F149" s="2"/>
      <c r="G149" s="2"/>
      <c r="H149" s="2"/>
      <c r="I149" s="3"/>
      <c r="J149" s="3"/>
      <c r="K149" s="3"/>
      <c r="L149" s="3"/>
      <c r="M149" s="3"/>
      <c r="N149" s="3"/>
      <c r="O149" s="3"/>
      <c r="P149" s="3"/>
      <c r="Q149" s="2"/>
      <c r="R149" s="2"/>
      <c r="S149" s="2"/>
      <c r="T149" s="2"/>
      <c r="U149" s="2"/>
      <c r="V149" s="2"/>
      <c r="W149" s="2"/>
      <c r="X149" s="2"/>
      <c r="Y149" s="2"/>
      <c r="Z149" s="2"/>
    </row>
    <row r="150" ht="12.75" customHeight="1">
      <c r="A150" s="2"/>
      <c r="B150" s="2"/>
      <c r="C150" s="2"/>
      <c r="D150" s="2"/>
      <c r="E150" s="2"/>
      <c r="F150" s="2"/>
      <c r="G150" s="2"/>
      <c r="H150" s="2"/>
      <c r="I150" s="3"/>
      <c r="J150" s="3"/>
      <c r="K150" s="3"/>
      <c r="L150" s="3"/>
      <c r="M150" s="3"/>
      <c r="N150" s="3"/>
      <c r="O150" s="3"/>
      <c r="P150" s="3"/>
      <c r="Q150" s="2"/>
      <c r="R150" s="2"/>
      <c r="S150" s="2"/>
      <c r="T150" s="2"/>
      <c r="U150" s="2"/>
      <c r="V150" s="2"/>
      <c r="W150" s="2"/>
      <c r="X150" s="2"/>
      <c r="Y150" s="2"/>
      <c r="Z150" s="2"/>
    </row>
    <row r="151" ht="12.75" customHeight="1">
      <c r="A151" s="2"/>
      <c r="B151" s="2"/>
      <c r="C151" s="2"/>
      <c r="D151" s="2"/>
      <c r="E151" s="2"/>
      <c r="F151" s="2"/>
      <c r="G151" s="2"/>
      <c r="H151" s="2"/>
      <c r="I151" s="3"/>
      <c r="J151" s="3"/>
      <c r="K151" s="3"/>
      <c r="L151" s="3"/>
      <c r="M151" s="3"/>
      <c r="N151" s="3"/>
      <c r="O151" s="3"/>
      <c r="P151" s="3"/>
      <c r="Q151" s="2"/>
      <c r="R151" s="2"/>
      <c r="S151" s="2"/>
      <c r="T151" s="2"/>
      <c r="U151" s="2"/>
      <c r="V151" s="2"/>
      <c r="W151" s="2"/>
      <c r="X151" s="2"/>
      <c r="Y151" s="2"/>
      <c r="Z151" s="2"/>
    </row>
    <row r="152" ht="12.75" customHeight="1">
      <c r="A152" s="2"/>
      <c r="B152" s="2"/>
      <c r="C152" s="2"/>
      <c r="D152" s="2"/>
      <c r="E152" s="2"/>
      <c r="F152" s="2"/>
      <c r="G152" s="2"/>
      <c r="H152" s="2"/>
      <c r="I152" s="3"/>
      <c r="J152" s="3"/>
      <c r="K152" s="3"/>
      <c r="L152" s="3"/>
      <c r="M152" s="3"/>
      <c r="N152" s="3"/>
      <c r="O152" s="3"/>
      <c r="P152" s="3"/>
      <c r="Q152" s="2"/>
      <c r="R152" s="2"/>
      <c r="S152" s="2"/>
      <c r="T152" s="2"/>
      <c r="U152" s="2"/>
      <c r="V152" s="2"/>
      <c r="W152" s="2"/>
      <c r="X152" s="2"/>
      <c r="Y152" s="2"/>
      <c r="Z152" s="2"/>
    </row>
    <row r="153" ht="12.75" customHeight="1">
      <c r="A153" s="2"/>
      <c r="B153" s="2"/>
      <c r="C153" s="2"/>
      <c r="D153" s="2"/>
      <c r="E153" s="2"/>
      <c r="F153" s="2"/>
      <c r="G153" s="2"/>
      <c r="H153" s="2"/>
      <c r="I153" s="3"/>
      <c r="J153" s="3"/>
      <c r="K153" s="3"/>
      <c r="L153" s="3"/>
      <c r="M153" s="3"/>
      <c r="N153" s="3"/>
      <c r="O153" s="3"/>
      <c r="P153" s="3"/>
      <c r="Q153" s="2"/>
      <c r="R153" s="2"/>
      <c r="S153" s="2"/>
      <c r="T153" s="2"/>
      <c r="U153" s="2"/>
      <c r="V153" s="2"/>
      <c r="W153" s="2"/>
      <c r="X153" s="2"/>
      <c r="Y153" s="2"/>
      <c r="Z153" s="2"/>
    </row>
    <row r="154" ht="12.75" customHeight="1">
      <c r="A154" s="2"/>
      <c r="B154" s="2"/>
      <c r="C154" s="2"/>
      <c r="D154" s="2"/>
      <c r="E154" s="2"/>
      <c r="F154" s="2"/>
      <c r="G154" s="2"/>
      <c r="H154" s="2"/>
      <c r="I154" s="3"/>
      <c r="J154" s="3"/>
      <c r="K154" s="3"/>
      <c r="L154" s="3"/>
      <c r="M154" s="3"/>
      <c r="N154" s="3"/>
      <c r="O154" s="3"/>
      <c r="P154" s="3"/>
      <c r="Q154" s="2"/>
      <c r="R154" s="2"/>
      <c r="S154" s="2"/>
      <c r="T154" s="2"/>
      <c r="U154" s="2"/>
      <c r="V154" s="2"/>
      <c r="W154" s="2"/>
      <c r="X154" s="2"/>
      <c r="Y154" s="2"/>
      <c r="Z154" s="2"/>
    </row>
    <row r="155" ht="12.75" customHeight="1">
      <c r="A155" s="2"/>
      <c r="B155" s="2"/>
      <c r="C155" s="2"/>
      <c r="D155" s="2"/>
      <c r="E155" s="2"/>
      <c r="F155" s="2"/>
      <c r="G155" s="2"/>
      <c r="H155" s="2"/>
      <c r="I155" s="3"/>
      <c r="J155" s="3"/>
      <c r="K155" s="3"/>
      <c r="L155" s="3"/>
      <c r="M155" s="3"/>
      <c r="N155" s="3"/>
      <c r="O155" s="3"/>
      <c r="P155" s="3"/>
      <c r="Q155" s="2"/>
      <c r="R155" s="2"/>
      <c r="S155" s="2"/>
      <c r="T155" s="2"/>
      <c r="U155" s="2"/>
      <c r="V155" s="2"/>
      <c r="W155" s="2"/>
      <c r="X155" s="2"/>
      <c r="Y155" s="2"/>
      <c r="Z155" s="2"/>
    </row>
    <row r="156" ht="12.75" customHeight="1">
      <c r="A156" s="2"/>
      <c r="B156" s="2"/>
      <c r="C156" s="2"/>
      <c r="D156" s="2"/>
      <c r="E156" s="2"/>
      <c r="F156" s="2"/>
      <c r="G156" s="2"/>
      <c r="H156" s="2"/>
      <c r="I156" s="3"/>
      <c r="J156" s="3"/>
      <c r="K156" s="3"/>
      <c r="L156" s="3"/>
      <c r="M156" s="3"/>
      <c r="N156" s="3"/>
      <c r="O156" s="3"/>
      <c r="P156" s="3"/>
      <c r="Q156" s="2"/>
      <c r="R156" s="2"/>
      <c r="S156" s="2"/>
      <c r="T156" s="2"/>
      <c r="U156" s="2"/>
      <c r="V156" s="2"/>
      <c r="W156" s="2"/>
      <c r="X156" s="2"/>
      <c r="Y156" s="2"/>
      <c r="Z156" s="2"/>
    </row>
    <row r="157" ht="12.75" customHeight="1">
      <c r="A157" s="2"/>
      <c r="B157" s="2"/>
      <c r="C157" s="2"/>
      <c r="D157" s="2"/>
      <c r="E157" s="2"/>
      <c r="F157" s="2"/>
      <c r="G157" s="2"/>
      <c r="H157" s="2"/>
      <c r="I157" s="3"/>
      <c r="J157" s="3"/>
      <c r="K157" s="3"/>
      <c r="L157" s="3"/>
      <c r="M157" s="3"/>
      <c r="N157" s="3"/>
      <c r="O157" s="3"/>
      <c r="P157" s="3"/>
      <c r="Q157" s="2"/>
      <c r="R157" s="2"/>
      <c r="S157" s="2"/>
      <c r="T157" s="2"/>
      <c r="U157" s="2"/>
      <c r="V157" s="2"/>
      <c r="W157" s="2"/>
      <c r="X157" s="2"/>
      <c r="Y157" s="2"/>
      <c r="Z157" s="2"/>
    </row>
    <row r="158" ht="12.75" customHeight="1">
      <c r="A158" s="2"/>
      <c r="B158" s="2"/>
      <c r="C158" s="2"/>
      <c r="D158" s="2"/>
      <c r="E158" s="2"/>
      <c r="F158" s="2"/>
      <c r="G158" s="2"/>
      <c r="H158" s="2"/>
      <c r="I158" s="3"/>
      <c r="J158" s="3"/>
      <c r="K158" s="3"/>
      <c r="L158" s="3"/>
      <c r="M158" s="3"/>
      <c r="N158" s="3"/>
      <c r="O158" s="3"/>
      <c r="P158" s="3"/>
      <c r="Q158" s="2"/>
      <c r="R158" s="2"/>
      <c r="S158" s="2"/>
      <c r="T158" s="2"/>
      <c r="U158" s="2"/>
      <c r="V158" s="2"/>
      <c r="W158" s="2"/>
      <c r="X158" s="2"/>
      <c r="Y158" s="2"/>
      <c r="Z158" s="2"/>
    </row>
    <row r="159" ht="12.75" customHeight="1">
      <c r="A159" s="2"/>
      <c r="B159" s="2"/>
      <c r="C159" s="2"/>
      <c r="D159" s="2"/>
      <c r="E159" s="2"/>
      <c r="F159" s="2"/>
      <c r="G159" s="2"/>
      <c r="H159" s="2"/>
      <c r="I159" s="3"/>
      <c r="J159" s="3"/>
      <c r="K159" s="3"/>
      <c r="L159" s="3"/>
      <c r="M159" s="3"/>
      <c r="N159" s="3"/>
      <c r="O159" s="3"/>
      <c r="P159" s="3"/>
      <c r="Q159" s="2"/>
      <c r="R159" s="2"/>
      <c r="S159" s="2"/>
      <c r="T159" s="2"/>
      <c r="U159" s="2"/>
      <c r="V159" s="2"/>
      <c r="W159" s="2"/>
      <c r="X159" s="2"/>
      <c r="Y159" s="2"/>
      <c r="Z159" s="2"/>
    </row>
    <row r="160" ht="12.75" customHeight="1">
      <c r="A160" s="2"/>
      <c r="B160" s="2"/>
      <c r="C160" s="2"/>
      <c r="D160" s="2"/>
      <c r="E160" s="2"/>
      <c r="F160" s="2"/>
      <c r="G160" s="2"/>
      <c r="H160" s="2"/>
      <c r="I160" s="3"/>
      <c r="J160" s="3"/>
      <c r="K160" s="3"/>
      <c r="L160" s="3"/>
      <c r="M160" s="3"/>
      <c r="N160" s="3"/>
      <c r="O160" s="3"/>
      <c r="P160" s="3"/>
      <c r="Q160" s="2"/>
      <c r="R160" s="2"/>
      <c r="S160" s="2"/>
      <c r="T160" s="2"/>
      <c r="U160" s="2"/>
      <c r="V160" s="2"/>
      <c r="W160" s="2"/>
      <c r="X160" s="2"/>
      <c r="Y160" s="2"/>
      <c r="Z160" s="2"/>
    </row>
    <row r="161" ht="12.75" customHeight="1">
      <c r="A161" s="2"/>
      <c r="B161" s="2"/>
      <c r="C161" s="2"/>
      <c r="D161" s="2"/>
      <c r="E161" s="2"/>
      <c r="F161" s="2"/>
      <c r="G161" s="2"/>
      <c r="H161" s="2"/>
      <c r="I161" s="3"/>
      <c r="J161" s="3"/>
      <c r="K161" s="3"/>
      <c r="L161" s="3"/>
      <c r="M161" s="3"/>
      <c r="N161" s="3"/>
      <c r="O161" s="3"/>
      <c r="P161" s="3"/>
      <c r="Q161" s="2"/>
      <c r="R161" s="2"/>
      <c r="S161" s="2"/>
      <c r="T161" s="2"/>
      <c r="U161" s="2"/>
      <c r="V161" s="2"/>
      <c r="W161" s="2"/>
      <c r="X161" s="2"/>
      <c r="Y161" s="2"/>
      <c r="Z161" s="2"/>
    </row>
    <row r="162" ht="12.75" customHeight="1">
      <c r="A162" s="2"/>
      <c r="B162" s="2"/>
      <c r="C162" s="2"/>
      <c r="D162" s="2"/>
      <c r="E162" s="2"/>
      <c r="F162" s="2"/>
      <c r="G162" s="2"/>
      <c r="H162" s="2"/>
      <c r="I162" s="3"/>
      <c r="J162" s="3"/>
      <c r="K162" s="3"/>
      <c r="L162" s="3"/>
      <c r="M162" s="3"/>
      <c r="N162" s="3"/>
      <c r="O162" s="3"/>
      <c r="P162" s="3"/>
      <c r="Q162" s="2"/>
      <c r="R162" s="2"/>
      <c r="S162" s="2"/>
      <c r="T162" s="2"/>
      <c r="U162" s="2"/>
      <c r="V162" s="2"/>
      <c r="W162" s="2"/>
      <c r="X162" s="2"/>
      <c r="Y162" s="2"/>
      <c r="Z162" s="2"/>
    </row>
    <row r="163" ht="12.75" customHeight="1">
      <c r="A163" s="2"/>
      <c r="B163" s="2"/>
      <c r="C163" s="2"/>
      <c r="D163" s="2"/>
      <c r="E163" s="2"/>
      <c r="F163" s="2"/>
      <c r="G163" s="2"/>
      <c r="H163" s="2"/>
      <c r="I163" s="3"/>
      <c r="J163" s="3"/>
      <c r="K163" s="3"/>
      <c r="L163" s="3"/>
      <c r="M163" s="3"/>
      <c r="N163" s="3"/>
      <c r="O163" s="3"/>
      <c r="P163" s="3"/>
      <c r="Q163" s="2"/>
      <c r="R163" s="2"/>
      <c r="S163" s="2"/>
      <c r="T163" s="2"/>
      <c r="U163" s="2"/>
      <c r="V163" s="2"/>
      <c r="W163" s="2"/>
      <c r="X163" s="2"/>
      <c r="Y163" s="2"/>
      <c r="Z163" s="2"/>
    </row>
    <row r="164" ht="12.75" customHeight="1">
      <c r="A164" s="2"/>
      <c r="B164" s="2"/>
      <c r="C164" s="2"/>
      <c r="D164" s="2"/>
      <c r="E164" s="2"/>
      <c r="F164" s="2"/>
      <c r="G164" s="2"/>
      <c r="H164" s="2"/>
      <c r="I164" s="3"/>
      <c r="J164" s="3"/>
      <c r="K164" s="3"/>
      <c r="L164" s="3"/>
      <c r="M164" s="3"/>
      <c r="N164" s="3"/>
      <c r="O164" s="3"/>
      <c r="P164" s="3"/>
      <c r="Q164" s="2"/>
      <c r="R164" s="2"/>
      <c r="S164" s="2"/>
      <c r="T164" s="2"/>
      <c r="U164" s="2"/>
      <c r="V164" s="2"/>
      <c r="W164" s="2"/>
      <c r="X164" s="2"/>
      <c r="Y164" s="2"/>
      <c r="Z164" s="2"/>
    </row>
    <row r="165" ht="12.75" customHeight="1">
      <c r="A165" s="2"/>
      <c r="B165" s="2"/>
      <c r="C165" s="2"/>
      <c r="D165" s="2"/>
      <c r="E165" s="2"/>
      <c r="F165" s="2"/>
      <c r="G165" s="2"/>
      <c r="H165" s="2"/>
      <c r="I165" s="3"/>
      <c r="J165" s="3"/>
      <c r="K165" s="3"/>
      <c r="L165" s="3"/>
      <c r="M165" s="3"/>
      <c r="N165" s="3"/>
      <c r="O165" s="3"/>
      <c r="P165" s="3"/>
      <c r="Q165" s="2"/>
      <c r="R165" s="2"/>
      <c r="S165" s="2"/>
      <c r="T165" s="2"/>
      <c r="U165" s="2"/>
      <c r="V165" s="2"/>
      <c r="W165" s="2"/>
      <c r="X165" s="2"/>
      <c r="Y165" s="2"/>
      <c r="Z165" s="2"/>
    </row>
    <row r="166" ht="12.75" customHeight="1">
      <c r="A166" s="2"/>
      <c r="B166" s="2"/>
      <c r="C166" s="2"/>
      <c r="D166" s="2"/>
      <c r="E166" s="2"/>
      <c r="F166" s="2"/>
      <c r="G166" s="2"/>
      <c r="H166" s="2"/>
      <c r="I166" s="3"/>
      <c r="J166" s="3"/>
      <c r="K166" s="3"/>
      <c r="L166" s="3"/>
      <c r="M166" s="3"/>
      <c r="N166" s="3"/>
      <c r="O166" s="3"/>
      <c r="P166" s="3"/>
      <c r="Q166" s="2"/>
      <c r="R166" s="2"/>
      <c r="S166" s="2"/>
      <c r="T166" s="2"/>
      <c r="U166" s="2"/>
      <c r="V166" s="2"/>
      <c r="W166" s="2"/>
      <c r="X166" s="2"/>
      <c r="Y166" s="2"/>
      <c r="Z166" s="2"/>
    </row>
    <row r="167" ht="12.75" customHeight="1">
      <c r="A167" s="2"/>
      <c r="B167" s="2"/>
      <c r="C167" s="2"/>
      <c r="D167" s="2"/>
      <c r="E167" s="2"/>
      <c r="F167" s="2"/>
      <c r="G167" s="2"/>
      <c r="H167" s="2"/>
      <c r="I167" s="3"/>
      <c r="J167" s="3"/>
      <c r="K167" s="3"/>
      <c r="L167" s="3"/>
      <c r="M167" s="3"/>
      <c r="N167" s="3"/>
      <c r="O167" s="3"/>
      <c r="P167" s="3"/>
      <c r="Q167" s="2"/>
      <c r="R167" s="2"/>
      <c r="S167" s="2"/>
      <c r="T167" s="2"/>
      <c r="U167" s="2"/>
      <c r="V167" s="2"/>
      <c r="W167" s="2"/>
      <c r="X167" s="2"/>
      <c r="Y167" s="2"/>
      <c r="Z167" s="2"/>
    </row>
    <row r="168" ht="12.75" customHeight="1">
      <c r="A168" s="2"/>
      <c r="B168" s="2"/>
      <c r="C168" s="2"/>
      <c r="D168" s="2"/>
      <c r="E168" s="2"/>
      <c r="F168" s="2"/>
      <c r="G168" s="2"/>
      <c r="H168" s="2"/>
      <c r="I168" s="3"/>
      <c r="J168" s="3"/>
      <c r="K168" s="3"/>
      <c r="L168" s="3"/>
      <c r="M168" s="3"/>
      <c r="N168" s="3"/>
      <c r="O168" s="3"/>
      <c r="P168" s="3"/>
      <c r="Q168" s="2"/>
      <c r="R168" s="2"/>
      <c r="S168" s="2"/>
      <c r="T168" s="2"/>
      <c r="U168" s="2"/>
      <c r="V168" s="2"/>
      <c r="W168" s="2"/>
      <c r="X168" s="2"/>
      <c r="Y168" s="2"/>
      <c r="Z168" s="2"/>
    </row>
    <row r="169" ht="12.75" customHeight="1">
      <c r="A169" s="2"/>
      <c r="B169" s="2"/>
      <c r="C169" s="2"/>
      <c r="D169" s="2"/>
      <c r="E169" s="2"/>
      <c r="F169" s="2"/>
      <c r="G169" s="2"/>
      <c r="H169" s="2"/>
      <c r="I169" s="3"/>
      <c r="J169" s="3"/>
      <c r="K169" s="3"/>
      <c r="L169" s="3"/>
      <c r="M169" s="3"/>
      <c r="N169" s="3"/>
      <c r="O169" s="3"/>
      <c r="P169" s="3"/>
      <c r="Q169" s="2"/>
      <c r="R169" s="2"/>
      <c r="S169" s="2"/>
      <c r="T169" s="2"/>
      <c r="U169" s="2"/>
      <c r="V169" s="2"/>
      <c r="W169" s="2"/>
      <c r="X169" s="2"/>
      <c r="Y169" s="2"/>
      <c r="Z169" s="2"/>
    </row>
    <row r="170" ht="12.75" customHeight="1">
      <c r="A170" s="2"/>
      <c r="B170" s="2"/>
      <c r="C170" s="2"/>
      <c r="D170" s="2"/>
      <c r="E170" s="2"/>
      <c r="F170" s="2"/>
      <c r="G170" s="2"/>
      <c r="H170" s="2"/>
      <c r="I170" s="3"/>
      <c r="J170" s="3"/>
      <c r="K170" s="3"/>
      <c r="L170" s="3"/>
      <c r="M170" s="3"/>
      <c r="N170" s="3"/>
      <c r="O170" s="3"/>
      <c r="P170" s="3"/>
      <c r="Q170" s="2"/>
      <c r="R170" s="2"/>
      <c r="S170" s="2"/>
      <c r="T170" s="2"/>
      <c r="U170" s="2"/>
      <c r="V170" s="2"/>
      <c r="W170" s="2"/>
      <c r="X170" s="2"/>
      <c r="Y170" s="2"/>
      <c r="Z170" s="2"/>
    </row>
    <row r="171" ht="12.75" customHeight="1">
      <c r="A171" s="2"/>
      <c r="B171" s="2"/>
      <c r="C171" s="2"/>
      <c r="D171" s="2"/>
      <c r="E171" s="2"/>
      <c r="F171" s="2"/>
      <c r="G171" s="2"/>
      <c r="H171" s="2"/>
      <c r="I171" s="3"/>
      <c r="J171" s="3"/>
      <c r="K171" s="3"/>
      <c r="L171" s="3"/>
      <c r="M171" s="3"/>
      <c r="N171" s="3"/>
      <c r="O171" s="3"/>
      <c r="P171" s="3"/>
      <c r="Q171" s="2"/>
      <c r="R171" s="2"/>
      <c r="S171" s="2"/>
      <c r="T171" s="2"/>
      <c r="U171" s="2"/>
      <c r="V171" s="2"/>
      <c r="W171" s="2"/>
      <c r="X171" s="2"/>
      <c r="Y171" s="2"/>
      <c r="Z171" s="2"/>
    </row>
    <row r="172" ht="12.75" customHeight="1">
      <c r="A172" s="2"/>
      <c r="B172" s="2"/>
      <c r="C172" s="2"/>
      <c r="D172" s="2"/>
      <c r="E172" s="2"/>
      <c r="F172" s="2"/>
      <c r="G172" s="2"/>
      <c r="H172" s="2"/>
      <c r="I172" s="3"/>
      <c r="J172" s="3"/>
      <c r="K172" s="3"/>
      <c r="L172" s="3"/>
      <c r="M172" s="3"/>
      <c r="N172" s="3"/>
      <c r="O172" s="3"/>
      <c r="P172" s="3"/>
      <c r="Q172" s="2"/>
      <c r="R172" s="2"/>
      <c r="S172" s="2"/>
      <c r="T172" s="2"/>
      <c r="U172" s="2"/>
      <c r="V172" s="2"/>
      <c r="W172" s="2"/>
      <c r="X172" s="2"/>
      <c r="Y172" s="2"/>
      <c r="Z172" s="2"/>
    </row>
    <row r="173" ht="12.75" customHeight="1">
      <c r="A173" s="2"/>
      <c r="B173" s="2"/>
      <c r="C173" s="2"/>
      <c r="D173" s="2"/>
      <c r="E173" s="2"/>
      <c r="F173" s="2"/>
      <c r="G173" s="2"/>
      <c r="H173" s="2"/>
      <c r="I173" s="3"/>
      <c r="J173" s="3"/>
      <c r="K173" s="3"/>
      <c r="L173" s="3"/>
      <c r="M173" s="3"/>
      <c r="N173" s="3"/>
      <c r="O173" s="3"/>
      <c r="P173" s="3"/>
      <c r="Q173" s="2"/>
      <c r="R173" s="2"/>
      <c r="S173" s="2"/>
      <c r="T173" s="2"/>
      <c r="U173" s="2"/>
      <c r="V173" s="2"/>
      <c r="W173" s="2"/>
      <c r="X173" s="2"/>
      <c r="Y173" s="2"/>
      <c r="Z173" s="2"/>
    </row>
    <row r="174" ht="12.75" customHeight="1">
      <c r="A174" s="2"/>
      <c r="B174" s="2"/>
      <c r="C174" s="2"/>
      <c r="D174" s="2"/>
      <c r="E174" s="2"/>
      <c r="F174" s="2"/>
      <c r="G174" s="2"/>
      <c r="H174" s="2"/>
      <c r="I174" s="3"/>
      <c r="J174" s="3"/>
      <c r="K174" s="3"/>
      <c r="L174" s="3"/>
      <c r="M174" s="3"/>
      <c r="N174" s="3"/>
      <c r="O174" s="3"/>
      <c r="P174" s="3"/>
      <c r="Q174" s="2"/>
      <c r="R174" s="2"/>
      <c r="S174" s="2"/>
      <c r="T174" s="2"/>
      <c r="U174" s="2"/>
      <c r="V174" s="2"/>
      <c r="W174" s="2"/>
      <c r="X174" s="2"/>
      <c r="Y174" s="2"/>
      <c r="Z174" s="2"/>
    </row>
    <row r="175" ht="12.75" customHeight="1">
      <c r="A175" s="2"/>
      <c r="B175" s="2"/>
      <c r="C175" s="2"/>
      <c r="D175" s="2"/>
      <c r="E175" s="2"/>
      <c r="F175" s="2"/>
      <c r="G175" s="2"/>
      <c r="H175" s="2"/>
      <c r="I175" s="3"/>
      <c r="J175" s="3"/>
      <c r="K175" s="3"/>
      <c r="L175" s="3"/>
      <c r="M175" s="3"/>
      <c r="N175" s="3"/>
      <c r="O175" s="3"/>
      <c r="P175" s="3"/>
      <c r="Q175" s="2"/>
      <c r="R175" s="2"/>
      <c r="S175" s="2"/>
      <c r="T175" s="2"/>
      <c r="U175" s="2"/>
      <c r="V175" s="2"/>
      <c r="W175" s="2"/>
      <c r="X175" s="2"/>
      <c r="Y175" s="2"/>
      <c r="Z175" s="2"/>
    </row>
    <row r="176" ht="12.75" customHeight="1">
      <c r="A176" s="2"/>
      <c r="B176" s="2"/>
      <c r="C176" s="2"/>
      <c r="D176" s="2"/>
      <c r="E176" s="2"/>
      <c r="F176" s="2"/>
      <c r="G176" s="2"/>
      <c r="H176" s="2"/>
      <c r="I176" s="3"/>
      <c r="J176" s="3"/>
      <c r="K176" s="3"/>
      <c r="L176" s="3"/>
      <c r="M176" s="3"/>
      <c r="N176" s="3"/>
      <c r="O176" s="3"/>
      <c r="P176" s="3"/>
      <c r="Q176" s="2"/>
      <c r="R176" s="2"/>
      <c r="S176" s="2"/>
      <c r="T176" s="2"/>
      <c r="U176" s="2"/>
      <c r="V176" s="2"/>
      <c r="W176" s="2"/>
      <c r="X176" s="2"/>
      <c r="Y176" s="2"/>
      <c r="Z176" s="2"/>
    </row>
    <row r="177" ht="12.75" customHeight="1">
      <c r="A177" s="2"/>
      <c r="B177" s="2"/>
      <c r="C177" s="2"/>
      <c r="D177" s="2"/>
      <c r="E177" s="2"/>
      <c r="F177" s="2"/>
      <c r="G177" s="2"/>
      <c r="H177" s="2"/>
      <c r="I177" s="3"/>
      <c r="J177" s="3"/>
      <c r="K177" s="3"/>
      <c r="L177" s="3"/>
      <c r="M177" s="3"/>
      <c r="N177" s="3"/>
      <c r="O177" s="3"/>
      <c r="P177" s="3"/>
      <c r="Q177" s="2"/>
      <c r="R177" s="2"/>
      <c r="S177" s="2"/>
      <c r="T177" s="2"/>
      <c r="U177" s="2"/>
      <c r="V177" s="2"/>
      <c r="W177" s="2"/>
      <c r="X177" s="2"/>
      <c r="Y177" s="2"/>
      <c r="Z177" s="2"/>
    </row>
    <row r="178" ht="12.75" customHeight="1">
      <c r="A178" s="2"/>
      <c r="B178" s="2"/>
      <c r="C178" s="2"/>
      <c r="D178" s="2"/>
      <c r="E178" s="2"/>
      <c r="F178" s="2"/>
      <c r="G178" s="2"/>
      <c r="H178" s="2"/>
      <c r="I178" s="3"/>
      <c r="J178" s="3"/>
      <c r="K178" s="3"/>
      <c r="L178" s="3"/>
      <c r="M178" s="3"/>
      <c r="N178" s="3"/>
      <c r="O178" s="3"/>
      <c r="P178" s="3"/>
      <c r="Q178" s="2"/>
      <c r="R178" s="2"/>
      <c r="S178" s="2"/>
      <c r="T178" s="2"/>
      <c r="U178" s="2"/>
      <c r="V178" s="2"/>
      <c r="W178" s="2"/>
      <c r="X178" s="2"/>
      <c r="Y178" s="2"/>
      <c r="Z178" s="2"/>
    </row>
    <row r="179" ht="12.75" customHeight="1">
      <c r="A179" s="2"/>
      <c r="B179" s="2"/>
      <c r="C179" s="2"/>
      <c r="D179" s="2"/>
      <c r="E179" s="2"/>
      <c r="F179" s="2"/>
      <c r="G179" s="2"/>
      <c r="H179" s="2"/>
      <c r="I179" s="3"/>
      <c r="J179" s="3"/>
      <c r="K179" s="3"/>
      <c r="L179" s="3"/>
      <c r="M179" s="3"/>
      <c r="N179" s="3"/>
      <c r="O179" s="3"/>
      <c r="P179" s="3"/>
      <c r="Q179" s="2"/>
      <c r="R179" s="2"/>
      <c r="S179" s="2"/>
      <c r="T179" s="2"/>
      <c r="U179" s="2"/>
      <c r="V179" s="2"/>
      <c r="W179" s="2"/>
      <c r="X179" s="2"/>
      <c r="Y179" s="2"/>
      <c r="Z179" s="2"/>
    </row>
    <row r="180" ht="12.75" customHeight="1">
      <c r="A180" s="2"/>
      <c r="B180" s="2"/>
      <c r="C180" s="2"/>
      <c r="D180" s="2"/>
      <c r="E180" s="2"/>
      <c r="F180" s="2"/>
      <c r="G180" s="2"/>
      <c r="H180" s="2"/>
      <c r="I180" s="3"/>
      <c r="J180" s="3"/>
      <c r="K180" s="3"/>
      <c r="L180" s="3"/>
      <c r="M180" s="3"/>
      <c r="N180" s="3"/>
      <c r="O180" s="3"/>
      <c r="P180" s="3"/>
      <c r="Q180" s="2"/>
      <c r="R180" s="2"/>
      <c r="S180" s="2"/>
      <c r="T180" s="2"/>
      <c r="U180" s="2"/>
      <c r="V180" s="2"/>
      <c r="W180" s="2"/>
      <c r="X180" s="2"/>
      <c r="Y180" s="2"/>
      <c r="Z180" s="2"/>
    </row>
    <row r="181" ht="12.75" customHeight="1">
      <c r="A181" s="2"/>
      <c r="B181" s="2"/>
      <c r="C181" s="2"/>
      <c r="D181" s="2"/>
      <c r="E181" s="2"/>
      <c r="F181" s="2"/>
      <c r="G181" s="2"/>
      <c r="H181" s="2"/>
      <c r="I181" s="3"/>
      <c r="J181" s="3"/>
      <c r="K181" s="3"/>
      <c r="L181" s="3"/>
      <c r="M181" s="3"/>
      <c r="N181" s="3"/>
      <c r="O181" s="3"/>
      <c r="P181" s="3"/>
      <c r="Q181" s="2"/>
      <c r="R181" s="2"/>
      <c r="S181" s="2"/>
      <c r="T181" s="2"/>
      <c r="U181" s="2"/>
      <c r="V181" s="2"/>
      <c r="W181" s="2"/>
      <c r="X181" s="2"/>
      <c r="Y181" s="2"/>
      <c r="Z181" s="2"/>
    </row>
    <row r="182" ht="12.75" customHeight="1">
      <c r="A182" s="2"/>
      <c r="B182" s="2"/>
      <c r="C182" s="2"/>
      <c r="D182" s="2"/>
      <c r="E182" s="2"/>
      <c r="F182" s="2"/>
      <c r="G182" s="2"/>
      <c r="H182" s="2"/>
      <c r="I182" s="3"/>
      <c r="J182" s="3"/>
      <c r="K182" s="3"/>
      <c r="L182" s="3"/>
      <c r="M182" s="3"/>
      <c r="N182" s="3"/>
      <c r="O182" s="3"/>
      <c r="P182" s="3"/>
      <c r="Q182" s="2"/>
      <c r="R182" s="2"/>
      <c r="S182" s="2"/>
      <c r="T182" s="2"/>
      <c r="U182" s="2"/>
      <c r="V182" s="2"/>
      <c r="W182" s="2"/>
      <c r="X182" s="2"/>
      <c r="Y182" s="2"/>
      <c r="Z182" s="2"/>
    </row>
    <row r="183" ht="12.75" customHeight="1">
      <c r="A183" s="2"/>
      <c r="B183" s="2"/>
      <c r="C183" s="2"/>
      <c r="D183" s="2"/>
      <c r="E183" s="2"/>
      <c r="F183" s="2"/>
      <c r="G183" s="2"/>
      <c r="H183" s="2"/>
      <c r="I183" s="3"/>
      <c r="J183" s="3"/>
      <c r="K183" s="3"/>
      <c r="L183" s="3"/>
      <c r="M183" s="3"/>
      <c r="N183" s="3"/>
      <c r="O183" s="3"/>
      <c r="P183" s="3"/>
      <c r="Q183" s="2"/>
      <c r="R183" s="2"/>
      <c r="S183" s="2"/>
      <c r="T183" s="2"/>
      <c r="U183" s="2"/>
      <c r="V183" s="2"/>
      <c r="W183" s="2"/>
      <c r="X183" s="2"/>
      <c r="Y183" s="2"/>
      <c r="Z183" s="2"/>
    </row>
    <row r="184" ht="12.75" customHeight="1">
      <c r="A184" s="2"/>
      <c r="B184" s="2"/>
      <c r="C184" s="2"/>
      <c r="D184" s="2"/>
      <c r="E184" s="2"/>
      <c r="F184" s="2"/>
      <c r="G184" s="2"/>
      <c r="H184" s="2"/>
      <c r="I184" s="3"/>
      <c r="J184" s="3"/>
      <c r="K184" s="3"/>
      <c r="L184" s="3"/>
      <c r="M184" s="3"/>
      <c r="N184" s="3"/>
      <c r="O184" s="3"/>
      <c r="P184" s="3"/>
      <c r="Q184" s="2"/>
      <c r="R184" s="2"/>
      <c r="S184" s="2"/>
      <c r="T184" s="2"/>
      <c r="U184" s="2"/>
      <c r="V184" s="2"/>
      <c r="W184" s="2"/>
      <c r="X184" s="2"/>
      <c r="Y184" s="2"/>
      <c r="Z184" s="2"/>
    </row>
    <row r="185" ht="12.75" customHeight="1">
      <c r="A185" s="2"/>
      <c r="B185" s="2"/>
      <c r="C185" s="2"/>
      <c r="D185" s="2"/>
      <c r="E185" s="2"/>
      <c r="F185" s="2"/>
      <c r="G185" s="2"/>
      <c r="H185" s="2"/>
      <c r="I185" s="3"/>
      <c r="J185" s="3"/>
      <c r="K185" s="3"/>
      <c r="L185" s="3"/>
      <c r="M185" s="3"/>
      <c r="N185" s="3"/>
      <c r="O185" s="3"/>
      <c r="P185" s="3"/>
      <c r="Q185" s="2"/>
      <c r="R185" s="2"/>
      <c r="S185" s="2"/>
      <c r="T185" s="2"/>
      <c r="U185" s="2"/>
      <c r="V185" s="2"/>
      <c r="W185" s="2"/>
      <c r="X185" s="2"/>
      <c r="Y185" s="2"/>
      <c r="Z185" s="2"/>
    </row>
    <row r="186" ht="12.75" customHeight="1">
      <c r="A186" s="2"/>
      <c r="B186" s="2"/>
      <c r="C186" s="2"/>
      <c r="D186" s="2"/>
      <c r="E186" s="2"/>
      <c r="F186" s="2"/>
      <c r="G186" s="2"/>
      <c r="H186" s="2"/>
      <c r="I186" s="3"/>
      <c r="J186" s="3"/>
      <c r="K186" s="3"/>
      <c r="L186" s="3"/>
      <c r="M186" s="3"/>
      <c r="N186" s="3"/>
      <c r="O186" s="3"/>
      <c r="P186" s="3"/>
      <c r="Q186" s="2"/>
      <c r="R186" s="2"/>
      <c r="S186" s="2"/>
      <c r="T186" s="2"/>
      <c r="U186" s="2"/>
      <c r="V186" s="2"/>
      <c r="W186" s="2"/>
      <c r="X186" s="2"/>
      <c r="Y186" s="2"/>
      <c r="Z186" s="2"/>
    </row>
    <row r="187" ht="12.75" customHeight="1">
      <c r="A187" s="2"/>
      <c r="B187" s="2"/>
      <c r="C187" s="2"/>
      <c r="D187" s="2"/>
      <c r="E187" s="2"/>
      <c r="F187" s="2"/>
      <c r="G187" s="2"/>
      <c r="H187" s="2"/>
      <c r="I187" s="3"/>
      <c r="J187" s="3"/>
      <c r="K187" s="3"/>
      <c r="L187" s="3"/>
      <c r="M187" s="3"/>
      <c r="N187" s="3"/>
      <c r="O187" s="3"/>
      <c r="P187" s="3"/>
      <c r="Q187" s="2"/>
      <c r="R187" s="2"/>
      <c r="S187" s="2"/>
      <c r="T187" s="2"/>
      <c r="U187" s="2"/>
      <c r="V187" s="2"/>
      <c r="W187" s="2"/>
      <c r="X187" s="2"/>
      <c r="Y187" s="2"/>
      <c r="Z187" s="2"/>
    </row>
    <row r="188" ht="12.75" customHeight="1">
      <c r="A188" s="2"/>
      <c r="B188" s="2"/>
      <c r="C188" s="2"/>
      <c r="D188" s="2"/>
      <c r="E188" s="2"/>
      <c r="F188" s="2"/>
      <c r="G188" s="2"/>
      <c r="H188" s="2"/>
      <c r="I188" s="3"/>
      <c r="J188" s="3"/>
      <c r="K188" s="3"/>
      <c r="L188" s="3"/>
      <c r="M188" s="3"/>
      <c r="N188" s="3"/>
      <c r="O188" s="3"/>
      <c r="P188" s="3"/>
      <c r="Q188" s="2"/>
      <c r="R188" s="2"/>
      <c r="S188" s="2"/>
      <c r="T188" s="2"/>
      <c r="U188" s="2"/>
      <c r="V188" s="2"/>
      <c r="W188" s="2"/>
      <c r="X188" s="2"/>
      <c r="Y188" s="2"/>
      <c r="Z188" s="2"/>
    </row>
    <row r="189" ht="12.75" customHeight="1">
      <c r="A189" s="2"/>
      <c r="B189" s="2"/>
      <c r="C189" s="2"/>
      <c r="D189" s="2"/>
      <c r="E189" s="2"/>
      <c r="F189" s="2"/>
      <c r="G189" s="2"/>
      <c r="H189" s="2"/>
      <c r="I189" s="3"/>
      <c r="J189" s="3"/>
      <c r="K189" s="3"/>
      <c r="L189" s="3"/>
      <c r="M189" s="3"/>
      <c r="N189" s="3"/>
      <c r="O189" s="3"/>
      <c r="P189" s="3"/>
      <c r="Q189" s="2"/>
      <c r="R189" s="2"/>
      <c r="S189" s="2"/>
      <c r="T189" s="2"/>
      <c r="U189" s="2"/>
      <c r="V189" s="2"/>
      <c r="W189" s="2"/>
      <c r="X189" s="2"/>
      <c r="Y189" s="2"/>
      <c r="Z189" s="2"/>
    </row>
    <row r="190" ht="12.75" customHeight="1">
      <c r="A190" s="2"/>
      <c r="B190" s="2"/>
      <c r="C190" s="2"/>
      <c r="D190" s="2"/>
      <c r="E190" s="2"/>
      <c r="F190" s="2"/>
      <c r="G190" s="2"/>
      <c r="H190" s="2"/>
      <c r="I190" s="3"/>
      <c r="J190" s="3"/>
      <c r="K190" s="3"/>
      <c r="L190" s="3"/>
      <c r="M190" s="3"/>
      <c r="N190" s="3"/>
      <c r="O190" s="3"/>
      <c r="P190" s="3"/>
      <c r="Q190" s="2"/>
      <c r="R190" s="2"/>
      <c r="S190" s="2"/>
      <c r="T190" s="2"/>
      <c r="U190" s="2"/>
      <c r="V190" s="2"/>
      <c r="W190" s="2"/>
      <c r="X190" s="2"/>
      <c r="Y190" s="2"/>
      <c r="Z190" s="2"/>
    </row>
    <row r="191" ht="12.75" customHeight="1">
      <c r="A191" s="2"/>
      <c r="B191" s="2"/>
      <c r="C191" s="2"/>
      <c r="D191" s="2"/>
      <c r="E191" s="2"/>
      <c r="F191" s="2"/>
      <c r="G191" s="2"/>
      <c r="H191" s="2"/>
      <c r="I191" s="3"/>
      <c r="J191" s="3"/>
      <c r="K191" s="3"/>
      <c r="L191" s="3"/>
      <c r="M191" s="3"/>
      <c r="N191" s="3"/>
      <c r="O191" s="3"/>
      <c r="P191" s="3"/>
      <c r="Q191" s="2"/>
      <c r="R191" s="2"/>
      <c r="S191" s="2"/>
      <c r="T191" s="2"/>
      <c r="U191" s="2"/>
      <c r="V191" s="2"/>
      <c r="W191" s="2"/>
      <c r="X191" s="2"/>
      <c r="Y191" s="2"/>
      <c r="Z191" s="2"/>
    </row>
    <row r="192" ht="12.75" customHeight="1">
      <c r="A192" s="2"/>
      <c r="B192" s="2"/>
      <c r="C192" s="2"/>
      <c r="D192" s="2"/>
      <c r="E192" s="2"/>
      <c r="F192" s="2"/>
      <c r="G192" s="2"/>
      <c r="H192" s="2"/>
      <c r="I192" s="3"/>
      <c r="J192" s="3"/>
      <c r="K192" s="3"/>
      <c r="L192" s="3"/>
      <c r="M192" s="3"/>
      <c r="N192" s="3"/>
      <c r="O192" s="3"/>
      <c r="P192" s="3"/>
      <c r="Q192" s="2"/>
      <c r="R192" s="2"/>
      <c r="S192" s="2"/>
      <c r="T192" s="2"/>
      <c r="U192" s="2"/>
      <c r="V192" s="2"/>
      <c r="W192" s="2"/>
      <c r="X192" s="2"/>
      <c r="Y192" s="2"/>
      <c r="Z192" s="2"/>
    </row>
    <row r="193" ht="12.75" customHeight="1">
      <c r="A193" s="2"/>
      <c r="B193" s="2"/>
      <c r="C193" s="2"/>
      <c r="D193" s="2"/>
      <c r="E193" s="2"/>
      <c r="F193" s="2"/>
      <c r="G193" s="2"/>
      <c r="H193" s="2"/>
      <c r="I193" s="3"/>
      <c r="J193" s="3"/>
      <c r="K193" s="3"/>
      <c r="L193" s="3"/>
      <c r="M193" s="3"/>
      <c r="N193" s="3"/>
      <c r="O193" s="3"/>
      <c r="P193" s="3"/>
      <c r="Q193" s="2"/>
      <c r="R193" s="2"/>
      <c r="S193" s="2"/>
      <c r="T193" s="2"/>
      <c r="U193" s="2"/>
      <c r="V193" s="2"/>
      <c r="W193" s="2"/>
      <c r="X193" s="2"/>
      <c r="Y193" s="2"/>
      <c r="Z193" s="2"/>
    </row>
    <row r="194" ht="12.75" customHeight="1">
      <c r="A194" s="2"/>
      <c r="B194" s="2"/>
      <c r="C194" s="2"/>
      <c r="D194" s="2"/>
      <c r="E194" s="2"/>
      <c r="F194" s="2"/>
      <c r="G194" s="2"/>
      <c r="H194" s="2"/>
      <c r="I194" s="3"/>
      <c r="J194" s="3"/>
      <c r="K194" s="3"/>
      <c r="L194" s="3"/>
      <c r="M194" s="3"/>
      <c r="N194" s="3"/>
      <c r="O194" s="3"/>
      <c r="P194" s="3"/>
      <c r="Q194" s="2"/>
      <c r="R194" s="2"/>
      <c r="S194" s="2"/>
      <c r="T194" s="2"/>
      <c r="U194" s="2"/>
      <c r="V194" s="2"/>
      <c r="W194" s="2"/>
      <c r="X194" s="2"/>
      <c r="Y194" s="2"/>
      <c r="Z194" s="2"/>
    </row>
    <row r="195" ht="12.75" customHeight="1">
      <c r="A195" s="2"/>
      <c r="B195" s="2"/>
      <c r="C195" s="2"/>
      <c r="D195" s="2"/>
      <c r="E195" s="2"/>
      <c r="F195" s="2"/>
      <c r="G195" s="2"/>
      <c r="H195" s="2"/>
      <c r="I195" s="3"/>
      <c r="J195" s="3"/>
      <c r="K195" s="3"/>
      <c r="L195" s="3"/>
      <c r="M195" s="3"/>
      <c r="N195" s="3"/>
      <c r="O195" s="3"/>
      <c r="P195" s="3"/>
      <c r="Q195" s="2"/>
      <c r="R195" s="2"/>
      <c r="S195" s="2"/>
      <c r="T195" s="2"/>
      <c r="U195" s="2"/>
      <c r="V195" s="2"/>
      <c r="W195" s="2"/>
      <c r="X195" s="2"/>
      <c r="Y195" s="2"/>
      <c r="Z195" s="2"/>
    </row>
    <row r="196" ht="12.75" customHeight="1">
      <c r="A196" s="2"/>
      <c r="B196" s="2"/>
      <c r="C196" s="2"/>
      <c r="D196" s="2"/>
      <c r="E196" s="2"/>
      <c r="F196" s="2"/>
      <c r="G196" s="2"/>
      <c r="H196" s="2"/>
      <c r="I196" s="3"/>
      <c r="J196" s="3"/>
      <c r="K196" s="3"/>
      <c r="L196" s="3"/>
      <c r="M196" s="3"/>
      <c r="N196" s="3"/>
      <c r="O196" s="3"/>
      <c r="P196" s="3"/>
      <c r="Q196" s="2"/>
      <c r="R196" s="2"/>
      <c r="S196" s="2"/>
      <c r="T196" s="2"/>
      <c r="U196" s="2"/>
      <c r="V196" s="2"/>
      <c r="W196" s="2"/>
      <c r="X196" s="2"/>
      <c r="Y196" s="2"/>
      <c r="Z196" s="2"/>
    </row>
    <row r="197" ht="12.75" customHeight="1">
      <c r="A197" s="2"/>
      <c r="B197" s="2"/>
      <c r="C197" s="2"/>
      <c r="D197" s="2"/>
      <c r="E197" s="2"/>
      <c r="F197" s="2"/>
      <c r="G197" s="2"/>
      <c r="H197" s="2"/>
      <c r="I197" s="3"/>
      <c r="J197" s="3"/>
      <c r="K197" s="3"/>
      <c r="L197" s="3"/>
      <c r="M197" s="3"/>
      <c r="N197" s="3"/>
      <c r="O197" s="3"/>
      <c r="P197" s="3"/>
      <c r="Q197" s="2"/>
      <c r="R197" s="2"/>
      <c r="S197" s="2"/>
      <c r="T197" s="2"/>
      <c r="U197" s="2"/>
      <c r="V197" s="2"/>
      <c r="W197" s="2"/>
      <c r="X197" s="2"/>
      <c r="Y197" s="2"/>
      <c r="Z197" s="2"/>
    </row>
    <row r="198" ht="12.75" customHeight="1">
      <c r="A198" s="2"/>
      <c r="B198" s="2"/>
      <c r="C198" s="2"/>
      <c r="D198" s="2"/>
      <c r="E198" s="2"/>
      <c r="F198" s="2"/>
      <c r="G198" s="2"/>
      <c r="H198" s="2"/>
      <c r="I198" s="3"/>
      <c r="J198" s="3"/>
      <c r="K198" s="3"/>
      <c r="L198" s="3"/>
      <c r="M198" s="3"/>
      <c r="N198" s="3"/>
      <c r="O198" s="3"/>
      <c r="P198" s="3"/>
      <c r="Q198" s="2"/>
      <c r="R198" s="2"/>
      <c r="S198" s="2"/>
      <c r="T198" s="2"/>
      <c r="U198" s="2"/>
      <c r="V198" s="2"/>
      <c r="W198" s="2"/>
      <c r="X198" s="2"/>
      <c r="Y198" s="2"/>
      <c r="Z198" s="2"/>
    </row>
    <row r="199" ht="12.75" customHeight="1">
      <c r="A199" s="2"/>
      <c r="B199" s="2"/>
      <c r="C199" s="2"/>
      <c r="D199" s="2"/>
      <c r="E199" s="2"/>
      <c r="F199" s="2"/>
      <c r="G199" s="2"/>
      <c r="H199" s="2"/>
      <c r="I199" s="3"/>
      <c r="J199" s="3"/>
      <c r="K199" s="3"/>
      <c r="L199" s="3"/>
      <c r="M199" s="3"/>
      <c r="N199" s="3"/>
      <c r="O199" s="3"/>
      <c r="P199" s="3"/>
      <c r="Q199" s="2"/>
      <c r="R199" s="2"/>
      <c r="S199" s="2"/>
      <c r="T199" s="2"/>
      <c r="U199" s="2"/>
      <c r="V199" s="2"/>
      <c r="W199" s="2"/>
      <c r="X199" s="2"/>
      <c r="Y199" s="2"/>
      <c r="Z199" s="2"/>
    </row>
    <row r="200" ht="12.75" customHeight="1">
      <c r="A200" s="2"/>
      <c r="B200" s="2"/>
      <c r="C200" s="2"/>
      <c r="D200" s="2"/>
      <c r="E200" s="2"/>
      <c r="F200" s="2"/>
      <c r="G200" s="2"/>
      <c r="H200" s="2"/>
      <c r="I200" s="3"/>
      <c r="J200" s="3"/>
      <c r="K200" s="3"/>
      <c r="L200" s="3"/>
      <c r="M200" s="3"/>
      <c r="N200" s="3"/>
      <c r="O200" s="3"/>
      <c r="P200" s="3"/>
      <c r="Q200" s="2"/>
      <c r="R200" s="2"/>
      <c r="S200" s="2"/>
      <c r="T200" s="2"/>
      <c r="U200" s="2"/>
      <c r="V200" s="2"/>
      <c r="W200" s="2"/>
      <c r="X200" s="2"/>
      <c r="Y200" s="2"/>
      <c r="Z200" s="2"/>
    </row>
    <row r="201" ht="12.75" customHeight="1">
      <c r="A201" s="2"/>
      <c r="B201" s="2"/>
      <c r="C201" s="2"/>
      <c r="D201" s="2"/>
      <c r="E201" s="2"/>
      <c r="F201" s="2"/>
      <c r="G201" s="2"/>
      <c r="H201" s="2"/>
      <c r="I201" s="3"/>
      <c r="J201" s="3"/>
      <c r="K201" s="3"/>
      <c r="L201" s="3"/>
      <c r="M201" s="3"/>
      <c r="N201" s="3"/>
      <c r="O201" s="3"/>
      <c r="P201" s="3"/>
      <c r="Q201" s="2"/>
      <c r="R201" s="2"/>
      <c r="S201" s="2"/>
      <c r="T201" s="2"/>
      <c r="U201" s="2"/>
      <c r="V201" s="2"/>
      <c r="W201" s="2"/>
      <c r="X201" s="2"/>
      <c r="Y201" s="2"/>
      <c r="Z201" s="2"/>
    </row>
    <row r="202" ht="12.75" customHeight="1">
      <c r="A202" s="2"/>
      <c r="B202" s="2"/>
      <c r="C202" s="2"/>
      <c r="D202" s="2"/>
      <c r="E202" s="2"/>
      <c r="F202" s="2"/>
      <c r="G202" s="2"/>
      <c r="H202" s="2"/>
      <c r="I202" s="3"/>
      <c r="J202" s="3"/>
      <c r="K202" s="3"/>
      <c r="L202" s="3"/>
      <c r="M202" s="3"/>
      <c r="N202" s="3"/>
      <c r="O202" s="3"/>
      <c r="P202" s="3"/>
      <c r="Q202" s="2"/>
      <c r="R202" s="2"/>
      <c r="S202" s="2"/>
      <c r="T202" s="2"/>
      <c r="U202" s="2"/>
      <c r="V202" s="2"/>
      <c r="W202" s="2"/>
      <c r="X202" s="2"/>
      <c r="Y202" s="2"/>
      <c r="Z202" s="2"/>
    </row>
    <row r="203" ht="12.75" customHeight="1">
      <c r="A203" s="2"/>
      <c r="B203" s="2"/>
      <c r="C203" s="2"/>
      <c r="D203" s="2"/>
      <c r="E203" s="2"/>
      <c r="F203" s="2"/>
      <c r="G203" s="2"/>
      <c r="H203" s="2"/>
      <c r="I203" s="3"/>
      <c r="J203" s="3"/>
      <c r="K203" s="3"/>
      <c r="L203" s="3"/>
      <c r="M203" s="3"/>
      <c r="N203" s="3"/>
      <c r="O203" s="3"/>
      <c r="P203" s="3"/>
      <c r="Q203" s="2"/>
      <c r="R203" s="2"/>
      <c r="S203" s="2"/>
      <c r="T203" s="2"/>
      <c r="U203" s="2"/>
      <c r="V203" s="2"/>
      <c r="W203" s="2"/>
      <c r="X203" s="2"/>
      <c r="Y203" s="2"/>
      <c r="Z203" s="2"/>
    </row>
    <row r="204" ht="12.75" customHeight="1">
      <c r="A204" s="2"/>
      <c r="B204" s="2"/>
      <c r="C204" s="2"/>
      <c r="D204" s="2"/>
      <c r="E204" s="2"/>
      <c r="F204" s="2"/>
      <c r="G204" s="2"/>
      <c r="H204" s="2"/>
      <c r="I204" s="3"/>
      <c r="J204" s="3"/>
      <c r="K204" s="3"/>
      <c r="L204" s="3"/>
      <c r="M204" s="3"/>
      <c r="N204" s="3"/>
      <c r="O204" s="3"/>
      <c r="P204" s="3"/>
      <c r="Q204" s="2"/>
      <c r="R204" s="2"/>
      <c r="S204" s="2"/>
      <c r="T204" s="2"/>
      <c r="U204" s="2"/>
      <c r="V204" s="2"/>
      <c r="W204" s="2"/>
      <c r="X204" s="2"/>
      <c r="Y204" s="2"/>
      <c r="Z204" s="2"/>
    </row>
    <row r="205" ht="12.75" customHeight="1">
      <c r="A205" s="2"/>
      <c r="B205" s="2"/>
      <c r="C205" s="2"/>
      <c r="D205" s="2"/>
      <c r="E205" s="2"/>
      <c r="F205" s="2"/>
      <c r="G205" s="2"/>
      <c r="H205" s="2"/>
      <c r="I205" s="3"/>
      <c r="J205" s="3"/>
      <c r="K205" s="3"/>
      <c r="L205" s="3"/>
      <c r="M205" s="3"/>
      <c r="N205" s="3"/>
      <c r="O205" s="3"/>
      <c r="P205" s="3"/>
      <c r="Q205" s="2"/>
      <c r="R205" s="2"/>
      <c r="S205" s="2"/>
      <c r="T205" s="2"/>
      <c r="U205" s="2"/>
      <c r="V205" s="2"/>
      <c r="W205" s="2"/>
      <c r="X205" s="2"/>
      <c r="Y205" s="2"/>
      <c r="Z205" s="2"/>
    </row>
    <row r="206" ht="12.75" customHeight="1">
      <c r="A206" s="2"/>
      <c r="B206" s="2"/>
      <c r="C206" s="2"/>
      <c r="D206" s="2"/>
      <c r="E206" s="2"/>
      <c r="F206" s="2"/>
      <c r="G206" s="2"/>
      <c r="H206" s="2"/>
      <c r="I206" s="3"/>
      <c r="J206" s="3"/>
      <c r="K206" s="3"/>
      <c r="L206" s="3"/>
      <c r="M206" s="3"/>
      <c r="N206" s="3"/>
      <c r="O206" s="3"/>
      <c r="P206" s="3"/>
      <c r="Q206" s="2"/>
      <c r="R206" s="2"/>
      <c r="S206" s="2"/>
      <c r="T206" s="2"/>
      <c r="U206" s="2"/>
      <c r="V206" s="2"/>
      <c r="W206" s="2"/>
      <c r="X206" s="2"/>
      <c r="Y206" s="2"/>
      <c r="Z206" s="2"/>
    </row>
    <row r="207" ht="12.75" customHeight="1">
      <c r="A207" s="2"/>
      <c r="B207" s="2"/>
      <c r="C207" s="2"/>
      <c r="D207" s="2"/>
      <c r="E207" s="2"/>
      <c r="F207" s="2"/>
      <c r="G207" s="2"/>
      <c r="H207" s="2"/>
      <c r="I207" s="3"/>
      <c r="J207" s="3"/>
      <c r="K207" s="3"/>
      <c r="L207" s="3"/>
      <c r="M207" s="3"/>
      <c r="N207" s="3"/>
      <c r="O207" s="3"/>
      <c r="P207" s="3"/>
      <c r="Q207" s="2"/>
      <c r="R207" s="2"/>
      <c r="S207" s="2"/>
      <c r="T207" s="2"/>
      <c r="U207" s="2"/>
      <c r="V207" s="2"/>
      <c r="W207" s="2"/>
      <c r="X207" s="2"/>
      <c r="Y207" s="2"/>
      <c r="Z207" s="2"/>
    </row>
    <row r="208" ht="12.75" customHeight="1">
      <c r="A208" s="2"/>
      <c r="B208" s="2"/>
      <c r="C208" s="2"/>
      <c r="D208" s="2"/>
      <c r="E208" s="2"/>
      <c r="F208" s="2"/>
      <c r="G208" s="2"/>
      <c r="H208" s="2"/>
      <c r="I208" s="3"/>
      <c r="J208" s="3"/>
      <c r="K208" s="3"/>
      <c r="L208" s="3"/>
      <c r="M208" s="3"/>
      <c r="N208" s="3"/>
      <c r="O208" s="3"/>
      <c r="P208" s="3"/>
      <c r="Q208" s="2"/>
      <c r="R208" s="2"/>
      <c r="S208" s="2"/>
      <c r="T208" s="2"/>
      <c r="U208" s="2"/>
      <c r="V208" s="2"/>
      <c r="W208" s="2"/>
      <c r="X208" s="2"/>
      <c r="Y208" s="2"/>
      <c r="Z208" s="2"/>
    </row>
    <row r="209" ht="12.75" customHeight="1">
      <c r="A209" s="2"/>
      <c r="B209" s="2"/>
      <c r="C209" s="2"/>
      <c r="D209" s="2"/>
      <c r="E209" s="2"/>
      <c r="F209" s="2"/>
      <c r="G209" s="2"/>
      <c r="H209" s="2"/>
      <c r="I209" s="3"/>
      <c r="J209" s="3"/>
      <c r="K209" s="3"/>
      <c r="L209" s="3"/>
      <c r="M209" s="3"/>
      <c r="N209" s="3"/>
      <c r="O209" s="3"/>
      <c r="P209" s="3"/>
      <c r="Q209" s="2"/>
      <c r="R209" s="2"/>
      <c r="S209" s="2"/>
      <c r="T209" s="2"/>
      <c r="U209" s="2"/>
      <c r="V209" s="2"/>
      <c r="W209" s="2"/>
      <c r="X209" s="2"/>
      <c r="Y209" s="2"/>
      <c r="Z209" s="2"/>
    </row>
    <row r="210" ht="12.75" customHeight="1">
      <c r="A210" s="2"/>
      <c r="B210" s="2"/>
      <c r="C210" s="2"/>
      <c r="D210" s="2"/>
      <c r="E210" s="2"/>
      <c r="F210" s="2"/>
      <c r="G210" s="2"/>
      <c r="H210" s="2"/>
      <c r="I210" s="3"/>
      <c r="J210" s="3"/>
      <c r="K210" s="3"/>
      <c r="L210" s="3"/>
      <c r="M210" s="3"/>
      <c r="N210" s="3"/>
      <c r="O210" s="3"/>
      <c r="P210" s="3"/>
      <c r="Q210" s="2"/>
      <c r="R210" s="2"/>
      <c r="S210" s="2"/>
      <c r="T210" s="2"/>
      <c r="U210" s="2"/>
      <c r="V210" s="2"/>
      <c r="W210" s="2"/>
      <c r="X210" s="2"/>
      <c r="Y210" s="2"/>
      <c r="Z210" s="2"/>
    </row>
    <row r="211" ht="12.75" customHeight="1">
      <c r="A211" s="2"/>
      <c r="B211" s="2"/>
      <c r="C211" s="2"/>
      <c r="D211" s="2"/>
      <c r="E211" s="2"/>
      <c r="F211" s="2"/>
      <c r="G211" s="2"/>
      <c r="H211" s="2"/>
      <c r="I211" s="3"/>
      <c r="J211" s="3"/>
      <c r="K211" s="3"/>
      <c r="L211" s="3"/>
      <c r="M211" s="3"/>
      <c r="N211" s="3"/>
      <c r="O211" s="3"/>
      <c r="P211" s="3"/>
      <c r="Q211" s="2"/>
      <c r="R211" s="2"/>
      <c r="S211" s="2"/>
      <c r="T211" s="2"/>
      <c r="U211" s="2"/>
      <c r="V211" s="2"/>
      <c r="W211" s="2"/>
      <c r="X211" s="2"/>
      <c r="Y211" s="2"/>
      <c r="Z211" s="2"/>
    </row>
    <row r="212" ht="12.75" customHeight="1">
      <c r="A212" s="2"/>
      <c r="B212" s="2"/>
      <c r="C212" s="2"/>
      <c r="D212" s="2"/>
      <c r="E212" s="2"/>
      <c r="F212" s="2"/>
      <c r="G212" s="2"/>
      <c r="H212" s="2"/>
      <c r="I212" s="3"/>
      <c r="J212" s="3"/>
      <c r="K212" s="3"/>
      <c r="L212" s="3"/>
      <c r="M212" s="3"/>
      <c r="N212" s="3"/>
      <c r="O212" s="3"/>
      <c r="P212" s="3"/>
      <c r="Q212" s="2"/>
      <c r="R212" s="2"/>
      <c r="S212" s="2"/>
      <c r="T212" s="2"/>
      <c r="U212" s="2"/>
      <c r="V212" s="2"/>
      <c r="W212" s="2"/>
      <c r="X212" s="2"/>
      <c r="Y212" s="2"/>
      <c r="Z212" s="2"/>
    </row>
    <row r="213" ht="12.75" customHeight="1">
      <c r="A213" s="2"/>
      <c r="B213" s="2"/>
      <c r="C213" s="2"/>
      <c r="D213" s="2"/>
      <c r="E213" s="2"/>
      <c r="F213" s="2"/>
      <c r="G213" s="2"/>
      <c r="H213" s="2"/>
      <c r="I213" s="3"/>
      <c r="J213" s="3"/>
      <c r="K213" s="3"/>
      <c r="L213" s="3"/>
      <c r="M213" s="3"/>
      <c r="N213" s="3"/>
      <c r="O213" s="3"/>
      <c r="P213" s="3"/>
      <c r="Q213" s="2"/>
      <c r="R213" s="2"/>
      <c r="S213" s="2"/>
      <c r="T213" s="2"/>
      <c r="U213" s="2"/>
      <c r="V213" s="2"/>
      <c r="W213" s="2"/>
      <c r="X213" s="2"/>
      <c r="Y213" s="2"/>
      <c r="Z213" s="2"/>
    </row>
    <row r="214" ht="12.75" customHeight="1">
      <c r="A214" s="2"/>
      <c r="B214" s="2"/>
      <c r="C214" s="2"/>
      <c r="D214" s="2"/>
      <c r="E214" s="2"/>
      <c r="F214" s="2"/>
      <c r="G214" s="2"/>
      <c r="H214" s="2"/>
      <c r="I214" s="3"/>
      <c r="J214" s="3"/>
      <c r="K214" s="3"/>
      <c r="L214" s="3"/>
      <c r="M214" s="3"/>
      <c r="N214" s="3"/>
      <c r="O214" s="3"/>
      <c r="P214" s="3"/>
      <c r="Q214" s="2"/>
      <c r="R214" s="2"/>
      <c r="S214" s="2"/>
      <c r="T214" s="2"/>
      <c r="U214" s="2"/>
      <c r="V214" s="2"/>
      <c r="W214" s="2"/>
      <c r="X214" s="2"/>
      <c r="Y214" s="2"/>
      <c r="Z214" s="2"/>
    </row>
    <row r="215" ht="12.75" customHeight="1">
      <c r="A215" s="2"/>
      <c r="B215" s="2"/>
      <c r="C215" s="2"/>
      <c r="D215" s="2"/>
      <c r="E215" s="2"/>
      <c r="F215" s="2"/>
      <c r="G215" s="2"/>
      <c r="H215" s="2"/>
      <c r="I215" s="3"/>
      <c r="J215" s="3"/>
      <c r="K215" s="3"/>
      <c r="L215" s="3"/>
      <c r="M215" s="3"/>
      <c r="N215" s="3"/>
      <c r="O215" s="3"/>
      <c r="P215" s="3"/>
      <c r="Q215" s="2"/>
      <c r="R215" s="2"/>
      <c r="S215" s="2"/>
      <c r="T215" s="2"/>
      <c r="U215" s="2"/>
      <c r="V215" s="2"/>
      <c r="W215" s="2"/>
      <c r="X215" s="2"/>
      <c r="Y215" s="2"/>
      <c r="Z215" s="2"/>
    </row>
    <row r="216" ht="12.75" customHeight="1">
      <c r="A216" s="2"/>
      <c r="B216" s="2"/>
      <c r="C216" s="2"/>
      <c r="D216" s="2"/>
      <c r="E216" s="2"/>
      <c r="F216" s="2"/>
      <c r="G216" s="2"/>
      <c r="H216" s="2"/>
      <c r="I216" s="3"/>
      <c r="J216" s="3"/>
      <c r="K216" s="3"/>
      <c r="L216" s="3"/>
      <c r="M216" s="3"/>
      <c r="N216" s="3"/>
      <c r="O216" s="3"/>
      <c r="P216" s="3"/>
      <c r="Q216" s="2"/>
      <c r="R216" s="2"/>
      <c r="S216" s="2"/>
      <c r="T216" s="2"/>
      <c r="U216" s="2"/>
      <c r="V216" s="2"/>
      <c r="W216" s="2"/>
      <c r="X216" s="2"/>
      <c r="Y216" s="2"/>
      <c r="Z216" s="2"/>
    </row>
    <row r="217" ht="12.75" customHeight="1">
      <c r="A217" s="2"/>
      <c r="B217" s="2"/>
      <c r="C217" s="2"/>
      <c r="D217" s="2"/>
      <c r="E217" s="2"/>
      <c r="F217" s="2"/>
      <c r="G217" s="2"/>
      <c r="H217" s="2"/>
      <c r="I217" s="3"/>
      <c r="J217" s="3"/>
      <c r="K217" s="3"/>
      <c r="L217" s="3"/>
      <c r="M217" s="3"/>
      <c r="N217" s="3"/>
      <c r="O217" s="3"/>
      <c r="P217" s="3"/>
      <c r="Q217" s="2"/>
      <c r="R217" s="2"/>
      <c r="S217" s="2"/>
      <c r="T217" s="2"/>
      <c r="U217" s="2"/>
      <c r="V217" s="2"/>
      <c r="W217" s="2"/>
      <c r="X217" s="2"/>
      <c r="Y217" s="2"/>
      <c r="Z217" s="2"/>
    </row>
    <row r="218" ht="12.75" customHeight="1">
      <c r="A218" s="2"/>
      <c r="B218" s="2"/>
      <c r="C218" s="2"/>
      <c r="D218" s="2"/>
      <c r="E218" s="2"/>
      <c r="F218" s="2"/>
      <c r="G218" s="2"/>
      <c r="H218" s="2"/>
      <c r="I218" s="3"/>
      <c r="J218" s="3"/>
      <c r="K218" s="3"/>
      <c r="L218" s="3"/>
      <c r="M218" s="3"/>
      <c r="N218" s="3"/>
      <c r="O218" s="3"/>
      <c r="P218" s="3"/>
      <c r="Q218" s="2"/>
      <c r="R218" s="2"/>
      <c r="S218" s="2"/>
      <c r="T218" s="2"/>
      <c r="U218" s="2"/>
      <c r="V218" s="2"/>
      <c r="W218" s="2"/>
      <c r="X218" s="2"/>
      <c r="Y218" s="2"/>
      <c r="Z218" s="2"/>
    </row>
    <row r="219" ht="12.75" customHeight="1">
      <c r="A219" s="2"/>
      <c r="B219" s="2"/>
      <c r="C219" s="2"/>
      <c r="D219" s="2"/>
      <c r="E219" s="2"/>
      <c r="F219" s="2"/>
      <c r="G219" s="2"/>
      <c r="H219" s="2"/>
      <c r="I219" s="3"/>
      <c r="J219" s="3"/>
      <c r="K219" s="3"/>
      <c r="L219" s="3"/>
      <c r="M219" s="3"/>
      <c r="N219" s="3"/>
      <c r="O219" s="3"/>
      <c r="P219" s="3"/>
      <c r="Q219" s="2"/>
      <c r="R219" s="2"/>
      <c r="S219" s="2"/>
      <c r="T219" s="2"/>
      <c r="U219" s="2"/>
      <c r="V219" s="2"/>
      <c r="W219" s="2"/>
      <c r="X219" s="2"/>
      <c r="Y219" s="2"/>
      <c r="Z219" s="2"/>
    </row>
    <row r="220" ht="12.75" customHeight="1">
      <c r="A220" s="2"/>
      <c r="B220" s="2"/>
      <c r="C220" s="2"/>
      <c r="D220" s="2"/>
      <c r="E220" s="2"/>
      <c r="F220" s="2"/>
      <c r="G220" s="2"/>
      <c r="H220" s="2"/>
      <c r="I220" s="3"/>
      <c r="J220" s="3"/>
      <c r="K220" s="3"/>
      <c r="L220" s="3"/>
      <c r="M220" s="3"/>
      <c r="N220" s="3"/>
      <c r="O220" s="3"/>
      <c r="P220" s="3"/>
      <c r="Q220" s="2"/>
      <c r="R220" s="2"/>
      <c r="S220" s="2"/>
      <c r="T220" s="2"/>
      <c r="U220" s="2"/>
      <c r="V220" s="2"/>
      <c r="W220" s="2"/>
      <c r="X220" s="2"/>
      <c r="Y220" s="2"/>
      <c r="Z220" s="2"/>
    </row>
    <row r="221" ht="12.75" customHeight="1">
      <c r="A221" s="2"/>
      <c r="B221" s="2"/>
      <c r="C221" s="2"/>
      <c r="D221" s="2"/>
      <c r="E221" s="2"/>
      <c r="F221" s="2"/>
      <c r="G221" s="2"/>
      <c r="H221" s="2"/>
      <c r="I221" s="3"/>
      <c r="J221" s="3"/>
      <c r="K221" s="3"/>
      <c r="L221" s="3"/>
      <c r="M221" s="3"/>
      <c r="N221" s="3"/>
      <c r="O221" s="3"/>
      <c r="P221" s="3"/>
      <c r="Q221" s="2"/>
      <c r="R221" s="2"/>
      <c r="S221" s="2"/>
      <c r="T221" s="2"/>
      <c r="U221" s="2"/>
      <c r="V221" s="2"/>
      <c r="W221" s="2"/>
      <c r="X221" s="2"/>
      <c r="Y221" s="2"/>
      <c r="Z221" s="2"/>
    </row>
    <row r="222" ht="12.75" customHeight="1">
      <c r="A222" s="2"/>
      <c r="B222" s="2"/>
      <c r="C222" s="2"/>
      <c r="D222" s="2"/>
      <c r="E222" s="2"/>
      <c r="F222" s="2"/>
      <c r="G222" s="2"/>
      <c r="H222" s="2"/>
      <c r="I222" s="3"/>
      <c r="J222" s="3"/>
      <c r="K222" s="3"/>
      <c r="L222" s="3"/>
      <c r="M222" s="3"/>
      <c r="N222" s="3"/>
      <c r="O222" s="3"/>
      <c r="P222" s="3"/>
      <c r="Q222" s="2"/>
      <c r="R222" s="2"/>
      <c r="S222" s="2"/>
      <c r="T222" s="2"/>
      <c r="U222" s="2"/>
      <c r="V222" s="2"/>
      <c r="W222" s="2"/>
      <c r="X222" s="2"/>
      <c r="Y222" s="2"/>
      <c r="Z222" s="2"/>
    </row>
    <row r="223" ht="12.75" customHeight="1">
      <c r="A223" s="2"/>
      <c r="B223" s="2"/>
      <c r="C223" s="2"/>
      <c r="D223" s="2"/>
      <c r="E223" s="2"/>
      <c r="F223" s="2"/>
      <c r="G223" s="2"/>
      <c r="H223" s="2"/>
      <c r="I223" s="3"/>
      <c r="J223" s="3"/>
      <c r="K223" s="3"/>
      <c r="L223" s="3"/>
      <c r="M223" s="3"/>
      <c r="N223" s="3"/>
      <c r="O223" s="3"/>
      <c r="P223" s="3"/>
      <c r="Q223" s="2"/>
      <c r="R223" s="2"/>
      <c r="S223" s="2"/>
      <c r="T223" s="2"/>
      <c r="U223" s="2"/>
      <c r="V223" s="2"/>
      <c r="W223" s="2"/>
      <c r="X223" s="2"/>
      <c r="Y223" s="2"/>
      <c r="Z223" s="2"/>
    </row>
    <row r="224" ht="12.75" customHeight="1">
      <c r="A224" s="2"/>
      <c r="B224" s="2"/>
      <c r="C224" s="2"/>
      <c r="D224" s="2"/>
      <c r="E224" s="2"/>
      <c r="F224" s="2"/>
      <c r="G224" s="2"/>
      <c r="H224" s="2"/>
      <c r="I224" s="3"/>
      <c r="J224" s="3"/>
      <c r="K224" s="3"/>
      <c r="L224" s="3"/>
      <c r="M224" s="3"/>
      <c r="N224" s="3"/>
      <c r="O224" s="3"/>
      <c r="P224" s="3"/>
      <c r="Q224" s="2"/>
      <c r="R224" s="2"/>
      <c r="S224" s="2"/>
      <c r="T224" s="2"/>
      <c r="U224" s="2"/>
      <c r="V224" s="2"/>
      <c r="W224" s="2"/>
      <c r="X224" s="2"/>
      <c r="Y224" s="2"/>
      <c r="Z224" s="2"/>
    </row>
    <row r="225" ht="12.75" customHeight="1">
      <c r="A225" s="2"/>
      <c r="B225" s="2"/>
      <c r="C225" s="2"/>
      <c r="D225" s="2"/>
      <c r="E225" s="2"/>
      <c r="F225" s="2"/>
      <c r="G225" s="2"/>
      <c r="H225" s="2"/>
      <c r="I225" s="3"/>
      <c r="J225" s="3"/>
      <c r="K225" s="3"/>
      <c r="L225" s="3"/>
      <c r="M225" s="3"/>
      <c r="N225" s="3"/>
      <c r="O225" s="3"/>
      <c r="P225" s="3"/>
      <c r="Q225" s="2"/>
      <c r="R225" s="2"/>
      <c r="S225" s="2"/>
      <c r="T225" s="2"/>
      <c r="U225" s="2"/>
      <c r="V225" s="2"/>
      <c r="W225" s="2"/>
      <c r="X225" s="2"/>
      <c r="Y225" s="2"/>
      <c r="Z225" s="2"/>
    </row>
    <row r="226" ht="12.75" customHeight="1">
      <c r="A226" s="2"/>
      <c r="B226" s="2"/>
      <c r="C226" s="2"/>
      <c r="D226" s="2"/>
      <c r="E226" s="2"/>
      <c r="F226" s="2"/>
      <c r="G226" s="2"/>
      <c r="H226" s="2"/>
      <c r="I226" s="3"/>
      <c r="J226" s="3"/>
      <c r="K226" s="3"/>
      <c r="L226" s="3"/>
      <c r="M226" s="3"/>
      <c r="N226" s="3"/>
      <c r="O226" s="3"/>
      <c r="P226" s="3"/>
      <c r="Q226" s="2"/>
      <c r="R226" s="2"/>
      <c r="S226" s="2"/>
      <c r="T226" s="2"/>
      <c r="U226" s="2"/>
      <c r="V226" s="2"/>
      <c r="W226" s="2"/>
      <c r="X226" s="2"/>
      <c r="Y226" s="2"/>
      <c r="Z226" s="2"/>
    </row>
    <row r="227" ht="12.75" customHeight="1">
      <c r="A227" s="2"/>
      <c r="B227" s="2"/>
      <c r="C227" s="2"/>
      <c r="D227" s="2"/>
      <c r="E227" s="2"/>
      <c r="F227" s="2"/>
      <c r="G227" s="2"/>
      <c r="H227" s="2"/>
      <c r="I227" s="3"/>
      <c r="J227" s="3"/>
      <c r="K227" s="3"/>
      <c r="L227" s="3"/>
      <c r="M227" s="3"/>
      <c r="N227" s="3"/>
      <c r="O227" s="3"/>
      <c r="P227" s="3"/>
      <c r="Q227" s="2"/>
      <c r="R227" s="2"/>
      <c r="S227" s="2"/>
      <c r="T227" s="2"/>
      <c r="U227" s="2"/>
      <c r="V227" s="2"/>
      <c r="W227" s="2"/>
      <c r="X227" s="2"/>
      <c r="Y227" s="2"/>
      <c r="Z227" s="2"/>
    </row>
    <row r="228" ht="12.75" customHeight="1">
      <c r="A228" s="2"/>
      <c r="B228" s="2"/>
      <c r="C228" s="2"/>
      <c r="D228" s="2"/>
      <c r="E228" s="2"/>
      <c r="F228" s="2"/>
      <c r="G228" s="2"/>
      <c r="H228" s="2"/>
      <c r="I228" s="3"/>
      <c r="J228" s="3"/>
      <c r="K228" s="3"/>
      <c r="L228" s="3"/>
      <c r="M228" s="3"/>
      <c r="N228" s="3"/>
      <c r="O228" s="3"/>
      <c r="P228" s="3"/>
      <c r="Q228" s="2"/>
      <c r="R228" s="2"/>
      <c r="S228" s="2"/>
      <c r="T228" s="2"/>
      <c r="U228" s="2"/>
      <c r="V228" s="2"/>
      <c r="W228" s="2"/>
      <c r="X228" s="2"/>
      <c r="Y228" s="2"/>
      <c r="Z228" s="2"/>
    </row>
    <row r="229" ht="12.75" customHeight="1">
      <c r="A229" s="2"/>
      <c r="B229" s="2"/>
      <c r="C229" s="2"/>
      <c r="D229" s="2"/>
      <c r="E229" s="2"/>
      <c r="F229" s="2"/>
      <c r="G229" s="2"/>
      <c r="H229" s="2"/>
      <c r="I229" s="3"/>
      <c r="J229" s="3"/>
      <c r="K229" s="3"/>
      <c r="L229" s="3"/>
      <c r="M229" s="3"/>
      <c r="N229" s="3"/>
      <c r="O229" s="3"/>
      <c r="P229" s="3"/>
      <c r="Q229" s="2"/>
      <c r="R229" s="2"/>
      <c r="S229" s="2"/>
      <c r="T229" s="2"/>
      <c r="U229" s="2"/>
      <c r="V229" s="2"/>
      <c r="W229" s="2"/>
      <c r="X229" s="2"/>
      <c r="Y229" s="2"/>
      <c r="Z229" s="2"/>
    </row>
    <row r="230" ht="12.75" customHeight="1">
      <c r="A230" s="2"/>
      <c r="B230" s="2"/>
      <c r="C230" s="2"/>
      <c r="D230" s="2"/>
      <c r="E230" s="2"/>
      <c r="F230" s="2"/>
      <c r="G230" s="2"/>
      <c r="H230" s="2"/>
      <c r="I230" s="3"/>
      <c r="J230" s="3"/>
      <c r="K230" s="3"/>
      <c r="L230" s="3"/>
      <c r="M230" s="3"/>
      <c r="N230" s="3"/>
      <c r="O230" s="3"/>
      <c r="P230" s="3"/>
      <c r="Q230" s="2"/>
      <c r="R230" s="2"/>
      <c r="S230" s="2"/>
      <c r="T230" s="2"/>
      <c r="U230" s="2"/>
      <c r="V230" s="2"/>
      <c r="W230" s="2"/>
      <c r="X230" s="2"/>
      <c r="Y230" s="2"/>
      <c r="Z230" s="2"/>
    </row>
    <row r="231" ht="12.75" customHeight="1">
      <c r="A231" s="2"/>
      <c r="B231" s="2"/>
      <c r="C231" s="2"/>
      <c r="D231" s="2"/>
      <c r="E231" s="2"/>
      <c r="F231" s="2"/>
      <c r="G231" s="2"/>
      <c r="H231" s="2"/>
      <c r="I231" s="3"/>
      <c r="J231" s="3"/>
      <c r="K231" s="3"/>
      <c r="L231" s="3"/>
      <c r="M231" s="3"/>
      <c r="N231" s="3"/>
      <c r="O231" s="3"/>
      <c r="P231" s="3"/>
      <c r="Q231" s="2"/>
      <c r="R231" s="2"/>
      <c r="S231" s="2"/>
      <c r="T231" s="2"/>
      <c r="U231" s="2"/>
      <c r="V231" s="2"/>
      <c r="W231" s="2"/>
      <c r="X231" s="2"/>
      <c r="Y231" s="2"/>
      <c r="Z231" s="2"/>
    </row>
    <row r="232" ht="12.75" customHeight="1">
      <c r="A232" s="2"/>
      <c r="B232" s="2"/>
      <c r="C232" s="2"/>
      <c r="D232" s="2"/>
      <c r="E232" s="2"/>
      <c r="F232" s="2"/>
      <c r="G232" s="2"/>
      <c r="H232" s="2"/>
      <c r="I232" s="3"/>
      <c r="J232" s="3"/>
      <c r="K232" s="3"/>
      <c r="L232" s="3"/>
      <c r="M232" s="3"/>
      <c r="N232" s="3"/>
      <c r="O232" s="3"/>
      <c r="P232" s="3"/>
      <c r="Q232" s="2"/>
      <c r="R232" s="2"/>
      <c r="S232" s="2"/>
      <c r="T232" s="2"/>
      <c r="U232" s="2"/>
      <c r="V232" s="2"/>
      <c r="W232" s="2"/>
      <c r="X232" s="2"/>
      <c r="Y232" s="2"/>
      <c r="Z232" s="2"/>
    </row>
    <row r="233" ht="12.75" customHeight="1">
      <c r="A233" s="2"/>
      <c r="B233" s="2"/>
      <c r="C233" s="2"/>
      <c r="D233" s="2"/>
      <c r="E233" s="2"/>
      <c r="F233" s="2"/>
      <c r="G233" s="2"/>
      <c r="H233" s="2"/>
      <c r="I233" s="3"/>
      <c r="J233" s="3"/>
      <c r="K233" s="3"/>
      <c r="L233" s="3"/>
      <c r="M233" s="3"/>
      <c r="N233" s="3"/>
      <c r="O233" s="3"/>
      <c r="P233" s="3"/>
      <c r="Q233" s="2"/>
      <c r="R233" s="2"/>
      <c r="S233" s="2"/>
      <c r="T233" s="2"/>
      <c r="U233" s="2"/>
      <c r="V233" s="2"/>
      <c r="W233" s="2"/>
      <c r="X233" s="2"/>
      <c r="Y233" s="2"/>
      <c r="Z233" s="2"/>
    </row>
    <row r="234" ht="12.75" customHeight="1">
      <c r="A234" s="2"/>
      <c r="B234" s="2"/>
      <c r="C234" s="2"/>
      <c r="D234" s="2"/>
      <c r="E234" s="2"/>
      <c r="F234" s="2"/>
      <c r="G234" s="2"/>
      <c r="H234" s="2"/>
      <c r="I234" s="3"/>
      <c r="J234" s="3"/>
      <c r="K234" s="3"/>
      <c r="L234" s="3"/>
      <c r="M234" s="3"/>
      <c r="N234" s="3"/>
      <c r="O234" s="3"/>
      <c r="P234" s="3"/>
      <c r="Q234" s="2"/>
      <c r="R234" s="2"/>
      <c r="S234" s="2"/>
      <c r="T234" s="2"/>
      <c r="U234" s="2"/>
      <c r="V234" s="2"/>
      <c r="W234" s="2"/>
      <c r="X234" s="2"/>
      <c r="Y234" s="2"/>
      <c r="Z234" s="2"/>
    </row>
    <row r="235" ht="12.75" customHeight="1">
      <c r="A235" s="2"/>
      <c r="B235" s="2"/>
      <c r="C235" s="2"/>
      <c r="D235" s="2"/>
      <c r="E235" s="2"/>
      <c r="F235" s="2"/>
      <c r="G235" s="2"/>
      <c r="H235" s="2"/>
      <c r="I235" s="3"/>
      <c r="J235" s="3"/>
      <c r="K235" s="3"/>
      <c r="L235" s="3"/>
      <c r="M235" s="3"/>
      <c r="N235" s="3"/>
      <c r="O235" s="3"/>
      <c r="P235" s="3"/>
      <c r="Q235" s="2"/>
      <c r="R235" s="2"/>
      <c r="S235" s="2"/>
      <c r="T235" s="2"/>
      <c r="U235" s="2"/>
      <c r="V235" s="2"/>
      <c r="W235" s="2"/>
      <c r="X235" s="2"/>
      <c r="Y235" s="2"/>
      <c r="Z235" s="2"/>
    </row>
    <row r="236" ht="12.75" customHeight="1">
      <c r="A236" s="2"/>
      <c r="B236" s="2"/>
      <c r="C236" s="2"/>
      <c r="D236" s="2"/>
      <c r="E236" s="2"/>
      <c r="F236" s="2"/>
      <c r="G236" s="2"/>
      <c r="H236" s="2"/>
      <c r="I236" s="3"/>
      <c r="J236" s="3"/>
      <c r="K236" s="3"/>
      <c r="L236" s="3"/>
      <c r="M236" s="3"/>
      <c r="N236" s="3"/>
      <c r="O236" s="3"/>
      <c r="P236" s="3"/>
      <c r="Q236" s="2"/>
      <c r="R236" s="2"/>
      <c r="S236" s="2"/>
      <c r="T236" s="2"/>
      <c r="U236" s="2"/>
      <c r="V236" s="2"/>
      <c r="W236" s="2"/>
      <c r="X236" s="2"/>
      <c r="Y236" s="2"/>
      <c r="Z236" s="2"/>
    </row>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A24:H26"/>
    <mergeCell ref="B28:G29"/>
    <mergeCell ref="A3:H4"/>
    <mergeCell ref="A6:H7"/>
    <mergeCell ref="A11:H12"/>
    <mergeCell ref="A14:H15"/>
    <mergeCell ref="A16:H17"/>
    <mergeCell ref="A18:H19"/>
    <mergeCell ref="A20:H2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57"/>
    <col customWidth="1" min="2" max="15" width="5.0"/>
    <col customWidth="1" min="16" max="22" width="11.43"/>
  </cols>
  <sheetData>
    <row r="1" ht="12.75" customHeight="1">
      <c r="A1" s="34" t="s">
        <v>19</v>
      </c>
      <c r="B1" s="35"/>
      <c r="C1" s="35"/>
      <c r="D1" s="35"/>
      <c r="E1" s="35"/>
      <c r="F1" s="35"/>
      <c r="G1" s="35"/>
      <c r="H1" s="35"/>
      <c r="I1" s="35"/>
      <c r="J1" s="35"/>
      <c r="K1" s="35"/>
      <c r="L1" s="35"/>
      <c r="M1" s="35"/>
      <c r="N1" s="35"/>
      <c r="O1" s="36"/>
      <c r="P1" s="3"/>
      <c r="Q1" s="3"/>
      <c r="R1" s="3"/>
      <c r="S1" s="3"/>
      <c r="T1" s="3"/>
      <c r="U1" s="3"/>
      <c r="V1" s="3"/>
      <c r="W1" s="3"/>
      <c r="X1" s="3"/>
      <c r="Y1" s="3"/>
      <c r="Z1" s="3"/>
    </row>
    <row r="2" ht="12.75" customHeight="1">
      <c r="A2" s="37"/>
      <c r="B2" s="8"/>
      <c r="C2" s="8"/>
      <c r="D2" s="8"/>
      <c r="E2" s="8"/>
      <c r="F2" s="8"/>
      <c r="G2" s="8"/>
      <c r="H2" s="8"/>
      <c r="I2" s="8"/>
      <c r="J2" s="8"/>
      <c r="K2" s="8"/>
      <c r="L2" s="8"/>
      <c r="M2" s="8"/>
      <c r="N2" s="8"/>
      <c r="O2" s="38"/>
      <c r="P2" s="3"/>
      <c r="Q2" s="3"/>
      <c r="R2" s="3"/>
      <c r="S2" s="3"/>
      <c r="T2" s="3"/>
      <c r="U2" s="3"/>
      <c r="V2" s="3"/>
      <c r="W2" s="3"/>
      <c r="X2" s="3"/>
      <c r="Y2" s="3"/>
      <c r="Z2" s="3"/>
    </row>
    <row r="3" ht="12.75" customHeight="1">
      <c r="A3" s="39"/>
      <c r="B3" s="2"/>
      <c r="C3" s="2"/>
      <c r="D3" s="2"/>
      <c r="E3" s="2"/>
      <c r="F3" s="2"/>
      <c r="G3" s="2"/>
      <c r="H3" s="2"/>
      <c r="I3" s="2"/>
      <c r="J3" s="2"/>
      <c r="K3" s="2"/>
      <c r="L3" s="2"/>
      <c r="M3" s="2"/>
      <c r="N3" s="2"/>
      <c r="O3" s="40"/>
      <c r="P3" s="3"/>
      <c r="Q3" s="3"/>
      <c r="R3" s="3"/>
      <c r="S3" s="3"/>
      <c r="T3" s="3"/>
      <c r="U3" s="3"/>
      <c r="V3" s="3"/>
      <c r="W3" s="3"/>
      <c r="X3" s="3"/>
      <c r="Y3" s="3"/>
      <c r="Z3" s="3"/>
    </row>
    <row r="4" ht="12.75" customHeight="1">
      <c r="A4" s="41" t="s">
        <v>20</v>
      </c>
      <c r="B4" s="42" t="s">
        <v>21</v>
      </c>
      <c r="C4" s="43"/>
      <c r="D4" s="43"/>
      <c r="E4" s="43"/>
      <c r="F4" s="43"/>
      <c r="G4" s="43"/>
      <c r="H4" s="43"/>
      <c r="I4" s="43"/>
      <c r="J4" s="43"/>
      <c r="K4" s="43"/>
      <c r="L4" s="43"/>
      <c r="M4" s="43"/>
      <c r="N4" s="43"/>
      <c r="O4" s="44"/>
      <c r="P4" s="3"/>
      <c r="Q4" s="3"/>
      <c r="R4" s="3"/>
      <c r="S4" s="3"/>
      <c r="T4" s="3"/>
      <c r="U4" s="3"/>
      <c r="V4" s="3"/>
      <c r="W4" s="3"/>
      <c r="X4" s="3"/>
      <c r="Y4" s="3"/>
      <c r="Z4" s="3"/>
    </row>
    <row r="5" ht="12.75" customHeight="1">
      <c r="A5" s="45"/>
      <c r="B5" s="46"/>
      <c r="C5" s="47"/>
      <c r="D5" s="47"/>
      <c r="E5" s="47"/>
      <c r="F5" s="47"/>
      <c r="G5" s="47"/>
      <c r="H5" s="47"/>
      <c r="I5" s="47"/>
      <c r="J5" s="47"/>
      <c r="K5" s="47"/>
      <c r="L5" s="47"/>
      <c r="M5" s="47"/>
      <c r="N5" s="47"/>
      <c r="O5" s="48"/>
      <c r="P5" s="3"/>
      <c r="Q5" s="3"/>
      <c r="R5" s="3"/>
      <c r="S5" s="3"/>
      <c r="T5" s="3"/>
      <c r="U5" s="3"/>
      <c r="V5" s="3"/>
      <c r="W5" s="3"/>
      <c r="X5" s="3"/>
      <c r="Y5" s="3"/>
      <c r="Z5" s="3"/>
    </row>
    <row r="6" ht="12.75" customHeight="1">
      <c r="A6" s="49"/>
      <c r="B6" s="50"/>
      <c r="C6" s="51"/>
      <c r="D6" s="51"/>
      <c r="E6" s="51"/>
      <c r="F6" s="51"/>
      <c r="G6" s="51"/>
      <c r="H6" s="51"/>
      <c r="I6" s="51"/>
      <c r="J6" s="51"/>
      <c r="K6" s="51"/>
      <c r="L6" s="51"/>
      <c r="M6" s="51"/>
      <c r="N6" s="51"/>
      <c r="O6" s="52"/>
      <c r="P6" s="3"/>
      <c r="Q6" s="3"/>
      <c r="R6" s="3"/>
      <c r="S6" s="3"/>
      <c r="T6" s="3"/>
      <c r="U6" s="3"/>
      <c r="V6" s="3"/>
      <c r="W6" s="3"/>
      <c r="X6" s="3"/>
      <c r="Y6" s="3"/>
      <c r="Z6" s="3"/>
    </row>
    <row r="7" ht="12.75" customHeight="1">
      <c r="A7" s="49"/>
      <c r="B7" s="50"/>
      <c r="C7" s="51"/>
      <c r="D7" s="51"/>
      <c r="E7" s="51"/>
      <c r="F7" s="51"/>
      <c r="G7" s="51"/>
      <c r="H7" s="51"/>
      <c r="I7" s="51"/>
      <c r="J7" s="51"/>
      <c r="K7" s="51"/>
      <c r="L7" s="51"/>
      <c r="M7" s="51"/>
      <c r="N7" s="51"/>
      <c r="O7" s="52"/>
      <c r="P7" s="3"/>
      <c r="Q7" s="3"/>
      <c r="R7" s="3"/>
      <c r="S7" s="3"/>
      <c r="T7" s="3"/>
      <c r="U7" s="3"/>
      <c r="V7" s="3"/>
      <c r="W7" s="3"/>
      <c r="X7" s="3"/>
      <c r="Y7" s="3"/>
      <c r="Z7" s="3"/>
    </row>
    <row r="8" ht="12.75" customHeight="1">
      <c r="A8" s="49"/>
      <c r="B8" s="50"/>
      <c r="C8" s="51"/>
      <c r="D8" s="51"/>
      <c r="E8" s="51"/>
      <c r="F8" s="51"/>
      <c r="G8" s="51"/>
      <c r="H8" s="51"/>
      <c r="I8" s="51"/>
      <c r="J8" s="51"/>
      <c r="K8" s="51"/>
      <c r="L8" s="51"/>
      <c r="M8" s="51"/>
      <c r="N8" s="51"/>
      <c r="O8" s="52"/>
      <c r="P8" s="3"/>
      <c r="Q8" s="3"/>
      <c r="R8" s="3"/>
      <c r="S8" s="3"/>
      <c r="T8" s="3"/>
      <c r="U8" s="3"/>
      <c r="V8" s="3"/>
      <c r="W8" s="3"/>
      <c r="X8" s="3"/>
      <c r="Y8" s="3"/>
      <c r="Z8" s="3"/>
    </row>
    <row r="9" ht="12.75" customHeight="1">
      <c r="A9" s="49"/>
      <c r="B9" s="50"/>
      <c r="C9" s="51"/>
      <c r="D9" s="51"/>
      <c r="E9" s="51"/>
      <c r="F9" s="51"/>
      <c r="G9" s="51"/>
      <c r="H9" s="51"/>
      <c r="I9" s="51"/>
      <c r="J9" s="51"/>
      <c r="K9" s="51"/>
      <c r="L9" s="51"/>
      <c r="M9" s="51"/>
      <c r="N9" s="51"/>
      <c r="O9" s="52"/>
      <c r="P9" s="3"/>
      <c r="Q9" s="3"/>
      <c r="R9" s="3"/>
      <c r="S9" s="3"/>
      <c r="T9" s="3"/>
      <c r="U9" s="3"/>
      <c r="V9" s="3"/>
      <c r="W9" s="3"/>
      <c r="X9" s="3"/>
      <c r="Y9" s="3"/>
      <c r="Z9" s="3"/>
    </row>
    <row r="10" ht="12.75" customHeight="1">
      <c r="A10" s="49"/>
      <c r="B10" s="50"/>
      <c r="C10" s="51"/>
      <c r="D10" s="51"/>
      <c r="E10" s="51"/>
      <c r="F10" s="51"/>
      <c r="G10" s="51"/>
      <c r="H10" s="51"/>
      <c r="I10" s="51"/>
      <c r="J10" s="51"/>
      <c r="K10" s="51"/>
      <c r="L10" s="51"/>
      <c r="M10" s="51"/>
      <c r="N10" s="51"/>
      <c r="O10" s="52"/>
      <c r="P10" s="3"/>
      <c r="Q10" s="3"/>
      <c r="R10" s="3"/>
      <c r="S10" s="3"/>
      <c r="T10" s="3"/>
      <c r="U10" s="3"/>
      <c r="V10" s="3"/>
      <c r="W10" s="3"/>
      <c r="X10" s="3"/>
      <c r="Y10" s="3"/>
      <c r="Z10" s="3"/>
    </row>
    <row r="11" ht="12.75" customHeight="1">
      <c r="A11" s="49"/>
      <c r="B11" s="50"/>
      <c r="C11" s="51"/>
      <c r="D11" s="51"/>
      <c r="E11" s="51"/>
      <c r="F11" s="51"/>
      <c r="G11" s="51"/>
      <c r="H11" s="51"/>
      <c r="I11" s="51"/>
      <c r="J11" s="51"/>
      <c r="K11" s="51"/>
      <c r="L11" s="51"/>
      <c r="M11" s="51"/>
      <c r="N11" s="51"/>
      <c r="O11" s="52"/>
      <c r="P11" s="3"/>
      <c r="Q11" s="3"/>
      <c r="R11" s="3"/>
      <c r="S11" s="3"/>
      <c r="T11" s="3"/>
      <c r="U11" s="3"/>
      <c r="V11" s="3"/>
      <c r="W11" s="3"/>
      <c r="X11" s="3"/>
      <c r="Y11" s="3"/>
      <c r="Z11" s="3"/>
    </row>
    <row r="12" ht="12.75" customHeight="1">
      <c r="A12" s="49"/>
      <c r="B12" s="50"/>
      <c r="C12" s="51"/>
      <c r="D12" s="51"/>
      <c r="E12" s="51"/>
      <c r="F12" s="51"/>
      <c r="G12" s="51"/>
      <c r="H12" s="51"/>
      <c r="I12" s="51"/>
      <c r="J12" s="51"/>
      <c r="K12" s="51"/>
      <c r="L12" s="51"/>
      <c r="M12" s="51"/>
      <c r="N12" s="51"/>
      <c r="O12" s="52"/>
      <c r="P12" s="3"/>
      <c r="Q12" s="3"/>
      <c r="R12" s="3"/>
      <c r="S12" s="3"/>
      <c r="T12" s="3"/>
      <c r="U12" s="3"/>
      <c r="V12" s="3"/>
      <c r="W12" s="3"/>
      <c r="X12" s="3"/>
      <c r="Y12" s="3"/>
      <c r="Z12" s="3"/>
    </row>
    <row r="13" ht="12.75" customHeight="1">
      <c r="A13" s="49"/>
      <c r="B13" s="50"/>
      <c r="C13" s="51"/>
      <c r="D13" s="51"/>
      <c r="E13" s="51"/>
      <c r="F13" s="51"/>
      <c r="G13" s="51"/>
      <c r="H13" s="51"/>
      <c r="I13" s="51"/>
      <c r="J13" s="51"/>
      <c r="K13" s="51"/>
      <c r="L13" s="51"/>
      <c r="M13" s="51"/>
      <c r="N13" s="51"/>
      <c r="O13" s="52"/>
      <c r="P13" s="3"/>
      <c r="Q13" s="3"/>
      <c r="R13" s="3"/>
      <c r="S13" s="3"/>
      <c r="T13" s="3"/>
      <c r="U13" s="3"/>
      <c r="V13" s="3"/>
      <c r="W13" s="3"/>
      <c r="X13" s="3"/>
      <c r="Y13" s="3"/>
      <c r="Z13" s="3"/>
    </row>
    <row r="14" ht="12.75" customHeight="1">
      <c r="A14" s="49"/>
      <c r="B14" s="50"/>
      <c r="C14" s="51"/>
      <c r="D14" s="51"/>
      <c r="E14" s="51"/>
      <c r="F14" s="51"/>
      <c r="G14" s="51"/>
      <c r="H14" s="51"/>
      <c r="I14" s="51"/>
      <c r="J14" s="51"/>
      <c r="K14" s="51"/>
      <c r="L14" s="51"/>
      <c r="M14" s="51"/>
      <c r="N14" s="51"/>
      <c r="O14" s="52"/>
      <c r="P14" s="3"/>
      <c r="Q14" s="3"/>
      <c r="R14" s="3"/>
      <c r="S14" s="3"/>
      <c r="T14" s="3"/>
      <c r="U14" s="3"/>
      <c r="V14" s="3"/>
      <c r="W14" s="3"/>
      <c r="X14" s="3"/>
      <c r="Y14" s="3"/>
      <c r="Z14" s="3"/>
    </row>
    <row r="15" ht="12.75" customHeight="1">
      <c r="A15" s="49"/>
      <c r="B15" s="50"/>
      <c r="C15" s="51"/>
      <c r="D15" s="51"/>
      <c r="E15" s="51"/>
      <c r="F15" s="51"/>
      <c r="G15" s="51"/>
      <c r="H15" s="51"/>
      <c r="I15" s="51"/>
      <c r="J15" s="51"/>
      <c r="K15" s="51"/>
      <c r="L15" s="51"/>
      <c r="M15" s="51"/>
      <c r="N15" s="51"/>
      <c r="O15" s="52"/>
      <c r="P15" s="3"/>
      <c r="Q15" s="3"/>
      <c r="R15" s="3"/>
      <c r="S15" s="3"/>
      <c r="T15" s="3"/>
      <c r="U15" s="3"/>
      <c r="V15" s="3"/>
      <c r="W15" s="3"/>
      <c r="X15" s="3"/>
      <c r="Y15" s="3"/>
      <c r="Z15" s="3"/>
    </row>
    <row r="16" ht="12.75" customHeight="1">
      <c r="A16" s="49"/>
      <c r="B16" s="50"/>
      <c r="C16" s="51"/>
      <c r="D16" s="51"/>
      <c r="E16" s="51"/>
      <c r="F16" s="51"/>
      <c r="G16" s="51"/>
      <c r="H16" s="51"/>
      <c r="I16" s="51"/>
      <c r="J16" s="51"/>
      <c r="K16" s="51"/>
      <c r="L16" s="51"/>
      <c r="M16" s="51"/>
      <c r="N16" s="51"/>
      <c r="O16" s="52"/>
      <c r="P16" s="3"/>
      <c r="Q16" s="3"/>
      <c r="R16" s="3"/>
      <c r="S16" s="3"/>
      <c r="T16" s="3"/>
      <c r="U16" s="3"/>
      <c r="V16" s="3"/>
      <c r="W16" s="3"/>
      <c r="X16" s="3"/>
      <c r="Y16" s="3"/>
      <c r="Z16" s="3"/>
    </row>
    <row r="17" ht="12.75" customHeight="1">
      <c r="A17" s="49"/>
      <c r="B17" s="50"/>
      <c r="C17" s="51"/>
      <c r="D17" s="51"/>
      <c r="E17" s="51"/>
      <c r="F17" s="51"/>
      <c r="G17" s="51"/>
      <c r="H17" s="51"/>
      <c r="I17" s="51"/>
      <c r="J17" s="51"/>
      <c r="K17" s="51"/>
      <c r="L17" s="51"/>
      <c r="M17" s="51"/>
      <c r="N17" s="51"/>
      <c r="O17" s="52"/>
      <c r="P17" s="3"/>
      <c r="Q17" s="3"/>
      <c r="R17" s="3"/>
      <c r="S17" s="3"/>
      <c r="T17" s="3"/>
      <c r="U17" s="3"/>
      <c r="V17" s="3"/>
      <c r="W17" s="3"/>
      <c r="X17" s="3"/>
      <c r="Y17" s="3"/>
      <c r="Z17" s="3"/>
    </row>
    <row r="18" ht="12.75" customHeight="1">
      <c r="A18" s="49"/>
      <c r="B18" s="50"/>
      <c r="C18" s="51"/>
      <c r="D18" s="51"/>
      <c r="E18" s="51"/>
      <c r="F18" s="51"/>
      <c r="G18" s="51"/>
      <c r="H18" s="51"/>
      <c r="I18" s="51"/>
      <c r="J18" s="51"/>
      <c r="K18" s="51"/>
      <c r="L18" s="51"/>
      <c r="M18" s="51"/>
      <c r="N18" s="51"/>
      <c r="O18" s="52"/>
      <c r="P18" s="3"/>
      <c r="Q18" s="3"/>
      <c r="R18" s="3"/>
      <c r="S18" s="3"/>
      <c r="T18" s="3"/>
      <c r="U18" s="3"/>
      <c r="V18" s="3"/>
      <c r="W18" s="3"/>
      <c r="X18" s="3"/>
      <c r="Y18" s="3"/>
      <c r="Z18" s="3"/>
    </row>
    <row r="19" ht="12.75" customHeight="1">
      <c r="A19" s="49"/>
      <c r="B19" s="50"/>
      <c r="C19" s="51"/>
      <c r="D19" s="51"/>
      <c r="E19" s="51"/>
      <c r="F19" s="51"/>
      <c r="G19" s="51"/>
      <c r="H19" s="51"/>
      <c r="I19" s="51"/>
      <c r="J19" s="51"/>
      <c r="K19" s="51"/>
      <c r="L19" s="51"/>
      <c r="M19" s="51"/>
      <c r="N19" s="51"/>
      <c r="O19" s="52"/>
      <c r="P19" s="3"/>
      <c r="Q19" s="3"/>
      <c r="R19" s="3"/>
      <c r="S19" s="3"/>
      <c r="T19" s="3"/>
      <c r="U19" s="3"/>
      <c r="V19" s="3"/>
      <c r="W19" s="3"/>
      <c r="X19" s="3"/>
      <c r="Y19" s="3"/>
      <c r="Z19" s="3"/>
    </row>
    <row r="20" ht="12.75" customHeight="1">
      <c r="A20" s="49"/>
      <c r="B20" s="50"/>
      <c r="C20" s="51"/>
      <c r="D20" s="51"/>
      <c r="E20" s="51"/>
      <c r="F20" s="51"/>
      <c r="G20" s="51"/>
      <c r="H20" s="51"/>
      <c r="I20" s="51"/>
      <c r="J20" s="51"/>
      <c r="K20" s="51"/>
      <c r="L20" s="51"/>
      <c r="M20" s="51"/>
      <c r="N20" s="51"/>
      <c r="O20" s="52"/>
      <c r="P20" s="3"/>
      <c r="Q20" s="3"/>
      <c r="R20" s="3"/>
      <c r="S20" s="3"/>
      <c r="T20" s="3"/>
      <c r="U20" s="3"/>
      <c r="V20" s="3"/>
      <c r="W20" s="3"/>
      <c r="X20" s="3"/>
      <c r="Y20" s="3"/>
      <c r="Z20" s="3"/>
    </row>
    <row r="21" ht="12.75" customHeight="1">
      <c r="A21" s="49"/>
      <c r="B21" s="50"/>
      <c r="C21" s="51"/>
      <c r="D21" s="51"/>
      <c r="E21" s="51"/>
      <c r="F21" s="51"/>
      <c r="G21" s="51"/>
      <c r="H21" s="51"/>
      <c r="I21" s="51"/>
      <c r="J21" s="51"/>
      <c r="K21" s="51"/>
      <c r="L21" s="51"/>
      <c r="M21" s="51"/>
      <c r="N21" s="51"/>
      <c r="O21" s="52"/>
      <c r="P21" s="3"/>
      <c r="Q21" s="3"/>
      <c r="R21" s="3"/>
      <c r="S21" s="3"/>
      <c r="T21" s="3"/>
      <c r="U21" s="3"/>
      <c r="V21" s="3"/>
      <c r="W21" s="3"/>
      <c r="X21" s="3"/>
      <c r="Y21" s="3"/>
      <c r="Z21" s="3"/>
    </row>
    <row r="22" ht="12.75" customHeight="1">
      <c r="A22" s="49"/>
      <c r="B22" s="50"/>
      <c r="C22" s="51"/>
      <c r="D22" s="51"/>
      <c r="E22" s="51"/>
      <c r="F22" s="51"/>
      <c r="G22" s="51"/>
      <c r="H22" s="51"/>
      <c r="I22" s="51"/>
      <c r="J22" s="51"/>
      <c r="K22" s="51"/>
      <c r="L22" s="51"/>
      <c r="M22" s="51"/>
      <c r="N22" s="51"/>
      <c r="O22" s="52"/>
      <c r="P22" s="3"/>
      <c r="Q22" s="3"/>
      <c r="R22" s="3"/>
      <c r="S22" s="3"/>
      <c r="T22" s="3"/>
      <c r="U22" s="3"/>
      <c r="V22" s="3"/>
      <c r="W22" s="3"/>
      <c r="X22" s="3"/>
      <c r="Y22" s="3"/>
      <c r="Z22" s="3"/>
    </row>
    <row r="23" ht="12.75" customHeight="1">
      <c r="A23" s="49"/>
      <c r="B23" s="50"/>
      <c r="C23" s="51"/>
      <c r="D23" s="51"/>
      <c r="E23" s="51"/>
      <c r="F23" s="51"/>
      <c r="G23" s="51"/>
      <c r="H23" s="51"/>
      <c r="I23" s="51"/>
      <c r="J23" s="51"/>
      <c r="K23" s="51"/>
      <c r="L23" s="51"/>
      <c r="M23" s="51"/>
      <c r="N23" s="51"/>
      <c r="O23" s="52"/>
      <c r="P23" s="3"/>
      <c r="Q23" s="3"/>
      <c r="R23" s="3"/>
      <c r="S23" s="3"/>
      <c r="T23" s="3"/>
      <c r="U23" s="3"/>
      <c r="V23" s="3"/>
      <c r="W23" s="3"/>
      <c r="X23" s="3"/>
      <c r="Y23" s="3"/>
      <c r="Z23" s="3"/>
    </row>
    <row r="24" ht="12.75" customHeight="1">
      <c r="A24" s="49"/>
      <c r="B24" s="50"/>
      <c r="C24" s="51"/>
      <c r="D24" s="51"/>
      <c r="E24" s="51"/>
      <c r="F24" s="51"/>
      <c r="G24" s="51"/>
      <c r="H24" s="51"/>
      <c r="I24" s="51"/>
      <c r="J24" s="51"/>
      <c r="K24" s="51"/>
      <c r="L24" s="51"/>
      <c r="M24" s="51"/>
      <c r="N24" s="51"/>
      <c r="O24" s="52"/>
      <c r="P24" s="3"/>
      <c r="Q24" s="3"/>
      <c r="R24" s="3"/>
      <c r="S24" s="3"/>
      <c r="T24" s="3"/>
      <c r="U24" s="3"/>
      <c r="V24" s="3"/>
      <c r="W24" s="3"/>
      <c r="X24" s="3"/>
      <c r="Y24" s="3"/>
      <c r="Z24" s="3"/>
    </row>
    <row r="25" ht="12.75" customHeight="1">
      <c r="A25" s="49"/>
      <c r="B25" s="50"/>
      <c r="C25" s="51"/>
      <c r="D25" s="51"/>
      <c r="E25" s="51"/>
      <c r="F25" s="51"/>
      <c r="G25" s="51"/>
      <c r="H25" s="51"/>
      <c r="I25" s="51"/>
      <c r="J25" s="51"/>
      <c r="K25" s="51"/>
      <c r="L25" s="51"/>
      <c r="M25" s="51"/>
      <c r="N25" s="51"/>
      <c r="O25" s="52"/>
      <c r="P25" s="3"/>
      <c r="Q25" s="3"/>
      <c r="R25" s="3"/>
      <c r="S25" s="3"/>
      <c r="T25" s="3"/>
      <c r="U25" s="3"/>
      <c r="V25" s="3"/>
      <c r="W25" s="3"/>
      <c r="X25" s="3"/>
      <c r="Y25" s="3"/>
      <c r="Z25" s="3"/>
    </row>
    <row r="26" ht="12.75" customHeight="1">
      <c r="A26" s="49"/>
      <c r="B26" s="50"/>
      <c r="C26" s="51"/>
      <c r="D26" s="51"/>
      <c r="E26" s="51"/>
      <c r="F26" s="51"/>
      <c r="G26" s="51"/>
      <c r="H26" s="51"/>
      <c r="I26" s="51"/>
      <c r="J26" s="51"/>
      <c r="K26" s="51"/>
      <c r="L26" s="51"/>
      <c r="M26" s="51"/>
      <c r="N26" s="51"/>
      <c r="O26" s="52"/>
      <c r="P26" s="3"/>
      <c r="Q26" s="3"/>
      <c r="R26" s="3"/>
      <c r="S26" s="3"/>
      <c r="T26" s="3"/>
      <c r="U26" s="3"/>
      <c r="V26" s="3"/>
      <c r="W26" s="3"/>
      <c r="X26" s="3"/>
      <c r="Y26" s="3"/>
      <c r="Z26" s="3"/>
    </row>
    <row r="27" ht="12.75" customHeight="1">
      <c r="A27" s="49"/>
      <c r="B27" s="50"/>
      <c r="C27" s="51"/>
      <c r="D27" s="51"/>
      <c r="E27" s="51"/>
      <c r="F27" s="51"/>
      <c r="G27" s="51"/>
      <c r="H27" s="51"/>
      <c r="I27" s="51"/>
      <c r="J27" s="51"/>
      <c r="K27" s="51"/>
      <c r="L27" s="51"/>
      <c r="M27" s="51"/>
      <c r="N27" s="51"/>
      <c r="O27" s="52"/>
      <c r="P27" s="3"/>
      <c r="Q27" s="3"/>
      <c r="R27" s="3"/>
      <c r="S27" s="3"/>
      <c r="T27" s="3"/>
      <c r="U27" s="3"/>
      <c r="V27" s="3"/>
      <c r="W27" s="3"/>
      <c r="X27" s="3"/>
      <c r="Y27" s="3"/>
      <c r="Z27" s="3"/>
    </row>
    <row r="28" ht="12.75" customHeight="1">
      <c r="A28" s="49"/>
      <c r="B28" s="50"/>
      <c r="C28" s="51"/>
      <c r="D28" s="51"/>
      <c r="E28" s="51"/>
      <c r="F28" s="51"/>
      <c r="G28" s="51"/>
      <c r="H28" s="51"/>
      <c r="I28" s="51"/>
      <c r="J28" s="51"/>
      <c r="K28" s="51"/>
      <c r="L28" s="51"/>
      <c r="M28" s="51"/>
      <c r="N28" s="51"/>
      <c r="O28" s="52"/>
      <c r="P28" s="3"/>
      <c r="Q28" s="3"/>
      <c r="R28" s="3"/>
      <c r="S28" s="3"/>
      <c r="T28" s="3"/>
      <c r="U28" s="3"/>
      <c r="V28" s="3"/>
      <c r="W28" s="3"/>
      <c r="X28" s="3"/>
      <c r="Y28" s="3"/>
      <c r="Z28" s="3"/>
    </row>
    <row r="29" ht="12.75" customHeight="1">
      <c r="A29" s="53"/>
      <c r="B29" s="50"/>
      <c r="C29" s="51"/>
      <c r="D29" s="51"/>
      <c r="E29" s="51"/>
      <c r="F29" s="51"/>
      <c r="G29" s="51"/>
      <c r="H29" s="51"/>
      <c r="I29" s="51"/>
      <c r="J29" s="51"/>
      <c r="K29" s="51"/>
      <c r="L29" s="51"/>
      <c r="M29" s="51"/>
      <c r="N29" s="51"/>
      <c r="O29" s="52"/>
      <c r="P29" s="3"/>
      <c r="Q29" s="3"/>
      <c r="R29" s="3"/>
      <c r="S29" s="3"/>
      <c r="T29" s="3"/>
      <c r="U29" s="3"/>
      <c r="V29" s="3"/>
      <c r="W29" s="3"/>
      <c r="X29" s="3"/>
      <c r="Y29" s="3"/>
      <c r="Z29" s="3"/>
    </row>
    <row r="30" ht="12.75" customHeight="1">
      <c r="A30" s="49"/>
      <c r="B30" s="50"/>
      <c r="C30" s="51"/>
      <c r="D30" s="51"/>
      <c r="E30" s="51"/>
      <c r="F30" s="51"/>
      <c r="G30" s="51"/>
      <c r="H30" s="51"/>
      <c r="I30" s="51"/>
      <c r="J30" s="51"/>
      <c r="K30" s="51"/>
      <c r="L30" s="51"/>
      <c r="M30" s="51"/>
      <c r="N30" s="51"/>
      <c r="O30" s="52"/>
      <c r="P30" s="3"/>
      <c r="Q30" s="3"/>
      <c r="R30" s="3"/>
      <c r="S30" s="3"/>
      <c r="T30" s="3"/>
      <c r="U30" s="3"/>
      <c r="V30" s="3"/>
      <c r="W30" s="3"/>
      <c r="X30" s="3"/>
      <c r="Y30" s="3"/>
      <c r="Z30" s="3"/>
    </row>
    <row r="31" ht="12.75" customHeight="1">
      <c r="A31" s="49"/>
      <c r="B31" s="50"/>
      <c r="C31" s="51"/>
      <c r="D31" s="51"/>
      <c r="E31" s="51"/>
      <c r="F31" s="51"/>
      <c r="G31" s="51"/>
      <c r="H31" s="51"/>
      <c r="I31" s="51"/>
      <c r="J31" s="51"/>
      <c r="K31" s="51"/>
      <c r="L31" s="51"/>
      <c r="M31" s="51"/>
      <c r="N31" s="51"/>
      <c r="O31" s="52"/>
      <c r="P31" s="3"/>
      <c r="Q31" s="3"/>
      <c r="R31" s="3"/>
      <c r="S31" s="3"/>
      <c r="T31" s="3"/>
      <c r="U31" s="3"/>
      <c r="V31" s="3"/>
      <c r="W31" s="3"/>
      <c r="X31" s="3"/>
      <c r="Y31" s="3"/>
      <c r="Z31" s="3"/>
    </row>
    <row r="32" ht="12.75" customHeight="1">
      <c r="A32" s="49"/>
      <c r="B32" s="50"/>
      <c r="C32" s="51"/>
      <c r="D32" s="51"/>
      <c r="E32" s="51"/>
      <c r="F32" s="51"/>
      <c r="G32" s="51"/>
      <c r="H32" s="51"/>
      <c r="I32" s="51"/>
      <c r="J32" s="51"/>
      <c r="K32" s="51"/>
      <c r="L32" s="51"/>
      <c r="M32" s="51"/>
      <c r="N32" s="51"/>
      <c r="O32" s="52"/>
      <c r="P32" s="3"/>
      <c r="Q32" s="3"/>
      <c r="R32" s="3"/>
      <c r="S32" s="3"/>
      <c r="T32" s="3"/>
      <c r="U32" s="3"/>
      <c r="V32" s="3"/>
      <c r="W32" s="3"/>
      <c r="X32" s="3"/>
      <c r="Y32" s="3"/>
      <c r="Z32" s="3"/>
    </row>
    <row r="33" ht="12.75" customHeight="1">
      <c r="A33" s="49"/>
      <c r="B33" s="50"/>
      <c r="C33" s="51"/>
      <c r="D33" s="51"/>
      <c r="E33" s="51"/>
      <c r="F33" s="51"/>
      <c r="G33" s="51"/>
      <c r="H33" s="51"/>
      <c r="I33" s="51"/>
      <c r="J33" s="51"/>
      <c r="K33" s="51"/>
      <c r="L33" s="51"/>
      <c r="M33" s="51"/>
      <c r="N33" s="51"/>
      <c r="O33" s="52"/>
      <c r="P33" s="3"/>
      <c r="Q33" s="3"/>
      <c r="R33" s="3"/>
      <c r="S33" s="3"/>
      <c r="T33" s="3"/>
      <c r="U33" s="3"/>
      <c r="V33" s="3"/>
      <c r="W33" s="3"/>
      <c r="X33" s="3"/>
      <c r="Y33" s="3"/>
      <c r="Z33" s="3"/>
    </row>
    <row r="34" ht="12.75" customHeight="1">
      <c r="A34" s="49"/>
      <c r="B34" s="50"/>
      <c r="C34" s="51"/>
      <c r="D34" s="51"/>
      <c r="E34" s="51"/>
      <c r="F34" s="51"/>
      <c r="G34" s="51"/>
      <c r="H34" s="51"/>
      <c r="I34" s="51"/>
      <c r="J34" s="51"/>
      <c r="K34" s="51"/>
      <c r="L34" s="51"/>
      <c r="M34" s="51"/>
      <c r="N34" s="51"/>
      <c r="O34" s="52"/>
      <c r="P34" s="3"/>
      <c r="Q34" s="3"/>
      <c r="R34" s="3"/>
      <c r="S34" s="3"/>
      <c r="T34" s="3"/>
      <c r="U34" s="3"/>
      <c r="V34" s="3"/>
      <c r="W34" s="3"/>
      <c r="X34" s="3"/>
      <c r="Y34" s="3"/>
      <c r="Z34" s="3"/>
    </row>
    <row r="35" ht="12.75" customHeight="1">
      <c r="A35" s="49"/>
      <c r="B35" s="50"/>
      <c r="C35" s="51"/>
      <c r="D35" s="51"/>
      <c r="E35" s="51"/>
      <c r="F35" s="51"/>
      <c r="G35" s="51"/>
      <c r="H35" s="51"/>
      <c r="I35" s="51"/>
      <c r="J35" s="51"/>
      <c r="K35" s="51"/>
      <c r="L35" s="51"/>
      <c r="M35" s="51"/>
      <c r="N35" s="51"/>
      <c r="O35" s="52"/>
      <c r="P35" s="3"/>
      <c r="Q35" s="3"/>
      <c r="R35" s="3"/>
      <c r="S35" s="3"/>
      <c r="T35" s="3"/>
      <c r="U35" s="3"/>
      <c r="V35" s="3"/>
      <c r="W35" s="3"/>
      <c r="X35" s="3"/>
      <c r="Y35" s="3"/>
      <c r="Z35" s="3"/>
    </row>
    <row r="36" ht="12.75" customHeight="1">
      <c r="A36" s="49"/>
      <c r="B36" s="50"/>
      <c r="C36" s="51"/>
      <c r="D36" s="51"/>
      <c r="E36" s="51"/>
      <c r="F36" s="51"/>
      <c r="G36" s="51"/>
      <c r="H36" s="51"/>
      <c r="I36" s="51"/>
      <c r="J36" s="51"/>
      <c r="K36" s="51"/>
      <c r="L36" s="51"/>
      <c r="M36" s="51"/>
      <c r="N36" s="51"/>
      <c r="O36" s="52"/>
      <c r="P36" s="3"/>
      <c r="Q36" s="3"/>
      <c r="R36" s="3"/>
      <c r="S36" s="3"/>
      <c r="T36" s="3"/>
      <c r="U36" s="3"/>
      <c r="V36" s="3"/>
      <c r="W36" s="3"/>
      <c r="X36" s="3"/>
      <c r="Y36" s="3"/>
      <c r="Z36" s="3"/>
    </row>
    <row r="37" ht="12.75" customHeight="1">
      <c r="A37" s="49"/>
      <c r="B37" s="50"/>
      <c r="C37" s="51"/>
      <c r="D37" s="51"/>
      <c r="E37" s="51"/>
      <c r="F37" s="51"/>
      <c r="G37" s="51"/>
      <c r="H37" s="51"/>
      <c r="I37" s="51"/>
      <c r="J37" s="51"/>
      <c r="K37" s="51"/>
      <c r="L37" s="51"/>
      <c r="M37" s="51"/>
      <c r="N37" s="51"/>
      <c r="O37" s="52"/>
      <c r="P37" s="3"/>
      <c r="Q37" s="3"/>
      <c r="R37" s="3"/>
      <c r="S37" s="3"/>
      <c r="T37" s="3"/>
      <c r="U37" s="3"/>
      <c r="V37" s="3"/>
      <c r="W37" s="3"/>
      <c r="X37" s="3"/>
      <c r="Y37" s="3"/>
      <c r="Z37" s="3"/>
    </row>
    <row r="38" ht="12.75" customHeight="1">
      <c r="A38" s="49"/>
      <c r="B38" s="50"/>
      <c r="C38" s="51"/>
      <c r="D38" s="51"/>
      <c r="E38" s="51"/>
      <c r="F38" s="51"/>
      <c r="G38" s="51"/>
      <c r="H38" s="51"/>
      <c r="I38" s="51"/>
      <c r="J38" s="51"/>
      <c r="K38" s="51"/>
      <c r="L38" s="51"/>
      <c r="M38" s="51"/>
      <c r="N38" s="51"/>
      <c r="O38" s="52"/>
      <c r="P38" s="3"/>
      <c r="Q38" s="3"/>
      <c r="R38" s="3"/>
      <c r="S38" s="3"/>
      <c r="T38" s="3"/>
      <c r="U38" s="3"/>
      <c r="V38" s="3"/>
      <c r="W38" s="3"/>
      <c r="X38" s="3"/>
      <c r="Y38" s="3"/>
      <c r="Z38" s="3"/>
    </row>
    <row r="39" ht="12.75" customHeight="1">
      <c r="A39" s="49"/>
      <c r="B39" s="50"/>
      <c r="C39" s="51"/>
      <c r="D39" s="51"/>
      <c r="E39" s="51"/>
      <c r="F39" s="51"/>
      <c r="G39" s="51"/>
      <c r="H39" s="51"/>
      <c r="I39" s="51"/>
      <c r="J39" s="51"/>
      <c r="K39" s="51"/>
      <c r="L39" s="51"/>
      <c r="M39" s="51"/>
      <c r="N39" s="51"/>
      <c r="O39" s="52"/>
      <c r="P39" s="3"/>
      <c r="Q39" s="3"/>
      <c r="R39" s="3"/>
      <c r="S39" s="3"/>
      <c r="T39" s="3"/>
      <c r="U39" s="3"/>
      <c r="V39" s="3"/>
      <c r="W39" s="3"/>
      <c r="X39" s="3"/>
      <c r="Y39" s="3"/>
      <c r="Z39" s="3"/>
    </row>
    <row r="40" ht="12.75" customHeight="1">
      <c r="A40" s="49"/>
      <c r="B40" s="50"/>
      <c r="C40" s="51"/>
      <c r="D40" s="51"/>
      <c r="E40" s="51"/>
      <c r="F40" s="51"/>
      <c r="G40" s="51"/>
      <c r="H40" s="51"/>
      <c r="I40" s="51"/>
      <c r="J40" s="51"/>
      <c r="K40" s="51"/>
      <c r="L40" s="51"/>
      <c r="M40" s="51"/>
      <c r="N40" s="51"/>
      <c r="O40" s="52"/>
      <c r="P40" s="3"/>
      <c r="Q40" s="3"/>
      <c r="R40" s="3"/>
      <c r="S40" s="3"/>
      <c r="T40" s="3"/>
      <c r="U40" s="3"/>
      <c r="V40" s="3"/>
      <c r="W40" s="3"/>
      <c r="X40" s="3"/>
      <c r="Y40" s="3"/>
      <c r="Z40" s="3"/>
    </row>
    <row r="41" ht="12.75" customHeight="1">
      <c r="A41" s="49"/>
      <c r="B41" s="50"/>
      <c r="C41" s="51"/>
      <c r="D41" s="51"/>
      <c r="E41" s="51"/>
      <c r="F41" s="51"/>
      <c r="G41" s="51"/>
      <c r="H41" s="51"/>
      <c r="I41" s="51"/>
      <c r="J41" s="51"/>
      <c r="K41" s="51"/>
      <c r="L41" s="51"/>
      <c r="M41" s="51"/>
      <c r="N41" s="51"/>
      <c r="O41" s="52"/>
      <c r="P41" s="3"/>
      <c r="Q41" s="3"/>
      <c r="R41" s="3"/>
      <c r="S41" s="3"/>
      <c r="T41" s="3"/>
      <c r="U41" s="3"/>
      <c r="V41" s="3"/>
      <c r="W41" s="3"/>
      <c r="X41" s="3"/>
      <c r="Y41" s="3"/>
      <c r="Z41" s="3"/>
    </row>
    <row r="42" ht="12.75" customHeight="1">
      <c r="A42" s="49"/>
      <c r="B42" s="50"/>
      <c r="C42" s="51"/>
      <c r="D42" s="51"/>
      <c r="E42" s="51"/>
      <c r="F42" s="51"/>
      <c r="G42" s="51"/>
      <c r="H42" s="51"/>
      <c r="I42" s="51"/>
      <c r="J42" s="51"/>
      <c r="K42" s="51"/>
      <c r="L42" s="51"/>
      <c r="M42" s="51"/>
      <c r="N42" s="51"/>
      <c r="O42" s="52"/>
      <c r="P42" s="3"/>
      <c r="Q42" s="3"/>
      <c r="R42" s="3"/>
      <c r="S42" s="3"/>
      <c r="T42" s="3"/>
      <c r="U42" s="3"/>
      <c r="V42" s="3"/>
      <c r="W42" s="3"/>
      <c r="X42" s="3"/>
      <c r="Y42" s="3"/>
      <c r="Z42" s="3"/>
    </row>
    <row r="43" ht="12.75" customHeight="1">
      <c r="A43" s="49"/>
      <c r="B43" s="50"/>
      <c r="C43" s="51"/>
      <c r="D43" s="51"/>
      <c r="E43" s="51"/>
      <c r="F43" s="51"/>
      <c r="G43" s="51"/>
      <c r="H43" s="51"/>
      <c r="I43" s="51"/>
      <c r="J43" s="51"/>
      <c r="K43" s="51"/>
      <c r="L43" s="51"/>
      <c r="M43" s="51"/>
      <c r="N43" s="51"/>
      <c r="O43" s="52"/>
      <c r="P43" s="3"/>
      <c r="Q43" s="3"/>
      <c r="R43" s="3"/>
      <c r="S43" s="3"/>
      <c r="T43" s="3"/>
      <c r="U43" s="3"/>
      <c r="V43" s="3"/>
      <c r="W43" s="3"/>
      <c r="X43" s="3"/>
      <c r="Y43" s="3"/>
      <c r="Z43" s="3"/>
    </row>
    <row r="44" ht="12.75" customHeight="1">
      <c r="A44" s="49"/>
      <c r="B44" s="50"/>
      <c r="C44" s="51"/>
      <c r="D44" s="51"/>
      <c r="E44" s="51"/>
      <c r="F44" s="51"/>
      <c r="G44" s="51"/>
      <c r="H44" s="51"/>
      <c r="I44" s="51"/>
      <c r="J44" s="51"/>
      <c r="K44" s="51"/>
      <c r="L44" s="51"/>
      <c r="M44" s="51"/>
      <c r="N44" s="51"/>
      <c r="O44" s="52"/>
      <c r="P44" s="3"/>
      <c r="Q44" s="3"/>
      <c r="R44" s="3"/>
      <c r="S44" s="3"/>
      <c r="T44" s="3"/>
      <c r="U44" s="3"/>
      <c r="V44" s="3"/>
      <c r="W44" s="3"/>
      <c r="X44" s="3"/>
      <c r="Y44" s="3"/>
      <c r="Z44" s="3"/>
    </row>
    <row r="45" ht="12.75" customHeight="1">
      <c r="A45" s="49"/>
      <c r="B45" s="50"/>
      <c r="C45" s="51"/>
      <c r="D45" s="51"/>
      <c r="E45" s="51"/>
      <c r="F45" s="51"/>
      <c r="G45" s="51"/>
      <c r="H45" s="51"/>
      <c r="I45" s="51"/>
      <c r="J45" s="51"/>
      <c r="K45" s="51"/>
      <c r="L45" s="51"/>
      <c r="M45" s="51"/>
      <c r="N45" s="51"/>
      <c r="O45" s="52"/>
      <c r="P45" s="3"/>
      <c r="Q45" s="3"/>
      <c r="R45" s="3"/>
      <c r="S45" s="3"/>
      <c r="T45" s="3"/>
      <c r="U45" s="3"/>
      <c r="V45" s="3"/>
      <c r="W45" s="3"/>
      <c r="X45" s="3"/>
      <c r="Y45" s="3"/>
      <c r="Z45" s="3"/>
    </row>
    <row r="46" ht="12.75" customHeight="1">
      <c r="A46" s="49"/>
      <c r="B46" s="50"/>
      <c r="C46" s="51"/>
      <c r="D46" s="51"/>
      <c r="E46" s="51"/>
      <c r="F46" s="51"/>
      <c r="G46" s="51"/>
      <c r="H46" s="51"/>
      <c r="I46" s="51"/>
      <c r="J46" s="51"/>
      <c r="K46" s="51"/>
      <c r="L46" s="51"/>
      <c r="M46" s="51"/>
      <c r="N46" s="51"/>
      <c r="O46" s="52"/>
      <c r="P46" s="3"/>
      <c r="Q46" s="3"/>
      <c r="R46" s="3"/>
      <c r="S46" s="3"/>
      <c r="T46" s="3"/>
      <c r="U46" s="3"/>
      <c r="V46" s="3"/>
      <c r="W46" s="3"/>
      <c r="X46" s="3"/>
      <c r="Y46" s="3"/>
      <c r="Z46" s="3"/>
    </row>
    <row r="47" ht="12.75" customHeight="1">
      <c r="A47" s="53"/>
      <c r="B47" s="50"/>
      <c r="C47" s="51"/>
      <c r="D47" s="51"/>
      <c r="E47" s="51"/>
      <c r="F47" s="51"/>
      <c r="G47" s="51"/>
      <c r="H47" s="51"/>
      <c r="I47" s="51"/>
      <c r="J47" s="51"/>
      <c r="K47" s="51"/>
      <c r="L47" s="51"/>
      <c r="M47" s="51"/>
      <c r="N47" s="51"/>
      <c r="O47" s="52"/>
      <c r="P47" s="3"/>
      <c r="Q47" s="3"/>
      <c r="R47" s="3"/>
      <c r="S47" s="3"/>
      <c r="T47" s="3"/>
      <c r="U47" s="3"/>
      <c r="V47" s="3"/>
      <c r="W47" s="3"/>
      <c r="X47" s="3"/>
      <c r="Y47" s="3"/>
      <c r="Z47" s="3"/>
    </row>
    <row r="48" ht="12.75" customHeight="1">
      <c r="A48" s="49"/>
      <c r="B48" s="50"/>
      <c r="C48" s="51"/>
      <c r="D48" s="51"/>
      <c r="E48" s="51"/>
      <c r="F48" s="51"/>
      <c r="G48" s="51"/>
      <c r="H48" s="51"/>
      <c r="I48" s="51"/>
      <c r="J48" s="51"/>
      <c r="K48" s="51"/>
      <c r="L48" s="51"/>
      <c r="M48" s="51"/>
      <c r="N48" s="51"/>
      <c r="O48" s="52"/>
      <c r="P48" s="3"/>
      <c r="Q48" s="3"/>
      <c r="R48" s="3"/>
      <c r="S48" s="3"/>
      <c r="T48" s="3"/>
      <c r="U48" s="3"/>
      <c r="V48" s="3"/>
      <c r="W48" s="3"/>
      <c r="X48" s="3"/>
      <c r="Y48" s="3"/>
      <c r="Z48" s="3"/>
    </row>
    <row r="49" ht="12.75" customHeight="1">
      <c r="A49" s="49"/>
      <c r="B49" s="50"/>
      <c r="C49" s="51"/>
      <c r="D49" s="51"/>
      <c r="E49" s="51"/>
      <c r="F49" s="51"/>
      <c r="G49" s="51"/>
      <c r="H49" s="51"/>
      <c r="I49" s="51"/>
      <c r="J49" s="51"/>
      <c r="K49" s="51"/>
      <c r="L49" s="51"/>
      <c r="M49" s="51"/>
      <c r="N49" s="51"/>
      <c r="O49" s="52"/>
      <c r="P49" s="3"/>
      <c r="Q49" s="3"/>
      <c r="R49" s="3"/>
      <c r="S49" s="3"/>
      <c r="T49" s="3"/>
      <c r="U49" s="3"/>
      <c r="V49" s="3"/>
      <c r="W49" s="3"/>
      <c r="X49" s="3"/>
      <c r="Y49" s="3"/>
      <c r="Z49" s="3"/>
    </row>
    <row r="50" ht="12.75" customHeight="1">
      <c r="A50" s="49"/>
      <c r="B50" s="50"/>
      <c r="C50" s="51"/>
      <c r="D50" s="51"/>
      <c r="E50" s="51"/>
      <c r="F50" s="51"/>
      <c r="G50" s="51"/>
      <c r="H50" s="51"/>
      <c r="I50" s="51"/>
      <c r="J50" s="51"/>
      <c r="K50" s="51"/>
      <c r="L50" s="51"/>
      <c r="M50" s="51"/>
      <c r="N50" s="51"/>
      <c r="O50" s="52"/>
      <c r="P50" s="3"/>
      <c r="Q50" s="3"/>
      <c r="R50" s="3"/>
      <c r="S50" s="3"/>
      <c r="T50" s="3"/>
      <c r="U50" s="3"/>
      <c r="V50" s="3"/>
      <c r="W50" s="3"/>
      <c r="X50" s="3"/>
      <c r="Y50" s="3"/>
      <c r="Z50" s="3"/>
    </row>
    <row r="51" ht="12.75" customHeight="1">
      <c r="A51" s="49"/>
      <c r="B51" s="50"/>
      <c r="C51" s="51"/>
      <c r="D51" s="51"/>
      <c r="E51" s="51"/>
      <c r="F51" s="51"/>
      <c r="G51" s="51"/>
      <c r="H51" s="51"/>
      <c r="I51" s="51"/>
      <c r="J51" s="51"/>
      <c r="K51" s="51"/>
      <c r="L51" s="51"/>
      <c r="M51" s="51"/>
      <c r="N51" s="51"/>
      <c r="O51" s="52"/>
      <c r="P51" s="3"/>
      <c r="Q51" s="3"/>
      <c r="R51" s="3"/>
      <c r="S51" s="3"/>
      <c r="T51" s="3"/>
      <c r="U51" s="3"/>
      <c r="V51" s="3"/>
      <c r="W51" s="3"/>
      <c r="X51" s="3"/>
      <c r="Y51" s="3"/>
      <c r="Z51" s="3"/>
    </row>
    <row r="52" ht="12.75" customHeight="1">
      <c r="A52" s="49"/>
      <c r="B52" s="50"/>
      <c r="C52" s="51"/>
      <c r="D52" s="51"/>
      <c r="E52" s="51"/>
      <c r="F52" s="51"/>
      <c r="G52" s="51"/>
      <c r="H52" s="51"/>
      <c r="I52" s="51"/>
      <c r="J52" s="51"/>
      <c r="K52" s="51"/>
      <c r="L52" s="51"/>
      <c r="M52" s="51"/>
      <c r="N52" s="51"/>
      <c r="O52" s="52"/>
      <c r="P52" s="3"/>
      <c r="Q52" s="3"/>
      <c r="R52" s="3"/>
      <c r="S52" s="3"/>
      <c r="T52" s="3"/>
      <c r="U52" s="3"/>
      <c r="V52" s="3"/>
      <c r="W52" s="3"/>
      <c r="X52" s="3"/>
      <c r="Y52" s="3"/>
      <c r="Z52" s="3"/>
    </row>
    <row r="53" ht="12.75" customHeight="1">
      <c r="A53" s="49"/>
      <c r="B53" s="50"/>
      <c r="C53" s="51"/>
      <c r="D53" s="51"/>
      <c r="E53" s="51"/>
      <c r="F53" s="51"/>
      <c r="G53" s="51"/>
      <c r="H53" s="51"/>
      <c r="I53" s="51"/>
      <c r="J53" s="51"/>
      <c r="K53" s="51"/>
      <c r="L53" s="51"/>
      <c r="M53" s="51"/>
      <c r="N53" s="51"/>
      <c r="O53" s="52"/>
      <c r="P53" s="3"/>
      <c r="Q53" s="3"/>
      <c r="R53" s="3"/>
      <c r="S53" s="3"/>
      <c r="T53" s="3"/>
      <c r="U53" s="3"/>
      <c r="V53" s="3"/>
      <c r="W53" s="3"/>
      <c r="X53" s="3"/>
      <c r="Y53" s="3"/>
      <c r="Z53" s="3"/>
    </row>
    <row r="54" ht="12.75" customHeight="1">
      <c r="A54" s="49"/>
      <c r="B54" s="50"/>
      <c r="C54" s="51"/>
      <c r="D54" s="51"/>
      <c r="E54" s="51"/>
      <c r="F54" s="51"/>
      <c r="G54" s="51"/>
      <c r="H54" s="51"/>
      <c r="I54" s="51"/>
      <c r="J54" s="51"/>
      <c r="K54" s="51"/>
      <c r="L54" s="51"/>
      <c r="M54" s="51"/>
      <c r="N54" s="51"/>
      <c r="O54" s="52"/>
      <c r="P54" s="3"/>
      <c r="Q54" s="3"/>
      <c r="R54" s="3"/>
      <c r="S54" s="3"/>
      <c r="T54" s="3"/>
      <c r="U54" s="3"/>
      <c r="V54" s="3"/>
      <c r="W54" s="3"/>
      <c r="X54" s="3"/>
      <c r="Y54" s="3"/>
      <c r="Z54" s="3"/>
    </row>
    <row r="55" ht="12.75" customHeight="1">
      <c r="A55" s="49"/>
      <c r="B55" s="50"/>
      <c r="C55" s="51"/>
      <c r="D55" s="51"/>
      <c r="E55" s="51"/>
      <c r="F55" s="51"/>
      <c r="G55" s="51"/>
      <c r="H55" s="51"/>
      <c r="I55" s="51"/>
      <c r="J55" s="51"/>
      <c r="K55" s="51"/>
      <c r="L55" s="51"/>
      <c r="M55" s="51"/>
      <c r="N55" s="51"/>
      <c r="O55" s="52"/>
      <c r="P55" s="3"/>
      <c r="Q55" s="3"/>
      <c r="R55" s="3"/>
      <c r="S55" s="3"/>
      <c r="T55" s="3"/>
      <c r="U55" s="3"/>
      <c r="V55" s="3"/>
      <c r="W55" s="3"/>
      <c r="X55" s="3"/>
      <c r="Y55" s="3"/>
      <c r="Z55" s="3"/>
    </row>
    <row r="56" ht="12.75" customHeight="1">
      <c r="A56" s="49"/>
      <c r="B56" s="50"/>
      <c r="C56" s="51"/>
      <c r="D56" s="51"/>
      <c r="E56" s="51"/>
      <c r="F56" s="51"/>
      <c r="G56" s="51"/>
      <c r="H56" s="51"/>
      <c r="I56" s="51"/>
      <c r="J56" s="51"/>
      <c r="K56" s="51"/>
      <c r="L56" s="51"/>
      <c r="M56" s="51"/>
      <c r="N56" s="51"/>
      <c r="O56" s="52"/>
      <c r="P56" s="3"/>
      <c r="Q56" s="3"/>
      <c r="R56" s="3"/>
      <c r="S56" s="3"/>
      <c r="T56" s="3"/>
      <c r="U56" s="3"/>
      <c r="V56" s="3"/>
      <c r="W56" s="3"/>
      <c r="X56" s="3"/>
      <c r="Y56" s="3"/>
      <c r="Z56" s="3"/>
    </row>
    <row r="57" ht="12.75" customHeight="1">
      <c r="A57" s="49"/>
      <c r="B57" s="50"/>
      <c r="C57" s="51"/>
      <c r="D57" s="51"/>
      <c r="E57" s="51"/>
      <c r="F57" s="51"/>
      <c r="G57" s="51"/>
      <c r="H57" s="51"/>
      <c r="I57" s="51"/>
      <c r="J57" s="51"/>
      <c r="K57" s="51"/>
      <c r="L57" s="51"/>
      <c r="M57" s="51"/>
      <c r="N57" s="51"/>
      <c r="O57" s="52"/>
      <c r="P57" s="3"/>
      <c r="Q57" s="3"/>
      <c r="R57" s="3"/>
      <c r="S57" s="3"/>
      <c r="T57" s="3"/>
      <c r="U57" s="3"/>
      <c r="V57" s="3"/>
      <c r="W57" s="3"/>
      <c r="X57" s="3"/>
      <c r="Y57" s="3"/>
      <c r="Z57" s="3"/>
    </row>
    <row r="58" ht="12.75" customHeight="1">
      <c r="A58" s="49"/>
      <c r="B58" s="50"/>
      <c r="C58" s="51"/>
      <c r="D58" s="51"/>
      <c r="E58" s="51"/>
      <c r="F58" s="51"/>
      <c r="G58" s="51"/>
      <c r="H58" s="51"/>
      <c r="I58" s="51"/>
      <c r="J58" s="51"/>
      <c r="K58" s="51"/>
      <c r="L58" s="51"/>
      <c r="M58" s="51"/>
      <c r="N58" s="51"/>
      <c r="O58" s="52"/>
      <c r="P58" s="3"/>
      <c r="Q58" s="3"/>
      <c r="R58" s="3"/>
      <c r="S58" s="3"/>
      <c r="T58" s="3"/>
      <c r="U58" s="3"/>
      <c r="V58" s="3"/>
      <c r="W58" s="3"/>
      <c r="X58" s="3"/>
      <c r="Y58" s="3"/>
      <c r="Z58" s="3"/>
    </row>
    <row r="59" ht="12.75" customHeight="1">
      <c r="A59" s="54"/>
      <c r="B59" s="55"/>
      <c r="C59" s="56"/>
      <c r="D59" s="56"/>
      <c r="E59" s="56"/>
      <c r="F59" s="56"/>
      <c r="G59" s="56"/>
      <c r="H59" s="56"/>
      <c r="I59" s="56"/>
      <c r="J59" s="56"/>
      <c r="K59" s="56"/>
      <c r="L59" s="56"/>
      <c r="M59" s="56"/>
      <c r="N59" s="56"/>
      <c r="O59" s="57"/>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49"/>
      <c r="B84" s="49"/>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49"/>
      <c r="B85" s="49"/>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49"/>
      <c r="B86" s="49"/>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49"/>
      <c r="B87" s="49"/>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49"/>
      <c r="B88" s="49"/>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49"/>
      <c r="B89" s="49"/>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49"/>
      <c r="B90" s="49"/>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49"/>
      <c r="B91" s="49"/>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49"/>
      <c r="B92" s="49"/>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49"/>
      <c r="B93" s="49"/>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49"/>
      <c r="B94" s="49"/>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49"/>
      <c r="B95" s="49"/>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49"/>
      <c r="B96" s="49"/>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49"/>
      <c r="B97" s="49"/>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49"/>
      <c r="B98" s="49"/>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49"/>
      <c r="B99" s="49"/>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49"/>
      <c r="B100" s="49"/>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49"/>
      <c r="B101" s="49"/>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49"/>
      <c r="B102" s="49"/>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49"/>
      <c r="B103" s="49"/>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49"/>
      <c r="B104" s="49"/>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49"/>
      <c r="B105" s="49"/>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49"/>
      <c r="B106" s="49"/>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49"/>
      <c r="B107" s="49"/>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49"/>
      <c r="B108" s="49"/>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49"/>
      <c r="B109" s="49"/>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49"/>
      <c r="B110" s="49"/>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49"/>
      <c r="B111" s="49"/>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49"/>
      <c r="B112" s="49"/>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49"/>
      <c r="B113" s="49"/>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49"/>
      <c r="B114" s="49"/>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49"/>
      <c r="B115" s="49"/>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49"/>
      <c r="B116" s="49"/>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49"/>
      <c r="B117" s="49"/>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49"/>
      <c r="B118" s="49"/>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49"/>
      <c r="B119" s="49"/>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49"/>
      <c r="B120" s="49"/>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49"/>
      <c r="B121" s="49"/>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49"/>
      <c r="B122" s="49"/>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49"/>
      <c r="B123" s="49"/>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49"/>
      <c r="B124" s="49"/>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49"/>
      <c r="B125" s="49"/>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49"/>
      <c r="B126" s="49"/>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49"/>
      <c r="B127" s="49"/>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49"/>
      <c r="B128" s="49"/>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49"/>
      <c r="B129" s="49"/>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49"/>
      <c r="B130" s="49"/>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49"/>
      <c r="B131" s="49"/>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49"/>
      <c r="B132" s="49"/>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49"/>
      <c r="B133" s="49"/>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49"/>
      <c r="B134" s="49"/>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49"/>
      <c r="B135" s="49"/>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49"/>
      <c r="B136" s="49"/>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49"/>
      <c r="B137" s="49"/>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49"/>
      <c r="B138" s="49"/>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49"/>
      <c r="B139" s="49"/>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49"/>
      <c r="B140" s="49"/>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49"/>
      <c r="B141" s="49"/>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49"/>
      <c r="B142" s="49"/>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49"/>
      <c r="B143" s="49"/>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49"/>
      <c r="B144" s="49"/>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49"/>
      <c r="B145" s="49"/>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49"/>
      <c r="B146" s="49"/>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49"/>
      <c r="B147" s="49"/>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49"/>
      <c r="B148" s="49"/>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49"/>
      <c r="B149" s="49"/>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49"/>
      <c r="B150" s="49"/>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49"/>
      <c r="B151" s="49"/>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49"/>
      <c r="B152" s="49"/>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49"/>
      <c r="B153" s="49"/>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49"/>
      <c r="B154" s="49"/>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49"/>
      <c r="B155" s="49"/>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49"/>
      <c r="B156" s="49"/>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49"/>
      <c r="B157" s="49"/>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49"/>
      <c r="B158" s="49"/>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49"/>
      <c r="B159" s="49"/>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9"/>
      <c r="B160" s="49"/>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49"/>
      <c r="B161" s="49"/>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49"/>
      <c r="B162" s="49"/>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49"/>
      <c r="B163" s="49"/>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49"/>
      <c r="B164" s="49"/>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49"/>
      <c r="B165" s="49"/>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49"/>
      <c r="B166" s="49"/>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49"/>
      <c r="B167" s="49"/>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49"/>
      <c r="B168" s="49"/>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49"/>
      <c r="B169" s="49"/>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49"/>
      <c r="B170" s="49"/>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49"/>
      <c r="B171" s="49"/>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49"/>
      <c r="B172" s="49"/>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49"/>
      <c r="B173" s="49"/>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49"/>
      <c r="B174" s="49"/>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49"/>
      <c r="B175" s="49"/>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49"/>
      <c r="B176" s="49"/>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49"/>
      <c r="B177" s="49"/>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49"/>
      <c r="B178" s="49"/>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49"/>
      <c r="B179" s="49"/>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49"/>
      <c r="B180" s="49"/>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49"/>
      <c r="B181" s="49"/>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49"/>
      <c r="B182" s="49"/>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49"/>
      <c r="B183" s="49"/>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49"/>
      <c r="B184" s="49"/>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49"/>
      <c r="B185" s="49"/>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49"/>
      <c r="B186" s="49"/>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49"/>
      <c r="B187" s="49"/>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49"/>
      <c r="B188" s="49"/>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49"/>
      <c r="B189" s="49"/>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49"/>
      <c r="B190" s="49"/>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49"/>
      <c r="B191" s="49"/>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49"/>
      <c r="B192" s="49"/>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49"/>
      <c r="B193" s="49"/>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49"/>
      <c r="B194" s="49"/>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49"/>
      <c r="B195" s="49"/>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49"/>
      <c r="B196" s="49"/>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49"/>
      <c r="B197" s="49"/>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49"/>
      <c r="B198" s="49"/>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49"/>
      <c r="B199" s="49"/>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49"/>
      <c r="B200" s="49"/>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49"/>
      <c r="B201" s="49"/>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49"/>
      <c r="B202" s="49"/>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49"/>
      <c r="B203" s="49"/>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49"/>
      <c r="B204" s="49"/>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49"/>
      <c r="B205" s="49"/>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49"/>
      <c r="B206" s="49"/>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49"/>
      <c r="B207" s="49"/>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49"/>
      <c r="B208" s="49"/>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49"/>
      <c r="B209" s="49"/>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49"/>
      <c r="B210" s="49"/>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49"/>
      <c r="B211" s="49"/>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49"/>
      <c r="B212" s="49"/>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49"/>
      <c r="B213" s="49"/>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49"/>
      <c r="B214" s="49"/>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49"/>
      <c r="B215" s="49"/>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49"/>
      <c r="B216" s="49"/>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49"/>
      <c r="B217" s="49"/>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49"/>
      <c r="B218" s="49"/>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49"/>
      <c r="B219" s="49"/>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49"/>
      <c r="B220" s="49"/>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O2"/>
    <mergeCell ref="B4:O4"/>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C0D9"/>
    <pageSetUpPr/>
  </sheetPr>
  <sheetViews>
    <sheetView workbookViewId="0"/>
  </sheetViews>
  <sheetFormatPr customHeight="1" defaultColWidth="14.43" defaultRowHeight="15.0"/>
  <cols>
    <col customWidth="1" min="1" max="1" width="18.57"/>
    <col customWidth="1" min="2" max="14" width="5.0"/>
    <col customWidth="1" min="15" max="15" width="4.86"/>
    <col customWidth="1" min="16" max="22" width="11.43"/>
  </cols>
  <sheetData>
    <row r="1" ht="12.75" customHeight="1">
      <c r="A1" s="58" t="s">
        <v>22</v>
      </c>
      <c r="B1" s="5"/>
      <c r="C1" s="5"/>
      <c r="D1" s="5"/>
      <c r="E1" s="5"/>
      <c r="F1" s="5"/>
      <c r="G1" s="5"/>
      <c r="H1" s="5"/>
      <c r="I1" s="5"/>
      <c r="J1" s="5"/>
      <c r="K1" s="5"/>
      <c r="L1" s="5"/>
      <c r="M1" s="5"/>
      <c r="N1" s="5"/>
      <c r="O1" s="6"/>
      <c r="P1" s="3"/>
      <c r="Q1" s="3"/>
      <c r="R1" s="3"/>
      <c r="S1" s="3"/>
      <c r="T1" s="3"/>
      <c r="U1" s="3"/>
      <c r="V1" s="3"/>
      <c r="W1" s="3"/>
      <c r="X1" s="3"/>
      <c r="Y1" s="3"/>
      <c r="Z1" s="3"/>
    </row>
    <row r="2" ht="12.75" customHeight="1">
      <c r="A2" s="59"/>
      <c r="B2" s="60"/>
      <c r="C2" s="60"/>
      <c r="D2" s="60"/>
      <c r="E2" s="60"/>
      <c r="F2" s="60"/>
      <c r="G2" s="60"/>
      <c r="H2" s="60"/>
      <c r="I2" s="60"/>
      <c r="J2" s="60"/>
      <c r="K2" s="60"/>
      <c r="L2" s="60"/>
      <c r="M2" s="60"/>
      <c r="N2" s="60"/>
      <c r="O2" s="61"/>
      <c r="P2" s="3"/>
      <c r="Q2" s="3"/>
      <c r="R2" s="3"/>
      <c r="S2" s="3"/>
      <c r="T2" s="3"/>
      <c r="U2" s="3"/>
      <c r="V2" s="3"/>
      <c r="W2" s="3"/>
      <c r="X2" s="3"/>
      <c r="Y2" s="3"/>
      <c r="Z2" s="3"/>
    </row>
    <row r="3" ht="12.75" customHeight="1">
      <c r="A3" s="41" t="s">
        <v>23</v>
      </c>
      <c r="B3" s="42" t="s">
        <v>24</v>
      </c>
      <c r="C3" s="43"/>
      <c r="D3" s="43"/>
      <c r="E3" s="43"/>
      <c r="F3" s="43"/>
      <c r="G3" s="43"/>
      <c r="H3" s="43"/>
      <c r="I3" s="43"/>
      <c r="J3" s="43"/>
      <c r="K3" s="43"/>
      <c r="L3" s="43"/>
      <c r="M3" s="43"/>
      <c r="N3" s="43"/>
      <c r="O3" s="44"/>
      <c r="P3" s="3"/>
      <c r="Q3" s="3"/>
      <c r="R3" s="3"/>
      <c r="S3" s="3"/>
      <c r="T3" s="3"/>
      <c r="U3" s="3"/>
      <c r="V3" s="3"/>
      <c r="W3" s="3"/>
      <c r="X3" s="3"/>
      <c r="Y3" s="3"/>
      <c r="Z3" s="3"/>
    </row>
    <row r="4" ht="12.75" customHeight="1">
      <c r="A4" s="45"/>
      <c r="B4" s="62"/>
      <c r="C4" s="63"/>
      <c r="D4" s="63"/>
      <c r="E4" s="63"/>
      <c r="F4" s="63"/>
      <c r="G4" s="63"/>
      <c r="H4" s="63"/>
      <c r="I4" s="63"/>
      <c r="J4" s="63"/>
      <c r="K4" s="63"/>
      <c r="L4" s="63"/>
      <c r="M4" s="63"/>
      <c r="N4" s="63"/>
      <c r="O4" s="64"/>
      <c r="P4" s="3"/>
      <c r="Q4" s="3"/>
      <c r="R4" s="3"/>
      <c r="S4" s="3"/>
      <c r="T4" s="3"/>
      <c r="U4" s="3"/>
      <c r="V4" s="3"/>
      <c r="W4" s="3"/>
      <c r="X4" s="3"/>
      <c r="Y4" s="3"/>
      <c r="Z4" s="3"/>
    </row>
    <row r="5" ht="12.75" customHeight="1">
      <c r="A5" s="49"/>
      <c r="B5" s="65"/>
      <c r="C5" s="66"/>
      <c r="D5" s="66"/>
      <c r="E5" s="66"/>
      <c r="F5" s="66"/>
      <c r="G5" s="66"/>
      <c r="H5" s="66"/>
      <c r="I5" s="66"/>
      <c r="J5" s="66"/>
      <c r="K5" s="66"/>
      <c r="L5" s="66"/>
      <c r="M5" s="66"/>
      <c r="N5" s="66"/>
      <c r="O5" s="67"/>
      <c r="P5" s="3"/>
      <c r="Q5" s="3"/>
      <c r="R5" s="3"/>
      <c r="S5" s="3"/>
      <c r="T5" s="3"/>
      <c r="U5" s="3"/>
      <c r="V5" s="3"/>
      <c r="W5" s="3"/>
      <c r="X5" s="3"/>
      <c r="Y5" s="3"/>
      <c r="Z5" s="3"/>
    </row>
    <row r="6" ht="12.75" customHeight="1">
      <c r="A6" s="49"/>
      <c r="B6" s="65"/>
      <c r="C6" s="66"/>
      <c r="D6" s="66"/>
      <c r="E6" s="66"/>
      <c r="F6" s="66"/>
      <c r="G6" s="66"/>
      <c r="H6" s="66"/>
      <c r="I6" s="66"/>
      <c r="J6" s="66"/>
      <c r="K6" s="66"/>
      <c r="L6" s="66"/>
      <c r="M6" s="66"/>
      <c r="N6" s="66"/>
      <c r="O6" s="67"/>
      <c r="P6" s="3"/>
      <c r="Q6" s="3"/>
      <c r="R6" s="3"/>
      <c r="S6" s="3"/>
      <c r="T6" s="3"/>
      <c r="U6" s="3"/>
      <c r="V6" s="3"/>
      <c r="W6" s="3"/>
      <c r="X6" s="3"/>
      <c r="Y6" s="3"/>
      <c r="Z6" s="3"/>
    </row>
    <row r="7" ht="12.75" customHeight="1">
      <c r="A7" s="49"/>
      <c r="B7" s="65"/>
      <c r="C7" s="66"/>
      <c r="D7" s="66"/>
      <c r="E7" s="66"/>
      <c r="F7" s="66"/>
      <c r="G7" s="66"/>
      <c r="H7" s="66"/>
      <c r="I7" s="66"/>
      <c r="J7" s="66"/>
      <c r="K7" s="66"/>
      <c r="L7" s="66"/>
      <c r="M7" s="66"/>
      <c r="N7" s="66"/>
      <c r="O7" s="67"/>
      <c r="P7" s="3"/>
      <c r="Q7" s="3"/>
      <c r="R7" s="3"/>
      <c r="S7" s="3"/>
      <c r="T7" s="3"/>
      <c r="U7" s="3"/>
      <c r="V7" s="3"/>
      <c r="W7" s="3"/>
      <c r="X7" s="3"/>
      <c r="Y7" s="3"/>
      <c r="Z7" s="3"/>
    </row>
    <row r="8" ht="12.75" customHeight="1">
      <c r="A8" s="49"/>
      <c r="B8" s="65"/>
      <c r="C8" s="66"/>
      <c r="D8" s="66"/>
      <c r="E8" s="66"/>
      <c r="F8" s="66"/>
      <c r="G8" s="66"/>
      <c r="H8" s="66"/>
      <c r="I8" s="66"/>
      <c r="J8" s="66"/>
      <c r="K8" s="66"/>
      <c r="L8" s="66"/>
      <c r="M8" s="66"/>
      <c r="N8" s="66"/>
      <c r="O8" s="67"/>
      <c r="P8" s="3"/>
      <c r="Q8" s="3"/>
      <c r="R8" s="3"/>
      <c r="S8" s="3"/>
      <c r="T8" s="3"/>
      <c r="U8" s="3"/>
      <c r="V8" s="3"/>
      <c r="W8" s="3"/>
      <c r="X8" s="3"/>
      <c r="Y8" s="3"/>
      <c r="Z8" s="3"/>
    </row>
    <row r="9" ht="12.75" customHeight="1">
      <c r="A9" s="49"/>
      <c r="B9" s="65"/>
      <c r="C9" s="66"/>
      <c r="D9" s="66"/>
      <c r="E9" s="66"/>
      <c r="F9" s="66"/>
      <c r="G9" s="66"/>
      <c r="H9" s="66"/>
      <c r="I9" s="66"/>
      <c r="J9" s="66"/>
      <c r="K9" s="66"/>
      <c r="L9" s="66"/>
      <c r="M9" s="66"/>
      <c r="N9" s="66"/>
      <c r="O9" s="67"/>
      <c r="P9" s="3"/>
      <c r="Q9" s="3"/>
      <c r="R9" s="3"/>
      <c r="S9" s="3"/>
      <c r="T9" s="3"/>
      <c r="U9" s="3"/>
      <c r="V9" s="3"/>
      <c r="W9" s="3"/>
      <c r="X9" s="3"/>
      <c r="Y9" s="3"/>
      <c r="Z9" s="3"/>
    </row>
    <row r="10" ht="12.75" customHeight="1">
      <c r="A10" s="49"/>
      <c r="B10" s="65"/>
      <c r="C10" s="66"/>
      <c r="D10" s="66"/>
      <c r="E10" s="66"/>
      <c r="F10" s="66"/>
      <c r="G10" s="66"/>
      <c r="H10" s="66"/>
      <c r="I10" s="66"/>
      <c r="J10" s="66"/>
      <c r="K10" s="66"/>
      <c r="L10" s="66"/>
      <c r="M10" s="66"/>
      <c r="N10" s="66"/>
      <c r="O10" s="67"/>
      <c r="P10" s="3"/>
      <c r="Q10" s="3"/>
      <c r="R10" s="3"/>
      <c r="S10" s="3"/>
      <c r="T10" s="3"/>
      <c r="U10" s="3"/>
      <c r="V10" s="3"/>
      <c r="W10" s="3"/>
      <c r="X10" s="3"/>
      <c r="Y10" s="3"/>
      <c r="Z10" s="3"/>
    </row>
    <row r="11" ht="12.75" customHeight="1">
      <c r="A11" s="49"/>
      <c r="B11" s="65"/>
      <c r="C11" s="66"/>
      <c r="D11" s="66"/>
      <c r="E11" s="66"/>
      <c r="F11" s="66"/>
      <c r="G11" s="66"/>
      <c r="H11" s="66"/>
      <c r="I11" s="66"/>
      <c r="J11" s="66"/>
      <c r="K11" s="66"/>
      <c r="L11" s="66"/>
      <c r="M11" s="66"/>
      <c r="N11" s="66"/>
      <c r="O11" s="67"/>
      <c r="P11" s="3"/>
      <c r="Q11" s="3"/>
      <c r="R11" s="3"/>
      <c r="S11" s="3"/>
      <c r="T11" s="3"/>
      <c r="U11" s="3"/>
      <c r="V11" s="3"/>
      <c r="W11" s="3"/>
      <c r="X11" s="3"/>
      <c r="Y11" s="3"/>
      <c r="Z11" s="3"/>
    </row>
    <row r="12" ht="12.75" customHeight="1">
      <c r="A12" s="49"/>
      <c r="B12" s="65"/>
      <c r="C12" s="66"/>
      <c r="D12" s="66"/>
      <c r="E12" s="66"/>
      <c r="F12" s="66"/>
      <c r="G12" s="66"/>
      <c r="H12" s="66"/>
      <c r="I12" s="66"/>
      <c r="J12" s="66"/>
      <c r="K12" s="66"/>
      <c r="L12" s="66"/>
      <c r="M12" s="66"/>
      <c r="N12" s="66"/>
      <c r="O12" s="67"/>
      <c r="P12" s="3"/>
      <c r="Q12" s="3"/>
      <c r="R12" s="3"/>
      <c r="S12" s="3"/>
      <c r="T12" s="3"/>
      <c r="U12" s="3"/>
      <c r="V12" s="3"/>
      <c r="W12" s="3"/>
      <c r="X12" s="3"/>
      <c r="Y12" s="3"/>
      <c r="Z12" s="3"/>
    </row>
    <row r="13" ht="12.75" customHeight="1">
      <c r="A13" s="49"/>
      <c r="B13" s="65"/>
      <c r="C13" s="66"/>
      <c r="D13" s="66"/>
      <c r="E13" s="66"/>
      <c r="F13" s="66"/>
      <c r="G13" s="66"/>
      <c r="H13" s="66"/>
      <c r="I13" s="66"/>
      <c r="J13" s="66"/>
      <c r="K13" s="66"/>
      <c r="L13" s="66"/>
      <c r="M13" s="66"/>
      <c r="N13" s="66"/>
      <c r="O13" s="67"/>
      <c r="P13" s="3"/>
      <c r="Q13" s="3"/>
      <c r="R13" s="3"/>
      <c r="S13" s="3"/>
      <c r="T13" s="3"/>
      <c r="U13" s="3"/>
      <c r="V13" s="3"/>
      <c r="W13" s="3"/>
      <c r="X13" s="3"/>
      <c r="Y13" s="3"/>
      <c r="Z13" s="3"/>
    </row>
    <row r="14" ht="12.75" customHeight="1">
      <c r="A14" s="49"/>
      <c r="B14" s="65"/>
      <c r="C14" s="66"/>
      <c r="D14" s="66"/>
      <c r="E14" s="66"/>
      <c r="F14" s="66"/>
      <c r="G14" s="66"/>
      <c r="H14" s="66"/>
      <c r="I14" s="66"/>
      <c r="J14" s="66"/>
      <c r="K14" s="66"/>
      <c r="L14" s="66"/>
      <c r="M14" s="66"/>
      <c r="N14" s="66"/>
      <c r="O14" s="67"/>
      <c r="P14" s="3"/>
      <c r="Q14" s="3"/>
      <c r="R14" s="3"/>
      <c r="S14" s="3"/>
      <c r="T14" s="3"/>
      <c r="U14" s="3"/>
      <c r="V14" s="3"/>
      <c r="W14" s="3"/>
      <c r="X14" s="3"/>
      <c r="Y14" s="3"/>
      <c r="Z14" s="3"/>
    </row>
    <row r="15" ht="12.75" customHeight="1">
      <c r="A15" s="49"/>
      <c r="B15" s="65"/>
      <c r="C15" s="66"/>
      <c r="D15" s="66"/>
      <c r="E15" s="66"/>
      <c r="F15" s="66"/>
      <c r="G15" s="66"/>
      <c r="H15" s="66"/>
      <c r="I15" s="66"/>
      <c r="J15" s="66"/>
      <c r="K15" s="66"/>
      <c r="L15" s="66"/>
      <c r="M15" s="66"/>
      <c r="N15" s="66"/>
      <c r="O15" s="67"/>
      <c r="P15" s="3"/>
      <c r="Q15" s="3"/>
      <c r="R15" s="3"/>
      <c r="S15" s="3"/>
      <c r="T15" s="3"/>
      <c r="U15" s="3"/>
      <c r="V15" s="3"/>
      <c r="W15" s="3"/>
      <c r="X15" s="3"/>
      <c r="Y15" s="3"/>
      <c r="Z15" s="3"/>
    </row>
    <row r="16" ht="12.75" customHeight="1">
      <c r="A16" s="49"/>
      <c r="B16" s="65"/>
      <c r="C16" s="66"/>
      <c r="D16" s="66"/>
      <c r="E16" s="66"/>
      <c r="F16" s="66"/>
      <c r="G16" s="66"/>
      <c r="H16" s="66"/>
      <c r="I16" s="66"/>
      <c r="J16" s="66"/>
      <c r="K16" s="66"/>
      <c r="L16" s="66"/>
      <c r="M16" s="66"/>
      <c r="N16" s="66"/>
      <c r="O16" s="67"/>
      <c r="P16" s="3"/>
      <c r="Q16" s="3"/>
      <c r="R16" s="3"/>
      <c r="S16" s="3"/>
      <c r="T16" s="3"/>
      <c r="U16" s="3"/>
      <c r="V16" s="3"/>
      <c r="W16" s="3"/>
      <c r="X16" s="3"/>
      <c r="Y16" s="3"/>
      <c r="Z16" s="3"/>
    </row>
    <row r="17" ht="12.75" customHeight="1">
      <c r="A17" s="49"/>
      <c r="B17" s="65"/>
      <c r="C17" s="66"/>
      <c r="D17" s="66"/>
      <c r="E17" s="66"/>
      <c r="F17" s="66"/>
      <c r="G17" s="66"/>
      <c r="H17" s="66"/>
      <c r="I17" s="66"/>
      <c r="J17" s="66"/>
      <c r="K17" s="66"/>
      <c r="L17" s="66"/>
      <c r="M17" s="66"/>
      <c r="N17" s="66"/>
      <c r="O17" s="67"/>
      <c r="P17" s="3"/>
      <c r="Q17" s="3"/>
      <c r="R17" s="3"/>
      <c r="S17" s="3"/>
      <c r="T17" s="3"/>
      <c r="U17" s="3"/>
      <c r="V17" s="3"/>
      <c r="W17" s="3"/>
      <c r="X17" s="3"/>
      <c r="Y17" s="3"/>
      <c r="Z17" s="3"/>
    </row>
    <row r="18" ht="12.75" customHeight="1">
      <c r="A18" s="49"/>
      <c r="B18" s="65"/>
      <c r="C18" s="66"/>
      <c r="D18" s="66"/>
      <c r="E18" s="66"/>
      <c r="F18" s="66"/>
      <c r="G18" s="66"/>
      <c r="H18" s="66"/>
      <c r="I18" s="66"/>
      <c r="J18" s="66"/>
      <c r="K18" s="66"/>
      <c r="L18" s="66"/>
      <c r="M18" s="66"/>
      <c r="N18" s="66"/>
      <c r="O18" s="67"/>
      <c r="P18" s="3"/>
      <c r="Q18" s="3"/>
      <c r="R18" s="3"/>
      <c r="S18" s="3"/>
      <c r="T18" s="3"/>
      <c r="U18" s="3"/>
      <c r="V18" s="3"/>
      <c r="W18" s="3"/>
      <c r="X18" s="3"/>
      <c r="Y18" s="3"/>
      <c r="Z18" s="3"/>
    </row>
    <row r="19" ht="12.75" customHeight="1">
      <c r="A19" s="49"/>
      <c r="B19" s="65"/>
      <c r="C19" s="66"/>
      <c r="D19" s="66"/>
      <c r="E19" s="66"/>
      <c r="F19" s="66"/>
      <c r="G19" s="66"/>
      <c r="H19" s="66"/>
      <c r="I19" s="66"/>
      <c r="J19" s="66"/>
      <c r="K19" s="66"/>
      <c r="L19" s="66"/>
      <c r="M19" s="66"/>
      <c r="N19" s="66"/>
      <c r="O19" s="67"/>
      <c r="P19" s="3"/>
      <c r="Q19" s="3"/>
      <c r="R19" s="3"/>
      <c r="S19" s="3"/>
      <c r="T19" s="3"/>
      <c r="U19" s="3"/>
      <c r="V19" s="3"/>
      <c r="W19" s="3"/>
      <c r="X19" s="3"/>
      <c r="Y19" s="3"/>
      <c r="Z19" s="3"/>
    </row>
    <row r="20" ht="12.75" customHeight="1">
      <c r="A20" s="49"/>
      <c r="B20" s="65"/>
      <c r="C20" s="66"/>
      <c r="D20" s="66"/>
      <c r="E20" s="66"/>
      <c r="F20" s="66"/>
      <c r="G20" s="66"/>
      <c r="H20" s="66"/>
      <c r="I20" s="66"/>
      <c r="J20" s="66"/>
      <c r="K20" s="66"/>
      <c r="L20" s="66"/>
      <c r="M20" s="66"/>
      <c r="N20" s="66"/>
      <c r="O20" s="67"/>
      <c r="P20" s="3"/>
      <c r="Q20" s="3"/>
      <c r="R20" s="3"/>
      <c r="S20" s="3"/>
      <c r="T20" s="3"/>
      <c r="U20" s="3"/>
      <c r="V20" s="3"/>
      <c r="W20" s="3"/>
      <c r="X20" s="3"/>
      <c r="Y20" s="3"/>
      <c r="Z20" s="3"/>
    </row>
    <row r="21" ht="12.75" customHeight="1">
      <c r="A21" s="49"/>
      <c r="B21" s="65"/>
      <c r="C21" s="66"/>
      <c r="D21" s="66"/>
      <c r="E21" s="66"/>
      <c r="F21" s="66"/>
      <c r="G21" s="66"/>
      <c r="H21" s="66"/>
      <c r="I21" s="66"/>
      <c r="J21" s="66"/>
      <c r="K21" s="66"/>
      <c r="L21" s="66"/>
      <c r="M21" s="66"/>
      <c r="N21" s="66"/>
      <c r="O21" s="67"/>
      <c r="P21" s="3"/>
      <c r="Q21" s="3"/>
      <c r="R21" s="3"/>
      <c r="S21" s="3"/>
      <c r="T21" s="3"/>
      <c r="U21" s="3"/>
      <c r="V21" s="3"/>
      <c r="W21" s="3"/>
      <c r="X21" s="3"/>
      <c r="Y21" s="3"/>
      <c r="Z21" s="3"/>
    </row>
    <row r="22" ht="12.75" customHeight="1">
      <c r="A22" s="49"/>
      <c r="B22" s="65"/>
      <c r="C22" s="66"/>
      <c r="D22" s="66"/>
      <c r="E22" s="66"/>
      <c r="F22" s="66"/>
      <c r="G22" s="66"/>
      <c r="H22" s="66"/>
      <c r="I22" s="66"/>
      <c r="J22" s="66"/>
      <c r="K22" s="66"/>
      <c r="L22" s="66"/>
      <c r="M22" s="66"/>
      <c r="N22" s="66"/>
      <c r="O22" s="67"/>
      <c r="P22" s="3"/>
      <c r="Q22" s="3"/>
      <c r="R22" s="3"/>
      <c r="S22" s="3"/>
      <c r="T22" s="3"/>
      <c r="U22" s="3"/>
      <c r="V22" s="3"/>
      <c r="W22" s="3"/>
      <c r="X22" s="3"/>
      <c r="Y22" s="3"/>
      <c r="Z22" s="3"/>
    </row>
    <row r="23" ht="12.75" customHeight="1">
      <c r="A23" s="49"/>
      <c r="B23" s="65"/>
      <c r="C23" s="66"/>
      <c r="D23" s="66"/>
      <c r="E23" s="66"/>
      <c r="F23" s="66"/>
      <c r="G23" s="66"/>
      <c r="H23" s="66"/>
      <c r="I23" s="66"/>
      <c r="J23" s="66"/>
      <c r="K23" s="66"/>
      <c r="L23" s="66"/>
      <c r="M23" s="66"/>
      <c r="N23" s="66"/>
      <c r="O23" s="67"/>
      <c r="P23" s="3"/>
      <c r="Q23" s="3"/>
      <c r="R23" s="3"/>
      <c r="S23" s="3"/>
      <c r="T23" s="3"/>
      <c r="U23" s="3"/>
      <c r="V23" s="3"/>
      <c r="W23" s="3"/>
      <c r="X23" s="3"/>
      <c r="Y23" s="3"/>
      <c r="Z23" s="3"/>
    </row>
    <row r="24" ht="12.75" customHeight="1">
      <c r="A24" s="49"/>
      <c r="B24" s="65"/>
      <c r="C24" s="66"/>
      <c r="D24" s="66"/>
      <c r="E24" s="66"/>
      <c r="F24" s="66"/>
      <c r="G24" s="66"/>
      <c r="H24" s="66"/>
      <c r="I24" s="66"/>
      <c r="J24" s="66"/>
      <c r="K24" s="66"/>
      <c r="L24" s="66"/>
      <c r="M24" s="66"/>
      <c r="N24" s="66"/>
      <c r="O24" s="67"/>
      <c r="P24" s="3"/>
      <c r="Q24" s="3"/>
      <c r="R24" s="3"/>
      <c r="S24" s="3"/>
      <c r="T24" s="3"/>
      <c r="U24" s="3"/>
      <c r="V24" s="3"/>
      <c r="W24" s="3"/>
      <c r="X24" s="3"/>
      <c r="Y24" s="3"/>
      <c r="Z24" s="3"/>
    </row>
    <row r="25" ht="12.75" customHeight="1">
      <c r="A25" s="49"/>
      <c r="B25" s="65"/>
      <c r="C25" s="66"/>
      <c r="D25" s="66"/>
      <c r="E25" s="66"/>
      <c r="F25" s="66"/>
      <c r="G25" s="66"/>
      <c r="H25" s="66"/>
      <c r="I25" s="66"/>
      <c r="J25" s="66"/>
      <c r="K25" s="66"/>
      <c r="L25" s="66"/>
      <c r="M25" s="66"/>
      <c r="N25" s="66"/>
      <c r="O25" s="67"/>
      <c r="P25" s="3"/>
      <c r="Q25" s="3"/>
      <c r="R25" s="3"/>
      <c r="S25" s="3"/>
      <c r="T25" s="3"/>
      <c r="U25" s="3"/>
      <c r="V25" s="3"/>
      <c r="W25" s="3"/>
      <c r="X25" s="3"/>
      <c r="Y25" s="3"/>
      <c r="Z25" s="3"/>
    </row>
    <row r="26" ht="12.75" customHeight="1">
      <c r="A26" s="49"/>
      <c r="B26" s="65"/>
      <c r="C26" s="66"/>
      <c r="D26" s="66"/>
      <c r="E26" s="66"/>
      <c r="F26" s="66"/>
      <c r="G26" s="66"/>
      <c r="H26" s="66"/>
      <c r="I26" s="66"/>
      <c r="J26" s="66"/>
      <c r="K26" s="66"/>
      <c r="L26" s="66"/>
      <c r="M26" s="66"/>
      <c r="N26" s="66"/>
      <c r="O26" s="67"/>
      <c r="P26" s="3"/>
      <c r="Q26" s="3"/>
      <c r="R26" s="3"/>
      <c r="S26" s="3"/>
      <c r="T26" s="3"/>
      <c r="U26" s="3"/>
      <c r="V26" s="3"/>
      <c r="W26" s="3"/>
      <c r="X26" s="3"/>
      <c r="Y26" s="3"/>
      <c r="Z26" s="3"/>
    </row>
    <row r="27" ht="12.75" customHeight="1">
      <c r="A27" s="49"/>
      <c r="B27" s="65"/>
      <c r="C27" s="66"/>
      <c r="D27" s="66"/>
      <c r="E27" s="66"/>
      <c r="F27" s="66"/>
      <c r="G27" s="66"/>
      <c r="H27" s="66"/>
      <c r="I27" s="66"/>
      <c r="J27" s="66"/>
      <c r="K27" s="66"/>
      <c r="L27" s="66"/>
      <c r="M27" s="66"/>
      <c r="N27" s="66"/>
      <c r="O27" s="67"/>
      <c r="P27" s="3"/>
      <c r="Q27" s="3"/>
      <c r="R27" s="3"/>
      <c r="S27" s="3"/>
      <c r="T27" s="3"/>
      <c r="U27" s="3"/>
      <c r="V27" s="3"/>
      <c r="W27" s="3"/>
      <c r="X27" s="3"/>
      <c r="Y27" s="3"/>
      <c r="Z27" s="3"/>
    </row>
    <row r="28" ht="12.75" customHeight="1">
      <c r="A28" s="49"/>
      <c r="B28" s="65"/>
      <c r="C28" s="66"/>
      <c r="D28" s="66"/>
      <c r="E28" s="66"/>
      <c r="F28" s="66"/>
      <c r="G28" s="66"/>
      <c r="H28" s="66"/>
      <c r="I28" s="66"/>
      <c r="J28" s="66"/>
      <c r="K28" s="66"/>
      <c r="L28" s="66"/>
      <c r="M28" s="66"/>
      <c r="N28" s="66"/>
      <c r="O28" s="67"/>
      <c r="P28" s="3"/>
      <c r="Q28" s="3"/>
      <c r="R28" s="3"/>
      <c r="S28" s="3"/>
      <c r="T28" s="3"/>
      <c r="U28" s="3"/>
      <c r="V28" s="3"/>
      <c r="W28" s="3"/>
      <c r="X28" s="3"/>
      <c r="Y28" s="3"/>
      <c r="Z28" s="3"/>
    </row>
    <row r="29" ht="12.75" customHeight="1">
      <c r="A29" s="49"/>
      <c r="B29" s="65"/>
      <c r="C29" s="66"/>
      <c r="D29" s="66"/>
      <c r="E29" s="66"/>
      <c r="F29" s="66"/>
      <c r="G29" s="66"/>
      <c r="H29" s="66"/>
      <c r="I29" s="66"/>
      <c r="J29" s="66"/>
      <c r="K29" s="66"/>
      <c r="L29" s="66"/>
      <c r="M29" s="66"/>
      <c r="N29" s="66"/>
      <c r="O29" s="67"/>
      <c r="P29" s="3"/>
      <c r="Q29" s="3"/>
      <c r="R29" s="3"/>
      <c r="S29" s="3"/>
      <c r="T29" s="3"/>
      <c r="U29" s="3"/>
      <c r="V29" s="3"/>
      <c r="W29" s="3"/>
      <c r="X29" s="3"/>
      <c r="Y29" s="3"/>
      <c r="Z29" s="3"/>
    </row>
    <row r="30" ht="12.75" customHeight="1">
      <c r="A30" s="49"/>
      <c r="B30" s="65"/>
      <c r="C30" s="66"/>
      <c r="D30" s="66"/>
      <c r="E30" s="66"/>
      <c r="F30" s="66"/>
      <c r="G30" s="66"/>
      <c r="H30" s="66"/>
      <c r="I30" s="66"/>
      <c r="J30" s="66"/>
      <c r="K30" s="66"/>
      <c r="L30" s="66"/>
      <c r="M30" s="66"/>
      <c r="N30" s="66"/>
      <c r="O30" s="67"/>
      <c r="P30" s="3"/>
      <c r="Q30" s="3"/>
      <c r="R30" s="3"/>
      <c r="S30" s="3"/>
      <c r="T30" s="3"/>
      <c r="U30" s="3"/>
      <c r="V30" s="3"/>
      <c r="W30" s="3"/>
      <c r="X30" s="3"/>
      <c r="Y30" s="3"/>
      <c r="Z30" s="3"/>
    </row>
    <row r="31" ht="12.75" customHeight="1">
      <c r="A31" s="49"/>
      <c r="B31" s="65"/>
      <c r="C31" s="66"/>
      <c r="D31" s="66"/>
      <c r="E31" s="66"/>
      <c r="F31" s="66"/>
      <c r="G31" s="66"/>
      <c r="H31" s="66"/>
      <c r="I31" s="66"/>
      <c r="J31" s="66"/>
      <c r="K31" s="66"/>
      <c r="L31" s="66"/>
      <c r="M31" s="66"/>
      <c r="N31" s="66"/>
      <c r="O31" s="67"/>
      <c r="P31" s="3"/>
      <c r="Q31" s="3"/>
      <c r="R31" s="3"/>
      <c r="S31" s="3"/>
      <c r="T31" s="3"/>
      <c r="U31" s="3"/>
      <c r="V31" s="3"/>
      <c r="W31" s="3"/>
      <c r="X31" s="3"/>
      <c r="Y31" s="3"/>
      <c r="Z31" s="3"/>
    </row>
    <row r="32" ht="12.75" customHeight="1">
      <c r="A32" s="49"/>
      <c r="B32" s="65"/>
      <c r="C32" s="66"/>
      <c r="D32" s="66"/>
      <c r="E32" s="66"/>
      <c r="F32" s="66"/>
      <c r="G32" s="66"/>
      <c r="H32" s="66"/>
      <c r="I32" s="66"/>
      <c r="J32" s="66"/>
      <c r="K32" s="66"/>
      <c r="L32" s="66"/>
      <c r="M32" s="66"/>
      <c r="N32" s="66"/>
      <c r="O32" s="67"/>
      <c r="P32" s="3"/>
      <c r="Q32" s="3"/>
      <c r="R32" s="3"/>
      <c r="S32" s="3"/>
      <c r="T32" s="3"/>
      <c r="U32" s="3"/>
      <c r="V32" s="3"/>
      <c r="W32" s="3"/>
      <c r="X32" s="3"/>
      <c r="Y32" s="3"/>
      <c r="Z32" s="3"/>
    </row>
    <row r="33" ht="12.75" customHeight="1">
      <c r="A33" s="49"/>
      <c r="B33" s="65"/>
      <c r="C33" s="66"/>
      <c r="D33" s="66"/>
      <c r="E33" s="66"/>
      <c r="F33" s="66"/>
      <c r="G33" s="66"/>
      <c r="H33" s="66"/>
      <c r="I33" s="66"/>
      <c r="J33" s="66"/>
      <c r="K33" s="66"/>
      <c r="L33" s="66"/>
      <c r="M33" s="66"/>
      <c r="N33" s="66"/>
      <c r="O33" s="67"/>
      <c r="P33" s="3"/>
      <c r="Q33" s="3"/>
      <c r="R33" s="3"/>
      <c r="S33" s="3"/>
      <c r="T33" s="3"/>
      <c r="U33" s="3"/>
      <c r="V33" s="3"/>
      <c r="W33" s="3"/>
      <c r="X33" s="3"/>
      <c r="Y33" s="3"/>
      <c r="Z33" s="3"/>
    </row>
    <row r="34" ht="12.75" customHeight="1">
      <c r="A34" s="49"/>
      <c r="B34" s="65"/>
      <c r="C34" s="66"/>
      <c r="D34" s="66"/>
      <c r="E34" s="66"/>
      <c r="F34" s="66"/>
      <c r="G34" s="66"/>
      <c r="H34" s="66"/>
      <c r="I34" s="66"/>
      <c r="J34" s="66"/>
      <c r="K34" s="66"/>
      <c r="L34" s="66"/>
      <c r="M34" s="66"/>
      <c r="N34" s="66"/>
      <c r="O34" s="67"/>
      <c r="P34" s="3"/>
      <c r="Q34" s="3"/>
      <c r="R34" s="3"/>
      <c r="S34" s="3"/>
      <c r="T34" s="3"/>
      <c r="U34" s="3"/>
      <c r="V34" s="3"/>
      <c r="W34" s="3"/>
      <c r="X34" s="3"/>
      <c r="Y34" s="3"/>
      <c r="Z34" s="3"/>
    </row>
    <row r="35" ht="12.75" customHeight="1">
      <c r="A35" s="49"/>
      <c r="B35" s="65"/>
      <c r="C35" s="66"/>
      <c r="D35" s="66"/>
      <c r="E35" s="66"/>
      <c r="F35" s="66"/>
      <c r="G35" s="66"/>
      <c r="H35" s="66"/>
      <c r="I35" s="66"/>
      <c r="J35" s="66"/>
      <c r="K35" s="66"/>
      <c r="L35" s="66"/>
      <c r="M35" s="66"/>
      <c r="N35" s="66"/>
      <c r="O35" s="67"/>
      <c r="P35" s="3"/>
      <c r="Q35" s="3"/>
      <c r="R35" s="3"/>
      <c r="S35" s="3"/>
      <c r="T35" s="3"/>
      <c r="U35" s="3"/>
      <c r="V35" s="3"/>
      <c r="W35" s="3"/>
      <c r="X35" s="3"/>
      <c r="Y35" s="3"/>
      <c r="Z35" s="3"/>
    </row>
    <row r="36" ht="12.75" customHeight="1">
      <c r="A36" s="49"/>
      <c r="B36" s="65"/>
      <c r="C36" s="66"/>
      <c r="D36" s="66"/>
      <c r="E36" s="66"/>
      <c r="F36" s="66"/>
      <c r="G36" s="66"/>
      <c r="H36" s="66"/>
      <c r="I36" s="66"/>
      <c r="J36" s="66"/>
      <c r="K36" s="66"/>
      <c r="L36" s="66"/>
      <c r="M36" s="66"/>
      <c r="N36" s="66"/>
      <c r="O36" s="67"/>
      <c r="P36" s="3"/>
      <c r="Q36" s="3"/>
      <c r="R36" s="3"/>
      <c r="S36" s="3"/>
      <c r="T36" s="3"/>
      <c r="U36" s="3"/>
      <c r="V36" s="3"/>
      <c r="W36" s="3"/>
      <c r="X36" s="3"/>
      <c r="Y36" s="3"/>
      <c r="Z36" s="3"/>
    </row>
    <row r="37" ht="12.75" customHeight="1">
      <c r="A37" s="49"/>
      <c r="B37" s="65"/>
      <c r="C37" s="66"/>
      <c r="D37" s="66"/>
      <c r="E37" s="66"/>
      <c r="F37" s="66"/>
      <c r="G37" s="66"/>
      <c r="H37" s="66"/>
      <c r="I37" s="66"/>
      <c r="J37" s="66"/>
      <c r="K37" s="66"/>
      <c r="L37" s="66"/>
      <c r="M37" s="66"/>
      <c r="N37" s="66"/>
      <c r="O37" s="67"/>
      <c r="P37" s="3"/>
      <c r="Q37" s="3"/>
      <c r="R37" s="3"/>
      <c r="S37" s="3"/>
      <c r="T37" s="3"/>
      <c r="U37" s="3"/>
      <c r="V37" s="3"/>
      <c r="W37" s="3"/>
      <c r="X37" s="3"/>
      <c r="Y37" s="3"/>
      <c r="Z37" s="3"/>
    </row>
    <row r="38" ht="12.75" customHeight="1">
      <c r="A38" s="49"/>
      <c r="B38" s="65"/>
      <c r="C38" s="66"/>
      <c r="D38" s="66"/>
      <c r="E38" s="66"/>
      <c r="F38" s="66"/>
      <c r="G38" s="66"/>
      <c r="H38" s="66"/>
      <c r="I38" s="66"/>
      <c r="J38" s="66"/>
      <c r="K38" s="66"/>
      <c r="L38" s="66"/>
      <c r="M38" s="66"/>
      <c r="N38" s="66"/>
      <c r="O38" s="67"/>
      <c r="P38" s="3"/>
      <c r="Q38" s="3"/>
      <c r="R38" s="3"/>
      <c r="S38" s="3"/>
      <c r="T38" s="3"/>
      <c r="U38" s="3"/>
      <c r="V38" s="3"/>
      <c r="W38" s="3"/>
      <c r="X38" s="3"/>
      <c r="Y38" s="3"/>
      <c r="Z38" s="3"/>
    </row>
    <row r="39" ht="12.75" customHeight="1">
      <c r="A39" s="49"/>
      <c r="B39" s="65"/>
      <c r="C39" s="66"/>
      <c r="D39" s="66"/>
      <c r="E39" s="66"/>
      <c r="F39" s="66"/>
      <c r="G39" s="66"/>
      <c r="H39" s="66"/>
      <c r="I39" s="66"/>
      <c r="J39" s="66"/>
      <c r="K39" s="66"/>
      <c r="L39" s="66"/>
      <c r="M39" s="66"/>
      <c r="N39" s="66"/>
      <c r="O39" s="67"/>
      <c r="P39" s="3"/>
      <c r="Q39" s="3"/>
      <c r="R39" s="3"/>
      <c r="S39" s="3"/>
      <c r="T39" s="3"/>
      <c r="U39" s="3"/>
      <c r="V39" s="3"/>
      <c r="W39" s="3"/>
      <c r="X39" s="3"/>
      <c r="Y39" s="3"/>
      <c r="Z39" s="3"/>
    </row>
    <row r="40" ht="12.75" customHeight="1">
      <c r="A40" s="49"/>
      <c r="B40" s="65"/>
      <c r="C40" s="66"/>
      <c r="D40" s="66"/>
      <c r="E40" s="66"/>
      <c r="F40" s="66"/>
      <c r="G40" s="66"/>
      <c r="H40" s="66"/>
      <c r="I40" s="66"/>
      <c r="J40" s="66"/>
      <c r="K40" s="66"/>
      <c r="L40" s="66"/>
      <c r="M40" s="66"/>
      <c r="N40" s="66"/>
      <c r="O40" s="67"/>
      <c r="P40" s="3"/>
      <c r="Q40" s="3"/>
      <c r="R40" s="3"/>
      <c r="S40" s="3"/>
      <c r="T40" s="3"/>
      <c r="U40" s="3"/>
      <c r="V40" s="3"/>
      <c r="W40" s="3"/>
      <c r="X40" s="3"/>
      <c r="Y40" s="3"/>
      <c r="Z40" s="3"/>
    </row>
    <row r="41" ht="12.75" customHeight="1">
      <c r="A41" s="49"/>
      <c r="B41" s="65"/>
      <c r="C41" s="66"/>
      <c r="D41" s="66"/>
      <c r="E41" s="66"/>
      <c r="F41" s="66"/>
      <c r="G41" s="66"/>
      <c r="H41" s="66"/>
      <c r="I41" s="66"/>
      <c r="J41" s="66"/>
      <c r="K41" s="66"/>
      <c r="L41" s="66"/>
      <c r="M41" s="66"/>
      <c r="N41" s="66"/>
      <c r="O41" s="67"/>
      <c r="P41" s="3"/>
      <c r="Q41" s="3"/>
      <c r="R41" s="3"/>
      <c r="S41" s="3"/>
      <c r="T41" s="3"/>
      <c r="U41" s="3"/>
      <c r="V41" s="3"/>
      <c r="W41" s="3"/>
      <c r="X41" s="3"/>
      <c r="Y41" s="3"/>
      <c r="Z41" s="3"/>
    </row>
    <row r="42" ht="12.75" customHeight="1">
      <c r="A42" s="49"/>
      <c r="B42" s="65"/>
      <c r="C42" s="66"/>
      <c r="D42" s="66"/>
      <c r="E42" s="66"/>
      <c r="F42" s="66"/>
      <c r="G42" s="66"/>
      <c r="H42" s="66"/>
      <c r="I42" s="66"/>
      <c r="J42" s="66"/>
      <c r="K42" s="66"/>
      <c r="L42" s="66"/>
      <c r="M42" s="66"/>
      <c r="N42" s="66"/>
      <c r="O42" s="67"/>
      <c r="P42" s="3"/>
      <c r="Q42" s="3"/>
      <c r="R42" s="3"/>
      <c r="S42" s="3"/>
      <c r="T42" s="3"/>
      <c r="U42" s="3"/>
      <c r="V42" s="3"/>
      <c r="W42" s="3"/>
      <c r="X42" s="3"/>
      <c r="Y42" s="3"/>
      <c r="Z42" s="3"/>
    </row>
    <row r="43" ht="12.75" customHeight="1">
      <c r="A43" s="49"/>
      <c r="B43" s="65"/>
      <c r="C43" s="66"/>
      <c r="D43" s="66"/>
      <c r="E43" s="66"/>
      <c r="F43" s="66"/>
      <c r="G43" s="66"/>
      <c r="H43" s="66"/>
      <c r="I43" s="66"/>
      <c r="J43" s="66"/>
      <c r="K43" s="66"/>
      <c r="L43" s="66"/>
      <c r="M43" s="66"/>
      <c r="N43" s="66"/>
      <c r="O43" s="67"/>
      <c r="P43" s="3"/>
      <c r="Q43" s="3"/>
      <c r="R43" s="3"/>
      <c r="S43" s="3"/>
      <c r="T43" s="3"/>
      <c r="U43" s="3"/>
      <c r="V43" s="3"/>
      <c r="W43" s="3"/>
      <c r="X43" s="3"/>
      <c r="Y43" s="3"/>
      <c r="Z43" s="3"/>
    </row>
    <row r="44" ht="12.75" customHeight="1">
      <c r="A44" s="49"/>
      <c r="B44" s="65"/>
      <c r="C44" s="66"/>
      <c r="D44" s="66"/>
      <c r="E44" s="66"/>
      <c r="F44" s="66"/>
      <c r="G44" s="66"/>
      <c r="H44" s="66"/>
      <c r="I44" s="66"/>
      <c r="J44" s="66"/>
      <c r="K44" s="66"/>
      <c r="L44" s="66"/>
      <c r="M44" s="66"/>
      <c r="N44" s="66"/>
      <c r="O44" s="67"/>
      <c r="P44" s="3"/>
      <c r="Q44" s="3"/>
      <c r="R44" s="3"/>
      <c r="S44" s="3"/>
      <c r="T44" s="3"/>
      <c r="U44" s="3"/>
      <c r="V44" s="3"/>
      <c r="W44" s="3"/>
      <c r="X44" s="3"/>
      <c r="Y44" s="3"/>
      <c r="Z44" s="3"/>
    </row>
    <row r="45" ht="12.75" customHeight="1">
      <c r="A45" s="49"/>
      <c r="B45" s="65"/>
      <c r="C45" s="66"/>
      <c r="D45" s="66"/>
      <c r="E45" s="66"/>
      <c r="F45" s="66"/>
      <c r="G45" s="66"/>
      <c r="H45" s="66"/>
      <c r="I45" s="66"/>
      <c r="J45" s="66"/>
      <c r="K45" s="66"/>
      <c r="L45" s="66"/>
      <c r="M45" s="66"/>
      <c r="N45" s="66"/>
      <c r="O45" s="67"/>
      <c r="P45" s="3"/>
      <c r="Q45" s="3"/>
      <c r="R45" s="3"/>
      <c r="S45" s="3"/>
      <c r="T45" s="3"/>
      <c r="U45" s="3"/>
      <c r="V45" s="3"/>
      <c r="W45" s="3"/>
      <c r="X45" s="3"/>
      <c r="Y45" s="3"/>
      <c r="Z45" s="3"/>
    </row>
    <row r="46" ht="12.75" customHeight="1">
      <c r="A46" s="49"/>
      <c r="B46" s="65"/>
      <c r="C46" s="66"/>
      <c r="D46" s="66"/>
      <c r="E46" s="66"/>
      <c r="F46" s="66"/>
      <c r="G46" s="66"/>
      <c r="H46" s="66"/>
      <c r="I46" s="66"/>
      <c r="J46" s="66"/>
      <c r="K46" s="66"/>
      <c r="L46" s="66"/>
      <c r="M46" s="66"/>
      <c r="N46" s="66"/>
      <c r="O46" s="67"/>
      <c r="P46" s="3"/>
      <c r="Q46" s="3"/>
      <c r="R46" s="3"/>
      <c r="S46" s="3"/>
      <c r="T46" s="3"/>
      <c r="U46" s="3"/>
      <c r="V46" s="3"/>
      <c r="W46" s="3"/>
      <c r="X46" s="3"/>
      <c r="Y46" s="3"/>
      <c r="Z46" s="3"/>
    </row>
    <row r="47" ht="12.75" customHeight="1">
      <c r="A47" s="49"/>
      <c r="B47" s="65"/>
      <c r="C47" s="66"/>
      <c r="D47" s="66"/>
      <c r="E47" s="66"/>
      <c r="F47" s="66"/>
      <c r="G47" s="66"/>
      <c r="H47" s="66"/>
      <c r="I47" s="66"/>
      <c r="J47" s="66"/>
      <c r="K47" s="66"/>
      <c r="L47" s="66"/>
      <c r="M47" s="66"/>
      <c r="N47" s="66"/>
      <c r="O47" s="67"/>
      <c r="P47" s="3"/>
      <c r="Q47" s="3"/>
      <c r="R47" s="3"/>
      <c r="S47" s="3"/>
      <c r="T47" s="3"/>
      <c r="U47" s="3"/>
      <c r="V47" s="3"/>
      <c r="W47" s="3"/>
      <c r="X47" s="3"/>
      <c r="Y47" s="3"/>
      <c r="Z47" s="3"/>
    </row>
    <row r="48" ht="12.75" customHeight="1">
      <c r="A48" s="49"/>
      <c r="B48" s="65"/>
      <c r="C48" s="66"/>
      <c r="D48" s="66"/>
      <c r="E48" s="66"/>
      <c r="F48" s="66"/>
      <c r="G48" s="66"/>
      <c r="H48" s="66"/>
      <c r="I48" s="66"/>
      <c r="J48" s="66"/>
      <c r="K48" s="66"/>
      <c r="L48" s="66"/>
      <c r="M48" s="66"/>
      <c r="N48" s="66"/>
      <c r="O48" s="67"/>
      <c r="P48" s="3"/>
      <c r="Q48" s="3"/>
      <c r="R48" s="3"/>
      <c r="S48" s="3"/>
      <c r="T48" s="3"/>
      <c r="U48" s="3"/>
      <c r="V48" s="3"/>
      <c r="W48" s="3"/>
      <c r="X48" s="3"/>
      <c r="Y48" s="3"/>
      <c r="Z48" s="3"/>
    </row>
    <row r="49" ht="12.75" customHeight="1">
      <c r="A49" s="49"/>
      <c r="B49" s="65"/>
      <c r="C49" s="66"/>
      <c r="D49" s="66"/>
      <c r="E49" s="66"/>
      <c r="F49" s="66"/>
      <c r="G49" s="66"/>
      <c r="H49" s="66"/>
      <c r="I49" s="66"/>
      <c r="J49" s="66"/>
      <c r="K49" s="66"/>
      <c r="L49" s="66"/>
      <c r="M49" s="66"/>
      <c r="N49" s="66"/>
      <c r="O49" s="67"/>
      <c r="P49" s="3"/>
      <c r="Q49" s="3"/>
      <c r="R49" s="3"/>
      <c r="S49" s="3"/>
      <c r="T49" s="3"/>
      <c r="U49" s="3"/>
      <c r="V49" s="3"/>
      <c r="W49" s="3"/>
      <c r="X49" s="3"/>
      <c r="Y49" s="3"/>
      <c r="Z49" s="3"/>
    </row>
    <row r="50" ht="12.75" customHeight="1">
      <c r="A50" s="49"/>
      <c r="B50" s="65"/>
      <c r="C50" s="66"/>
      <c r="D50" s="66"/>
      <c r="E50" s="66"/>
      <c r="F50" s="66"/>
      <c r="G50" s="66"/>
      <c r="H50" s="66"/>
      <c r="I50" s="66"/>
      <c r="J50" s="66"/>
      <c r="K50" s="66"/>
      <c r="L50" s="66"/>
      <c r="M50" s="66"/>
      <c r="N50" s="66"/>
      <c r="O50" s="67"/>
      <c r="P50" s="3"/>
      <c r="Q50" s="3"/>
      <c r="R50" s="3"/>
      <c r="S50" s="3"/>
      <c r="T50" s="3"/>
      <c r="U50" s="3"/>
      <c r="V50" s="3"/>
      <c r="W50" s="3"/>
      <c r="X50" s="3"/>
      <c r="Y50" s="3"/>
      <c r="Z50" s="3"/>
    </row>
    <row r="51" ht="12.75" customHeight="1">
      <c r="A51" s="49"/>
      <c r="B51" s="65"/>
      <c r="C51" s="66"/>
      <c r="D51" s="66"/>
      <c r="E51" s="66"/>
      <c r="F51" s="66"/>
      <c r="G51" s="66"/>
      <c r="H51" s="66"/>
      <c r="I51" s="66"/>
      <c r="J51" s="66"/>
      <c r="K51" s="66"/>
      <c r="L51" s="66"/>
      <c r="M51" s="66"/>
      <c r="N51" s="66"/>
      <c r="O51" s="67"/>
      <c r="P51" s="3"/>
      <c r="Q51" s="3"/>
      <c r="R51" s="3"/>
      <c r="S51" s="3"/>
      <c r="T51" s="3"/>
      <c r="U51" s="3"/>
      <c r="V51" s="3"/>
      <c r="W51" s="3"/>
      <c r="X51" s="3"/>
      <c r="Y51" s="3"/>
      <c r="Z51" s="3"/>
    </row>
    <row r="52" ht="12.75" customHeight="1">
      <c r="A52" s="49"/>
      <c r="B52" s="65"/>
      <c r="C52" s="66"/>
      <c r="D52" s="66"/>
      <c r="E52" s="66"/>
      <c r="F52" s="66"/>
      <c r="G52" s="66"/>
      <c r="H52" s="66"/>
      <c r="I52" s="66"/>
      <c r="J52" s="66"/>
      <c r="K52" s="66"/>
      <c r="L52" s="66"/>
      <c r="M52" s="66"/>
      <c r="N52" s="66"/>
      <c r="O52" s="67"/>
      <c r="P52" s="3"/>
      <c r="Q52" s="3"/>
      <c r="R52" s="3"/>
      <c r="S52" s="3"/>
      <c r="T52" s="3"/>
      <c r="U52" s="3"/>
      <c r="V52" s="3"/>
      <c r="W52" s="3"/>
      <c r="X52" s="3"/>
      <c r="Y52" s="3"/>
      <c r="Z52" s="3"/>
    </row>
    <row r="53" ht="12.75" customHeight="1">
      <c r="A53" s="49"/>
      <c r="B53" s="65"/>
      <c r="C53" s="66"/>
      <c r="D53" s="66"/>
      <c r="E53" s="66"/>
      <c r="F53" s="66"/>
      <c r="G53" s="66"/>
      <c r="H53" s="66"/>
      <c r="I53" s="66"/>
      <c r="J53" s="66"/>
      <c r="K53" s="66"/>
      <c r="L53" s="66"/>
      <c r="M53" s="66"/>
      <c r="N53" s="66"/>
      <c r="O53" s="67"/>
      <c r="P53" s="3"/>
      <c r="Q53" s="3"/>
      <c r="R53" s="3"/>
      <c r="S53" s="3"/>
      <c r="T53" s="3"/>
      <c r="U53" s="3"/>
      <c r="V53" s="3"/>
      <c r="W53" s="3"/>
      <c r="X53" s="3"/>
      <c r="Y53" s="3"/>
      <c r="Z53" s="3"/>
    </row>
    <row r="54" ht="12.75" customHeight="1">
      <c r="A54" s="49"/>
      <c r="B54" s="65"/>
      <c r="C54" s="66"/>
      <c r="D54" s="66"/>
      <c r="E54" s="66"/>
      <c r="F54" s="66"/>
      <c r="G54" s="66"/>
      <c r="H54" s="66"/>
      <c r="I54" s="66"/>
      <c r="J54" s="66"/>
      <c r="K54" s="66"/>
      <c r="L54" s="66"/>
      <c r="M54" s="66"/>
      <c r="N54" s="66"/>
      <c r="O54" s="67"/>
      <c r="P54" s="3"/>
      <c r="Q54" s="3"/>
      <c r="R54" s="3"/>
      <c r="S54" s="3"/>
      <c r="T54" s="3"/>
      <c r="U54" s="3"/>
      <c r="V54" s="3"/>
      <c r="W54" s="3"/>
      <c r="X54" s="3"/>
      <c r="Y54" s="3"/>
      <c r="Z54" s="3"/>
    </row>
    <row r="55" ht="12.75" customHeight="1">
      <c r="A55" s="49"/>
      <c r="B55" s="65"/>
      <c r="C55" s="66"/>
      <c r="D55" s="66"/>
      <c r="E55" s="66"/>
      <c r="F55" s="66"/>
      <c r="G55" s="66"/>
      <c r="H55" s="66"/>
      <c r="I55" s="66"/>
      <c r="J55" s="66"/>
      <c r="K55" s="66"/>
      <c r="L55" s="66"/>
      <c r="M55" s="66"/>
      <c r="N55" s="66"/>
      <c r="O55" s="67"/>
      <c r="P55" s="3"/>
      <c r="Q55" s="3"/>
      <c r="R55" s="3"/>
      <c r="S55" s="3"/>
      <c r="T55" s="3"/>
      <c r="U55" s="3"/>
      <c r="V55" s="3"/>
      <c r="W55" s="3"/>
      <c r="X55" s="3"/>
      <c r="Y55" s="3"/>
      <c r="Z55" s="3"/>
    </row>
    <row r="56" ht="12.75" customHeight="1">
      <c r="A56" s="49"/>
      <c r="B56" s="65"/>
      <c r="C56" s="66"/>
      <c r="D56" s="66"/>
      <c r="E56" s="66"/>
      <c r="F56" s="66"/>
      <c r="G56" s="66"/>
      <c r="H56" s="66"/>
      <c r="I56" s="66"/>
      <c r="J56" s="66"/>
      <c r="K56" s="66"/>
      <c r="L56" s="66"/>
      <c r="M56" s="66"/>
      <c r="N56" s="66"/>
      <c r="O56" s="67"/>
      <c r="P56" s="3"/>
      <c r="Q56" s="3"/>
      <c r="R56" s="3"/>
      <c r="S56" s="3"/>
      <c r="T56" s="3"/>
      <c r="U56" s="3"/>
      <c r="V56" s="3"/>
      <c r="W56" s="3"/>
      <c r="X56" s="3"/>
      <c r="Y56" s="3"/>
      <c r="Z56" s="3"/>
    </row>
    <row r="57" ht="12.75" customHeight="1">
      <c r="A57" s="49"/>
      <c r="B57" s="65"/>
      <c r="C57" s="66"/>
      <c r="D57" s="66"/>
      <c r="E57" s="66"/>
      <c r="F57" s="66"/>
      <c r="G57" s="66"/>
      <c r="H57" s="66"/>
      <c r="I57" s="66"/>
      <c r="J57" s="66"/>
      <c r="K57" s="66"/>
      <c r="L57" s="66"/>
      <c r="M57" s="66"/>
      <c r="N57" s="66"/>
      <c r="O57" s="67"/>
      <c r="P57" s="3"/>
      <c r="Q57" s="3"/>
      <c r="R57" s="3"/>
      <c r="S57" s="3"/>
      <c r="T57" s="3"/>
      <c r="U57" s="3"/>
      <c r="V57" s="3"/>
      <c r="W57" s="3"/>
      <c r="X57" s="3"/>
      <c r="Y57" s="3"/>
      <c r="Z57" s="3"/>
    </row>
    <row r="58" ht="12.75" customHeight="1">
      <c r="A58" s="49"/>
      <c r="B58" s="65"/>
      <c r="C58" s="66"/>
      <c r="D58" s="66"/>
      <c r="E58" s="66"/>
      <c r="F58" s="66"/>
      <c r="G58" s="66"/>
      <c r="H58" s="66"/>
      <c r="I58" s="66"/>
      <c r="J58" s="66"/>
      <c r="K58" s="66"/>
      <c r="L58" s="66"/>
      <c r="M58" s="66"/>
      <c r="N58" s="66"/>
      <c r="O58" s="67"/>
      <c r="P58" s="3"/>
      <c r="Q58" s="3"/>
      <c r="R58" s="3"/>
      <c r="S58" s="3"/>
      <c r="T58" s="3"/>
      <c r="U58" s="3"/>
      <c r="V58" s="3"/>
      <c r="W58" s="3"/>
      <c r="X58" s="3"/>
      <c r="Y58" s="3"/>
      <c r="Z58" s="3"/>
    </row>
    <row r="59" ht="12.75" customHeight="1">
      <c r="A59" s="54"/>
      <c r="B59" s="68"/>
      <c r="C59" s="69"/>
      <c r="D59" s="69"/>
      <c r="E59" s="69"/>
      <c r="F59" s="69"/>
      <c r="G59" s="69"/>
      <c r="H59" s="69"/>
      <c r="I59" s="69"/>
      <c r="J59" s="69"/>
      <c r="K59" s="69"/>
      <c r="L59" s="69"/>
      <c r="M59" s="69"/>
      <c r="N59" s="69"/>
      <c r="O59" s="70"/>
      <c r="P59" s="3"/>
      <c r="Q59" s="3"/>
      <c r="R59" s="3"/>
      <c r="S59" s="3"/>
      <c r="T59" s="3"/>
      <c r="U59" s="3"/>
      <c r="V59" s="3"/>
      <c r="W59" s="3"/>
      <c r="X59" s="3"/>
      <c r="Y59" s="3"/>
      <c r="Z59" s="3"/>
    </row>
    <row r="60" ht="12.75" customHeight="1">
      <c r="A60" s="49"/>
      <c r="B60" s="49"/>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49"/>
      <c r="B61" s="49"/>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49"/>
      <c r="B62" s="49"/>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49"/>
      <c r="B63" s="49"/>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49"/>
      <c r="B64" s="49"/>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49"/>
      <c r="B65" s="49"/>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49"/>
      <c r="B66" s="49"/>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49"/>
      <c r="B67" s="49"/>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49"/>
      <c r="B68" s="49"/>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49"/>
      <c r="B69" s="49"/>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49"/>
      <c r="B70" s="49"/>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49"/>
      <c r="B71" s="49"/>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49"/>
      <c r="B72" s="49"/>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49"/>
      <c r="B73" s="49"/>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49"/>
      <c r="B74" s="49"/>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49"/>
      <c r="B75" s="49"/>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49"/>
      <c r="B76" s="49"/>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49"/>
      <c r="B77" s="49"/>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49"/>
      <c r="B78" s="49"/>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49"/>
      <c r="B79" s="49"/>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49"/>
      <c r="B80" s="49"/>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49"/>
      <c r="B81" s="49"/>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49"/>
      <c r="B82" s="49"/>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49"/>
      <c r="B83" s="49"/>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49"/>
      <c r="B84" s="49"/>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49"/>
      <c r="B85" s="49"/>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49"/>
      <c r="B86" s="49"/>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49"/>
      <c r="B87" s="49"/>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49"/>
      <c r="B88" s="49"/>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49"/>
      <c r="B89" s="49"/>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49"/>
      <c r="B90" s="49"/>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49"/>
      <c r="B91" s="49"/>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49"/>
      <c r="B92" s="49"/>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49"/>
      <c r="B93" s="49"/>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49"/>
      <c r="B94" s="49"/>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49"/>
      <c r="B95" s="49"/>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49"/>
      <c r="B96" s="49"/>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49"/>
      <c r="B97" s="49"/>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49"/>
      <c r="B98" s="49"/>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49"/>
      <c r="B99" s="49"/>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49"/>
      <c r="B100" s="49"/>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49"/>
      <c r="B101" s="49"/>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49"/>
      <c r="B102" s="49"/>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49"/>
      <c r="B103" s="49"/>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49"/>
      <c r="B104" s="49"/>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49"/>
      <c r="B105" s="49"/>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49"/>
      <c r="B106" s="49"/>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49"/>
      <c r="B107" s="49"/>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49"/>
      <c r="B108" s="49"/>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49"/>
      <c r="B109" s="49"/>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49"/>
      <c r="B110" s="49"/>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49"/>
      <c r="B111" s="49"/>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49"/>
      <c r="B112" s="49"/>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49"/>
      <c r="B113" s="49"/>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49"/>
      <c r="B114" s="49"/>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49"/>
      <c r="B115" s="49"/>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49"/>
      <c r="B116" s="49"/>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49"/>
      <c r="B117" s="49"/>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49"/>
      <c r="B118" s="49"/>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49"/>
      <c r="B119" s="49"/>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49"/>
      <c r="B120" s="49"/>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49"/>
      <c r="B121" s="49"/>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49"/>
      <c r="B122" s="49"/>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49"/>
      <c r="B123" s="49"/>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49"/>
      <c r="B124" s="49"/>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49"/>
      <c r="B125" s="49"/>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49"/>
      <c r="B126" s="49"/>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49"/>
      <c r="B127" s="49"/>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49"/>
      <c r="B128" s="49"/>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49"/>
      <c r="B129" s="49"/>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49"/>
      <c r="B130" s="49"/>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49"/>
      <c r="B131" s="49"/>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49"/>
      <c r="B132" s="49"/>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49"/>
      <c r="B133" s="49"/>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49"/>
      <c r="B134" s="49"/>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49"/>
      <c r="B135" s="49"/>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49"/>
      <c r="B136" s="49"/>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49"/>
      <c r="B137" s="49"/>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49"/>
      <c r="B138" s="49"/>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49"/>
      <c r="B139" s="49"/>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49"/>
      <c r="B140" s="49"/>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49"/>
      <c r="B141" s="49"/>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49"/>
      <c r="B142" s="49"/>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49"/>
      <c r="B143" s="49"/>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49"/>
      <c r="B144" s="49"/>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49"/>
      <c r="B145" s="49"/>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49"/>
      <c r="B146" s="49"/>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49"/>
      <c r="B147" s="49"/>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49"/>
      <c r="B148" s="49"/>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49"/>
      <c r="B149" s="49"/>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49"/>
      <c r="B150" s="49"/>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49"/>
      <c r="B151" s="49"/>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49"/>
      <c r="B152" s="49"/>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49"/>
      <c r="B153" s="49"/>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49"/>
      <c r="B154" s="49"/>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49"/>
      <c r="B155" s="49"/>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49"/>
      <c r="B156" s="49"/>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49"/>
      <c r="B157" s="49"/>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49"/>
      <c r="B158" s="49"/>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49"/>
      <c r="B159" s="49"/>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9"/>
      <c r="B160" s="49"/>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49"/>
      <c r="B161" s="49"/>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49"/>
      <c r="B162" s="49"/>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49"/>
      <c r="B163" s="49"/>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49"/>
      <c r="B164" s="49"/>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49"/>
      <c r="B165" s="49"/>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49"/>
      <c r="B166" s="49"/>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49"/>
      <c r="B167" s="49"/>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49"/>
      <c r="B168" s="49"/>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49"/>
      <c r="B169" s="49"/>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49"/>
      <c r="B170" s="49"/>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49"/>
      <c r="B171" s="49"/>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49"/>
      <c r="B172" s="49"/>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49"/>
      <c r="B173" s="49"/>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49"/>
      <c r="B174" s="49"/>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49"/>
      <c r="B175" s="49"/>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49"/>
      <c r="B176" s="49"/>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49"/>
      <c r="B177" s="49"/>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49"/>
      <c r="B178" s="49"/>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49"/>
      <c r="B179" s="49"/>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49"/>
      <c r="B180" s="49"/>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49"/>
      <c r="B181" s="49"/>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49"/>
      <c r="B182" s="49"/>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49"/>
      <c r="B183" s="49"/>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49"/>
      <c r="B184" s="49"/>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49"/>
      <c r="B185" s="49"/>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49"/>
      <c r="B186" s="49"/>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49"/>
      <c r="B187" s="49"/>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49"/>
      <c r="B188" s="49"/>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49"/>
      <c r="B189" s="49"/>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49"/>
      <c r="B190" s="49"/>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49"/>
      <c r="B191" s="49"/>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49"/>
      <c r="B192" s="49"/>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49"/>
      <c r="B193" s="49"/>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49"/>
      <c r="B194" s="49"/>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49"/>
      <c r="B195" s="49"/>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49"/>
      <c r="B196" s="49"/>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49"/>
      <c r="B197" s="49"/>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49"/>
      <c r="B198" s="49"/>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49"/>
      <c r="B199" s="49"/>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49"/>
      <c r="B200" s="49"/>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49"/>
      <c r="B201" s="49"/>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49"/>
      <c r="B202" s="49"/>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49"/>
      <c r="B203" s="49"/>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49"/>
      <c r="B204" s="49"/>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49"/>
      <c r="B205" s="49"/>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49"/>
      <c r="B206" s="49"/>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49"/>
      <c r="B207" s="49"/>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49"/>
      <c r="B208" s="49"/>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49"/>
      <c r="B209" s="49"/>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49"/>
      <c r="B210" s="49"/>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49"/>
      <c r="B211" s="49"/>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49"/>
      <c r="B212" s="49"/>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49"/>
      <c r="B213" s="49"/>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49"/>
      <c r="B214" s="49"/>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49"/>
      <c r="B215" s="49"/>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49"/>
      <c r="B216" s="49"/>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49"/>
      <c r="B217" s="49"/>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49"/>
      <c r="B218" s="49"/>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49"/>
      <c r="B219" s="49"/>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49"/>
      <c r="B220" s="49"/>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O2"/>
    <mergeCell ref="B3:O3"/>
  </mergeCells>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4.43" defaultRowHeight="15.0"/>
  <cols>
    <col customWidth="1" min="1" max="4" width="5.0"/>
    <col customWidth="1" min="5" max="6" width="6.14"/>
    <col customWidth="1" min="7" max="22" width="5.0"/>
    <col customWidth="1" min="23" max="26" width="11.43"/>
  </cols>
  <sheetData>
    <row r="1" ht="12.75" customHeight="1">
      <c r="A1" s="71" t="str">
        <f>CONCATENATE(Read_Me!A1," FS ASES ",Read_Me!B1," - COVER SHEET")</f>
        <v>2025 FS ASES V1.1 - COVER SHEET</v>
      </c>
      <c r="T1" s="71"/>
      <c r="U1" s="71"/>
      <c r="V1" s="71"/>
      <c r="W1" s="3"/>
      <c r="X1" s="3"/>
      <c r="Y1" s="3"/>
      <c r="Z1" s="3"/>
    </row>
    <row r="2" ht="12.75" customHeight="1">
      <c r="A2" s="71"/>
      <c r="B2" s="71"/>
      <c r="C2" s="71"/>
      <c r="D2" s="71"/>
      <c r="E2" s="71"/>
      <c r="F2" s="71"/>
      <c r="G2" s="71"/>
      <c r="H2" s="71"/>
      <c r="I2" s="71"/>
      <c r="J2" s="71"/>
      <c r="K2" s="3"/>
      <c r="L2" s="3"/>
      <c r="M2" s="3"/>
      <c r="N2" s="3"/>
      <c r="O2" s="3"/>
      <c r="P2" s="3"/>
      <c r="Q2" s="3"/>
      <c r="R2" s="3"/>
      <c r="S2" s="3"/>
      <c r="T2" s="3"/>
      <c r="U2" s="3"/>
      <c r="V2" s="3"/>
      <c r="W2" s="3"/>
      <c r="X2" s="3"/>
      <c r="Y2" s="3"/>
      <c r="Z2" s="3"/>
    </row>
    <row r="3" ht="12.75" customHeight="1">
      <c r="A3" s="72" t="s">
        <v>25</v>
      </c>
      <c r="W3" s="3"/>
      <c r="X3" s="3"/>
      <c r="Y3" s="3"/>
      <c r="Z3" s="3"/>
    </row>
    <row r="4" ht="12.75" customHeight="1">
      <c r="W4" s="3"/>
      <c r="X4" s="3"/>
      <c r="Y4" s="3"/>
      <c r="Z4" s="3"/>
    </row>
    <row r="5" ht="12.75" customHeight="1">
      <c r="W5" s="3"/>
      <c r="X5" s="3"/>
      <c r="Y5" s="3"/>
      <c r="Z5" s="3"/>
    </row>
    <row r="6" ht="12.75" customHeight="1">
      <c r="W6" s="3"/>
      <c r="X6" s="3"/>
      <c r="Y6" s="3"/>
      <c r="Z6" s="3"/>
    </row>
    <row r="7" ht="12.75" customHeight="1">
      <c r="A7" s="72"/>
      <c r="B7" s="72"/>
      <c r="C7" s="72"/>
      <c r="D7" s="72"/>
      <c r="E7" s="72"/>
      <c r="F7" s="72"/>
      <c r="G7" s="72"/>
      <c r="H7" s="72"/>
      <c r="I7" s="72"/>
      <c r="J7" s="72"/>
      <c r="K7" s="72"/>
      <c r="L7" s="72"/>
      <c r="M7" s="72"/>
      <c r="N7" s="72"/>
      <c r="O7" s="72"/>
      <c r="P7" s="72"/>
      <c r="Q7" s="72"/>
      <c r="R7" s="72"/>
      <c r="S7" s="72"/>
      <c r="T7" s="73"/>
      <c r="U7" s="73"/>
      <c r="V7" s="73"/>
      <c r="W7" s="3"/>
      <c r="X7" s="3"/>
      <c r="Y7" s="3"/>
      <c r="Z7" s="3"/>
    </row>
    <row r="8" ht="12.75" customHeight="1">
      <c r="A8" s="74" t="s">
        <v>26</v>
      </c>
      <c r="B8" s="3"/>
      <c r="C8" s="3"/>
      <c r="D8" s="72"/>
      <c r="E8" s="72"/>
      <c r="F8" s="72"/>
      <c r="G8" s="72"/>
      <c r="H8" s="72"/>
      <c r="I8" s="72"/>
      <c r="J8" s="72"/>
      <c r="K8" s="72"/>
      <c r="L8" s="72"/>
      <c r="M8" s="72"/>
      <c r="N8" s="72"/>
      <c r="O8" s="72"/>
      <c r="P8" s="72"/>
      <c r="Q8" s="72"/>
      <c r="R8" s="72"/>
      <c r="S8" s="72"/>
      <c r="T8" s="73"/>
      <c r="U8" s="73"/>
      <c r="V8" s="73"/>
      <c r="W8" s="3"/>
      <c r="X8" s="3"/>
      <c r="Y8" s="3"/>
      <c r="Z8" s="3"/>
    </row>
    <row r="9" ht="12.75" customHeight="1">
      <c r="A9" s="75" t="s">
        <v>27</v>
      </c>
      <c r="B9" s="44"/>
      <c r="C9" s="3" t="s">
        <v>28</v>
      </c>
      <c r="D9" s="72"/>
      <c r="E9" s="72"/>
      <c r="F9" s="72"/>
      <c r="G9" s="72"/>
      <c r="H9" s="72"/>
      <c r="I9" s="72"/>
      <c r="J9" s="72"/>
      <c r="K9" s="72"/>
      <c r="L9" s="72"/>
      <c r="M9" s="72"/>
      <c r="N9" s="72"/>
      <c r="O9" s="72"/>
      <c r="P9" s="72"/>
      <c r="Q9" s="72"/>
      <c r="R9" s="72"/>
      <c r="S9" s="72"/>
      <c r="T9" s="73"/>
      <c r="U9" s="73"/>
      <c r="V9" s="73"/>
      <c r="W9" s="3"/>
      <c r="X9" s="3"/>
      <c r="Y9" s="3"/>
      <c r="Z9" s="3"/>
    </row>
    <row r="10" ht="12.75" customHeight="1">
      <c r="A10" s="75" t="s">
        <v>29</v>
      </c>
      <c r="B10" s="44"/>
      <c r="C10" s="3" t="s">
        <v>30</v>
      </c>
      <c r="D10" s="76"/>
      <c r="E10" s="76"/>
      <c r="F10" s="76"/>
      <c r="G10" s="76"/>
      <c r="H10" s="76"/>
      <c r="I10" s="76"/>
      <c r="J10" s="76"/>
      <c r="K10" s="76"/>
      <c r="L10" s="76"/>
      <c r="M10" s="76"/>
      <c r="N10" s="76"/>
      <c r="O10" s="76"/>
      <c r="P10" s="76"/>
      <c r="Q10" s="76"/>
      <c r="R10" s="76"/>
      <c r="S10" s="76"/>
      <c r="T10" s="73"/>
      <c r="U10" s="73"/>
      <c r="V10" s="73"/>
      <c r="W10" s="3"/>
      <c r="X10" s="3"/>
      <c r="Y10" s="3"/>
      <c r="Z10" s="3"/>
    </row>
    <row r="11" ht="12.75" customHeight="1">
      <c r="A11" s="77"/>
      <c r="B11" s="77"/>
      <c r="C11" s="3"/>
      <c r="D11" s="76"/>
      <c r="E11" s="76"/>
      <c r="F11" s="76"/>
      <c r="G11" s="76"/>
      <c r="H11" s="76"/>
      <c r="I11" s="76"/>
      <c r="J11" s="76"/>
      <c r="K11" s="76"/>
      <c r="L11" s="76"/>
      <c r="M11" s="76"/>
      <c r="N11" s="76"/>
      <c r="O11" s="76"/>
      <c r="P11" s="76"/>
      <c r="Q11" s="76"/>
      <c r="R11" s="76"/>
      <c r="S11" s="76"/>
      <c r="T11" s="73"/>
      <c r="U11" s="73"/>
      <c r="V11" s="73"/>
      <c r="W11" s="3"/>
      <c r="X11" s="3"/>
      <c r="Y11" s="3"/>
      <c r="Z11" s="3"/>
    </row>
    <row r="12" ht="12.75" customHeight="1">
      <c r="A12" s="78" t="s">
        <v>31</v>
      </c>
      <c r="T12" s="78"/>
      <c r="U12" s="78"/>
      <c r="V12" s="78"/>
      <c r="W12" s="3"/>
      <c r="X12" s="3"/>
      <c r="Y12" s="3"/>
      <c r="Z12" s="3"/>
    </row>
    <row r="13" ht="12.75" customHeight="1">
      <c r="T13" s="78"/>
      <c r="U13" s="78"/>
      <c r="V13" s="78"/>
      <c r="W13" s="3"/>
      <c r="X13" s="3"/>
      <c r="Y13" s="3"/>
      <c r="Z13" s="3"/>
    </row>
    <row r="14" ht="12.75" customHeight="1">
      <c r="A14" s="79"/>
      <c r="B14" s="79"/>
      <c r="C14" s="79"/>
      <c r="D14" s="79"/>
      <c r="E14" s="79"/>
      <c r="F14" s="79"/>
      <c r="G14" s="79"/>
      <c r="H14" s="79"/>
      <c r="I14" s="79"/>
      <c r="J14" s="79"/>
      <c r="K14" s="79"/>
      <c r="L14" s="79"/>
      <c r="M14" s="79"/>
      <c r="N14" s="79"/>
      <c r="O14" s="79"/>
      <c r="P14" s="79"/>
      <c r="Q14" s="79"/>
      <c r="R14" s="79"/>
      <c r="S14" s="79"/>
      <c r="T14" s="79"/>
      <c r="U14" s="79"/>
      <c r="V14" s="79"/>
      <c r="W14" s="3"/>
      <c r="X14" s="3"/>
      <c r="Y14" s="3"/>
      <c r="Z14" s="3"/>
    </row>
    <row r="15" ht="12.75" customHeight="1">
      <c r="A15" s="3" t="s">
        <v>32</v>
      </c>
      <c r="B15" s="3"/>
      <c r="C15" s="3"/>
      <c r="D15" s="80" t="s">
        <v>33</v>
      </c>
      <c r="E15" s="43"/>
      <c r="F15" s="43"/>
      <c r="G15" s="43"/>
      <c r="H15" s="43"/>
      <c r="I15" s="43"/>
      <c r="J15" s="44"/>
      <c r="K15" s="3" t="s">
        <v>34</v>
      </c>
      <c r="L15" s="3"/>
      <c r="M15" s="3"/>
      <c r="N15" s="3"/>
      <c r="O15" s="81" t="s">
        <v>35</v>
      </c>
      <c r="P15" s="43"/>
      <c r="Q15" s="43"/>
      <c r="R15" s="43"/>
      <c r="S15" s="43"/>
      <c r="T15" s="43"/>
      <c r="U15" s="43"/>
      <c r="V15" s="44"/>
      <c r="W15" s="3"/>
      <c r="X15" s="3"/>
      <c r="Y15" s="3"/>
      <c r="Z15" s="3"/>
    </row>
    <row r="16" ht="12.75" customHeight="1">
      <c r="A16" s="3" t="s">
        <v>36</v>
      </c>
      <c r="B16" s="3"/>
      <c r="C16" s="3"/>
      <c r="D16" s="81" t="s">
        <v>37</v>
      </c>
      <c r="E16" s="43"/>
      <c r="F16" s="43"/>
      <c r="G16" s="43"/>
      <c r="H16" s="43"/>
      <c r="I16" s="43"/>
      <c r="J16" s="44"/>
      <c r="K16" s="3" t="s">
        <v>38</v>
      </c>
      <c r="L16" s="3"/>
      <c r="M16" s="3"/>
      <c r="N16" s="81" t="s">
        <v>39</v>
      </c>
      <c r="O16" s="43"/>
      <c r="P16" s="43"/>
      <c r="Q16" s="43"/>
      <c r="R16" s="43"/>
      <c r="S16" s="43"/>
      <c r="T16" s="43"/>
      <c r="U16" s="43"/>
      <c r="V16" s="44"/>
      <c r="W16" s="3"/>
      <c r="X16" s="3"/>
      <c r="Y16" s="3"/>
      <c r="Z16" s="3"/>
    </row>
    <row r="17" ht="12.75" customHeight="1">
      <c r="A17" s="3" t="s">
        <v>40</v>
      </c>
      <c r="B17" s="3"/>
      <c r="C17" s="3"/>
      <c r="D17" s="81" t="s">
        <v>41</v>
      </c>
      <c r="E17" s="43"/>
      <c r="F17" s="43"/>
      <c r="G17" s="43"/>
      <c r="H17" s="43"/>
      <c r="I17" s="43"/>
      <c r="J17" s="44"/>
      <c r="K17" s="3" t="s">
        <v>38</v>
      </c>
      <c r="L17" s="3"/>
      <c r="M17" s="3"/>
      <c r="N17" s="81" t="s">
        <v>42</v>
      </c>
      <c r="O17" s="43"/>
      <c r="P17" s="43"/>
      <c r="Q17" s="43"/>
      <c r="R17" s="43"/>
      <c r="S17" s="43"/>
      <c r="T17" s="43"/>
      <c r="U17" s="43"/>
      <c r="V17" s="44"/>
      <c r="W17" s="3"/>
      <c r="X17" s="3"/>
      <c r="Y17" s="3"/>
      <c r="Z17" s="3"/>
    </row>
    <row r="18" ht="12.75" customHeight="1">
      <c r="A18" s="2"/>
      <c r="B18" s="2"/>
      <c r="C18" s="2"/>
      <c r="D18" s="82"/>
      <c r="E18" s="82"/>
      <c r="F18" s="82"/>
      <c r="G18" s="82"/>
      <c r="H18" s="82"/>
      <c r="I18" s="82"/>
      <c r="J18" s="82"/>
      <c r="K18" s="2"/>
      <c r="L18" s="2"/>
      <c r="M18" s="2"/>
      <c r="N18" s="82"/>
      <c r="O18" s="82"/>
      <c r="P18" s="82"/>
      <c r="Q18" s="82"/>
      <c r="R18" s="82"/>
      <c r="S18" s="82"/>
      <c r="T18" s="82"/>
      <c r="U18" s="82"/>
      <c r="V18" s="82"/>
      <c r="W18" s="3"/>
      <c r="X18" s="2"/>
      <c r="Y18" s="2"/>
      <c r="Z18" s="2"/>
    </row>
    <row r="19" ht="12.75" customHeight="1">
      <c r="A19" s="83"/>
      <c r="B19" s="84" t="s">
        <v>43</v>
      </c>
      <c r="C19" s="43"/>
      <c r="D19" s="43"/>
      <c r="E19" s="43"/>
      <c r="F19" s="43"/>
      <c r="G19" s="43"/>
      <c r="H19" s="43"/>
      <c r="I19" s="43"/>
      <c r="J19" s="43"/>
      <c r="K19" s="43"/>
      <c r="L19" s="43"/>
      <c r="M19" s="43"/>
      <c r="N19" s="43"/>
      <c r="O19" s="43"/>
      <c r="P19" s="43"/>
      <c r="Q19" s="43"/>
      <c r="R19" s="43"/>
      <c r="S19" s="43"/>
      <c r="T19" s="43"/>
      <c r="U19" s="44"/>
      <c r="V19" s="83"/>
      <c r="W19" s="3"/>
      <c r="X19" s="3"/>
      <c r="Y19" s="3"/>
      <c r="Z19" s="3"/>
    </row>
    <row r="20" ht="12.75" customHeight="1">
      <c r="A20" s="1"/>
      <c r="B20" s="85" t="str">
        <f>IF(OR('Accumulator Pics'!E12="Other",'Accumulator Pics'!E36="Other",'Accumulator Pics'!E60="Other",'Accumulator Pics'!E84="Other"),"Yes, TSAC deviates from baseline requirements","No. TSAC does not deviate from baseline requirements")</f>
        <v>No. TSAC does not deviate from baseline requirements</v>
      </c>
      <c r="C20" s="43"/>
      <c r="D20" s="43"/>
      <c r="E20" s="43"/>
      <c r="F20" s="43"/>
      <c r="G20" s="43"/>
      <c r="H20" s="43"/>
      <c r="I20" s="43"/>
      <c r="J20" s="43"/>
      <c r="K20" s="43"/>
      <c r="L20" s="43"/>
      <c r="M20" s="43"/>
      <c r="N20" s="43"/>
      <c r="O20" s="43"/>
      <c r="P20" s="43"/>
      <c r="Q20" s="43"/>
      <c r="R20" s="43"/>
      <c r="S20" s="43"/>
      <c r="T20" s="43"/>
      <c r="U20" s="44"/>
      <c r="V20" s="1"/>
      <c r="W20" s="3"/>
      <c r="X20" s="3"/>
      <c r="Y20" s="3"/>
      <c r="Z20" s="3"/>
    </row>
    <row r="21" ht="12.75" customHeight="1">
      <c r="A21" s="2"/>
      <c r="B21" s="3"/>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86"/>
      <c r="B22" s="87" t="s">
        <v>44</v>
      </c>
      <c r="C22" s="35"/>
      <c r="D22" s="35"/>
      <c r="E22" s="35"/>
      <c r="F22" s="35"/>
      <c r="G22" s="36"/>
      <c r="H22" s="88" t="s">
        <v>45</v>
      </c>
      <c r="I22" s="35"/>
      <c r="J22" s="35"/>
      <c r="K22" s="35"/>
      <c r="L22" s="36"/>
      <c r="M22" s="89" t="s">
        <v>46</v>
      </c>
      <c r="N22" s="35"/>
      <c r="O22" s="36"/>
      <c r="P22" s="90" t="s">
        <v>47</v>
      </c>
      <c r="Q22" s="36"/>
      <c r="R22" s="91" t="s">
        <v>48</v>
      </c>
      <c r="S22" s="36"/>
      <c r="T22" s="90" t="s">
        <v>49</v>
      </c>
      <c r="U22" s="36"/>
      <c r="V22" s="3"/>
      <c r="W22" s="3"/>
      <c r="X22" s="3"/>
      <c r="Y22" s="3"/>
      <c r="Z22" s="3"/>
    </row>
    <row r="23" ht="12.75" customHeight="1">
      <c r="A23" s="86"/>
      <c r="B23" s="92"/>
      <c r="G23" s="93"/>
      <c r="H23" s="92"/>
      <c r="L23" s="93"/>
      <c r="M23" s="92"/>
      <c r="O23" s="93"/>
      <c r="P23" s="92"/>
      <c r="Q23" s="93"/>
      <c r="S23" s="93"/>
      <c r="T23" s="92"/>
      <c r="U23" s="93"/>
      <c r="V23" s="3"/>
      <c r="W23" s="3"/>
      <c r="X23" s="3"/>
      <c r="Y23" s="3"/>
      <c r="Z23" s="3"/>
    </row>
    <row r="24" ht="12.75" customHeight="1">
      <c r="A24" s="86"/>
      <c r="B24" s="59"/>
      <c r="C24" s="60"/>
      <c r="D24" s="60"/>
      <c r="E24" s="60"/>
      <c r="F24" s="60"/>
      <c r="G24" s="94"/>
      <c r="H24" s="59"/>
      <c r="I24" s="60"/>
      <c r="J24" s="60"/>
      <c r="K24" s="60"/>
      <c r="L24" s="94"/>
      <c r="M24" s="95" t="s">
        <v>50</v>
      </c>
      <c r="N24" s="96" t="s">
        <v>51</v>
      </c>
      <c r="O24" s="97" t="s">
        <v>52</v>
      </c>
      <c r="P24" s="59"/>
      <c r="Q24" s="94"/>
      <c r="R24" s="60"/>
      <c r="S24" s="94"/>
      <c r="T24" s="59"/>
      <c r="U24" s="94"/>
      <c r="V24" s="3"/>
      <c r="W24" s="3"/>
      <c r="X24" s="3"/>
      <c r="Y24" s="3"/>
      <c r="Z24" s="3"/>
    </row>
    <row r="25" ht="12.75" customHeight="1">
      <c r="A25" s="32"/>
      <c r="B25" s="98" t="s">
        <v>53</v>
      </c>
      <c r="C25" s="43"/>
      <c r="D25" s="43"/>
      <c r="E25" s="43"/>
      <c r="F25" s="43"/>
      <c r="G25" s="44"/>
      <c r="H25" s="99" t="s">
        <v>54</v>
      </c>
      <c r="I25" s="43"/>
      <c r="J25" s="43"/>
      <c r="K25" s="43"/>
      <c r="L25" s="44"/>
      <c r="M25" s="100" t="s">
        <v>55</v>
      </c>
      <c r="N25" s="43"/>
      <c r="O25" s="44"/>
      <c r="P25" s="75" t="s">
        <v>27</v>
      </c>
      <c r="Q25" s="44"/>
      <c r="R25" s="75" t="s">
        <v>29</v>
      </c>
      <c r="S25" s="44"/>
      <c r="T25" s="75" t="s">
        <v>29</v>
      </c>
      <c r="U25" s="44"/>
      <c r="V25" s="3"/>
      <c r="W25" s="3"/>
      <c r="X25" s="3"/>
      <c r="Y25" s="3"/>
      <c r="Z25" s="3"/>
    </row>
    <row r="26" ht="12.75" customHeight="1">
      <c r="A26" s="32"/>
      <c r="B26" s="101" t="s">
        <v>56</v>
      </c>
      <c r="C26" s="43"/>
      <c r="D26" s="43"/>
      <c r="E26" s="43"/>
      <c r="F26" s="43"/>
      <c r="G26" s="44"/>
      <c r="H26" s="102" t="s">
        <v>57</v>
      </c>
      <c r="I26" s="43"/>
      <c r="J26" s="43"/>
      <c r="K26" s="43"/>
      <c r="L26" s="44"/>
      <c r="M26" s="103"/>
      <c r="N26" s="43"/>
      <c r="O26" s="44"/>
      <c r="P26" s="104"/>
      <c r="Q26" s="44"/>
      <c r="R26" s="104"/>
      <c r="S26" s="44"/>
      <c r="T26" s="104"/>
      <c r="U26" s="44"/>
      <c r="V26" s="3"/>
      <c r="W26" s="3"/>
      <c r="X26" s="3"/>
      <c r="Y26" s="3"/>
      <c r="Z26" s="3"/>
    </row>
    <row r="27" ht="12.75" customHeight="1">
      <c r="A27" s="32"/>
      <c r="B27" s="101" t="s">
        <v>58</v>
      </c>
      <c r="C27" s="43"/>
      <c r="D27" s="43"/>
      <c r="E27" s="43"/>
      <c r="F27" s="43"/>
      <c r="G27" s="44"/>
      <c r="H27" s="102" t="s">
        <v>57</v>
      </c>
      <c r="I27" s="43"/>
      <c r="J27" s="43"/>
      <c r="K27" s="43"/>
      <c r="L27" s="44"/>
      <c r="M27" s="100" t="s">
        <v>55</v>
      </c>
      <c r="N27" s="43"/>
      <c r="O27" s="44"/>
      <c r="P27" s="75" t="s">
        <v>29</v>
      </c>
      <c r="Q27" s="44"/>
      <c r="R27" s="75" t="s">
        <v>29</v>
      </c>
      <c r="S27" s="44"/>
      <c r="T27" s="75" t="s">
        <v>29</v>
      </c>
      <c r="U27" s="44"/>
      <c r="V27" s="3"/>
      <c r="W27" s="3"/>
      <c r="X27" s="3"/>
      <c r="Y27" s="3"/>
      <c r="Z27" s="3"/>
    </row>
    <row r="28" ht="12.75" customHeight="1">
      <c r="A28" s="32"/>
      <c r="B28" s="101" t="s">
        <v>59</v>
      </c>
      <c r="C28" s="43"/>
      <c r="D28" s="43"/>
      <c r="E28" s="43"/>
      <c r="F28" s="43"/>
      <c r="G28" s="44"/>
      <c r="H28" s="102" t="s">
        <v>57</v>
      </c>
      <c r="I28" s="43"/>
      <c r="J28" s="43"/>
      <c r="K28" s="43"/>
      <c r="L28" s="44"/>
      <c r="M28" s="100" t="s">
        <v>55</v>
      </c>
      <c r="N28" s="43"/>
      <c r="O28" s="44"/>
      <c r="P28" s="75" t="s">
        <v>29</v>
      </c>
      <c r="Q28" s="44"/>
      <c r="R28" s="75" t="s">
        <v>29</v>
      </c>
      <c r="S28" s="44"/>
      <c r="T28" s="75" t="s">
        <v>29</v>
      </c>
      <c r="U28" s="44"/>
      <c r="V28" s="3"/>
      <c r="W28" s="3"/>
      <c r="X28" s="3"/>
      <c r="Y28" s="3"/>
      <c r="Z28" s="3"/>
    </row>
    <row r="29" ht="12.75" customHeight="1">
      <c r="A29" s="32"/>
      <c r="B29" s="98" t="s">
        <v>60</v>
      </c>
      <c r="C29" s="43"/>
      <c r="D29" s="43"/>
      <c r="E29" s="43"/>
      <c r="F29" s="43"/>
      <c r="G29" s="44"/>
      <c r="H29" s="102" t="s">
        <v>61</v>
      </c>
      <c r="I29" s="43"/>
      <c r="J29" s="43"/>
      <c r="K29" s="43"/>
      <c r="L29" s="44"/>
      <c r="M29" s="103"/>
      <c r="N29" s="43"/>
      <c r="O29" s="44"/>
      <c r="P29" s="104"/>
      <c r="Q29" s="44"/>
      <c r="R29" s="104"/>
      <c r="S29" s="44"/>
      <c r="T29" s="104"/>
      <c r="U29" s="44"/>
      <c r="V29" s="3"/>
      <c r="W29" s="3"/>
      <c r="X29" s="3"/>
      <c r="Y29" s="3"/>
      <c r="Z29" s="3"/>
    </row>
    <row r="30" ht="12.75" customHeight="1">
      <c r="A30" s="32"/>
      <c r="B30" s="101" t="s">
        <v>62</v>
      </c>
      <c r="C30" s="43"/>
      <c r="D30" s="43"/>
      <c r="E30" s="43"/>
      <c r="F30" s="43"/>
      <c r="G30" s="44"/>
      <c r="H30" s="102" t="s">
        <v>61</v>
      </c>
      <c r="I30" s="43"/>
      <c r="J30" s="43"/>
      <c r="K30" s="43"/>
      <c r="L30" s="44"/>
      <c r="M30" s="100" t="s">
        <v>55</v>
      </c>
      <c r="N30" s="43"/>
      <c r="O30" s="44"/>
      <c r="P30" s="75" t="s">
        <v>29</v>
      </c>
      <c r="Q30" s="44"/>
      <c r="R30" s="75" t="s">
        <v>29</v>
      </c>
      <c r="S30" s="44"/>
      <c r="T30" s="75" t="s">
        <v>29</v>
      </c>
      <c r="U30" s="44"/>
      <c r="V30" s="3"/>
      <c r="W30" s="3"/>
      <c r="X30" s="3"/>
      <c r="Y30" s="3"/>
      <c r="Z30" s="3"/>
    </row>
    <row r="31" ht="12.75" customHeight="1">
      <c r="A31" s="32"/>
      <c r="B31" s="101" t="s">
        <v>63</v>
      </c>
      <c r="C31" s="43"/>
      <c r="D31" s="43"/>
      <c r="E31" s="43"/>
      <c r="F31" s="43"/>
      <c r="G31" s="44"/>
      <c r="H31" s="102" t="s">
        <v>61</v>
      </c>
      <c r="I31" s="43"/>
      <c r="J31" s="43"/>
      <c r="K31" s="43"/>
      <c r="L31" s="44"/>
      <c r="M31" s="100" t="s">
        <v>55</v>
      </c>
      <c r="N31" s="43"/>
      <c r="O31" s="44"/>
      <c r="P31" s="75" t="s">
        <v>29</v>
      </c>
      <c r="Q31" s="44"/>
      <c r="R31" s="75" t="s">
        <v>29</v>
      </c>
      <c r="S31" s="44"/>
      <c r="T31" s="75" t="s">
        <v>29</v>
      </c>
      <c r="U31" s="44"/>
      <c r="V31" s="3"/>
      <c r="W31" s="3"/>
      <c r="X31" s="3"/>
      <c r="Y31" s="3"/>
      <c r="Z31" s="3"/>
    </row>
    <row r="32" ht="12.75" customHeight="1">
      <c r="A32" s="32"/>
      <c r="B32" s="101" t="s">
        <v>64</v>
      </c>
      <c r="C32" s="43"/>
      <c r="D32" s="43"/>
      <c r="E32" s="43"/>
      <c r="F32" s="43"/>
      <c r="G32" s="44"/>
      <c r="H32" s="102" t="s">
        <v>61</v>
      </c>
      <c r="I32" s="43"/>
      <c r="J32" s="43"/>
      <c r="K32" s="43"/>
      <c r="L32" s="44"/>
      <c r="M32" s="100" t="s">
        <v>55</v>
      </c>
      <c r="N32" s="43"/>
      <c r="O32" s="44"/>
      <c r="P32" s="75" t="s">
        <v>29</v>
      </c>
      <c r="Q32" s="44"/>
      <c r="R32" s="75" t="s">
        <v>29</v>
      </c>
      <c r="S32" s="44"/>
      <c r="T32" s="75" t="s">
        <v>29</v>
      </c>
      <c r="U32" s="44"/>
      <c r="V32" s="3"/>
      <c r="W32" s="3"/>
      <c r="X32" s="3"/>
      <c r="Y32" s="3"/>
      <c r="Z32" s="3"/>
    </row>
    <row r="33" ht="12.75" customHeight="1">
      <c r="A33" s="32"/>
      <c r="B33" s="98" t="s">
        <v>65</v>
      </c>
      <c r="C33" s="43"/>
      <c r="D33" s="43"/>
      <c r="E33" s="43"/>
      <c r="F33" s="43"/>
      <c r="G33" s="44"/>
      <c r="H33" s="99" t="s">
        <v>66</v>
      </c>
      <c r="I33" s="43"/>
      <c r="J33" s="43"/>
      <c r="K33" s="43"/>
      <c r="L33" s="44"/>
      <c r="M33" s="105" t="s">
        <v>55</v>
      </c>
      <c r="N33" s="106" t="s">
        <v>55</v>
      </c>
      <c r="O33" s="106" t="s">
        <v>55</v>
      </c>
      <c r="P33" s="75" t="s">
        <v>27</v>
      </c>
      <c r="Q33" s="44"/>
      <c r="R33" s="75" t="s">
        <v>29</v>
      </c>
      <c r="S33" s="44"/>
      <c r="T33" s="75" t="s">
        <v>27</v>
      </c>
      <c r="U33" s="44"/>
      <c r="V33" s="3"/>
      <c r="W33" s="3"/>
      <c r="X33" s="3"/>
      <c r="Y33" s="3"/>
      <c r="Z33" s="3"/>
    </row>
    <row r="34" ht="12.75" customHeight="1">
      <c r="A34" s="32"/>
      <c r="B34" s="98" t="s">
        <v>67</v>
      </c>
      <c r="C34" s="43"/>
      <c r="D34" s="43"/>
      <c r="E34" s="43"/>
      <c r="F34" s="43"/>
      <c r="G34" s="44"/>
      <c r="H34" s="99" t="s">
        <v>66</v>
      </c>
      <c r="I34" s="43"/>
      <c r="J34" s="43"/>
      <c r="K34" s="43"/>
      <c r="L34" s="44"/>
      <c r="M34" s="106" t="s">
        <v>55</v>
      </c>
      <c r="N34" s="106" t="s">
        <v>55</v>
      </c>
      <c r="O34" s="106" t="s">
        <v>55</v>
      </c>
      <c r="P34" s="75" t="s">
        <v>27</v>
      </c>
      <c r="Q34" s="44"/>
      <c r="R34" s="75" t="s">
        <v>29</v>
      </c>
      <c r="S34" s="44"/>
      <c r="T34" s="75" t="s">
        <v>27</v>
      </c>
      <c r="U34" s="44"/>
      <c r="V34" s="3"/>
      <c r="W34" s="3"/>
      <c r="X34" s="3"/>
      <c r="Y34" s="3"/>
      <c r="Z34" s="3"/>
    </row>
    <row r="35" ht="12.75" customHeight="1">
      <c r="A35" s="32"/>
      <c r="B35" s="98" t="s">
        <v>68</v>
      </c>
      <c r="C35" s="43"/>
      <c r="D35" s="43"/>
      <c r="E35" s="43"/>
      <c r="F35" s="43"/>
      <c r="G35" s="44"/>
      <c r="H35" s="99" t="s">
        <v>66</v>
      </c>
      <c r="I35" s="43"/>
      <c r="J35" s="43"/>
      <c r="K35" s="43"/>
      <c r="L35" s="44"/>
      <c r="M35" s="106" t="s">
        <v>55</v>
      </c>
      <c r="N35" s="106" t="s">
        <v>55</v>
      </c>
      <c r="O35" s="106" t="s">
        <v>55</v>
      </c>
      <c r="P35" s="75" t="s">
        <v>27</v>
      </c>
      <c r="Q35" s="44"/>
      <c r="R35" s="75" t="s">
        <v>29</v>
      </c>
      <c r="S35" s="44"/>
      <c r="T35" s="75" t="s">
        <v>27</v>
      </c>
      <c r="U35" s="44"/>
      <c r="V35" s="3"/>
      <c r="W35" s="3"/>
      <c r="X35" s="3"/>
      <c r="Y35" s="3"/>
      <c r="Z35" s="3"/>
    </row>
    <row r="36" ht="12.75" customHeight="1">
      <c r="A36" s="32"/>
      <c r="B36" s="101" t="s">
        <v>69</v>
      </c>
      <c r="C36" s="43"/>
      <c r="D36" s="43"/>
      <c r="E36" s="43"/>
      <c r="F36" s="43"/>
      <c r="G36" s="44"/>
      <c r="H36" s="102" t="s">
        <v>70</v>
      </c>
      <c r="I36" s="43"/>
      <c r="J36" s="43"/>
      <c r="K36" s="43"/>
      <c r="L36" s="44"/>
      <c r="M36" s="106" t="s">
        <v>55</v>
      </c>
      <c r="N36" s="106" t="s">
        <v>55</v>
      </c>
      <c r="O36" s="106" t="s">
        <v>55</v>
      </c>
      <c r="P36" s="75" t="s">
        <v>27</v>
      </c>
      <c r="Q36" s="44"/>
      <c r="R36" s="75" t="s">
        <v>29</v>
      </c>
      <c r="S36" s="44"/>
      <c r="T36" s="75" t="s">
        <v>27</v>
      </c>
      <c r="U36" s="44"/>
      <c r="V36" s="3"/>
      <c r="W36" s="3"/>
      <c r="X36" s="3"/>
      <c r="Y36" s="3"/>
      <c r="Z36" s="3"/>
    </row>
    <row r="37" ht="12.75" customHeight="1">
      <c r="A37" s="32"/>
      <c r="B37" s="101" t="s">
        <v>71</v>
      </c>
      <c r="C37" s="43"/>
      <c r="D37" s="43"/>
      <c r="E37" s="43"/>
      <c r="F37" s="43"/>
      <c r="G37" s="44"/>
      <c r="H37" s="102" t="s">
        <v>72</v>
      </c>
      <c r="I37" s="43"/>
      <c r="J37" s="43"/>
      <c r="K37" s="43"/>
      <c r="L37" s="44"/>
      <c r="M37" s="106" t="s">
        <v>55</v>
      </c>
      <c r="N37" s="106" t="s">
        <v>55</v>
      </c>
      <c r="O37" s="106" t="s">
        <v>55</v>
      </c>
      <c r="P37" s="75" t="s">
        <v>27</v>
      </c>
      <c r="Q37" s="44"/>
      <c r="R37" s="75" t="s">
        <v>29</v>
      </c>
      <c r="S37" s="44"/>
      <c r="T37" s="75" t="s">
        <v>29</v>
      </c>
      <c r="U37" s="44"/>
      <c r="V37" s="3"/>
      <c r="W37" s="3"/>
      <c r="X37" s="3"/>
      <c r="Y37" s="3"/>
      <c r="Z37" s="3"/>
    </row>
    <row r="38" ht="12.75" customHeight="1">
      <c r="A38" s="32"/>
      <c r="B38" s="101" t="s">
        <v>73</v>
      </c>
      <c r="C38" s="43"/>
      <c r="D38" s="43"/>
      <c r="E38" s="43"/>
      <c r="F38" s="43"/>
      <c r="G38" s="44"/>
      <c r="H38" s="102" t="s">
        <v>74</v>
      </c>
      <c r="I38" s="43"/>
      <c r="J38" s="43"/>
      <c r="K38" s="43"/>
      <c r="L38" s="44"/>
      <c r="M38" s="100" t="s">
        <v>55</v>
      </c>
      <c r="N38" s="43"/>
      <c r="O38" s="44"/>
      <c r="P38" s="75" t="s">
        <v>27</v>
      </c>
      <c r="Q38" s="44"/>
      <c r="R38" s="75" t="s">
        <v>27</v>
      </c>
      <c r="S38" s="44"/>
      <c r="T38" s="75" t="s">
        <v>29</v>
      </c>
      <c r="U38" s="44"/>
      <c r="V38" s="3"/>
      <c r="W38" s="3"/>
      <c r="X38" s="3"/>
      <c r="Y38" s="3"/>
      <c r="Z38" s="3"/>
    </row>
    <row r="39" ht="12.75" customHeight="1">
      <c r="A39" s="32"/>
      <c r="B39" s="32"/>
      <c r="C39" s="2"/>
      <c r="D39" s="2"/>
      <c r="E39" s="2"/>
      <c r="F39" s="2"/>
      <c r="G39" s="2"/>
      <c r="H39" s="2"/>
      <c r="I39" s="2"/>
      <c r="J39" s="2"/>
      <c r="K39" s="2"/>
      <c r="L39" s="2"/>
      <c r="M39" s="107"/>
      <c r="N39" s="107"/>
      <c r="O39" s="107"/>
      <c r="P39" s="82"/>
      <c r="Q39" s="82"/>
      <c r="R39" s="82"/>
      <c r="S39" s="108"/>
      <c r="T39" s="108"/>
      <c r="U39" s="108"/>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71" t="s">
        <v>75</v>
      </c>
      <c r="V41" s="71"/>
      <c r="W41" s="3"/>
      <c r="X41" s="3"/>
      <c r="Y41" s="3"/>
      <c r="Z41" s="3"/>
    </row>
    <row r="42" ht="12.75" customHeight="1">
      <c r="A42" s="3"/>
      <c r="B42" s="11" t="s">
        <v>76</v>
      </c>
      <c r="C42" s="3"/>
      <c r="D42" s="109" t="s">
        <v>77</v>
      </c>
      <c r="E42" s="3"/>
      <c r="F42" s="3"/>
      <c r="G42" s="3"/>
      <c r="H42" s="3"/>
      <c r="I42" s="3"/>
      <c r="J42" s="3"/>
      <c r="K42" s="3"/>
      <c r="L42" s="3"/>
      <c r="M42" s="3" t="s">
        <v>78</v>
      </c>
      <c r="N42" s="3"/>
      <c r="O42" s="3"/>
      <c r="P42" s="3"/>
      <c r="Q42" s="3"/>
      <c r="R42" s="3"/>
      <c r="S42" s="3"/>
      <c r="T42" s="3"/>
      <c r="U42" s="3"/>
      <c r="V42" s="3"/>
      <c r="W42" s="3"/>
      <c r="X42" s="3"/>
      <c r="Y42" s="3"/>
      <c r="Z42" s="3"/>
    </row>
    <row r="43" ht="12.75" customHeight="1">
      <c r="A43" s="11"/>
      <c r="B43" s="3"/>
      <c r="C43" s="109"/>
      <c r="D43" s="3"/>
      <c r="E43" s="3"/>
      <c r="F43" s="3"/>
      <c r="G43" s="3"/>
      <c r="H43" s="3"/>
      <c r="I43" s="3"/>
      <c r="J43" s="110"/>
      <c r="K43" s="3"/>
      <c r="L43" s="3"/>
      <c r="M43" s="3"/>
      <c r="N43" s="3"/>
      <c r="O43" s="3"/>
      <c r="P43" s="3"/>
      <c r="Q43" s="3"/>
      <c r="R43" s="3"/>
      <c r="S43" s="3"/>
      <c r="T43" s="3"/>
      <c r="U43" s="3"/>
      <c r="V43" s="3"/>
      <c r="W43" s="3"/>
      <c r="X43" s="3"/>
      <c r="Y43" s="3"/>
      <c r="Z43" s="3"/>
    </row>
    <row r="44" ht="12.75" customHeight="1">
      <c r="A44" s="3"/>
      <c r="B44" s="111" t="s">
        <v>79</v>
      </c>
      <c r="V44" s="111"/>
      <c r="W44" s="3"/>
      <c r="X44" s="3"/>
      <c r="Y44" s="3"/>
      <c r="Z44" s="3"/>
    </row>
    <row r="45" ht="12.75" customHeight="1">
      <c r="A45" s="112"/>
      <c r="V45" s="111"/>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0">
    <mergeCell ref="H28:L28"/>
    <mergeCell ref="M28:O28"/>
    <mergeCell ref="B27:G27"/>
    <mergeCell ref="H27:L27"/>
    <mergeCell ref="M27:O27"/>
    <mergeCell ref="P27:Q27"/>
    <mergeCell ref="R27:S27"/>
    <mergeCell ref="T27:U27"/>
    <mergeCell ref="T28:U28"/>
    <mergeCell ref="B31:G31"/>
    <mergeCell ref="B32:G32"/>
    <mergeCell ref="B33:G33"/>
    <mergeCell ref="B34:G34"/>
    <mergeCell ref="B35:G35"/>
    <mergeCell ref="B36:G36"/>
    <mergeCell ref="B37:G37"/>
    <mergeCell ref="B38:G38"/>
    <mergeCell ref="B30:G30"/>
    <mergeCell ref="H30:L30"/>
    <mergeCell ref="M30:O30"/>
    <mergeCell ref="P30:Q30"/>
    <mergeCell ref="R30:S30"/>
    <mergeCell ref="T30:U30"/>
    <mergeCell ref="T31:U31"/>
    <mergeCell ref="P31:Q31"/>
    <mergeCell ref="R31:S31"/>
    <mergeCell ref="P32:Q32"/>
    <mergeCell ref="R32:S32"/>
    <mergeCell ref="T32:U32"/>
    <mergeCell ref="R33:S33"/>
    <mergeCell ref="T33:U33"/>
    <mergeCell ref="P36:Q36"/>
    <mergeCell ref="R36:S36"/>
    <mergeCell ref="T36:U36"/>
    <mergeCell ref="P37:Q37"/>
    <mergeCell ref="R37:S37"/>
    <mergeCell ref="T37:U37"/>
    <mergeCell ref="P33:Q33"/>
    <mergeCell ref="P34:Q34"/>
    <mergeCell ref="R34:S34"/>
    <mergeCell ref="T34:U34"/>
    <mergeCell ref="P35:Q35"/>
    <mergeCell ref="R35:S35"/>
    <mergeCell ref="T35:U35"/>
    <mergeCell ref="H31:L31"/>
    <mergeCell ref="M31:O31"/>
    <mergeCell ref="H32:L32"/>
    <mergeCell ref="M32:O32"/>
    <mergeCell ref="H33:L33"/>
    <mergeCell ref="H34:L34"/>
    <mergeCell ref="H35:L35"/>
    <mergeCell ref="B41:U41"/>
    <mergeCell ref="B44:U45"/>
    <mergeCell ref="H36:L36"/>
    <mergeCell ref="H37:L37"/>
    <mergeCell ref="H38:L38"/>
    <mergeCell ref="M38:O38"/>
    <mergeCell ref="P38:Q38"/>
    <mergeCell ref="R38:S38"/>
    <mergeCell ref="T38:U38"/>
    <mergeCell ref="O15:V15"/>
    <mergeCell ref="N16:V16"/>
    <mergeCell ref="A1:S1"/>
    <mergeCell ref="A3:V6"/>
    <mergeCell ref="A9:B9"/>
    <mergeCell ref="A10:B10"/>
    <mergeCell ref="A12:S13"/>
    <mergeCell ref="D15:J15"/>
    <mergeCell ref="D16:J16"/>
    <mergeCell ref="P22:Q24"/>
    <mergeCell ref="R22:S24"/>
    <mergeCell ref="P25:Q25"/>
    <mergeCell ref="R25:S25"/>
    <mergeCell ref="T25:U25"/>
    <mergeCell ref="P26:Q26"/>
    <mergeCell ref="R26:S26"/>
    <mergeCell ref="T26:U26"/>
    <mergeCell ref="D17:J17"/>
    <mergeCell ref="N17:V17"/>
    <mergeCell ref="B19:U19"/>
    <mergeCell ref="B20:U20"/>
    <mergeCell ref="H22:L24"/>
    <mergeCell ref="M22:O23"/>
    <mergeCell ref="T22:U24"/>
    <mergeCell ref="B22:G24"/>
    <mergeCell ref="B25:G25"/>
    <mergeCell ref="H25:L25"/>
    <mergeCell ref="M25:O25"/>
    <mergeCell ref="B26:G26"/>
    <mergeCell ref="H26:L26"/>
    <mergeCell ref="M26:O26"/>
    <mergeCell ref="P28:Q28"/>
    <mergeCell ref="R28:S28"/>
    <mergeCell ref="B28:G28"/>
    <mergeCell ref="B29:G29"/>
    <mergeCell ref="H29:L29"/>
    <mergeCell ref="M29:O29"/>
    <mergeCell ref="P29:Q29"/>
    <mergeCell ref="R29:S29"/>
    <mergeCell ref="T29:U29"/>
  </mergeCells>
  <conditionalFormatting sqref="A9:B11">
    <cfRule type="expression" dxfId="0" priority="1">
      <formula>A9="Optional"</formula>
    </cfRule>
  </conditionalFormatting>
  <conditionalFormatting sqref="A9:B11">
    <cfRule type="expression" dxfId="1" priority="2">
      <formula>A9="Mandatory"</formula>
    </cfRule>
  </conditionalFormatting>
  <conditionalFormatting sqref="B20:U20">
    <cfRule type="expression" dxfId="2" priority="3">
      <formula>LEFT(B20,3)="Yes"</formula>
    </cfRule>
  </conditionalFormatting>
  <conditionalFormatting sqref="M25:M36 M37:O37 M38 M39:O39 N33:O36">
    <cfRule type="cellIs" dxfId="3" priority="4" operator="equal">
      <formula>"N/A"</formula>
    </cfRule>
  </conditionalFormatting>
  <conditionalFormatting sqref="M25:M36 M37:O37 M38 M39:O39 N33:O36">
    <cfRule type="cellIs" dxfId="4" priority="5" operator="equal">
      <formula>"No"</formula>
    </cfRule>
  </conditionalFormatting>
  <conditionalFormatting sqref="M25:M36 M37:O37 M38 M39:O39 N33:O36">
    <cfRule type="cellIs" dxfId="5" priority="6" operator="equal">
      <formula>"yes"</formula>
    </cfRule>
  </conditionalFormatting>
  <conditionalFormatting sqref="P25:U39">
    <cfRule type="expression" dxfId="0" priority="7">
      <formula>P25="Optional"</formula>
    </cfRule>
  </conditionalFormatting>
  <conditionalFormatting sqref="P25:U39">
    <cfRule type="expression" dxfId="1" priority="8">
      <formula>P25="Mandatory"</formula>
    </cfRule>
  </conditionalFormatting>
  <dataValidations>
    <dataValidation type="list" allowBlank="1" showErrorMessage="1" sqref="M25 M33:O37 M38">
      <formula1>"No,Yes"</formula1>
    </dataValidation>
    <dataValidation type="list" allowBlank="1" showErrorMessage="1" sqref="M27:M28 M30:M32 M39:O39">
      <formula1>"No,N/A,Yes"</formula1>
    </dataValidation>
  </dataValidations>
  <hyperlinks>
    <hyperlink display="&quot;Structural Equivalency Spreadsheet Guide&quot;" location="Read_Me!A1" ref="D42"/>
  </hyperlinks>
  <printOptions horizontalCentered="1"/>
  <pageMargins bottom="0.3937007874015748" footer="0.0" header="0.0" left="0.0" right="0.0" top="0.3937007874015748"/>
  <pageSetup paperSize="9" scale="88"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sheetViews>
  <sheetFormatPr customHeight="1" defaultColWidth="14.43" defaultRowHeight="15.0"/>
  <cols>
    <col customWidth="1" min="1" max="4" width="5.0"/>
    <col customWidth="1" min="5" max="5" width="9.86"/>
    <col customWidth="1" min="6" max="17" width="5.0"/>
    <col customWidth="1" min="18" max="18" width="9.14"/>
    <col customWidth="1" min="19" max="20" width="7.86"/>
    <col customWidth="1" min="21" max="22" width="10.86"/>
    <col customWidth="1" min="23" max="23" width="7.86"/>
    <col customWidth="1" min="24" max="24" width="10.86"/>
    <col customWidth="1" min="25" max="25" width="7.86"/>
    <col customWidth="1" min="26" max="26" width="10.86"/>
  </cols>
  <sheetData>
    <row r="1" ht="12.75" customHeight="1">
      <c r="A1" s="113" t="str">
        <f>CONCATENATE(Read_Me!A1," FS ASES ",Read_Me!B1," - ACCUMULATOR PICS")</f>
        <v>2025 FS ASES V1.1 - ACCUMULATOR PICS</v>
      </c>
      <c r="B1" s="114"/>
      <c r="C1" s="114"/>
      <c r="D1" s="114"/>
      <c r="E1" s="114"/>
      <c r="F1" s="114"/>
      <c r="G1" s="114"/>
      <c r="H1" s="114"/>
      <c r="I1" s="114"/>
      <c r="J1" s="114"/>
      <c r="K1" s="114"/>
      <c r="L1" s="114"/>
      <c r="M1" s="114"/>
      <c r="N1" s="114"/>
      <c r="O1" s="114"/>
      <c r="P1" s="115"/>
      <c r="Q1" s="2"/>
      <c r="R1" s="2"/>
      <c r="S1" s="2"/>
      <c r="T1" s="2"/>
      <c r="U1" s="2"/>
      <c r="V1" s="2"/>
      <c r="W1" s="2"/>
      <c r="X1" s="2"/>
      <c r="Y1" s="2"/>
      <c r="Z1" s="2"/>
    </row>
    <row r="2" ht="12.75" customHeight="1">
      <c r="A2" s="2"/>
      <c r="B2" s="2"/>
      <c r="C2" s="2"/>
      <c r="D2" s="2"/>
      <c r="E2" s="2"/>
      <c r="F2" s="2"/>
      <c r="G2" s="2"/>
      <c r="H2" s="2"/>
      <c r="I2" s="2"/>
      <c r="J2" s="2"/>
      <c r="K2" s="2"/>
      <c r="L2" s="2"/>
      <c r="M2" s="2"/>
      <c r="N2" s="2"/>
      <c r="O2" s="2"/>
      <c r="P2" s="2"/>
      <c r="Q2" s="2"/>
      <c r="R2" s="28" t="s">
        <v>80</v>
      </c>
      <c r="S2" s="28"/>
      <c r="T2" s="116"/>
      <c r="U2" s="2"/>
      <c r="V2" s="2"/>
      <c r="W2" s="2"/>
      <c r="X2" s="2"/>
      <c r="Y2" s="2"/>
      <c r="Z2" s="2"/>
    </row>
    <row r="3" ht="12.75" customHeight="1">
      <c r="A3" s="117" t="s">
        <v>32</v>
      </c>
      <c r="B3" s="2"/>
      <c r="C3" s="2"/>
      <c r="D3" s="118" t="str">
        <f>IF('Cover Sheet'!D15:J15&gt;0,'Cover Sheet'!D15:J15,"")</f>
        <v>École Centrale de Lyon</v>
      </c>
      <c r="E3" s="119"/>
      <c r="F3" s="119"/>
      <c r="G3" s="119"/>
      <c r="H3" s="120"/>
      <c r="I3" s="2" t="s">
        <v>34</v>
      </c>
      <c r="J3" s="2"/>
      <c r="K3" s="2"/>
      <c r="L3" s="2"/>
      <c r="M3" s="118" t="str">
        <f>IF('Cover Sheet'!O15&gt;0,'Cover Sheet'!O15,"")</f>
        <v>81, FSCH/FSS/FSF</v>
      </c>
      <c r="N3" s="119"/>
      <c r="O3" s="119"/>
      <c r="P3" s="120"/>
      <c r="Q3" s="2"/>
      <c r="R3" s="121" t="s">
        <v>81</v>
      </c>
      <c r="S3" s="122" t="s">
        <v>82</v>
      </c>
      <c r="T3" s="122" t="s">
        <v>83</v>
      </c>
      <c r="U3" s="122" t="s">
        <v>84</v>
      </c>
      <c r="V3" s="123" t="s">
        <v>85</v>
      </c>
      <c r="W3" s="122" t="s">
        <v>86</v>
      </c>
      <c r="X3" s="122" t="s">
        <v>87</v>
      </c>
      <c r="Y3" s="122" t="s">
        <v>88</v>
      </c>
      <c r="Z3" s="124" t="s">
        <v>89</v>
      </c>
    </row>
    <row r="4" ht="12.75" customHeight="1">
      <c r="A4" s="2"/>
      <c r="B4" s="2"/>
      <c r="C4" s="2"/>
      <c r="D4" s="2"/>
      <c r="E4" s="2"/>
      <c r="F4" s="2"/>
      <c r="G4" s="2"/>
      <c r="H4" s="2"/>
      <c r="I4" s="2"/>
      <c r="J4" s="2"/>
      <c r="K4" s="2"/>
      <c r="L4" s="2"/>
      <c r="M4" s="2"/>
      <c r="N4" s="2"/>
      <c r="O4" s="2"/>
      <c r="P4" s="2"/>
      <c r="Q4" s="2"/>
      <c r="R4" s="125"/>
      <c r="S4" s="126"/>
      <c r="T4" s="126"/>
      <c r="U4" s="126"/>
      <c r="V4" s="126"/>
      <c r="W4" s="126"/>
      <c r="X4" s="126"/>
      <c r="Y4" s="126"/>
      <c r="Z4" s="127"/>
    </row>
    <row r="5" ht="12.75" customHeight="1">
      <c r="A5" s="128" t="s">
        <v>90</v>
      </c>
      <c r="B5" s="35"/>
      <c r="C5" s="35"/>
      <c r="D5" s="35"/>
      <c r="E5" s="35"/>
      <c r="F5" s="35"/>
      <c r="G5" s="35"/>
      <c r="H5" s="35"/>
      <c r="I5" s="35"/>
      <c r="J5" s="35"/>
      <c r="K5" s="35"/>
      <c r="L5" s="35"/>
      <c r="M5" s="35"/>
      <c r="N5" s="35"/>
      <c r="O5" s="35"/>
      <c r="P5" s="36"/>
      <c r="Q5" s="2"/>
      <c r="R5" s="125"/>
      <c r="S5" s="126"/>
      <c r="T5" s="126"/>
      <c r="U5" s="126"/>
      <c r="V5" s="126"/>
      <c r="W5" s="126"/>
      <c r="X5" s="126"/>
      <c r="Y5" s="126"/>
      <c r="Z5" s="127"/>
    </row>
    <row r="6" ht="12.75" customHeight="1">
      <c r="A6" s="92"/>
      <c r="P6" s="93"/>
      <c r="Q6" s="2"/>
      <c r="R6" s="125"/>
      <c r="S6" s="126"/>
      <c r="T6" s="126"/>
      <c r="U6" s="126"/>
      <c r="V6" s="126"/>
      <c r="W6" s="126"/>
      <c r="X6" s="126"/>
      <c r="Y6" s="126"/>
      <c r="Z6" s="127"/>
    </row>
    <row r="7" ht="12.75" customHeight="1">
      <c r="A7" s="37"/>
      <c r="B7" s="8"/>
      <c r="C7" s="8"/>
      <c r="D7" s="8"/>
      <c r="E7" s="8"/>
      <c r="F7" s="8"/>
      <c r="G7" s="8"/>
      <c r="H7" s="8"/>
      <c r="I7" s="8"/>
      <c r="J7" s="8"/>
      <c r="K7" s="8"/>
      <c r="L7" s="8"/>
      <c r="M7" s="8"/>
      <c r="N7" s="8"/>
      <c r="O7" s="8"/>
      <c r="P7" s="38"/>
      <c r="Q7" s="2"/>
      <c r="R7" s="129"/>
      <c r="S7" s="130"/>
      <c r="T7" s="130"/>
      <c r="U7" s="130"/>
      <c r="V7" s="130"/>
      <c r="W7" s="130"/>
      <c r="X7" s="130"/>
      <c r="Y7" s="130"/>
      <c r="Z7" s="131"/>
    </row>
    <row r="8" ht="12.75" customHeight="1">
      <c r="A8" s="132"/>
      <c r="B8" s="133"/>
      <c r="C8" s="133"/>
      <c r="D8" s="133"/>
      <c r="E8" s="133"/>
      <c r="F8" s="133"/>
      <c r="G8" s="133"/>
      <c r="H8" s="133"/>
      <c r="I8" s="133"/>
      <c r="J8" s="133"/>
      <c r="K8" s="133"/>
      <c r="L8" s="133"/>
      <c r="M8" s="133"/>
      <c r="N8" s="133"/>
      <c r="O8" s="133"/>
      <c r="P8" s="134"/>
      <c r="Q8" s="135"/>
      <c r="R8" s="136" t="s">
        <v>91</v>
      </c>
      <c r="S8" s="137">
        <f t="shared" ref="S8:S11" si="1">T8+W8+Y8</f>
        <v>2</v>
      </c>
      <c r="T8" s="137">
        <f>'EV5.5.4 Alt. Matl - 3pt Bending'!C57</f>
        <v>1</v>
      </c>
      <c r="U8" s="138"/>
      <c r="V8" s="139"/>
      <c r="W8" s="140">
        <f>'EV5.5.4 Alt. Matl - 3pt Bending'!C55</f>
        <v>0</v>
      </c>
      <c r="X8" s="139"/>
      <c r="Y8" s="137">
        <f>'EV5.5.4 Alt. Matl - 3pt Bending'!C56</f>
        <v>1</v>
      </c>
      <c r="Z8" s="141"/>
    </row>
    <row r="9" ht="12.75" customHeight="1">
      <c r="A9" s="132"/>
      <c r="B9" s="133"/>
      <c r="C9" s="133"/>
      <c r="D9" s="133"/>
      <c r="E9" s="133"/>
      <c r="F9" s="133"/>
      <c r="G9" s="133"/>
      <c r="H9" s="133"/>
      <c r="I9" s="133"/>
      <c r="J9" s="133"/>
      <c r="K9" s="133"/>
      <c r="L9" s="109" t="s">
        <v>92</v>
      </c>
      <c r="M9" s="133"/>
      <c r="N9" s="133"/>
      <c r="O9" s="133"/>
      <c r="P9" s="134"/>
      <c r="Q9" s="142"/>
      <c r="R9" s="136" t="s">
        <v>93</v>
      </c>
      <c r="S9" s="137">
        <f t="shared" si="1"/>
        <v>2</v>
      </c>
      <c r="T9" s="137">
        <f>'EV5.5.4 Alt. Matl - 3pt Bending'!V57</f>
        <v>1</v>
      </c>
      <c r="U9" s="138"/>
      <c r="V9" s="139"/>
      <c r="W9" s="140">
        <f>'EV5.5.4 Alt. Matl - 3pt Bending'!V55</f>
        <v>0</v>
      </c>
      <c r="X9" s="139"/>
      <c r="Y9" s="137">
        <f>'EV5.5.4 Alt. Matl - 3pt Bending'!V56</f>
        <v>1</v>
      </c>
      <c r="Z9" s="141"/>
    </row>
    <row r="10" ht="12.75" customHeight="1">
      <c r="A10" s="143" t="s">
        <v>94</v>
      </c>
      <c r="B10" s="144"/>
      <c r="C10" s="144"/>
      <c r="D10" s="144"/>
      <c r="E10" s="144"/>
      <c r="F10" s="144"/>
      <c r="G10" s="144"/>
      <c r="H10" s="144"/>
      <c r="I10" s="144"/>
      <c r="J10" s="144"/>
      <c r="K10" s="144"/>
      <c r="L10" s="144"/>
      <c r="M10" s="144"/>
      <c r="N10" s="144"/>
      <c r="O10" s="144"/>
      <c r="P10" s="145"/>
      <c r="Q10" s="146"/>
      <c r="R10" s="136" t="s">
        <v>95</v>
      </c>
      <c r="S10" s="137">
        <f t="shared" si="1"/>
        <v>2</v>
      </c>
      <c r="T10" s="137">
        <f>'EV5.5.4 Alt. Matl - 3pt Bending'!AO57</f>
        <v>1</v>
      </c>
      <c r="U10" s="138"/>
      <c r="V10" s="139"/>
      <c r="W10" s="140">
        <f>'EV5.5.4 Alt. Matl - 3pt Bending'!AO55</f>
        <v>0</v>
      </c>
      <c r="X10" s="139"/>
      <c r="Y10" s="137">
        <f>'EV5.5.4 Alt. Matl - 3pt Bending'!AO56</f>
        <v>1</v>
      </c>
      <c r="Z10" s="141"/>
    </row>
    <row r="11" ht="12.75" customHeight="1">
      <c r="A11" s="147"/>
      <c r="B11" s="148"/>
      <c r="C11" s="148"/>
      <c r="D11" s="148"/>
      <c r="E11" s="148"/>
      <c r="F11" s="148"/>
      <c r="G11" s="148"/>
      <c r="H11" s="148"/>
      <c r="I11" s="148"/>
      <c r="J11" s="148"/>
      <c r="K11" s="148"/>
      <c r="L11" s="148"/>
      <c r="M11" s="148"/>
      <c r="N11" s="148"/>
      <c r="O11" s="148"/>
      <c r="P11" s="149"/>
      <c r="Q11" s="150"/>
      <c r="R11" s="151" t="s">
        <v>96</v>
      </c>
      <c r="S11" s="152">
        <f t="shared" si="1"/>
        <v>2</v>
      </c>
      <c r="T11" s="152">
        <f>'EV5.5.4 Alt. Matl - 3pt Bending'!BH57</f>
        <v>1</v>
      </c>
      <c r="U11" s="153"/>
      <c r="V11" s="154"/>
      <c r="W11" s="155">
        <f>'EV5.5.4 Alt. Matl - 3pt Bending'!BH55</f>
        <v>0</v>
      </c>
      <c r="X11" s="154"/>
      <c r="Y11" s="152">
        <f>'EV5.5.4 Alt. Matl - 3pt Bending'!BH56</f>
        <v>1</v>
      </c>
      <c r="Z11" s="156"/>
    </row>
    <row r="12" ht="12.75" customHeight="1">
      <c r="A12" s="157" t="s">
        <v>97</v>
      </c>
      <c r="B12" s="158"/>
      <c r="C12" s="158"/>
      <c r="D12" s="159"/>
      <c r="E12" s="160" t="s">
        <v>98</v>
      </c>
      <c r="F12" s="51"/>
      <c r="G12" s="51"/>
      <c r="H12" s="51"/>
      <c r="I12" s="51"/>
      <c r="J12" s="51"/>
      <c r="K12" s="51"/>
      <c r="L12" s="51"/>
      <c r="M12" s="51"/>
      <c r="N12" s="51"/>
      <c r="O12" s="51"/>
      <c r="P12" s="51"/>
      <c r="Q12" s="2"/>
      <c r="R12" s="161"/>
      <c r="S12" s="161"/>
      <c r="T12" s="162"/>
      <c r="U12" s="163"/>
      <c r="V12" s="161"/>
      <c r="W12" s="164"/>
      <c r="X12" s="161"/>
      <c r="Y12" s="162"/>
      <c r="Z12" s="161"/>
    </row>
    <row r="13" ht="12.75" customHeight="1">
      <c r="A13" s="165" t="s">
        <v>99</v>
      </c>
      <c r="B13" s="35"/>
      <c r="C13" s="35"/>
      <c r="D13" s="36"/>
      <c r="E13" s="166">
        <f>IF(E12="Other",S8,S14)</f>
        <v>2</v>
      </c>
      <c r="F13" s="51"/>
      <c r="G13" s="51"/>
      <c r="H13" s="51"/>
      <c r="I13" s="51"/>
      <c r="J13" s="51"/>
      <c r="K13" s="51"/>
      <c r="L13" s="51"/>
      <c r="M13" s="51"/>
      <c r="N13" s="51"/>
      <c r="O13" s="51"/>
      <c r="P13" s="167"/>
      <c r="Q13" s="168"/>
      <c r="R13" s="169" t="s">
        <v>100</v>
      </c>
      <c r="S13" s="170"/>
      <c r="T13" s="170"/>
      <c r="U13" s="170"/>
      <c r="V13" s="170"/>
      <c r="W13" s="170"/>
      <c r="X13" s="170"/>
      <c r="Y13" s="170"/>
      <c r="Z13" s="171"/>
    </row>
    <row r="14" ht="12.75" customHeight="1">
      <c r="A14" s="172" t="s">
        <v>101</v>
      </c>
      <c r="B14" s="43"/>
      <c r="C14" s="43"/>
      <c r="D14" s="44"/>
      <c r="E14" s="173">
        <v>360.0</v>
      </c>
      <c r="F14" s="51"/>
      <c r="G14" s="51"/>
      <c r="H14" s="51"/>
      <c r="I14" s="51"/>
      <c r="J14" s="51"/>
      <c r="K14" s="51"/>
      <c r="L14" s="51"/>
      <c r="M14" s="51"/>
      <c r="N14" s="51"/>
      <c r="O14" s="51"/>
      <c r="P14" s="167"/>
      <c r="Q14" s="174"/>
      <c r="R14" s="175" t="s">
        <v>91</v>
      </c>
      <c r="S14" s="176">
        <v>2.0</v>
      </c>
      <c r="T14" s="177"/>
      <c r="U14" s="178"/>
      <c r="V14" s="179"/>
      <c r="W14" s="177"/>
      <c r="X14" s="179"/>
      <c r="Y14" s="177"/>
      <c r="Z14" s="180"/>
    </row>
    <row r="15" ht="12.75" customHeight="1">
      <c r="A15" s="181" t="s">
        <v>102</v>
      </c>
      <c r="B15" s="182"/>
      <c r="C15" s="182"/>
      <c r="D15" s="183"/>
      <c r="E15" s="184" t="str">
        <f>IF(E12="Other",'EV5.5.4 Alt. Matls Summary'!D25,IF(E12="Steel",IF(E13&lt;1.25,"FAIL","PASS"),IF(E12="Aluminium",IF(E13&lt;3.2,"FAIL","PASS"))))</f>
        <v>PASS</v>
      </c>
      <c r="F15" s="51"/>
      <c r="G15" s="51"/>
      <c r="H15" s="51"/>
      <c r="I15" s="51"/>
      <c r="J15" s="51"/>
      <c r="K15" s="51"/>
      <c r="L15" s="51"/>
      <c r="M15" s="51"/>
      <c r="N15" s="51"/>
      <c r="O15" s="51"/>
      <c r="P15" s="167"/>
      <c r="Q15" s="185"/>
      <c r="R15" s="136" t="s">
        <v>93</v>
      </c>
      <c r="S15" s="186">
        <v>2.0</v>
      </c>
      <c r="T15" s="187"/>
      <c r="U15" s="188"/>
      <c r="V15" s="189"/>
      <c r="W15" s="187"/>
      <c r="X15" s="189"/>
      <c r="Y15" s="187"/>
      <c r="Z15" s="190"/>
    </row>
    <row r="16" ht="12.75" customHeight="1">
      <c r="A16" s="191"/>
      <c r="B16" s="51"/>
      <c r="C16" s="51"/>
      <c r="D16" s="51"/>
      <c r="E16" s="51"/>
      <c r="F16" s="51"/>
      <c r="G16" s="51"/>
      <c r="H16" s="51"/>
      <c r="I16" s="51"/>
      <c r="J16" s="51"/>
      <c r="K16" s="51"/>
      <c r="L16" s="51"/>
      <c r="M16" s="51"/>
      <c r="N16" s="51"/>
      <c r="O16" s="51"/>
      <c r="P16" s="167"/>
      <c r="Q16" s="192"/>
      <c r="R16" s="136" t="s">
        <v>95</v>
      </c>
      <c r="S16" s="186">
        <v>2.0</v>
      </c>
      <c r="T16" s="187"/>
      <c r="U16" s="188"/>
      <c r="V16" s="189"/>
      <c r="W16" s="187"/>
      <c r="X16" s="189"/>
      <c r="Y16" s="187"/>
      <c r="Z16" s="190"/>
    </row>
    <row r="17" ht="12.75" customHeight="1">
      <c r="A17" s="191"/>
      <c r="B17" s="51" t="s">
        <v>103</v>
      </c>
      <c r="C17" s="51"/>
      <c r="D17" s="51"/>
      <c r="E17" s="51"/>
      <c r="F17" s="51"/>
      <c r="G17" s="51"/>
      <c r="H17" s="51"/>
      <c r="I17" s="51"/>
      <c r="J17" s="51"/>
      <c r="K17" s="51"/>
      <c r="L17" s="51"/>
      <c r="M17" s="51"/>
      <c r="N17" s="51"/>
      <c r="O17" s="51"/>
      <c r="P17" s="167"/>
      <c r="Q17" s="193"/>
      <c r="R17" s="151" t="s">
        <v>96</v>
      </c>
      <c r="S17" s="194">
        <v>2.0</v>
      </c>
      <c r="T17" s="195"/>
      <c r="U17" s="196"/>
      <c r="V17" s="197"/>
      <c r="W17" s="195"/>
      <c r="X17" s="197"/>
      <c r="Y17" s="195"/>
      <c r="Z17" s="198"/>
    </row>
    <row r="18" ht="12.75" customHeight="1">
      <c r="A18" s="191"/>
      <c r="B18" s="51" t="s">
        <v>104</v>
      </c>
      <c r="C18" s="51"/>
      <c r="D18" s="51"/>
      <c r="E18" s="51"/>
      <c r="F18" s="51"/>
      <c r="G18" s="51"/>
      <c r="H18" s="51"/>
      <c r="I18" s="51"/>
      <c r="J18" s="51"/>
      <c r="K18" s="51"/>
      <c r="L18" s="51"/>
      <c r="M18" s="51"/>
      <c r="N18" s="51"/>
      <c r="O18" s="51"/>
      <c r="P18" s="167"/>
      <c r="Q18" s="2"/>
      <c r="R18" s="2"/>
      <c r="S18" s="2"/>
      <c r="T18" s="2"/>
      <c r="U18" s="2"/>
      <c r="V18" s="2"/>
      <c r="W18" s="2"/>
      <c r="X18" s="2"/>
      <c r="Y18" s="2"/>
      <c r="Z18" s="2"/>
    </row>
    <row r="19" ht="12.75" customHeight="1">
      <c r="A19" s="191"/>
      <c r="B19" s="51"/>
      <c r="C19" s="51"/>
      <c r="D19" s="51"/>
      <c r="E19" s="51"/>
      <c r="F19" s="51"/>
      <c r="G19" s="51"/>
      <c r="H19" s="51"/>
      <c r="I19" s="51"/>
      <c r="J19" s="51"/>
      <c r="K19" s="51"/>
      <c r="L19" s="51"/>
      <c r="M19" s="51"/>
      <c r="N19" s="51"/>
      <c r="O19" s="51"/>
      <c r="P19" s="51"/>
      <c r="Q19" s="143" t="s">
        <v>105</v>
      </c>
      <c r="R19" s="144"/>
      <c r="S19" s="144"/>
      <c r="T19" s="144"/>
      <c r="U19" s="144"/>
      <c r="V19" s="144"/>
      <c r="W19" s="144"/>
      <c r="X19" s="144"/>
      <c r="Y19" s="144"/>
      <c r="Z19" s="145"/>
    </row>
    <row r="20" ht="13.5" customHeight="1">
      <c r="A20" s="191"/>
      <c r="B20" s="51"/>
      <c r="C20" s="51"/>
      <c r="D20" s="51"/>
      <c r="E20" s="51"/>
      <c r="F20" s="51"/>
      <c r="G20" s="51"/>
      <c r="H20" s="51"/>
      <c r="I20" s="51"/>
      <c r="J20" s="51"/>
      <c r="K20" s="51"/>
      <c r="L20" s="51"/>
      <c r="M20" s="51"/>
      <c r="N20" s="51"/>
      <c r="O20" s="51"/>
      <c r="P20" s="51"/>
      <c r="Q20" s="147"/>
      <c r="R20" s="148"/>
      <c r="S20" s="148"/>
      <c r="T20" s="148"/>
      <c r="U20" s="148"/>
      <c r="V20" s="148"/>
      <c r="W20" s="148"/>
      <c r="X20" s="148"/>
      <c r="Y20" s="148"/>
      <c r="Z20" s="149"/>
    </row>
    <row r="21" ht="12.75" customHeight="1">
      <c r="A21" s="191"/>
      <c r="B21" s="51"/>
      <c r="C21" s="51"/>
      <c r="D21" s="51"/>
      <c r="E21" s="51"/>
      <c r="F21" s="51"/>
      <c r="G21" s="51"/>
      <c r="H21" s="51"/>
      <c r="I21" s="51"/>
      <c r="J21" s="51"/>
      <c r="K21" s="51"/>
      <c r="L21" s="51"/>
      <c r="M21" s="51"/>
      <c r="N21" s="51"/>
      <c r="O21" s="51"/>
      <c r="P21" s="167"/>
      <c r="Q21" s="199"/>
      <c r="R21" s="114"/>
      <c r="S21" s="114"/>
      <c r="T21" s="114"/>
      <c r="U21" s="200"/>
      <c r="V21" s="201" t="s">
        <v>106</v>
      </c>
      <c r="W21" s="51"/>
      <c r="X21" s="51"/>
      <c r="Y21" s="51"/>
      <c r="Z21" s="167"/>
    </row>
    <row r="22" ht="12.75" customHeight="1">
      <c r="A22" s="191"/>
      <c r="B22" s="51"/>
      <c r="C22" s="51"/>
      <c r="D22" s="51"/>
      <c r="E22" s="51"/>
      <c r="F22" s="51"/>
      <c r="G22" s="51"/>
      <c r="H22" s="51"/>
      <c r="I22" s="51"/>
      <c r="J22" s="51"/>
      <c r="K22" s="51"/>
      <c r="L22" s="51"/>
      <c r="M22" s="51"/>
      <c r="N22" s="51"/>
      <c r="O22" s="51"/>
      <c r="P22" s="167"/>
      <c r="Q22" s="202" t="s">
        <v>107</v>
      </c>
      <c r="R22" s="158"/>
      <c r="S22" s="158"/>
      <c r="T22" s="158"/>
      <c r="U22" s="159"/>
      <c r="V22" s="203" t="s">
        <v>108</v>
      </c>
      <c r="W22" s="51"/>
      <c r="X22" s="51"/>
      <c r="Y22" s="51"/>
      <c r="Z22" s="167"/>
    </row>
    <row r="23" ht="12.75" customHeight="1">
      <c r="A23" s="191"/>
      <c r="B23" s="51"/>
      <c r="C23" s="51"/>
      <c r="D23" s="51"/>
      <c r="E23" s="51"/>
      <c r="F23" s="51"/>
      <c r="G23" s="51"/>
      <c r="H23" s="51"/>
      <c r="I23" s="51"/>
      <c r="J23" s="51"/>
      <c r="K23" s="51"/>
      <c r="L23" s="51"/>
      <c r="M23" s="51"/>
      <c r="N23" s="51"/>
      <c r="O23" s="51"/>
      <c r="P23" s="167"/>
      <c r="Q23" s="204" t="s">
        <v>109</v>
      </c>
      <c r="R23" s="182"/>
      <c r="S23" s="182"/>
      <c r="T23" s="182"/>
      <c r="U23" s="183"/>
      <c r="V23" s="205" t="s">
        <v>108</v>
      </c>
      <c r="W23" s="51"/>
      <c r="X23" s="51"/>
      <c r="Y23" s="51"/>
      <c r="Z23" s="167"/>
    </row>
    <row r="24" ht="12.75" customHeight="1">
      <c r="A24" s="191"/>
      <c r="B24" s="51"/>
      <c r="C24" s="51"/>
      <c r="D24" s="51"/>
      <c r="E24" s="51"/>
      <c r="F24" s="51"/>
      <c r="G24" s="51"/>
      <c r="H24" s="51"/>
      <c r="I24" s="51"/>
      <c r="J24" s="51"/>
      <c r="K24" s="51"/>
      <c r="L24" s="51"/>
      <c r="M24" s="51"/>
      <c r="N24" s="51"/>
      <c r="O24" s="51"/>
      <c r="P24" s="167"/>
      <c r="Q24" s="51"/>
      <c r="R24" s="51"/>
      <c r="S24" s="51"/>
      <c r="T24" s="51"/>
      <c r="U24" s="51"/>
      <c r="V24" s="51"/>
      <c r="W24" s="51"/>
      <c r="X24" s="51"/>
      <c r="Y24" s="51"/>
      <c r="Z24" s="167"/>
    </row>
    <row r="25" ht="12.75" customHeight="1">
      <c r="A25" s="191"/>
      <c r="B25" s="51"/>
      <c r="C25" s="51"/>
      <c r="D25" s="51"/>
      <c r="E25" s="51"/>
      <c r="F25" s="51"/>
      <c r="G25" s="51"/>
      <c r="H25" s="51"/>
      <c r="I25" s="51"/>
      <c r="J25" s="51"/>
      <c r="K25" s="51"/>
      <c r="L25" s="51"/>
      <c r="M25" s="51"/>
      <c r="N25" s="51"/>
      <c r="O25" s="51"/>
      <c r="P25" s="167"/>
      <c r="Q25" s="51"/>
      <c r="R25" s="51" t="s">
        <v>110</v>
      </c>
      <c r="S25" s="51"/>
      <c r="T25" s="51"/>
      <c r="U25" s="51"/>
      <c r="V25" s="51"/>
      <c r="W25" s="51"/>
      <c r="X25" s="51"/>
      <c r="Y25" s="51"/>
      <c r="Z25" s="167"/>
    </row>
    <row r="26" ht="12.75" customHeight="1">
      <c r="A26" s="191"/>
      <c r="B26" s="51"/>
      <c r="C26" s="51"/>
      <c r="D26" s="51"/>
      <c r="E26" s="51"/>
      <c r="F26" s="51"/>
      <c r="G26" s="51"/>
      <c r="H26" s="51"/>
      <c r="I26" s="51"/>
      <c r="J26" s="51"/>
      <c r="K26" s="51"/>
      <c r="L26" s="51"/>
      <c r="M26" s="51"/>
      <c r="N26" s="51"/>
      <c r="O26" s="51"/>
      <c r="P26" s="167"/>
      <c r="Q26" s="51"/>
      <c r="R26" s="51"/>
      <c r="S26" s="51"/>
      <c r="T26" s="51"/>
      <c r="U26" s="51"/>
      <c r="V26" s="51"/>
      <c r="W26" s="51"/>
      <c r="X26" s="51"/>
      <c r="Y26" s="51"/>
      <c r="Z26" s="167"/>
    </row>
    <row r="27" ht="12.75" customHeight="1">
      <c r="A27" s="191"/>
      <c r="B27" s="51"/>
      <c r="C27" s="51"/>
      <c r="D27" s="51"/>
      <c r="E27" s="51"/>
      <c r="F27" s="51"/>
      <c r="G27" s="51"/>
      <c r="H27" s="51"/>
      <c r="I27" s="51"/>
      <c r="J27" s="51"/>
      <c r="K27" s="51"/>
      <c r="L27" s="51"/>
      <c r="M27" s="51"/>
      <c r="N27" s="51"/>
      <c r="O27" s="51"/>
      <c r="P27" s="167"/>
      <c r="Q27" s="51"/>
      <c r="R27" s="51" t="s">
        <v>111</v>
      </c>
      <c r="S27" s="51"/>
      <c r="T27" s="51"/>
      <c r="U27" s="51"/>
      <c r="V27" s="51"/>
      <c r="W27" s="51"/>
      <c r="X27" s="51"/>
      <c r="Y27" s="51"/>
      <c r="Z27" s="167"/>
    </row>
    <row r="28" ht="12.75" customHeight="1">
      <c r="A28" s="191"/>
      <c r="B28" s="51"/>
      <c r="C28" s="51"/>
      <c r="D28" s="51"/>
      <c r="E28" s="51"/>
      <c r="F28" s="51"/>
      <c r="G28" s="51"/>
      <c r="H28" s="51"/>
      <c r="I28" s="51"/>
      <c r="J28" s="51"/>
      <c r="K28" s="51"/>
      <c r="L28" s="51"/>
      <c r="M28" s="51"/>
      <c r="N28" s="51"/>
      <c r="O28" s="51"/>
      <c r="P28" s="167"/>
      <c r="Q28" s="51"/>
      <c r="R28" s="51" t="s">
        <v>112</v>
      </c>
      <c r="S28" s="51"/>
      <c r="T28" s="51"/>
      <c r="U28" s="51"/>
      <c r="V28" s="51"/>
      <c r="W28" s="51"/>
      <c r="X28" s="51"/>
      <c r="Y28" s="51"/>
      <c r="Z28" s="167"/>
    </row>
    <row r="29" ht="12.75" customHeight="1">
      <c r="A29" s="191"/>
      <c r="B29" s="51"/>
      <c r="C29" s="51"/>
      <c r="D29" s="51"/>
      <c r="E29" s="51"/>
      <c r="F29" s="51"/>
      <c r="G29" s="51"/>
      <c r="H29" s="51"/>
      <c r="I29" s="51"/>
      <c r="J29" s="51"/>
      <c r="K29" s="51"/>
      <c r="L29" s="51"/>
      <c r="M29" s="51"/>
      <c r="N29" s="51"/>
      <c r="O29" s="51"/>
      <c r="P29" s="167"/>
      <c r="Q29" s="51"/>
      <c r="R29" s="51"/>
      <c r="S29" s="51"/>
      <c r="T29" s="51"/>
      <c r="U29" s="51"/>
      <c r="V29" s="51"/>
      <c r="W29" s="51"/>
      <c r="X29" s="51"/>
      <c r="Y29" s="51"/>
      <c r="Z29" s="167"/>
    </row>
    <row r="30" ht="12.75" customHeight="1">
      <c r="A30" s="191"/>
      <c r="B30" s="51"/>
      <c r="C30" s="51"/>
      <c r="D30" s="51"/>
      <c r="E30" s="51"/>
      <c r="F30" s="51"/>
      <c r="G30" s="51"/>
      <c r="H30" s="51"/>
      <c r="I30" s="51"/>
      <c r="J30" s="51"/>
      <c r="K30" s="51"/>
      <c r="L30" s="51"/>
      <c r="M30" s="51"/>
      <c r="N30" s="51"/>
      <c r="O30" s="51"/>
      <c r="P30" s="167"/>
      <c r="Q30" s="51"/>
      <c r="R30" s="51"/>
      <c r="S30" s="51"/>
      <c r="T30" s="51"/>
      <c r="U30" s="51"/>
      <c r="V30" s="51"/>
      <c r="W30" s="51"/>
      <c r="X30" s="51"/>
      <c r="Y30" s="51"/>
      <c r="Z30" s="167"/>
    </row>
    <row r="31" ht="12.75" customHeight="1">
      <c r="A31" s="191"/>
      <c r="B31" s="51"/>
      <c r="C31" s="51"/>
      <c r="D31" s="51"/>
      <c r="E31" s="51"/>
      <c r="F31" s="51"/>
      <c r="G31" s="51"/>
      <c r="H31" s="51"/>
      <c r="I31" s="51"/>
      <c r="J31" s="51"/>
      <c r="K31" s="51"/>
      <c r="L31" s="51"/>
      <c r="M31" s="51"/>
      <c r="N31" s="51"/>
      <c r="O31" s="51"/>
      <c r="P31" s="167"/>
      <c r="Q31" s="51"/>
      <c r="R31" s="51"/>
      <c r="S31" s="51"/>
      <c r="T31" s="51"/>
      <c r="U31" s="51"/>
      <c r="V31" s="51"/>
      <c r="W31" s="51"/>
      <c r="X31" s="51"/>
      <c r="Y31" s="51"/>
      <c r="Z31" s="167"/>
    </row>
    <row r="32" ht="12.75" customHeight="1">
      <c r="A32" s="191"/>
      <c r="B32" s="51"/>
      <c r="C32" s="51"/>
      <c r="D32" s="51"/>
      <c r="E32" s="51"/>
      <c r="F32" s="51"/>
      <c r="G32" s="51"/>
      <c r="H32" s="51"/>
      <c r="I32" s="51"/>
      <c r="J32" s="51"/>
      <c r="K32" s="51"/>
      <c r="L32" s="51"/>
      <c r="M32" s="51"/>
      <c r="N32" s="51"/>
      <c r="O32" s="51"/>
      <c r="P32" s="167"/>
      <c r="Q32" s="51"/>
      <c r="R32" s="51"/>
      <c r="S32" s="51"/>
      <c r="T32" s="51"/>
      <c r="U32" s="51"/>
      <c r="V32" s="51"/>
      <c r="W32" s="51"/>
      <c r="X32" s="51"/>
      <c r="Y32" s="51"/>
      <c r="Z32" s="167"/>
    </row>
    <row r="33" ht="12.75" customHeight="1">
      <c r="A33" s="206"/>
      <c r="B33" s="207"/>
      <c r="C33" s="207"/>
      <c r="D33" s="207"/>
      <c r="E33" s="207"/>
      <c r="F33" s="207"/>
      <c r="G33" s="207"/>
      <c r="H33" s="207"/>
      <c r="I33" s="207"/>
      <c r="J33" s="207"/>
      <c r="K33" s="207"/>
      <c r="L33" s="207"/>
      <c r="M33" s="207"/>
      <c r="N33" s="207"/>
      <c r="O33" s="207"/>
      <c r="P33" s="208"/>
      <c r="Q33" s="51"/>
      <c r="R33" s="51"/>
      <c r="S33" s="51"/>
      <c r="T33" s="51"/>
      <c r="U33" s="51"/>
      <c r="V33" s="51"/>
      <c r="W33" s="51"/>
      <c r="X33" s="51"/>
      <c r="Y33" s="51"/>
      <c r="Z33" s="167"/>
    </row>
    <row r="34" ht="12.75" customHeight="1">
      <c r="A34" s="209" t="s">
        <v>113</v>
      </c>
      <c r="Q34" s="191"/>
      <c r="R34" s="51"/>
      <c r="S34" s="51"/>
      <c r="T34" s="51"/>
      <c r="U34" s="51"/>
      <c r="V34" s="51"/>
      <c r="W34" s="51"/>
      <c r="X34" s="51"/>
      <c r="Y34" s="51"/>
      <c r="Z34" s="167"/>
    </row>
    <row r="35" ht="12.75" customHeight="1">
      <c r="A35" s="147"/>
      <c r="B35" s="148"/>
      <c r="C35" s="148"/>
      <c r="D35" s="148"/>
      <c r="E35" s="148"/>
      <c r="F35" s="148"/>
      <c r="G35" s="148"/>
      <c r="H35" s="148"/>
      <c r="I35" s="148"/>
      <c r="J35" s="148"/>
      <c r="K35" s="148"/>
      <c r="L35" s="148"/>
      <c r="M35" s="148"/>
      <c r="N35" s="148"/>
      <c r="O35" s="148"/>
      <c r="P35" s="148"/>
      <c r="Q35" s="191"/>
      <c r="R35" s="51"/>
      <c r="S35" s="51"/>
      <c r="T35" s="51"/>
      <c r="U35" s="51"/>
      <c r="V35" s="51"/>
      <c r="W35" s="51"/>
      <c r="X35" s="51"/>
      <c r="Y35" s="51"/>
      <c r="Z35" s="167"/>
    </row>
    <row r="36" ht="12.75" customHeight="1">
      <c r="A36" s="157" t="s">
        <v>97</v>
      </c>
      <c r="B36" s="158"/>
      <c r="C36" s="158"/>
      <c r="D36" s="159"/>
      <c r="E36" s="160" t="s">
        <v>98</v>
      </c>
      <c r="F36" s="51"/>
      <c r="G36" s="51"/>
      <c r="H36" s="51"/>
      <c r="I36" s="51"/>
      <c r="J36" s="51"/>
      <c r="K36" s="51"/>
      <c r="L36" s="51"/>
      <c r="M36" s="51"/>
      <c r="N36" s="51"/>
      <c r="O36" s="51"/>
      <c r="P36" s="51"/>
      <c r="Q36" s="191"/>
      <c r="R36" s="51"/>
      <c r="S36" s="51"/>
      <c r="T36" s="51"/>
      <c r="U36" s="51"/>
      <c r="V36" s="51"/>
      <c r="W36" s="51"/>
      <c r="X36" s="51"/>
      <c r="Y36" s="51"/>
      <c r="Z36" s="167"/>
    </row>
    <row r="37" ht="12.75" customHeight="1">
      <c r="A37" s="165" t="s">
        <v>114</v>
      </c>
      <c r="B37" s="35"/>
      <c r="C37" s="35"/>
      <c r="D37" s="36"/>
      <c r="E37" s="166">
        <v>2.0</v>
      </c>
      <c r="F37" s="51"/>
      <c r="G37" s="51"/>
      <c r="H37" s="51"/>
      <c r="I37" s="51"/>
      <c r="J37" s="51"/>
      <c r="K37" s="51"/>
      <c r="L37" s="51"/>
      <c r="M37" s="51"/>
      <c r="N37" s="51"/>
      <c r="O37" s="51"/>
      <c r="P37" s="51"/>
      <c r="Q37" s="191"/>
      <c r="R37" s="51"/>
      <c r="S37" s="51"/>
      <c r="T37" s="51"/>
      <c r="U37" s="51"/>
      <c r="V37" s="51"/>
      <c r="W37" s="51"/>
      <c r="X37" s="51"/>
      <c r="Y37" s="51"/>
      <c r="Z37" s="167"/>
    </row>
    <row r="38" ht="12.75" customHeight="1">
      <c r="A38" s="172" t="s">
        <v>115</v>
      </c>
      <c r="B38" s="43"/>
      <c r="C38" s="43"/>
      <c r="D38" s="44"/>
      <c r="E38" s="173">
        <v>250.0</v>
      </c>
      <c r="F38" s="51"/>
      <c r="G38" s="51"/>
      <c r="H38" s="51"/>
      <c r="I38" s="51"/>
      <c r="J38" s="51"/>
      <c r="K38" s="51"/>
      <c r="L38" s="51"/>
      <c r="M38" s="51"/>
      <c r="N38" s="51"/>
      <c r="O38" s="51"/>
      <c r="P38" s="51"/>
      <c r="Q38" s="191"/>
      <c r="R38" s="51"/>
      <c r="S38" s="51"/>
      <c r="T38" s="51"/>
      <c r="U38" s="51"/>
      <c r="V38" s="51"/>
      <c r="W38" s="51"/>
      <c r="X38" s="51"/>
      <c r="Y38" s="51"/>
      <c r="Z38" s="167"/>
    </row>
    <row r="39" ht="12.75" customHeight="1">
      <c r="A39" s="181" t="s">
        <v>102</v>
      </c>
      <c r="B39" s="182"/>
      <c r="C39" s="182"/>
      <c r="D39" s="183"/>
      <c r="E39" s="184" t="str">
        <f>IF(E36="Other",'EV5.5.4 Alt. Matls Summary'!F25,IF(E36="Steel",IF(E37&lt;0.9,"FAIL","PASS"),IF(E36="Aluminium",IF(E37&lt;2.3,"FAIL","PASS"))))</f>
        <v>PASS</v>
      </c>
      <c r="F39" s="51"/>
      <c r="G39" s="51"/>
      <c r="H39" s="51"/>
      <c r="I39" s="51"/>
      <c r="J39" s="51"/>
      <c r="K39" s="51"/>
      <c r="L39" s="51"/>
      <c r="M39" s="51"/>
      <c r="N39" s="51"/>
      <c r="O39" s="51"/>
      <c r="P39" s="51"/>
      <c r="Q39" s="191"/>
      <c r="R39" s="51"/>
      <c r="S39" s="51"/>
      <c r="T39" s="51"/>
      <c r="U39" s="51"/>
      <c r="V39" s="51"/>
      <c r="W39" s="51"/>
      <c r="X39" s="51"/>
      <c r="Y39" s="51"/>
      <c r="Z39" s="167"/>
    </row>
    <row r="40" ht="12.75" customHeight="1">
      <c r="A40" s="191"/>
      <c r="B40" s="51"/>
      <c r="C40" s="51"/>
      <c r="D40" s="51"/>
      <c r="E40" s="51"/>
      <c r="F40" s="51"/>
      <c r="G40" s="51"/>
      <c r="H40" s="51"/>
      <c r="I40" s="51"/>
      <c r="J40" s="51"/>
      <c r="K40" s="51"/>
      <c r="L40" s="51"/>
      <c r="M40" s="51"/>
      <c r="N40" s="51"/>
      <c r="O40" s="51"/>
      <c r="P40" s="51"/>
      <c r="Q40" s="191"/>
      <c r="R40" s="51"/>
      <c r="S40" s="51"/>
      <c r="T40" s="51"/>
      <c r="U40" s="51"/>
      <c r="V40" s="51"/>
      <c r="W40" s="51"/>
      <c r="X40" s="51"/>
      <c r="Y40" s="51"/>
      <c r="Z40" s="167"/>
    </row>
    <row r="41" ht="12.75" customHeight="1">
      <c r="A41" s="191"/>
      <c r="B41" s="51" t="s">
        <v>116</v>
      </c>
      <c r="C41" s="51"/>
      <c r="D41" s="51"/>
      <c r="E41" s="51"/>
      <c r="F41" s="51"/>
      <c r="G41" s="51"/>
      <c r="H41" s="51"/>
      <c r="I41" s="51"/>
      <c r="J41" s="51"/>
      <c r="K41" s="51"/>
      <c r="L41" s="51"/>
      <c r="M41" s="51"/>
      <c r="N41" s="51"/>
      <c r="O41" s="51"/>
      <c r="P41" s="51"/>
      <c r="Q41" s="191"/>
      <c r="R41" s="51"/>
      <c r="S41" s="51"/>
      <c r="T41" s="51"/>
      <c r="U41" s="51"/>
      <c r="V41" s="51"/>
      <c r="W41" s="51"/>
      <c r="X41" s="51"/>
      <c r="Y41" s="51"/>
      <c r="Z41" s="167"/>
    </row>
    <row r="42" ht="12.75" customHeight="1">
      <c r="A42" s="191"/>
      <c r="B42" s="51" t="s">
        <v>117</v>
      </c>
      <c r="C42" s="51"/>
      <c r="D42" s="51"/>
      <c r="E42" s="51"/>
      <c r="F42" s="51"/>
      <c r="G42" s="51"/>
      <c r="H42" s="51"/>
      <c r="I42" s="51"/>
      <c r="J42" s="51"/>
      <c r="K42" s="51"/>
      <c r="L42" s="51"/>
      <c r="M42" s="51"/>
      <c r="N42" s="51"/>
      <c r="O42" s="51"/>
      <c r="P42" s="51"/>
      <c r="Q42" s="210" t="s">
        <v>118</v>
      </c>
      <c r="R42" s="144"/>
      <c r="S42" s="144"/>
      <c r="T42" s="144"/>
      <c r="U42" s="144"/>
      <c r="V42" s="144"/>
      <c r="W42" s="144"/>
      <c r="X42" s="144"/>
      <c r="Y42" s="144"/>
      <c r="Z42" s="145"/>
    </row>
    <row r="43" ht="13.5" customHeight="1">
      <c r="A43" s="191"/>
      <c r="B43" s="51"/>
      <c r="C43" s="51"/>
      <c r="D43" s="51"/>
      <c r="E43" s="51"/>
      <c r="F43" s="51"/>
      <c r="G43" s="51"/>
      <c r="H43" s="51"/>
      <c r="I43" s="51"/>
      <c r="J43" s="51"/>
      <c r="K43" s="51"/>
      <c r="L43" s="51"/>
      <c r="M43" s="51"/>
      <c r="N43" s="51"/>
      <c r="O43" s="51"/>
      <c r="P43" s="51"/>
      <c r="Q43" s="211"/>
      <c r="Z43" s="212"/>
    </row>
    <row r="44" ht="12.75" customHeight="1">
      <c r="A44" s="191"/>
      <c r="B44" s="51"/>
      <c r="C44" s="51"/>
      <c r="D44" s="51"/>
      <c r="E44" s="51"/>
      <c r="F44" s="51"/>
      <c r="G44" s="51"/>
      <c r="H44" s="51"/>
      <c r="I44" s="51"/>
      <c r="J44" s="51"/>
      <c r="K44" s="51"/>
      <c r="L44" s="51"/>
      <c r="M44" s="51"/>
      <c r="N44" s="51"/>
      <c r="O44" s="51"/>
      <c r="P44" s="51"/>
      <c r="Q44" s="213"/>
      <c r="R44" s="214"/>
      <c r="S44" s="214"/>
      <c r="T44" s="214"/>
      <c r="U44" s="214"/>
      <c r="V44" s="214"/>
      <c r="W44" s="214"/>
      <c r="X44" s="214"/>
      <c r="Y44" s="214"/>
      <c r="Z44" s="215"/>
    </row>
    <row r="45" ht="12.75" customHeight="1">
      <c r="A45" s="191"/>
      <c r="B45" s="51"/>
      <c r="C45" s="51"/>
      <c r="D45" s="51"/>
      <c r="E45" s="51"/>
      <c r="F45" s="51"/>
      <c r="G45" s="51"/>
      <c r="H45" s="51"/>
      <c r="I45" s="51"/>
      <c r="J45" s="51"/>
      <c r="K45" s="51"/>
      <c r="L45" s="51"/>
      <c r="M45" s="51"/>
      <c r="N45" s="51"/>
      <c r="O45" s="51"/>
      <c r="P45" s="51"/>
      <c r="Q45" s="191"/>
      <c r="R45" s="51" t="s">
        <v>119</v>
      </c>
      <c r="S45" s="51"/>
      <c r="T45" s="51"/>
      <c r="U45" s="51"/>
      <c r="V45" s="51"/>
      <c r="W45" s="51"/>
      <c r="X45" s="51"/>
      <c r="Y45" s="51"/>
      <c r="Z45" s="167"/>
    </row>
    <row r="46" ht="12.75" customHeight="1">
      <c r="A46" s="191"/>
      <c r="B46" s="51"/>
      <c r="C46" s="51"/>
      <c r="D46" s="51"/>
      <c r="E46" s="51"/>
      <c r="F46" s="51"/>
      <c r="G46" s="51"/>
      <c r="H46" s="51"/>
      <c r="I46" s="51"/>
      <c r="J46" s="51"/>
      <c r="K46" s="51"/>
      <c r="L46" s="51"/>
      <c r="M46" s="51"/>
      <c r="N46" s="51"/>
      <c r="O46" s="51"/>
      <c r="P46" s="51"/>
      <c r="Q46" s="191"/>
      <c r="R46" s="51"/>
      <c r="S46" s="51"/>
      <c r="T46" s="51"/>
      <c r="U46" s="51"/>
      <c r="V46" s="51"/>
      <c r="W46" s="51"/>
      <c r="X46" s="51"/>
      <c r="Y46" s="51"/>
      <c r="Z46" s="167"/>
    </row>
    <row r="47" ht="12.75" customHeight="1">
      <c r="A47" s="191"/>
      <c r="B47" s="51"/>
      <c r="C47" s="51"/>
      <c r="D47" s="51"/>
      <c r="E47" s="51"/>
      <c r="F47" s="51"/>
      <c r="G47" s="51"/>
      <c r="H47" s="51"/>
      <c r="I47" s="51"/>
      <c r="J47" s="51"/>
      <c r="K47" s="51"/>
      <c r="L47" s="51"/>
      <c r="M47" s="51"/>
      <c r="N47" s="51"/>
      <c r="O47" s="51"/>
      <c r="P47" s="51"/>
      <c r="Q47" s="191"/>
      <c r="R47" s="51"/>
      <c r="S47" s="51"/>
      <c r="T47" s="51"/>
      <c r="U47" s="51"/>
      <c r="V47" s="51"/>
      <c r="W47" s="51"/>
      <c r="X47" s="51"/>
      <c r="Y47" s="51"/>
      <c r="Z47" s="167"/>
    </row>
    <row r="48" ht="12.75" customHeight="1">
      <c r="A48" s="191"/>
      <c r="B48" s="51"/>
      <c r="C48" s="51"/>
      <c r="D48" s="51"/>
      <c r="E48" s="51"/>
      <c r="F48" s="51"/>
      <c r="G48" s="51"/>
      <c r="H48" s="51"/>
      <c r="I48" s="51"/>
      <c r="J48" s="51"/>
      <c r="K48" s="51"/>
      <c r="L48" s="51"/>
      <c r="M48" s="51"/>
      <c r="N48" s="51"/>
      <c r="O48" s="51"/>
      <c r="P48" s="51"/>
      <c r="Q48" s="191"/>
      <c r="R48" s="51"/>
      <c r="S48" s="51"/>
      <c r="T48" s="51"/>
      <c r="U48" s="51"/>
      <c r="V48" s="51"/>
      <c r="W48" s="51"/>
      <c r="X48" s="51"/>
      <c r="Y48" s="51"/>
      <c r="Z48" s="167"/>
    </row>
    <row r="49" ht="12.75" customHeight="1">
      <c r="A49" s="191"/>
      <c r="B49" s="51"/>
      <c r="C49" s="51"/>
      <c r="D49" s="51"/>
      <c r="E49" s="51"/>
      <c r="F49" s="51"/>
      <c r="G49" s="51"/>
      <c r="H49" s="51"/>
      <c r="I49" s="51"/>
      <c r="J49" s="51"/>
      <c r="K49" s="51"/>
      <c r="L49" s="51"/>
      <c r="M49" s="51"/>
      <c r="N49" s="51"/>
      <c r="O49" s="51"/>
      <c r="P49" s="51"/>
      <c r="Q49" s="191"/>
      <c r="R49" s="51"/>
      <c r="S49" s="51"/>
      <c r="T49" s="51"/>
      <c r="U49" s="51"/>
      <c r="V49" s="51"/>
      <c r="W49" s="51"/>
      <c r="X49" s="51"/>
      <c r="Y49" s="51"/>
      <c r="Z49" s="167"/>
    </row>
    <row r="50" ht="12.75" customHeight="1">
      <c r="A50" s="191"/>
      <c r="B50" s="51"/>
      <c r="C50" s="51"/>
      <c r="D50" s="51"/>
      <c r="E50" s="51"/>
      <c r="F50" s="51"/>
      <c r="G50" s="51"/>
      <c r="H50" s="51"/>
      <c r="I50" s="51"/>
      <c r="J50" s="51"/>
      <c r="K50" s="51"/>
      <c r="L50" s="51"/>
      <c r="M50" s="51"/>
      <c r="N50" s="51"/>
      <c r="O50" s="51"/>
      <c r="P50" s="51"/>
      <c r="Q50" s="191"/>
      <c r="R50" s="51"/>
      <c r="S50" s="51"/>
      <c r="T50" s="51"/>
      <c r="U50" s="51"/>
      <c r="V50" s="51"/>
      <c r="W50" s="51"/>
      <c r="X50" s="51"/>
      <c r="Y50" s="51"/>
      <c r="Z50" s="167"/>
    </row>
    <row r="51" ht="12.75" customHeight="1">
      <c r="A51" s="191"/>
      <c r="B51" s="51"/>
      <c r="C51" s="51"/>
      <c r="D51" s="51"/>
      <c r="E51" s="51"/>
      <c r="F51" s="51"/>
      <c r="G51" s="51"/>
      <c r="H51" s="51"/>
      <c r="I51" s="51"/>
      <c r="J51" s="51"/>
      <c r="K51" s="51"/>
      <c r="L51" s="51"/>
      <c r="M51" s="51"/>
      <c r="N51" s="51"/>
      <c r="O51" s="51"/>
      <c r="P51" s="51"/>
      <c r="Q51" s="191"/>
      <c r="R51" s="51"/>
      <c r="S51" s="51"/>
      <c r="T51" s="51"/>
      <c r="U51" s="51"/>
      <c r="V51" s="51"/>
      <c r="W51" s="51"/>
      <c r="X51" s="51"/>
      <c r="Y51" s="51"/>
      <c r="Z51" s="167"/>
    </row>
    <row r="52" ht="12.75" customHeight="1">
      <c r="A52" s="191"/>
      <c r="B52" s="51"/>
      <c r="C52" s="51"/>
      <c r="D52" s="51"/>
      <c r="E52" s="51"/>
      <c r="F52" s="51"/>
      <c r="G52" s="51"/>
      <c r="H52" s="51"/>
      <c r="I52" s="51"/>
      <c r="J52" s="51"/>
      <c r="K52" s="51"/>
      <c r="L52" s="51"/>
      <c r="M52" s="51"/>
      <c r="N52" s="51"/>
      <c r="O52" s="51"/>
      <c r="P52" s="51"/>
      <c r="Q52" s="191"/>
      <c r="R52" s="51"/>
      <c r="S52" s="51"/>
      <c r="T52" s="51"/>
      <c r="U52" s="51"/>
      <c r="V52" s="51"/>
      <c r="W52" s="51"/>
      <c r="X52" s="51"/>
      <c r="Y52" s="51"/>
      <c r="Z52" s="167"/>
    </row>
    <row r="53" ht="12.75" customHeight="1">
      <c r="A53" s="191"/>
      <c r="B53" s="51"/>
      <c r="C53" s="51"/>
      <c r="D53" s="51"/>
      <c r="E53" s="51"/>
      <c r="F53" s="51"/>
      <c r="G53" s="51"/>
      <c r="H53" s="51"/>
      <c r="I53" s="51"/>
      <c r="J53" s="51"/>
      <c r="K53" s="51"/>
      <c r="L53" s="51"/>
      <c r="M53" s="51"/>
      <c r="N53" s="51"/>
      <c r="O53" s="51"/>
      <c r="P53" s="51"/>
      <c r="Q53" s="191"/>
      <c r="R53" s="51"/>
      <c r="S53" s="51"/>
      <c r="T53" s="51"/>
      <c r="U53" s="51"/>
      <c r="V53" s="51"/>
      <c r="W53" s="51"/>
      <c r="X53" s="51"/>
      <c r="Y53" s="51"/>
      <c r="Z53" s="167"/>
    </row>
    <row r="54" ht="12.75" customHeight="1">
      <c r="A54" s="191"/>
      <c r="B54" s="51"/>
      <c r="C54" s="51"/>
      <c r="D54" s="51"/>
      <c r="E54" s="51"/>
      <c r="F54" s="51"/>
      <c r="G54" s="51"/>
      <c r="H54" s="51"/>
      <c r="I54" s="51"/>
      <c r="J54" s="51"/>
      <c r="K54" s="51"/>
      <c r="L54" s="51"/>
      <c r="M54" s="51"/>
      <c r="N54" s="51"/>
      <c r="O54" s="51"/>
      <c r="P54" s="51"/>
      <c r="Q54" s="191"/>
      <c r="R54" s="51"/>
      <c r="S54" s="51"/>
      <c r="T54" s="51"/>
      <c r="U54" s="51"/>
      <c r="V54" s="51"/>
      <c r="W54" s="51"/>
      <c r="X54" s="51"/>
      <c r="Y54" s="51"/>
      <c r="Z54" s="167"/>
    </row>
    <row r="55" ht="12.75" customHeight="1">
      <c r="A55" s="191"/>
      <c r="B55" s="51"/>
      <c r="C55" s="51"/>
      <c r="D55" s="51"/>
      <c r="E55" s="51"/>
      <c r="F55" s="51"/>
      <c r="G55" s="51"/>
      <c r="H55" s="51"/>
      <c r="I55" s="51"/>
      <c r="J55" s="51"/>
      <c r="K55" s="51"/>
      <c r="L55" s="51"/>
      <c r="M55" s="51"/>
      <c r="N55" s="51"/>
      <c r="O55" s="51"/>
      <c r="P55" s="51"/>
      <c r="Q55" s="191"/>
      <c r="R55" s="51"/>
      <c r="S55" s="51"/>
      <c r="T55" s="51"/>
      <c r="U55" s="51"/>
      <c r="V55" s="51"/>
      <c r="W55" s="51"/>
      <c r="X55" s="51"/>
      <c r="Y55" s="51"/>
      <c r="Z55" s="167"/>
    </row>
    <row r="56" ht="12.75" customHeight="1">
      <c r="A56" s="191"/>
      <c r="B56" s="51"/>
      <c r="C56" s="51"/>
      <c r="D56" s="51"/>
      <c r="E56" s="51"/>
      <c r="F56" s="51"/>
      <c r="G56" s="51"/>
      <c r="H56" s="51"/>
      <c r="I56" s="51"/>
      <c r="J56" s="51"/>
      <c r="K56" s="51"/>
      <c r="L56" s="51"/>
      <c r="M56" s="51"/>
      <c r="N56" s="51"/>
      <c r="O56" s="51"/>
      <c r="P56" s="51"/>
      <c r="Q56" s="191"/>
      <c r="R56" s="51"/>
      <c r="S56" s="51"/>
      <c r="T56" s="51"/>
      <c r="U56" s="51"/>
      <c r="V56" s="51"/>
      <c r="W56" s="51"/>
      <c r="X56" s="51"/>
      <c r="Y56" s="51"/>
      <c r="Z56" s="167"/>
    </row>
    <row r="57" ht="12.75" customHeight="1">
      <c r="A57" s="191"/>
      <c r="B57" s="51"/>
      <c r="C57" s="51"/>
      <c r="D57" s="51"/>
      <c r="E57" s="51"/>
      <c r="F57" s="51"/>
      <c r="G57" s="51"/>
      <c r="H57" s="51"/>
      <c r="I57" s="51"/>
      <c r="J57" s="51"/>
      <c r="K57" s="51"/>
      <c r="L57" s="51"/>
      <c r="M57" s="51"/>
      <c r="N57" s="51"/>
      <c r="O57" s="51"/>
      <c r="P57" s="51"/>
      <c r="Q57" s="206"/>
      <c r="R57" s="207"/>
      <c r="S57" s="207"/>
      <c r="T57" s="207"/>
      <c r="U57" s="207"/>
      <c r="V57" s="207"/>
      <c r="W57" s="207"/>
      <c r="X57" s="207"/>
      <c r="Y57" s="207"/>
      <c r="Z57" s="208"/>
    </row>
    <row r="58" ht="12.75" customHeight="1">
      <c r="A58" s="210" t="str">
        <f>IF(E38=E62,"Internal Wall","Internal Wall - Must have the same height as external wall!")</f>
        <v>Internal Wall - Must have the same height as external wall!</v>
      </c>
      <c r="B58" s="144"/>
      <c r="C58" s="144"/>
      <c r="D58" s="144"/>
      <c r="E58" s="144"/>
      <c r="F58" s="144"/>
      <c r="G58" s="144"/>
      <c r="H58" s="144"/>
      <c r="I58" s="144"/>
      <c r="J58" s="144"/>
      <c r="K58" s="144"/>
      <c r="L58" s="144"/>
      <c r="M58" s="144"/>
      <c r="N58" s="144"/>
      <c r="O58" s="144"/>
      <c r="P58" s="144"/>
      <c r="Q58" s="3"/>
      <c r="R58" s="3"/>
      <c r="S58" s="3"/>
      <c r="T58" s="3"/>
      <c r="U58" s="3"/>
      <c r="V58" s="3"/>
      <c r="W58" s="3"/>
      <c r="X58" s="3"/>
      <c r="Y58" s="3"/>
      <c r="Z58" s="3"/>
    </row>
    <row r="59" ht="12.75" customHeight="1">
      <c r="A59" s="147"/>
      <c r="B59" s="148"/>
      <c r="C59" s="148"/>
      <c r="D59" s="148"/>
      <c r="E59" s="148"/>
      <c r="F59" s="148"/>
      <c r="G59" s="148"/>
      <c r="H59" s="148"/>
      <c r="I59" s="148"/>
      <c r="J59" s="148"/>
      <c r="K59" s="148"/>
      <c r="L59" s="148"/>
      <c r="M59" s="148"/>
      <c r="N59" s="148"/>
      <c r="O59" s="148"/>
      <c r="P59" s="148"/>
      <c r="Q59" s="3"/>
      <c r="R59" s="3"/>
      <c r="S59" s="3"/>
      <c r="T59" s="3"/>
      <c r="U59" s="3"/>
      <c r="V59" s="3"/>
      <c r="W59" s="3"/>
      <c r="X59" s="3"/>
      <c r="Y59" s="3"/>
      <c r="Z59" s="3"/>
    </row>
    <row r="60" ht="12.75" customHeight="1">
      <c r="A60" s="157" t="s">
        <v>97</v>
      </c>
      <c r="B60" s="158"/>
      <c r="C60" s="158"/>
      <c r="D60" s="159"/>
      <c r="E60" s="160" t="s">
        <v>98</v>
      </c>
      <c r="F60" s="51"/>
      <c r="G60" s="51"/>
      <c r="H60" s="51"/>
      <c r="I60" s="51"/>
      <c r="J60" s="51"/>
      <c r="K60" s="51"/>
      <c r="L60" s="51"/>
      <c r="M60" s="51"/>
      <c r="N60" s="51"/>
      <c r="O60" s="51"/>
      <c r="P60" s="51"/>
      <c r="Q60" s="3"/>
      <c r="R60" s="3"/>
      <c r="S60" s="3"/>
      <c r="T60" s="3"/>
      <c r="U60" s="3"/>
      <c r="V60" s="3"/>
      <c r="W60" s="3"/>
      <c r="X60" s="3"/>
      <c r="Y60" s="3"/>
      <c r="Z60" s="3"/>
    </row>
    <row r="61" ht="12.75" customHeight="1">
      <c r="A61" s="172" t="s">
        <v>114</v>
      </c>
      <c r="B61" s="43"/>
      <c r="C61" s="43"/>
      <c r="D61" s="44"/>
      <c r="E61" s="216">
        <f>IF(E60="Other",S10,S16)</f>
        <v>2</v>
      </c>
      <c r="F61" s="51"/>
      <c r="G61" s="51"/>
      <c r="H61" s="51"/>
      <c r="I61" s="51"/>
      <c r="J61" s="51"/>
      <c r="K61" s="51"/>
      <c r="L61" s="51"/>
      <c r="M61" s="51"/>
      <c r="N61" s="51"/>
      <c r="O61" s="51"/>
      <c r="P61" s="51"/>
      <c r="Q61" s="3"/>
      <c r="R61" s="3"/>
      <c r="S61" s="3"/>
      <c r="T61" s="3"/>
      <c r="U61" s="3"/>
      <c r="V61" s="3"/>
      <c r="W61" s="3"/>
      <c r="X61" s="3"/>
      <c r="Y61" s="3"/>
      <c r="Z61" s="3"/>
    </row>
    <row r="62" ht="12.75" customHeight="1">
      <c r="A62" s="172" t="s">
        <v>115</v>
      </c>
      <c r="B62" s="43"/>
      <c r="C62" s="43"/>
      <c r="D62" s="44"/>
      <c r="E62" s="173">
        <v>248.0</v>
      </c>
      <c r="F62" s="51"/>
      <c r="G62" s="51"/>
      <c r="H62" s="51"/>
      <c r="I62" s="51"/>
      <c r="J62" s="51"/>
      <c r="K62" s="51"/>
      <c r="L62" s="51"/>
      <c r="M62" s="51"/>
      <c r="N62" s="51"/>
      <c r="O62" s="51"/>
      <c r="P62" s="51"/>
      <c r="Q62" s="3"/>
      <c r="R62" s="3"/>
      <c r="S62" s="3"/>
      <c r="T62" s="3"/>
      <c r="U62" s="3"/>
      <c r="V62" s="3"/>
      <c r="W62" s="3"/>
      <c r="X62" s="3"/>
      <c r="Y62" s="3"/>
      <c r="Z62" s="3"/>
    </row>
    <row r="63" ht="12.75" customHeight="1">
      <c r="A63" s="181" t="s">
        <v>102</v>
      </c>
      <c r="B63" s="182"/>
      <c r="C63" s="182"/>
      <c r="D63" s="183"/>
      <c r="E63" s="184" t="str">
        <f>IF(E60="Other",'EV5.5.4 Alt. Matls Summary'!H25,IF(E60="Steel",IF(E61&lt;0.9,"FAIL","PASS"),IF(E60="Aluminium",IF(E61&lt;2.3,"FAIL","PASS"))))</f>
        <v>PASS</v>
      </c>
      <c r="F63" s="51"/>
      <c r="G63" s="51"/>
      <c r="H63" s="51"/>
      <c r="I63" s="51"/>
      <c r="J63" s="51"/>
      <c r="K63" s="51"/>
      <c r="L63" s="51"/>
      <c r="M63" s="51"/>
      <c r="N63" s="51"/>
      <c r="O63" s="51"/>
      <c r="P63" s="51"/>
      <c r="Q63" s="3"/>
      <c r="R63" s="3"/>
      <c r="S63" s="3"/>
      <c r="T63" s="3"/>
      <c r="U63" s="3"/>
      <c r="V63" s="3"/>
      <c r="W63" s="3"/>
      <c r="X63" s="3"/>
      <c r="Y63" s="3"/>
      <c r="Z63" s="3"/>
    </row>
    <row r="64" ht="12.75" customHeight="1">
      <c r="A64" s="191"/>
      <c r="B64" s="51"/>
      <c r="C64" s="51"/>
      <c r="D64" s="51"/>
      <c r="E64" s="51"/>
      <c r="F64" s="51"/>
      <c r="G64" s="51"/>
      <c r="H64" s="51"/>
      <c r="I64" s="51"/>
      <c r="J64" s="51"/>
      <c r="K64" s="51"/>
      <c r="L64" s="51"/>
      <c r="M64" s="51"/>
      <c r="N64" s="51"/>
      <c r="O64" s="51"/>
      <c r="P64" s="51"/>
      <c r="Q64" s="3"/>
      <c r="R64" s="3"/>
      <c r="S64" s="3"/>
      <c r="T64" s="3"/>
      <c r="U64" s="3"/>
      <c r="V64" s="3"/>
      <c r="W64" s="3"/>
      <c r="X64" s="3"/>
      <c r="Y64" s="3"/>
      <c r="Z64" s="3"/>
    </row>
    <row r="65" ht="12.75" customHeight="1">
      <c r="A65" s="191"/>
      <c r="B65" s="51" t="s">
        <v>120</v>
      </c>
      <c r="C65" s="51"/>
      <c r="D65" s="51"/>
      <c r="E65" s="51"/>
      <c r="F65" s="51"/>
      <c r="G65" s="51"/>
      <c r="H65" s="51"/>
      <c r="I65" s="51"/>
      <c r="J65" s="51"/>
      <c r="K65" s="51"/>
      <c r="L65" s="51"/>
      <c r="M65" s="51"/>
      <c r="N65" s="51"/>
      <c r="O65" s="51"/>
      <c r="P65" s="51"/>
      <c r="Q65" s="3"/>
      <c r="R65" s="3"/>
      <c r="S65" s="3"/>
      <c r="T65" s="3"/>
      <c r="U65" s="3"/>
      <c r="V65" s="3"/>
      <c r="W65" s="3"/>
      <c r="X65" s="3"/>
      <c r="Y65" s="3"/>
      <c r="Z65" s="3"/>
    </row>
    <row r="66" ht="12.75" customHeight="1">
      <c r="A66" s="191"/>
      <c r="B66" s="51" t="s">
        <v>117</v>
      </c>
      <c r="C66" s="51"/>
      <c r="D66" s="51"/>
      <c r="E66" s="51"/>
      <c r="F66" s="51"/>
      <c r="G66" s="51"/>
      <c r="H66" s="51"/>
      <c r="I66" s="51"/>
      <c r="J66" s="51"/>
      <c r="K66" s="51"/>
      <c r="L66" s="51"/>
      <c r="M66" s="51"/>
      <c r="N66" s="51"/>
      <c r="O66" s="51"/>
      <c r="P66" s="51"/>
      <c r="Q66" s="3"/>
      <c r="R66" s="3"/>
      <c r="S66" s="3"/>
      <c r="T66" s="3"/>
      <c r="U66" s="3"/>
      <c r="V66" s="3"/>
      <c r="W66" s="3"/>
      <c r="X66" s="3"/>
      <c r="Y66" s="3"/>
      <c r="Z66" s="3"/>
    </row>
    <row r="67" ht="12.75" customHeight="1">
      <c r="A67" s="191"/>
      <c r="B67" s="51"/>
      <c r="C67" s="51"/>
      <c r="D67" s="51"/>
      <c r="E67" s="51"/>
      <c r="F67" s="51"/>
      <c r="G67" s="51"/>
      <c r="H67" s="51"/>
      <c r="I67" s="51"/>
      <c r="J67" s="51"/>
      <c r="K67" s="51"/>
      <c r="L67" s="51"/>
      <c r="M67" s="51"/>
      <c r="N67" s="51"/>
      <c r="O67" s="51"/>
      <c r="P67" s="51"/>
      <c r="Q67" s="3"/>
      <c r="R67" s="3"/>
      <c r="S67" s="3"/>
      <c r="T67" s="3"/>
      <c r="U67" s="3"/>
      <c r="V67" s="3"/>
      <c r="W67" s="3"/>
      <c r="X67" s="3"/>
      <c r="Y67" s="3"/>
      <c r="Z67" s="3"/>
    </row>
    <row r="68" ht="12.75" customHeight="1">
      <c r="A68" s="191"/>
      <c r="B68" s="51"/>
      <c r="C68" s="51"/>
      <c r="D68" s="51"/>
      <c r="E68" s="51"/>
      <c r="F68" s="51"/>
      <c r="G68" s="51"/>
      <c r="H68" s="51"/>
      <c r="I68" s="51"/>
      <c r="J68" s="51"/>
      <c r="K68" s="51"/>
      <c r="L68" s="51"/>
      <c r="M68" s="51"/>
      <c r="N68" s="51"/>
      <c r="O68" s="51"/>
      <c r="P68" s="51"/>
      <c r="Q68" s="3"/>
      <c r="R68" s="3"/>
      <c r="S68" s="3"/>
      <c r="T68" s="3"/>
      <c r="U68" s="3"/>
      <c r="V68" s="3"/>
      <c r="W68" s="3"/>
      <c r="X68" s="3"/>
      <c r="Y68" s="3"/>
      <c r="Z68" s="3"/>
    </row>
    <row r="69" ht="12.75" customHeight="1">
      <c r="A69" s="191"/>
      <c r="B69" s="51" t="s">
        <v>121</v>
      </c>
      <c r="C69" s="51"/>
      <c r="D69" s="51"/>
      <c r="E69" s="51"/>
      <c r="F69" s="51"/>
      <c r="G69" s="51"/>
      <c r="H69" s="51"/>
      <c r="I69" s="51"/>
      <c r="J69" s="51"/>
      <c r="K69" s="51"/>
      <c r="L69" s="51"/>
      <c r="M69" s="51"/>
      <c r="N69" s="51"/>
      <c r="O69" s="51"/>
      <c r="P69" s="51"/>
      <c r="Q69" s="3"/>
      <c r="R69" s="3"/>
      <c r="S69" s="3"/>
      <c r="T69" s="3"/>
      <c r="U69" s="3"/>
      <c r="V69" s="3"/>
      <c r="W69" s="3"/>
      <c r="X69" s="3"/>
      <c r="Y69" s="3"/>
      <c r="Z69" s="3"/>
    </row>
    <row r="70" ht="12.75" customHeight="1">
      <c r="A70" s="191"/>
      <c r="B70" s="51"/>
      <c r="C70" s="51"/>
      <c r="D70" s="51"/>
      <c r="E70" s="51"/>
      <c r="F70" s="51"/>
      <c r="G70" s="51"/>
      <c r="H70" s="51"/>
      <c r="I70" s="51"/>
      <c r="J70" s="51"/>
      <c r="K70" s="51"/>
      <c r="L70" s="51"/>
      <c r="M70" s="51"/>
      <c r="N70" s="51"/>
      <c r="O70" s="51"/>
      <c r="P70" s="51"/>
      <c r="Q70" s="3"/>
      <c r="R70" s="3"/>
      <c r="S70" s="3"/>
      <c r="T70" s="3"/>
      <c r="U70" s="3"/>
      <c r="V70" s="3"/>
      <c r="W70" s="3"/>
      <c r="X70" s="3"/>
      <c r="Y70" s="3"/>
      <c r="Z70" s="3"/>
    </row>
    <row r="71" ht="12.75" customHeight="1">
      <c r="A71" s="191"/>
      <c r="B71" s="51"/>
      <c r="C71" s="51"/>
      <c r="D71" s="51"/>
      <c r="E71" s="51"/>
      <c r="F71" s="51"/>
      <c r="G71" s="51"/>
      <c r="H71" s="51"/>
      <c r="I71" s="51"/>
      <c r="J71" s="51"/>
      <c r="K71" s="51"/>
      <c r="L71" s="51"/>
      <c r="M71" s="51"/>
      <c r="N71" s="51"/>
      <c r="O71" s="51"/>
      <c r="P71" s="51"/>
      <c r="Q71" s="3"/>
      <c r="R71" s="3"/>
      <c r="S71" s="3"/>
      <c r="T71" s="3"/>
      <c r="U71" s="3"/>
      <c r="V71" s="3"/>
      <c r="W71" s="3"/>
      <c r="X71" s="3"/>
      <c r="Y71" s="3"/>
      <c r="Z71" s="3"/>
    </row>
    <row r="72" ht="12.75" customHeight="1">
      <c r="A72" s="191"/>
      <c r="B72" s="51"/>
      <c r="C72" s="51"/>
      <c r="D72" s="51"/>
      <c r="E72" s="51"/>
      <c r="F72" s="51"/>
      <c r="G72" s="51"/>
      <c r="H72" s="51"/>
      <c r="I72" s="51"/>
      <c r="J72" s="51"/>
      <c r="K72" s="51"/>
      <c r="L72" s="51"/>
      <c r="M72" s="51"/>
      <c r="N72" s="51"/>
      <c r="O72" s="51"/>
      <c r="P72" s="51"/>
      <c r="Q72" s="3"/>
      <c r="R72" s="3"/>
      <c r="S72" s="3"/>
      <c r="T72" s="3"/>
      <c r="U72" s="3"/>
      <c r="V72" s="3"/>
      <c r="W72" s="3"/>
      <c r="X72" s="3"/>
      <c r="Y72" s="3"/>
      <c r="Z72" s="3"/>
    </row>
    <row r="73" ht="12.75" customHeight="1">
      <c r="A73" s="191"/>
      <c r="B73" s="51"/>
      <c r="C73" s="51"/>
      <c r="D73" s="51"/>
      <c r="E73" s="51"/>
      <c r="F73" s="51"/>
      <c r="G73" s="51"/>
      <c r="H73" s="51"/>
      <c r="I73" s="51"/>
      <c r="J73" s="51"/>
      <c r="K73" s="51"/>
      <c r="L73" s="51"/>
      <c r="M73" s="51"/>
      <c r="N73" s="51"/>
      <c r="O73" s="51"/>
      <c r="P73" s="51"/>
      <c r="Q73" s="3"/>
      <c r="R73" s="3"/>
      <c r="S73" s="3"/>
      <c r="T73" s="3"/>
      <c r="U73" s="3"/>
      <c r="V73" s="3"/>
      <c r="W73" s="3"/>
      <c r="X73" s="3"/>
      <c r="Y73" s="3"/>
      <c r="Z73" s="3"/>
    </row>
    <row r="74" ht="12.75" customHeight="1">
      <c r="A74" s="191"/>
      <c r="B74" s="51"/>
      <c r="C74" s="51"/>
      <c r="D74" s="51"/>
      <c r="E74" s="51"/>
      <c r="F74" s="51"/>
      <c r="G74" s="51"/>
      <c r="H74" s="51"/>
      <c r="I74" s="51"/>
      <c r="J74" s="51"/>
      <c r="K74" s="51"/>
      <c r="L74" s="51"/>
      <c r="M74" s="51"/>
      <c r="N74" s="51"/>
      <c r="O74" s="51"/>
      <c r="P74" s="51"/>
      <c r="Q74" s="3"/>
      <c r="R74" s="3"/>
      <c r="S74" s="3"/>
      <c r="T74" s="3"/>
      <c r="U74" s="3"/>
      <c r="V74" s="3"/>
      <c r="W74" s="3"/>
      <c r="X74" s="3"/>
      <c r="Y74" s="3"/>
      <c r="Z74" s="3"/>
    </row>
    <row r="75" ht="12.75" customHeight="1">
      <c r="A75" s="191"/>
      <c r="B75" s="51"/>
      <c r="C75" s="51"/>
      <c r="D75" s="51"/>
      <c r="E75" s="51"/>
      <c r="F75" s="51"/>
      <c r="G75" s="51"/>
      <c r="H75" s="51"/>
      <c r="I75" s="51"/>
      <c r="J75" s="51"/>
      <c r="K75" s="51"/>
      <c r="L75" s="51"/>
      <c r="M75" s="51"/>
      <c r="N75" s="51"/>
      <c r="O75" s="51"/>
      <c r="P75" s="51"/>
      <c r="Q75" s="3"/>
      <c r="R75" s="3"/>
      <c r="S75" s="3"/>
      <c r="T75" s="3"/>
      <c r="U75" s="3"/>
      <c r="V75" s="3"/>
      <c r="W75" s="3"/>
      <c r="X75" s="3"/>
      <c r="Y75" s="3"/>
      <c r="Z75" s="3"/>
    </row>
    <row r="76" ht="12.75" customHeight="1">
      <c r="A76" s="191"/>
      <c r="B76" s="51"/>
      <c r="C76" s="51"/>
      <c r="D76" s="51"/>
      <c r="E76" s="51"/>
      <c r="F76" s="51"/>
      <c r="G76" s="51"/>
      <c r="H76" s="51"/>
      <c r="I76" s="51"/>
      <c r="J76" s="51"/>
      <c r="K76" s="51"/>
      <c r="L76" s="51"/>
      <c r="M76" s="51"/>
      <c r="N76" s="51"/>
      <c r="O76" s="51"/>
      <c r="P76" s="51"/>
      <c r="Q76" s="3"/>
      <c r="R76" s="3"/>
      <c r="S76" s="3"/>
      <c r="T76" s="3"/>
      <c r="U76" s="3"/>
      <c r="V76" s="3"/>
      <c r="W76" s="3"/>
      <c r="X76" s="3"/>
      <c r="Y76" s="3"/>
      <c r="Z76" s="3"/>
    </row>
    <row r="77" ht="12.75" customHeight="1">
      <c r="A77" s="191"/>
      <c r="B77" s="51"/>
      <c r="C77" s="51"/>
      <c r="D77" s="51"/>
      <c r="E77" s="51"/>
      <c r="F77" s="51"/>
      <c r="G77" s="51"/>
      <c r="H77" s="51"/>
      <c r="I77" s="51"/>
      <c r="J77" s="51"/>
      <c r="K77" s="51"/>
      <c r="L77" s="51"/>
      <c r="M77" s="51"/>
      <c r="N77" s="51"/>
      <c r="O77" s="51"/>
      <c r="P77" s="51"/>
      <c r="Q77" s="3"/>
      <c r="R77" s="3"/>
      <c r="S77" s="3"/>
      <c r="T77" s="3"/>
      <c r="U77" s="3"/>
      <c r="V77" s="3"/>
      <c r="W77" s="3"/>
      <c r="X77" s="3"/>
      <c r="Y77" s="3"/>
      <c r="Z77" s="3"/>
    </row>
    <row r="78" ht="12.75" customHeight="1">
      <c r="A78" s="191"/>
      <c r="B78" s="51"/>
      <c r="C78" s="51"/>
      <c r="D78" s="51"/>
      <c r="E78" s="51"/>
      <c r="F78" s="51"/>
      <c r="G78" s="51"/>
      <c r="H78" s="51"/>
      <c r="I78" s="51"/>
      <c r="J78" s="51"/>
      <c r="K78" s="51"/>
      <c r="L78" s="51"/>
      <c r="M78" s="51"/>
      <c r="N78" s="51"/>
      <c r="O78" s="51"/>
      <c r="P78" s="51"/>
      <c r="Q78" s="3"/>
      <c r="R78" s="3"/>
      <c r="S78" s="3"/>
      <c r="T78" s="3"/>
      <c r="U78" s="3"/>
      <c r="V78" s="3"/>
      <c r="W78" s="3"/>
      <c r="X78" s="3"/>
      <c r="Y78" s="3"/>
      <c r="Z78" s="3"/>
    </row>
    <row r="79" ht="12.75" customHeight="1">
      <c r="A79" s="191"/>
      <c r="B79" s="51"/>
      <c r="C79" s="51"/>
      <c r="D79" s="51"/>
      <c r="E79" s="51"/>
      <c r="F79" s="51"/>
      <c r="G79" s="51"/>
      <c r="H79" s="51"/>
      <c r="I79" s="51"/>
      <c r="J79" s="51"/>
      <c r="K79" s="51"/>
      <c r="L79" s="51"/>
      <c r="M79" s="51"/>
      <c r="N79" s="51"/>
      <c r="O79" s="51"/>
      <c r="P79" s="51"/>
      <c r="Q79" s="3"/>
      <c r="R79" s="3"/>
      <c r="S79" s="3"/>
      <c r="T79" s="3"/>
      <c r="U79" s="3"/>
      <c r="V79" s="3"/>
      <c r="W79" s="3"/>
      <c r="X79" s="3"/>
      <c r="Y79" s="3"/>
      <c r="Z79" s="3"/>
    </row>
    <row r="80" ht="12.75" customHeight="1">
      <c r="A80" s="191"/>
      <c r="B80" s="51"/>
      <c r="C80" s="51"/>
      <c r="D80" s="51"/>
      <c r="E80" s="51"/>
      <c r="F80" s="51"/>
      <c r="G80" s="51"/>
      <c r="H80" s="51"/>
      <c r="I80" s="51"/>
      <c r="J80" s="51"/>
      <c r="K80" s="51"/>
      <c r="L80" s="51"/>
      <c r="M80" s="51"/>
      <c r="N80" s="51"/>
      <c r="O80" s="51"/>
      <c r="P80" s="51"/>
      <c r="Q80" s="3"/>
      <c r="R80" s="3"/>
      <c r="S80" s="3"/>
      <c r="T80" s="3"/>
      <c r="U80" s="3"/>
      <c r="V80" s="3"/>
      <c r="W80" s="3"/>
      <c r="X80" s="3"/>
      <c r="Y80" s="3"/>
      <c r="Z80" s="3"/>
    </row>
    <row r="81" ht="12.75" customHeight="1">
      <c r="A81" s="191"/>
      <c r="B81" s="51"/>
      <c r="C81" s="51"/>
      <c r="D81" s="51"/>
      <c r="E81" s="51"/>
      <c r="F81" s="51"/>
      <c r="G81" s="51"/>
      <c r="H81" s="51"/>
      <c r="I81" s="51"/>
      <c r="J81" s="51"/>
      <c r="K81" s="51"/>
      <c r="L81" s="51"/>
      <c r="M81" s="51"/>
      <c r="N81" s="51"/>
      <c r="O81" s="51"/>
      <c r="P81" s="51"/>
      <c r="Q81" s="3"/>
      <c r="R81" s="3"/>
      <c r="S81" s="3"/>
      <c r="T81" s="3"/>
      <c r="U81" s="3"/>
      <c r="V81" s="3"/>
      <c r="W81" s="3"/>
      <c r="X81" s="3"/>
      <c r="Y81" s="3"/>
      <c r="Z81" s="3"/>
    </row>
    <row r="82" ht="12.75" customHeight="1">
      <c r="A82" s="210" t="s">
        <v>96</v>
      </c>
      <c r="B82" s="144"/>
      <c r="C82" s="144"/>
      <c r="D82" s="144"/>
      <c r="E82" s="144"/>
      <c r="F82" s="144"/>
      <c r="G82" s="144"/>
      <c r="H82" s="144"/>
      <c r="I82" s="144"/>
      <c r="J82" s="144"/>
      <c r="K82" s="144"/>
      <c r="L82" s="144"/>
      <c r="M82" s="144"/>
      <c r="N82" s="144"/>
      <c r="O82" s="144"/>
      <c r="P82" s="144"/>
      <c r="Q82" s="3"/>
      <c r="R82" s="3"/>
      <c r="S82" s="3"/>
      <c r="T82" s="3"/>
      <c r="U82" s="3"/>
      <c r="V82" s="3"/>
      <c r="W82" s="3"/>
      <c r="X82" s="3"/>
      <c r="Y82" s="3"/>
      <c r="Z82" s="3"/>
    </row>
    <row r="83" ht="12.75" customHeight="1">
      <c r="A83" s="147"/>
      <c r="B83" s="148"/>
      <c r="C83" s="148"/>
      <c r="D83" s="148"/>
      <c r="E83" s="148"/>
      <c r="F83" s="148"/>
      <c r="G83" s="148"/>
      <c r="H83" s="148"/>
      <c r="I83" s="148"/>
      <c r="J83" s="148"/>
      <c r="K83" s="148"/>
      <c r="L83" s="148"/>
      <c r="M83" s="148"/>
      <c r="N83" s="148"/>
      <c r="O83" s="148"/>
      <c r="P83" s="148"/>
      <c r="Q83" s="3"/>
      <c r="R83" s="3"/>
      <c r="S83" s="3"/>
      <c r="T83" s="3"/>
      <c r="U83" s="3"/>
      <c r="V83" s="3"/>
      <c r="W83" s="3"/>
      <c r="X83" s="3"/>
      <c r="Y83" s="3"/>
      <c r="Z83" s="3"/>
    </row>
    <row r="84" ht="12.75" customHeight="1">
      <c r="A84" s="157" t="s">
        <v>97</v>
      </c>
      <c r="B84" s="158"/>
      <c r="C84" s="158"/>
      <c r="D84" s="159"/>
      <c r="E84" s="160" t="s">
        <v>98</v>
      </c>
      <c r="F84" s="51"/>
      <c r="G84" s="51"/>
      <c r="H84" s="51"/>
      <c r="I84" s="51"/>
      <c r="J84" s="51"/>
      <c r="K84" s="51"/>
      <c r="L84" s="51"/>
      <c r="M84" s="51"/>
      <c r="N84" s="51"/>
      <c r="O84" s="51"/>
      <c r="P84" s="51"/>
      <c r="Q84" s="3"/>
      <c r="R84" s="3"/>
      <c r="S84" s="3"/>
      <c r="T84" s="3"/>
      <c r="U84" s="3"/>
      <c r="V84" s="3"/>
      <c r="W84" s="3"/>
      <c r="X84" s="3"/>
      <c r="Y84" s="3"/>
      <c r="Z84" s="3"/>
    </row>
    <row r="85" ht="12.75" customHeight="1">
      <c r="A85" s="172" t="s">
        <v>114</v>
      </c>
      <c r="B85" s="43"/>
      <c r="C85" s="43"/>
      <c r="D85" s="44"/>
      <c r="E85" s="216">
        <f>IF(E84="Other",S11,S17)</f>
        <v>2</v>
      </c>
      <c r="F85" s="51"/>
      <c r="G85" s="51"/>
      <c r="H85" s="51"/>
      <c r="I85" s="51"/>
      <c r="J85" s="51"/>
      <c r="K85" s="51"/>
      <c r="L85" s="51"/>
      <c r="M85" s="51"/>
      <c r="N85" s="51"/>
      <c r="O85" s="51"/>
      <c r="P85" s="51"/>
      <c r="Q85" s="3"/>
      <c r="R85" s="3"/>
      <c r="S85" s="3"/>
      <c r="T85" s="3"/>
      <c r="U85" s="3"/>
      <c r="V85" s="3"/>
      <c r="W85" s="3"/>
      <c r="X85" s="3"/>
      <c r="Y85" s="3"/>
      <c r="Z85" s="3"/>
    </row>
    <row r="86" ht="12.75" customHeight="1">
      <c r="A86" s="172" t="s">
        <v>101</v>
      </c>
      <c r="B86" s="43"/>
      <c r="C86" s="43"/>
      <c r="D86" s="44"/>
      <c r="E86" s="173">
        <v>364.0</v>
      </c>
      <c r="F86" s="51"/>
      <c r="G86" s="51"/>
      <c r="H86" s="51"/>
      <c r="I86" s="51"/>
      <c r="J86" s="51"/>
      <c r="K86" s="51"/>
      <c r="L86" s="51"/>
      <c r="M86" s="51"/>
      <c r="N86" s="51"/>
      <c r="O86" s="51"/>
      <c r="P86" s="51"/>
      <c r="Q86" s="3"/>
      <c r="R86" s="3"/>
      <c r="S86" s="3"/>
      <c r="T86" s="3"/>
      <c r="U86" s="3"/>
      <c r="V86" s="3"/>
      <c r="W86" s="3"/>
      <c r="X86" s="3"/>
      <c r="Y86" s="3"/>
      <c r="Z86" s="3"/>
    </row>
    <row r="87" ht="12.75" customHeight="1">
      <c r="A87" s="181" t="s">
        <v>102</v>
      </c>
      <c r="B87" s="182"/>
      <c r="C87" s="182"/>
      <c r="D87" s="183"/>
      <c r="E87" s="184" t="str">
        <f>IF(E84="Other",'EV5.5.4 Alt. Matls Summary'!H25,IF(E84="Steel",IF(E85&lt;0.9,"FAIL","PASS"),IF(E84="Aluminium",IF(E85&lt;2.3,"FAIL","PASS"))))</f>
        <v>PASS</v>
      </c>
      <c r="F87" s="51"/>
      <c r="G87" s="51"/>
      <c r="H87" s="51"/>
      <c r="I87" s="51"/>
      <c r="J87" s="51"/>
      <c r="K87" s="51"/>
      <c r="L87" s="51"/>
      <c r="M87" s="51"/>
      <c r="N87" s="51"/>
      <c r="O87" s="51"/>
      <c r="P87" s="51"/>
      <c r="Q87" s="3"/>
      <c r="R87" s="3"/>
      <c r="S87" s="3"/>
      <c r="T87" s="3"/>
      <c r="U87" s="3"/>
      <c r="V87" s="3"/>
      <c r="W87" s="3"/>
      <c r="X87" s="3"/>
      <c r="Y87" s="3"/>
      <c r="Z87" s="3"/>
    </row>
    <row r="88" ht="12.75" customHeight="1">
      <c r="A88" s="191"/>
      <c r="B88" s="51"/>
      <c r="C88" s="51"/>
      <c r="D88" s="51"/>
      <c r="E88" s="51"/>
      <c r="F88" s="51"/>
      <c r="G88" s="51"/>
      <c r="H88" s="51"/>
      <c r="I88" s="51"/>
      <c r="J88" s="51"/>
      <c r="K88" s="51"/>
      <c r="L88" s="51"/>
      <c r="M88" s="51"/>
      <c r="N88" s="51"/>
      <c r="O88" s="51"/>
      <c r="P88" s="51"/>
      <c r="Q88" s="3"/>
      <c r="R88" s="3"/>
      <c r="S88" s="3"/>
      <c r="T88" s="3"/>
      <c r="U88" s="3"/>
      <c r="V88" s="3"/>
      <c r="W88" s="3"/>
      <c r="X88" s="3"/>
      <c r="Y88" s="3"/>
      <c r="Z88" s="3"/>
    </row>
    <row r="89" ht="12.75" customHeight="1">
      <c r="A89" s="191"/>
      <c r="B89" s="51" t="s">
        <v>122</v>
      </c>
      <c r="C89" s="51"/>
      <c r="D89" s="51"/>
      <c r="E89" s="51"/>
      <c r="F89" s="51"/>
      <c r="G89" s="51"/>
      <c r="H89" s="51"/>
      <c r="I89" s="51"/>
      <c r="J89" s="51"/>
      <c r="K89" s="51"/>
      <c r="L89" s="51"/>
      <c r="M89" s="51"/>
      <c r="N89" s="51"/>
      <c r="O89" s="51"/>
      <c r="P89" s="51"/>
      <c r="Q89" s="3"/>
      <c r="R89" s="3"/>
      <c r="S89" s="3"/>
      <c r="T89" s="3"/>
      <c r="U89" s="3"/>
      <c r="V89" s="3"/>
      <c r="W89" s="3"/>
      <c r="X89" s="3"/>
      <c r="Y89" s="3"/>
      <c r="Z89" s="3"/>
    </row>
    <row r="90" ht="12.75" customHeight="1">
      <c r="A90" s="191"/>
      <c r="B90" s="51" t="s">
        <v>123</v>
      </c>
      <c r="C90" s="51"/>
      <c r="D90" s="51"/>
      <c r="E90" s="51"/>
      <c r="F90" s="51"/>
      <c r="G90" s="51"/>
      <c r="H90" s="51"/>
      <c r="I90" s="51"/>
      <c r="J90" s="51"/>
      <c r="K90" s="51"/>
      <c r="L90" s="51"/>
      <c r="M90" s="51"/>
      <c r="N90" s="51"/>
      <c r="O90" s="51"/>
      <c r="P90" s="51"/>
      <c r="Q90" s="3"/>
      <c r="R90" s="3"/>
      <c r="S90" s="3"/>
      <c r="T90" s="3"/>
      <c r="U90" s="3"/>
      <c r="V90" s="3"/>
      <c r="W90" s="3"/>
      <c r="X90" s="3"/>
      <c r="Y90" s="3"/>
      <c r="Z90" s="3"/>
    </row>
    <row r="91" ht="12.75" customHeight="1">
      <c r="A91" s="191"/>
      <c r="B91" s="51"/>
      <c r="C91" s="51"/>
      <c r="D91" s="51"/>
      <c r="E91" s="51"/>
      <c r="F91" s="51"/>
      <c r="G91" s="51"/>
      <c r="H91" s="51"/>
      <c r="I91" s="51"/>
      <c r="J91" s="51"/>
      <c r="K91" s="51"/>
      <c r="L91" s="51"/>
      <c r="M91" s="51"/>
      <c r="N91" s="51"/>
      <c r="O91" s="51"/>
      <c r="P91" s="51"/>
      <c r="Q91" s="3"/>
      <c r="R91" s="3"/>
      <c r="S91" s="3"/>
      <c r="T91" s="3"/>
      <c r="U91" s="3"/>
      <c r="V91" s="3"/>
      <c r="W91" s="3"/>
      <c r="X91" s="3"/>
      <c r="Y91" s="3"/>
      <c r="Z91" s="3"/>
    </row>
    <row r="92" ht="12.75" customHeight="1">
      <c r="A92" s="191"/>
      <c r="B92" s="51"/>
      <c r="C92" s="51"/>
      <c r="D92" s="51"/>
      <c r="E92" s="51"/>
      <c r="F92" s="51"/>
      <c r="G92" s="51"/>
      <c r="H92" s="51"/>
      <c r="I92" s="51"/>
      <c r="J92" s="51"/>
      <c r="K92" s="51"/>
      <c r="L92" s="51"/>
      <c r="M92" s="51"/>
      <c r="N92" s="51"/>
      <c r="O92" s="51"/>
      <c r="P92" s="51"/>
      <c r="Q92" s="3"/>
      <c r="R92" s="3"/>
      <c r="S92" s="3"/>
      <c r="T92" s="3"/>
      <c r="U92" s="3"/>
      <c r="V92" s="3"/>
      <c r="W92" s="3"/>
      <c r="X92" s="3"/>
      <c r="Y92" s="3"/>
      <c r="Z92" s="3"/>
    </row>
    <row r="93" ht="12.75" customHeight="1">
      <c r="A93" s="191"/>
      <c r="B93" s="51"/>
      <c r="C93" s="51"/>
      <c r="D93" s="51"/>
      <c r="E93" s="51"/>
      <c r="F93" s="51"/>
      <c r="G93" s="51"/>
      <c r="H93" s="51"/>
      <c r="I93" s="51"/>
      <c r="J93" s="51"/>
      <c r="K93" s="51"/>
      <c r="L93" s="51"/>
      <c r="M93" s="51"/>
      <c r="N93" s="51"/>
      <c r="O93" s="51"/>
      <c r="P93" s="51"/>
      <c r="Q93" s="3"/>
      <c r="R93" s="3"/>
      <c r="S93" s="3"/>
      <c r="T93" s="3"/>
      <c r="U93" s="3"/>
      <c r="V93" s="3"/>
      <c r="W93" s="3"/>
      <c r="X93" s="3"/>
      <c r="Y93" s="3"/>
      <c r="Z93" s="3"/>
    </row>
    <row r="94" ht="12.75" customHeight="1">
      <c r="A94" s="191"/>
      <c r="B94" s="51"/>
      <c r="C94" s="51"/>
      <c r="D94" s="51"/>
      <c r="E94" s="51"/>
      <c r="F94" s="51"/>
      <c r="G94" s="51"/>
      <c r="H94" s="51"/>
      <c r="I94" s="51"/>
      <c r="J94" s="51"/>
      <c r="K94" s="51"/>
      <c r="L94" s="51"/>
      <c r="M94" s="51"/>
      <c r="N94" s="51"/>
      <c r="O94" s="51"/>
      <c r="P94" s="51"/>
      <c r="Q94" s="3"/>
      <c r="R94" s="3"/>
      <c r="S94" s="3"/>
      <c r="T94" s="3"/>
      <c r="U94" s="3"/>
      <c r="V94" s="3"/>
      <c r="W94" s="3"/>
      <c r="X94" s="3"/>
      <c r="Y94" s="3"/>
      <c r="Z94" s="3"/>
    </row>
    <row r="95" ht="12.75" customHeight="1">
      <c r="A95" s="191"/>
      <c r="B95" s="51"/>
      <c r="C95" s="51"/>
      <c r="D95" s="51"/>
      <c r="E95" s="51"/>
      <c r="F95" s="51"/>
      <c r="G95" s="51"/>
      <c r="H95" s="51"/>
      <c r="I95" s="51"/>
      <c r="J95" s="51"/>
      <c r="K95" s="51"/>
      <c r="L95" s="51"/>
      <c r="M95" s="51"/>
      <c r="N95" s="51"/>
      <c r="O95" s="51"/>
      <c r="P95" s="51"/>
      <c r="Q95" s="3"/>
      <c r="R95" s="3"/>
      <c r="S95" s="3"/>
      <c r="T95" s="3"/>
      <c r="U95" s="3"/>
      <c r="V95" s="3"/>
      <c r="W95" s="3"/>
      <c r="X95" s="3"/>
      <c r="Y95" s="3"/>
      <c r="Z95" s="3"/>
    </row>
    <row r="96" ht="12.75" customHeight="1">
      <c r="A96" s="191"/>
      <c r="B96" s="51"/>
      <c r="C96" s="51"/>
      <c r="D96" s="51"/>
      <c r="E96" s="51"/>
      <c r="F96" s="51"/>
      <c r="G96" s="51"/>
      <c r="H96" s="51"/>
      <c r="I96" s="51"/>
      <c r="J96" s="51"/>
      <c r="K96" s="51"/>
      <c r="L96" s="51"/>
      <c r="M96" s="51"/>
      <c r="N96" s="51"/>
      <c r="O96" s="51"/>
      <c r="P96" s="51"/>
      <c r="Q96" s="3"/>
      <c r="R96" s="3"/>
      <c r="S96" s="3"/>
      <c r="T96" s="3"/>
      <c r="U96" s="3"/>
      <c r="V96" s="3"/>
      <c r="W96" s="3"/>
      <c r="X96" s="3"/>
      <c r="Y96" s="3"/>
      <c r="Z96" s="3"/>
    </row>
    <row r="97" ht="12.75" customHeight="1">
      <c r="A97" s="191"/>
      <c r="B97" s="51"/>
      <c r="C97" s="51"/>
      <c r="D97" s="51"/>
      <c r="E97" s="51"/>
      <c r="F97" s="51"/>
      <c r="G97" s="51"/>
      <c r="H97" s="51"/>
      <c r="I97" s="51"/>
      <c r="J97" s="51"/>
      <c r="K97" s="51"/>
      <c r="L97" s="51"/>
      <c r="M97" s="51"/>
      <c r="N97" s="51"/>
      <c r="O97" s="51"/>
      <c r="P97" s="51"/>
      <c r="Q97" s="3"/>
      <c r="R97" s="3"/>
      <c r="S97" s="3"/>
      <c r="T97" s="3"/>
      <c r="U97" s="3"/>
      <c r="V97" s="3"/>
      <c r="W97" s="3"/>
      <c r="X97" s="3"/>
      <c r="Y97" s="3"/>
      <c r="Z97" s="3"/>
    </row>
    <row r="98" ht="12.75" customHeight="1">
      <c r="A98" s="191"/>
      <c r="B98" s="51"/>
      <c r="C98" s="51"/>
      <c r="D98" s="51"/>
      <c r="E98" s="51"/>
      <c r="F98" s="51"/>
      <c r="G98" s="51"/>
      <c r="H98" s="51"/>
      <c r="I98" s="51"/>
      <c r="J98" s="51"/>
      <c r="K98" s="51"/>
      <c r="L98" s="51"/>
      <c r="M98" s="51"/>
      <c r="N98" s="51"/>
      <c r="O98" s="51"/>
      <c r="P98" s="51"/>
      <c r="Q98" s="3"/>
      <c r="R98" s="3"/>
      <c r="S98" s="3"/>
      <c r="T98" s="3"/>
      <c r="U98" s="3"/>
      <c r="V98" s="3"/>
      <c r="W98" s="3"/>
      <c r="X98" s="3"/>
      <c r="Y98" s="3"/>
      <c r="Z98" s="3"/>
    </row>
    <row r="99" ht="12.75" customHeight="1">
      <c r="A99" s="191"/>
      <c r="B99" s="51"/>
      <c r="C99" s="51"/>
      <c r="D99" s="51"/>
      <c r="E99" s="51"/>
      <c r="F99" s="51"/>
      <c r="G99" s="51"/>
      <c r="H99" s="51"/>
      <c r="I99" s="51"/>
      <c r="J99" s="51"/>
      <c r="K99" s="51"/>
      <c r="L99" s="51"/>
      <c r="M99" s="51"/>
      <c r="N99" s="51"/>
      <c r="O99" s="51"/>
      <c r="P99" s="51"/>
      <c r="Q99" s="3"/>
      <c r="R99" s="3"/>
      <c r="S99" s="3"/>
      <c r="T99" s="3"/>
      <c r="U99" s="3"/>
      <c r="V99" s="3"/>
      <c r="W99" s="3"/>
      <c r="X99" s="3"/>
      <c r="Y99" s="3"/>
      <c r="Z99" s="3"/>
    </row>
    <row r="100" ht="12.75" customHeight="1">
      <c r="A100" s="191"/>
      <c r="B100" s="51"/>
      <c r="C100" s="51"/>
      <c r="D100" s="51"/>
      <c r="E100" s="51"/>
      <c r="F100" s="51"/>
      <c r="G100" s="51"/>
      <c r="H100" s="51"/>
      <c r="I100" s="51"/>
      <c r="J100" s="51"/>
      <c r="K100" s="51"/>
      <c r="L100" s="51"/>
      <c r="M100" s="51"/>
      <c r="N100" s="51"/>
      <c r="O100" s="51"/>
      <c r="P100" s="51"/>
      <c r="Q100" s="3"/>
      <c r="R100" s="3"/>
      <c r="S100" s="3"/>
      <c r="T100" s="3"/>
      <c r="U100" s="3"/>
      <c r="V100" s="3"/>
      <c r="W100" s="3"/>
      <c r="X100" s="3"/>
      <c r="Y100" s="3"/>
      <c r="Z100" s="3"/>
    </row>
    <row r="101" ht="12.75" customHeight="1">
      <c r="A101" s="191"/>
      <c r="B101" s="51"/>
      <c r="C101" s="51"/>
      <c r="D101" s="51"/>
      <c r="E101" s="51"/>
      <c r="F101" s="51"/>
      <c r="G101" s="51"/>
      <c r="H101" s="51"/>
      <c r="I101" s="51"/>
      <c r="J101" s="51"/>
      <c r="K101" s="51"/>
      <c r="L101" s="51"/>
      <c r="M101" s="51"/>
      <c r="N101" s="51"/>
      <c r="O101" s="51"/>
      <c r="P101" s="51"/>
      <c r="Q101" s="3"/>
      <c r="R101" s="3"/>
      <c r="S101" s="3"/>
      <c r="T101" s="3"/>
      <c r="U101" s="3"/>
      <c r="V101" s="3"/>
      <c r="W101" s="3"/>
      <c r="X101" s="3"/>
      <c r="Y101" s="3"/>
      <c r="Z101" s="3"/>
    </row>
    <row r="102" ht="12.75" customHeight="1">
      <c r="A102" s="191"/>
      <c r="B102" s="51"/>
      <c r="C102" s="51"/>
      <c r="D102" s="51"/>
      <c r="E102" s="51"/>
      <c r="F102" s="51"/>
      <c r="G102" s="51"/>
      <c r="H102" s="51"/>
      <c r="I102" s="51"/>
      <c r="J102" s="51"/>
      <c r="K102" s="51"/>
      <c r="L102" s="51"/>
      <c r="M102" s="51"/>
      <c r="N102" s="51"/>
      <c r="O102" s="51"/>
      <c r="P102" s="51"/>
      <c r="Q102" s="3"/>
      <c r="R102" s="3"/>
      <c r="S102" s="3"/>
      <c r="T102" s="3"/>
      <c r="U102" s="3"/>
      <c r="V102" s="3"/>
      <c r="W102" s="3"/>
      <c r="X102" s="3"/>
      <c r="Y102" s="3"/>
      <c r="Z102" s="3"/>
    </row>
    <row r="103" ht="12.75" customHeight="1">
      <c r="A103" s="191"/>
      <c r="B103" s="51"/>
      <c r="C103" s="51"/>
      <c r="D103" s="51"/>
      <c r="E103" s="51"/>
      <c r="F103" s="51"/>
      <c r="G103" s="51"/>
      <c r="H103" s="51"/>
      <c r="I103" s="51"/>
      <c r="J103" s="51"/>
      <c r="K103" s="51"/>
      <c r="L103" s="51"/>
      <c r="M103" s="51"/>
      <c r="N103" s="51"/>
      <c r="O103" s="51"/>
      <c r="P103" s="51"/>
      <c r="Q103" s="3"/>
      <c r="R103" s="3"/>
      <c r="S103" s="3"/>
      <c r="T103" s="3"/>
      <c r="U103" s="3"/>
      <c r="V103" s="3"/>
      <c r="W103" s="3"/>
      <c r="X103" s="3"/>
      <c r="Y103" s="3"/>
      <c r="Z103" s="3"/>
    </row>
    <row r="104" ht="12.75" customHeight="1">
      <c r="A104" s="191"/>
      <c r="B104" s="51"/>
      <c r="C104" s="51"/>
      <c r="D104" s="51"/>
      <c r="E104" s="51"/>
      <c r="F104" s="51"/>
      <c r="G104" s="51"/>
      <c r="H104" s="51"/>
      <c r="I104" s="51"/>
      <c r="J104" s="51"/>
      <c r="K104" s="51"/>
      <c r="L104" s="51"/>
      <c r="M104" s="51"/>
      <c r="N104" s="51"/>
      <c r="O104" s="51"/>
      <c r="P104" s="51"/>
      <c r="Q104" s="3"/>
      <c r="R104" s="3"/>
      <c r="S104" s="3"/>
      <c r="T104" s="3"/>
      <c r="U104" s="3"/>
      <c r="V104" s="3"/>
      <c r="W104" s="3"/>
      <c r="X104" s="3"/>
      <c r="Y104" s="3"/>
      <c r="Z104" s="3"/>
    </row>
    <row r="105" ht="12.75" customHeight="1">
      <c r="A105" s="206"/>
      <c r="B105" s="207"/>
      <c r="C105" s="207"/>
      <c r="D105" s="207"/>
      <c r="E105" s="207"/>
      <c r="F105" s="207"/>
      <c r="G105" s="207"/>
      <c r="H105" s="207"/>
      <c r="I105" s="207"/>
      <c r="J105" s="207"/>
      <c r="K105" s="207"/>
      <c r="L105" s="207"/>
      <c r="M105" s="207"/>
      <c r="N105" s="207"/>
      <c r="O105" s="207"/>
      <c r="P105" s="207"/>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9">
    <mergeCell ref="A5:P7"/>
    <mergeCell ref="A10:P11"/>
    <mergeCell ref="A12:D12"/>
    <mergeCell ref="A13:D13"/>
    <mergeCell ref="A14:D14"/>
    <mergeCell ref="A15:D15"/>
    <mergeCell ref="A1:P1"/>
    <mergeCell ref="D3:H3"/>
    <mergeCell ref="M3:P3"/>
    <mergeCell ref="R3:R7"/>
    <mergeCell ref="S3:S7"/>
    <mergeCell ref="T3:T7"/>
    <mergeCell ref="U3:U7"/>
    <mergeCell ref="V3:V7"/>
    <mergeCell ref="W3:W7"/>
    <mergeCell ref="X3:X7"/>
    <mergeCell ref="Y3:Y7"/>
    <mergeCell ref="Z3:Z7"/>
    <mergeCell ref="R13:Z13"/>
    <mergeCell ref="Q19:Z20"/>
    <mergeCell ref="Q21:U21"/>
    <mergeCell ref="Q22:U22"/>
    <mergeCell ref="Q23:U23"/>
    <mergeCell ref="A34:P35"/>
    <mergeCell ref="A36:D36"/>
    <mergeCell ref="A37:D37"/>
    <mergeCell ref="A38:D38"/>
    <mergeCell ref="A82:P83"/>
    <mergeCell ref="A84:D84"/>
    <mergeCell ref="A85:D85"/>
    <mergeCell ref="A86:D86"/>
    <mergeCell ref="A87:D87"/>
    <mergeCell ref="A39:D39"/>
    <mergeCell ref="Q42:Z43"/>
    <mergeCell ref="A58:P59"/>
    <mergeCell ref="A60:D60"/>
    <mergeCell ref="A61:D61"/>
    <mergeCell ref="A62:D62"/>
    <mergeCell ref="A63:D63"/>
  </mergeCells>
  <conditionalFormatting sqref="E12">
    <cfRule type="cellIs" dxfId="6" priority="1" operator="equal">
      <formula>"Other"</formula>
    </cfRule>
  </conditionalFormatting>
  <conditionalFormatting sqref="E12">
    <cfRule type="cellIs" dxfId="7" priority="2" operator="equal">
      <formula>"Aluminium"</formula>
    </cfRule>
  </conditionalFormatting>
  <conditionalFormatting sqref="E12">
    <cfRule type="containsText" dxfId="8" priority="3" operator="containsText" text="Steel">
      <formula>NOT(ISERROR(SEARCH(("Steel"),(E12))))</formula>
    </cfRule>
  </conditionalFormatting>
  <conditionalFormatting sqref="E15">
    <cfRule type="cellIs" dxfId="9" priority="4" stopIfTrue="1" operator="equal">
      <formula>"N/A"</formula>
    </cfRule>
  </conditionalFormatting>
  <conditionalFormatting sqref="E15">
    <cfRule type="cellIs" dxfId="4" priority="5" stopIfTrue="1" operator="equal">
      <formula>"FAIL"</formula>
    </cfRule>
  </conditionalFormatting>
  <conditionalFormatting sqref="E15">
    <cfRule type="cellIs" dxfId="10" priority="6" stopIfTrue="1" operator="equal">
      <formula>"PASS"</formula>
    </cfRule>
  </conditionalFormatting>
  <conditionalFormatting sqref="E36">
    <cfRule type="cellIs" dxfId="6" priority="7" operator="equal">
      <formula>"Other"</formula>
    </cfRule>
  </conditionalFormatting>
  <conditionalFormatting sqref="E36">
    <cfRule type="cellIs" dxfId="7" priority="8" operator="equal">
      <formula>"Aluminium"</formula>
    </cfRule>
  </conditionalFormatting>
  <conditionalFormatting sqref="E36">
    <cfRule type="containsText" dxfId="8" priority="9" operator="containsText" text="Steel">
      <formula>NOT(ISERROR(SEARCH(("Steel"),(E36))))</formula>
    </cfRule>
  </conditionalFormatting>
  <conditionalFormatting sqref="E39">
    <cfRule type="cellIs" dxfId="9" priority="10" stopIfTrue="1" operator="equal">
      <formula>"N/A"</formula>
    </cfRule>
  </conditionalFormatting>
  <conditionalFormatting sqref="E39">
    <cfRule type="cellIs" dxfId="4" priority="11" stopIfTrue="1" operator="equal">
      <formula>"FAIL"</formula>
    </cfRule>
  </conditionalFormatting>
  <conditionalFormatting sqref="E39">
    <cfRule type="cellIs" dxfId="10" priority="12" stopIfTrue="1" operator="equal">
      <formula>"PASS"</formula>
    </cfRule>
  </conditionalFormatting>
  <conditionalFormatting sqref="E60">
    <cfRule type="cellIs" dxfId="6" priority="13" operator="equal">
      <formula>"Other"</formula>
    </cfRule>
  </conditionalFormatting>
  <conditionalFormatting sqref="E60">
    <cfRule type="cellIs" dxfId="7" priority="14" operator="equal">
      <formula>"Aluminium"</formula>
    </cfRule>
  </conditionalFormatting>
  <conditionalFormatting sqref="E60">
    <cfRule type="containsText" dxfId="8" priority="15" operator="containsText" text="Steel">
      <formula>NOT(ISERROR(SEARCH(("Steel"),(E60))))</formula>
    </cfRule>
  </conditionalFormatting>
  <conditionalFormatting sqref="E63">
    <cfRule type="cellIs" dxfId="9" priority="16" stopIfTrue="1" operator="equal">
      <formula>"N/A"</formula>
    </cfRule>
  </conditionalFormatting>
  <conditionalFormatting sqref="E63">
    <cfRule type="cellIs" dxfId="4" priority="17" stopIfTrue="1" operator="equal">
      <formula>"FAIL"</formula>
    </cfRule>
  </conditionalFormatting>
  <conditionalFormatting sqref="E63">
    <cfRule type="cellIs" dxfId="10" priority="18" stopIfTrue="1" operator="equal">
      <formula>"PASS"</formula>
    </cfRule>
  </conditionalFormatting>
  <conditionalFormatting sqref="E84">
    <cfRule type="cellIs" dxfId="6" priority="19" operator="equal">
      <formula>"Other"</formula>
    </cfRule>
  </conditionalFormatting>
  <conditionalFormatting sqref="E84">
    <cfRule type="cellIs" dxfId="7" priority="20" operator="equal">
      <formula>"Aluminium"</formula>
    </cfRule>
  </conditionalFormatting>
  <conditionalFormatting sqref="E84">
    <cfRule type="containsText" dxfId="8" priority="21" operator="containsText" text="Steel">
      <formula>NOT(ISERROR(SEARCH(("Steel"),(E84))))</formula>
    </cfRule>
  </conditionalFormatting>
  <conditionalFormatting sqref="E87">
    <cfRule type="cellIs" dxfId="9" priority="22" stopIfTrue="1" operator="equal">
      <formula>"N/A"</formula>
    </cfRule>
  </conditionalFormatting>
  <conditionalFormatting sqref="E87">
    <cfRule type="cellIs" dxfId="4" priority="23" stopIfTrue="1" operator="equal">
      <formula>"FAIL"</formula>
    </cfRule>
  </conditionalFormatting>
  <conditionalFormatting sqref="E87">
    <cfRule type="cellIs" dxfId="10" priority="24" stopIfTrue="1" operator="equal">
      <formula>"PASS"</formula>
    </cfRule>
  </conditionalFormatting>
  <conditionalFormatting sqref="V22:V23">
    <cfRule type="cellIs" dxfId="11" priority="25" operator="equal">
      <formula>"Yes"</formula>
    </cfRule>
  </conditionalFormatting>
  <conditionalFormatting sqref="V22:V23">
    <cfRule type="notContainsBlanks" dxfId="12" priority="26">
      <formula>LEN(TRIM(V22))&gt;0</formula>
    </cfRule>
  </conditionalFormatting>
  <dataValidations>
    <dataValidation type="list" allowBlank="1" showErrorMessage="1" sqref="E12 E36 E60 E84">
      <formula1>"Steel,Aluminium,Other"</formula1>
    </dataValidation>
    <dataValidation type="list" allowBlank="1" showErrorMessage="1" sqref="V22:V23 V61:W63">
      <formula1>"No,Yes"</formula1>
    </dataValidation>
  </dataValidations>
  <hyperlinks>
    <hyperlink display="BACK to COVER SHEET" location="'Cover Sheet'!A1" ref="L9"/>
  </hyperlink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99"/>
    <pageSetUpPr/>
  </sheetPr>
  <sheetViews>
    <sheetView showGridLines="0" workbookViewId="0"/>
  </sheetViews>
  <sheetFormatPr customHeight="1" defaultColWidth="14.43" defaultRowHeight="15.0"/>
  <cols>
    <col customWidth="1" min="1" max="1" width="3.43"/>
    <col customWidth="1" min="2" max="2" width="45.86"/>
    <col customWidth="1" min="3" max="3" width="11.43"/>
    <col customWidth="1" min="4" max="4" width="3.57"/>
    <col customWidth="1" min="5" max="8" width="11.86"/>
    <col customWidth="1" min="9" max="9" width="14.14"/>
    <col customWidth="1" min="10" max="10" width="11.86"/>
    <col customWidth="1" min="11" max="11" width="6.14"/>
    <col customWidth="1" min="12" max="12" width="8.86"/>
    <col customWidth="1" min="13" max="20" width="11.43"/>
  </cols>
  <sheetData>
    <row r="1" ht="12.75" customHeight="1">
      <c r="B1" s="217" t="s">
        <v>124</v>
      </c>
    </row>
    <row r="2" ht="12.75" customHeight="1">
      <c r="C2" s="218" t="s">
        <v>125</v>
      </c>
      <c r="D2" s="43"/>
      <c r="E2" s="44"/>
      <c r="F2" s="219" t="s">
        <v>126</v>
      </c>
      <c r="G2" s="44"/>
      <c r="L2" s="109" t="s">
        <v>92</v>
      </c>
      <c r="M2" s="109"/>
    </row>
    <row r="3" ht="12.75" customHeight="1"/>
    <row r="4" ht="25.5" customHeight="1">
      <c r="B4" s="220" t="s">
        <v>127</v>
      </c>
      <c r="C4" s="220" t="s">
        <v>128</v>
      </c>
      <c r="D4" s="31"/>
      <c r="E4" s="221" t="s">
        <v>129</v>
      </c>
      <c r="F4" s="221" t="s">
        <v>130</v>
      </c>
      <c r="G4" s="221" t="s">
        <v>131</v>
      </c>
      <c r="H4" s="221" t="s">
        <v>132</v>
      </c>
      <c r="I4" s="222" t="s">
        <v>133</v>
      </c>
      <c r="J4" s="221" t="s">
        <v>134</v>
      </c>
      <c r="L4" s="31"/>
      <c r="M4" s="71" t="s">
        <v>135</v>
      </c>
      <c r="N4" s="71" t="s">
        <v>136</v>
      </c>
    </row>
    <row r="5" ht="12.75" customHeight="1">
      <c r="B5" s="223" t="s">
        <v>137</v>
      </c>
      <c r="C5" s="224" t="s">
        <v>98</v>
      </c>
      <c r="D5" s="225"/>
      <c r="E5" s="226" t="s">
        <v>98</v>
      </c>
      <c r="F5" s="226" t="s">
        <v>98</v>
      </c>
      <c r="G5" s="226" t="s">
        <v>98</v>
      </c>
      <c r="H5" s="227"/>
      <c r="I5" s="228" t="s">
        <v>138</v>
      </c>
      <c r="J5" s="227"/>
      <c r="L5" s="229" t="s">
        <v>139</v>
      </c>
      <c r="M5" s="225">
        <f>I22/1000</f>
        <v>0.32</v>
      </c>
      <c r="N5" s="229">
        <f>M5</f>
        <v>0.32</v>
      </c>
    </row>
    <row r="6" ht="12.75" customHeight="1">
      <c r="B6" s="223" t="s">
        <v>140</v>
      </c>
      <c r="C6" s="224" t="s">
        <v>141</v>
      </c>
      <c r="D6" s="225"/>
      <c r="E6" s="226" t="s">
        <v>141</v>
      </c>
      <c r="F6" s="226" t="s">
        <v>141</v>
      </c>
      <c r="G6" s="226" t="s">
        <v>141</v>
      </c>
      <c r="H6" s="230"/>
      <c r="I6" s="231" t="s">
        <v>142</v>
      </c>
      <c r="J6" s="232"/>
      <c r="L6" s="229" t="s">
        <v>143</v>
      </c>
      <c r="M6" s="225">
        <f>I21/1000</f>
        <v>0.001</v>
      </c>
      <c r="N6" s="229">
        <f>I20/1000</f>
        <v>0.001</v>
      </c>
    </row>
    <row r="7" ht="12.75" customHeight="1">
      <c r="B7" s="223" t="s">
        <v>144</v>
      </c>
      <c r="C7" s="233" t="str">
        <f>HLOOKUP(C5,#REF!,2,FALSE)</f>
        <v>#REF!</v>
      </c>
      <c r="D7" s="234"/>
      <c r="E7" s="233" t="str">
        <f t="shared" ref="E7:G7" si="1">HLOOKUP(E5,#REF!,2,FALSE)</f>
        <v>#REF!</v>
      </c>
      <c r="F7" s="233" t="str">
        <f t="shared" si="1"/>
        <v>#REF!</v>
      </c>
      <c r="G7" s="233" t="str">
        <f t="shared" si="1"/>
        <v>#REF!</v>
      </c>
      <c r="H7" s="232"/>
      <c r="I7" s="235" t="str">
        <f>HLOOKUP(I5,#REF!,2,FALSE)</f>
        <v>#REF!</v>
      </c>
      <c r="J7" s="230"/>
    </row>
    <row r="8" ht="12.75" customHeight="1">
      <c r="B8" s="223" t="s">
        <v>145</v>
      </c>
      <c r="C8" s="233" t="str">
        <f t="shared" ref="C8:C12" si="3">INDEX(Innertable,MATCH($B8,#REF!,0),MATCH(C$7,#REF!,0))</f>
        <v>#REF!</v>
      </c>
      <c r="D8" s="234"/>
      <c r="E8" s="233" t="str">
        <f t="shared" ref="E8:G8" si="2">INDEX(Innertable,MATCH($B8,#REF!,0),MATCH(E$7,#REF!,0))</f>
        <v>#REF!</v>
      </c>
      <c r="F8" s="233" t="str">
        <f t="shared" si="2"/>
        <v>#REF!</v>
      </c>
      <c r="G8" s="233" t="str">
        <f t="shared" si="2"/>
        <v>#REF!</v>
      </c>
      <c r="H8" s="232"/>
      <c r="I8" s="235" t="str">
        <f t="shared" ref="I8:I12" si="5">INDEX(Innertable,MATCH($B8,#REF!,0),MATCH(I$7,#REF!,0))</f>
        <v>#REF!</v>
      </c>
      <c r="J8" s="232"/>
      <c r="L8" s="229" t="s">
        <v>146</v>
      </c>
      <c r="M8" s="234">
        <f>M5*M6</f>
        <v>0.00032</v>
      </c>
      <c r="N8" s="229" t="s">
        <v>147</v>
      </c>
      <c r="O8" s="234">
        <f>(M5*M6^3)/12</f>
        <v>0</v>
      </c>
    </row>
    <row r="9" ht="12.75" customHeight="1">
      <c r="B9" s="223" t="s">
        <v>148</v>
      </c>
      <c r="C9" s="233" t="str">
        <f t="shared" si="3"/>
        <v>#REF!</v>
      </c>
      <c r="D9" s="234"/>
      <c r="E9" s="233" t="str">
        <f t="shared" ref="E9:G9" si="4">INDEX(Innertable,MATCH($B9,#REF!,0),MATCH(E$7,#REF!,0))</f>
        <v>#REF!</v>
      </c>
      <c r="F9" s="233" t="str">
        <f t="shared" si="4"/>
        <v>#REF!</v>
      </c>
      <c r="G9" s="233" t="str">
        <f t="shared" si="4"/>
        <v>#REF!</v>
      </c>
      <c r="H9" s="232"/>
      <c r="I9" s="235" t="str">
        <f t="shared" si="5"/>
        <v>#REF!</v>
      </c>
      <c r="J9" s="232"/>
      <c r="L9" s="229" t="s">
        <v>149</v>
      </c>
      <c r="M9" s="234">
        <f>N5*N6</f>
        <v>0.00032</v>
      </c>
      <c r="N9" s="229" t="s">
        <v>150</v>
      </c>
      <c r="O9" s="234">
        <f>(N5*N6^3)/12</f>
        <v>0</v>
      </c>
    </row>
    <row r="10" ht="12.75" customHeight="1">
      <c r="B10" s="223" t="s">
        <v>151</v>
      </c>
      <c r="C10" s="233" t="str">
        <f t="shared" si="3"/>
        <v>#REF!</v>
      </c>
      <c r="D10" s="234"/>
      <c r="E10" s="233" t="str">
        <f t="shared" ref="E10:G10" si="6">INDEX(Innertable,MATCH($B10,#REF!,0),MATCH(E$7,#REF!,0))</f>
        <v>#REF!</v>
      </c>
      <c r="F10" s="233" t="str">
        <f t="shared" si="6"/>
        <v>#REF!</v>
      </c>
      <c r="G10" s="233" t="str">
        <f t="shared" si="6"/>
        <v>#REF!</v>
      </c>
      <c r="H10" s="232"/>
      <c r="I10" s="235" t="str">
        <f t="shared" si="5"/>
        <v>#REF!</v>
      </c>
      <c r="J10" s="232"/>
      <c r="L10" s="229" t="s">
        <v>152</v>
      </c>
      <c r="M10" s="225">
        <f>M6/2</f>
        <v>0.0005</v>
      </c>
      <c r="N10" s="229" t="s">
        <v>153</v>
      </c>
      <c r="O10" s="234">
        <f t="shared" ref="O10:O11" si="8">O8+(M8*($M$12-M10)^2)</f>
        <v>0.00000002890666667</v>
      </c>
    </row>
    <row r="11" ht="12.75" customHeight="1">
      <c r="B11" s="223" t="s">
        <v>154</v>
      </c>
      <c r="C11" s="233" t="str">
        <f t="shared" si="3"/>
        <v>#REF!</v>
      </c>
      <c r="D11" s="234"/>
      <c r="E11" s="233" t="str">
        <f t="shared" ref="E11:G11" si="7">INDEX(Innertable,MATCH($B11,#REF!,0),MATCH(E$7,#REF!,0))</f>
        <v>#REF!</v>
      </c>
      <c r="F11" s="233" t="str">
        <f t="shared" si="7"/>
        <v>#REF!</v>
      </c>
      <c r="G11" s="233" t="str">
        <f t="shared" si="7"/>
        <v>#REF!</v>
      </c>
      <c r="H11" s="232"/>
      <c r="I11" s="235" t="str">
        <f t="shared" si="5"/>
        <v>#REF!</v>
      </c>
      <c r="J11" s="232"/>
      <c r="L11" s="229" t="s">
        <v>155</v>
      </c>
      <c r="M11" s="225">
        <f>(I18-0.5*I20)*0.001</f>
        <v>0.0195</v>
      </c>
      <c r="N11" s="229" t="s">
        <v>156</v>
      </c>
      <c r="O11" s="234">
        <f t="shared" si="8"/>
        <v>0.00000002890666667</v>
      </c>
    </row>
    <row r="12" ht="12.75" customHeight="1">
      <c r="B12" s="223" t="s">
        <v>157</v>
      </c>
      <c r="C12" s="233" t="str">
        <f t="shared" si="3"/>
        <v>#REF!</v>
      </c>
      <c r="D12" s="234"/>
      <c r="E12" s="233" t="str">
        <f t="shared" ref="E12:G12" si="9">INDEX(Innertable,MATCH($B12,#REF!,0),MATCH(E$7,#REF!,0))</f>
        <v>#REF!</v>
      </c>
      <c r="F12" s="233" t="str">
        <f t="shared" si="9"/>
        <v>#REF!</v>
      </c>
      <c r="G12" s="233" t="str">
        <f t="shared" si="9"/>
        <v>#REF!</v>
      </c>
      <c r="H12" s="232"/>
      <c r="I12" s="235" t="str">
        <f t="shared" si="5"/>
        <v>#REF!</v>
      </c>
      <c r="J12" s="232"/>
      <c r="L12" s="229" t="s">
        <v>158</v>
      </c>
      <c r="M12" s="236">
        <f>(M8*M10+M9*M11)/(M8+M9)</f>
        <v>0.01</v>
      </c>
      <c r="N12" s="229" t="s">
        <v>159</v>
      </c>
      <c r="O12" s="237">
        <f>SUM(O10:O11)</f>
        <v>0.00000005781333333</v>
      </c>
    </row>
    <row r="13" ht="12.75" customHeight="1">
      <c r="E13" s="238"/>
      <c r="G13" s="239"/>
      <c r="H13" s="230"/>
      <c r="J13" s="230"/>
      <c r="O13" s="234"/>
    </row>
    <row r="14" ht="12.75" customHeight="1">
      <c r="B14" s="223" t="s">
        <v>160</v>
      </c>
      <c r="C14" s="224">
        <v>3.0</v>
      </c>
      <c r="E14" s="226">
        <v>3.0</v>
      </c>
      <c r="F14" s="226">
        <v>0.0</v>
      </c>
      <c r="G14" s="226">
        <v>0.0</v>
      </c>
      <c r="H14" s="230"/>
      <c r="J14" s="230"/>
      <c r="O14" s="234"/>
    </row>
    <row r="15" ht="12.75" customHeight="1">
      <c r="B15" s="223" t="s">
        <v>161</v>
      </c>
      <c r="C15" s="224">
        <v>25.4</v>
      </c>
      <c r="E15" s="226">
        <v>25.4</v>
      </c>
      <c r="F15" s="226">
        <v>25.4</v>
      </c>
      <c r="G15" s="226">
        <v>25.4</v>
      </c>
      <c r="H15" s="230"/>
      <c r="J15" s="230"/>
      <c r="O15" s="234"/>
    </row>
    <row r="16" ht="12.75" customHeight="1">
      <c r="B16" s="223" t="s">
        <v>162</v>
      </c>
      <c r="C16" s="224">
        <v>1.6</v>
      </c>
      <c r="E16" s="226">
        <v>1.6</v>
      </c>
      <c r="F16" s="226">
        <v>1.6</v>
      </c>
      <c r="G16" s="226">
        <v>1.6</v>
      </c>
      <c r="H16" s="230"/>
      <c r="J16" s="230"/>
      <c r="L16" s="3"/>
      <c r="O16" s="234"/>
    </row>
    <row r="17" ht="12.75" customHeight="1">
      <c r="E17" s="102"/>
      <c r="F17" s="240" t="s">
        <v>163</v>
      </c>
      <c r="G17" s="241" t="str">
        <f>IF(AND(K27&gt;=100,F2="tubing only",NOT(OR(E18="NO",F18="NO",G18="NO"))),"YES","NO")</f>
        <v>#REF!</v>
      </c>
      <c r="H17" s="230"/>
      <c r="J17" s="230"/>
      <c r="O17" s="234"/>
    </row>
    <row r="18" ht="12.75" customHeight="1">
      <c r="B18" s="223" t="s">
        <v>164</v>
      </c>
      <c r="E18" s="242" t="str">
        <f t="shared" ref="E18:G18" si="10">IF(E14=0,"N/A",IF(AND(E5=$C$5,E15&gt;=25.4,E16&gt;=1.6),"YES","NO"))</f>
        <v>YES</v>
      </c>
      <c r="F18" s="243" t="str">
        <f t="shared" si="10"/>
        <v>N/A</v>
      </c>
      <c r="G18" s="244" t="str">
        <f t="shared" si="10"/>
        <v>N/A</v>
      </c>
      <c r="H18" s="230"/>
      <c r="I18" s="245">
        <f>I19+I20+I21</f>
        <v>20</v>
      </c>
      <c r="J18" s="230"/>
      <c r="O18" s="234"/>
    </row>
    <row r="19" ht="12.75" customHeight="1">
      <c r="B19" s="223" t="s">
        <v>165</v>
      </c>
      <c r="E19" s="246"/>
      <c r="G19" s="93"/>
      <c r="H19" s="230"/>
      <c r="I19" s="228">
        <v>18.0</v>
      </c>
      <c r="J19" s="230"/>
      <c r="O19" s="234"/>
    </row>
    <row r="20" ht="12.75" customHeight="1">
      <c r="B20" s="223" t="s">
        <v>166</v>
      </c>
      <c r="E20" s="92"/>
      <c r="G20" s="93"/>
      <c r="H20" s="230"/>
      <c r="I20" s="228">
        <v>1.0</v>
      </c>
      <c r="J20" s="230"/>
      <c r="O20" s="234"/>
    </row>
    <row r="21" ht="12.75" customHeight="1">
      <c r="B21" s="223" t="s">
        <v>167</v>
      </c>
      <c r="E21" s="92"/>
      <c r="G21" s="93"/>
      <c r="H21" s="230"/>
      <c r="I21" s="228">
        <v>1.0</v>
      </c>
      <c r="J21" s="230"/>
      <c r="O21" s="234"/>
    </row>
    <row r="22" ht="12.75" customHeight="1">
      <c r="B22" s="223" t="s">
        <v>168</v>
      </c>
      <c r="E22" s="92"/>
      <c r="G22" s="93"/>
      <c r="H22" s="230"/>
      <c r="I22" s="228">
        <v>320.0</v>
      </c>
      <c r="J22" s="230"/>
      <c r="K22" s="3"/>
      <c r="O22" s="234"/>
    </row>
    <row r="23" ht="12.75" customHeight="1">
      <c r="E23" s="247"/>
      <c r="F23" s="248"/>
      <c r="G23" s="249"/>
      <c r="H23" s="230"/>
      <c r="J23" s="230"/>
      <c r="O23" s="234"/>
    </row>
    <row r="24" ht="12.75" customHeight="1">
      <c r="B24" s="223" t="s">
        <v>169</v>
      </c>
      <c r="C24" s="224">
        <f t="shared" ref="C24:C25" si="12">C15/1000</f>
        <v>0.0254</v>
      </c>
      <c r="E24" s="224">
        <f t="shared" ref="E24:G24" si="11">IF($F$2="composite only","No tubes",IF(E14=0,"No tubes",E15/1000))</f>
        <v>0.0254</v>
      </c>
      <c r="F24" s="224" t="str">
        <f t="shared" si="11"/>
        <v>No tubes</v>
      </c>
      <c r="G24" s="224" t="str">
        <f t="shared" si="11"/>
        <v>No tubes</v>
      </c>
      <c r="H24" s="230"/>
      <c r="J24" s="230"/>
      <c r="O24" s="234"/>
    </row>
    <row r="25" ht="12.75" customHeight="1">
      <c r="B25" s="223" t="s">
        <v>170</v>
      </c>
      <c r="C25" s="224">
        <f t="shared" si="12"/>
        <v>0.0016</v>
      </c>
      <c r="E25" s="224">
        <f t="shared" ref="E25:G25" si="13">IF(E24="no tubes","",IF(E14=0,"",E16/1000))</f>
        <v>0.0016</v>
      </c>
      <c r="F25" s="224" t="str">
        <f t="shared" si="13"/>
        <v/>
      </c>
      <c r="G25" s="224" t="str">
        <f t="shared" si="13"/>
        <v/>
      </c>
      <c r="H25" s="250"/>
      <c r="J25" s="250"/>
      <c r="O25" s="234"/>
      <c r="T25" s="251"/>
    </row>
    <row r="26" ht="12.75" customHeight="1">
      <c r="B26" s="223" t="s">
        <v>171</v>
      </c>
      <c r="C26" s="233">
        <f>IF(C6="Round",((C24)^4-((C24-2*C25))^4)*3.142/64,((C24)^4-((C24-2*C25))^4)/12)</f>
        <v>0.00000000850991848</v>
      </c>
      <c r="E26" s="233">
        <f t="shared" ref="E26:G26" si="14">IF(E24="no tubes","",IF(E14=0,"",IF(E6="Round",(((E24)^4-((E24-2*E25))^4)*3.142/64),IF(E6="Square",(((E24)^4-((E24-2*E25))^4)/12),""))))</f>
        <v>0.00000000850991848</v>
      </c>
      <c r="F26" s="233" t="str">
        <f t="shared" si="14"/>
        <v/>
      </c>
      <c r="G26" s="233" t="str">
        <f t="shared" si="14"/>
        <v/>
      </c>
      <c r="H26" s="233">
        <f t="shared" ref="H26:H33" si="16">IF(SUM(E26:G26)&gt;0,SUM(E26:G26),"")</f>
        <v>0.00000000850991848</v>
      </c>
      <c r="I26" s="252" t="str">
        <f>IF($F$2="Tubing only","Tubing Only",O12)</f>
        <v>Tubing Only</v>
      </c>
      <c r="J26" s="233">
        <f t="shared" ref="J26:J33" si="17">IF($F$2="Tubing only",H26,IF($F$2="Composite only",I26,IF($F$2="Tubes + Composite",H26+I26,"No Type Selected")))</f>
        <v>0.00000000850991848</v>
      </c>
      <c r="O26" s="234"/>
      <c r="S26" s="234"/>
      <c r="T26" s="251"/>
    </row>
    <row r="27" ht="12.75" customHeight="1">
      <c r="B27" s="223" t="s">
        <v>172</v>
      </c>
      <c r="C27" s="233" t="str">
        <f>C8*C26*C14</f>
        <v>#REF!</v>
      </c>
      <c r="D27" s="234"/>
      <c r="E27" s="233" t="str">
        <f t="shared" ref="E27:G27" si="15">IF(E24="no tubes","",IF(E14=0,"",E8*E26*E14))</f>
        <v>#REF!</v>
      </c>
      <c r="F27" s="233" t="str">
        <f t="shared" si="15"/>
        <v/>
      </c>
      <c r="G27" s="233" t="str">
        <f t="shared" si="15"/>
        <v/>
      </c>
      <c r="H27" s="233" t="str">
        <f t="shared" si="16"/>
        <v>#REF!</v>
      </c>
      <c r="I27" s="252" t="str">
        <f>IF(I26="Tubing Only","",I26*I8)</f>
        <v/>
      </c>
      <c r="J27" s="233" t="str">
        <f t="shared" si="17"/>
        <v>#REF!</v>
      </c>
      <c r="K27" s="253" t="str">
        <f>IF(AND(NOT($F$2="tubes + composite"),OR(AND($G$14&gt;0,G27&lt;(C27/3)),AND($F$14&gt;0,F27&lt;(C27/3)),AND($E$14&gt;0,E27&lt;(C27/3)))),0,100*J27/C27)</f>
        <v>#REF!</v>
      </c>
      <c r="L27" s="225" t="str">
        <f>IF((99.9&gt;K27)*AND(K27&gt;33.3),"For Composites Only, Additional Proof Required","")</f>
        <v>#REF!</v>
      </c>
    </row>
    <row r="28" ht="12.75" customHeight="1">
      <c r="B28" s="223" t="s">
        <v>173</v>
      </c>
      <c r="C28" s="254">
        <f>IF(C24="no tubes","",IF(C14=0,"",IF(C6="Round",C14*((C15^2-(C15-2*C16)^2)*PI()/4),IF(C6="Square",C14*(C15^2-(C15-2*C16)^2),""))))</f>
        <v>358.8955447</v>
      </c>
      <c r="D28" s="255"/>
      <c r="E28" s="254">
        <f t="shared" ref="E28:G28" si="18">IF(E24="no tubes","",IF(E14=0,"",IF(E6="Round",E14*((E15^2-(E15-2*E16)^2)*PI()/4),IF(E6="Square",E14*(E15^2-(E15-2*E16)^2),""))))</f>
        <v>358.8955447</v>
      </c>
      <c r="F28" s="254" t="str">
        <f t="shared" si="18"/>
        <v/>
      </c>
      <c r="G28" s="254" t="str">
        <f t="shared" si="18"/>
        <v/>
      </c>
      <c r="H28" s="254">
        <f t="shared" si="16"/>
        <v>358.8955447</v>
      </c>
      <c r="I28" s="254" t="str">
        <f>IF(I26="Tubing Only","",(I18-I19)*I22)</f>
        <v/>
      </c>
      <c r="J28" s="254">
        <f t="shared" si="17"/>
        <v>358.8955447</v>
      </c>
      <c r="K28" s="253">
        <f>IF(AND($F$2="tubing only",AND(E5="steel",F5="steel",G5="steel")),100*J28/C28,"NA")</f>
        <v>100</v>
      </c>
      <c r="L28" s="225" t="str">
        <f t="shared" ref="L28:L32" si="20">IF(AND(95&lt;K28,K28&lt;100),"For tubes only, provided your actual tube measures &gt;= your nominal OD and wall this is OK","")</f>
        <v/>
      </c>
      <c r="S28" s="234"/>
    </row>
    <row r="29" ht="12.75" customHeight="1">
      <c r="B29" s="223" t="s">
        <v>174</v>
      </c>
      <c r="C29" s="233" t="str">
        <f t="shared" ref="C29:C31" si="21">C$28*C9/1000000</f>
        <v>#REF!</v>
      </c>
      <c r="D29" s="234"/>
      <c r="E29" s="233" t="str">
        <f t="shared" ref="E29:G29" si="19">IF(E24="no tubes","",IF(E14=0,"",E$28*E9/1000000))</f>
        <v>#REF!</v>
      </c>
      <c r="F29" s="233" t="str">
        <f t="shared" si="19"/>
        <v/>
      </c>
      <c r="G29" s="233" t="str">
        <f t="shared" si="19"/>
        <v/>
      </c>
      <c r="H29" s="233" t="str">
        <f t="shared" si="16"/>
        <v>#REF!</v>
      </c>
      <c r="I29" s="233" t="str">
        <f>IF(I26="Tubing Only","",I28*I9/1000000)</f>
        <v/>
      </c>
      <c r="J29" s="233" t="str">
        <f t="shared" si="17"/>
        <v>#REF!</v>
      </c>
      <c r="K29" s="253" t="str">
        <f t="shared" ref="K29:K33" si="23">IF(AND($F$2="tubing only",OR($E29&lt;0.95*($E$14/$C$14)*$C29,$F29&lt;0.95*($F$14/$C$14)*$C29,$G29&lt;0.95*($G$14/$C$14)*$C29)),0,100*J29/C29)</f>
        <v>#REF!</v>
      </c>
      <c r="L29" s="225" t="str">
        <f t="shared" si="20"/>
        <v>#REF!</v>
      </c>
    </row>
    <row r="30" ht="12.75" customHeight="1">
      <c r="B30" s="223" t="s">
        <v>175</v>
      </c>
      <c r="C30" s="233" t="str">
        <f t="shared" si="21"/>
        <v>#REF!</v>
      </c>
      <c r="D30" s="234"/>
      <c r="E30" s="233" t="str">
        <f t="shared" ref="E30:G30" si="22">IF(E24="no tubes","",IF(E14=0,"",E$28*E10/1000000))</f>
        <v>#REF!</v>
      </c>
      <c r="F30" s="233" t="str">
        <f t="shared" si="22"/>
        <v/>
      </c>
      <c r="G30" s="233" t="str">
        <f t="shared" si="22"/>
        <v/>
      </c>
      <c r="H30" s="233" t="str">
        <f t="shared" si="16"/>
        <v>#REF!</v>
      </c>
      <c r="I30" s="233" t="str">
        <f>IF(I26="Tubing Only","",I28*I10/1000000)</f>
        <v/>
      </c>
      <c r="J30" s="233" t="str">
        <f t="shared" si="17"/>
        <v>#REF!</v>
      </c>
      <c r="K30" s="253" t="str">
        <f t="shared" si="23"/>
        <v>#REF!</v>
      </c>
      <c r="L30" s="225" t="str">
        <f t="shared" si="20"/>
        <v>#REF!</v>
      </c>
      <c r="S30" s="234"/>
    </row>
    <row r="31" ht="12.75" customHeight="1">
      <c r="B31" s="223" t="s">
        <v>176</v>
      </c>
      <c r="C31" s="233" t="str">
        <f t="shared" si="21"/>
        <v>#REF!</v>
      </c>
      <c r="D31" s="234"/>
      <c r="E31" s="233" t="str">
        <f t="shared" ref="E31:G31" si="24">IF(E24="no tubes","",IF(E14=0,"",E$28*E11/1000000))</f>
        <v>#REF!</v>
      </c>
      <c r="F31" s="233" t="str">
        <f t="shared" si="24"/>
        <v/>
      </c>
      <c r="G31" s="233" t="str">
        <f t="shared" si="24"/>
        <v/>
      </c>
      <c r="H31" s="233" t="str">
        <f t="shared" si="16"/>
        <v>#REF!</v>
      </c>
      <c r="I31" s="233" t="str">
        <f>IF(I26="Tubing Only","",I28*I9/1000000)</f>
        <v/>
      </c>
      <c r="J31" s="233" t="str">
        <f t="shared" si="17"/>
        <v>#REF!</v>
      </c>
      <c r="K31" s="253" t="str">
        <f t="shared" si="23"/>
        <v>#REF!</v>
      </c>
      <c r="L31" s="225" t="str">
        <f t="shared" si="20"/>
        <v>#REF!</v>
      </c>
      <c r="S31" s="234"/>
    </row>
    <row r="32" ht="12.75" customHeight="1">
      <c r="B32" s="223" t="s">
        <v>177</v>
      </c>
      <c r="C32" s="233" t="str">
        <f>IF(C14=0,"",C$28*C12/1000000)</f>
        <v>#REF!</v>
      </c>
      <c r="D32" s="234"/>
      <c r="E32" s="233" t="str">
        <f t="shared" ref="E32:G32" si="25">IF(E24="no tubes","",IF(E14=0,"",E$28*E12/1000000))</f>
        <v>#REF!</v>
      </c>
      <c r="F32" s="233" t="str">
        <f t="shared" si="25"/>
        <v/>
      </c>
      <c r="G32" s="233" t="str">
        <f t="shared" si="25"/>
        <v/>
      </c>
      <c r="H32" s="233" t="str">
        <f t="shared" si="16"/>
        <v>#REF!</v>
      </c>
      <c r="I32" s="233" t="str">
        <f>IF(I26="tubing only","",I28*I10/1000000)</f>
        <v/>
      </c>
      <c r="J32" s="233" t="str">
        <f t="shared" si="17"/>
        <v>#REF!</v>
      </c>
      <c r="K32" s="253" t="str">
        <f t="shared" si="23"/>
        <v>#REF!</v>
      </c>
      <c r="L32" s="225" t="str">
        <f t="shared" si="20"/>
        <v>#REF!</v>
      </c>
      <c r="S32" s="234"/>
    </row>
    <row r="33" ht="12.75" customHeight="1">
      <c r="B33" s="223" t="s">
        <v>178</v>
      </c>
      <c r="C33" s="233" t="str">
        <f>C14*4*C10*C26/(0.5*C24*1)</f>
        <v>#REF!</v>
      </c>
      <c r="E33" s="233" t="str">
        <f t="shared" ref="E33:G33" si="26">IF(E24="no tubes","",IF(E14=0,"",E14*4*E10*E26/(0.5*E24*1)))</f>
        <v>#REF!</v>
      </c>
      <c r="F33" s="233" t="str">
        <f t="shared" si="26"/>
        <v/>
      </c>
      <c r="G33" s="233" t="str">
        <f t="shared" si="26"/>
        <v/>
      </c>
      <c r="H33" s="233" t="str">
        <f t="shared" si="16"/>
        <v>#REF!</v>
      </c>
      <c r="I33" s="233" t="str">
        <f>IF(I26="tubing only","",4*I10*(I26*2/(I18/1000))/1)</f>
        <v/>
      </c>
      <c r="J33" s="233" t="str">
        <f t="shared" si="17"/>
        <v>#REF!</v>
      </c>
      <c r="K33" s="253" t="str">
        <f t="shared" si="23"/>
        <v>#REF!</v>
      </c>
      <c r="L33" s="225" t="str">
        <f>IF((99.9&gt;K33)*AND(K33&gt;33.3),"For Composites Only, Additional Proof Required","")</f>
        <v>#REF!</v>
      </c>
    </row>
    <row r="34" ht="12.75" customHeight="1">
      <c r="B34" s="223" t="s">
        <v>179</v>
      </c>
      <c r="C34" s="233" t="str">
        <f>IF(C14=0,"",C33*1^3/(48*C27))</f>
        <v>#REF!</v>
      </c>
      <c r="E34" s="233" t="str">
        <f t="shared" ref="E34:G34" si="27">IF(E24="no tubes","",IF(E14=0,"",($C$33*1^3/(48*E27))))</f>
        <v>#REF!</v>
      </c>
      <c r="F34" s="233" t="str">
        <f t="shared" si="27"/>
        <v/>
      </c>
      <c r="G34" s="233" t="str">
        <f t="shared" si="27"/>
        <v/>
      </c>
      <c r="H34" s="233" t="str">
        <f>IF(F2="composite only","",$C$33*1^3/(48*H27))</f>
        <v>#REF!</v>
      </c>
      <c r="I34" s="233" t="str">
        <f>IF(NOT($F$2="tubing only"),$C$33*1^3/(48*I27),"")</f>
        <v/>
      </c>
      <c r="J34" s="233" t="str">
        <f>IF($F$2="Tubing only",H34,IF($F$2="Composite only",I34,IF($F$2="Tubes + Composite",$C$33*1^3/(48*J27),"No Type Selected")))</f>
        <v>#REF!</v>
      </c>
      <c r="K34" s="253" t="str">
        <f>IF(AND($F$2="tubing only",J34&gt;1.05*C34),101,100*J34/C34)</f>
        <v>#REF!</v>
      </c>
      <c r="L34" s="225" t="str">
        <f>IF((100.1&lt;K34)*AND(K34&lt;300.1),"For Composites Only, Additional Proof Required","")</f>
        <v>#REF!</v>
      </c>
      <c r="M34" s="234"/>
    </row>
    <row r="35" ht="12.75" customHeight="1">
      <c r="B35" s="223" t="s">
        <v>180</v>
      </c>
      <c r="C35" s="233" t="str">
        <f>0.5*C33*(C33*1^3/(48*C27))</f>
        <v>#REF!</v>
      </c>
      <c r="E35" s="233" t="str">
        <f t="shared" ref="E35:G35" si="28">IF(E24="no tubes","",0.5*E33*(E33*1^3/(48*E27)))</f>
        <v>#REF!</v>
      </c>
      <c r="F35" s="233" t="str">
        <f t="shared" si="28"/>
        <v/>
      </c>
      <c r="G35" s="233" t="str">
        <f t="shared" si="28"/>
        <v/>
      </c>
      <c r="H35" s="233" t="str">
        <f>IF(SUM(E35:G35)&gt;0,SUM(E35:G35),"")</f>
        <v>#REF!</v>
      </c>
      <c r="I35" s="233" t="str">
        <f>IF(I26="tubing only","",0.5*I33*(I33*1^3/(48*I27)))</f>
        <v/>
      </c>
      <c r="J35" s="233" t="str">
        <f>IF($F$2="Tubing only",H35,IF($F$2="Composite only",I35,IF($F$2="Tubes + Composite",H35+I35,"No Type Selected")))</f>
        <v>#REF!</v>
      </c>
      <c r="K35" s="253" t="str">
        <f>IF(AND($F$2="tubing only",OR($E$36&lt;$C$36,$F$36&lt;$C$36,$G$36&lt;$C$36)),0,100*J35/C35)</f>
        <v>#REF!</v>
      </c>
      <c r="L35" s="225" t="str">
        <f>IF((99.9&gt;K35)*AND(K35&gt;33.3),"For Composites Only, Additional Proof Required","")</f>
        <v>#REF!</v>
      </c>
    </row>
    <row r="36" ht="12.75" customHeight="1">
      <c r="C36" s="256" t="str">
        <f>0.99*C27/C14</f>
        <v>#REF!</v>
      </c>
      <c r="D36" s="257"/>
      <c r="E36" s="256" t="str">
        <f t="shared" ref="E36:G36" si="29">IF(AND($F$2="tubing only",E14&gt;0),E27/E14,9E+99)</f>
        <v>#REF!</v>
      </c>
      <c r="F36" s="256">
        <f t="shared" si="29"/>
        <v>9E+99</v>
      </c>
      <c r="G36" s="256">
        <f t="shared" si="29"/>
        <v>9E+99</v>
      </c>
      <c r="H36" s="3"/>
    </row>
    <row r="37" ht="12.75" customHeight="1">
      <c r="B37" s="31" t="s">
        <v>181</v>
      </c>
      <c r="E37" s="234"/>
    </row>
    <row r="38" ht="12.75" customHeight="1">
      <c r="B38" s="46"/>
      <c r="C38" s="47"/>
      <c r="D38" s="47"/>
      <c r="E38" s="47"/>
      <c r="F38" s="47"/>
      <c r="G38" s="47"/>
      <c r="H38" s="47"/>
      <c r="I38" s="47"/>
      <c r="J38" s="47"/>
      <c r="K38" s="48"/>
    </row>
    <row r="39" ht="12.75" customHeight="1">
      <c r="B39" s="258" t="s">
        <v>182</v>
      </c>
      <c r="C39" s="51"/>
      <c r="D39" s="51"/>
      <c r="E39" s="51"/>
      <c r="F39" s="51"/>
      <c r="G39" s="51"/>
      <c r="H39" s="51"/>
      <c r="I39" s="51"/>
      <c r="J39" s="51"/>
      <c r="K39" s="52"/>
    </row>
    <row r="40" ht="12.75" customHeight="1">
      <c r="B40" s="258" t="s">
        <v>183</v>
      </c>
      <c r="C40" s="51"/>
      <c r="D40" s="51"/>
      <c r="E40" s="51"/>
      <c r="F40" s="51"/>
      <c r="G40" s="51"/>
      <c r="H40" s="51"/>
      <c r="I40" s="51"/>
      <c r="J40" s="51"/>
      <c r="K40" s="52"/>
    </row>
    <row r="41" ht="12.75" customHeight="1">
      <c r="B41" s="50"/>
      <c r="C41" s="51"/>
      <c r="D41" s="51"/>
      <c r="E41" s="51"/>
      <c r="F41" s="51"/>
      <c r="G41" s="51"/>
      <c r="H41" s="51"/>
      <c r="I41" s="51"/>
      <c r="J41" s="51"/>
      <c r="K41" s="52"/>
    </row>
    <row r="42" ht="12.75" customHeight="1">
      <c r="B42" s="50"/>
      <c r="C42" s="51"/>
      <c r="D42" s="51"/>
      <c r="E42" s="51"/>
      <c r="F42" s="51"/>
      <c r="G42" s="51"/>
      <c r="H42" s="51"/>
      <c r="I42" s="51"/>
      <c r="J42" s="51"/>
      <c r="K42" s="52"/>
    </row>
    <row r="43" ht="12.75" customHeight="1">
      <c r="B43" s="50"/>
      <c r="C43" s="51"/>
      <c r="D43" s="51"/>
      <c r="E43" s="51"/>
      <c r="F43" s="51"/>
      <c r="G43" s="51"/>
      <c r="H43" s="51"/>
      <c r="I43" s="51"/>
      <c r="J43" s="51"/>
      <c r="K43" s="52"/>
    </row>
    <row r="44" ht="12.75" customHeight="1">
      <c r="B44" s="50"/>
      <c r="C44" s="51"/>
      <c r="D44" s="51"/>
      <c r="E44" s="51"/>
      <c r="F44" s="51"/>
      <c r="G44" s="51"/>
      <c r="H44" s="51"/>
      <c r="I44" s="51"/>
      <c r="J44" s="51"/>
      <c r="K44" s="52"/>
    </row>
    <row r="45" ht="12.75" customHeight="1">
      <c r="B45" s="50"/>
      <c r="C45" s="51"/>
      <c r="D45" s="51"/>
      <c r="E45" s="51"/>
      <c r="F45" s="51"/>
      <c r="G45" s="51"/>
      <c r="H45" s="51"/>
      <c r="I45" s="51"/>
      <c r="J45" s="51"/>
      <c r="K45" s="52"/>
    </row>
    <row r="46" ht="12.75" customHeight="1">
      <c r="B46" s="50"/>
      <c r="C46" s="51"/>
      <c r="D46" s="51"/>
      <c r="E46" s="51"/>
      <c r="F46" s="51"/>
      <c r="G46" s="51"/>
      <c r="H46" s="51"/>
      <c r="I46" s="51"/>
      <c r="J46" s="51"/>
      <c r="K46" s="52"/>
    </row>
    <row r="47" ht="12.75" customHeight="1">
      <c r="B47" s="50"/>
      <c r="C47" s="51"/>
      <c r="D47" s="51"/>
      <c r="E47" s="51"/>
      <c r="F47" s="51"/>
      <c r="G47" s="51"/>
      <c r="H47" s="51"/>
      <c r="I47" s="51"/>
      <c r="J47" s="51"/>
      <c r="K47" s="52"/>
    </row>
    <row r="48" ht="12.75" customHeight="1">
      <c r="B48" s="50"/>
      <c r="C48" s="51"/>
      <c r="D48" s="51"/>
      <c r="E48" s="51"/>
      <c r="F48" s="51"/>
      <c r="G48" s="51"/>
      <c r="H48" s="51"/>
      <c r="I48" s="51"/>
      <c r="J48" s="51"/>
      <c r="K48" s="52"/>
    </row>
    <row r="49" ht="12.75" customHeight="1">
      <c r="B49" s="50"/>
      <c r="C49" s="51"/>
      <c r="D49" s="51"/>
      <c r="E49" s="51"/>
      <c r="F49" s="51"/>
      <c r="G49" s="51"/>
      <c r="H49" s="51"/>
      <c r="I49" s="51"/>
      <c r="J49" s="51"/>
      <c r="K49" s="52"/>
    </row>
    <row r="50" ht="12.75" customHeight="1">
      <c r="B50" s="50"/>
      <c r="C50" s="51"/>
      <c r="D50" s="51"/>
      <c r="E50" s="51"/>
      <c r="F50" s="51"/>
      <c r="G50" s="51"/>
      <c r="H50" s="51"/>
      <c r="I50" s="51"/>
      <c r="J50" s="51"/>
      <c r="K50" s="52"/>
    </row>
    <row r="51" ht="12.75" customHeight="1">
      <c r="B51" s="50"/>
      <c r="C51" s="51"/>
      <c r="D51" s="51"/>
      <c r="E51" s="51"/>
      <c r="F51" s="51"/>
      <c r="G51" s="51"/>
      <c r="H51" s="51"/>
      <c r="I51" s="51"/>
      <c r="J51" s="51"/>
      <c r="K51" s="52"/>
    </row>
    <row r="52" ht="12.75" customHeight="1">
      <c r="B52" s="50"/>
      <c r="C52" s="51"/>
      <c r="D52" s="51"/>
      <c r="E52" s="51"/>
      <c r="F52" s="51"/>
      <c r="G52" s="51"/>
      <c r="H52" s="51"/>
      <c r="I52" s="51"/>
      <c r="J52" s="51"/>
      <c r="K52" s="52"/>
    </row>
    <row r="53" ht="12.75" customHeight="1">
      <c r="B53" s="50"/>
      <c r="C53" s="51"/>
      <c r="D53" s="51"/>
      <c r="E53" s="51"/>
      <c r="F53" s="51"/>
      <c r="G53" s="51"/>
      <c r="H53" s="51"/>
      <c r="I53" s="51"/>
      <c r="J53" s="51"/>
      <c r="K53" s="52"/>
    </row>
    <row r="54" ht="12.75" customHeight="1">
      <c r="B54" s="50"/>
      <c r="C54" s="51"/>
      <c r="D54" s="51"/>
      <c r="E54" s="51"/>
      <c r="F54" s="51"/>
      <c r="G54" s="51"/>
      <c r="H54" s="51"/>
      <c r="I54" s="51"/>
      <c r="J54" s="51"/>
      <c r="K54" s="52"/>
    </row>
    <row r="55" ht="12.75" customHeight="1">
      <c r="B55" s="50"/>
      <c r="C55" s="51"/>
      <c r="D55" s="51"/>
      <c r="E55" s="51"/>
      <c r="F55" s="51"/>
      <c r="G55" s="51"/>
      <c r="H55" s="51"/>
      <c r="I55" s="51"/>
      <c r="J55" s="51"/>
      <c r="K55" s="52"/>
    </row>
    <row r="56" ht="12.75" customHeight="1">
      <c r="B56" s="55"/>
      <c r="C56" s="56"/>
      <c r="D56" s="56"/>
      <c r="E56" s="56"/>
      <c r="F56" s="56"/>
      <c r="G56" s="56"/>
      <c r="H56" s="56"/>
      <c r="I56" s="56"/>
      <c r="J56" s="56"/>
      <c r="K56" s="57"/>
    </row>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E2"/>
    <mergeCell ref="F2:G2"/>
    <mergeCell ref="E19:G22"/>
  </mergeCells>
  <conditionalFormatting sqref="E27:G33">
    <cfRule type="cellIs" dxfId="4" priority="1" stopIfTrue="1" operator="lessThan">
      <formula>0.95*$C27*(E$14/$C$14)</formula>
    </cfRule>
  </conditionalFormatting>
  <conditionalFormatting sqref="E35:G35">
    <cfRule type="cellIs" dxfId="4" priority="2" stopIfTrue="1" operator="lessThan">
      <formula>0.95*$C35*(E$14/$C$14)</formula>
    </cfRule>
  </conditionalFormatting>
  <conditionalFormatting sqref="K27">
    <cfRule type="cellIs" dxfId="4" priority="3" stopIfTrue="1" operator="lessThan">
      <formula>33.3</formula>
    </cfRule>
  </conditionalFormatting>
  <conditionalFormatting sqref="K27">
    <cfRule type="cellIs" dxfId="13" priority="4" stopIfTrue="1" operator="between">
      <formula>33.3</formula>
      <formula>100</formula>
    </cfRule>
  </conditionalFormatting>
  <conditionalFormatting sqref="K27:K33">
    <cfRule type="cellIs" dxfId="14" priority="5" stopIfTrue="1" operator="greaterThanOrEqual">
      <formula>100</formula>
    </cfRule>
  </conditionalFormatting>
  <conditionalFormatting sqref="K28:K33">
    <cfRule type="cellIs" dxfId="4" priority="6" stopIfTrue="1" operator="lessThan">
      <formula>100</formula>
    </cfRule>
  </conditionalFormatting>
  <conditionalFormatting sqref="K34">
    <cfRule type="cellIs" dxfId="13" priority="7" stopIfTrue="1" operator="between">
      <formula>100.1</formula>
      <formula>300</formula>
    </cfRule>
  </conditionalFormatting>
  <conditionalFormatting sqref="K34">
    <cfRule type="cellIs" dxfId="4" priority="8" stopIfTrue="1" operator="greaterThan">
      <formula>300</formula>
    </cfRule>
  </conditionalFormatting>
  <conditionalFormatting sqref="K34">
    <cfRule type="cellIs" dxfId="14" priority="9" stopIfTrue="1" operator="lessThanOrEqual">
      <formula>100</formula>
    </cfRule>
  </conditionalFormatting>
  <conditionalFormatting sqref="K35">
    <cfRule type="cellIs" dxfId="14" priority="10" stopIfTrue="1" operator="greaterThanOrEqual">
      <formula>100</formula>
    </cfRule>
  </conditionalFormatting>
  <conditionalFormatting sqref="K35">
    <cfRule type="cellIs" dxfId="4" priority="11" stopIfTrue="1" operator="lessThan">
      <formula>33.3</formula>
    </cfRule>
  </conditionalFormatting>
  <conditionalFormatting sqref="K35">
    <cfRule type="cellIs" dxfId="13" priority="12" stopIfTrue="1" operator="between">
      <formula>33.3</formula>
      <formula>100</formula>
    </cfRule>
  </conditionalFormatting>
  <dataValidations>
    <dataValidation type="list" allowBlank="1" showInputMessage="1" showErrorMessage="1" prompt="Select Material" sqref="E6:G6">
      <formula1>Tube_Type</formula1>
    </dataValidation>
    <dataValidation type="list" allowBlank="1" showErrorMessage="1" sqref="I5">
      <formula1>Material</formula1>
    </dataValidation>
    <dataValidation type="list" allowBlank="1" showInputMessage="1" showErrorMessage="1" prompt="Select Material" sqref="C5:D5 D6 H5:H6">
      <formula1>Materials</formula1>
    </dataValidation>
    <dataValidation type="list" allowBlank="1" showInputMessage="1" showErrorMessage="1" prompt="Select Material" sqref="E5:G5">
      <formula1>Metallic_Mats</formula1>
    </dataValidation>
    <dataValidation type="list" allowBlank="1" showErrorMessage="1" sqref="F2">
      <formula1>ConstructionType</formula1>
    </dataValidation>
  </dataValidations>
  <printOptions/>
  <pageMargins bottom="1.0" footer="0.0" header="0.0" left="0.75" right="0.75" top="1.0"/>
  <pageSetup paperSize="9"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99"/>
    <pageSetUpPr/>
  </sheetPr>
  <sheetViews>
    <sheetView showGridLines="0" workbookViewId="0"/>
  </sheetViews>
  <sheetFormatPr customHeight="1" defaultColWidth="14.43" defaultRowHeight="15.0"/>
  <cols>
    <col customWidth="1" min="1" max="1" width="3.43"/>
    <col customWidth="1" min="2" max="2" width="45.86"/>
    <col customWidth="1" min="3" max="3" width="11.43"/>
    <col customWidth="1" min="4" max="4" width="3.57"/>
    <col customWidth="1" min="5" max="8" width="11.86"/>
    <col customWidth="1" min="9" max="9" width="14.14"/>
    <col customWidth="1" min="10" max="10" width="11.86"/>
    <col customWidth="1" min="11" max="11" width="6.14"/>
    <col customWidth="1" min="12" max="12" width="8.86"/>
    <col customWidth="1" min="13" max="20" width="11.43"/>
  </cols>
  <sheetData>
    <row r="1" ht="12.75" customHeight="1">
      <c r="B1" s="217" t="s">
        <v>124</v>
      </c>
    </row>
    <row r="2" ht="12.75" customHeight="1">
      <c r="C2" s="218" t="s">
        <v>125</v>
      </c>
      <c r="D2" s="43"/>
      <c r="E2" s="44"/>
      <c r="F2" s="219" t="s">
        <v>126</v>
      </c>
      <c r="G2" s="44"/>
      <c r="L2" s="109" t="s">
        <v>92</v>
      </c>
      <c r="M2" s="109"/>
    </row>
    <row r="3" ht="12.75" customHeight="1"/>
    <row r="4" ht="25.5" customHeight="1">
      <c r="B4" s="220" t="s">
        <v>127</v>
      </c>
      <c r="C4" s="220" t="s">
        <v>128</v>
      </c>
      <c r="D4" s="31"/>
      <c r="E4" s="221" t="s">
        <v>129</v>
      </c>
      <c r="F4" s="221" t="s">
        <v>130</v>
      </c>
      <c r="G4" s="221" t="s">
        <v>131</v>
      </c>
      <c r="H4" s="221" t="s">
        <v>132</v>
      </c>
      <c r="I4" s="222" t="s">
        <v>133</v>
      </c>
      <c r="J4" s="221" t="s">
        <v>134</v>
      </c>
      <c r="L4" s="31"/>
      <c r="M4" s="71" t="s">
        <v>135</v>
      </c>
      <c r="N4" s="71" t="s">
        <v>136</v>
      </c>
    </row>
    <row r="5" ht="12.75" customHeight="1">
      <c r="B5" s="223" t="s">
        <v>137</v>
      </c>
      <c r="C5" s="224" t="s">
        <v>98</v>
      </c>
      <c r="D5" s="225"/>
      <c r="E5" s="226" t="s">
        <v>98</v>
      </c>
      <c r="F5" s="226" t="s">
        <v>98</v>
      </c>
      <c r="G5" s="226" t="s">
        <v>98</v>
      </c>
      <c r="H5" s="227"/>
      <c r="I5" s="228" t="s">
        <v>138</v>
      </c>
      <c r="J5" s="227"/>
      <c r="L5" s="229" t="s">
        <v>139</v>
      </c>
      <c r="M5" s="225">
        <f>I22/1000</f>
        <v>0.32</v>
      </c>
      <c r="N5" s="229">
        <f>M5</f>
        <v>0.32</v>
      </c>
    </row>
    <row r="6" ht="12.75" customHeight="1">
      <c r="B6" s="223" t="s">
        <v>140</v>
      </c>
      <c r="C6" s="224" t="s">
        <v>141</v>
      </c>
      <c r="D6" s="225"/>
      <c r="E6" s="226" t="s">
        <v>141</v>
      </c>
      <c r="F6" s="226" t="s">
        <v>141</v>
      </c>
      <c r="G6" s="226" t="s">
        <v>141</v>
      </c>
      <c r="H6" s="230"/>
      <c r="I6" s="231" t="s">
        <v>142</v>
      </c>
      <c r="J6" s="232"/>
      <c r="L6" s="229" t="s">
        <v>143</v>
      </c>
      <c r="M6" s="225">
        <f>I21/1000</f>
        <v>0.001</v>
      </c>
      <c r="N6" s="229">
        <f>I20/1000</f>
        <v>0.001</v>
      </c>
    </row>
    <row r="7" ht="12.75" customHeight="1">
      <c r="B7" s="223" t="s">
        <v>144</v>
      </c>
      <c r="C7" s="233" t="str">
        <f>HLOOKUP(C5,#REF!,2,FALSE)</f>
        <v>#REF!</v>
      </c>
      <c r="D7" s="234"/>
      <c r="E7" s="233" t="str">
        <f t="shared" ref="E7:G7" si="1">HLOOKUP(E5,#REF!,2,FALSE)</f>
        <v>#REF!</v>
      </c>
      <c r="F7" s="233" t="str">
        <f t="shared" si="1"/>
        <v>#REF!</v>
      </c>
      <c r="G7" s="233" t="str">
        <f t="shared" si="1"/>
        <v>#REF!</v>
      </c>
      <c r="H7" s="232"/>
      <c r="I7" s="235" t="str">
        <f>HLOOKUP(I5,#REF!,2,FALSE)</f>
        <v>#REF!</v>
      </c>
      <c r="J7" s="230"/>
    </row>
    <row r="8" ht="12.75" customHeight="1">
      <c r="B8" s="223" t="s">
        <v>145</v>
      </c>
      <c r="C8" s="233" t="str">
        <f t="shared" ref="C8:C12" si="3">INDEX(Innertable,MATCH($B8,#REF!,0),MATCH(C$7,#REF!,0))</f>
        <v>#REF!</v>
      </c>
      <c r="D8" s="234"/>
      <c r="E8" s="233" t="str">
        <f t="shared" ref="E8:G8" si="2">INDEX(Innertable,MATCH($B8,#REF!,0),MATCH(E$7,#REF!,0))</f>
        <v>#REF!</v>
      </c>
      <c r="F8" s="233" t="str">
        <f t="shared" si="2"/>
        <v>#REF!</v>
      </c>
      <c r="G8" s="233" t="str">
        <f t="shared" si="2"/>
        <v>#REF!</v>
      </c>
      <c r="H8" s="232"/>
      <c r="I8" s="235" t="str">
        <f t="shared" ref="I8:I12" si="5">INDEX(Innertable,MATCH($B8,#REF!,0),MATCH(I$7,#REF!,0))</f>
        <v>#REF!</v>
      </c>
      <c r="J8" s="232"/>
      <c r="L8" s="229" t="s">
        <v>184</v>
      </c>
      <c r="M8" s="234">
        <f>M5*M6</f>
        <v>0.00032</v>
      </c>
      <c r="N8" s="229" t="s">
        <v>185</v>
      </c>
      <c r="O8" s="234">
        <f>(M5*M6^3)/12</f>
        <v>0</v>
      </c>
    </row>
    <row r="9" ht="12.75" customHeight="1">
      <c r="B9" s="223" t="s">
        <v>148</v>
      </c>
      <c r="C9" s="233" t="str">
        <f t="shared" si="3"/>
        <v>#REF!</v>
      </c>
      <c r="D9" s="234"/>
      <c r="E9" s="233" t="str">
        <f t="shared" ref="E9:G9" si="4">INDEX(Innertable,MATCH($B9,#REF!,0),MATCH(E$7,#REF!,0))</f>
        <v>#REF!</v>
      </c>
      <c r="F9" s="233" t="str">
        <f t="shared" si="4"/>
        <v>#REF!</v>
      </c>
      <c r="G9" s="233" t="str">
        <f t="shared" si="4"/>
        <v>#REF!</v>
      </c>
      <c r="H9" s="232"/>
      <c r="I9" s="235" t="str">
        <f t="shared" si="5"/>
        <v>#REF!</v>
      </c>
      <c r="J9" s="232"/>
      <c r="L9" s="229" t="s">
        <v>186</v>
      </c>
      <c r="M9" s="234">
        <f>N5*N6</f>
        <v>0.00032</v>
      </c>
      <c r="N9" s="229" t="s">
        <v>187</v>
      </c>
      <c r="O9" s="234">
        <f>(N5*N6^3)/12</f>
        <v>0</v>
      </c>
    </row>
    <row r="10" ht="12.75" customHeight="1">
      <c r="B10" s="223" t="s">
        <v>151</v>
      </c>
      <c r="C10" s="233" t="str">
        <f t="shared" si="3"/>
        <v>#REF!</v>
      </c>
      <c r="D10" s="234"/>
      <c r="E10" s="233" t="str">
        <f t="shared" ref="E10:G10" si="6">INDEX(Innertable,MATCH($B10,#REF!,0),MATCH(E$7,#REF!,0))</f>
        <v>#REF!</v>
      </c>
      <c r="F10" s="233" t="str">
        <f t="shared" si="6"/>
        <v>#REF!</v>
      </c>
      <c r="G10" s="233" t="str">
        <f t="shared" si="6"/>
        <v>#REF!</v>
      </c>
      <c r="H10" s="232"/>
      <c r="I10" s="235" t="str">
        <f t="shared" si="5"/>
        <v>#REF!</v>
      </c>
      <c r="J10" s="232"/>
      <c r="L10" s="229" t="s">
        <v>188</v>
      </c>
      <c r="M10" s="225">
        <f>M6/2</f>
        <v>0.0005</v>
      </c>
      <c r="N10" s="229" t="s">
        <v>189</v>
      </c>
      <c r="O10" s="234">
        <f t="shared" ref="O10:O11" si="8">O8+(M8*($M$12-M10)^2)</f>
        <v>0.00000002890666667</v>
      </c>
    </row>
    <row r="11" ht="12.75" customHeight="1">
      <c r="B11" s="223" t="s">
        <v>154</v>
      </c>
      <c r="C11" s="233" t="str">
        <f t="shared" si="3"/>
        <v>#REF!</v>
      </c>
      <c r="D11" s="234"/>
      <c r="E11" s="233" t="str">
        <f t="shared" ref="E11:G11" si="7">INDEX(Innertable,MATCH($B11,#REF!,0),MATCH(E$7,#REF!,0))</f>
        <v>#REF!</v>
      </c>
      <c r="F11" s="233" t="str">
        <f t="shared" si="7"/>
        <v>#REF!</v>
      </c>
      <c r="G11" s="233" t="str">
        <f t="shared" si="7"/>
        <v>#REF!</v>
      </c>
      <c r="H11" s="232"/>
      <c r="I11" s="235" t="str">
        <f t="shared" si="5"/>
        <v>#REF!</v>
      </c>
      <c r="J11" s="232"/>
      <c r="L11" s="229" t="s">
        <v>190</v>
      </c>
      <c r="M11" s="225">
        <f>(I18-0.5*I20)*0.001</f>
        <v>0.0195</v>
      </c>
      <c r="N11" s="229" t="s">
        <v>191</v>
      </c>
      <c r="O11" s="234">
        <f t="shared" si="8"/>
        <v>0.00000002890666667</v>
      </c>
    </row>
    <row r="12" ht="12.75" customHeight="1">
      <c r="B12" s="223" t="s">
        <v>157</v>
      </c>
      <c r="C12" s="233" t="str">
        <f t="shared" si="3"/>
        <v>#REF!</v>
      </c>
      <c r="D12" s="234"/>
      <c r="E12" s="233" t="str">
        <f t="shared" ref="E12:G12" si="9">INDEX(Innertable,MATCH($B12,#REF!,0),MATCH(E$7,#REF!,0))</f>
        <v>#REF!</v>
      </c>
      <c r="F12" s="233" t="str">
        <f t="shared" si="9"/>
        <v>#REF!</v>
      </c>
      <c r="G12" s="233" t="str">
        <f t="shared" si="9"/>
        <v>#REF!</v>
      </c>
      <c r="H12" s="232"/>
      <c r="I12" s="235" t="str">
        <f t="shared" si="5"/>
        <v>#REF!</v>
      </c>
      <c r="J12" s="232"/>
      <c r="L12" s="229" t="s">
        <v>158</v>
      </c>
      <c r="M12" s="236">
        <f>(M8*M10+M9*M11)/(M8+M9)</f>
        <v>0.01</v>
      </c>
      <c r="N12" s="229" t="s">
        <v>192</v>
      </c>
      <c r="O12" s="237">
        <f>SUM(O10:O11)</f>
        <v>0.00000005781333333</v>
      </c>
    </row>
    <row r="13" ht="12.75" customHeight="1">
      <c r="E13" s="238"/>
      <c r="G13" s="239"/>
      <c r="H13" s="230"/>
      <c r="J13" s="230"/>
      <c r="O13" s="234"/>
    </row>
    <row r="14" ht="12.75" customHeight="1">
      <c r="B14" s="223" t="s">
        <v>160</v>
      </c>
      <c r="C14" s="224">
        <v>3.0</v>
      </c>
      <c r="E14" s="226">
        <v>3.0</v>
      </c>
      <c r="F14" s="226">
        <v>0.0</v>
      </c>
      <c r="G14" s="226">
        <v>0.0</v>
      </c>
      <c r="H14" s="230"/>
      <c r="J14" s="230"/>
      <c r="O14" s="234"/>
    </row>
    <row r="15" ht="12.75" customHeight="1">
      <c r="B15" s="223" t="s">
        <v>161</v>
      </c>
      <c r="C15" s="224">
        <v>25.4</v>
      </c>
      <c r="E15" s="226">
        <v>25.4</v>
      </c>
      <c r="F15" s="226">
        <v>25.4</v>
      </c>
      <c r="G15" s="226">
        <v>25.4</v>
      </c>
      <c r="H15" s="230"/>
      <c r="J15" s="230"/>
      <c r="O15" s="234"/>
    </row>
    <row r="16" ht="12.75" customHeight="1">
      <c r="B16" s="223" t="s">
        <v>162</v>
      </c>
      <c r="C16" s="224">
        <v>1.6</v>
      </c>
      <c r="E16" s="226">
        <v>1.6</v>
      </c>
      <c r="F16" s="226">
        <v>1.6</v>
      </c>
      <c r="G16" s="226">
        <v>1.6</v>
      </c>
      <c r="H16" s="230"/>
      <c r="J16" s="230"/>
      <c r="L16" s="3"/>
      <c r="O16" s="234"/>
    </row>
    <row r="17" ht="12.75" customHeight="1">
      <c r="E17" s="102"/>
      <c r="F17" s="240" t="s">
        <v>163</v>
      </c>
      <c r="G17" s="241" t="str">
        <f>IF(AND(K27&gt;=100,F2="tubing only",NOT(OR(E18="NO",F18="NO",G18="NO"))),"YES","NO")</f>
        <v>#REF!</v>
      </c>
      <c r="H17" s="230"/>
      <c r="J17" s="230"/>
      <c r="O17" s="234"/>
    </row>
    <row r="18" ht="12.75" customHeight="1">
      <c r="B18" s="223" t="s">
        <v>164</v>
      </c>
      <c r="E18" s="242" t="str">
        <f t="shared" ref="E18:G18" si="10">IF(E14=0,"N/A",IF(AND(E5=$C$5,E15&gt;=25.4,E16&gt;=1.6),"YES","NO"))</f>
        <v>YES</v>
      </c>
      <c r="F18" s="243" t="str">
        <f t="shared" si="10"/>
        <v>N/A</v>
      </c>
      <c r="G18" s="244" t="str">
        <f t="shared" si="10"/>
        <v>N/A</v>
      </c>
      <c r="H18" s="230"/>
      <c r="I18" s="245">
        <f>I19+I20+I21</f>
        <v>20</v>
      </c>
      <c r="J18" s="230"/>
      <c r="O18" s="234"/>
    </row>
    <row r="19" ht="12.75" customHeight="1">
      <c r="B19" s="223" t="s">
        <v>165</v>
      </c>
      <c r="E19" s="246"/>
      <c r="G19" s="93"/>
      <c r="H19" s="230"/>
      <c r="I19" s="228">
        <v>18.0</v>
      </c>
      <c r="J19" s="230"/>
      <c r="O19" s="234"/>
    </row>
    <row r="20" ht="12.75" customHeight="1">
      <c r="B20" s="223" t="s">
        <v>166</v>
      </c>
      <c r="E20" s="92"/>
      <c r="G20" s="93"/>
      <c r="H20" s="230"/>
      <c r="I20" s="228">
        <v>1.0</v>
      </c>
      <c r="J20" s="230"/>
      <c r="O20" s="234"/>
    </row>
    <row r="21" ht="12.75" customHeight="1">
      <c r="B21" s="223" t="s">
        <v>167</v>
      </c>
      <c r="E21" s="92"/>
      <c r="G21" s="93"/>
      <c r="H21" s="230"/>
      <c r="I21" s="228">
        <v>1.0</v>
      </c>
      <c r="J21" s="230"/>
      <c r="O21" s="234"/>
    </row>
    <row r="22" ht="12.75" customHeight="1">
      <c r="B22" s="223" t="s">
        <v>168</v>
      </c>
      <c r="E22" s="92"/>
      <c r="G22" s="93"/>
      <c r="H22" s="230"/>
      <c r="I22" s="228">
        <v>320.0</v>
      </c>
      <c r="J22" s="230"/>
      <c r="K22" s="3"/>
      <c r="O22" s="234"/>
    </row>
    <row r="23" ht="12.75" customHeight="1">
      <c r="E23" s="247"/>
      <c r="F23" s="248"/>
      <c r="G23" s="249"/>
      <c r="H23" s="230"/>
      <c r="J23" s="230"/>
      <c r="O23" s="234"/>
    </row>
    <row r="24" ht="12.75" customHeight="1">
      <c r="B24" s="223" t="s">
        <v>169</v>
      </c>
      <c r="C24" s="224">
        <f t="shared" ref="C24:C25" si="12">C15/1000</f>
        <v>0.0254</v>
      </c>
      <c r="E24" s="224">
        <f t="shared" ref="E24:G24" si="11">IF($F$2="composite only","No tubes",IF(E14=0,"No tubes",E15/1000))</f>
        <v>0.0254</v>
      </c>
      <c r="F24" s="224" t="str">
        <f t="shared" si="11"/>
        <v>No tubes</v>
      </c>
      <c r="G24" s="224" t="str">
        <f t="shared" si="11"/>
        <v>No tubes</v>
      </c>
      <c r="H24" s="230"/>
      <c r="J24" s="230"/>
      <c r="O24" s="234"/>
    </row>
    <row r="25" ht="12.75" customHeight="1">
      <c r="B25" s="223" t="s">
        <v>170</v>
      </c>
      <c r="C25" s="224">
        <f t="shared" si="12"/>
        <v>0.0016</v>
      </c>
      <c r="E25" s="224">
        <f t="shared" ref="E25:G25" si="13">IF(E24="no tubes","",IF(E14=0,"",E16/1000))</f>
        <v>0.0016</v>
      </c>
      <c r="F25" s="224" t="str">
        <f t="shared" si="13"/>
        <v/>
      </c>
      <c r="G25" s="224" t="str">
        <f t="shared" si="13"/>
        <v/>
      </c>
      <c r="H25" s="250"/>
      <c r="J25" s="250"/>
      <c r="O25" s="234"/>
      <c r="T25" s="251"/>
    </row>
    <row r="26" ht="12.75" customHeight="1">
      <c r="B26" s="223" t="s">
        <v>171</v>
      </c>
      <c r="C26" s="233">
        <f>IF(C6="Round",((C24)^4-((C24-2*C25))^4)*3.142/64,((C24)^4-((C24-2*C25))^4)/12)</f>
        <v>0.00000000850991848</v>
      </c>
      <c r="E26" s="233">
        <f t="shared" ref="E26:G26" si="14">IF(E24="no tubes","",IF(E14=0,"",IF(E6="Round",(((E24)^4-((E24-2*E25))^4)*3.142/64),IF(E6="Square",(((E24)^4-((E24-2*E25))^4)/12),""))))</f>
        <v>0.00000000850991848</v>
      </c>
      <c r="F26" s="233" t="str">
        <f t="shared" si="14"/>
        <v/>
      </c>
      <c r="G26" s="233" t="str">
        <f t="shared" si="14"/>
        <v/>
      </c>
      <c r="H26" s="233">
        <f t="shared" ref="H26:H33" si="16">IF(SUM(E26:G26)&gt;0,SUM(E26:G26),"")</f>
        <v>0.00000000850991848</v>
      </c>
      <c r="I26" s="252" t="str">
        <f>IF($F$2="Tubing only","Tubing Only",O12)</f>
        <v>Tubing Only</v>
      </c>
      <c r="J26" s="233">
        <f t="shared" ref="J26:J33" si="17">IF($F$2="Tubing only",H26,IF($F$2="Composite only",I26,IF($F$2="Tubes + Composite",H26+I26,"No Type Selected")))</f>
        <v>0.00000000850991848</v>
      </c>
      <c r="O26" s="234"/>
      <c r="S26" s="234"/>
      <c r="T26" s="251"/>
    </row>
    <row r="27" ht="12.75" customHeight="1">
      <c r="B27" s="223" t="s">
        <v>172</v>
      </c>
      <c r="C27" s="233" t="str">
        <f>C8*C26*C14</f>
        <v>#REF!</v>
      </c>
      <c r="D27" s="234"/>
      <c r="E27" s="233" t="str">
        <f t="shared" ref="E27:G27" si="15">IF(E24="no tubes","",IF(E14=0,"",E8*E26*E14))</f>
        <v>#REF!</v>
      </c>
      <c r="F27" s="233" t="str">
        <f t="shared" si="15"/>
        <v/>
      </c>
      <c r="G27" s="233" t="str">
        <f t="shared" si="15"/>
        <v/>
      </c>
      <c r="H27" s="233" t="str">
        <f t="shared" si="16"/>
        <v>#REF!</v>
      </c>
      <c r="I27" s="252" t="str">
        <f>IF(I26="Tubing Only","",I26*I8)</f>
        <v/>
      </c>
      <c r="J27" s="233" t="str">
        <f t="shared" si="17"/>
        <v>#REF!</v>
      </c>
      <c r="K27" s="253" t="str">
        <f>IF(AND(NOT($F$2="tubes + composite"),OR(AND($G$14&gt;0,G27&lt;(C27/3)),AND($F$14&gt;0,F27&lt;(C27/3)),AND($E$14&gt;0,E27&lt;(C27/3)))),0,100*J27/C27)</f>
        <v>#REF!</v>
      </c>
      <c r="L27" s="225" t="str">
        <f>IF((99.9&gt;K27)*AND(K27&gt;33.3),"For Composites Only, Additional Proof Required","")</f>
        <v>#REF!</v>
      </c>
    </row>
    <row r="28" ht="12.75" customHeight="1">
      <c r="B28" s="223" t="s">
        <v>173</v>
      </c>
      <c r="C28" s="254">
        <f>IF(C24="no tubes","",IF(C14=0,"",IF(C6="Round",C14*((C15^2-(C15-2*C16)^2)*PI()/4),IF(C6="Square",C14*(C15^2-(C15-2*C16)^2),""))))</f>
        <v>358.8955447</v>
      </c>
      <c r="D28" s="255"/>
      <c r="E28" s="254">
        <f t="shared" ref="E28:G28" si="18">IF(E24="no tubes","",IF(E14=0,"",IF(E6="Round",E14*((E15^2-(E15-2*E16)^2)*PI()/4),IF(E6="Square",E14*(E15^2-(E15-2*E16)^2),""))))</f>
        <v>358.8955447</v>
      </c>
      <c r="F28" s="254" t="str">
        <f t="shared" si="18"/>
        <v/>
      </c>
      <c r="G28" s="254" t="str">
        <f t="shared" si="18"/>
        <v/>
      </c>
      <c r="H28" s="254">
        <f t="shared" si="16"/>
        <v>358.8955447</v>
      </c>
      <c r="I28" s="254" t="str">
        <f>IF(I26="Tubing Only","",(I18-I19)*I22)</f>
        <v/>
      </c>
      <c r="J28" s="254">
        <f t="shared" si="17"/>
        <v>358.8955447</v>
      </c>
      <c r="K28" s="253">
        <f>IF(AND($F$2="tubing only",AND(E5="steel",F5="steel",G5="steel")),100*J28/C28,"NA")</f>
        <v>100</v>
      </c>
      <c r="L28" s="225" t="str">
        <f t="shared" ref="L28:L32" si="20">IF(AND(95&lt;K28,K28&lt;100),"For tubes only, provided your actual tube measures &gt;= your nominal OD and wall this is OK","")</f>
        <v/>
      </c>
      <c r="S28" s="234"/>
    </row>
    <row r="29" ht="12.75" customHeight="1">
      <c r="B29" s="223" t="s">
        <v>174</v>
      </c>
      <c r="C29" s="233" t="str">
        <f t="shared" ref="C29:C31" si="21">C$28*C9/1000000</f>
        <v>#REF!</v>
      </c>
      <c r="D29" s="234"/>
      <c r="E29" s="233" t="str">
        <f t="shared" ref="E29:G29" si="19">IF(E24="no tubes","",IF(E14=0,"",E$28*E9/1000000))</f>
        <v>#REF!</v>
      </c>
      <c r="F29" s="233" t="str">
        <f t="shared" si="19"/>
        <v/>
      </c>
      <c r="G29" s="233" t="str">
        <f t="shared" si="19"/>
        <v/>
      </c>
      <c r="H29" s="233" t="str">
        <f t="shared" si="16"/>
        <v>#REF!</v>
      </c>
      <c r="I29" s="233" t="str">
        <f>IF(I26="Tubing Only","",I28*I9/1000000)</f>
        <v/>
      </c>
      <c r="J29" s="233" t="str">
        <f t="shared" si="17"/>
        <v>#REF!</v>
      </c>
      <c r="K29" s="253" t="str">
        <f t="shared" ref="K29:K33" si="23">IF(AND($F$2="tubing only",OR($E29&lt;0.95*($E$14/$C$14)*$C29,$F29&lt;0.95*($F$14/$C$14)*$C29,$G29&lt;0.95*($G$14/$C$14)*$C29)),0,100*J29/C29)</f>
        <v>#REF!</v>
      </c>
      <c r="L29" s="225" t="str">
        <f t="shared" si="20"/>
        <v>#REF!</v>
      </c>
    </row>
    <row r="30" ht="12.75" customHeight="1">
      <c r="B30" s="223" t="s">
        <v>175</v>
      </c>
      <c r="C30" s="233" t="str">
        <f t="shared" si="21"/>
        <v>#REF!</v>
      </c>
      <c r="D30" s="234"/>
      <c r="E30" s="233" t="str">
        <f t="shared" ref="E30:G30" si="22">IF(E24="no tubes","",IF(E14=0,"",E$28*E10/1000000))</f>
        <v>#REF!</v>
      </c>
      <c r="F30" s="233" t="str">
        <f t="shared" si="22"/>
        <v/>
      </c>
      <c r="G30" s="233" t="str">
        <f t="shared" si="22"/>
        <v/>
      </c>
      <c r="H30" s="233" t="str">
        <f t="shared" si="16"/>
        <v>#REF!</v>
      </c>
      <c r="I30" s="233" t="str">
        <f>IF(I26="Tubing Only","",I28*I10/1000000)</f>
        <v/>
      </c>
      <c r="J30" s="233" t="str">
        <f t="shared" si="17"/>
        <v>#REF!</v>
      </c>
      <c r="K30" s="253" t="str">
        <f t="shared" si="23"/>
        <v>#REF!</v>
      </c>
      <c r="L30" s="225" t="str">
        <f t="shared" si="20"/>
        <v>#REF!</v>
      </c>
      <c r="S30" s="234"/>
    </row>
    <row r="31" ht="12.75" customHeight="1">
      <c r="B31" s="223" t="s">
        <v>176</v>
      </c>
      <c r="C31" s="233" t="str">
        <f t="shared" si="21"/>
        <v>#REF!</v>
      </c>
      <c r="D31" s="234"/>
      <c r="E31" s="233" t="str">
        <f t="shared" ref="E31:G31" si="24">IF(E24="no tubes","",IF(E14=0,"",E$28*E11/1000000))</f>
        <v>#REF!</v>
      </c>
      <c r="F31" s="233" t="str">
        <f t="shared" si="24"/>
        <v/>
      </c>
      <c r="G31" s="233" t="str">
        <f t="shared" si="24"/>
        <v/>
      </c>
      <c r="H31" s="233" t="str">
        <f t="shared" si="16"/>
        <v>#REF!</v>
      </c>
      <c r="I31" s="233" t="str">
        <f>IF(I26="Tubing Only","",I28*I9/1000000)</f>
        <v/>
      </c>
      <c r="J31" s="233" t="str">
        <f t="shared" si="17"/>
        <v>#REF!</v>
      </c>
      <c r="K31" s="253" t="str">
        <f t="shared" si="23"/>
        <v>#REF!</v>
      </c>
      <c r="L31" s="225" t="str">
        <f t="shared" si="20"/>
        <v>#REF!</v>
      </c>
      <c r="S31" s="234"/>
    </row>
    <row r="32" ht="12.75" customHeight="1">
      <c r="B32" s="223" t="s">
        <v>177</v>
      </c>
      <c r="C32" s="233" t="str">
        <f>IF(C14=0,"",C$28*C12/1000000)</f>
        <v>#REF!</v>
      </c>
      <c r="D32" s="234"/>
      <c r="E32" s="233" t="str">
        <f t="shared" ref="E32:G32" si="25">IF(E24="no tubes","",IF(E14=0,"",E$28*E12/1000000))</f>
        <v>#REF!</v>
      </c>
      <c r="F32" s="233" t="str">
        <f t="shared" si="25"/>
        <v/>
      </c>
      <c r="G32" s="233" t="str">
        <f t="shared" si="25"/>
        <v/>
      </c>
      <c r="H32" s="233" t="str">
        <f t="shared" si="16"/>
        <v>#REF!</v>
      </c>
      <c r="I32" s="233" t="str">
        <f>IF(I26="tubing only","",I28*I10/1000000)</f>
        <v/>
      </c>
      <c r="J32" s="233" t="str">
        <f t="shared" si="17"/>
        <v>#REF!</v>
      </c>
      <c r="K32" s="253" t="str">
        <f t="shared" si="23"/>
        <v>#REF!</v>
      </c>
      <c r="L32" s="225" t="str">
        <f t="shared" si="20"/>
        <v>#REF!</v>
      </c>
      <c r="S32" s="234"/>
    </row>
    <row r="33" ht="12.75" customHeight="1">
      <c r="B33" s="223" t="s">
        <v>178</v>
      </c>
      <c r="C33" s="233" t="str">
        <f>C14*4*C10*C26/(0.5*C24*1)</f>
        <v>#REF!</v>
      </c>
      <c r="E33" s="233" t="str">
        <f t="shared" ref="E33:G33" si="26">IF(E24="no tubes","",IF(E14=0,"",E14*4*E10*E26/(0.5*E24*1)))</f>
        <v>#REF!</v>
      </c>
      <c r="F33" s="233" t="str">
        <f t="shared" si="26"/>
        <v/>
      </c>
      <c r="G33" s="233" t="str">
        <f t="shared" si="26"/>
        <v/>
      </c>
      <c r="H33" s="233" t="str">
        <f t="shared" si="16"/>
        <v>#REF!</v>
      </c>
      <c r="I33" s="233" t="str">
        <f>IF(I26="tubing only","",4*I10*(I26*2/(I18/1000))/1)</f>
        <v/>
      </c>
      <c r="J33" s="233" t="str">
        <f t="shared" si="17"/>
        <v>#REF!</v>
      </c>
      <c r="K33" s="253" t="str">
        <f t="shared" si="23"/>
        <v>#REF!</v>
      </c>
      <c r="L33" s="225" t="str">
        <f>IF((99.9&gt;K33)*AND(K33&gt;33.3),"For Composites Only, Additional Proof Required","")</f>
        <v>#REF!</v>
      </c>
    </row>
    <row r="34" ht="12.75" customHeight="1">
      <c r="B34" s="223" t="s">
        <v>179</v>
      </c>
      <c r="C34" s="233" t="str">
        <f>IF(C14=0,"",C33*1^3/(48*C27))</f>
        <v>#REF!</v>
      </c>
      <c r="E34" s="233" t="str">
        <f t="shared" ref="E34:G34" si="27">IF(E24="no tubes","",IF(E14=0,"",($C$33*1^3/(48*E27))))</f>
        <v>#REF!</v>
      </c>
      <c r="F34" s="233" t="str">
        <f t="shared" si="27"/>
        <v/>
      </c>
      <c r="G34" s="233" t="str">
        <f t="shared" si="27"/>
        <v/>
      </c>
      <c r="H34" s="233" t="str">
        <f>IF(F2="composite only","",$C$33*1^3/(48*H27))</f>
        <v>#REF!</v>
      </c>
      <c r="I34" s="233" t="str">
        <f>IF(NOT($F$2="tubing only"),$C$33*1^3/(48*I27),"")</f>
        <v/>
      </c>
      <c r="J34" s="233" t="str">
        <f>IF($F$2="Tubing only",H34,IF($F$2="Composite only",I34,IF($F$2="Tubes + Composite",$C$33*1^3/(48*J27),"No Type Selected")))</f>
        <v>#REF!</v>
      </c>
      <c r="K34" s="253" t="str">
        <f>IF(AND($F$2="tubing only",J34&gt;1.05*C34),101,100*J34/C34)</f>
        <v>#REF!</v>
      </c>
      <c r="L34" s="225" t="str">
        <f>IF((100.1&lt;K34)*AND(K34&lt;300.1),"For Composites Only, Additional Proof Required","")</f>
        <v>#REF!</v>
      </c>
      <c r="M34" s="234"/>
    </row>
    <row r="35" ht="12.75" customHeight="1">
      <c r="B35" s="223" t="s">
        <v>180</v>
      </c>
      <c r="C35" s="233" t="str">
        <f>0.5*C33*(C33*1^3/(48*C27))</f>
        <v>#REF!</v>
      </c>
      <c r="E35" s="233" t="str">
        <f t="shared" ref="E35:G35" si="28">IF(E24="no tubes","",0.5*E33*(E33*1^3/(48*E27)))</f>
        <v>#REF!</v>
      </c>
      <c r="F35" s="233" t="str">
        <f t="shared" si="28"/>
        <v/>
      </c>
      <c r="G35" s="233" t="str">
        <f t="shared" si="28"/>
        <v/>
      </c>
      <c r="H35" s="233" t="str">
        <f>IF(SUM(E35:G35)&gt;0,SUM(E35:G35),"")</f>
        <v>#REF!</v>
      </c>
      <c r="I35" s="233" t="str">
        <f>IF(I26="tubing only","",0.5*I33*(I33*1^3/(48*I27)))</f>
        <v/>
      </c>
      <c r="J35" s="233" t="str">
        <f>IF($F$2="Tubing only",H35,IF($F$2="Composite only",I35,IF($F$2="Tubes + Composite",H35+I35,"No Type Selected")))</f>
        <v>#REF!</v>
      </c>
      <c r="K35" s="253" t="str">
        <f>IF(AND($F$2="tubing only",OR($E$36&lt;$C$36,$F$36&lt;$C$36,$G$36&lt;$C$36)),0,100*J35/C35)</f>
        <v>#REF!</v>
      </c>
      <c r="L35" s="225" t="str">
        <f>IF((99.9&gt;K35)*AND(K35&gt;33.3),"For Composites Only, Additional Proof Required","")</f>
        <v>#REF!</v>
      </c>
    </row>
    <row r="36" ht="12.75" customHeight="1">
      <c r="C36" s="256" t="str">
        <f>0.99*C27/C14</f>
        <v>#REF!</v>
      </c>
      <c r="D36" s="257"/>
      <c r="E36" s="256" t="str">
        <f t="shared" ref="E36:G36" si="29">IF(AND($F$2="tubing only",E14&gt;0),E27/E14,9E+99)</f>
        <v>#REF!</v>
      </c>
      <c r="F36" s="256">
        <f t="shared" si="29"/>
        <v>9E+99</v>
      </c>
      <c r="G36" s="256">
        <f t="shared" si="29"/>
        <v>9E+99</v>
      </c>
      <c r="H36" s="3"/>
    </row>
    <row r="37" ht="12.75" customHeight="1">
      <c r="B37" s="31" t="s">
        <v>181</v>
      </c>
      <c r="E37" s="234"/>
    </row>
    <row r="38" ht="12.75" customHeight="1">
      <c r="B38" s="46"/>
      <c r="C38" s="47"/>
      <c r="D38" s="47"/>
      <c r="E38" s="47"/>
      <c r="F38" s="47"/>
      <c r="G38" s="47"/>
      <c r="H38" s="47"/>
      <c r="I38" s="47"/>
      <c r="J38" s="47"/>
      <c r="K38" s="48"/>
    </row>
    <row r="39" ht="12.75" customHeight="1">
      <c r="B39" s="258" t="s">
        <v>182</v>
      </c>
      <c r="C39" s="51"/>
      <c r="D39" s="51"/>
      <c r="E39" s="51"/>
      <c r="F39" s="51"/>
      <c r="G39" s="51"/>
      <c r="H39" s="51"/>
      <c r="I39" s="51"/>
      <c r="J39" s="51"/>
      <c r="K39" s="52"/>
    </row>
    <row r="40" ht="12.75" customHeight="1">
      <c r="B40" s="258" t="s">
        <v>183</v>
      </c>
      <c r="C40" s="51"/>
      <c r="D40" s="51"/>
      <c r="E40" s="51"/>
      <c r="F40" s="51"/>
      <c r="G40" s="51"/>
      <c r="H40" s="51"/>
      <c r="I40" s="51"/>
      <c r="J40" s="51"/>
      <c r="K40" s="52"/>
    </row>
    <row r="41" ht="12.75" customHeight="1">
      <c r="B41" s="50"/>
      <c r="C41" s="51"/>
      <c r="D41" s="51"/>
      <c r="E41" s="51"/>
      <c r="F41" s="51"/>
      <c r="G41" s="51"/>
      <c r="H41" s="51"/>
      <c r="I41" s="51"/>
      <c r="J41" s="51"/>
      <c r="K41" s="52"/>
    </row>
    <row r="42" ht="12.75" customHeight="1">
      <c r="B42" s="50"/>
      <c r="C42" s="51"/>
      <c r="D42" s="51"/>
      <c r="E42" s="51"/>
      <c r="F42" s="51"/>
      <c r="G42" s="51"/>
      <c r="H42" s="51"/>
      <c r="I42" s="51"/>
      <c r="J42" s="51"/>
      <c r="K42" s="52"/>
    </row>
    <row r="43" ht="12.75" customHeight="1">
      <c r="B43" s="50"/>
      <c r="C43" s="51"/>
      <c r="D43" s="51"/>
      <c r="E43" s="51"/>
      <c r="F43" s="51"/>
      <c r="G43" s="51"/>
      <c r="H43" s="51"/>
      <c r="I43" s="51"/>
      <c r="J43" s="51"/>
      <c r="K43" s="52"/>
    </row>
    <row r="44" ht="12.75" customHeight="1">
      <c r="B44" s="50"/>
      <c r="C44" s="51"/>
      <c r="D44" s="51"/>
      <c r="E44" s="51"/>
      <c r="F44" s="51"/>
      <c r="G44" s="51"/>
      <c r="H44" s="51"/>
      <c r="I44" s="51"/>
      <c r="J44" s="51"/>
      <c r="K44" s="52"/>
    </row>
    <row r="45" ht="12.75" customHeight="1">
      <c r="B45" s="50"/>
      <c r="C45" s="51"/>
      <c r="D45" s="51"/>
      <c r="E45" s="51"/>
      <c r="F45" s="51"/>
      <c r="G45" s="51"/>
      <c r="H45" s="51"/>
      <c r="I45" s="51"/>
      <c r="J45" s="51"/>
      <c r="K45" s="52"/>
    </row>
    <row r="46" ht="12.75" customHeight="1">
      <c r="B46" s="50"/>
      <c r="C46" s="51"/>
      <c r="D46" s="51"/>
      <c r="E46" s="51"/>
      <c r="F46" s="51"/>
      <c r="G46" s="51"/>
      <c r="H46" s="51"/>
      <c r="I46" s="51"/>
      <c r="J46" s="51"/>
      <c r="K46" s="52"/>
    </row>
    <row r="47" ht="12.75" customHeight="1">
      <c r="B47" s="50"/>
      <c r="C47" s="51"/>
      <c r="D47" s="51"/>
      <c r="E47" s="51"/>
      <c r="F47" s="51"/>
      <c r="G47" s="51"/>
      <c r="H47" s="51"/>
      <c r="I47" s="51"/>
      <c r="J47" s="51"/>
      <c r="K47" s="52"/>
    </row>
    <row r="48" ht="12.75" customHeight="1">
      <c r="B48" s="50"/>
      <c r="C48" s="51"/>
      <c r="D48" s="51"/>
      <c r="E48" s="51"/>
      <c r="F48" s="51"/>
      <c r="G48" s="51"/>
      <c r="H48" s="51"/>
      <c r="I48" s="51"/>
      <c r="J48" s="51"/>
      <c r="K48" s="52"/>
    </row>
    <row r="49" ht="12.75" customHeight="1">
      <c r="B49" s="50"/>
      <c r="C49" s="51"/>
      <c r="D49" s="51"/>
      <c r="E49" s="51"/>
      <c r="F49" s="51"/>
      <c r="G49" s="51"/>
      <c r="H49" s="51"/>
      <c r="I49" s="51"/>
      <c r="J49" s="51"/>
      <c r="K49" s="52"/>
    </row>
    <row r="50" ht="12.75" customHeight="1">
      <c r="B50" s="50"/>
      <c r="C50" s="51"/>
      <c r="D50" s="51"/>
      <c r="E50" s="51"/>
      <c r="F50" s="51"/>
      <c r="G50" s="51"/>
      <c r="H50" s="51"/>
      <c r="I50" s="51"/>
      <c r="J50" s="51"/>
      <c r="K50" s="52"/>
    </row>
    <row r="51" ht="12.75" customHeight="1">
      <c r="B51" s="50"/>
      <c r="C51" s="51"/>
      <c r="D51" s="51"/>
      <c r="E51" s="51"/>
      <c r="F51" s="51"/>
      <c r="G51" s="51"/>
      <c r="H51" s="51"/>
      <c r="I51" s="51"/>
      <c r="J51" s="51"/>
      <c r="K51" s="52"/>
    </row>
    <row r="52" ht="12.75" customHeight="1">
      <c r="B52" s="50"/>
      <c r="C52" s="51"/>
      <c r="D52" s="51"/>
      <c r="E52" s="51"/>
      <c r="F52" s="51"/>
      <c r="G52" s="51"/>
      <c r="H52" s="51"/>
      <c r="I52" s="51"/>
      <c r="J52" s="51"/>
      <c r="K52" s="52"/>
    </row>
    <row r="53" ht="12.75" customHeight="1">
      <c r="B53" s="50"/>
      <c r="C53" s="51"/>
      <c r="D53" s="51"/>
      <c r="E53" s="51"/>
      <c r="F53" s="51"/>
      <c r="G53" s="51"/>
      <c r="H53" s="51"/>
      <c r="I53" s="51"/>
      <c r="J53" s="51"/>
      <c r="K53" s="52"/>
    </row>
    <row r="54" ht="12.75" customHeight="1">
      <c r="B54" s="50"/>
      <c r="C54" s="51"/>
      <c r="D54" s="51"/>
      <c r="E54" s="51"/>
      <c r="F54" s="51"/>
      <c r="G54" s="51"/>
      <c r="H54" s="51"/>
      <c r="I54" s="51"/>
      <c r="J54" s="51"/>
      <c r="K54" s="52"/>
    </row>
    <row r="55" ht="12.75" customHeight="1">
      <c r="B55" s="50"/>
      <c r="C55" s="51"/>
      <c r="D55" s="51"/>
      <c r="E55" s="51"/>
      <c r="F55" s="51"/>
      <c r="G55" s="51"/>
      <c r="H55" s="51"/>
      <c r="I55" s="51"/>
      <c r="J55" s="51"/>
      <c r="K55" s="52"/>
    </row>
    <row r="56" ht="12.75" customHeight="1">
      <c r="B56" s="55"/>
      <c r="C56" s="56"/>
      <c r="D56" s="56"/>
      <c r="E56" s="56"/>
      <c r="F56" s="56"/>
      <c r="G56" s="56"/>
      <c r="H56" s="56"/>
      <c r="I56" s="56"/>
      <c r="J56" s="56"/>
      <c r="K56" s="57"/>
    </row>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E2"/>
    <mergeCell ref="F2:G2"/>
    <mergeCell ref="E19:G22"/>
  </mergeCells>
  <conditionalFormatting sqref="E27:G33">
    <cfRule type="cellIs" dxfId="4" priority="1" stopIfTrue="1" operator="lessThan">
      <formula>0.95*$C27*(E$14/$C$14)</formula>
    </cfRule>
  </conditionalFormatting>
  <conditionalFormatting sqref="E35:G35">
    <cfRule type="cellIs" dxfId="4" priority="2" stopIfTrue="1" operator="lessThan">
      <formula>0.95*$C35*(E$14/$C$14)</formula>
    </cfRule>
  </conditionalFormatting>
  <conditionalFormatting sqref="K27">
    <cfRule type="cellIs" dxfId="4" priority="3" stopIfTrue="1" operator="lessThan">
      <formula>33.3</formula>
    </cfRule>
  </conditionalFormatting>
  <conditionalFormatting sqref="K27">
    <cfRule type="cellIs" dxfId="13" priority="4" stopIfTrue="1" operator="between">
      <formula>33.3</formula>
      <formula>100</formula>
    </cfRule>
  </conditionalFormatting>
  <conditionalFormatting sqref="K27:K33">
    <cfRule type="cellIs" dxfId="14" priority="5" stopIfTrue="1" operator="greaterThanOrEqual">
      <formula>100</formula>
    </cfRule>
  </conditionalFormatting>
  <conditionalFormatting sqref="K28:K33">
    <cfRule type="cellIs" dxfId="4" priority="6" stopIfTrue="1" operator="lessThan">
      <formula>100</formula>
    </cfRule>
  </conditionalFormatting>
  <conditionalFormatting sqref="K34">
    <cfRule type="cellIs" dxfId="13" priority="7" stopIfTrue="1" operator="between">
      <formula>100.1</formula>
      <formula>300</formula>
    </cfRule>
  </conditionalFormatting>
  <conditionalFormatting sqref="K34">
    <cfRule type="cellIs" dxfId="4" priority="8" stopIfTrue="1" operator="greaterThan">
      <formula>300</formula>
    </cfRule>
  </conditionalFormatting>
  <conditionalFormatting sqref="K34">
    <cfRule type="cellIs" dxfId="14" priority="9" stopIfTrue="1" operator="lessThanOrEqual">
      <formula>100</formula>
    </cfRule>
  </conditionalFormatting>
  <conditionalFormatting sqref="K35">
    <cfRule type="cellIs" dxfId="14" priority="10" stopIfTrue="1" operator="greaterThanOrEqual">
      <formula>100</formula>
    </cfRule>
  </conditionalFormatting>
  <conditionalFormatting sqref="K35">
    <cfRule type="cellIs" dxfId="4" priority="11" stopIfTrue="1" operator="lessThan">
      <formula>33.3</formula>
    </cfRule>
  </conditionalFormatting>
  <conditionalFormatting sqref="K35">
    <cfRule type="cellIs" dxfId="13" priority="12" stopIfTrue="1" operator="between">
      <formula>33.3</formula>
      <formula>100</formula>
    </cfRule>
  </conditionalFormatting>
  <dataValidations>
    <dataValidation type="list" allowBlank="1" showInputMessage="1" showErrorMessage="1" prompt="Select Material" sqref="E6:G6">
      <formula1>Tube_Type</formula1>
    </dataValidation>
    <dataValidation type="list" allowBlank="1" showErrorMessage="1" sqref="I5">
      <formula1>Material</formula1>
    </dataValidation>
    <dataValidation type="list" allowBlank="1" showInputMessage="1" showErrorMessage="1" prompt="Select Material" sqref="C5:D5 D6 H5:H6">
      <formula1>Materials</formula1>
    </dataValidation>
    <dataValidation type="list" allowBlank="1" showInputMessage="1" showErrorMessage="1" prompt="Select Material" sqref="E5:G5">
      <formula1>Metallic_Mats</formula1>
    </dataValidation>
    <dataValidation type="list" allowBlank="1" showErrorMessage="1" sqref="F2">
      <formula1>ConstructionType</formula1>
    </dataValidation>
  </dataValidations>
  <printOptions/>
  <pageMargins bottom="1.0" footer="0.0" header="0.0" left="0.75" right="0.75" top="1.0"/>
  <pageSetup paperSize="9"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sheetPr>
  <sheetViews>
    <sheetView showGridLines="0" workbookViewId="0"/>
  </sheetViews>
  <sheetFormatPr customHeight="1" defaultColWidth="14.43" defaultRowHeight="15.0"/>
  <cols>
    <col customWidth="1" min="1" max="1" width="3.43"/>
    <col customWidth="1" min="2" max="2" width="45.86"/>
    <col customWidth="1" min="3" max="3" width="16.86"/>
    <col customWidth="1" min="4" max="4" width="15.43"/>
    <col customWidth="1" min="5" max="5" width="17.14"/>
    <col customWidth="1" min="6" max="6" width="15.43"/>
    <col customWidth="1" min="7" max="7" width="17.14"/>
    <col customWidth="1" min="8" max="8" width="15.43"/>
    <col customWidth="1" min="9" max="9" width="17.14"/>
    <col customWidth="1" min="10" max="10" width="15.43"/>
    <col customWidth="1" min="11" max="26" width="11.43"/>
  </cols>
  <sheetData>
    <row r="1" ht="12.75" customHeight="1">
      <c r="A1" s="3"/>
      <c r="B1" s="217" t="s">
        <v>193</v>
      </c>
      <c r="C1" s="3"/>
      <c r="D1" s="3"/>
      <c r="E1" s="3"/>
      <c r="F1" s="3"/>
      <c r="G1" s="3"/>
      <c r="H1" s="3"/>
      <c r="I1" s="109" t="s">
        <v>92</v>
      </c>
      <c r="J1" s="3"/>
      <c r="K1" s="3"/>
      <c r="L1" s="3"/>
      <c r="M1" s="3"/>
      <c r="N1" s="3"/>
      <c r="O1" s="3"/>
      <c r="P1" s="3"/>
      <c r="Q1" s="3"/>
      <c r="R1" s="3"/>
      <c r="S1" s="3"/>
      <c r="T1" s="3"/>
      <c r="U1" s="3"/>
      <c r="V1" s="3"/>
      <c r="W1" s="3"/>
      <c r="X1" s="3"/>
      <c r="Y1" s="3"/>
      <c r="Z1" s="3"/>
    </row>
    <row r="2" ht="12.75" customHeight="1">
      <c r="A2" s="3"/>
      <c r="B2" s="3"/>
      <c r="C2" s="3"/>
      <c r="D2" s="3"/>
      <c r="E2" s="3"/>
      <c r="F2" s="3"/>
      <c r="G2" s="3"/>
      <c r="H2" s="3"/>
      <c r="I2" s="109"/>
      <c r="J2" s="3"/>
      <c r="K2" s="3"/>
      <c r="L2" s="109" t="s">
        <v>92</v>
      </c>
      <c r="M2" s="3"/>
      <c r="N2" s="3"/>
      <c r="O2" s="3"/>
      <c r="P2" s="3"/>
      <c r="Q2" s="3"/>
      <c r="R2" s="3"/>
      <c r="S2" s="3"/>
      <c r="T2" s="3"/>
      <c r="U2" s="3"/>
      <c r="V2" s="3"/>
      <c r="W2" s="3"/>
      <c r="X2" s="3"/>
      <c r="Y2" s="3"/>
      <c r="Z2" s="3"/>
    </row>
    <row r="3" ht="12.75" customHeight="1">
      <c r="A3" s="3"/>
      <c r="B3" s="220" t="s">
        <v>127</v>
      </c>
      <c r="C3" s="220" t="s">
        <v>194</v>
      </c>
      <c r="D3" s="259" t="s">
        <v>195</v>
      </c>
      <c r="E3" s="220" t="s">
        <v>196</v>
      </c>
      <c r="F3" s="260" t="s">
        <v>197</v>
      </c>
      <c r="G3" s="220" t="s">
        <v>198</v>
      </c>
      <c r="H3" s="261" t="s">
        <v>199</v>
      </c>
      <c r="I3" s="220" t="s">
        <v>200</v>
      </c>
      <c r="J3" s="262" t="s">
        <v>201</v>
      </c>
      <c r="K3" s="3"/>
      <c r="L3" s="3"/>
      <c r="M3" s="3"/>
      <c r="N3" s="3"/>
      <c r="O3" s="3"/>
      <c r="P3" s="3"/>
      <c r="Q3" s="3"/>
      <c r="R3" s="3"/>
      <c r="S3" s="3"/>
      <c r="T3" s="3"/>
      <c r="U3" s="3"/>
      <c r="V3" s="3"/>
      <c r="W3" s="3"/>
      <c r="X3" s="3"/>
      <c r="Y3" s="3"/>
      <c r="Z3" s="3"/>
    </row>
    <row r="4" ht="12.75" customHeight="1">
      <c r="A4" s="3"/>
      <c r="B4" s="223" t="s">
        <v>137</v>
      </c>
      <c r="C4" s="224" t="s">
        <v>98</v>
      </c>
      <c r="D4" s="263" t="s">
        <v>202</v>
      </c>
      <c r="E4" s="224" t="s">
        <v>98</v>
      </c>
      <c r="F4" s="263" t="s">
        <v>202</v>
      </c>
      <c r="G4" s="224" t="s">
        <v>98</v>
      </c>
      <c r="H4" s="263" t="s">
        <v>202</v>
      </c>
      <c r="I4" s="224" t="s">
        <v>98</v>
      </c>
      <c r="J4" s="263" t="s">
        <v>202</v>
      </c>
      <c r="K4" s="3"/>
      <c r="L4" s="3"/>
      <c r="M4" s="3"/>
      <c r="N4" s="3"/>
      <c r="O4" s="3"/>
      <c r="P4" s="3"/>
      <c r="Q4" s="3"/>
      <c r="R4" s="3"/>
      <c r="S4" s="3"/>
      <c r="T4" s="3"/>
      <c r="U4" s="3"/>
      <c r="V4" s="3"/>
      <c r="W4" s="3"/>
      <c r="X4" s="3"/>
      <c r="Y4" s="3"/>
      <c r="Z4" s="3"/>
    </row>
    <row r="5" ht="12.75" customHeight="1">
      <c r="A5" s="3"/>
      <c r="B5" s="223" t="s">
        <v>144</v>
      </c>
      <c r="C5" s="233" t="s">
        <v>98</v>
      </c>
      <c r="D5" s="233" t="s">
        <v>195</v>
      </c>
      <c r="E5" s="233" t="str">
        <f t="shared" ref="E5:E11" si="1">C5</f>
        <v>Steel</v>
      </c>
      <c r="F5" s="233" t="s">
        <v>203</v>
      </c>
      <c r="G5" s="233" t="str">
        <f t="shared" ref="G5:G11" si="2">C5</f>
        <v>Steel</v>
      </c>
      <c r="H5" s="233" t="s">
        <v>199</v>
      </c>
      <c r="I5" s="233" t="str">
        <f t="shared" ref="I5:I11" si="3">C5</f>
        <v>Steel</v>
      </c>
      <c r="J5" s="233" t="s">
        <v>201</v>
      </c>
      <c r="K5" s="3"/>
      <c r="L5" s="3"/>
      <c r="M5" s="3"/>
      <c r="N5" s="3"/>
      <c r="O5" s="3"/>
      <c r="P5" s="3"/>
      <c r="Q5" s="3"/>
      <c r="R5" s="3"/>
      <c r="S5" s="3"/>
      <c r="T5" s="3"/>
      <c r="U5" s="3"/>
      <c r="V5" s="3"/>
      <c r="W5" s="3"/>
      <c r="X5" s="3"/>
      <c r="Y5" s="3"/>
      <c r="Z5" s="3"/>
    </row>
    <row r="6" ht="12.75" customHeight="1">
      <c r="A6" s="3"/>
      <c r="B6" s="223" t="s">
        <v>145</v>
      </c>
      <c r="C6" s="233">
        <v>2.0E11</v>
      </c>
      <c r="D6" s="252">
        <f>'EV5.5.4 Alt. Matl - 3pt Bending'!C59*1000000000</f>
        <v>0</v>
      </c>
      <c r="E6" s="233">
        <f t="shared" si="1"/>
        <v>200000000000</v>
      </c>
      <c r="F6" s="252">
        <f>'EV5.5.4 Alt. Matl - 3pt Bending'!V59*1000000000</f>
        <v>0</v>
      </c>
      <c r="G6" s="233">
        <f t="shared" si="2"/>
        <v>200000000000</v>
      </c>
      <c r="H6" s="252">
        <f>'EV5.5.4 Alt. Matl - 3pt Bending'!AO59*1000000000</f>
        <v>0</v>
      </c>
      <c r="I6" s="233">
        <f t="shared" si="3"/>
        <v>200000000000</v>
      </c>
      <c r="J6" s="252">
        <f>'EV5.5.4 Alt. Matl - 3pt Bending'!BH59*1000000000</f>
        <v>0</v>
      </c>
      <c r="K6" s="3"/>
      <c r="L6" s="3"/>
      <c r="M6" s="3"/>
      <c r="N6" s="3"/>
      <c r="O6" s="3"/>
      <c r="P6" s="3"/>
      <c r="Q6" s="3"/>
      <c r="R6" s="3"/>
      <c r="S6" s="3"/>
      <c r="T6" s="3"/>
      <c r="U6" s="3"/>
      <c r="V6" s="3"/>
      <c r="W6" s="3"/>
      <c r="X6" s="3"/>
      <c r="Y6" s="3"/>
      <c r="Z6" s="3"/>
    </row>
    <row r="7" ht="12.75" customHeight="1">
      <c r="A7" s="3"/>
      <c r="B7" s="223" t="s">
        <v>148</v>
      </c>
      <c r="C7" s="233">
        <v>3.05E8</v>
      </c>
      <c r="D7" s="252">
        <f>'EV5.5.4 Alt. Matl - 3pt Bending'!C60*1000000</f>
        <v>0</v>
      </c>
      <c r="E7" s="233">
        <f t="shared" si="1"/>
        <v>305000000</v>
      </c>
      <c r="F7" s="252">
        <f>'EV5.5.4 Alt. Matl - 3pt Bending'!V60*1000000</f>
        <v>0</v>
      </c>
      <c r="G7" s="233">
        <f t="shared" si="2"/>
        <v>305000000</v>
      </c>
      <c r="H7" s="252">
        <f>'EV5.5.4 Alt. Matl - 3pt Bending'!AO60*1000000</f>
        <v>0</v>
      </c>
      <c r="I7" s="233">
        <f t="shared" si="3"/>
        <v>305000000</v>
      </c>
      <c r="J7" s="252">
        <f>'EV5.5.4 Alt. Matl - 3pt Bending'!BH60*1000000</f>
        <v>0</v>
      </c>
      <c r="K7" s="3"/>
      <c r="L7" s="3"/>
      <c r="M7" s="3"/>
      <c r="N7" s="3"/>
      <c r="O7" s="3"/>
      <c r="P7" s="3"/>
      <c r="Q7" s="3"/>
      <c r="R7" s="3"/>
      <c r="S7" s="3"/>
      <c r="T7" s="3"/>
      <c r="U7" s="3"/>
      <c r="V7" s="3"/>
      <c r="W7" s="3"/>
      <c r="X7" s="3"/>
      <c r="Y7" s="3"/>
      <c r="Z7" s="3"/>
    </row>
    <row r="8" ht="12.75" customHeight="1">
      <c r="A8" s="3"/>
      <c r="B8" s="223" t="s">
        <v>151</v>
      </c>
      <c r="C8" s="233">
        <v>3.65E8</v>
      </c>
      <c r="D8" s="252">
        <f>D7</f>
        <v>0</v>
      </c>
      <c r="E8" s="233">
        <f t="shared" si="1"/>
        <v>365000000</v>
      </c>
      <c r="F8" s="252">
        <f>F7</f>
        <v>0</v>
      </c>
      <c r="G8" s="233">
        <f t="shared" si="2"/>
        <v>365000000</v>
      </c>
      <c r="H8" s="252">
        <f>H7</f>
        <v>0</v>
      </c>
      <c r="I8" s="233">
        <f t="shared" si="3"/>
        <v>365000000</v>
      </c>
      <c r="J8" s="252">
        <f>J7</f>
        <v>0</v>
      </c>
      <c r="K8" s="3"/>
      <c r="L8" s="3"/>
      <c r="M8" s="3"/>
      <c r="N8" s="3"/>
      <c r="O8" s="3"/>
      <c r="P8" s="3"/>
      <c r="Q8" s="3"/>
      <c r="R8" s="3"/>
      <c r="S8" s="3"/>
      <c r="T8" s="3"/>
      <c r="U8" s="3"/>
      <c r="V8" s="3"/>
      <c r="W8" s="3"/>
      <c r="X8" s="3"/>
      <c r="Y8" s="3"/>
      <c r="Z8" s="3"/>
    </row>
    <row r="9" ht="12.75" customHeight="1">
      <c r="A9" s="3"/>
      <c r="B9" s="223" t="s">
        <v>154</v>
      </c>
      <c r="C9" s="233">
        <v>1.8E8</v>
      </c>
      <c r="D9" s="252" t="s">
        <v>204</v>
      </c>
      <c r="E9" s="233">
        <f t="shared" si="1"/>
        <v>180000000</v>
      </c>
      <c r="F9" s="252" t="s">
        <v>204</v>
      </c>
      <c r="G9" s="233">
        <f t="shared" si="2"/>
        <v>180000000</v>
      </c>
      <c r="H9" s="252" t="s">
        <v>204</v>
      </c>
      <c r="I9" s="233">
        <f t="shared" si="3"/>
        <v>180000000</v>
      </c>
      <c r="J9" s="252" t="s">
        <v>204</v>
      </c>
      <c r="K9" s="3"/>
      <c r="L9" s="3"/>
      <c r="M9" s="3"/>
      <c r="N9" s="3"/>
      <c r="O9" s="3"/>
      <c r="P9" s="3"/>
      <c r="Q9" s="3"/>
      <c r="R9" s="3"/>
      <c r="S9" s="3"/>
      <c r="T9" s="3"/>
      <c r="U9" s="3"/>
      <c r="V9" s="3"/>
      <c r="W9" s="3"/>
      <c r="X9" s="3"/>
      <c r="Y9" s="3"/>
      <c r="Z9" s="3"/>
    </row>
    <row r="10" ht="12.75" customHeight="1">
      <c r="A10" s="3"/>
      <c r="B10" s="223" t="s">
        <v>157</v>
      </c>
      <c r="C10" s="233">
        <v>3.0E8</v>
      </c>
      <c r="D10" s="252" t="s">
        <v>204</v>
      </c>
      <c r="E10" s="233">
        <f t="shared" si="1"/>
        <v>300000000</v>
      </c>
      <c r="F10" s="252" t="s">
        <v>204</v>
      </c>
      <c r="G10" s="233">
        <f t="shared" si="2"/>
        <v>300000000</v>
      </c>
      <c r="H10" s="252" t="s">
        <v>204</v>
      </c>
      <c r="I10" s="233">
        <f t="shared" si="3"/>
        <v>300000000</v>
      </c>
      <c r="J10" s="252" t="s">
        <v>204</v>
      </c>
      <c r="K10" s="3"/>
      <c r="L10" s="3"/>
      <c r="M10" s="3"/>
      <c r="N10" s="3"/>
      <c r="O10" s="3"/>
      <c r="P10" s="3"/>
      <c r="Q10" s="3"/>
      <c r="R10" s="3"/>
      <c r="S10" s="3"/>
      <c r="T10" s="3"/>
      <c r="U10" s="3"/>
      <c r="V10" s="3"/>
      <c r="W10" s="3"/>
      <c r="X10" s="3"/>
      <c r="Y10" s="3"/>
      <c r="Z10" s="3"/>
    </row>
    <row r="11" ht="12.75" customHeight="1">
      <c r="A11" s="3"/>
      <c r="B11" s="223" t="s">
        <v>205</v>
      </c>
      <c r="C11" s="233">
        <v>2.19E8</v>
      </c>
      <c r="D11" s="252">
        <f>'EV5.5.4 Alt. Matl - Shear'!D54*1000000</f>
        <v>0</v>
      </c>
      <c r="E11" s="233">
        <f t="shared" si="1"/>
        <v>219000000</v>
      </c>
      <c r="F11" s="252">
        <f>'EV5.5.4 Alt. Matl - Shear'!W54*1000000</f>
        <v>0</v>
      </c>
      <c r="G11" s="233">
        <f t="shared" si="2"/>
        <v>219000000</v>
      </c>
      <c r="H11" s="252">
        <f>'EV5.5.4 Alt. Matl - Shear'!AP54*1000000</f>
        <v>0</v>
      </c>
      <c r="I11" s="233">
        <f t="shared" si="3"/>
        <v>219000000</v>
      </c>
      <c r="J11" s="252">
        <f>'EV5.5.4 Alt. Matl - Shear'!BI54*1000000</f>
        <v>0</v>
      </c>
      <c r="K11" s="3"/>
      <c r="L11" s="3"/>
      <c r="M11" s="3"/>
      <c r="N11" s="3"/>
      <c r="O11" s="3"/>
      <c r="P11" s="3"/>
      <c r="Q11" s="3"/>
      <c r="R11" s="3"/>
      <c r="S11" s="3"/>
      <c r="T11" s="3"/>
      <c r="U11" s="3"/>
      <c r="V11" s="3"/>
      <c r="W11" s="3"/>
      <c r="X11" s="3"/>
      <c r="Y11" s="3"/>
      <c r="Z11" s="3"/>
    </row>
    <row r="12" ht="12.75" customHeight="1">
      <c r="A12" s="3"/>
      <c r="B12" s="223" t="s">
        <v>164</v>
      </c>
      <c r="C12" s="264">
        <v>1.25</v>
      </c>
      <c r="D12" s="264">
        <f>SUM('EV5.5.4 Alt. Matl - 3pt Bending'!C55:C57)</f>
        <v>2</v>
      </c>
      <c r="E12" s="264">
        <v>0.9</v>
      </c>
      <c r="F12" s="264">
        <f>SUM('EV5.5.4 Alt. Matl - 3pt Bending'!V55:V57)</f>
        <v>2</v>
      </c>
      <c r="G12" s="264">
        <v>0.9</v>
      </c>
      <c r="H12" s="264">
        <f>SUM('EV5.5.4 Alt. Matl - 3pt Bending'!AO55:AO57)</f>
        <v>2</v>
      </c>
      <c r="I12" s="264">
        <v>0.9</v>
      </c>
      <c r="J12" s="264">
        <f>SUM('EV5.5.4 Alt. Matl - 3pt Bending'!BH55:BH57)</f>
        <v>2</v>
      </c>
      <c r="K12" s="3"/>
      <c r="L12" s="3"/>
      <c r="M12" s="3"/>
      <c r="N12" s="3"/>
      <c r="O12" s="3"/>
      <c r="P12" s="3"/>
      <c r="Q12" s="3"/>
      <c r="R12" s="3"/>
      <c r="S12" s="3"/>
      <c r="T12" s="3"/>
      <c r="U12" s="3"/>
      <c r="V12" s="3"/>
      <c r="W12" s="3"/>
      <c r="X12" s="3"/>
      <c r="Y12" s="3"/>
      <c r="Z12" s="3"/>
    </row>
    <row r="13" ht="12.75" customHeight="1">
      <c r="A13" s="3"/>
      <c r="B13" s="223" t="s">
        <v>166</v>
      </c>
      <c r="C13" s="264" t="s">
        <v>204</v>
      </c>
      <c r="D13" s="264">
        <f>'EV5.5.4 Alt. Matl - 3pt Bending'!C56</f>
        <v>1</v>
      </c>
      <c r="E13" s="264" t="s">
        <v>204</v>
      </c>
      <c r="F13" s="264">
        <f>'EV5.5.4 Alt. Matl - 3pt Bending'!V56</f>
        <v>1</v>
      </c>
      <c r="G13" s="264" t="s">
        <v>204</v>
      </c>
      <c r="H13" s="264">
        <f>'EV5.5.4 Alt. Matl - 3pt Bending'!AO56</f>
        <v>1</v>
      </c>
      <c r="I13" s="264" t="s">
        <v>204</v>
      </c>
      <c r="J13" s="264">
        <f>'EV5.5.4 Alt. Matl - 3pt Bending'!BH56</f>
        <v>1</v>
      </c>
      <c r="K13" s="3"/>
      <c r="L13" s="3"/>
      <c r="M13" s="3"/>
      <c r="N13" s="3"/>
      <c r="O13" s="3"/>
      <c r="P13" s="3"/>
      <c r="Q13" s="3"/>
      <c r="R13" s="3"/>
      <c r="S13" s="3"/>
      <c r="T13" s="3"/>
      <c r="U13" s="3"/>
      <c r="V13" s="3"/>
      <c r="W13" s="3"/>
      <c r="X13" s="3"/>
      <c r="Y13" s="3"/>
      <c r="Z13" s="3"/>
    </row>
    <row r="14" ht="12.75" customHeight="1">
      <c r="A14" s="3"/>
      <c r="B14" s="223" t="s">
        <v>167</v>
      </c>
      <c r="C14" s="264" t="s">
        <v>204</v>
      </c>
      <c r="D14" s="264">
        <f>'EV5.5.4 Alt. Matl - 3pt Bending'!C57</f>
        <v>1</v>
      </c>
      <c r="E14" s="264" t="s">
        <v>204</v>
      </c>
      <c r="F14" s="264">
        <f>'EV5.5.4 Alt. Matl - 3pt Bending'!V57</f>
        <v>1</v>
      </c>
      <c r="G14" s="264" t="s">
        <v>204</v>
      </c>
      <c r="H14" s="264">
        <f>'EV5.5.4 Alt. Matl - 3pt Bending'!AO57</f>
        <v>1</v>
      </c>
      <c r="I14" s="264" t="s">
        <v>204</v>
      </c>
      <c r="J14" s="264">
        <f>'EV5.5.4 Alt. Matl - 3pt Bending'!BH57</f>
        <v>1</v>
      </c>
      <c r="K14" s="3"/>
      <c r="L14" s="3"/>
      <c r="M14" s="3"/>
      <c r="N14" s="3"/>
      <c r="O14" s="3"/>
      <c r="P14" s="3"/>
      <c r="Q14" s="3"/>
      <c r="R14" s="3"/>
      <c r="S14" s="3"/>
      <c r="T14" s="3"/>
      <c r="U14" s="3"/>
      <c r="V14" s="3"/>
      <c r="W14" s="3"/>
      <c r="X14" s="3"/>
      <c r="Y14" s="3"/>
      <c r="Z14" s="3"/>
    </row>
    <row r="15" ht="12.75" customHeight="1">
      <c r="A15" s="3"/>
      <c r="B15" s="223" t="s">
        <v>206</v>
      </c>
      <c r="C15" s="263">
        <f>D15</f>
        <v>360</v>
      </c>
      <c r="D15" s="263">
        <f>'Accumulator Pics'!E14</f>
        <v>360</v>
      </c>
      <c r="E15" s="263">
        <f>F15</f>
        <v>250</v>
      </c>
      <c r="F15" s="263">
        <f>'Accumulator Pics'!E38</f>
        <v>250</v>
      </c>
      <c r="G15" s="263">
        <f>H15</f>
        <v>248</v>
      </c>
      <c r="H15" s="263">
        <f>'Accumulator Pics'!E62</f>
        <v>248</v>
      </c>
      <c r="I15" s="263">
        <f>J15</f>
        <v>364</v>
      </c>
      <c r="J15" s="263">
        <f>'Accumulator Pics'!E86</f>
        <v>364</v>
      </c>
      <c r="K15" s="3"/>
      <c r="L15" s="3"/>
      <c r="M15" s="3"/>
      <c r="N15" s="3"/>
      <c r="O15" s="3"/>
      <c r="P15" s="3"/>
      <c r="Q15" s="3"/>
      <c r="R15" s="3"/>
      <c r="S15" s="3"/>
      <c r="T15" s="3"/>
      <c r="U15" s="3"/>
      <c r="V15" s="3"/>
      <c r="W15" s="3"/>
      <c r="X15" s="3"/>
      <c r="Y15" s="3"/>
      <c r="Z15" s="3"/>
    </row>
    <row r="16" ht="12.75" customHeight="1">
      <c r="A16" s="3"/>
      <c r="B16" s="223" t="s">
        <v>171</v>
      </c>
      <c r="C16" s="265">
        <f>0.001*C15*(0.001*C12)^3/12</f>
        <v>0</v>
      </c>
      <c r="D16" s="264">
        <f>(D15/'EV5.5.4 Alt. Matl - 3pt Bending'!C54)*'EV5.5.4 Alt. Matl - 3pt Bending'!C58*1E-12</f>
        <v>0.00000000024</v>
      </c>
      <c r="E16" s="265">
        <f>E15*E12^3/12000000000000</f>
        <v>0</v>
      </c>
      <c r="F16" s="266">
        <f>(F15/'EV5.5.4 Alt. Matl - 3pt Bending'!V54)*'EV5.5.4 Alt. Matl - 3pt Bending'!V58*1E-12</f>
        <v>0.0000000001666666667</v>
      </c>
      <c r="G16" s="265">
        <f>G15*G12^3/12000000000000</f>
        <v>0</v>
      </c>
      <c r="H16" s="266">
        <f>(H15/'EV5.5.4 Alt. Matl - 3pt Bending'!AO54)*'EV5.5.4 Alt. Matl - 3pt Bending'!AO58*1E-12</f>
        <v>0.0000000001653333333</v>
      </c>
      <c r="I16" s="265">
        <f>I15*I12^3/12000000000000</f>
        <v>0</v>
      </c>
      <c r="J16" s="266">
        <f>(J15/'EV5.5.4 Alt. Matl - 3pt Bending'!BH54)*'EV5.5.4 Alt. Matl - 3pt Bending'!BH58*1E-12</f>
        <v>0.0000000002426666667</v>
      </c>
      <c r="K16" s="3"/>
      <c r="L16" s="3"/>
      <c r="M16" s="3"/>
      <c r="N16" s="3"/>
      <c r="O16" s="3"/>
      <c r="P16" s="3"/>
      <c r="Q16" s="3"/>
      <c r="R16" s="3"/>
      <c r="S16" s="3"/>
      <c r="T16" s="3"/>
      <c r="U16" s="3"/>
      <c r="V16" s="3"/>
      <c r="W16" s="3"/>
      <c r="X16" s="3"/>
      <c r="Y16" s="3"/>
      <c r="Z16" s="3"/>
    </row>
    <row r="17" ht="12.75" customHeight="1">
      <c r="A17" s="3"/>
      <c r="B17" s="223" t="s">
        <v>172</v>
      </c>
      <c r="C17" s="237">
        <f t="shared" ref="C17:J17" si="4">C16*C6</f>
        <v>11.71875</v>
      </c>
      <c r="D17" s="237">
        <f t="shared" si="4"/>
        <v>0</v>
      </c>
      <c r="E17" s="237">
        <f t="shared" si="4"/>
        <v>3.0375</v>
      </c>
      <c r="F17" s="237">
        <f t="shared" si="4"/>
        <v>0</v>
      </c>
      <c r="G17" s="237">
        <f t="shared" si="4"/>
        <v>3.0132</v>
      </c>
      <c r="H17" s="237">
        <f t="shared" si="4"/>
        <v>0</v>
      </c>
      <c r="I17" s="237">
        <f t="shared" si="4"/>
        <v>4.4226</v>
      </c>
      <c r="J17" s="237">
        <f t="shared" si="4"/>
        <v>0</v>
      </c>
      <c r="K17" s="3"/>
      <c r="L17" s="3"/>
      <c r="M17" s="3"/>
      <c r="N17" s="3"/>
      <c r="O17" s="3"/>
      <c r="P17" s="3"/>
      <c r="Q17" s="3"/>
      <c r="R17" s="3"/>
      <c r="S17" s="3"/>
      <c r="T17" s="3"/>
      <c r="U17" s="3"/>
      <c r="V17" s="3"/>
      <c r="W17" s="3"/>
      <c r="X17" s="3"/>
      <c r="Y17" s="3"/>
      <c r="Z17" s="3"/>
    </row>
    <row r="18" ht="12.75" customHeight="1">
      <c r="A18" s="3"/>
      <c r="B18" s="223" t="s">
        <v>173</v>
      </c>
      <c r="C18" s="263">
        <f>C15*C12</f>
        <v>450</v>
      </c>
      <c r="D18" s="263">
        <f>('EV5.5.4 Alt. Matl - 3pt Bending'!C56+'EV5.5.4 Alt. Matl - 3pt Bending'!C57)*'EV5.5.4 Alt. Matls Summary'!D15</f>
        <v>720</v>
      </c>
      <c r="E18" s="263">
        <f>E15*E12</f>
        <v>225</v>
      </c>
      <c r="F18" s="263">
        <f>('EV5.5.4 Alt. Matl - 3pt Bending'!V56+'EV5.5.4 Alt. Matl - 3pt Bending'!V57)*'EV5.5.4 Alt. Matls Summary'!F15</f>
        <v>500</v>
      </c>
      <c r="G18" s="263">
        <f>G15*G12</f>
        <v>223.2</v>
      </c>
      <c r="H18" s="263">
        <f>('EV5.5.4 Alt. Matl - 3pt Bending'!AO56+'EV5.5.4 Alt. Matl - 3pt Bending'!AO57)*'EV5.5.4 Alt. Matls Summary'!H15</f>
        <v>496</v>
      </c>
      <c r="I18" s="263">
        <f>I15*I12</f>
        <v>327.6</v>
      </c>
      <c r="J18" s="263">
        <f>('EV5.5.4 Alt. Matl - 3pt Bending'!BH56+'EV5.5.4 Alt. Matl - 3pt Bending'!BH57)*'EV5.5.4 Alt. Matls Summary'!J15</f>
        <v>728</v>
      </c>
      <c r="K18" s="3"/>
      <c r="L18" s="3"/>
      <c r="M18" s="3"/>
      <c r="N18" s="3"/>
      <c r="O18" s="3"/>
      <c r="P18" s="3"/>
      <c r="Q18" s="3"/>
      <c r="R18" s="3"/>
      <c r="S18" s="3"/>
      <c r="T18" s="3"/>
      <c r="U18" s="3"/>
      <c r="V18" s="3"/>
      <c r="W18" s="3"/>
      <c r="X18" s="3"/>
      <c r="Y18" s="3"/>
      <c r="Z18" s="3"/>
    </row>
    <row r="19" ht="12.75" customHeight="1">
      <c r="A19" s="3"/>
      <c r="B19" s="223" t="s">
        <v>175</v>
      </c>
      <c r="C19" s="237">
        <f t="shared" ref="C19:J19" si="5">C18*C8*0.000001</f>
        <v>164250</v>
      </c>
      <c r="D19" s="237">
        <f t="shared" si="5"/>
        <v>0</v>
      </c>
      <c r="E19" s="237">
        <f t="shared" si="5"/>
        <v>82125</v>
      </c>
      <c r="F19" s="237">
        <f t="shared" si="5"/>
        <v>0</v>
      </c>
      <c r="G19" s="237">
        <f t="shared" si="5"/>
        <v>81468</v>
      </c>
      <c r="H19" s="237">
        <f t="shared" si="5"/>
        <v>0</v>
      </c>
      <c r="I19" s="237">
        <f t="shared" si="5"/>
        <v>119574</v>
      </c>
      <c r="J19" s="237">
        <f t="shared" si="5"/>
        <v>0</v>
      </c>
      <c r="K19" s="3"/>
      <c r="L19" s="3"/>
      <c r="M19" s="3"/>
      <c r="N19" s="3"/>
      <c r="O19" s="3"/>
      <c r="P19" s="3"/>
      <c r="Q19" s="3"/>
      <c r="R19" s="3"/>
      <c r="S19" s="3"/>
      <c r="T19" s="3"/>
      <c r="U19" s="3"/>
      <c r="V19" s="3"/>
      <c r="W19" s="3"/>
      <c r="X19" s="3"/>
      <c r="Y19" s="3"/>
      <c r="Z19" s="3"/>
    </row>
    <row r="20" ht="12.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2.75" customHeight="1">
      <c r="A21" s="3"/>
      <c r="B21" s="31" t="s">
        <v>207</v>
      </c>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3"/>
      <c r="B22" s="223" t="s">
        <v>208</v>
      </c>
      <c r="C22" s="223"/>
      <c r="D22" s="267">
        <f>IF(C19=0,0,D19/C19)</f>
        <v>0</v>
      </c>
      <c r="E22" s="223"/>
      <c r="F22" s="267">
        <f>IF(E19=0,0,F19/E19)</f>
        <v>0</v>
      </c>
      <c r="G22" s="223"/>
      <c r="H22" s="267">
        <f>IF(G19=0,0,H19/G19)</f>
        <v>0</v>
      </c>
      <c r="I22" s="223"/>
      <c r="J22" s="267">
        <f>IF(I19=0,0,J19/I19)</f>
        <v>0</v>
      </c>
      <c r="K22" s="3"/>
      <c r="L22" s="3"/>
      <c r="M22" s="3"/>
      <c r="N22" s="3"/>
      <c r="O22" s="3"/>
      <c r="P22" s="3"/>
      <c r="Q22" s="3"/>
      <c r="R22" s="3"/>
      <c r="S22" s="3"/>
      <c r="T22" s="3"/>
      <c r="U22" s="3"/>
      <c r="V22" s="3"/>
      <c r="W22" s="3"/>
      <c r="X22" s="3"/>
      <c r="Y22" s="3"/>
      <c r="Z22" s="3"/>
    </row>
    <row r="23" ht="12.75" customHeight="1">
      <c r="A23" s="3"/>
      <c r="B23" s="223" t="s">
        <v>209</v>
      </c>
      <c r="C23" s="223"/>
      <c r="D23" s="267">
        <f>IF(C17=0,0,D17/C17)</f>
        <v>0</v>
      </c>
      <c r="E23" s="223"/>
      <c r="F23" s="267">
        <f>IF(E17=0,0,F17/E17)</f>
        <v>0</v>
      </c>
      <c r="G23" s="223"/>
      <c r="H23" s="267">
        <f>IF(G17=0,0,H17/G17)</f>
        <v>0</v>
      </c>
      <c r="I23" s="223"/>
      <c r="J23" s="267">
        <f>IF(I17=0,0,J17/I17)</f>
        <v>0</v>
      </c>
      <c r="K23" s="3"/>
      <c r="L23" s="3"/>
      <c r="M23" s="3"/>
      <c r="N23" s="3"/>
      <c r="O23" s="3"/>
      <c r="P23" s="3"/>
      <c r="Q23" s="3"/>
      <c r="R23" s="3"/>
      <c r="S23" s="3"/>
      <c r="T23" s="3"/>
      <c r="U23" s="3"/>
      <c r="V23" s="3"/>
      <c r="W23" s="3"/>
      <c r="X23" s="3"/>
      <c r="Y23" s="3"/>
      <c r="Z23" s="3"/>
    </row>
    <row r="24" ht="12.75" customHeight="1">
      <c r="A24" s="3"/>
      <c r="B24" s="223" t="s">
        <v>210</v>
      </c>
      <c r="C24" s="223"/>
      <c r="D24" s="267">
        <f>((D13+D14)*D11)/(C11*C12)</f>
        <v>0</v>
      </c>
      <c r="E24" s="223"/>
      <c r="F24" s="267">
        <f>((F13+F14)*F11)/(E11*E12)</f>
        <v>0</v>
      </c>
      <c r="G24" s="223"/>
      <c r="H24" s="267">
        <f>((H13+H14)*H11)/(G11*G12)</f>
        <v>0</v>
      </c>
      <c r="I24" s="223"/>
      <c r="J24" s="267">
        <f>((J13+J14)*J11)/(I11*I12)</f>
        <v>0</v>
      </c>
      <c r="K24" s="3"/>
      <c r="L24" s="3"/>
      <c r="M24" s="3"/>
      <c r="N24" s="3"/>
      <c r="O24" s="3"/>
      <c r="P24" s="3"/>
      <c r="Q24" s="3"/>
      <c r="R24" s="3"/>
      <c r="S24" s="3"/>
      <c r="T24" s="3"/>
      <c r="U24" s="3"/>
      <c r="V24" s="3"/>
      <c r="W24" s="3"/>
      <c r="X24" s="3"/>
      <c r="Y24" s="3"/>
      <c r="Z24" s="3"/>
    </row>
    <row r="25" ht="12.75" customHeight="1">
      <c r="A25" s="3"/>
      <c r="B25" s="3"/>
      <c r="C25" s="3"/>
      <c r="D25" s="41" t="str">
        <f>IF(OR(D22&lt;1,D23&lt;1,D24&lt;1,),"FAIL","PASS")</f>
        <v>FAIL</v>
      </c>
      <c r="E25" s="3"/>
      <c r="F25" s="41" t="str">
        <f>IF(OR(F22&lt;1,F23&lt;1,F24&lt;1,),"FAIL","PASS")</f>
        <v>FAIL</v>
      </c>
      <c r="G25" s="3"/>
      <c r="H25" s="41" t="str">
        <f>IF(OR(H22&lt;1,H23&lt;1,H24&lt;1,),"FAIL","PASS")</f>
        <v>FAIL</v>
      </c>
      <c r="I25" s="3"/>
      <c r="J25" s="41" t="str">
        <f>IF(OR(J22&lt;1,J23&lt;1,J24&lt;1,),"FAIL","PASS")</f>
        <v>FAIL</v>
      </c>
      <c r="K25" s="3"/>
      <c r="L25" s="3"/>
      <c r="M25" s="3"/>
      <c r="N25" s="3"/>
      <c r="O25" s="3"/>
      <c r="P25" s="3"/>
      <c r="Q25" s="3"/>
      <c r="R25" s="3"/>
      <c r="S25" s="3"/>
      <c r="T25" s="3"/>
      <c r="U25" s="3"/>
      <c r="V25" s="3"/>
      <c r="W25" s="3"/>
      <c r="X25" s="3"/>
      <c r="Y25" s="3"/>
      <c r="Z25" s="3"/>
    </row>
    <row r="26" ht="12.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3"/>
      <c r="B27" s="1"/>
      <c r="C27" s="2"/>
      <c r="D27" s="2"/>
      <c r="E27" s="268"/>
      <c r="F27" s="2"/>
      <c r="G27" s="2"/>
      <c r="H27" s="2"/>
      <c r="I27" s="2"/>
      <c r="J27" s="2"/>
      <c r="K27" s="3"/>
      <c r="L27" s="3"/>
      <c r="M27" s="3"/>
      <c r="N27" s="3"/>
      <c r="O27" s="3"/>
      <c r="P27" s="3"/>
      <c r="Q27" s="3"/>
      <c r="R27" s="3"/>
      <c r="S27" s="3"/>
      <c r="T27" s="3"/>
      <c r="U27" s="3"/>
      <c r="V27" s="3"/>
      <c r="W27" s="3"/>
      <c r="X27" s="3"/>
      <c r="Y27" s="3"/>
      <c r="Z27" s="3"/>
    </row>
    <row r="28" ht="12.75" customHeight="1">
      <c r="A28" s="3"/>
      <c r="B28" s="2"/>
      <c r="C28" s="2"/>
      <c r="D28" s="2"/>
      <c r="E28" s="2"/>
      <c r="F28" s="2"/>
      <c r="G28" s="2"/>
      <c r="H28" s="2"/>
      <c r="I28" s="2"/>
      <c r="J28" s="2"/>
      <c r="K28" s="2"/>
      <c r="L28" s="3"/>
      <c r="M28" s="3"/>
      <c r="N28" s="3"/>
      <c r="O28" s="3"/>
      <c r="P28" s="3"/>
      <c r="Q28" s="3"/>
      <c r="R28" s="3"/>
      <c r="S28" s="3"/>
      <c r="T28" s="3"/>
      <c r="U28" s="3"/>
      <c r="V28" s="3"/>
      <c r="W28" s="3"/>
      <c r="X28" s="3"/>
      <c r="Y28" s="3"/>
      <c r="Z28" s="3"/>
    </row>
    <row r="29" ht="12.75" customHeight="1">
      <c r="A29" s="3"/>
      <c r="B29" s="2"/>
      <c r="C29" s="2"/>
      <c r="D29" s="2"/>
      <c r="E29" s="2"/>
      <c r="F29" s="2"/>
      <c r="G29" s="2"/>
      <c r="H29" s="2"/>
      <c r="I29" s="2"/>
      <c r="J29" s="2"/>
      <c r="K29" s="2"/>
      <c r="L29" s="3"/>
      <c r="M29" s="3"/>
      <c r="N29" s="3"/>
      <c r="O29" s="3"/>
      <c r="P29" s="3"/>
      <c r="Q29" s="3"/>
      <c r="R29" s="3"/>
      <c r="S29" s="3"/>
      <c r="T29" s="3"/>
      <c r="U29" s="3"/>
      <c r="V29" s="3"/>
      <c r="W29" s="3"/>
      <c r="X29" s="3"/>
      <c r="Y29" s="3"/>
      <c r="Z29" s="3"/>
    </row>
    <row r="30" ht="12.75" customHeight="1">
      <c r="A30" s="3"/>
      <c r="B30" s="2"/>
      <c r="C30" s="2"/>
      <c r="D30" s="2"/>
      <c r="E30" s="2"/>
      <c r="F30" s="2"/>
      <c r="G30" s="2"/>
      <c r="H30" s="2"/>
      <c r="I30" s="2"/>
      <c r="J30" s="2"/>
      <c r="K30" s="2"/>
      <c r="L30" s="3"/>
      <c r="M30" s="3"/>
      <c r="N30" s="3"/>
      <c r="O30" s="3"/>
      <c r="P30" s="3"/>
      <c r="Q30" s="3"/>
      <c r="R30" s="3"/>
      <c r="S30" s="3"/>
      <c r="T30" s="3"/>
      <c r="U30" s="3"/>
      <c r="V30" s="3"/>
      <c r="W30" s="3"/>
      <c r="X30" s="3"/>
      <c r="Y30" s="3"/>
      <c r="Z30" s="3"/>
    </row>
    <row r="31" ht="12.75" customHeight="1">
      <c r="A31" s="3"/>
      <c r="B31" s="2"/>
      <c r="C31" s="2"/>
      <c r="D31" s="2"/>
      <c r="E31" s="2"/>
      <c r="F31" s="2"/>
      <c r="G31" s="2"/>
      <c r="H31" s="2"/>
      <c r="I31" s="2"/>
      <c r="J31" s="2"/>
      <c r="K31" s="2"/>
      <c r="L31" s="3"/>
      <c r="M31" s="3"/>
      <c r="N31" s="3"/>
      <c r="O31" s="3"/>
      <c r="P31" s="3"/>
      <c r="Q31" s="3"/>
      <c r="R31" s="3"/>
      <c r="S31" s="3"/>
      <c r="T31" s="3"/>
      <c r="U31" s="3"/>
      <c r="V31" s="3"/>
      <c r="W31" s="3"/>
      <c r="X31" s="3"/>
      <c r="Y31" s="3"/>
      <c r="Z31" s="3"/>
    </row>
    <row r="32" ht="12.75" customHeight="1">
      <c r="A32" s="3"/>
      <c r="B32" s="2"/>
      <c r="C32" s="2"/>
      <c r="D32" s="2"/>
      <c r="E32" s="2"/>
      <c r="F32" s="2"/>
      <c r="G32" s="2"/>
      <c r="H32" s="2"/>
      <c r="I32" s="2"/>
      <c r="J32" s="2"/>
      <c r="K32" s="2"/>
      <c r="L32" s="3"/>
      <c r="M32" s="3"/>
      <c r="N32" s="3"/>
      <c r="O32" s="3"/>
      <c r="P32" s="3"/>
      <c r="Q32" s="3"/>
      <c r="R32" s="3"/>
      <c r="S32" s="3"/>
      <c r="T32" s="3"/>
      <c r="U32" s="3"/>
      <c r="V32" s="3"/>
      <c r="W32" s="3"/>
      <c r="X32" s="3"/>
      <c r="Y32" s="3"/>
      <c r="Z32" s="3"/>
    </row>
    <row r="33" ht="12.75" customHeight="1">
      <c r="A33" s="3"/>
      <c r="B33" s="2"/>
      <c r="C33" s="2"/>
      <c r="D33" s="2"/>
      <c r="E33" s="2"/>
      <c r="F33" s="2"/>
      <c r="G33" s="2"/>
      <c r="H33" s="2"/>
      <c r="I33" s="2"/>
      <c r="J33" s="2"/>
      <c r="K33" s="2"/>
      <c r="L33" s="3"/>
      <c r="M33" s="3"/>
      <c r="N33" s="3"/>
      <c r="O33" s="3"/>
      <c r="P33" s="3"/>
      <c r="Q33" s="3"/>
      <c r="R33" s="3"/>
      <c r="S33" s="3"/>
      <c r="T33" s="3"/>
      <c r="U33" s="3"/>
      <c r="V33" s="3"/>
      <c r="W33" s="3"/>
      <c r="X33" s="3"/>
      <c r="Y33" s="3"/>
      <c r="Z33" s="3"/>
    </row>
    <row r="34" ht="12.75" customHeight="1">
      <c r="A34" s="3"/>
      <c r="B34" s="2"/>
      <c r="C34" s="2"/>
      <c r="D34" s="2"/>
      <c r="E34" s="2"/>
      <c r="F34" s="2"/>
      <c r="G34" s="2"/>
      <c r="H34" s="2"/>
      <c r="I34" s="2"/>
      <c r="J34" s="2"/>
      <c r="K34" s="2"/>
      <c r="L34" s="3"/>
      <c r="M34" s="3"/>
      <c r="N34" s="3"/>
      <c r="O34" s="3"/>
      <c r="P34" s="3"/>
      <c r="Q34" s="3"/>
      <c r="R34" s="3"/>
      <c r="S34" s="3"/>
      <c r="T34" s="3"/>
      <c r="U34" s="3"/>
      <c r="V34" s="3"/>
      <c r="W34" s="3"/>
      <c r="X34" s="3"/>
      <c r="Y34" s="3"/>
      <c r="Z34" s="3"/>
    </row>
    <row r="35" ht="12.75" customHeight="1">
      <c r="A35" s="3"/>
      <c r="B35" s="2"/>
      <c r="C35" s="2"/>
      <c r="D35" s="2"/>
      <c r="E35" s="2"/>
      <c r="F35" s="2"/>
      <c r="G35" s="2"/>
      <c r="H35" s="2"/>
      <c r="I35" s="2"/>
      <c r="J35" s="2"/>
      <c r="K35" s="2"/>
      <c r="L35" s="3"/>
      <c r="M35" s="3"/>
      <c r="N35" s="3"/>
      <c r="O35" s="3"/>
      <c r="P35" s="3"/>
      <c r="Q35" s="3"/>
      <c r="R35" s="3"/>
      <c r="S35" s="3"/>
      <c r="T35" s="3"/>
      <c r="U35" s="3"/>
      <c r="V35" s="3"/>
      <c r="W35" s="3"/>
      <c r="X35" s="3"/>
      <c r="Y35" s="3"/>
      <c r="Z35" s="3"/>
    </row>
    <row r="36" ht="12.75" customHeight="1">
      <c r="A36" s="3"/>
      <c r="B36" s="2"/>
      <c r="C36" s="2"/>
      <c r="D36" s="2"/>
      <c r="E36" s="2"/>
      <c r="F36" s="2"/>
      <c r="G36" s="2"/>
      <c r="H36" s="2"/>
      <c r="I36" s="2"/>
      <c r="J36" s="2"/>
      <c r="K36" s="2"/>
      <c r="L36" s="3"/>
      <c r="M36" s="3"/>
      <c r="N36" s="3"/>
      <c r="O36" s="3"/>
      <c r="P36" s="3"/>
      <c r="Q36" s="3"/>
      <c r="R36" s="3"/>
      <c r="S36" s="3"/>
      <c r="T36" s="3"/>
      <c r="U36" s="3"/>
      <c r="V36" s="3"/>
      <c r="W36" s="3"/>
      <c r="X36" s="3"/>
      <c r="Y36" s="3"/>
      <c r="Z36" s="3"/>
    </row>
    <row r="37" ht="12.75" customHeight="1">
      <c r="A37" s="3"/>
      <c r="B37" s="2"/>
      <c r="C37" s="2"/>
      <c r="D37" s="2"/>
      <c r="E37" s="2"/>
      <c r="F37" s="2"/>
      <c r="G37" s="2"/>
      <c r="H37" s="2"/>
      <c r="I37" s="2"/>
      <c r="J37" s="2"/>
      <c r="K37" s="2"/>
      <c r="L37" s="3"/>
      <c r="M37" s="3"/>
      <c r="N37" s="3"/>
      <c r="O37" s="3"/>
      <c r="P37" s="3"/>
      <c r="Q37" s="3"/>
      <c r="R37" s="3"/>
      <c r="S37" s="3"/>
      <c r="T37" s="3"/>
      <c r="U37" s="3"/>
      <c r="V37" s="3"/>
      <c r="W37" s="3"/>
      <c r="X37" s="3"/>
      <c r="Y37" s="3"/>
      <c r="Z37" s="3"/>
    </row>
    <row r="38" ht="12.75" customHeight="1">
      <c r="A38" s="3"/>
      <c r="B38" s="2"/>
      <c r="C38" s="2"/>
      <c r="D38" s="2"/>
      <c r="E38" s="2"/>
      <c r="F38" s="2"/>
      <c r="G38" s="2"/>
      <c r="H38" s="2"/>
      <c r="I38" s="2"/>
      <c r="J38" s="2"/>
      <c r="K38" s="2"/>
      <c r="L38" s="3"/>
      <c r="M38" s="3"/>
      <c r="N38" s="3"/>
      <c r="O38" s="3"/>
      <c r="P38" s="3"/>
      <c r="Q38" s="3"/>
      <c r="R38" s="3"/>
      <c r="S38" s="3"/>
      <c r="T38" s="3"/>
      <c r="U38" s="3"/>
      <c r="V38" s="3"/>
      <c r="W38" s="3"/>
      <c r="X38" s="3"/>
      <c r="Y38" s="3"/>
      <c r="Z38" s="3"/>
    </row>
    <row r="39" ht="12.75" customHeight="1">
      <c r="A39" s="3"/>
      <c r="B39" s="2"/>
      <c r="C39" s="2"/>
      <c r="D39" s="2"/>
      <c r="E39" s="2"/>
      <c r="F39" s="2"/>
      <c r="G39" s="2"/>
      <c r="H39" s="2"/>
      <c r="I39" s="2"/>
      <c r="J39" s="2"/>
      <c r="K39" s="2"/>
      <c r="L39" s="3"/>
      <c r="M39" s="3"/>
      <c r="N39" s="3"/>
      <c r="O39" s="3"/>
      <c r="P39" s="3"/>
      <c r="Q39" s="3"/>
      <c r="R39" s="3"/>
      <c r="S39" s="3"/>
      <c r="T39" s="3"/>
      <c r="U39" s="3"/>
      <c r="V39" s="3"/>
      <c r="W39" s="3"/>
      <c r="X39" s="3"/>
      <c r="Y39" s="3"/>
      <c r="Z39" s="3"/>
    </row>
    <row r="40" ht="12.75" customHeight="1">
      <c r="A40" s="3"/>
      <c r="B40" s="2"/>
      <c r="C40" s="2"/>
      <c r="D40" s="2"/>
      <c r="E40" s="2"/>
      <c r="F40" s="2"/>
      <c r="G40" s="2"/>
      <c r="H40" s="2"/>
      <c r="I40" s="2"/>
      <c r="J40" s="2"/>
      <c r="K40" s="2"/>
      <c r="L40" s="3"/>
      <c r="M40" s="3"/>
      <c r="N40" s="3"/>
      <c r="O40" s="3"/>
      <c r="P40" s="3"/>
      <c r="Q40" s="3"/>
      <c r="R40" s="3"/>
      <c r="S40" s="3"/>
      <c r="T40" s="3"/>
      <c r="U40" s="3"/>
      <c r="V40" s="3"/>
      <c r="W40" s="3"/>
      <c r="X40" s="3"/>
      <c r="Y40" s="3"/>
      <c r="Z40" s="3"/>
    </row>
    <row r="41" ht="12.75" customHeight="1">
      <c r="A41" s="3"/>
      <c r="B41" s="2"/>
      <c r="C41" s="2"/>
      <c r="D41" s="2"/>
      <c r="E41" s="2"/>
      <c r="F41" s="2"/>
      <c r="G41" s="2"/>
      <c r="H41" s="2"/>
      <c r="I41" s="2"/>
      <c r="J41" s="2"/>
      <c r="K41" s="2"/>
      <c r="L41" s="3"/>
      <c r="M41" s="3"/>
      <c r="N41" s="3"/>
      <c r="O41" s="3"/>
      <c r="P41" s="3"/>
      <c r="Q41" s="3"/>
      <c r="R41" s="3"/>
      <c r="S41" s="3"/>
      <c r="T41" s="3"/>
      <c r="U41" s="3"/>
      <c r="V41" s="3"/>
      <c r="W41" s="3"/>
      <c r="X41" s="3"/>
      <c r="Y41" s="3"/>
      <c r="Z41" s="3"/>
    </row>
    <row r="42" ht="12.75" customHeight="1">
      <c r="A42" s="3"/>
      <c r="B42" s="2"/>
      <c r="C42" s="2"/>
      <c r="D42" s="2"/>
      <c r="E42" s="2"/>
      <c r="F42" s="2"/>
      <c r="G42" s="2"/>
      <c r="H42" s="2"/>
      <c r="I42" s="2"/>
      <c r="J42" s="2"/>
      <c r="K42" s="2"/>
      <c r="L42" s="3"/>
      <c r="M42" s="3"/>
      <c r="N42" s="3"/>
      <c r="O42" s="3"/>
      <c r="P42" s="3"/>
      <c r="Q42" s="3"/>
      <c r="R42" s="3"/>
      <c r="S42" s="3"/>
      <c r="T42" s="3"/>
      <c r="U42" s="3"/>
      <c r="V42" s="3"/>
      <c r="W42" s="3"/>
      <c r="X42" s="3"/>
      <c r="Y42" s="3"/>
      <c r="Z42" s="3"/>
    </row>
    <row r="43" ht="12.75" customHeight="1">
      <c r="A43" s="3"/>
      <c r="B43" s="2"/>
      <c r="C43" s="2"/>
      <c r="D43" s="2"/>
      <c r="E43" s="2"/>
      <c r="F43" s="2"/>
      <c r="G43" s="2"/>
      <c r="H43" s="2"/>
      <c r="I43" s="2"/>
      <c r="J43" s="2"/>
      <c r="K43" s="2"/>
      <c r="L43" s="3"/>
      <c r="M43" s="3"/>
      <c r="N43" s="3"/>
      <c r="O43" s="3"/>
      <c r="P43" s="3"/>
      <c r="Q43" s="3"/>
      <c r="R43" s="3"/>
      <c r="S43" s="3"/>
      <c r="T43" s="3"/>
      <c r="U43" s="3"/>
      <c r="V43" s="3"/>
      <c r="W43" s="3"/>
      <c r="X43" s="3"/>
      <c r="Y43" s="3"/>
      <c r="Z43" s="3"/>
    </row>
    <row r="44" ht="12.75" customHeight="1">
      <c r="A44" s="3"/>
      <c r="B44" s="2"/>
      <c r="C44" s="2"/>
      <c r="D44" s="2"/>
      <c r="E44" s="2"/>
      <c r="F44" s="2"/>
      <c r="G44" s="2"/>
      <c r="H44" s="2"/>
      <c r="I44" s="2"/>
      <c r="J44" s="2"/>
      <c r="K44" s="2"/>
      <c r="L44" s="3"/>
      <c r="M44" s="3"/>
      <c r="N44" s="3"/>
      <c r="O44" s="3"/>
      <c r="P44" s="3"/>
      <c r="Q44" s="3"/>
      <c r="R44" s="3"/>
      <c r="S44" s="3"/>
      <c r="T44" s="3"/>
      <c r="U44" s="3"/>
      <c r="V44" s="3"/>
      <c r="W44" s="3"/>
      <c r="X44" s="3"/>
      <c r="Y44" s="3"/>
      <c r="Z44" s="3"/>
    </row>
    <row r="45" ht="12.75" customHeight="1">
      <c r="A45" s="3"/>
      <c r="B45" s="2"/>
      <c r="C45" s="2"/>
      <c r="D45" s="2"/>
      <c r="E45" s="2"/>
      <c r="F45" s="2"/>
      <c r="G45" s="2"/>
      <c r="H45" s="2"/>
      <c r="I45" s="2"/>
      <c r="J45" s="2"/>
      <c r="K45" s="2"/>
      <c r="L45" s="3"/>
      <c r="M45" s="3"/>
      <c r="N45" s="3"/>
      <c r="O45" s="3"/>
      <c r="P45" s="3"/>
      <c r="Q45" s="3"/>
      <c r="R45" s="3"/>
      <c r="S45" s="3"/>
      <c r="T45" s="3"/>
      <c r="U45" s="3"/>
      <c r="V45" s="3"/>
      <c r="W45" s="3"/>
      <c r="X45" s="3"/>
      <c r="Y45" s="3"/>
      <c r="Z45" s="3"/>
    </row>
    <row r="46" ht="12.75" customHeight="1">
      <c r="A46" s="3"/>
      <c r="B46" s="2"/>
      <c r="C46" s="2"/>
      <c r="D46" s="2"/>
      <c r="E46" s="2"/>
      <c r="F46" s="2"/>
      <c r="G46" s="2"/>
      <c r="H46" s="2"/>
      <c r="I46" s="2"/>
      <c r="J46" s="2"/>
      <c r="K46" s="2"/>
      <c r="L46" s="3"/>
      <c r="M46" s="3"/>
      <c r="N46" s="3"/>
      <c r="O46" s="3"/>
      <c r="P46" s="3"/>
      <c r="Q46" s="3"/>
      <c r="R46" s="3"/>
      <c r="S46" s="3"/>
      <c r="T46" s="3"/>
      <c r="U46" s="3"/>
      <c r="V46" s="3"/>
      <c r="W46" s="3"/>
      <c r="X46" s="3"/>
      <c r="Y46" s="3"/>
      <c r="Z46" s="3"/>
    </row>
    <row r="47" ht="12.75" customHeight="1">
      <c r="A47" s="3"/>
      <c r="B47" s="2"/>
      <c r="C47" s="2"/>
      <c r="D47" s="2"/>
      <c r="E47" s="2"/>
      <c r="F47" s="2"/>
      <c r="G47" s="2"/>
      <c r="H47" s="2"/>
      <c r="I47" s="2"/>
      <c r="J47" s="2"/>
      <c r="K47" s="2"/>
      <c r="L47" s="3"/>
      <c r="M47" s="3"/>
      <c r="N47" s="3"/>
      <c r="O47" s="3"/>
      <c r="P47" s="3"/>
      <c r="Q47" s="3"/>
      <c r="R47" s="3"/>
      <c r="S47" s="3"/>
      <c r="T47" s="3"/>
      <c r="U47" s="3"/>
      <c r="V47" s="3"/>
      <c r="W47" s="3"/>
      <c r="X47" s="3"/>
      <c r="Y47" s="3"/>
      <c r="Z47" s="3"/>
    </row>
    <row r="48" ht="12.75" customHeight="1">
      <c r="A48" s="3"/>
      <c r="B48" s="2"/>
      <c r="C48" s="2"/>
      <c r="D48" s="2"/>
      <c r="E48" s="2"/>
      <c r="F48" s="2"/>
      <c r="G48" s="2"/>
      <c r="H48" s="2"/>
      <c r="I48" s="2"/>
      <c r="J48" s="2"/>
      <c r="K48" s="2"/>
      <c r="L48" s="3"/>
      <c r="M48" s="3"/>
      <c r="N48" s="3"/>
      <c r="O48" s="3"/>
      <c r="P48" s="3"/>
      <c r="Q48" s="3"/>
      <c r="R48" s="3"/>
      <c r="S48" s="3"/>
      <c r="T48" s="3"/>
      <c r="U48" s="3"/>
      <c r="V48" s="3"/>
      <c r="W48" s="3"/>
      <c r="X48" s="3"/>
      <c r="Y48" s="3"/>
      <c r="Z48" s="3"/>
    </row>
    <row r="49" ht="12.75" customHeight="1">
      <c r="A49" s="3"/>
      <c r="B49" s="2"/>
      <c r="C49" s="2"/>
      <c r="D49" s="2"/>
      <c r="E49" s="2"/>
      <c r="F49" s="2"/>
      <c r="G49" s="2"/>
      <c r="H49" s="2"/>
      <c r="I49" s="2"/>
      <c r="J49" s="2"/>
      <c r="K49" s="2"/>
      <c r="L49" s="3"/>
      <c r="M49" s="3"/>
      <c r="N49" s="3"/>
      <c r="O49" s="3"/>
      <c r="P49" s="3"/>
      <c r="Q49" s="3"/>
      <c r="R49" s="3"/>
      <c r="S49" s="3"/>
      <c r="T49" s="3"/>
      <c r="U49" s="3"/>
      <c r="V49" s="3"/>
      <c r="W49" s="3"/>
      <c r="X49" s="3"/>
      <c r="Y49" s="3"/>
      <c r="Z49" s="3"/>
    </row>
    <row r="50" ht="12.75" customHeight="1">
      <c r="A50" s="3"/>
      <c r="B50" s="2"/>
      <c r="C50" s="2"/>
      <c r="D50" s="2"/>
      <c r="E50" s="2"/>
      <c r="F50" s="2"/>
      <c r="G50" s="2"/>
      <c r="H50" s="2"/>
      <c r="I50" s="2"/>
      <c r="J50" s="2"/>
      <c r="K50" s="2"/>
      <c r="L50" s="3"/>
      <c r="M50" s="3"/>
      <c r="N50" s="3"/>
      <c r="O50" s="3"/>
      <c r="P50" s="3"/>
      <c r="Q50" s="3"/>
      <c r="R50" s="3"/>
      <c r="S50" s="3"/>
      <c r="T50" s="3"/>
      <c r="U50" s="3"/>
      <c r="V50" s="3"/>
      <c r="W50" s="3"/>
      <c r="X50" s="3"/>
      <c r="Y50" s="3"/>
      <c r="Z50" s="3"/>
    </row>
    <row r="51" ht="12.75" customHeight="1">
      <c r="A51" s="3"/>
      <c r="B51" s="2"/>
      <c r="C51" s="2"/>
      <c r="D51" s="2"/>
      <c r="E51" s="2"/>
      <c r="F51" s="2"/>
      <c r="G51" s="2"/>
      <c r="H51" s="2"/>
      <c r="I51" s="2"/>
      <c r="J51" s="2"/>
      <c r="K51" s="2"/>
      <c r="L51" s="3"/>
      <c r="M51" s="3"/>
      <c r="N51" s="3"/>
      <c r="O51" s="3"/>
      <c r="P51" s="3"/>
      <c r="Q51" s="3"/>
      <c r="R51" s="3"/>
      <c r="S51" s="3"/>
      <c r="T51" s="3"/>
      <c r="U51" s="3"/>
      <c r="V51" s="3"/>
      <c r="W51" s="3"/>
      <c r="X51" s="3"/>
      <c r="Y51" s="3"/>
      <c r="Z51" s="3"/>
    </row>
    <row r="52" ht="12.75" customHeight="1">
      <c r="A52" s="3"/>
      <c r="B52" s="2"/>
      <c r="C52" s="2"/>
      <c r="D52" s="2"/>
      <c r="E52" s="2"/>
      <c r="F52" s="2"/>
      <c r="G52" s="2"/>
      <c r="H52" s="2"/>
      <c r="I52" s="2"/>
      <c r="J52" s="2"/>
      <c r="K52" s="2"/>
      <c r="L52" s="3"/>
      <c r="M52" s="3"/>
      <c r="N52" s="3"/>
      <c r="O52" s="3"/>
      <c r="P52" s="3"/>
      <c r="Q52" s="3"/>
      <c r="R52" s="3"/>
      <c r="S52" s="3"/>
      <c r="T52" s="3"/>
      <c r="U52" s="3"/>
      <c r="V52" s="3"/>
      <c r="W52" s="3"/>
      <c r="X52" s="3"/>
      <c r="Y52" s="3"/>
      <c r="Z52" s="3"/>
    </row>
    <row r="53" ht="12.75" customHeight="1">
      <c r="A53" s="3"/>
      <c r="B53" s="2"/>
      <c r="C53" s="2"/>
      <c r="D53" s="2"/>
      <c r="E53" s="2"/>
      <c r="F53" s="2"/>
      <c r="G53" s="2"/>
      <c r="H53" s="2"/>
      <c r="I53" s="2"/>
      <c r="J53" s="2"/>
      <c r="K53" s="2"/>
      <c r="L53" s="3"/>
      <c r="M53" s="3"/>
      <c r="N53" s="3"/>
      <c r="O53" s="3"/>
      <c r="P53" s="3"/>
      <c r="Q53" s="3"/>
      <c r="R53" s="3"/>
      <c r="S53" s="3"/>
      <c r="T53" s="3"/>
      <c r="U53" s="3"/>
      <c r="V53" s="3"/>
      <c r="W53" s="3"/>
      <c r="X53" s="3"/>
      <c r="Y53" s="3"/>
      <c r="Z53" s="3"/>
    </row>
    <row r="54" ht="12.75" customHeight="1">
      <c r="A54" s="3"/>
      <c r="B54" s="2"/>
      <c r="C54" s="2"/>
      <c r="D54" s="2"/>
      <c r="E54" s="2"/>
      <c r="F54" s="2"/>
      <c r="G54" s="2"/>
      <c r="H54" s="2"/>
      <c r="I54" s="2"/>
      <c r="J54" s="2"/>
      <c r="K54" s="3"/>
      <c r="L54" s="3"/>
      <c r="M54" s="3"/>
      <c r="N54" s="3"/>
      <c r="O54" s="3"/>
      <c r="P54" s="3"/>
      <c r="Q54" s="3"/>
      <c r="R54" s="3"/>
      <c r="S54" s="3"/>
      <c r="T54" s="3"/>
      <c r="U54" s="3"/>
      <c r="V54" s="3"/>
      <c r="W54" s="3"/>
      <c r="X54" s="3"/>
      <c r="Y54" s="3"/>
      <c r="Z54" s="3"/>
    </row>
    <row r="55" ht="12.75" customHeight="1">
      <c r="A55" s="3"/>
      <c r="B55" s="2"/>
      <c r="C55" s="2"/>
      <c r="D55" s="2"/>
      <c r="E55" s="2"/>
      <c r="F55" s="2"/>
      <c r="G55" s="2"/>
      <c r="H55" s="2"/>
      <c r="I55" s="2"/>
      <c r="J55" s="2"/>
      <c r="K55" s="3"/>
      <c r="L55" s="3"/>
      <c r="M55" s="3"/>
      <c r="N55" s="3"/>
      <c r="O55" s="3"/>
      <c r="P55" s="3"/>
      <c r="Q55" s="3"/>
      <c r="R55" s="3"/>
      <c r="S55" s="3"/>
      <c r="T55" s="3"/>
      <c r="U55" s="3"/>
      <c r="V55" s="3"/>
      <c r="W55" s="3"/>
      <c r="X55" s="3"/>
      <c r="Y55" s="3"/>
      <c r="Z55" s="3"/>
    </row>
    <row r="56" ht="12.75" customHeight="1">
      <c r="A56" s="3"/>
      <c r="B56" s="2"/>
      <c r="C56" s="2"/>
      <c r="D56" s="2"/>
      <c r="E56" s="2"/>
      <c r="F56" s="2"/>
      <c r="G56" s="2"/>
      <c r="H56" s="2"/>
      <c r="I56" s="2"/>
      <c r="J56" s="2"/>
      <c r="K56" s="3"/>
      <c r="L56" s="3"/>
      <c r="M56" s="3"/>
      <c r="N56" s="3"/>
      <c r="O56" s="3"/>
      <c r="P56" s="3"/>
      <c r="Q56" s="3"/>
      <c r="R56" s="3"/>
      <c r="S56" s="3"/>
      <c r="T56" s="3"/>
      <c r="U56" s="3"/>
      <c r="V56" s="3"/>
      <c r="W56" s="3"/>
      <c r="X56" s="3"/>
      <c r="Y56" s="3"/>
      <c r="Z56" s="3"/>
    </row>
    <row r="57" ht="12.75" customHeight="1">
      <c r="A57" s="3"/>
      <c r="B57" s="2"/>
      <c r="C57" s="2"/>
      <c r="D57" s="2"/>
      <c r="E57" s="2"/>
      <c r="F57" s="2"/>
      <c r="G57" s="2"/>
      <c r="H57" s="2"/>
      <c r="I57" s="2"/>
      <c r="J57" s="2"/>
      <c r="K57" s="3"/>
      <c r="L57" s="3"/>
      <c r="M57" s="3"/>
      <c r="N57" s="3"/>
      <c r="O57" s="3"/>
      <c r="P57" s="3"/>
      <c r="Q57" s="3"/>
      <c r="R57" s="3"/>
      <c r="S57" s="3"/>
      <c r="T57" s="3"/>
      <c r="U57" s="3"/>
      <c r="V57" s="3"/>
      <c r="W57" s="3"/>
      <c r="X57" s="3"/>
      <c r="Y57" s="3"/>
      <c r="Z57" s="3"/>
    </row>
    <row r="58" ht="12.75" customHeight="1">
      <c r="A58" s="3"/>
      <c r="B58" s="2"/>
      <c r="C58" s="2"/>
      <c r="D58" s="2"/>
      <c r="E58" s="2"/>
      <c r="F58" s="2"/>
      <c r="G58" s="2"/>
      <c r="H58" s="2"/>
      <c r="I58" s="2"/>
      <c r="J58" s="2"/>
      <c r="K58" s="3"/>
      <c r="L58" s="3"/>
      <c r="M58" s="3"/>
      <c r="N58" s="3"/>
      <c r="O58" s="3"/>
      <c r="P58" s="3"/>
      <c r="Q58" s="3"/>
      <c r="R58" s="3"/>
      <c r="S58" s="3"/>
      <c r="T58" s="3"/>
      <c r="U58" s="3"/>
      <c r="V58" s="3"/>
      <c r="W58" s="3"/>
      <c r="X58" s="3"/>
      <c r="Y58" s="3"/>
      <c r="Z58" s="3"/>
    </row>
    <row r="59" ht="12.75" customHeight="1">
      <c r="A59" s="3"/>
      <c r="B59" s="2"/>
      <c r="C59" s="2"/>
      <c r="D59" s="2"/>
      <c r="E59" s="2"/>
      <c r="F59" s="2"/>
      <c r="G59" s="2"/>
      <c r="H59" s="2"/>
      <c r="I59" s="2"/>
      <c r="J59" s="2"/>
      <c r="K59" s="3"/>
      <c r="L59" s="3"/>
      <c r="M59" s="3"/>
      <c r="N59" s="3"/>
      <c r="O59" s="3"/>
      <c r="P59" s="3"/>
      <c r="Q59" s="3"/>
      <c r="R59" s="3"/>
      <c r="S59" s="3"/>
      <c r="T59" s="3"/>
      <c r="U59" s="3"/>
      <c r="V59" s="3"/>
      <c r="W59" s="3"/>
      <c r="X59" s="3"/>
      <c r="Y59" s="3"/>
      <c r="Z59" s="3"/>
    </row>
    <row r="60" ht="12.75" customHeight="1">
      <c r="A60" s="3"/>
      <c r="B60" s="2"/>
      <c r="C60" s="2"/>
      <c r="D60" s="2"/>
      <c r="E60" s="2"/>
      <c r="F60" s="2"/>
      <c r="G60" s="2"/>
      <c r="H60" s="2"/>
      <c r="I60" s="2"/>
      <c r="J60" s="2"/>
      <c r="K60" s="3"/>
      <c r="L60" s="3"/>
      <c r="M60" s="3"/>
      <c r="N60" s="3"/>
      <c r="O60" s="3"/>
      <c r="P60" s="3"/>
      <c r="Q60" s="3"/>
      <c r="R60" s="3"/>
      <c r="S60" s="3"/>
      <c r="T60" s="3"/>
      <c r="U60" s="3"/>
      <c r="V60" s="3"/>
      <c r="W60" s="3"/>
      <c r="X60" s="3"/>
      <c r="Y60" s="3"/>
      <c r="Z60" s="3"/>
    </row>
    <row r="61" ht="12.75" customHeight="1">
      <c r="A61" s="3"/>
      <c r="B61" s="2"/>
      <c r="C61" s="2"/>
      <c r="D61" s="2"/>
      <c r="E61" s="2"/>
      <c r="F61" s="2"/>
      <c r="G61" s="2"/>
      <c r="H61" s="2"/>
      <c r="I61" s="2"/>
      <c r="J61" s="2"/>
      <c r="K61" s="3"/>
      <c r="L61" s="3"/>
      <c r="M61" s="3"/>
      <c r="N61" s="3"/>
      <c r="O61" s="3"/>
      <c r="P61" s="3"/>
      <c r="Q61" s="3"/>
      <c r="R61" s="3"/>
      <c r="S61" s="3"/>
      <c r="T61" s="3"/>
      <c r="U61" s="3"/>
      <c r="V61" s="3"/>
      <c r="W61" s="3"/>
      <c r="X61" s="3"/>
      <c r="Y61" s="3"/>
      <c r="Z61" s="3"/>
    </row>
    <row r="62" ht="12.75" customHeight="1">
      <c r="A62" s="3"/>
      <c r="B62" s="2"/>
      <c r="C62" s="2"/>
      <c r="D62" s="2"/>
      <c r="E62" s="2"/>
      <c r="F62" s="2"/>
      <c r="G62" s="2"/>
      <c r="H62" s="2"/>
      <c r="I62" s="2"/>
      <c r="J62" s="2"/>
      <c r="K62" s="3"/>
      <c r="L62" s="3"/>
      <c r="M62" s="3"/>
      <c r="N62" s="3"/>
      <c r="O62" s="3"/>
      <c r="P62" s="3"/>
      <c r="Q62" s="3"/>
      <c r="R62" s="3"/>
      <c r="S62" s="3"/>
      <c r="T62" s="3"/>
      <c r="U62" s="3"/>
      <c r="V62" s="3"/>
      <c r="W62" s="3"/>
      <c r="X62" s="3"/>
      <c r="Y62" s="3"/>
      <c r="Z62" s="3"/>
    </row>
    <row r="63" ht="12.75" customHeight="1">
      <c r="A63" s="3"/>
      <c r="B63" s="2"/>
      <c r="C63" s="2"/>
      <c r="D63" s="2"/>
      <c r="E63" s="2"/>
      <c r="F63" s="2"/>
      <c r="G63" s="2"/>
      <c r="H63" s="2"/>
      <c r="I63" s="2"/>
      <c r="J63" s="2"/>
      <c r="K63" s="3"/>
      <c r="L63" s="3"/>
      <c r="M63" s="3"/>
      <c r="N63" s="3"/>
      <c r="O63" s="3"/>
      <c r="P63" s="3"/>
      <c r="Q63" s="3"/>
      <c r="R63" s="3"/>
      <c r="S63" s="3"/>
      <c r="T63" s="3"/>
      <c r="U63" s="3"/>
      <c r="V63" s="3"/>
      <c r="W63" s="3"/>
      <c r="X63" s="3"/>
      <c r="Y63" s="3"/>
      <c r="Z63" s="3"/>
    </row>
    <row r="64" ht="12.75" customHeight="1">
      <c r="A64" s="3"/>
      <c r="B64" s="2"/>
      <c r="C64" s="2"/>
      <c r="D64" s="2"/>
      <c r="E64" s="2"/>
      <c r="F64" s="2"/>
      <c r="G64" s="2"/>
      <c r="H64" s="2"/>
      <c r="I64" s="2"/>
      <c r="J64" s="2"/>
      <c r="K64" s="3"/>
      <c r="L64" s="3"/>
      <c r="M64" s="3"/>
      <c r="N64" s="3"/>
      <c r="O64" s="3"/>
      <c r="P64" s="3"/>
      <c r="Q64" s="3"/>
      <c r="R64" s="3"/>
      <c r="S64" s="3"/>
      <c r="T64" s="3"/>
      <c r="U64" s="3"/>
      <c r="V64" s="3"/>
      <c r="W64" s="3"/>
      <c r="X64" s="3"/>
      <c r="Y64" s="3"/>
      <c r="Z64" s="3"/>
    </row>
    <row r="65" ht="12.75" customHeight="1">
      <c r="A65" s="3"/>
      <c r="B65" s="2"/>
      <c r="C65" s="2"/>
      <c r="D65" s="2"/>
      <c r="E65" s="2"/>
      <c r="F65" s="2"/>
      <c r="G65" s="2"/>
      <c r="H65" s="2"/>
      <c r="I65" s="2"/>
      <c r="J65" s="2"/>
      <c r="K65" s="3"/>
      <c r="L65" s="3"/>
      <c r="M65" s="3"/>
      <c r="N65" s="3"/>
      <c r="O65" s="3"/>
      <c r="P65" s="3"/>
      <c r="Q65" s="3"/>
      <c r="R65" s="3"/>
      <c r="S65" s="3"/>
      <c r="T65" s="3"/>
      <c r="U65" s="3"/>
      <c r="V65" s="3"/>
      <c r="W65" s="3"/>
      <c r="X65" s="3"/>
      <c r="Y65" s="3"/>
      <c r="Z65" s="3"/>
    </row>
    <row r="66" ht="12.75" customHeight="1">
      <c r="A66" s="3"/>
      <c r="B66" s="2"/>
      <c r="C66" s="2"/>
      <c r="D66" s="2"/>
      <c r="E66" s="2"/>
      <c r="F66" s="2"/>
      <c r="G66" s="2"/>
      <c r="H66" s="2"/>
      <c r="I66" s="2"/>
      <c r="J66" s="2"/>
      <c r="K66" s="3"/>
      <c r="L66" s="3"/>
      <c r="M66" s="3"/>
      <c r="N66" s="3"/>
      <c r="O66" s="3"/>
      <c r="P66" s="3"/>
      <c r="Q66" s="3"/>
      <c r="R66" s="3"/>
      <c r="S66" s="3"/>
      <c r="T66" s="3"/>
      <c r="U66" s="3"/>
      <c r="V66" s="3"/>
      <c r="W66" s="3"/>
      <c r="X66" s="3"/>
      <c r="Y66" s="3"/>
      <c r="Z66" s="3"/>
    </row>
    <row r="67" ht="12.75" customHeight="1">
      <c r="A67" s="3"/>
      <c r="B67" s="2"/>
      <c r="C67" s="2"/>
      <c r="D67" s="2"/>
      <c r="E67" s="2"/>
      <c r="F67" s="2"/>
      <c r="G67" s="2"/>
      <c r="H67" s="2"/>
      <c r="I67" s="2"/>
      <c r="J67" s="2"/>
      <c r="K67" s="3"/>
      <c r="L67" s="3"/>
      <c r="M67" s="3"/>
      <c r="N67" s="3"/>
      <c r="O67" s="3"/>
      <c r="P67" s="3"/>
      <c r="Q67" s="3"/>
      <c r="R67" s="3"/>
      <c r="S67" s="3"/>
      <c r="T67" s="3"/>
      <c r="U67" s="3"/>
      <c r="V67" s="3"/>
      <c r="W67" s="3"/>
      <c r="X67" s="3"/>
      <c r="Y67" s="3"/>
      <c r="Z67" s="3"/>
    </row>
    <row r="68" ht="12.75" customHeight="1">
      <c r="A68" s="3"/>
      <c r="B68" s="2"/>
      <c r="C68" s="2"/>
      <c r="D68" s="2"/>
      <c r="E68" s="2"/>
      <c r="F68" s="2"/>
      <c r="G68" s="2"/>
      <c r="H68" s="2"/>
      <c r="I68" s="2"/>
      <c r="J68" s="2"/>
      <c r="K68" s="3"/>
      <c r="L68" s="3"/>
      <c r="M68" s="3"/>
      <c r="N68" s="3"/>
      <c r="O68" s="3"/>
      <c r="P68" s="3"/>
      <c r="Q68" s="3"/>
      <c r="R68" s="3"/>
      <c r="S68" s="3"/>
      <c r="T68" s="3"/>
      <c r="U68" s="3"/>
      <c r="V68" s="3"/>
      <c r="W68" s="3"/>
      <c r="X68" s="3"/>
      <c r="Y68" s="3"/>
      <c r="Z68" s="3"/>
    </row>
    <row r="69" ht="12.75" customHeight="1">
      <c r="A69" s="3"/>
      <c r="B69" s="2"/>
      <c r="C69" s="2"/>
      <c r="D69" s="2"/>
      <c r="E69" s="2"/>
      <c r="F69" s="2"/>
      <c r="G69" s="2"/>
      <c r="H69" s="2"/>
      <c r="I69" s="2"/>
      <c r="J69" s="2"/>
      <c r="K69" s="3"/>
      <c r="L69" s="3"/>
      <c r="M69" s="3"/>
      <c r="N69" s="3"/>
      <c r="O69" s="3"/>
      <c r="P69" s="3"/>
      <c r="Q69" s="3"/>
      <c r="R69" s="3"/>
      <c r="S69" s="3"/>
      <c r="T69" s="3"/>
      <c r="U69" s="3"/>
      <c r="V69" s="3"/>
      <c r="W69" s="3"/>
      <c r="X69" s="3"/>
      <c r="Y69" s="3"/>
      <c r="Z69" s="3"/>
    </row>
    <row r="70" ht="12.75" customHeight="1">
      <c r="A70" s="3"/>
      <c r="B70" s="2"/>
      <c r="C70" s="2"/>
      <c r="D70" s="2"/>
      <c r="E70" s="2"/>
      <c r="F70" s="2"/>
      <c r="G70" s="2"/>
      <c r="H70" s="2"/>
      <c r="I70" s="2"/>
      <c r="J70" s="2"/>
      <c r="K70" s="3"/>
      <c r="L70" s="3"/>
      <c r="M70" s="3"/>
      <c r="N70" s="3"/>
      <c r="O70" s="3"/>
      <c r="P70" s="3"/>
      <c r="Q70" s="3"/>
      <c r="R70" s="3"/>
      <c r="S70" s="3"/>
      <c r="T70" s="3"/>
      <c r="U70" s="3"/>
      <c r="V70" s="3"/>
      <c r="W70" s="3"/>
      <c r="X70" s="3"/>
      <c r="Y70" s="3"/>
      <c r="Z70" s="3"/>
    </row>
    <row r="71" ht="12.75" customHeight="1">
      <c r="A71" s="3"/>
      <c r="B71" s="2"/>
      <c r="C71" s="2"/>
      <c r="D71" s="2"/>
      <c r="E71" s="2"/>
      <c r="F71" s="2"/>
      <c r="G71" s="2"/>
      <c r="H71" s="2"/>
      <c r="I71" s="2"/>
      <c r="J71" s="2"/>
      <c r="K71" s="3"/>
      <c r="L71" s="3"/>
      <c r="M71" s="3"/>
      <c r="N71" s="3"/>
      <c r="O71" s="3"/>
      <c r="P71" s="3"/>
      <c r="Q71" s="3"/>
      <c r="R71" s="3"/>
      <c r="S71" s="3"/>
      <c r="T71" s="3"/>
      <c r="U71" s="3"/>
      <c r="V71" s="3"/>
      <c r="W71" s="3"/>
      <c r="X71" s="3"/>
      <c r="Y71" s="3"/>
      <c r="Z71" s="3"/>
    </row>
    <row r="72" ht="12.75" customHeight="1">
      <c r="A72" s="3"/>
      <c r="B72" s="2"/>
      <c r="C72" s="2"/>
      <c r="D72" s="2"/>
      <c r="E72" s="2"/>
      <c r="F72" s="2"/>
      <c r="G72" s="2"/>
      <c r="H72" s="2"/>
      <c r="I72" s="2"/>
      <c r="J72" s="2"/>
      <c r="K72" s="3"/>
      <c r="L72" s="3"/>
      <c r="M72" s="3"/>
      <c r="N72" s="3"/>
      <c r="O72" s="3"/>
      <c r="P72" s="3"/>
      <c r="Q72" s="3"/>
      <c r="R72" s="3"/>
      <c r="S72" s="3"/>
      <c r="T72" s="3"/>
      <c r="U72" s="3"/>
      <c r="V72" s="3"/>
      <c r="W72" s="3"/>
      <c r="X72" s="3"/>
      <c r="Y72" s="3"/>
      <c r="Z72" s="3"/>
    </row>
    <row r="73" ht="12.75" customHeight="1">
      <c r="A73" s="3"/>
      <c r="B73" s="2"/>
      <c r="C73" s="2"/>
      <c r="D73" s="2"/>
      <c r="E73" s="2"/>
      <c r="F73" s="2"/>
      <c r="G73" s="2"/>
      <c r="H73" s="2"/>
      <c r="I73" s="2"/>
      <c r="J73" s="2"/>
      <c r="K73" s="3"/>
      <c r="L73" s="3"/>
      <c r="M73" s="3"/>
      <c r="N73" s="3"/>
      <c r="O73" s="3"/>
      <c r="P73" s="3"/>
      <c r="Q73" s="3"/>
      <c r="R73" s="3"/>
      <c r="S73" s="3"/>
      <c r="T73" s="3"/>
      <c r="U73" s="3"/>
      <c r="V73" s="3"/>
      <c r="W73" s="3"/>
      <c r="X73" s="3"/>
      <c r="Y73" s="3"/>
      <c r="Z73" s="3"/>
    </row>
    <row r="74" ht="12.75" customHeight="1">
      <c r="A74" s="3"/>
      <c r="B74" s="2"/>
      <c r="C74" s="2"/>
      <c r="D74" s="2"/>
      <c r="E74" s="2"/>
      <c r="F74" s="2"/>
      <c r="G74" s="2"/>
      <c r="H74" s="2"/>
      <c r="I74" s="2"/>
      <c r="J74" s="2"/>
      <c r="K74" s="3"/>
      <c r="L74" s="3"/>
      <c r="M74" s="3"/>
      <c r="N74" s="3"/>
      <c r="O74" s="3"/>
      <c r="P74" s="3"/>
      <c r="Q74" s="3"/>
      <c r="R74" s="3"/>
      <c r="S74" s="3"/>
      <c r="T74" s="3"/>
      <c r="U74" s="3"/>
      <c r="V74" s="3"/>
      <c r="W74" s="3"/>
      <c r="X74" s="3"/>
      <c r="Y74" s="3"/>
      <c r="Z74" s="3"/>
    </row>
    <row r="75" ht="12.75" customHeight="1">
      <c r="A75" s="3"/>
      <c r="B75" s="2"/>
      <c r="C75" s="2"/>
      <c r="D75" s="2"/>
      <c r="E75" s="2"/>
      <c r="F75" s="2"/>
      <c r="G75" s="2"/>
      <c r="H75" s="2"/>
      <c r="I75" s="2"/>
      <c r="J75" s="2"/>
      <c r="K75" s="3"/>
      <c r="L75" s="3"/>
      <c r="M75" s="3"/>
      <c r="N75" s="3"/>
      <c r="O75" s="3"/>
      <c r="P75" s="3"/>
      <c r="Q75" s="3"/>
      <c r="R75" s="3"/>
      <c r="S75" s="3"/>
      <c r="T75" s="3"/>
      <c r="U75" s="3"/>
      <c r="V75" s="3"/>
      <c r="W75" s="3"/>
      <c r="X75" s="3"/>
      <c r="Y75" s="3"/>
      <c r="Z75" s="3"/>
    </row>
    <row r="76" ht="12.75" customHeight="1">
      <c r="A76" s="3"/>
      <c r="B76" s="2"/>
      <c r="C76" s="2"/>
      <c r="D76" s="2"/>
      <c r="E76" s="2"/>
      <c r="F76" s="2"/>
      <c r="G76" s="2"/>
      <c r="H76" s="2"/>
      <c r="I76" s="2"/>
      <c r="J76" s="2"/>
      <c r="K76" s="3"/>
      <c r="L76" s="3"/>
      <c r="M76" s="3"/>
      <c r="N76" s="3"/>
      <c r="O76" s="3"/>
      <c r="P76" s="3"/>
      <c r="Q76" s="3"/>
      <c r="R76" s="3"/>
      <c r="S76" s="3"/>
      <c r="T76" s="3"/>
      <c r="U76" s="3"/>
      <c r="V76" s="3"/>
      <c r="W76" s="3"/>
      <c r="X76" s="3"/>
      <c r="Y76" s="3"/>
      <c r="Z76" s="3"/>
    </row>
    <row r="77" ht="12.75" customHeight="1">
      <c r="A77" s="3"/>
      <c r="B77" s="2"/>
      <c r="C77" s="2"/>
      <c r="D77" s="2"/>
      <c r="E77" s="2"/>
      <c r="F77" s="2"/>
      <c r="G77" s="2"/>
      <c r="H77" s="2"/>
      <c r="I77" s="2"/>
      <c r="J77" s="2"/>
      <c r="K77" s="3"/>
      <c r="L77" s="3"/>
      <c r="M77" s="3"/>
      <c r="N77" s="3"/>
      <c r="O77" s="3"/>
      <c r="P77" s="3"/>
      <c r="Q77" s="3"/>
      <c r="R77" s="3"/>
      <c r="S77" s="3"/>
      <c r="T77" s="3"/>
      <c r="U77" s="3"/>
      <c r="V77" s="3"/>
      <c r="W77" s="3"/>
      <c r="X77" s="3"/>
      <c r="Y77" s="3"/>
      <c r="Z77" s="3"/>
    </row>
    <row r="78" ht="12.75" customHeight="1">
      <c r="A78" s="3"/>
      <c r="B78" s="2"/>
      <c r="C78" s="2"/>
      <c r="D78" s="2"/>
      <c r="E78" s="2"/>
      <c r="F78" s="2"/>
      <c r="G78" s="2"/>
      <c r="H78" s="2"/>
      <c r="I78" s="2"/>
      <c r="J78" s="2"/>
      <c r="K78" s="3"/>
      <c r="L78" s="3"/>
      <c r="M78" s="3"/>
      <c r="N78" s="3"/>
      <c r="O78" s="3"/>
      <c r="P78" s="3"/>
      <c r="Q78" s="3"/>
      <c r="R78" s="3"/>
      <c r="S78" s="3"/>
      <c r="T78" s="3"/>
      <c r="U78" s="3"/>
      <c r="V78" s="3"/>
      <c r="W78" s="3"/>
      <c r="X78" s="3"/>
      <c r="Y78" s="3"/>
      <c r="Z78" s="3"/>
    </row>
    <row r="79" ht="12.75" customHeight="1">
      <c r="A79" s="3"/>
      <c r="B79" s="2"/>
      <c r="C79" s="2"/>
      <c r="D79" s="2"/>
      <c r="E79" s="2"/>
      <c r="F79" s="2"/>
      <c r="G79" s="2"/>
      <c r="H79" s="2"/>
      <c r="I79" s="2"/>
      <c r="J79" s="2"/>
      <c r="K79" s="3"/>
      <c r="L79" s="3"/>
      <c r="M79" s="3"/>
      <c r="N79" s="3"/>
      <c r="O79" s="3"/>
      <c r="P79" s="3"/>
      <c r="Q79" s="3"/>
      <c r="R79" s="3"/>
      <c r="S79" s="3"/>
      <c r="T79" s="3"/>
      <c r="U79" s="3"/>
      <c r="V79" s="3"/>
      <c r="W79" s="3"/>
      <c r="X79" s="3"/>
      <c r="Y79" s="3"/>
      <c r="Z79" s="3"/>
    </row>
    <row r="80" ht="12.75" customHeight="1">
      <c r="A80" s="3"/>
      <c r="B80" s="2"/>
      <c r="C80" s="2"/>
      <c r="D80" s="2"/>
      <c r="E80" s="2"/>
      <c r="F80" s="2"/>
      <c r="G80" s="2"/>
      <c r="H80" s="2"/>
      <c r="I80" s="2"/>
      <c r="J80" s="2"/>
      <c r="K80" s="3"/>
      <c r="L80" s="3"/>
      <c r="M80" s="3"/>
      <c r="N80" s="3"/>
      <c r="O80" s="3"/>
      <c r="P80" s="3"/>
      <c r="Q80" s="3"/>
      <c r="R80" s="3"/>
      <c r="S80" s="3"/>
      <c r="T80" s="3"/>
      <c r="U80" s="3"/>
      <c r="V80" s="3"/>
      <c r="W80" s="3"/>
      <c r="X80" s="3"/>
      <c r="Y80" s="3"/>
      <c r="Z80" s="3"/>
    </row>
    <row r="81" ht="12.75" customHeight="1">
      <c r="A81" s="3"/>
      <c r="B81" s="2"/>
      <c r="C81" s="2"/>
      <c r="D81" s="2"/>
      <c r="E81" s="2"/>
      <c r="F81" s="2"/>
      <c r="G81" s="2"/>
      <c r="H81" s="2"/>
      <c r="I81" s="2"/>
      <c r="J81" s="2"/>
      <c r="K81" s="3"/>
      <c r="L81" s="3"/>
      <c r="M81" s="3"/>
      <c r="N81" s="3"/>
      <c r="O81" s="3"/>
      <c r="P81" s="3"/>
      <c r="Q81" s="3"/>
      <c r="R81" s="3"/>
      <c r="S81" s="3"/>
      <c r="T81" s="3"/>
      <c r="U81" s="3"/>
      <c r="V81" s="3"/>
      <c r="W81" s="3"/>
      <c r="X81" s="3"/>
      <c r="Y81" s="3"/>
      <c r="Z81" s="3"/>
    </row>
    <row r="82" ht="12.75" customHeight="1">
      <c r="A82" s="3"/>
      <c r="B82" s="2"/>
      <c r="C82" s="2"/>
      <c r="D82" s="2"/>
      <c r="E82" s="2"/>
      <c r="F82" s="2"/>
      <c r="G82" s="2"/>
      <c r="H82" s="2"/>
      <c r="I82" s="2"/>
      <c r="J82" s="2"/>
      <c r="K82" s="3"/>
      <c r="L82" s="3"/>
      <c r="M82" s="3"/>
      <c r="N82" s="3"/>
      <c r="O82" s="3"/>
      <c r="P82" s="3"/>
      <c r="Q82" s="3"/>
      <c r="R82" s="3"/>
      <c r="S82" s="3"/>
      <c r="T82" s="3"/>
      <c r="U82" s="3"/>
      <c r="V82" s="3"/>
      <c r="W82" s="3"/>
      <c r="X82" s="3"/>
      <c r="Y82" s="3"/>
      <c r="Z82" s="3"/>
    </row>
    <row r="83" ht="12.75" customHeight="1">
      <c r="A83" s="3"/>
      <c r="B83" s="2"/>
      <c r="C83" s="2"/>
      <c r="D83" s="2"/>
      <c r="E83" s="2"/>
      <c r="F83" s="2"/>
      <c r="G83" s="2"/>
      <c r="H83" s="2"/>
      <c r="I83" s="2"/>
      <c r="J83" s="2"/>
      <c r="K83" s="3"/>
      <c r="L83" s="3"/>
      <c r="M83" s="3"/>
      <c r="N83" s="3"/>
      <c r="O83" s="3"/>
      <c r="P83" s="3"/>
      <c r="Q83" s="3"/>
      <c r="R83" s="3"/>
      <c r="S83" s="3"/>
      <c r="T83" s="3"/>
      <c r="U83" s="3"/>
      <c r="V83" s="3"/>
      <c r="W83" s="3"/>
      <c r="X83" s="3"/>
      <c r="Y83" s="3"/>
      <c r="Z83" s="3"/>
    </row>
    <row r="84" ht="12.75" customHeight="1">
      <c r="A84" s="3"/>
      <c r="B84" s="2"/>
      <c r="C84" s="2"/>
      <c r="D84" s="2"/>
      <c r="E84" s="2"/>
      <c r="F84" s="2"/>
      <c r="G84" s="2"/>
      <c r="H84" s="2"/>
      <c r="I84" s="2"/>
      <c r="J84" s="2"/>
      <c r="K84" s="3"/>
      <c r="L84" s="3"/>
      <c r="M84" s="3"/>
      <c r="N84" s="3"/>
      <c r="O84" s="3"/>
      <c r="P84" s="3"/>
      <c r="Q84" s="3"/>
      <c r="R84" s="3"/>
      <c r="S84" s="3"/>
      <c r="T84" s="3"/>
      <c r="U84" s="3"/>
      <c r="V84" s="3"/>
      <c r="W84" s="3"/>
      <c r="X84" s="3"/>
      <c r="Y84" s="3"/>
      <c r="Z84" s="3"/>
    </row>
    <row r="85" ht="12.75" customHeight="1">
      <c r="A85" s="3"/>
      <c r="B85" s="2"/>
      <c r="C85" s="2"/>
      <c r="D85" s="2"/>
      <c r="E85" s="2"/>
      <c r="F85" s="2"/>
      <c r="G85" s="2"/>
      <c r="H85" s="2"/>
      <c r="I85" s="2"/>
      <c r="J85" s="2"/>
      <c r="K85" s="3"/>
      <c r="L85" s="3"/>
      <c r="M85" s="3"/>
      <c r="N85" s="3"/>
      <c r="O85" s="3"/>
      <c r="P85" s="3"/>
      <c r="Q85" s="3"/>
      <c r="R85" s="3"/>
      <c r="S85" s="3"/>
      <c r="T85" s="3"/>
      <c r="U85" s="3"/>
      <c r="V85" s="3"/>
      <c r="W85" s="3"/>
      <c r="X85" s="3"/>
      <c r="Y85" s="3"/>
      <c r="Z85" s="3"/>
    </row>
    <row r="86" ht="12.75" customHeight="1">
      <c r="A86" s="3"/>
      <c r="B86" s="2"/>
      <c r="C86" s="2"/>
      <c r="D86" s="2"/>
      <c r="E86" s="2"/>
      <c r="F86" s="2"/>
      <c r="G86" s="2"/>
      <c r="H86" s="2"/>
      <c r="I86" s="2"/>
      <c r="J86" s="2"/>
      <c r="K86" s="3"/>
      <c r="L86" s="3"/>
      <c r="M86" s="3"/>
      <c r="N86" s="3"/>
      <c r="O86" s="3"/>
      <c r="P86" s="3"/>
      <c r="Q86" s="3"/>
      <c r="R86" s="3"/>
      <c r="S86" s="3"/>
      <c r="T86" s="3"/>
      <c r="U86" s="3"/>
      <c r="V86" s="3"/>
      <c r="W86" s="3"/>
      <c r="X86" s="3"/>
      <c r="Y86" s="3"/>
      <c r="Z86" s="3"/>
    </row>
    <row r="87" ht="12.75" customHeight="1">
      <c r="A87" s="3"/>
      <c r="B87" s="2"/>
      <c r="C87" s="2"/>
      <c r="D87" s="2"/>
      <c r="E87" s="2"/>
      <c r="F87" s="2"/>
      <c r="G87" s="2"/>
      <c r="H87" s="2"/>
      <c r="I87" s="2"/>
      <c r="J87" s="2"/>
      <c r="K87" s="3"/>
      <c r="L87" s="3"/>
      <c r="M87" s="3"/>
      <c r="N87" s="3"/>
      <c r="O87" s="3"/>
      <c r="P87" s="3"/>
      <c r="Q87" s="3"/>
      <c r="R87" s="3"/>
      <c r="S87" s="3"/>
      <c r="T87" s="3"/>
      <c r="U87" s="3"/>
      <c r="V87" s="3"/>
      <c r="W87" s="3"/>
      <c r="X87" s="3"/>
      <c r="Y87" s="3"/>
      <c r="Z87" s="3"/>
    </row>
    <row r="88" ht="12.75" customHeight="1">
      <c r="A88" s="3"/>
      <c r="B88" s="2"/>
      <c r="C88" s="2"/>
      <c r="D88" s="2"/>
      <c r="E88" s="2"/>
      <c r="F88" s="2"/>
      <c r="G88" s="2"/>
      <c r="H88" s="2"/>
      <c r="I88" s="2"/>
      <c r="J88" s="2"/>
      <c r="K88" s="3"/>
      <c r="L88" s="3"/>
      <c r="M88" s="3"/>
      <c r="N88" s="3"/>
      <c r="O88" s="3"/>
      <c r="P88" s="3"/>
      <c r="Q88" s="3"/>
      <c r="R88" s="3"/>
      <c r="S88" s="3"/>
      <c r="T88" s="3"/>
      <c r="U88" s="3"/>
      <c r="V88" s="3"/>
      <c r="W88" s="3"/>
      <c r="X88" s="3"/>
      <c r="Y88" s="3"/>
      <c r="Z88" s="3"/>
    </row>
    <row r="89" ht="12.75" customHeight="1">
      <c r="A89" s="3"/>
      <c r="B89" s="2"/>
      <c r="C89" s="2"/>
      <c r="D89" s="2"/>
      <c r="E89" s="2"/>
      <c r="F89" s="2"/>
      <c r="G89" s="2"/>
      <c r="H89" s="2"/>
      <c r="I89" s="2"/>
      <c r="J89" s="2"/>
      <c r="K89" s="3"/>
      <c r="L89" s="3"/>
      <c r="M89" s="3"/>
      <c r="N89" s="3"/>
      <c r="O89" s="3"/>
      <c r="P89" s="3"/>
      <c r="Q89" s="3"/>
      <c r="R89" s="3"/>
      <c r="S89" s="3"/>
      <c r="T89" s="3"/>
      <c r="U89" s="3"/>
      <c r="V89" s="3"/>
      <c r="W89" s="3"/>
      <c r="X89" s="3"/>
      <c r="Y89" s="3"/>
      <c r="Z89" s="3"/>
    </row>
    <row r="90" ht="12.75" customHeight="1">
      <c r="A90" s="3"/>
      <c r="B90" s="2"/>
      <c r="C90" s="2"/>
      <c r="D90" s="2"/>
      <c r="E90" s="2"/>
      <c r="F90" s="2"/>
      <c r="G90" s="2"/>
      <c r="H90" s="2"/>
      <c r="I90" s="2"/>
      <c r="J90" s="2"/>
      <c r="K90" s="3"/>
      <c r="L90" s="3"/>
      <c r="M90" s="3"/>
      <c r="N90" s="3"/>
      <c r="O90" s="3"/>
      <c r="P90" s="3"/>
      <c r="Q90" s="3"/>
      <c r="R90" s="3"/>
      <c r="S90" s="3"/>
      <c r="T90" s="3"/>
      <c r="U90" s="3"/>
      <c r="V90" s="3"/>
      <c r="W90" s="3"/>
      <c r="X90" s="3"/>
      <c r="Y90" s="3"/>
      <c r="Z90" s="3"/>
    </row>
    <row r="91" ht="12.75" customHeight="1">
      <c r="A91" s="3"/>
      <c r="B91" s="2"/>
      <c r="C91" s="2"/>
      <c r="D91" s="2"/>
      <c r="E91" s="2"/>
      <c r="F91" s="2"/>
      <c r="G91" s="2"/>
      <c r="H91" s="2"/>
      <c r="I91" s="2"/>
      <c r="J91" s="2"/>
      <c r="K91" s="3"/>
      <c r="L91" s="3"/>
      <c r="M91" s="3"/>
      <c r="N91" s="3"/>
      <c r="O91" s="3"/>
      <c r="P91" s="3"/>
      <c r="Q91" s="3"/>
      <c r="R91" s="3"/>
      <c r="S91" s="3"/>
      <c r="T91" s="3"/>
      <c r="U91" s="3"/>
      <c r="V91" s="3"/>
      <c r="W91" s="3"/>
      <c r="X91" s="3"/>
      <c r="Y91" s="3"/>
      <c r="Z91" s="3"/>
    </row>
    <row r="92" ht="12.75" customHeight="1">
      <c r="A92" s="3"/>
      <c r="B92" s="2"/>
      <c r="C92" s="2"/>
      <c r="D92" s="2"/>
      <c r="E92" s="2"/>
      <c r="F92" s="2"/>
      <c r="G92" s="2"/>
      <c r="H92" s="2"/>
      <c r="I92" s="2"/>
      <c r="J92" s="2"/>
      <c r="K92" s="3"/>
      <c r="L92" s="3"/>
      <c r="M92" s="3"/>
      <c r="N92" s="3"/>
      <c r="O92" s="3"/>
      <c r="P92" s="3"/>
      <c r="Q92" s="3"/>
      <c r="R92" s="3"/>
      <c r="S92" s="3"/>
      <c r="T92" s="3"/>
      <c r="U92" s="3"/>
      <c r="V92" s="3"/>
      <c r="W92" s="3"/>
      <c r="X92" s="3"/>
      <c r="Y92" s="3"/>
      <c r="Z92" s="3"/>
    </row>
    <row r="93" ht="12.75" customHeight="1">
      <c r="A93" s="3"/>
      <c r="B93" s="2"/>
      <c r="C93" s="2"/>
      <c r="D93" s="2"/>
      <c r="E93" s="2"/>
      <c r="F93" s="2"/>
      <c r="G93" s="2"/>
      <c r="H93" s="2"/>
      <c r="I93" s="2"/>
      <c r="J93" s="2"/>
      <c r="K93" s="3"/>
      <c r="L93" s="3"/>
      <c r="M93" s="3"/>
      <c r="N93" s="3"/>
      <c r="O93" s="3"/>
      <c r="P93" s="3"/>
      <c r="Q93" s="3"/>
      <c r="R93" s="3"/>
      <c r="S93" s="3"/>
      <c r="T93" s="3"/>
      <c r="U93" s="3"/>
      <c r="V93" s="3"/>
      <c r="W93" s="3"/>
      <c r="X93" s="3"/>
      <c r="Y93" s="3"/>
      <c r="Z93" s="3"/>
    </row>
    <row r="94" ht="12.75" customHeight="1">
      <c r="A94" s="3"/>
      <c r="B94" s="2"/>
      <c r="C94" s="2"/>
      <c r="D94" s="2"/>
      <c r="E94" s="2"/>
      <c r="F94" s="2"/>
      <c r="G94" s="2"/>
      <c r="H94" s="2"/>
      <c r="I94" s="2"/>
      <c r="J94" s="2"/>
      <c r="K94" s="3"/>
      <c r="L94" s="3"/>
      <c r="M94" s="3"/>
      <c r="N94" s="3"/>
      <c r="O94" s="3"/>
      <c r="P94" s="3"/>
      <c r="Q94" s="3"/>
      <c r="R94" s="3"/>
      <c r="S94" s="3"/>
      <c r="T94" s="3"/>
      <c r="U94" s="3"/>
      <c r="V94" s="3"/>
      <c r="W94" s="3"/>
      <c r="X94" s="3"/>
      <c r="Y94" s="3"/>
      <c r="Z94" s="3"/>
    </row>
    <row r="95" ht="12.75" customHeight="1">
      <c r="A95" s="3"/>
      <c r="B95" s="2"/>
      <c r="C95" s="2"/>
      <c r="D95" s="2"/>
      <c r="E95" s="2"/>
      <c r="F95" s="2"/>
      <c r="G95" s="2"/>
      <c r="H95" s="2"/>
      <c r="I95" s="2"/>
      <c r="J95" s="2"/>
      <c r="K95" s="3"/>
      <c r="L95" s="3"/>
      <c r="M95" s="3"/>
      <c r="N95" s="3"/>
      <c r="O95" s="3"/>
      <c r="P95" s="3"/>
      <c r="Q95" s="3"/>
      <c r="R95" s="3"/>
      <c r="S95" s="3"/>
      <c r="T95" s="3"/>
      <c r="U95" s="3"/>
      <c r="V95" s="3"/>
      <c r="W95" s="3"/>
      <c r="X95" s="3"/>
      <c r="Y95" s="3"/>
      <c r="Z95" s="3"/>
    </row>
    <row r="96" ht="12.75" customHeight="1">
      <c r="A96" s="3"/>
      <c r="B96" s="2"/>
      <c r="C96" s="2"/>
      <c r="D96" s="2"/>
      <c r="E96" s="2"/>
      <c r="F96" s="2"/>
      <c r="G96" s="2"/>
      <c r="H96" s="2"/>
      <c r="I96" s="2"/>
      <c r="J96" s="2"/>
      <c r="K96" s="3"/>
      <c r="L96" s="3"/>
      <c r="M96" s="3"/>
      <c r="N96" s="3"/>
      <c r="O96" s="3"/>
      <c r="P96" s="3"/>
      <c r="Q96" s="3"/>
      <c r="R96" s="3"/>
      <c r="S96" s="3"/>
      <c r="T96" s="3"/>
      <c r="U96" s="3"/>
      <c r="V96" s="3"/>
      <c r="W96" s="3"/>
      <c r="X96" s="3"/>
      <c r="Y96" s="3"/>
      <c r="Z96" s="3"/>
    </row>
    <row r="97" ht="12.75" customHeight="1">
      <c r="A97" s="3"/>
      <c r="B97" s="2"/>
      <c r="C97" s="2"/>
      <c r="D97" s="2"/>
      <c r="E97" s="2"/>
      <c r="F97" s="2"/>
      <c r="G97" s="2"/>
      <c r="H97" s="2"/>
      <c r="I97" s="2"/>
      <c r="J97" s="2"/>
      <c r="K97" s="3"/>
      <c r="L97" s="3"/>
      <c r="M97" s="3"/>
      <c r="N97" s="3"/>
      <c r="O97" s="3"/>
      <c r="P97" s="3"/>
      <c r="Q97" s="3"/>
      <c r="R97" s="3"/>
      <c r="S97" s="3"/>
      <c r="T97" s="3"/>
      <c r="U97" s="3"/>
      <c r="V97" s="3"/>
      <c r="W97" s="3"/>
      <c r="X97" s="3"/>
      <c r="Y97" s="3"/>
      <c r="Z97" s="3"/>
    </row>
    <row r="98" ht="12.75" customHeight="1">
      <c r="A98" s="3"/>
      <c r="B98" s="2"/>
      <c r="C98" s="2"/>
      <c r="D98" s="2"/>
      <c r="E98" s="2"/>
      <c r="F98" s="2"/>
      <c r="G98" s="2"/>
      <c r="H98" s="2"/>
      <c r="I98" s="2"/>
      <c r="J98" s="2"/>
      <c r="K98" s="3"/>
      <c r="L98" s="3"/>
      <c r="M98" s="3"/>
      <c r="N98" s="3"/>
      <c r="O98" s="3"/>
      <c r="P98" s="3"/>
      <c r="Q98" s="3"/>
      <c r="R98" s="3"/>
      <c r="S98" s="3"/>
      <c r="T98" s="3"/>
      <c r="U98" s="3"/>
      <c r="V98" s="3"/>
      <c r="W98" s="3"/>
      <c r="X98" s="3"/>
      <c r="Y98" s="3"/>
      <c r="Z98" s="3"/>
    </row>
    <row r="99" ht="12.75" customHeight="1">
      <c r="A99" s="3"/>
      <c r="B99" s="2"/>
      <c r="C99" s="2"/>
      <c r="D99" s="2"/>
      <c r="E99" s="2"/>
      <c r="F99" s="2"/>
      <c r="G99" s="2"/>
      <c r="H99" s="2"/>
      <c r="I99" s="2"/>
      <c r="J99" s="2"/>
      <c r="K99" s="3"/>
      <c r="L99" s="3"/>
      <c r="M99" s="3"/>
      <c r="N99" s="3"/>
      <c r="O99" s="3"/>
      <c r="P99" s="3"/>
      <c r="Q99" s="3"/>
      <c r="R99" s="3"/>
      <c r="S99" s="3"/>
      <c r="T99" s="3"/>
      <c r="U99" s="3"/>
      <c r="V99" s="3"/>
      <c r="W99" s="3"/>
      <c r="X99" s="3"/>
      <c r="Y99" s="3"/>
      <c r="Z99" s="3"/>
    </row>
    <row r="100" ht="12.75" customHeight="1">
      <c r="A100" s="3"/>
      <c r="B100" s="2"/>
      <c r="C100" s="2"/>
      <c r="D100" s="2"/>
      <c r="E100" s="2"/>
      <c r="F100" s="2"/>
      <c r="G100" s="2"/>
      <c r="H100" s="2"/>
      <c r="I100" s="2"/>
      <c r="J100" s="2"/>
      <c r="K100" s="3"/>
      <c r="L100" s="3"/>
      <c r="M100" s="3"/>
      <c r="N100" s="3"/>
      <c r="O100" s="3"/>
      <c r="P100" s="3"/>
      <c r="Q100" s="3"/>
      <c r="R100" s="3"/>
      <c r="S100" s="3"/>
      <c r="T100" s="3"/>
      <c r="U100" s="3"/>
      <c r="V100" s="3"/>
      <c r="W100" s="3"/>
      <c r="X100" s="3"/>
      <c r="Y100" s="3"/>
      <c r="Z100" s="3"/>
    </row>
    <row r="101" ht="12.75" customHeight="1">
      <c r="A101" s="3"/>
      <c r="B101" s="2"/>
      <c r="C101" s="2"/>
      <c r="D101" s="2"/>
      <c r="E101" s="2"/>
      <c r="F101" s="2"/>
      <c r="G101" s="2"/>
      <c r="H101" s="2"/>
      <c r="I101" s="2"/>
      <c r="J101" s="2"/>
      <c r="K101" s="3"/>
      <c r="L101" s="3"/>
      <c r="M101" s="3"/>
      <c r="N101" s="3"/>
      <c r="O101" s="3"/>
      <c r="P101" s="3"/>
      <c r="Q101" s="3"/>
      <c r="R101" s="3"/>
      <c r="S101" s="3"/>
      <c r="T101" s="3"/>
      <c r="U101" s="3"/>
      <c r="V101" s="3"/>
      <c r="W101" s="3"/>
      <c r="X101" s="3"/>
      <c r="Y101" s="3"/>
      <c r="Z101" s="3"/>
    </row>
    <row r="102" ht="12.75" customHeight="1">
      <c r="A102" s="3"/>
      <c r="B102" s="2"/>
      <c r="C102" s="2"/>
      <c r="D102" s="2"/>
      <c r="E102" s="2"/>
      <c r="F102" s="2"/>
      <c r="G102" s="2"/>
      <c r="H102" s="2"/>
      <c r="I102" s="2"/>
      <c r="J102" s="2"/>
      <c r="K102" s="3"/>
      <c r="L102" s="3"/>
      <c r="M102" s="3"/>
      <c r="N102" s="3"/>
      <c r="O102" s="3"/>
      <c r="P102" s="3"/>
      <c r="Q102" s="3"/>
      <c r="R102" s="3"/>
      <c r="S102" s="3"/>
      <c r="T102" s="3"/>
      <c r="U102" s="3"/>
      <c r="V102" s="3"/>
      <c r="W102" s="3"/>
      <c r="X102" s="3"/>
      <c r="Y102" s="3"/>
      <c r="Z102" s="3"/>
    </row>
    <row r="103" ht="12.75" customHeight="1">
      <c r="A103" s="3"/>
      <c r="B103" s="2"/>
      <c r="C103" s="2"/>
      <c r="D103" s="2"/>
      <c r="E103" s="2"/>
      <c r="F103" s="2"/>
      <c r="G103" s="2"/>
      <c r="H103" s="2"/>
      <c r="I103" s="2"/>
      <c r="J103" s="2"/>
      <c r="K103" s="3"/>
      <c r="L103" s="3"/>
      <c r="M103" s="3"/>
      <c r="N103" s="3"/>
      <c r="O103" s="3"/>
      <c r="P103" s="3"/>
      <c r="Q103" s="3"/>
      <c r="R103" s="3"/>
      <c r="S103" s="3"/>
      <c r="T103" s="3"/>
      <c r="U103" s="3"/>
      <c r="V103" s="3"/>
      <c r="W103" s="3"/>
      <c r="X103" s="3"/>
      <c r="Y103" s="3"/>
      <c r="Z103" s="3"/>
    </row>
    <row r="104" ht="12.75" customHeight="1">
      <c r="A104" s="3"/>
      <c r="B104" s="2"/>
      <c r="C104" s="2"/>
      <c r="D104" s="2"/>
      <c r="E104" s="2"/>
      <c r="F104" s="2"/>
      <c r="G104" s="2"/>
      <c r="H104" s="2"/>
      <c r="I104" s="2"/>
      <c r="J104" s="2"/>
      <c r="K104" s="3"/>
      <c r="L104" s="3"/>
      <c r="M104" s="3"/>
      <c r="N104" s="3"/>
      <c r="O104" s="3"/>
      <c r="P104" s="3"/>
      <c r="Q104" s="3"/>
      <c r="R104" s="3"/>
      <c r="S104" s="3"/>
      <c r="T104" s="3"/>
      <c r="U104" s="3"/>
      <c r="V104" s="3"/>
      <c r="W104" s="3"/>
      <c r="X104" s="3"/>
      <c r="Y104" s="3"/>
      <c r="Z104" s="3"/>
    </row>
    <row r="105" ht="12.75" customHeight="1">
      <c r="A105" s="3"/>
      <c r="B105" s="2"/>
      <c r="C105" s="2"/>
      <c r="D105" s="2"/>
      <c r="E105" s="2"/>
      <c r="F105" s="2"/>
      <c r="G105" s="2"/>
      <c r="H105" s="2"/>
      <c r="I105" s="2"/>
      <c r="J105" s="2"/>
      <c r="K105" s="3"/>
      <c r="L105" s="3"/>
      <c r="M105" s="3"/>
      <c r="N105" s="3"/>
      <c r="O105" s="3"/>
      <c r="P105" s="3"/>
      <c r="Q105" s="3"/>
      <c r="R105" s="3"/>
      <c r="S105" s="3"/>
      <c r="T105" s="3"/>
      <c r="U105" s="3"/>
      <c r="V105" s="3"/>
      <c r="W105" s="3"/>
      <c r="X105" s="3"/>
      <c r="Y105" s="3"/>
      <c r="Z105" s="3"/>
    </row>
    <row r="106" ht="12.75" customHeight="1">
      <c r="A106" s="3"/>
      <c r="B106" s="2"/>
      <c r="C106" s="2"/>
      <c r="D106" s="2"/>
      <c r="E106" s="2"/>
      <c r="F106" s="2"/>
      <c r="G106" s="2"/>
      <c r="H106" s="2"/>
      <c r="I106" s="2"/>
      <c r="J106" s="2"/>
      <c r="K106" s="3"/>
      <c r="L106" s="3"/>
      <c r="M106" s="3"/>
      <c r="N106" s="3"/>
      <c r="O106" s="3"/>
      <c r="P106" s="3"/>
      <c r="Q106" s="3"/>
      <c r="R106" s="3"/>
      <c r="S106" s="3"/>
      <c r="T106" s="3"/>
      <c r="U106" s="3"/>
      <c r="V106" s="3"/>
      <c r="W106" s="3"/>
      <c r="X106" s="3"/>
      <c r="Y106" s="3"/>
      <c r="Z106" s="3"/>
    </row>
    <row r="107" ht="12.75" customHeight="1">
      <c r="A107" s="3"/>
      <c r="B107" s="2"/>
      <c r="C107" s="2"/>
      <c r="D107" s="2"/>
      <c r="E107" s="2"/>
      <c r="F107" s="2"/>
      <c r="G107" s="2"/>
      <c r="H107" s="2"/>
      <c r="I107" s="2"/>
      <c r="J107" s="2"/>
      <c r="K107" s="3"/>
      <c r="L107" s="3"/>
      <c r="M107" s="3"/>
      <c r="N107" s="3"/>
      <c r="O107" s="3"/>
      <c r="P107" s="3"/>
      <c r="Q107" s="3"/>
      <c r="R107" s="3"/>
      <c r="S107" s="3"/>
      <c r="T107" s="3"/>
      <c r="U107" s="3"/>
      <c r="V107" s="3"/>
      <c r="W107" s="3"/>
      <c r="X107" s="3"/>
      <c r="Y107" s="3"/>
      <c r="Z107" s="3"/>
    </row>
    <row r="108" ht="12.75" customHeight="1">
      <c r="A108" s="3"/>
      <c r="B108" s="2"/>
      <c r="C108" s="2"/>
      <c r="D108" s="2"/>
      <c r="E108" s="2"/>
      <c r="F108" s="2"/>
      <c r="G108" s="2"/>
      <c r="H108" s="2"/>
      <c r="I108" s="2"/>
      <c r="J108" s="2"/>
      <c r="K108" s="3"/>
      <c r="L108" s="3"/>
      <c r="M108" s="3"/>
      <c r="N108" s="3"/>
      <c r="O108" s="3"/>
      <c r="P108" s="3"/>
      <c r="Q108" s="3"/>
      <c r="R108" s="3"/>
      <c r="S108" s="3"/>
      <c r="T108" s="3"/>
      <c r="U108" s="3"/>
      <c r="V108" s="3"/>
      <c r="W108" s="3"/>
      <c r="X108" s="3"/>
      <c r="Y108" s="3"/>
      <c r="Z108" s="3"/>
    </row>
    <row r="109" ht="12.75" customHeight="1">
      <c r="A109" s="3"/>
      <c r="B109" s="2"/>
      <c r="C109" s="2"/>
      <c r="D109" s="2"/>
      <c r="E109" s="2"/>
      <c r="F109" s="2"/>
      <c r="G109" s="2"/>
      <c r="H109" s="2"/>
      <c r="I109" s="2"/>
      <c r="J109" s="2"/>
      <c r="K109" s="3"/>
      <c r="L109" s="3"/>
      <c r="M109" s="3"/>
      <c r="N109" s="3"/>
      <c r="O109" s="3"/>
      <c r="P109" s="3"/>
      <c r="Q109" s="3"/>
      <c r="R109" s="3"/>
      <c r="S109" s="3"/>
      <c r="T109" s="3"/>
      <c r="U109" s="3"/>
      <c r="V109" s="3"/>
      <c r="W109" s="3"/>
      <c r="X109" s="3"/>
      <c r="Y109" s="3"/>
      <c r="Z109" s="3"/>
    </row>
    <row r="110" ht="12.75" customHeight="1">
      <c r="A110" s="3"/>
      <c r="B110" s="2"/>
      <c r="C110" s="2"/>
      <c r="D110" s="2"/>
      <c r="E110" s="2"/>
      <c r="F110" s="2"/>
      <c r="G110" s="2"/>
      <c r="H110" s="2"/>
      <c r="I110" s="2"/>
      <c r="J110" s="2"/>
      <c r="K110" s="3"/>
      <c r="L110" s="3"/>
      <c r="M110" s="3"/>
      <c r="N110" s="3"/>
      <c r="O110" s="3"/>
      <c r="P110" s="3"/>
      <c r="Q110" s="3"/>
      <c r="R110" s="3"/>
      <c r="S110" s="3"/>
      <c r="T110" s="3"/>
      <c r="U110" s="3"/>
      <c r="V110" s="3"/>
      <c r="W110" s="3"/>
      <c r="X110" s="3"/>
      <c r="Y110" s="3"/>
      <c r="Z110" s="3"/>
    </row>
    <row r="111" ht="12.75" customHeight="1">
      <c r="A111" s="3"/>
      <c r="B111" s="2"/>
      <c r="C111" s="2"/>
      <c r="D111" s="2"/>
      <c r="E111" s="2"/>
      <c r="F111" s="2"/>
      <c r="G111" s="2"/>
      <c r="H111" s="2"/>
      <c r="I111" s="2"/>
      <c r="J111" s="2"/>
      <c r="K111" s="3"/>
      <c r="L111" s="3"/>
      <c r="M111" s="3"/>
      <c r="N111" s="3"/>
      <c r="O111" s="3"/>
      <c r="P111" s="3"/>
      <c r="Q111" s="3"/>
      <c r="R111" s="3"/>
      <c r="S111" s="3"/>
      <c r="T111" s="3"/>
      <c r="U111" s="3"/>
      <c r="V111" s="3"/>
      <c r="W111" s="3"/>
      <c r="X111" s="3"/>
      <c r="Y111" s="3"/>
      <c r="Z111" s="3"/>
    </row>
    <row r="112" ht="12.75" customHeight="1">
      <c r="A112" s="3"/>
      <c r="B112" s="2"/>
      <c r="C112" s="2"/>
      <c r="D112" s="2"/>
      <c r="E112" s="2"/>
      <c r="F112" s="2"/>
      <c r="G112" s="2"/>
      <c r="H112" s="2"/>
      <c r="I112" s="2"/>
      <c r="J112" s="2"/>
      <c r="K112" s="3"/>
      <c r="L112" s="3"/>
      <c r="M112" s="3"/>
      <c r="N112" s="3"/>
      <c r="O112" s="3"/>
      <c r="P112" s="3"/>
      <c r="Q112" s="3"/>
      <c r="R112" s="3"/>
      <c r="S112" s="3"/>
      <c r="T112" s="3"/>
      <c r="U112" s="3"/>
      <c r="V112" s="3"/>
      <c r="W112" s="3"/>
      <c r="X112" s="3"/>
      <c r="Y112" s="3"/>
      <c r="Z112" s="3"/>
    </row>
    <row r="113" ht="12.75" customHeight="1">
      <c r="A113" s="3"/>
      <c r="B113" s="2"/>
      <c r="C113" s="2"/>
      <c r="D113" s="2"/>
      <c r="E113" s="2"/>
      <c r="F113" s="2"/>
      <c r="G113" s="2"/>
      <c r="H113" s="2"/>
      <c r="I113" s="2"/>
      <c r="J113" s="2"/>
      <c r="K113" s="3"/>
      <c r="L113" s="3"/>
      <c r="M113" s="3"/>
      <c r="N113" s="3"/>
      <c r="O113" s="3"/>
      <c r="P113" s="3"/>
      <c r="Q113" s="3"/>
      <c r="R113" s="3"/>
      <c r="S113" s="3"/>
      <c r="T113" s="3"/>
      <c r="U113" s="3"/>
      <c r="V113" s="3"/>
      <c r="W113" s="3"/>
      <c r="X113" s="3"/>
      <c r="Y113" s="3"/>
      <c r="Z113" s="3"/>
    </row>
    <row r="114" ht="12.75" customHeight="1">
      <c r="A114" s="3"/>
      <c r="B114" s="2"/>
      <c r="C114" s="2"/>
      <c r="D114" s="2"/>
      <c r="E114" s="2"/>
      <c r="F114" s="2"/>
      <c r="G114" s="2"/>
      <c r="H114" s="2"/>
      <c r="I114" s="2"/>
      <c r="J114" s="2"/>
      <c r="K114" s="3"/>
      <c r="L114" s="3"/>
      <c r="M114" s="3"/>
      <c r="N114" s="3"/>
      <c r="O114" s="3"/>
      <c r="P114" s="3"/>
      <c r="Q114" s="3"/>
      <c r="R114" s="3"/>
      <c r="S114" s="3"/>
      <c r="T114" s="3"/>
      <c r="U114" s="3"/>
      <c r="V114" s="3"/>
      <c r="W114" s="3"/>
      <c r="X114" s="3"/>
      <c r="Y114" s="3"/>
      <c r="Z114" s="3"/>
    </row>
    <row r="115" ht="12.75" customHeight="1">
      <c r="A115" s="3"/>
      <c r="B115" s="2"/>
      <c r="C115" s="2"/>
      <c r="D115" s="2"/>
      <c r="E115" s="2"/>
      <c r="F115" s="2"/>
      <c r="G115" s="2"/>
      <c r="H115" s="2"/>
      <c r="I115" s="2"/>
      <c r="J115" s="2"/>
      <c r="K115" s="3"/>
      <c r="L115" s="3"/>
      <c r="M115" s="3"/>
      <c r="N115" s="3"/>
      <c r="O115" s="3"/>
      <c r="P115" s="3"/>
      <c r="Q115" s="3"/>
      <c r="R115" s="3"/>
      <c r="S115" s="3"/>
      <c r="T115" s="3"/>
      <c r="U115" s="3"/>
      <c r="V115" s="3"/>
      <c r="W115" s="3"/>
      <c r="X115" s="3"/>
      <c r="Y115" s="3"/>
      <c r="Z115" s="3"/>
    </row>
    <row r="116" ht="12.75" customHeight="1">
      <c r="A116" s="3"/>
      <c r="B116" s="2"/>
      <c r="C116" s="2"/>
      <c r="D116" s="2"/>
      <c r="E116" s="2"/>
      <c r="F116" s="2"/>
      <c r="G116" s="2"/>
      <c r="H116" s="2"/>
      <c r="I116" s="2"/>
      <c r="J116" s="2"/>
      <c r="K116" s="3"/>
      <c r="L116" s="3"/>
      <c r="M116" s="3"/>
      <c r="N116" s="3"/>
      <c r="O116" s="3"/>
      <c r="P116" s="3"/>
      <c r="Q116" s="3"/>
      <c r="R116" s="3"/>
      <c r="S116" s="3"/>
      <c r="T116" s="3"/>
      <c r="U116" s="3"/>
      <c r="V116" s="3"/>
      <c r="W116" s="3"/>
      <c r="X116" s="3"/>
      <c r="Y116" s="3"/>
      <c r="Z116" s="3"/>
    </row>
    <row r="117" ht="12.75" customHeight="1">
      <c r="A117" s="3"/>
      <c r="B117" s="2"/>
      <c r="C117" s="2"/>
      <c r="D117" s="2"/>
      <c r="E117" s="2"/>
      <c r="F117" s="2"/>
      <c r="G117" s="2"/>
      <c r="H117" s="2"/>
      <c r="I117" s="2"/>
      <c r="J117" s="2"/>
      <c r="K117" s="3"/>
      <c r="L117" s="3"/>
      <c r="M117" s="3"/>
      <c r="N117" s="3"/>
      <c r="O117" s="3"/>
      <c r="P117" s="3"/>
      <c r="Q117" s="3"/>
      <c r="R117" s="3"/>
      <c r="S117" s="3"/>
      <c r="T117" s="3"/>
      <c r="U117" s="3"/>
      <c r="V117" s="3"/>
      <c r="W117" s="3"/>
      <c r="X117" s="3"/>
      <c r="Y117" s="3"/>
      <c r="Z117" s="3"/>
    </row>
    <row r="118" ht="12.75" customHeight="1">
      <c r="A118" s="3"/>
      <c r="B118" s="2"/>
      <c r="C118" s="2"/>
      <c r="D118" s="2"/>
      <c r="E118" s="2"/>
      <c r="F118" s="2"/>
      <c r="G118" s="2"/>
      <c r="H118" s="2"/>
      <c r="I118" s="2"/>
      <c r="J118" s="2"/>
      <c r="K118" s="3"/>
      <c r="L118" s="3"/>
      <c r="M118" s="3"/>
      <c r="N118" s="3"/>
      <c r="O118" s="3"/>
      <c r="P118" s="3"/>
      <c r="Q118" s="3"/>
      <c r="R118" s="3"/>
      <c r="S118" s="3"/>
      <c r="T118" s="3"/>
      <c r="U118" s="3"/>
      <c r="V118" s="3"/>
      <c r="W118" s="3"/>
      <c r="X118" s="3"/>
      <c r="Y118" s="3"/>
      <c r="Z118" s="3"/>
    </row>
    <row r="119" ht="12.75" customHeight="1">
      <c r="A119" s="3"/>
      <c r="B119" s="2"/>
      <c r="C119" s="2"/>
      <c r="D119" s="2"/>
      <c r="E119" s="2"/>
      <c r="F119" s="2"/>
      <c r="G119" s="2"/>
      <c r="H119" s="2"/>
      <c r="I119" s="2"/>
      <c r="J119" s="2"/>
      <c r="K119" s="3"/>
      <c r="L119" s="3"/>
      <c r="M119" s="3"/>
      <c r="N119" s="3"/>
      <c r="O119" s="3"/>
      <c r="P119" s="3"/>
      <c r="Q119" s="3"/>
      <c r="R119" s="3"/>
      <c r="S119" s="3"/>
      <c r="T119" s="3"/>
      <c r="U119" s="3"/>
      <c r="V119" s="3"/>
      <c r="W119" s="3"/>
      <c r="X119" s="3"/>
      <c r="Y119" s="3"/>
      <c r="Z119" s="3"/>
    </row>
    <row r="120" ht="12.75" customHeight="1">
      <c r="A120" s="3"/>
      <c r="B120" s="2"/>
      <c r="C120" s="2"/>
      <c r="D120" s="2"/>
      <c r="E120" s="2"/>
      <c r="F120" s="2"/>
      <c r="G120" s="2"/>
      <c r="H120" s="2"/>
      <c r="I120" s="2"/>
      <c r="J120" s="2"/>
      <c r="K120" s="3"/>
      <c r="L120" s="3"/>
      <c r="M120" s="3"/>
      <c r="N120" s="3"/>
      <c r="O120" s="3"/>
      <c r="P120" s="3"/>
      <c r="Q120" s="3"/>
      <c r="R120" s="3"/>
      <c r="S120" s="3"/>
      <c r="T120" s="3"/>
      <c r="U120" s="3"/>
      <c r="V120" s="3"/>
      <c r="W120" s="3"/>
      <c r="X120" s="3"/>
      <c r="Y120" s="3"/>
      <c r="Z120" s="3"/>
    </row>
    <row r="121" ht="12.75" customHeight="1">
      <c r="A121" s="3"/>
      <c r="B121" s="2"/>
      <c r="C121" s="2"/>
      <c r="D121" s="2"/>
      <c r="E121" s="2"/>
      <c r="F121" s="2"/>
      <c r="G121" s="2"/>
      <c r="H121" s="2"/>
      <c r="I121" s="2"/>
      <c r="J121" s="2"/>
      <c r="K121" s="3"/>
      <c r="L121" s="3"/>
      <c r="M121" s="3"/>
      <c r="N121" s="3"/>
      <c r="O121" s="3"/>
      <c r="P121" s="3"/>
      <c r="Q121" s="3"/>
      <c r="R121" s="3"/>
      <c r="S121" s="3"/>
      <c r="T121" s="3"/>
      <c r="U121" s="3"/>
      <c r="V121" s="3"/>
      <c r="W121" s="3"/>
      <c r="X121" s="3"/>
      <c r="Y121" s="3"/>
      <c r="Z121" s="3"/>
    </row>
    <row r="122" ht="12.75" customHeight="1">
      <c r="A122" s="3"/>
      <c r="B122" s="2"/>
      <c r="C122" s="2"/>
      <c r="D122" s="2"/>
      <c r="E122" s="2"/>
      <c r="F122" s="2"/>
      <c r="G122" s="2"/>
      <c r="H122" s="2"/>
      <c r="I122" s="2"/>
      <c r="J122" s="2"/>
      <c r="K122" s="3"/>
      <c r="L122" s="3"/>
      <c r="M122" s="3"/>
      <c r="N122" s="3"/>
      <c r="O122" s="3"/>
      <c r="P122" s="3"/>
      <c r="Q122" s="3"/>
      <c r="R122" s="3"/>
      <c r="S122" s="3"/>
      <c r="T122" s="3"/>
      <c r="U122" s="3"/>
      <c r="V122" s="3"/>
      <c r="W122" s="3"/>
      <c r="X122" s="3"/>
      <c r="Y122" s="3"/>
      <c r="Z122" s="3"/>
    </row>
    <row r="123" ht="12.75" customHeight="1">
      <c r="A123" s="3"/>
      <c r="B123" s="2"/>
      <c r="C123" s="2"/>
      <c r="D123" s="2"/>
      <c r="E123" s="2"/>
      <c r="F123" s="2"/>
      <c r="G123" s="2"/>
      <c r="H123" s="2"/>
      <c r="I123" s="2"/>
      <c r="J123" s="2"/>
      <c r="K123" s="3"/>
      <c r="L123" s="3"/>
      <c r="M123" s="3"/>
      <c r="N123" s="3"/>
      <c r="O123" s="3"/>
      <c r="P123" s="3"/>
      <c r="Q123" s="3"/>
      <c r="R123" s="3"/>
      <c r="S123" s="3"/>
      <c r="T123" s="3"/>
      <c r="U123" s="3"/>
      <c r="V123" s="3"/>
      <c r="W123" s="3"/>
      <c r="X123" s="3"/>
      <c r="Y123" s="3"/>
      <c r="Z123" s="3"/>
    </row>
    <row r="124" ht="12.75" customHeight="1">
      <c r="A124" s="3"/>
      <c r="B124" s="2"/>
      <c r="C124" s="2"/>
      <c r="D124" s="2"/>
      <c r="E124" s="2"/>
      <c r="F124" s="2"/>
      <c r="G124" s="2"/>
      <c r="H124" s="2"/>
      <c r="I124" s="2"/>
      <c r="J124" s="2"/>
      <c r="K124" s="3"/>
      <c r="L124" s="3"/>
      <c r="M124" s="3"/>
      <c r="N124" s="3"/>
      <c r="O124" s="3"/>
      <c r="P124" s="3"/>
      <c r="Q124" s="3"/>
      <c r="R124" s="3"/>
      <c r="S124" s="3"/>
      <c r="T124" s="3"/>
      <c r="U124" s="3"/>
      <c r="V124" s="3"/>
      <c r="W124" s="3"/>
      <c r="X124" s="3"/>
      <c r="Y124" s="3"/>
      <c r="Z124" s="3"/>
    </row>
    <row r="125" ht="12.75" customHeight="1">
      <c r="A125" s="3"/>
      <c r="B125" s="2"/>
      <c r="C125" s="2"/>
      <c r="D125" s="2"/>
      <c r="E125" s="2"/>
      <c r="F125" s="2"/>
      <c r="G125" s="2"/>
      <c r="H125" s="2"/>
      <c r="I125" s="2"/>
      <c r="J125" s="2"/>
      <c r="K125" s="3"/>
      <c r="L125" s="3"/>
      <c r="M125" s="3"/>
      <c r="N125" s="3"/>
      <c r="O125" s="3"/>
      <c r="P125" s="3"/>
      <c r="Q125" s="3"/>
      <c r="R125" s="3"/>
      <c r="S125" s="3"/>
      <c r="T125" s="3"/>
      <c r="U125" s="3"/>
      <c r="V125" s="3"/>
      <c r="W125" s="3"/>
      <c r="X125" s="3"/>
      <c r="Y125" s="3"/>
      <c r="Z125" s="3"/>
    </row>
    <row r="126" ht="12.75" customHeight="1">
      <c r="A126" s="3"/>
      <c r="B126" s="2"/>
      <c r="C126" s="2"/>
      <c r="D126" s="2"/>
      <c r="E126" s="2"/>
      <c r="F126" s="2"/>
      <c r="G126" s="2"/>
      <c r="H126" s="2"/>
      <c r="I126" s="2"/>
      <c r="J126" s="2"/>
      <c r="K126" s="3"/>
      <c r="L126" s="3"/>
      <c r="M126" s="3"/>
      <c r="N126" s="3"/>
      <c r="O126" s="3"/>
      <c r="P126" s="3"/>
      <c r="Q126" s="3"/>
      <c r="R126" s="3"/>
      <c r="S126" s="3"/>
      <c r="T126" s="3"/>
      <c r="U126" s="3"/>
      <c r="V126" s="3"/>
      <c r="W126" s="3"/>
      <c r="X126" s="3"/>
      <c r="Y126" s="3"/>
      <c r="Z126" s="3"/>
    </row>
    <row r="127" ht="12.75" customHeight="1">
      <c r="A127" s="3"/>
      <c r="B127" s="2"/>
      <c r="C127" s="2"/>
      <c r="D127" s="2"/>
      <c r="E127" s="2"/>
      <c r="F127" s="2"/>
      <c r="G127" s="2"/>
      <c r="H127" s="2"/>
      <c r="I127" s="2"/>
      <c r="J127" s="2"/>
      <c r="K127" s="3"/>
      <c r="L127" s="3"/>
      <c r="M127" s="3"/>
      <c r="N127" s="3"/>
      <c r="O127" s="3"/>
      <c r="P127" s="3"/>
      <c r="Q127" s="3"/>
      <c r="R127" s="3"/>
      <c r="S127" s="3"/>
      <c r="T127" s="3"/>
      <c r="U127" s="3"/>
      <c r="V127" s="3"/>
      <c r="W127" s="3"/>
      <c r="X127" s="3"/>
      <c r="Y127" s="3"/>
      <c r="Z127" s="3"/>
    </row>
    <row r="128" ht="12.75" customHeight="1">
      <c r="A128" s="3"/>
      <c r="B128" s="2"/>
      <c r="C128" s="2"/>
      <c r="D128" s="2"/>
      <c r="E128" s="2"/>
      <c r="F128" s="2"/>
      <c r="G128" s="2"/>
      <c r="H128" s="2"/>
      <c r="I128" s="2"/>
      <c r="J128" s="2"/>
      <c r="K128" s="3"/>
      <c r="L128" s="3"/>
      <c r="M128" s="3"/>
      <c r="N128" s="3"/>
      <c r="O128" s="3"/>
      <c r="P128" s="3"/>
      <c r="Q128" s="3"/>
      <c r="R128" s="3"/>
      <c r="S128" s="3"/>
      <c r="T128" s="3"/>
      <c r="U128" s="3"/>
      <c r="V128" s="3"/>
      <c r="W128" s="3"/>
      <c r="X128" s="3"/>
      <c r="Y128" s="3"/>
      <c r="Z128" s="3"/>
    </row>
    <row r="129" ht="12.75" customHeight="1">
      <c r="A129" s="3"/>
      <c r="B129" s="2"/>
      <c r="C129" s="2"/>
      <c r="D129" s="2"/>
      <c r="E129" s="2"/>
      <c r="F129" s="2"/>
      <c r="G129" s="2"/>
      <c r="H129" s="2"/>
      <c r="I129" s="2"/>
      <c r="J129" s="2"/>
      <c r="K129" s="3"/>
      <c r="L129" s="3"/>
      <c r="M129" s="3"/>
      <c r="N129" s="3"/>
      <c r="O129" s="3"/>
      <c r="P129" s="3"/>
      <c r="Q129" s="3"/>
      <c r="R129" s="3"/>
      <c r="S129" s="3"/>
      <c r="T129" s="3"/>
      <c r="U129" s="3"/>
      <c r="V129" s="3"/>
      <c r="W129" s="3"/>
      <c r="X129" s="3"/>
      <c r="Y129" s="3"/>
      <c r="Z129" s="3"/>
    </row>
    <row r="130" ht="12.75" customHeight="1">
      <c r="A130" s="3"/>
      <c r="B130" s="2"/>
      <c r="C130" s="2"/>
      <c r="D130" s="2"/>
      <c r="E130" s="2"/>
      <c r="F130" s="2"/>
      <c r="G130" s="2"/>
      <c r="H130" s="2"/>
      <c r="I130" s="2"/>
      <c r="J130" s="2"/>
      <c r="K130" s="3"/>
      <c r="L130" s="3"/>
      <c r="M130" s="3"/>
      <c r="N130" s="3"/>
      <c r="O130" s="3"/>
      <c r="P130" s="3"/>
      <c r="Q130" s="3"/>
      <c r="R130" s="3"/>
      <c r="S130" s="3"/>
      <c r="T130" s="3"/>
      <c r="U130" s="3"/>
      <c r="V130" s="3"/>
      <c r="W130" s="3"/>
      <c r="X130" s="3"/>
      <c r="Y130" s="3"/>
      <c r="Z130" s="3"/>
    </row>
    <row r="131" ht="12.75" customHeight="1">
      <c r="A131" s="3"/>
      <c r="B131" s="2"/>
      <c r="C131" s="2"/>
      <c r="D131" s="2"/>
      <c r="E131" s="2"/>
      <c r="F131" s="2"/>
      <c r="G131" s="2"/>
      <c r="H131" s="2"/>
      <c r="I131" s="2"/>
      <c r="J131" s="2"/>
      <c r="K131" s="3"/>
      <c r="L131" s="3"/>
      <c r="M131" s="3"/>
      <c r="N131" s="3"/>
      <c r="O131" s="3"/>
      <c r="P131" s="3"/>
      <c r="Q131" s="3"/>
      <c r="R131" s="3"/>
      <c r="S131" s="3"/>
      <c r="T131" s="3"/>
      <c r="U131" s="3"/>
      <c r="V131" s="3"/>
      <c r="W131" s="3"/>
      <c r="X131" s="3"/>
      <c r="Y131" s="3"/>
      <c r="Z131" s="3"/>
    </row>
    <row r="132" ht="12.75" customHeight="1">
      <c r="A132" s="3"/>
      <c r="B132" s="2"/>
      <c r="C132" s="2"/>
      <c r="D132" s="2"/>
      <c r="E132" s="2"/>
      <c r="F132" s="2"/>
      <c r="G132" s="2"/>
      <c r="H132" s="2"/>
      <c r="I132" s="2"/>
      <c r="J132" s="2"/>
      <c r="K132" s="3"/>
      <c r="L132" s="3"/>
      <c r="M132" s="3"/>
      <c r="N132" s="3"/>
      <c r="O132" s="3"/>
      <c r="P132" s="3"/>
      <c r="Q132" s="3"/>
      <c r="R132" s="3"/>
      <c r="S132" s="3"/>
      <c r="T132" s="3"/>
      <c r="U132" s="3"/>
      <c r="V132" s="3"/>
      <c r="W132" s="3"/>
      <c r="X132" s="3"/>
      <c r="Y132" s="3"/>
      <c r="Z132" s="3"/>
    </row>
    <row r="133" ht="12.75" customHeight="1">
      <c r="A133" s="3"/>
      <c r="B133" s="2"/>
      <c r="C133" s="2"/>
      <c r="D133" s="2"/>
      <c r="E133" s="2"/>
      <c r="F133" s="2"/>
      <c r="G133" s="2"/>
      <c r="H133" s="2"/>
      <c r="I133" s="2"/>
      <c r="J133" s="2"/>
      <c r="K133" s="3"/>
      <c r="L133" s="3"/>
      <c r="M133" s="3"/>
      <c r="N133" s="3"/>
      <c r="O133" s="3"/>
      <c r="P133" s="3"/>
      <c r="Q133" s="3"/>
      <c r="R133" s="3"/>
      <c r="S133" s="3"/>
      <c r="T133" s="3"/>
      <c r="U133" s="3"/>
      <c r="V133" s="3"/>
      <c r="W133" s="3"/>
      <c r="X133" s="3"/>
      <c r="Y133" s="3"/>
      <c r="Z133" s="3"/>
    </row>
    <row r="134" ht="12.75" customHeight="1">
      <c r="A134" s="3"/>
      <c r="B134" s="2"/>
      <c r="C134" s="2"/>
      <c r="D134" s="2"/>
      <c r="E134" s="2"/>
      <c r="F134" s="2"/>
      <c r="G134" s="2"/>
      <c r="H134" s="2"/>
      <c r="I134" s="2"/>
      <c r="J134" s="2"/>
      <c r="K134" s="3"/>
      <c r="L134" s="3"/>
      <c r="M134" s="3"/>
      <c r="N134" s="3"/>
      <c r="O134" s="3"/>
      <c r="P134" s="3"/>
      <c r="Q134" s="3"/>
      <c r="R134" s="3"/>
      <c r="S134" s="3"/>
      <c r="T134" s="3"/>
      <c r="U134" s="3"/>
      <c r="V134" s="3"/>
      <c r="W134" s="3"/>
      <c r="X134" s="3"/>
      <c r="Y134" s="3"/>
      <c r="Z134" s="3"/>
    </row>
    <row r="135" ht="12.75" customHeight="1">
      <c r="A135" s="3"/>
      <c r="B135" s="2"/>
      <c r="C135" s="2"/>
      <c r="D135" s="2"/>
      <c r="E135" s="2"/>
      <c r="F135" s="2"/>
      <c r="G135" s="2"/>
      <c r="H135" s="2"/>
      <c r="I135" s="2"/>
      <c r="J135" s="2"/>
      <c r="K135" s="3"/>
      <c r="L135" s="3"/>
      <c r="M135" s="3"/>
      <c r="N135" s="3"/>
      <c r="O135" s="3"/>
      <c r="P135" s="3"/>
      <c r="Q135" s="3"/>
      <c r="R135" s="3"/>
      <c r="S135" s="3"/>
      <c r="T135" s="3"/>
      <c r="U135" s="3"/>
      <c r="V135" s="3"/>
      <c r="W135" s="3"/>
      <c r="X135" s="3"/>
      <c r="Y135" s="3"/>
      <c r="Z135" s="3"/>
    </row>
    <row r="136" ht="12.75" customHeight="1">
      <c r="A136" s="3"/>
      <c r="B136" s="2"/>
      <c r="C136" s="2"/>
      <c r="D136" s="2"/>
      <c r="E136" s="2"/>
      <c r="F136" s="2"/>
      <c r="G136" s="2"/>
      <c r="H136" s="2"/>
      <c r="I136" s="2"/>
      <c r="J136" s="2"/>
      <c r="K136" s="3"/>
      <c r="L136" s="3"/>
      <c r="M136" s="3"/>
      <c r="N136" s="3"/>
      <c r="O136" s="3"/>
      <c r="P136" s="3"/>
      <c r="Q136" s="3"/>
      <c r="R136" s="3"/>
      <c r="S136" s="3"/>
      <c r="T136" s="3"/>
      <c r="U136" s="3"/>
      <c r="V136" s="3"/>
      <c r="W136" s="3"/>
      <c r="X136" s="3"/>
      <c r="Y136" s="3"/>
      <c r="Z136" s="3"/>
    </row>
    <row r="137" ht="12.75" customHeight="1">
      <c r="A137" s="3"/>
      <c r="B137" s="2"/>
      <c r="C137" s="2"/>
      <c r="D137" s="2"/>
      <c r="E137" s="2"/>
      <c r="F137" s="2"/>
      <c r="G137" s="2"/>
      <c r="H137" s="2"/>
      <c r="I137" s="2"/>
      <c r="J137" s="2"/>
      <c r="K137" s="3"/>
      <c r="L137" s="3"/>
      <c r="M137" s="3"/>
      <c r="N137" s="3"/>
      <c r="O137" s="3"/>
      <c r="P137" s="3"/>
      <c r="Q137" s="3"/>
      <c r="R137" s="3"/>
      <c r="S137" s="3"/>
      <c r="T137" s="3"/>
      <c r="U137" s="3"/>
      <c r="V137" s="3"/>
      <c r="W137" s="3"/>
      <c r="X137" s="3"/>
      <c r="Y137" s="3"/>
      <c r="Z137" s="3"/>
    </row>
    <row r="138" ht="12.75" customHeight="1">
      <c r="A138" s="3"/>
      <c r="B138" s="2"/>
      <c r="C138" s="2"/>
      <c r="D138" s="2"/>
      <c r="E138" s="2"/>
      <c r="F138" s="2"/>
      <c r="G138" s="2"/>
      <c r="H138" s="2"/>
      <c r="I138" s="2"/>
      <c r="J138" s="2"/>
      <c r="K138" s="3"/>
      <c r="L138" s="3"/>
      <c r="M138" s="3"/>
      <c r="N138" s="3"/>
      <c r="O138" s="3"/>
      <c r="P138" s="3"/>
      <c r="Q138" s="3"/>
      <c r="R138" s="3"/>
      <c r="S138" s="3"/>
      <c r="T138" s="3"/>
      <c r="U138" s="3"/>
      <c r="V138" s="3"/>
      <c r="W138" s="3"/>
      <c r="X138" s="3"/>
      <c r="Y138" s="3"/>
      <c r="Z138" s="3"/>
    </row>
    <row r="139" ht="12.75" customHeight="1">
      <c r="A139" s="3"/>
      <c r="B139" s="2"/>
      <c r="C139" s="2"/>
      <c r="D139" s="2"/>
      <c r="E139" s="2"/>
      <c r="F139" s="2"/>
      <c r="G139" s="2"/>
      <c r="H139" s="2"/>
      <c r="I139" s="2"/>
      <c r="J139" s="2"/>
      <c r="K139" s="3"/>
      <c r="L139" s="3"/>
      <c r="M139" s="3"/>
      <c r="N139" s="3"/>
      <c r="O139" s="3"/>
      <c r="P139" s="3"/>
      <c r="Q139" s="3"/>
      <c r="R139" s="3"/>
      <c r="S139" s="3"/>
      <c r="T139" s="3"/>
      <c r="U139" s="3"/>
      <c r="V139" s="3"/>
      <c r="W139" s="3"/>
      <c r="X139" s="3"/>
      <c r="Y139" s="3"/>
      <c r="Z139" s="3"/>
    </row>
    <row r="140" ht="12.75" customHeight="1">
      <c r="A140" s="3"/>
      <c r="B140" s="2"/>
      <c r="C140" s="2"/>
      <c r="D140" s="2"/>
      <c r="E140" s="2"/>
      <c r="F140" s="2"/>
      <c r="G140" s="2"/>
      <c r="H140" s="2"/>
      <c r="I140" s="2"/>
      <c r="J140" s="2"/>
      <c r="K140" s="3"/>
      <c r="L140" s="3"/>
      <c r="M140" s="3"/>
      <c r="N140" s="3"/>
      <c r="O140" s="3"/>
      <c r="P140" s="3"/>
      <c r="Q140" s="3"/>
      <c r="R140" s="3"/>
      <c r="S140" s="3"/>
      <c r="T140" s="3"/>
      <c r="U140" s="3"/>
      <c r="V140" s="3"/>
      <c r="W140" s="3"/>
      <c r="X140" s="3"/>
      <c r="Y140" s="3"/>
      <c r="Z140" s="3"/>
    </row>
    <row r="141" ht="12.75" customHeight="1">
      <c r="A141" s="3"/>
      <c r="B141" s="2"/>
      <c r="C141" s="2"/>
      <c r="D141" s="2"/>
      <c r="E141" s="2"/>
      <c r="F141" s="2"/>
      <c r="G141" s="2"/>
      <c r="H141" s="2"/>
      <c r="I141" s="2"/>
      <c r="J141" s="2"/>
      <c r="K141" s="3"/>
      <c r="L141" s="3"/>
      <c r="M141" s="3"/>
      <c r="N141" s="3"/>
      <c r="O141" s="3"/>
      <c r="P141" s="3"/>
      <c r="Q141" s="3"/>
      <c r="R141" s="3"/>
      <c r="S141" s="3"/>
      <c r="T141" s="3"/>
      <c r="U141" s="3"/>
      <c r="V141" s="3"/>
      <c r="W141" s="3"/>
      <c r="X141" s="3"/>
      <c r="Y141" s="3"/>
      <c r="Z141" s="3"/>
    </row>
    <row r="142" ht="12.75" customHeight="1">
      <c r="A142" s="3"/>
      <c r="B142" s="2"/>
      <c r="C142" s="2"/>
      <c r="D142" s="2"/>
      <c r="E142" s="2"/>
      <c r="F142" s="2"/>
      <c r="G142" s="2"/>
      <c r="H142" s="2"/>
      <c r="I142" s="2"/>
      <c r="J142" s="2"/>
      <c r="K142" s="3"/>
      <c r="L142" s="3"/>
      <c r="M142" s="3"/>
      <c r="N142" s="3"/>
      <c r="O142" s="3"/>
      <c r="P142" s="3"/>
      <c r="Q142" s="3"/>
      <c r="R142" s="3"/>
      <c r="S142" s="3"/>
      <c r="T142" s="3"/>
      <c r="U142" s="3"/>
      <c r="V142" s="3"/>
      <c r="W142" s="3"/>
      <c r="X142" s="3"/>
      <c r="Y142" s="3"/>
      <c r="Z142" s="3"/>
    </row>
    <row r="143" ht="12.75" customHeight="1">
      <c r="A143" s="3"/>
      <c r="B143" s="2"/>
      <c r="C143" s="2"/>
      <c r="D143" s="2"/>
      <c r="E143" s="2"/>
      <c r="F143" s="2"/>
      <c r="G143" s="2"/>
      <c r="H143" s="2"/>
      <c r="I143" s="2"/>
      <c r="J143" s="2"/>
      <c r="K143" s="3"/>
      <c r="L143" s="3"/>
      <c r="M143" s="3"/>
      <c r="N143" s="3"/>
      <c r="O143" s="3"/>
      <c r="P143" s="3"/>
      <c r="Q143" s="3"/>
      <c r="R143" s="3"/>
      <c r="S143" s="3"/>
      <c r="T143" s="3"/>
      <c r="U143" s="3"/>
      <c r="V143" s="3"/>
      <c r="W143" s="3"/>
      <c r="X143" s="3"/>
      <c r="Y143" s="3"/>
      <c r="Z143" s="3"/>
    </row>
    <row r="144" ht="12.75" customHeight="1">
      <c r="A144" s="3"/>
      <c r="B144" s="2"/>
      <c r="C144" s="2"/>
      <c r="D144" s="2"/>
      <c r="E144" s="2"/>
      <c r="F144" s="2"/>
      <c r="G144" s="2"/>
      <c r="H144" s="2"/>
      <c r="I144" s="2"/>
      <c r="J144" s="2"/>
      <c r="K144" s="3"/>
      <c r="L144" s="3"/>
      <c r="M144" s="3"/>
      <c r="N144" s="3"/>
      <c r="O144" s="3"/>
      <c r="P144" s="3"/>
      <c r="Q144" s="3"/>
      <c r="R144" s="3"/>
      <c r="S144" s="3"/>
      <c r="T144" s="3"/>
      <c r="U144" s="3"/>
      <c r="V144" s="3"/>
      <c r="W144" s="3"/>
      <c r="X144" s="3"/>
      <c r="Y144" s="3"/>
      <c r="Z144" s="3"/>
    </row>
    <row r="145" ht="12.75" customHeight="1">
      <c r="A145" s="3"/>
      <c r="B145" s="2"/>
      <c r="C145" s="2"/>
      <c r="D145" s="2"/>
      <c r="E145" s="2"/>
      <c r="F145" s="2"/>
      <c r="G145" s="2"/>
      <c r="H145" s="2"/>
      <c r="I145" s="2"/>
      <c r="J145" s="2"/>
      <c r="K145" s="3"/>
      <c r="L145" s="3"/>
      <c r="M145" s="3"/>
      <c r="N145" s="3"/>
      <c r="O145" s="3"/>
      <c r="P145" s="3"/>
      <c r="Q145" s="3"/>
      <c r="R145" s="3"/>
      <c r="S145" s="3"/>
      <c r="T145" s="3"/>
      <c r="U145" s="3"/>
      <c r="V145" s="3"/>
      <c r="W145" s="3"/>
      <c r="X145" s="3"/>
      <c r="Y145" s="3"/>
      <c r="Z145" s="3"/>
    </row>
    <row r="146" ht="12.75" customHeight="1">
      <c r="A146" s="3"/>
      <c r="B146" s="2"/>
      <c r="C146" s="2"/>
      <c r="D146" s="2"/>
      <c r="E146" s="2"/>
      <c r="F146" s="2"/>
      <c r="G146" s="2"/>
      <c r="H146" s="2"/>
      <c r="I146" s="2"/>
      <c r="J146" s="2"/>
      <c r="K146" s="3"/>
      <c r="L146" s="3"/>
      <c r="M146" s="3"/>
      <c r="N146" s="3"/>
      <c r="O146" s="3"/>
      <c r="P146" s="3"/>
      <c r="Q146" s="3"/>
      <c r="R146" s="3"/>
      <c r="S146" s="3"/>
      <c r="T146" s="3"/>
      <c r="U146" s="3"/>
      <c r="V146" s="3"/>
      <c r="W146" s="3"/>
      <c r="X146" s="3"/>
      <c r="Y146" s="3"/>
      <c r="Z146" s="3"/>
    </row>
    <row r="147" ht="12.75" customHeight="1">
      <c r="A147" s="3"/>
      <c r="B147" s="2"/>
      <c r="C147" s="2"/>
      <c r="D147" s="2"/>
      <c r="E147" s="2"/>
      <c r="F147" s="2"/>
      <c r="G147" s="2"/>
      <c r="H147" s="2"/>
      <c r="I147" s="2"/>
      <c r="J147" s="2"/>
      <c r="K147" s="3"/>
      <c r="L147" s="3"/>
      <c r="M147" s="3"/>
      <c r="N147" s="3"/>
      <c r="O147" s="3"/>
      <c r="P147" s="3"/>
      <c r="Q147" s="3"/>
      <c r="R147" s="3"/>
      <c r="S147" s="3"/>
      <c r="T147" s="3"/>
      <c r="U147" s="3"/>
      <c r="V147" s="3"/>
      <c r="W147" s="3"/>
      <c r="X147" s="3"/>
      <c r="Y147" s="3"/>
      <c r="Z147" s="3"/>
    </row>
    <row r="148" ht="12.75" customHeight="1">
      <c r="A148" s="3"/>
      <c r="B148" s="2"/>
      <c r="C148" s="2"/>
      <c r="D148" s="2"/>
      <c r="E148" s="2"/>
      <c r="F148" s="2"/>
      <c r="G148" s="2"/>
      <c r="H148" s="2"/>
      <c r="I148" s="2"/>
      <c r="J148" s="2"/>
      <c r="K148" s="3"/>
      <c r="L148" s="3"/>
      <c r="M148" s="3"/>
      <c r="N148" s="3"/>
      <c r="O148" s="3"/>
      <c r="P148" s="3"/>
      <c r="Q148" s="3"/>
      <c r="R148" s="3"/>
      <c r="S148" s="3"/>
      <c r="T148" s="3"/>
      <c r="U148" s="3"/>
      <c r="V148" s="3"/>
      <c r="W148" s="3"/>
      <c r="X148" s="3"/>
      <c r="Y148" s="3"/>
      <c r="Z148" s="3"/>
    </row>
    <row r="149" ht="12.75" customHeight="1">
      <c r="A149" s="3"/>
      <c r="B149" s="2"/>
      <c r="C149" s="2"/>
      <c r="D149" s="2"/>
      <c r="E149" s="2"/>
      <c r="F149" s="2"/>
      <c r="G149" s="2"/>
      <c r="H149" s="2"/>
      <c r="I149" s="2"/>
      <c r="J149" s="2"/>
      <c r="K149" s="3"/>
      <c r="L149" s="3"/>
      <c r="M149" s="3"/>
      <c r="N149" s="3"/>
      <c r="O149" s="3"/>
      <c r="P149" s="3"/>
      <c r="Q149" s="3"/>
      <c r="R149" s="3"/>
      <c r="S149" s="3"/>
      <c r="T149" s="3"/>
      <c r="U149" s="3"/>
      <c r="V149" s="3"/>
      <c r="W149" s="3"/>
      <c r="X149" s="3"/>
      <c r="Y149" s="3"/>
      <c r="Z149" s="3"/>
    </row>
    <row r="150" ht="12.75" customHeight="1">
      <c r="A150" s="3"/>
      <c r="B150" s="2"/>
      <c r="C150" s="2"/>
      <c r="D150" s="2"/>
      <c r="E150" s="2"/>
      <c r="F150" s="2"/>
      <c r="G150" s="2"/>
      <c r="H150" s="2"/>
      <c r="I150" s="2"/>
      <c r="J150" s="2"/>
      <c r="K150" s="3"/>
      <c r="L150" s="3"/>
      <c r="M150" s="3"/>
      <c r="N150" s="3"/>
      <c r="O150" s="3"/>
      <c r="P150" s="3"/>
      <c r="Q150" s="3"/>
      <c r="R150" s="3"/>
      <c r="S150" s="3"/>
      <c r="T150" s="3"/>
      <c r="U150" s="3"/>
      <c r="V150" s="3"/>
      <c r="W150" s="3"/>
      <c r="X150" s="3"/>
      <c r="Y150" s="3"/>
      <c r="Z150" s="3"/>
    </row>
    <row r="151" ht="12.75" customHeight="1">
      <c r="A151" s="3"/>
      <c r="B151" s="2"/>
      <c r="C151" s="2"/>
      <c r="D151" s="2"/>
      <c r="E151" s="2"/>
      <c r="F151" s="2"/>
      <c r="G151" s="2"/>
      <c r="H151" s="2"/>
      <c r="I151" s="2"/>
      <c r="J151" s="2"/>
      <c r="K151" s="3"/>
      <c r="L151" s="3"/>
      <c r="M151" s="3"/>
      <c r="N151" s="3"/>
      <c r="O151" s="3"/>
      <c r="P151" s="3"/>
      <c r="Q151" s="3"/>
      <c r="R151" s="3"/>
      <c r="S151" s="3"/>
      <c r="T151" s="3"/>
      <c r="U151" s="3"/>
      <c r="V151" s="3"/>
      <c r="W151" s="3"/>
      <c r="X151" s="3"/>
      <c r="Y151" s="3"/>
      <c r="Z151" s="3"/>
    </row>
    <row r="152" ht="12.75" customHeight="1">
      <c r="A152" s="3"/>
      <c r="B152" s="2"/>
      <c r="C152" s="2"/>
      <c r="D152" s="2"/>
      <c r="E152" s="2"/>
      <c r="F152" s="2"/>
      <c r="G152" s="2"/>
      <c r="H152" s="2"/>
      <c r="I152" s="2"/>
      <c r="J152" s="2"/>
      <c r="K152" s="3"/>
      <c r="L152" s="3"/>
      <c r="M152" s="3"/>
      <c r="N152" s="3"/>
      <c r="O152" s="3"/>
      <c r="P152" s="3"/>
      <c r="Q152" s="3"/>
      <c r="R152" s="3"/>
      <c r="S152" s="3"/>
      <c r="T152" s="3"/>
      <c r="U152" s="3"/>
      <c r="V152" s="3"/>
      <c r="W152" s="3"/>
      <c r="X152" s="3"/>
      <c r="Y152" s="3"/>
      <c r="Z152" s="3"/>
    </row>
    <row r="153" ht="12.75" customHeight="1">
      <c r="A153" s="3"/>
      <c r="B153" s="2"/>
      <c r="C153" s="2"/>
      <c r="D153" s="2"/>
      <c r="E153" s="2"/>
      <c r="F153" s="2"/>
      <c r="G153" s="2"/>
      <c r="H153" s="2"/>
      <c r="I153" s="2"/>
      <c r="J153" s="2"/>
      <c r="K153" s="3"/>
      <c r="L153" s="3"/>
      <c r="M153" s="3"/>
      <c r="N153" s="3"/>
      <c r="O153" s="3"/>
      <c r="P153" s="3"/>
      <c r="Q153" s="3"/>
      <c r="R153" s="3"/>
      <c r="S153" s="3"/>
      <c r="T153" s="3"/>
      <c r="U153" s="3"/>
      <c r="V153" s="3"/>
      <c r="W153" s="3"/>
      <c r="X153" s="3"/>
      <c r="Y153" s="3"/>
      <c r="Z153" s="3"/>
    </row>
    <row r="154" ht="12.75" customHeight="1">
      <c r="A154" s="3"/>
      <c r="B154" s="2"/>
      <c r="C154" s="2"/>
      <c r="D154" s="2"/>
      <c r="E154" s="2"/>
      <c r="F154" s="2"/>
      <c r="G154" s="2"/>
      <c r="H154" s="2"/>
      <c r="I154" s="2"/>
      <c r="J154" s="2"/>
      <c r="K154" s="3"/>
      <c r="L154" s="3"/>
      <c r="M154" s="3"/>
      <c r="N154" s="3"/>
      <c r="O154" s="3"/>
      <c r="P154" s="3"/>
      <c r="Q154" s="3"/>
      <c r="R154" s="3"/>
      <c r="S154" s="3"/>
      <c r="T154" s="3"/>
      <c r="U154" s="3"/>
      <c r="V154" s="3"/>
      <c r="W154" s="3"/>
      <c r="X154" s="3"/>
      <c r="Y154" s="3"/>
      <c r="Z154" s="3"/>
    </row>
    <row r="155" ht="12.75" customHeight="1">
      <c r="A155" s="3"/>
      <c r="B155" s="2"/>
      <c r="C155" s="2"/>
      <c r="D155" s="2"/>
      <c r="E155" s="2"/>
      <c r="F155" s="2"/>
      <c r="G155" s="2"/>
      <c r="H155" s="2"/>
      <c r="I155" s="2"/>
      <c r="J155" s="2"/>
      <c r="K155" s="3"/>
      <c r="L155" s="3"/>
      <c r="M155" s="3"/>
      <c r="N155" s="3"/>
      <c r="O155" s="3"/>
      <c r="P155" s="3"/>
      <c r="Q155" s="3"/>
      <c r="R155" s="3"/>
      <c r="S155" s="3"/>
      <c r="T155" s="3"/>
      <c r="U155" s="3"/>
      <c r="V155" s="3"/>
      <c r="W155" s="3"/>
      <c r="X155" s="3"/>
      <c r="Y155" s="3"/>
      <c r="Z155" s="3"/>
    </row>
    <row r="156" ht="12.75" customHeight="1">
      <c r="A156" s="3"/>
      <c r="B156" s="2"/>
      <c r="C156" s="2"/>
      <c r="D156" s="2"/>
      <c r="E156" s="2"/>
      <c r="F156" s="2"/>
      <c r="G156" s="2"/>
      <c r="H156" s="2"/>
      <c r="I156" s="2"/>
      <c r="J156" s="2"/>
      <c r="K156" s="3"/>
      <c r="L156" s="3"/>
      <c r="M156" s="3"/>
      <c r="N156" s="3"/>
      <c r="O156" s="3"/>
      <c r="P156" s="3"/>
      <c r="Q156" s="3"/>
      <c r="R156" s="3"/>
      <c r="S156" s="3"/>
      <c r="T156" s="3"/>
      <c r="U156" s="3"/>
      <c r="V156" s="3"/>
      <c r="W156" s="3"/>
      <c r="X156" s="3"/>
      <c r="Y156" s="3"/>
      <c r="Z156" s="3"/>
    </row>
    <row r="157" ht="12.75" customHeight="1">
      <c r="A157" s="3"/>
      <c r="B157" s="2"/>
      <c r="C157" s="2"/>
      <c r="D157" s="2"/>
      <c r="E157" s="2"/>
      <c r="F157" s="2"/>
      <c r="G157" s="2"/>
      <c r="H157" s="2"/>
      <c r="I157" s="2"/>
      <c r="J157" s="2"/>
      <c r="K157" s="3"/>
      <c r="L157" s="3"/>
      <c r="M157" s="3"/>
      <c r="N157" s="3"/>
      <c r="O157" s="3"/>
      <c r="P157" s="3"/>
      <c r="Q157" s="3"/>
      <c r="R157" s="3"/>
      <c r="S157" s="3"/>
      <c r="T157" s="3"/>
      <c r="U157" s="3"/>
      <c r="V157" s="3"/>
      <c r="W157" s="3"/>
      <c r="X157" s="3"/>
      <c r="Y157" s="3"/>
      <c r="Z157" s="3"/>
    </row>
    <row r="158" ht="12.75" customHeight="1">
      <c r="A158" s="3"/>
      <c r="B158" s="2"/>
      <c r="C158" s="2"/>
      <c r="D158" s="2"/>
      <c r="E158" s="2"/>
      <c r="F158" s="2"/>
      <c r="G158" s="2"/>
      <c r="H158" s="2"/>
      <c r="I158" s="2"/>
      <c r="J158" s="2"/>
      <c r="K158" s="3"/>
      <c r="L158" s="3"/>
      <c r="M158" s="3"/>
      <c r="N158" s="3"/>
      <c r="O158" s="3"/>
      <c r="P158" s="3"/>
      <c r="Q158" s="3"/>
      <c r="R158" s="3"/>
      <c r="S158" s="3"/>
      <c r="T158" s="3"/>
      <c r="U158" s="3"/>
      <c r="V158" s="3"/>
      <c r="W158" s="3"/>
      <c r="X158" s="3"/>
      <c r="Y158" s="3"/>
      <c r="Z158" s="3"/>
    </row>
    <row r="159" ht="12.75" customHeight="1">
      <c r="A159" s="3"/>
      <c r="B159" s="2"/>
      <c r="C159" s="2"/>
      <c r="D159" s="2"/>
      <c r="E159" s="2"/>
      <c r="F159" s="2"/>
      <c r="G159" s="2"/>
      <c r="H159" s="2"/>
      <c r="I159" s="2"/>
      <c r="J159" s="2"/>
      <c r="K159" s="3"/>
      <c r="L159" s="3"/>
      <c r="M159" s="3"/>
      <c r="N159" s="3"/>
      <c r="O159" s="3"/>
      <c r="P159" s="3"/>
      <c r="Q159" s="3"/>
      <c r="R159" s="3"/>
      <c r="S159" s="3"/>
      <c r="T159" s="3"/>
      <c r="U159" s="3"/>
      <c r="V159" s="3"/>
      <c r="W159" s="3"/>
      <c r="X159" s="3"/>
      <c r="Y159" s="3"/>
      <c r="Z159" s="3"/>
    </row>
    <row r="160" ht="12.75" customHeight="1">
      <c r="A160" s="3"/>
      <c r="B160" s="2"/>
      <c r="C160" s="2"/>
      <c r="D160" s="2"/>
      <c r="E160" s="2"/>
      <c r="F160" s="2"/>
      <c r="G160" s="2"/>
      <c r="H160" s="2"/>
      <c r="I160" s="2"/>
      <c r="J160" s="2"/>
      <c r="K160" s="3"/>
      <c r="L160" s="3"/>
      <c r="M160" s="3"/>
      <c r="N160" s="3"/>
      <c r="O160" s="3"/>
      <c r="P160" s="3"/>
      <c r="Q160" s="3"/>
      <c r="R160" s="3"/>
      <c r="S160" s="3"/>
      <c r="T160" s="3"/>
      <c r="U160" s="3"/>
      <c r="V160" s="3"/>
      <c r="W160" s="3"/>
      <c r="X160" s="3"/>
      <c r="Y160" s="3"/>
      <c r="Z160" s="3"/>
    </row>
    <row r="161" ht="12.75" customHeight="1">
      <c r="A161" s="3"/>
      <c r="B161" s="2"/>
      <c r="C161" s="2"/>
      <c r="D161" s="2"/>
      <c r="E161" s="2"/>
      <c r="F161" s="2"/>
      <c r="G161" s="2"/>
      <c r="H161" s="2"/>
      <c r="I161" s="2"/>
      <c r="J161" s="2"/>
      <c r="K161" s="3"/>
      <c r="L161" s="3"/>
      <c r="M161" s="3"/>
      <c r="N161" s="3"/>
      <c r="O161" s="3"/>
      <c r="P161" s="3"/>
      <c r="Q161" s="3"/>
      <c r="R161" s="3"/>
      <c r="S161" s="3"/>
      <c r="T161" s="3"/>
      <c r="U161" s="3"/>
      <c r="V161" s="3"/>
      <c r="W161" s="3"/>
      <c r="X161" s="3"/>
      <c r="Y161" s="3"/>
      <c r="Z161" s="3"/>
    </row>
    <row r="162" ht="12.75" customHeight="1">
      <c r="A162" s="3"/>
      <c r="B162" s="2"/>
      <c r="C162" s="2"/>
      <c r="D162" s="2"/>
      <c r="E162" s="2"/>
      <c r="F162" s="2"/>
      <c r="G162" s="2"/>
      <c r="H162" s="2"/>
      <c r="I162" s="2"/>
      <c r="J162" s="2"/>
      <c r="K162" s="3"/>
      <c r="L162" s="3"/>
      <c r="M162" s="3"/>
      <c r="N162" s="3"/>
      <c r="O162" s="3"/>
      <c r="P162" s="3"/>
      <c r="Q162" s="3"/>
      <c r="R162" s="3"/>
      <c r="S162" s="3"/>
      <c r="T162" s="3"/>
      <c r="U162" s="3"/>
      <c r="V162" s="3"/>
      <c r="W162" s="3"/>
      <c r="X162" s="3"/>
      <c r="Y162" s="3"/>
      <c r="Z162" s="3"/>
    </row>
    <row r="163" ht="12.75" customHeight="1">
      <c r="A163" s="3"/>
      <c r="B163" s="2"/>
      <c r="C163" s="2"/>
      <c r="D163" s="2"/>
      <c r="E163" s="2"/>
      <c r="F163" s="2"/>
      <c r="G163" s="2"/>
      <c r="H163" s="2"/>
      <c r="I163" s="2"/>
      <c r="J163" s="2"/>
      <c r="K163" s="3"/>
      <c r="L163" s="3"/>
      <c r="M163" s="3"/>
      <c r="N163" s="3"/>
      <c r="O163" s="3"/>
      <c r="P163" s="3"/>
      <c r="Q163" s="3"/>
      <c r="R163" s="3"/>
      <c r="S163" s="3"/>
      <c r="T163" s="3"/>
      <c r="U163" s="3"/>
      <c r="V163" s="3"/>
      <c r="W163" s="3"/>
      <c r="X163" s="3"/>
      <c r="Y163" s="3"/>
      <c r="Z163" s="3"/>
    </row>
    <row r="164" ht="12.75" customHeight="1">
      <c r="A164" s="3"/>
      <c r="B164" s="2"/>
      <c r="C164" s="2"/>
      <c r="D164" s="2"/>
      <c r="E164" s="2"/>
      <c r="F164" s="2"/>
      <c r="G164" s="2"/>
      <c r="H164" s="2"/>
      <c r="I164" s="2"/>
      <c r="J164" s="2"/>
      <c r="K164" s="3"/>
      <c r="L164" s="3"/>
      <c r="M164" s="3"/>
      <c r="N164" s="3"/>
      <c r="O164" s="3"/>
      <c r="P164" s="3"/>
      <c r="Q164" s="3"/>
      <c r="R164" s="3"/>
      <c r="S164" s="3"/>
      <c r="T164" s="3"/>
      <c r="U164" s="3"/>
      <c r="V164" s="3"/>
      <c r="W164" s="3"/>
      <c r="X164" s="3"/>
      <c r="Y164" s="3"/>
      <c r="Z164" s="3"/>
    </row>
    <row r="165" ht="12.75" customHeight="1">
      <c r="A165" s="3"/>
      <c r="B165" s="2"/>
      <c r="C165" s="2"/>
      <c r="D165" s="2"/>
      <c r="E165" s="2"/>
      <c r="F165" s="2"/>
      <c r="G165" s="2"/>
      <c r="H165" s="2"/>
      <c r="I165" s="2"/>
      <c r="J165" s="2"/>
      <c r="K165" s="3"/>
      <c r="L165" s="3"/>
      <c r="M165" s="3"/>
      <c r="N165" s="3"/>
      <c r="O165" s="3"/>
      <c r="P165" s="3"/>
      <c r="Q165" s="3"/>
      <c r="R165" s="3"/>
      <c r="S165" s="3"/>
      <c r="T165" s="3"/>
      <c r="U165" s="3"/>
      <c r="V165" s="3"/>
      <c r="W165" s="3"/>
      <c r="X165" s="3"/>
      <c r="Y165" s="3"/>
      <c r="Z165" s="3"/>
    </row>
    <row r="166" ht="12.75" customHeight="1">
      <c r="A166" s="3"/>
      <c r="B166" s="2"/>
      <c r="C166" s="2"/>
      <c r="D166" s="2"/>
      <c r="E166" s="2"/>
      <c r="F166" s="2"/>
      <c r="G166" s="2"/>
      <c r="H166" s="2"/>
      <c r="I166" s="2"/>
      <c r="J166" s="2"/>
      <c r="K166" s="3"/>
      <c r="L166" s="3"/>
      <c r="M166" s="3"/>
      <c r="N166" s="3"/>
      <c r="O166" s="3"/>
      <c r="P166" s="3"/>
      <c r="Q166" s="3"/>
      <c r="R166" s="3"/>
      <c r="S166" s="3"/>
      <c r="T166" s="3"/>
      <c r="U166" s="3"/>
      <c r="V166" s="3"/>
      <c r="W166" s="3"/>
      <c r="X166" s="3"/>
      <c r="Y166" s="3"/>
      <c r="Z166" s="3"/>
    </row>
    <row r="167" ht="12.75" customHeight="1">
      <c r="A167" s="3"/>
      <c r="B167" s="2"/>
      <c r="C167" s="2"/>
      <c r="D167" s="2"/>
      <c r="E167" s="2"/>
      <c r="F167" s="2"/>
      <c r="G167" s="2"/>
      <c r="H167" s="2"/>
      <c r="I167" s="2"/>
      <c r="J167" s="2"/>
      <c r="K167" s="3"/>
      <c r="L167" s="3"/>
      <c r="M167" s="3"/>
      <c r="N167" s="3"/>
      <c r="O167" s="3"/>
      <c r="P167" s="3"/>
      <c r="Q167" s="3"/>
      <c r="R167" s="3"/>
      <c r="S167" s="3"/>
      <c r="T167" s="3"/>
      <c r="U167" s="3"/>
      <c r="V167" s="3"/>
      <c r="W167" s="3"/>
      <c r="X167" s="3"/>
      <c r="Y167" s="3"/>
      <c r="Z167" s="3"/>
    </row>
    <row r="168" ht="12.75" customHeight="1">
      <c r="A168" s="3"/>
      <c r="B168" s="2"/>
      <c r="C168" s="2"/>
      <c r="D168" s="2"/>
      <c r="E168" s="2"/>
      <c r="F168" s="2"/>
      <c r="G168" s="2"/>
      <c r="H168" s="2"/>
      <c r="I168" s="2"/>
      <c r="J168" s="2"/>
      <c r="K168" s="3"/>
      <c r="L168" s="3"/>
      <c r="M168" s="3"/>
      <c r="N168" s="3"/>
      <c r="O168" s="3"/>
      <c r="P168" s="3"/>
      <c r="Q168" s="3"/>
      <c r="R168" s="3"/>
      <c r="S168" s="3"/>
      <c r="T168" s="3"/>
      <c r="U168" s="3"/>
      <c r="V168" s="3"/>
      <c r="W168" s="3"/>
      <c r="X168" s="3"/>
      <c r="Y168" s="3"/>
      <c r="Z168" s="3"/>
    </row>
    <row r="169" ht="12.75" customHeight="1">
      <c r="A169" s="3"/>
      <c r="B169" s="2"/>
      <c r="C169" s="2"/>
      <c r="D169" s="2"/>
      <c r="E169" s="2"/>
      <c r="F169" s="2"/>
      <c r="G169" s="2"/>
      <c r="H169" s="2"/>
      <c r="I169" s="2"/>
      <c r="J169" s="2"/>
      <c r="K169" s="3"/>
      <c r="L169" s="3"/>
      <c r="M169" s="3"/>
      <c r="N169" s="3"/>
      <c r="O169" s="3"/>
      <c r="P169" s="3"/>
      <c r="Q169" s="3"/>
      <c r="R169" s="3"/>
      <c r="S169" s="3"/>
      <c r="T169" s="3"/>
      <c r="U169" s="3"/>
      <c r="V169" s="3"/>
      <c r="W169" s="3"/>
      <c r="X169" s="3"/>
      <c r="Y169" s="3"/>
      <c r="Z169" s="3"/>
    </row>
    <row r="170" ht="12.75" customHeight="1">
      <c r="A170" s="3"/>
      <c r="B170" s="2"/>
      <c r="C170" s="2"/>
      <c r="D170" s="2"/>
      <c r="E170" s="2"/>
      <c r="F170" s="2"/>
      <c r="G170" s="2"/>
      <c r="H170" s="2"/>
      <c r="I170" s="2"/>
      <c r="J170" s="2"/>
      <c r="K170" s="3"/>
      <c r="L170" s="3"/>
      <c r="M170" s="3"/>
      <c r="N170" s="3"/>
      <c r="O170" s="3"/>
      <c r="P170" s="3"/>
      <c r="Q170" s="3"/>
      <c r="R170" s="3"/>
      <c r="S170" s="3"/>
      <c r="T170" s="3"/>
      <c r="U170" s="3"/>
      <c r="V170" s="3"/>
      <c r="W170" s="3"/>
      <c r="X170" s="3"/>
      <c r="Y170" s="3"/>
      <c r="Z170" s="3"/>
    </row>
    <row r="171" ht="12.75" customHeight="1">
      <c r="A171" s="3"/>
      <c r="B171" s="2"/>
      <c r="C171" s="2"/>
      <c r="D171" s="2"/>
      <c r="E171" s="2"/>
      <c r="F171" s="2"/>
      <c r="G171" s="2"/>
      <c r="H171" s="2"/>
      <c r="I171" s="2"/>
      <c r="J171" s="2"/>
      <c r="K171" s="3"/>
      <c r="L171" s="3"/>
      <c r="M171" s="3"/>
      <c r="N171" s="3"/>
      <c r="O171" s="3"/>
      <c r="P171" s="3"/>
      <c r="Q171" s="3"/>
      <c r="R171" s="3"/>
      <c r="S171" s="3"/>
      <c r="T171" s="3"/>
      <c r="U171" s="3"/>
      <c r="V171" s="3"/>
      <c r="W171" s="3"/>
      <c r="X171" s="3"/>
      <c r="Y171" s="3"/>
      <c r="Z171" s="3"/>
    </row>
    <row r="172" ht="12.75" customHeight="1">
      <c r="A172" s="3"/>
      <c r="B172" s="2"/>
      <c r="C172" s="2"/>
      <c r="D172" s="2"/>
      <c r="E172" s="2"/>
      <c r="F172" s="2"/>
      <c r="G172" s="2"/>
      <c r="H172" s="2"/>
      <c r="I172" s="2"/>
      <c r="J172" s="2"/>
      <c r="K172" s="3"/>
      <c r="L172" s="3"/>
      <c r="M172" s="3"/>
      <c r="N172" s="3"/>
      <c r="O172" s="3"/>
      <c r="P172" s="3"/>
      <c r="Q172" s="3"/>
      <c r="R172" s="3"/>
      <c r="S172" s="3"/>
      <c r="T172" s="3"/>
      <c r="U172" s="3"/>
      <c r="V172" s="3"/>
      <c r="W172" s="3"/>
      <c r="X172" s="3"/>
      <c r="Y172" s="3"/>
      <c r="Z172" s="3"/>
    </row>
    <row r="173" ht="12.75" customHeight="1">
      <c r="A173" s="3"/>
      <c r="B173" s="2"/>
      <c r="C173" s="2"/>
      <c r="D173" s="2"/>
      <c r="E173" s="2"/>
      <c r="F173" s="2"/>
      <c r="G173" s="2"/>
      <c r="H173" s="2"/>
      <c r="I173" s="2"/>
      <c r="J173" s="2"/>
      <c r="K173" s="3"/>
      <c r="L173" s="3"/>
      <c r="M173" s="3"/>
      <c r="N173" s="3"/>
      <c r="O173" s="3"/>
      <c r="P173" s="3"/>
      <c r="Q173" s="3"/>
      <c r="R173" s="3"/>
      <c r="S173" s="3"/>
      <c r="T173" s="3"/>
      <c r="U173" s="3"/>
      <c r="V173" s="3"/>
      <c r="W173" s="3"/>
      <c r="X173" s="3"/>
      <c r="Y173" s="3"/>
      <c r="Z173" s="3"/>
    </row>
    <row r="174" ht="12.75" customHeight="1">
      <c r="A174" s="3"/>
      <c r="B174" s="2"/>
      <c r="C174" s="2"/>
      <c r="D174" s="2"/>
      <c r="E174" s="2"/>
      <c r="F174" s="2"/>
      <c r="G174" s="2"/>
      <c r="H174" s="2"/>
      <c r="I174" s="2"/>
      <c r="J174" s="2"/>
      <c r="K174" s="3"/>
      <c r="L174" s="3"/>
      <c r="M174" s="3"/>
      <c r="N174" s="3"/>
      <c r="O174" s="3"/>
      <c r="P174" s="3"/>
      <c r="Q174" s="3"/>
      <c r="R174" s="3"/>
      <c r="S174" s="3"/>
      <c r="T174" s="3"/>
      <c r="U174" s="3"/>
      <c r="V174" s="3"/>
      <c r="W174" s="3"/>
      <c r="X174" s="3"/>
      <c r="Y174" s="3"/>
      <c r="Z174" s="3"/>
    </row>
    <row r="175" ht="12.75" customHeight="1">
      <c r="A175" s="3"/>
      <c r="B175" s="2"/>
      <c r="C175" s="2"/>
      <c r="D175" s="2"/>
      <c r="E175" s="2"/>
      <c r="F175" s="2"/>
      <c r="G175" s="2"/>
      <c r="H175" s="2"/>
      <c r="I175" s="2"/>
      <c r="J175" s="2"/>
      <c r="K175" s="3"/>
      <c r="L175" s="3"/>
      <c r="M175" s="3"/>
      <c r="N175" s="3"/>
      <c r="O175" s="3"/>
      <c r="P175" s="3"/>
      <c r="Q175" s="3"/>
      <c r="R175" s="3"/>
      <c r="S175" s="3"/>
      <c r="T175" s="3"/>
      <c r="U175" s="3"/>
      <c r="V175" s="3"/>
      <c r="W175" s="3"/>
      <c r="X175" s="3"/>
      <c r="Y175" s="3"/>
      <c r="Z175" s="3"/>
    </row>
    <row r="176" ht="12.75" customHeight="1">
      <c r="A176" s="3"/>
      <c r="B176" s="2"/>
      <c r="C176" s="2"/>
      <c r="D176" s="2"/>
      <c r="E176" s="2"/>
      <c r="F176" s="2"/>
      <c r="G176" s="2"/>
      <c r="H176" s="2"/>
      <c r="I176" s="2"/>
      <c r="J176" s="2"/>
      <c r="K176" s="3"/>
      <c r="L176" s="3"/>
      <c r="M176" s="3"/>
      <c r="N176" s="3"/>
      <c r="O176" s="3"/>
      <c r="P176" s="3"/>
      <c r="Q176" s="3"/>
      <c r="R176" s="3"/>
      <c r="S176" s="3"/>
      <c r="T176" s="3"/>
      <c r="U176" s="3"/>
      <c r="V176" s="3"/>
      <c r="W176" s="3"/>
      <c r="X176" s="3"/>
      <c r="Y176" s="3"/>
      <c r="Z176" s="3"/>
    </row>
    <row r="177" ht="12.75" customHeight="1">
      <c r="A177" s="3"/>
      <c r="B177" s="2"/>
      <c r="C177" s="2"/>
      <c r="D177" s="2"/>
      <c r="E177" s="2"/>
      <c r="F177" s="2"/>
      <c r="G177" s="2"/>
      <c r="H177" s="2"/>
      <c r="I177" s="2"/>
      <c r="J177" s="2"/>
      <c r="K177" s="3"/>
      <c r="L177" s="3"/>
      <c r="M177" s="3"/>
      <c r="N177" s="3"/>
      <c r="O177" s="3"/>
      <c r="P177" s="3"/>
      <c r="Q177" s="3"/>
      <c r="R177" s="3"/>
      <c r="S177" s="3"/>
      <c r="T177" s="3"/>
      <c r="U177" s="3"/>
      <c r="V177" s="3"/>
      <c r="W177" s="3"/>
      <c r="X177" s="3"/>
      <c r="Y177" s="3"/>
      <c r="Z177" s="3"/>
    </row>
    <row r="178" ht="12.75" customHeight="1">
      <c r="A178" s="3"/>
      <c r="B178" s="2"/>
      <c r="C178" s="2"/>
      <c r="D178" s="2"/>
      <c r="E178" s="2"/>
      <c r="F178" s="2"/>
      <c r="G178" s="2"/>
      <c r="H178" s="2"/>
      <c r="I178" s="2"/>
      <c r="J178" s="2"/>
      <c r="K178" s="3"/>
      <c r="L178" s="3"/>
      <c r="M178" s="3"/>
      <c r="N178" s="3"/>
      <c r="O178" s="3"/>
      <c r="P178" s="3"/>
      <c r="Q178" s="3"/>
      <c r="R178" s="3"/>
      <c r="S178" s="3"/>
      <c r="T178" s="3"/>
      <c r="U178" s="3"/>
      <c r="V178" s="3"/>
      <c r="W178" s="3"/>
      <c r="X178" s="3"/>
      <c r="Y178" s="3"/>
      <c r="Z178" s="3"/>
    </row>
    <row r="179" ht="12.75" customHeight="1">
      <c r="A179" s="3"/>
      <c r="B179" s="2"/>
      <c r="C179" s="2"/>
      <c r="D179" s="2"/>
      <c r="E179" s="2"/>
      <c r="F179" s="2"/>
      <c r="G179" s="2"/>
      <c r="H179" s="2"/>
      <c r="I179" s="2"/>
      <c r="J179" s="2"/>
      <c r="K179" s="3"/>
      <c r="L179" s="3"/>
      <c r="M179" s="3"/>
      <c r="N179" s="3"/>
      <c r="O179" s="3"/>
      <c r="P179" s="3"/>
      <c r="Q179" s="3"/>
      <c r="R179" s="3"/>
      <c r="S179" s="3"/>
      <c r="T179" s="3"/>
      <c r="U179" s="3"/>
      <c r="V179" s="3"/>
      <c r="W179" s="3"/>
      <c r="X179" s="3"/>
      <c r="Y179" s="3"/>
      <c r="Z179" s="3"/>
    </row>
    <row r="180" ht="12.75" customHeight="1">
      <c r="A180" s="3"/>
      <c r="B180" s="2"/>
      <c r="C180" s="2"/>
      <c r="D180" s="2"/>
      <c r="E180" s="2"/>
      <c r="F180" s="2"/>
      <c r="G180" s="2"/>
      <c r="H180" s="2"/>
      <c r="I180" s="2"/>
      <c r="J180" s="2"/>
      <c r="K180" s="3"/>
      <c r="L180" s="3"/>
      <c r="M180" s="3"/>
      <c r="N180" s="3"/>
      <c r="O180" s="3"/>
      <c r="P180" s="3"/>
      <c r="Q180" s="3"/>
      <c r="R180" s="3"/>
      <c r="S180" s="3"/>
      <c r="T180" s="3"/>
      <c r="U180" s="3"/>
      <c r="V180" s="3"/>
      <c r="W180" s="3"/>
      <c r="X180" s="3"/>
      <c r="Y180" s="3"/>
      <c r="Z180" s="3"/>
    </row>
    <row r="181" ht="12.75" customHeight="1">
      <c r="A181" s="3"/>
      <c r="B181" s="2"/>
      <c r="C181" s="2"/>
      <c r="D181" s="2"/>
      <c r="E181" s="2"/>
      <c r="F181" s="2"/>
      <c r="G181" s="2"/>
      <c r="H181" s="2"/>
      <c r="I181" s="2"/>
      <c r="J181" s="2"/>
      <c r="K181" s="3"/>
      <c r="L181" s="3"/>
      <c r="M181" s="3"/>
      <c r="N181" s="3"/>
      <c r="O181" s="3"/>
      <c r="P181" s="3"/>
      <c r="Q181" s="3"/>
      <c r="R181" s="3"/>
      <c r="S181" s="3"/>
      <c r="T181" s="3"/>
      <c r="U181" s="3"/>
      <c r="V181" s="3"/>
      <c r="W181" s="3"/>
      <c r="X181" s="3"/>
      <c r="Y181" s="3"/>
      <c r="Z181" s="3"/>
    </row>
    <row r="182" ht="12.75" customHeight="1">
      <c r="A182" s="3"/>
      <c r="B182" s="2"/>
      <c r="C182" s="2"/>
      <c r="D182" s="2"/>
      <c r="E182" s="2"/>
      <c r="F182" s="2"/>
      <c r="G182" s="2"/>
      <c r="H182" s="2"/>
      <c r="I182" s="2"/>
      <c r="J182" s="2"/>
      <c r="K182" s="3"/>
      <c r="L182" s="3"/>
      <c r="M182" s="3"/>
      <c r="N182" s="3"/>
      <c r="O182" s="3"/>
      <c r="P182" s="3"/>
      <c r="Q182" s="3"/>
      <c r="R182" s="3"/>
      <c r="S182" s="3"/>
      <c r="T182" s="3"/>
      <c r="U182" s="3"/>
      <c r="V182" s="3"/>
      <c r="W182" s="3"/>
      <c r="X182" s="3"/>
      <c r="Y182" s="3"/>
      <c r="Z182" s="3"/>
    </row>
    <row r="183" ht="12.75" customHeight="1">
      <c r="A183" s="3"/>
      <c r="B183" s="2"/>
      <c r="C183" s="2"/>
      <c r="D183" s="2"/>
      <c r="E183" s="2"/>
      <c r="F183" s="2"/>
      <c r="G183" s="2"/>
      <c r="H183" s="2"/>
      <c r="I183" s="2"/>
      <c r="J183" s="2"/>
      <c r="K183" s="3"/>
      <c r="L183" s="3"/>
      <c r="M183" s="3"/>
      <c r="N183" s="3"/>
      <c r="O183" s="3"/>
      <c r="P183" s="3"/>
      <c r="Q183" s="3"/>
      <c r="R183" s="3"/>
      <c r="S183" s="3"/>
      <c r="T183" s="3"/>
      <c r="U183" s="3"/>
      <c r="V183" s="3"/>
      <c r="W183" s="3"/>
      <c r="X183" s="3"/>
      <c r="Y183" s="3"/>
      <c r="Z183" s="3"/>
    </row>
    <row r="184" ht="12.75" customHeight="1">
      <c r="A184" s="3"/>
      <c r="B184" s="2"/>
      <c r="C184" s="2"/>
      <c r="D184" s="2"/>
      <c r="E184" s="2"/>
      <c r="F184" s="2"/>
      <c r="G184" s="2"/>
      <c r="H184" s="2"/>
      <c r="I184" s="2"/>
      <c r="J184" s="2"/>
      <c r="K184" s="3"/>
      <c r="L184" s="3"/>
      <c r="M184" s="3"/>
      <c r="N184" s="3"/>
      <c r="O184" s="3"/>
      <c r="P184" s="3"/>
      <c r="Q184" s="3"/>
      <c r="R184" s="3"/>
      <c r="S184" s="3"/>
      <c r="T184" s="3"/>
      <c r="U184" s="3"/>
      <c r="V184" s="3"/>
      <c r="W184" s="3"/>
      <c r="X184" s="3"/>
      <c r="Y184" s="3"/>
      <c r="Z184" s="3"/>
    </row>
    <row r="185" ht="12.75" customHeight="1">
      <c r="A185" s="3"/>
      <c r="B185" s="2"/>
      <c r="C185" s="2"/>
      <c r="D185" s="2"/>
      <c r="E185" s="2"/>
      <c r="F185" s="2"/>
      <c r="G185" s="2"/>
      <c r="H185" s="2"/>
      <c r="I185" s="2"/>
      <c r="J185" s="2"/>
      <c r="K185" s="3"/>
      <c r="L185" s="3"/>
      <c r="M185" s="3"/>
      <c r="N185" s="3"/>
      <c r="O185" s="3"/>
      <c r="P185" s="3"/>
      <c r="Q185" s="3"/>
      <c r="R185" s="3"/>
      <c r="S185" s="3"/>
      <c r="T185" s="3"/>
      <c r="U185" s="3"/>
      <c r="V185" s="3"/>
      <c r="W185" s="3"/>
      <c r="X185" s="3"/>
      <c r="Y185" s="3"/>
      <c r="Z185" s="3"/>
    </row>
    <row r="186" ht="12.75" customHeight="1">
      <c r="A186" s="3"/>
      <c r="B186" s="2"/>
      <c r="C186" s="2"/>
      <c r="D186" s="2"/>
      <c r="E186" s="2"/>
      <c r="F186" s="2"/>
      <c r="G186" s="2"/>
      <c r="H186" s="2"/>
      <c r="I186" s="2"/>
      <c r="J186" s="2"/>
      <c r="K186" s="3"/>
      <c r="L186" s="3"/>
      <c r="M186" s="3"/>
      <c r="N186" s="3"/>
      <c r="O186" s="3"/>
      <c r="P186" s="3"/>
      <c r="Q186" s="3"/>
      <c r="R186" s="3"/>
      <c r="S186" s="3"/>
      <c r="T186" s="3"/>
      <c r="U186" s="3"/>
      <c r="V186" s="3"/>
      <c r="W186" s="3"/>
      <c r="X186" s="3"/>
      <c r="Y186" s="3"/>
      <c r="Z186" s="3"/>
    </row>
    <row r="187" ht="12.75" customHeight="1">
      <c r="A187" s="3"/>
      <c r="B187" s="2"/>
      <c r="C187" s="2"/>
      <c r="D187" s="2"/>
      <c r="E187" s="2"/>
      <c r="F187" s="2"/>
      <c r="G187" s="2"/>
      <c r="H187" s="2"/>
      <c r="I187" s="2"/>
      <c r="J187" s="2"/>
      <c r="K187" s="3"/>
      <c r="L187" s="3"/>
      <c r="M187" s="3"/>
      <c r="N187" s="3"/>
      <c r="O187" s="3"/>
      <c r="P187" s="3"/>
      <c r="Q187" s="3"/>
      <c r="R187" s="3"/>
      <c r="S187" s="3"/>
      <c r="T187" s="3"/>
      <c r="U187" s="3"/>
      <c r="V187" s="3"/>
      <c r="W187" s="3"/>
      <c r="X187" s="3"/>
      <c r="Y187" s="3"/>
      <c r="Z187" s="3"/>
    </row>
    <row r="188" ht="12.75" customHeight="1">
      <c r="A188" s="3"/>
      <c r="B188" s="2"/>
      <c r="C188" s="2"/>
      <c r="D188" s="2"/>
      <c r="E188" s="2"/>
      <c r="F188" s="2"/>
      <c r="G188" s="2"/>
      <c r="H188" s="2"/>
      <c r="I188" s="2"/>
      <c r="J188" s="2"/>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2:D24">
    <cfRule type="cellIs" dxfId="4" priority="1" stopIfTrue="1" operator="lessThan">
      <formula>1</formula>
    </cfRule>
  </conditionalFormatting>
  <conditionalFormatting sqref="D22:D24">
    <cfRule type="cellIs" dxfId="10" priority="2" stopIfTrue="1" operator="greaterThanOrEqual">
      <formula>1</formula>
    </cfRule>
  </conditionalFormatting>
  <conditionalFormatting sqref="D25">
    <cfRule type="cellIs" dxfId="9" priority="3" stopIfTrue="1" operator="equal">
      <formula>"N/A"</formula>
    </cfRule>
  </conditionalFormatting>
  <conditionalFormatting sqref="D25">
    <cfRule type="cellIs" dxfId="4" priority="4" stopIfTrue="1" operator="equal">
      <formula>"FAIL"</formula>
    </cfRule>
  </conditionalFormatting>
  <conditionalFormatting sqref="D25">
    <cfRule type="cellIs" dxfId="10" priority="5" stopIfTrue="1" operator="equal">
      <formula>"PASS"</formula>
    </cfRule>
  </conditionalFormatting>
  <conditionalFormatting sqref="F22:F24">
    <cfRule type="cellIs" dxfId="4" priority="6" stopIfTrue="1" operator="lessThan">
      <formula>1</formula>
    </cfRule>
  </conditionalFormatting>
  <conditionalFormatting sqref="F22:F24">
    <cfRule type="cellIs" dxfId="10" priority="7" stopIfTrue="1" operator="greaterThanOrEqual">
      <formula>1</formula>
    </cfRule>
  </conditionalFormatting>
  <conditionalFormatting sqref="F25">
    <cfRule type="cellIs" dxfId="9" priority="8" stopIfTrue="1" operator="equal">
      <formula>"N/A"</formula>
    </cfRule>
  </conditionalFormatting>
  <conditionalFormatting sqref="F25">
    <cfRule type="cellIs" dxfId="4" priority="9" stopIfTrue="1" operator="equal">
      <formula>"FAIL"</formula>
    </cfRule>
  </conditionalFormatting>
  <conditionalFormatting sqref="F25">
    <cfRule type="cellIs" dxfId="10" priority="10" stopIfTrue="1" operator="equal">
      <formula>"PASS"</formula>
    </cfRule>
  </conditionalFormatting>
  <conditionalFormatting sqref="H22:H24">
    <cfRule type="cellIs" dxfId="4" priority="11" stopIfTrue="1" operator="lessThan">
      <formula>1</formula>
    </cfRule>
  </conditionalFormatting>
  <conditionalFormatting sqref="H22:H24">
    <cfRule type="cellIs" dxfId="10" priority="12" stopIfTrue="1" operator="greaterThanOrEqual">
      <formula>1</formula>
    </cfRule>
  </conditionalFormatting>
  <conditionalFormatting sqref="H25">
    <cfRule type="cellIs" dxfId="9" priority="13" stopIfTrue="1" operator="equal">
      <formula>"N/A"</formula>
    </cfRule>
  </conditionalFormatting>
  <conditionalFormatting sqref="H25">
    <cfRule type="cellIs" dxfId="4" priority="14" stopIfTrue="1" operator="equal">
      <formula>"FAIL"</formula>
    </cfRule>
  </conditionalFormatting>
  <conditionalFormatting sqref="H25">
    <cfRule type="cellIs" dxfId="10" priority="15" stopIfTrue="1" operator="equal">
      <formula>"PASS"</formula>
    </cfRule>
  </conditionalFormatting>
  <conditionalFormatting sqref="J22:J24">
    <cfRule type="cellIs" dxfId="4" priority="16" stopIfTrue="1" operator="lessThan">
      <formula>1</formula>
    </cfRule>
  </conditionalFormatting>
  <conditionalFormatting sqref="J22:J24">
    <cfRule type="cellIs" dxfId="10" priority="17" stopIfTrue="1" operator="greaterThanOrEqual">
      <formula>1</formula>
    </cfRule>
  </conditionalFormatting>
  <conditionalFormatting sqref="J25">
    <cfRule type="cellIs" dxfId="9" priority="18" stopIfTrue="1" operator="equal">
      <formula>"N/A"</formula>
    </cfRule>
  </conditionalFormatting>
  <conditionalFormatting sqref="J25">
    <cfRule type="cellIs" dxfId="4" priority="19" stopIfTrue="1" operator="equal">
      <formula>"FAIL"</formula>
    </cfRule>
  </conditionalFormatting>
  <conditionalFormatting sqref="J25">
    <cfRule type="cellIs" dxfId="10" priority="20" stopIfTrue="1" operator="equal">
      <formula>"PASS"</formula>
    </cfRule>
  </conditionalFormatting>
  <dataValidations>
    <dataValidation type="list" allowBlank="1" showInputMessage="1" showErrorMessage="1" prompt="Select Material" sqref="C4 E4 G4 I4">
      <formula1>Materials</formula1>
    </dataValidation>
  </dataValidations>
  <hyperlinks>
    <hyperlink display="BACK to COVER SHEET" location="'Cover Sheet'!A1" ref="I1"/>
    <hyperlink display="BACK to COVER SHEET" location="'Cover Sheet'!A1" ref="L2"/>
  </hyperlinks>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sheetPr>
  <sheetViews>
    <sheetView showGridLines="0" workbookViewId="0"/>
  </sheetViews>
  <sheetFormatPr customHeight="1" defaultColWidth="14.43" defaultRowHeight="15.0"/>
  <cols>
    <col customWidth="1" min="1" max="95" width="5.0"/>
  </cols>
  <sheetData>
    <row r="1" ht="12.75" customHeight="1">
      <c r="A1" s="269" t="s">
        <v>211</v>
      </c>
      <c r="B1" s="35"/>
      <c r="C1" s="35"/>
      <c r="D1" s="35"/>
      <c r="E1" s="35"/>
      <c r="F1" s="35"/>
      <c r="G1" s="35"/>
      <c r="H1" s="35"/>
      <c r="I1" s="35"/>
      <c r="J1" s="35"/>
      <c r="K1" s="35"/>
      <c r="L1" s="35"/>
      <c r="M1" s="35"/>
      <c r="N1" s="35"/>
      <c r="O1" s="35"/>
      <c r="P1" s="35"/>
      <c r="Q1" s="35"/>
      <c r="R1" s="35"/>
      <c r="S1" s="36"/>
      <c r="T1" s="269" t="s">
        <v>212</v>
      </c>
      <c r="U1" s="35"/>
      <c r="V1" s="35"/>
      <c r="W1" s="35"/>
      <c r="X1" s="35"/>
      <c r="Y1" s="35"/>
      <c r="Z1" s="35"/>
      <c r="AA1" s="35"/>
      <c r="AB1" s="35"/>
      <c r="AC1" s="35"/>
      <c r="AD1" s="35"/>
      <c r="AE1" s="35"/>
      <c r="AF1" s="35"/>
      <c r="AG1" s="35"/>
      <c r="AH1" s="35"/>
      <c r="AI1" s="35"/>
      <c r="AJ1" s="35"/>
      <c r="AK1" s="35"/>
      <c r="AL1" s="36"/>
      <c r="AM1" s="269" t="s">
        <v>213</v>
      </c>
      <c r="AN1" s="35"/>
      <c r="AO1" s="35"/>
      <c r="AP1" s="35"/>
      <c r="AQ1" s="35"/>
      <c r="AR1" s="35"/>
      <c r="AS1" s="35"/>
      <c r="AT1" s="35"/>
      <c r="AU1" s="35"/>
      <c r="AV1" s="35"/>
      <c r="AW1" s="35"/>
      <c r="AX1" s="35"/>
      <c r="AY1" s="35"/>
      <c r="AZ1" s="35"/>
      <c r="BA1" s="35"/>
      <c r="BB1" s="35"/>
      <c r="BC1" s="35"/>
      <c r="BD1" s="35"/>
      <c r="BE1" s="36"/>
      <c r="BF1" s="269" t="s">
        <v>214</v>
      </c>
      <c r="BG1" s="35"/>
      <c r="BH1" s="35"/>
      <c r="BI1" s="35"/>
      <c r="BJ1" s="35"/>
      <c r="BK1" s="35"/>
      <c r="BL1" s="35"/>
      <c r="BM1" s="35"/>
      <c r="BN1" s="35"/>
      <c r="BO1" s="35"/>
      <c r="BP1" s="35"/>
      <c r="BQ1" s="35"/>
      <c r="BR1" s="35"/>
      <c r="BS1" s="35"/>
      <c r="BT1" s="35"/>
      <c r="BU1" s="35"/>
      <c r="BV1" s="35"/>
      <c r="BW1" s="35"/>
      <c r="BX1" s="36"/>
      <c r="BY1" s="269" t="s">
        <v>215</v>
      </c>
      <c r="BZ1" s="35"/>
      <c r="CA1" s="35"/>
      <c r="CB1" s="35"/>
      <c r="CC1" s="35"/>
      <c r="CD1" s="35"/>
      <c r="CE1" s="35"/>
      <c r="CF1" s="35"/>
      <c r="CG1" s="35"/>
      <c r="CH1" s="35"/>
      <c r="CI1" s="35"/>
      <c r="CJ1" s="35"/>
      <c r="CK1" s="35"/>
      <c r="CL1" s="35"/>
      <c r="CM1" s="35"/>
      <c r="CN1" s="35"/>
      <c r="CO1" s="35"/>
      <c r="CP1" s="35"/>
      <c r="CQ1" s="36"/>
    </row>
    <row r="2" ht="12.75" customHeight="1">
      <c r="A2" s="238"/>
      <c r="B2" s="3"/>
      <c r="C2" s="3"/>
      <c r="D2" s="3"/>
      <c r="E2" s="3"/>
      <c r="F2" s="3"/>
      <c r="G2" s="3"/>
      <c r="H2" s="3"/>
      <c r="I2" s="3"/>
      <c r="J2" s="3"/>
      <c r="K2" s="3"/>
      <c r="L2" s="3"/>
      <c r="M2" s="3"/>
      <c r="N2" s="3"/>
      <c r="O2" s="3"/>
      <c r="P2" s="3"/>
      <c r="Q2" s="3"/>
      <c r="R2" s="3"/>
      <c r="S2" s="239"/>
      <c r="T2" s="238"/>
      <c r="U2" s="3"/>
      <c r="V2" s="3"/>
      <c r="W2" s="3"/>
      <c r="X2" s="3"/>
      <c r="Y2" s="3"/>
      <c r="Z2" s="3"/>
      <c r="AA2" s="3"/>
      <c r="AB2" s="3"/>
      <c r="AC2" s="3"/>
      <c r="AD2" s="3"/>
      <c r="AE2" s="3"/>
      <c r="AF2" s="3"/>
      <c r="AG2" s="3"/>
      <c r="AH2" s="3"/>
      <c r="AI2" s="3"/>
      <c r="AJ2" s="3"/>
      <c r="AK2" s="3"/>
      <c r="AL2" s="239"/>
      <c r="AM2" s="238"/>
      <c r="AN2" s="3"/>
      <c r="AO2" s="3"/>
      <c r="AP2" s="3"/>
      <c r="AQ2" s="3"/>
      <c r="AR2" s="3"/>
      <c r="AS2" s="3"/>
      <c r="AT2" s="3"/>
      <c r="AU2" s="3"/>
      <c r="AV2" s="3"/>
      <c r="AW2" s="3"/>
      <c r="AX2" s="3"/>
      <c r="AY2" s="3"/>
      <c r="AZ2" s="3"/>
      <c r="BA2" s="3"/>
      <c r="BB2" s="3"/>
      <c r="BC2" s="3"/>
      <c r="BD2" s="3"/>
      <c r="BE2" s="239"/>
      <c r="BF2" s="238"/>
      <c r="BG2" s="3"/>
      <c r="BH2" s="3"/>
      <c r="BI2" s="3"/>
      <c r="BJ2" s="3"/>
      <c r="BK2" s="3"/>
      <c r="BL2" s="3"/>
      <c r="BM2" s="3"/>
      <c r="BN2" s="3"/>
      <c r="BO2" s="3"/>
      <c r="BP2" s="3"/>
      <c r="BQ2" s="3"/>
      <c r="BR2" s="3"/>
      <c r="BS2" s="3"/>
      <c r="BT2" s="3"/>
      <c r="BU2" s="3"/>
      <c r="BV2" s="3"/>
      <c r="BW2" s="3"/>
      <c r="BX2" s="239"/>
      <c r="BY2" s="238"/>
      <c r="BZ2" s="3"/>
      <c r="CA2" s="3"/>
      <c r="CB2" s="3"/>
      <c r="CC2" s="3"/>
      <c r="CD2" s="3"/>
      <c r="CE2" s="3"/>
      <c r="CF2" s="3"/>
      <c r="CG2" s="3"/>
      <c r="CH2" s="3"/>
      <c r="CI2" s="3"/>
      <c r="CJ2" s="3"/>
      <c r="CK2" s="3"/>
      <c r="CL2" s="3"/>
      <c r="CM2" s="3"/>
      <c r="CN2" s="3"/>
      <c r="CO2" s="3"/>
      <c r="CP2" s="3"/>
      <c r="CQ2" s="239"/>
    </row>
    <row r="3" ht="12.75" customHeight="1">
      <c r="A3" s="3" t="s">
        <v>32</v>
      </c>
      <c r="B3" s="3"/>
      <c r="C3" s="3"/>
      <c r="D3" s="270" t="str">
        <f>IF('Cover Sheet'!$D$15&gt;0,'Cover Sheet'!$D$15,"")</f>
        <v>École Centrale de Lyon</v>
      </c>
      <c r="E3" s="60"/>
      <c r="F3" s="60"/>
      <c r="G3" s="60"/>
      <c r="H3" s="60"/>
      <c r="I3" s="60"/>
      <c r="J3" s="60"/>
      <c r="K3" s="3" t="s">
        <v>34</v>
      </c>
      <c r="L3" s="3"/>
      <c r="M3" s="3"/>
      <c r="N3" s="3"/>
      <c r="O3" s="270" t="str">
        <f>IF('Cover Sheet'!$O$15&gt;0,'Cover Sheet'!$O$15,"")</f>
        <v>81, FSCH/FSS/FSF</v>
      </c>
      <c r="P3" s="60"/>
      <c r="Q3" s="60"/>
      <c r="R3" s="60"/>
      <c r="S3" s="60"/>
      <c r="T3" s="3" t="s">
        <v>32</v>
      </c>
      <c r="U3" s="3"/>
      <c r="V3" s="3"/>
      <c r="W3" s="270" t="str">
        <f>IF('Cover Sheet'!$D$15&gt;0,'Cover Sheet'!$D$15,"")</f>
        <v>École Centrale de Lyon</v>
      </c>
      <c r="X3" s="60"/>
      <c r="Y3" s="60"/>
      <c r="Z3" s="60"/>
      <c r="AA3" s="60"/>
      <c r="AB3" s="60"/>
      <c r="AC3" s="60"/>
      <c r="AD3" s="3" t="s">
        <v>34</v>
      </c>
      <c r="AE3" s="3"/>
      <c r="AF3" s="3"/>
      <c r="AG3" s="3"/>
      <c r="AH3" s="270" t="str">
        <f>IF('Cover Sheet'!$O$15&gt;0,'Cover Sheet'!$O$15,"")</f>
        <v>81, FSCH/FSS/FSF</v>
      </c>
      <c r="AI3" s="60"/>
      <c r="AJ3" s="60"/>
      <c r="AK3" s="60"/>
      <c r="AL3" s="94"/>
      <c r="AM3" s="3" t="s">
        <v>32</v>
      </c>
      <c r="AN3" s="3"/>
      <c r="AO3" s="3"/>
      <c r="AP3" s="270" t="str">
        <f>IF('Cover Sheet'!$D$15&gt;0,'Cover Sheet'!$D$15,"")</f>
        <v>École Centrale de Lyon</v>
      </c>
      <c r="AQ3" s="60"/>
      <c r="AR3" s="60"/>
      <c r="AS3" s="60"/>
      <c r="AT3" s="60"/>
      <c r="AU3" s="60"/>
      <c r="AV3" s="60"/>
      <c r="AW3" s="3" t="s">
        <v>34</v>
      </c>
      <c r="AX3" s="3"/>
      <c r="AY3" s="3"/>
      <c r="AZ3" s="3"/>
      <c r="BA3" s="270" t="str">
        <f>IF('Cover Sheet'!$O$15&gt;0,'Cover Sheet'!$O$15,"")</f>
        <v>81, FSCH/FSS/FSF</v>
      </c>
      <c r="BB3" s="60"/>
      <c r="BC3" s="60"/>
      <c r="BD3" s="60"/>
      <c r="BE3" s="94"/>
      <c r="BF3" s="3" t="s">
        <v>32</v>
      </c>
      <c r="BG3" s="3"/>
      <c r="BH3" s="3"/>
      <c r="BI3" s="270" t="str">
        <f>IF('Cover Sheet'!$D$15&gt;0,'Cover Sheet'!$D$15,"")</f>
        <v>École Centrale de Lyon</v>
      </c>
      <c r="BJ3" s="60"/>
      <c r="BK3" s="60"/>
      <c r="BL3" s="60"/>
      <c r="BM3" s="60"/>
      <c r="BN3" s="60"/>
      <c r="BO3" s="60"/>
      <c r="BP3" s="3" t="s">
        <v>34</v>
      </c>
      <c r="BQ3" s="3"/>
      <c r="BR3" s="3"/>
      <c r="BS3" s="3"/>
      <c r="BT3" s="270" t="str">
        <f>IF('Cover Sheet'!$O$15&gt;0,'Cover Sheet'!$O$15,"")</f>
        <v>81, FSCH/FSS/FSF</v>
      </c>
      <c r="BU3" s="60"/>
      <c r="BV3" s="60"/>
      <c r="BW3" s="60"/>
      <c r="BX3" s="94"/>
      <c r="BY3" s="3" t="s">
        <v>32</v>
      </c>
      <c r="BZ3" s="3"/>
      <c r="CA3" s="3"/>
      <c r="CB3" s="270" t="str">
        <f>IF('Cover Sheet'!$D$15&gt;0,'Cover Sheet'!$D$15,"")</f>
        <v>École Centrale de Lyon</v>
      </c>
      <c r="CC3" s="60"/>
      <c r="CD3" s="60"/>
      <c r="CE3" s="60"/>
      <c r="CF3" s="60"/>
      <c r="CG3" s="60"/>
      <c r="CH3" s="60"/>
      <c r="CI3" s="3" t="s">
        <v>34</v>
      </c>
      <c r="CJ3" s="3"/>
      <c r="CK3" s="3"/>
      <c r="CL3" s="3"/>
      <c r="CM3" s="270" t="str">
        <f>IF('Cover Sheet'!$O$15&gt;0,'Cover Sheet'!$O$15,"")</f>
        <v>81, FSCH/FSS/FSF</v>
      </c>
      <c r="CN3" s="60"/>
      <c r="CO3" s="60"/>
      <c r="CP3" s="60"/>
      <c r="CQ3" s="94"/>
    </row>
    <row r="4" ht="12.75" customHeight="1">
      <c r="A4" s="238"/>
      <c r="B4" s="3"/>
      <c r="C4" s="3"/>
      <c r="D4" s="3"/>
      <c r="E4" s="3"/>
      <c r="F4" s="3"/>
      <c r="G4" s="3"/>
      <c r="H4" s="3"/>
      <c r="I4" s="3"/>
      <c r="J4" s="3"/>
      <c r="K4" s="3"/>
      <c r="L4" s="3"/>
      <c r="M4" s="3"/>
      <c r="N4" s="3"/>
      <c r="O4" s="3"/>
      <c r="P4" s="3"/>
      <c r="Q4" s="3"/>
      <c r="R4" s="3"/>
      <c r="S4" s="239"/>
      <c r="T4" s="238"/>
      <c r="U4" s="3"/>
      <c r="V4" s="3"/>
      <c r="W4" s="3"/>
      <c r="X4" s="3"/>
      <c r="Y4" s="3"/>
      <c r="Z4" s="3"/>
      <c r="AA4" s="3"/>
      <c r="AB4" s="3"/>
      <c r="AC4" s="3"/>
      <c r="AD4" s="3"/>
      <c r="AE4" s="3"/>
      <c r="AF4" s="3"/>
      <c r="AG4" s="3"/>
      <c r="AH4" s="3"/>
      <c r="AI4" s="3"/>
      <c r="AJ4" s="3"/>
      <c r="AK4" s="3"/>
      <c r="AL4" s="239"/>
      <c r="AM4" s="238"/>
      <c r="AN4" s="3"/>
      <c r="AO4" s="3"/>
      <c r="AP4" s="3"/>
      <c r="AQ4" s="3"/>
      <c r="AR4" s="3"/>
      <c r="AS4" s="3"/>
      <c r="AT4" s="3"/>
      <c r="AU4" s="3"/>
      <c r="AV4" s="3"/>
      <c r="AW4" s="3"/>
      <c r="AX4" s="3"/>
      <c r="AY4" s="3"/>
      <c r="AZ4" s="3"/>
      <c r="BA4" s="3"/>
      <c r="BB4" s="3"/>
      <c r="BC4" s="3"/>
      <c r="BD4" s="3"/>
      <c r="BE4" s="239"/>
      <c r="BF4" s="238"/>
      <c r="BG4" s="3"/>
      <c r="BH4" s="3"/>
      <c r="BI4" s="3"/>
      <c r="BJ4" s="3"/>
      <c r="BK4" s="3"/>
      <c r="BL4" s="3"/>
      <c r="BM4" s="3"/>
      <c r="BN4" s="3"/>
      <c r="BO4" s="3"/>
      <c r="BP4" s="3"/>
      <c r="BQ4" s="3"/>
      <c r="BR4" s="3"/>
      <c r="BS4" s="3"/>
      <c r="BT4" s="3"/>
      <c r="BU4" s="3"/>
      <c r="BV4" s="3"/>
      <c r="BW4" s="3"/>
      <c r="BX4" s="239"/>
      <c r="BY4" s="238"/>
      <c r="BZ4" s="3"/>
      <c r="CA4" s="3"/>
      <c r="CB4" s="3"/>
      <c r="CC4" s="3"/>
      <c r="CD4" s="3"/>
      <c r="CE4" s="3"/>
      <c r="CF4" s="3"/>
      <c r="CG4" s="3"/>
      <c r="CH4" s="3"/>
      <c r="CI4" s="3"/>
      <c r="CJ4" s="3"/>
      <c r="CK4" s="3"/>
      <c r="CL4" s="3"/>
      <c r="CM4" s="3"/>
      <c r="CN4" s="3"/>
      <c r="CO4" s="3"/>
      <c r="CP4" s="3"/>
      <c r="CQ4" s="239"/>
    </row>
    <row r="5" ht="12.75" customHeight="1">
      <c r="A5" s="271"/>
      <c r="B5" s="272"/>
      <c r="C5" s="272"/>
      <c r="D5" s="272"/>
      <c r="E5" s="272"/>
      <c r="F5" s="272"/>
      <c r="G5" s="272"/>
      <c r="H5" s="272"/>
      <c r="I5" s="272"/>
      <c r="J5" s="272"/>
      <c r="K5" s="272"/>
      <c r="L5" s="272"/>
      <c r="M5" s="272"/>
      <c r="N5" s="272"/>
      <c r="O5" s="272"/>
      <c r="P5" s="272"/>
      <c r="Q5" s="272"/>
      <c r="R5" s="272"/>
      <c r="S5" s="273"/>
      <c r="T5" s="271"/>
      <c r="U5" s="272"/>
      <c r="V5" s="272"/>
      <c r="W5" s="272"/>
      <c r="X5" s="272"/>
      <c r="Y5" s="272"/>
      <c r="Z5" s="272"/>
      <c r="AA5" s="272"/>
      <c r="AB5" s="272"/>
      <c r="AC5" s="272"/>
      <c r="AD5" s="272"/>
      <c r="AE5" s="272"/>
      <c r="AF5" s="272"/>
      <c r="AG5" s="272"/>
      <c r="AH5" s="272"/>
      <c r="AI5" s="272"/>
      <c r="AJ5" s="272"/>
      <c r="AK5" s="272"/>
      <c r="AL5" s="273"/>
      <c r="AM5" s="271"/>
      <c r="AN5" s="272"/>
      <c r="AO5" s="272"/>
      <c r="AP5" s="272"/>
      <c r="AQ5" s="272"/>
      <c r="AR5" s="272"/>
      <c r="AS5" s="272"/>
      <c r="AT5" s="272"/>
      <c r="AU5" s="272"/>
      <c r="AV5" s="272"/>
      <c r="AW5" s="272"/>
      <c r="AX5" s="272"/>
      <c r="AY5" s="272"/>
      <c r="AZ5" s="272"/>
      <c r="BA5" s="272"/>
      <c r="BB5" s="272"/>
      <c r="BC5" s="272"/>
      <c r="BD5" s="272"/>
      <c r="BE5" s="273"/>
      <c r="BF5" s="271"/>
      <c r="BG5" s="272"/>
      <c r="BH5" s="272"/>
      <c r="BI5" s="272"/>
      <c r="BJ5" s="272"/>
      <c r="BK5" s="272"/>
      <c r="BL5" s="272"/>
      <c r="BM5" s="272"/>
      <c r="BN5" s="272"/>
      <c r="BO5" s="272"/>
      <c r="BP5" s="272"/>
      <c r="BQ5" s="272"/>
      <c r="BR5" s="272"/>
      <c r="BS5" s="272"/>
      <c r="BT5" s="272"/>
      <c r="BU5" s="272"/>
      <c r="BV5" s="272"/>
      <c r="BW5" s="272"/>
      <c r="BX5" s="273"/>
      <c r="BY5" s="46"/>
      <c r="BZ5" s="47"/>
      <c r="CA5" s="47"/>
      <c r="CB5" s="47"/>
      <c r="CC5" s="47"/>
      <c r="CD5" s="47"/>
      <c r="CE5" s="47"/>
      <c r="CF5" s="47"/>
      <c r="CG5" s="47"/>
      <c r="CH5" s="47"/>
      <c r="CI5" s="47"/>
      <c r="CJ5" s="47"/>
      <c r="CK5" s="47"/>
      <c r="CL5" s="47"/>
      <c r="CM5" s="47"/>
      <c r="CN5" s="47"/>
      <c r="CO5" s="47"/>
      <c r="CP5" s="47"/>
      <c r="CQ5" s="48"/>
    </row>
    <row r="6" ht="12.75" customHeight="1">
      <c r="A6" s="274"/>
      <c r="B6" s="274"/>
      <c r="C6" s="51"/>
      <c r="D6" s="274"/>
      <c r="E6" s="51"/>
      <c r="F6" s="51"/>
      <c r="G6" s="51"/>
      <c r="H6" s="51"/>
      <c r="I6" s="51"/>
      <c r="J6" s="51"/>
      <c r="K6" s="51"/>
      <c r="L6" s="51"/>
      <c r="M6" s="51"/>
      <c r="N6" s="51"/>
      <c r="O6" s="51"/>
      <c r="P6" s="51"/>
      <c r="Q6" s="51"/>
      <c r="R6" s="51"/>
      <c r="S6" s="52"/>
      <c r="T6" s="274"/>
      <c r="U6" s="274"/>
      <c r="V6" s="51"/>
      <c r="W6" s="274"/>
      <c r="X6" s="51"/>
      <c r="Y6" s="51"/>
      <c r="Z6" s="51"/>
      <c r="AA6" s="51"/>
      <c r="AB6" s="51"/>
      <c r="AC6" s="51"/>
      <c r="AD6" s="51"/>
      <c r="AE6" s="51"/>
      <c r="AF6" s="51"/>
      <c r="AG6" s="51"/>
      <c r="AH6" s="51"/>
      <c r="AI6" s="51"/>
      <c r="AJ6" s="51"/>
      <c r="AK6" s="51"/>
      <c r="AL6" s="52"/>
      <c r="AM6" s="274"/>
      <c r="AN6" s="274"/>
      <c r="AO6" s="51"/>
      <c r="AP6" s="274"/>
      <c r="AQ6" s="51"/>
      <c r="AR6" s="51"/>
      <c r="AS6" s="51"/>
      <c r="AT6" s="51"/>
      <c r="AU6" s="51"/>
      <c r="AV6" s="51"/>
      <c r="AW6" s="51"/>
      <c r="AX6" s="51"/>
      <c r="AY6" s="51"/>
      <c r="AZ6" s="51"/>
      <c r="BA6" s="51"/>
      <c r="BB6" s="51"/>
      <c r="BC6" s="51"/>
      <c r="BD6" s="51"/>
      <c r="BE6" s="52"/>
      <c r="BF6" s="274"/>
      <c r="BG6" s="274"/>
      <c r="BH6" s="51"/>
      <c r="BI6" s="274"/>
      <c r="BJ6" s="51"/>
      <c r="BK6" s="51"/>
      <c r="BL6" s="51"/>
      <c r="BM6" s="51"/>
      <c r="BN6" s="51"/>
      <c r="BO6" s="51"/>
      <c r="BP6" s="51"/>
      <c r="BQ6" s="51"/>
      <c r="BR6" s="51"/>
      <c r="BS6" s="51"/>
      <c r="BT6" s="51"/>
      <c r="BU6" s="51"/>
      <c r="BV6" s="51"/>
      <c r="BW6" s="51"/>
      <c r="BX6" s="52"/>
      <c r="BY6" s="50"/>
      <c r="BZ6" s="51"/>
      <c r="CA6" s="51"/>
      <c r="CB6" s="51"/>
      <c r="CC6" s="51"/>
      <c r="CD6" s="51"/>
      <c r="CE6" s="51"/>
      <c r="CF6" s="51"/>
      <c r="CG6" s="51"/>
      <c r="CH6" s="51"/>
      <c r="CI6" s="51"/>
      <c r="CJ6" s="51"/>
      <c r="CK6" s="51"/>
      <c r="CL6" s="51"/>
      <c r="CM6" s="51"/>
      <c r="CN6" s="51"/>
      <c r="CO6" s="51"/>
      <c r="CP6" s="51"/>
      <c r="CQ6" s="52"/>
    </row>
    <row r="7" ht="12.75" customHeight="1">
      <c r="A7" s="274"/>
      <c r="B7" s="274" t="s">
        <v>216</v>
      </c>
      <c r="C7" s="51"/>
      <c r="D7" s="274"/>
      <c r="E7" s="51"/>
      <c r="F7" s="51"/>
      <c r="G7" s="51"/>
      <c r="H7" s="51"/>
      <c r="I7" s="51"/>
      <c r="J7" s="51"/>
      <c r="K7" s="51"/>
      <c r="L7" s="51"/>
      <c r="M7" s="51"/>
      <c r="N7" s="51"/>
      <c r="O7" s="51"/>
      <c r="P7" s="51"/>
      <c r="Q7" s="51"/>
      <c r="R7" s="51"/>
      <c r="S7" s="52"/>
      <c r="T7" s="274"/>
      <c r="U7" s="274" t="s">
        <v>216</v>
      </c>
      <c r="V7" s="51"/>
      <c r="W7" s="274"/>
      <c r="X7" s="51"/>
      <c r="Y7" s="51"/>
      <c r="Z7" s="51"/>
      <c r="AA7" s="51"/>
      <c r="AB7" s="51"/>
      <c r="AC7" s="51"/>
      <c r="AD7" s="51"/>
      <c r="AE7" s="51"/>
      <c r="AF7" s="51"/>
      <c r="AG7" s="51"/>
      <c r="AH7" s="51"/>
      <c r="AI7" s="51"/>
      <c r="AJ7" s="51"/>
      <c r="AK7" s="51"/>
      <c r="AL7" s="52"/>
      <c r="AM7" s="274"/>
      <c r="AN7" s="274" t="s">
        <v>216</v>
      </c>
      <c r="AO7" s="51"/>
      <c r="AP7" s="274"/>
      <c r="AQ7" s="51"/>
      <c r="AR7" s="51"/>
      <c r="AS7" s="51"/>
      <c r="AT7" s="51"/>
      <c r="AU7" s="51"/>
      <c r="AV7" s="51"/>
      <c r="AW7" s="51"/>
      <c r="AX7" s="51"/>
      <c r="AY7" s="51"/>
      <c r="AZ7" s="51"/>
      <c r="BA7" s="51"/>
      <c r="BB7" s="51"/>
      <c r="BC7" s="51"/>
      <c r="BD7" s="51"/>
      <c r="BE7" s="52"/>
      <c r="BF7" s="274"/>
      <c r="BG7" s="274" t="s">
        <v>216</v>
      </c>
      <c r="BH7" s="51"/>
      <c r="BI7" s="274"/>
      <c r="BJ7" s="51"/>
      <c r="BK7" s="51"/>
      <c r="BL7" s="51"/>
      <c r="BM7" s="51"/>
      <c r="BN7" s="51"/>
      <c r="BO7" s="51"/>
      <c r="BP7" s="51"/>
      <c r="BQ7" s="51"/>
      <c r="BR7" s="51"/>
      <c r="BS7" s="51"/>
      <c r="BT7" s="51"/>
      <c r="BU7" s="51"/>
      <c r="BV7" s="51"/>
      <c r="BW7" s="51"/>
      <c r="BX7" s="52"/>
      <c r="BY7" s="50"/>
      <c r="BZ7" s="274" t="s">
        <v>216</v>
      </c>
      <c r="CA7" s="51"/>
      <c r="CB7" s="51"/>
      <c r="CC7" s="51"/>
      <c r="CD7" s="51"/>
      <c r="CE7" s="51"/>
      <c r="CF7" s="51"/>
      <c r="CG7" s="51"/>
      <c r="CH7" s="51"/>
      <c r="CI7" s="51"/>
      <c r="CJ7" s="51"/>
      <c r="CK7" s="51"/>
      <c r="CL7" s="51"/>
      <c r="CM7" s="51"/>
      <c r="CN7" s="51"/>
      <c r="CO7" s="51"/>
      <c r="CP7" s="51"/>
      <c r="CQ7" s="52"/>
    </row>
    <row r="8" ht="12.75" customHeight="1">
      <c r="A8" s="274"/>
      <c r="B8" s="275"/>
      <c r="C8" s="51"/>
      <c r="D8" s="274"/>
      <c r="E8" s="51"/>
      <c r="F8" s="51"/>
      <c r="G8" s="51"/>
      <c r="H8" s="51"/>
      <c r="I8" s="51"/>
      <c r="J8" s="51"/>
      <c r="K8" s="51"/>
      <c r="L8" s="51"/>
      <c r="M8" s="51"/>
      <c r="N8" s="51"/>
      <c r="O8" s="51"/>
      <c r="P8" s="51"/>
      <c r="Q8" s="51"/>
      <c r="R8" s="51"/>
      <c r="S8" s="52"/>
      <c r="T8" s="274"/>
      <c r="U8" s="275"/>
      <c r="V8" s="51"/>
      <c r="W8" s="274"/>
      <c r="X8" s="51"/>
      <c r="Y8" s="51"/>
      <c r="Z8" s="51"/>
      <c r="AA8" s="51"/>
      <c r="AB8" s="51"/>
      <c r="AC8" s="51"/>
      <c r="AD8" s="51"/>
      <c r="AE8" s="51"/>
      <c r="AF8" s="51"/>
      <c r="AG8" s="51"/>
      <c r="AH8" s="51"/>
      <c r="AI8" s="51"/>
      <c r="AJ8" s="51"/>
      <c r="AK8" s="51"/>
      <c r="AL8" s="52"/>
      <c r="AM8" s="274"/>
      <c r="AN8" s="275"/>
      <c r="AO8" s="51"/>
      <c r="AP8" s="274"/>
      <c r="AQ8" s="51"/>
      <c r="AR8" s="51"/>
      <c r="AS8" s="51"/>
      <c r="AT8" s="51"/>
      <c r="AU8" s="51"/>
      <c r="AV8" s="51"/>
      <c r="AW8" s="51"/>
      <c r="AX8" s="51"/>
      <c r="AY8" s="51"/>
      <c r="AZ8" s="51"/>
      <c r="BA8" s="51"/>
      <c r="BB8" s="51"/>
      <c r="BC8" s="51"/>
      <c r="BD8" s="51"/>
      <c r="BE8" s="52"/>
      <c r="BF8" s="274"/>
      <c r="BG8" s="275"/>
      <c r="BH8" s="51"/>
      <c r="BI8" s="274"/>
      <c r="BJ8" s="51"/>
      <c r="BK8" s="51"/>
      <c r="BL8" s="51"/>
      <c r="BM8" s="51"/>
      <c r="BN8" s="51"/>
      <c r="BO8" s="51"/>
      <c r="BP8" s="51"/>
      <c r="BQ8" s="51"/>
      <c r="BR8" s="51"/>
      <c r="BS8" s="51"/>
      <c r="BT8" s="51"/>
      <c r="BU8" s="51"/>
      <c r="BV8" s="51"/>
      <c r="BW8" s="51"/>
      <c r="BX8" s="52"/>
      <c r="BY8" s="50"/>
      <c r="BZ8" s="275"/>
      <c r="CA8" s="51"/>
      <c r="CB8" s="51"/>
      <c r="CC8" s="51"/>
      <c r="CD8" s="51"/>
      <c r="CE8" s="51"/>
      <c r="CF8" s="51"/>
      <c r="CG8" s="51"/>
      <c r="CH8" s="51"/>
      <c r="CI8" s="51"/>
      <c r="CJ8" s="51"/>
      <c r="CK8" s="51"/>
      <c r="CL8" s="51"/>
      <c r="CM8" s="51"/>
      <c r="CN8" s="51"/>
      <c r="CO8" s="51"/>
      <c r="CP8" s="51"/>
      <c r="CQ8" s="52"/>
    </row>
    <row r="9" ht="12.75" customHeight="1">
      <c r="A9" s="274"/>
      <c r="B9" s="274" t="s">
        <v>217</v>
      </c>
      <c r="C9" s="51"/>
      <c r="D9" s="274"/>
      <c r="E9" s="51"/>
      <c r="F9" s="51"/>
      <c r="G9" s="51"/>
      <c r="H9" s="51"/>
      <c r="I9" s="51"/>
      <c r="J9" s="51"/>
      <c r="K9" s="51"/>
      <c r="L9" s="51"/>
      <c r="M9" s="51"/>
      <c r="N9" s="51"/>
      <c r="O9" s="51"/>
      <c r="P9" s="51"/>
      <c r="Q9" s="51"/>
      <c r="R9" s="51"/>
      <c r="S9" s="52"/>
      <c r="T9" s="274"/>
      <c r="U9" s="274" t="s">
        <v>217</v>
      </c>
      <c r="V9" s="51"/>
      <c r="W9" s="274"/>
      <c r="X9" s="51"/>
      <c r="Y9" s="51"/>
      <c r="Z9" s="51"/>
      <c r="AA9" s="51"/>
      <c r="AB9" s="51"/>
      <c r="AC9" s="51"/>
      <c r="AD9" s="51"/>
      <c r="AE9" s="51"/>
      <c r="AF9" s="51"/>
      <c r="AG9" s="51"/>
      <c r="AH9" s="51"/>
      <c r="AI9" s="51"/>
      <c r="AJ9" s="51"/>
      <c r="AK9" s="51"/>
      <c r="AL9" s="52"/>
      <c r="AM9" s="274"/>
      <c r="AN9" s="274" t="s">
        <v>217</v>
      </c>
      <c r="AO9" s="51"/>
      <c r="AP9" s="274"/>
      <c r="AQ9" s="51"/>
      <c r="AR9" s="51"/>
      <c r="AS9" s="51"/>
      <c r="AT9" s="51"/>
      <c r="AU9" s="51"/>
      <c r="AV9" s="51"/>
      <c r="AW9" s="51"/>
      <c r="AX9" s="51"/>
      <c r="AY9" s="51"/>
      <c r="AZ9" s="51"/>
      <c r="BA9" s="51"/>
      <c r="BB9" s="51"/>
      <c r="BC9" s="51"/>
      <c r="BD9" s="51"/>
      <c r="BE9" s="52"/>
      <c r="BF9" s="274"/>
      <c r="BG9" s="274" t="s">
        <v>217</v>
      </c>
      <c r="BH9" s="51"/>
      <c r="BI9" s="274"/>
      <c r="BJ9" s="51"/>
      <c r="BK9" s="51"/>
      <c r="BL9" s="51"/>
      <c r="BM9" s="51"/>
      <c r="BN9" s="51"/>
      <c r="BO9" s="51"/>
      <c r="BP9" s="51"/>
      <c r="BQ9" s="51"/>
      <c r="BR9" s="51"/>
      <c r="BS9" s="51"/>
      <c r="BT9" s="51"/>
      <c r="BU9" s="51"/>
      <c r="BV9" s="51"/>
      <c r="BW9" s="51"/>
      <c r="BX9" s="52"/>
      <c r="BY9" s="50"/>
      <c r="BZ9" s="274" t="s">
        <v>217</v>
      </c>
      <c r="CA9" s="51"/>
      <c r="CB9" s="51"/>
      <c r="CC9" s="51"/>
      <c r="CD9" s="51"/>
      <c r="CE9" s="51"/>
      <c r="CF9" s="51"/>
      <c r="CG9" s="51"/>
      <c r="CH9" s="51"/>
      <c r="CI9" s="51"/>
      <c r="CJ9" s="51"/>
      <c r="CK9" s="51"/>
      <c r="CL9" s="51"/>
      <c r="CM9" s="51"/>
      <c r="CN9" s="51"/>
      <c r="CO9" s="51"/>
      <c r="CP9" s="51"/>
      <c r="CQ9" s="52"/>
    </row>
    <row r="10" ht="12.75" customHeight="1">
      <c r="A10" s="274"/>
      <c r="B10" s="275"/>
      <c r="C10" s="51"/>
      <c r="D10" s="51"/>
      <c r="E10" s="51"/>
      <c r="F10" s="51"/>
      <c r="G10" s="51"/>
      <c r="H10" s="51"/>
      <c r="I10" s="51"/>
      <c r="J10" s="51"/>
      <c r="K10" s="51"/>
      <c r="L10" s="51"/>
      <c r="M10" s="51"/>
      <c r="N10" s="51"/>
      <c r="O10" s="51"/>
      <c r="P10" s="51"/>
      <c r="Q10" s="51"/>
      <c r="R10" s="51"/>
      <c r="S10" s="52"/>
      <c r="T10" s="274"/>
      <c r="U10" s="275"/>
      <c r="V10" s="51"/>
      <c r="W10" s="51"/>
      <c r="X10" s="51"/>
      <c r="Y10" s="51"/>
      <c r="Z10" s="51"/>
      <c r="AA10" s="51"/>
      <c r="AB10" s="51"/>
      <c r="AC10" s="51"/>
      <c r="AD10" s="51"/>
      <c r="AE10" s="51"/>
      <c r="AF10" s="51"/>
      <c r="AG10" s="51"/>
      <c r="AH10" s="51"/>
      <c r="AI10" s="51"/>
      <c r="AJ10" s="51"/>
      <c r="AK10" s="51"/>
      <c r="AL10" s="52"/>
      <c r="AM10" s="274"/>
      <c r="AN10" s="275"/>
      <c r="AO10" s="51"/>
      <c r="AP10" s="51"/>
      <c r="AQ10" s="51"/>
      <c r="AR10" s="51"/>
      <c r="AS10" s="51"/>
      <c r="AT10" s="51"/>
      <c r="AU10" s="51"/>
      <c r="AV10" s="51"/>
      <c r="AW10" s="51"/>
      <c r="AX10" s="51"/>
      <c r="AY10" s="51"/>
      <c r="AZ10" s="51"/>
      <c r="BA10" s="51"/>
      <c r="BB10" s="51"/>
      <c r="BC10" s="51"/>
      <c r="BD10" s="51"/>
      <c r="BE10" s="52"/>
      <c r="BF10" s="274"/>
      <c r="BG10" s="275"/>
      <c r="BH10" s="51"/>
      <c r="BI10" s="51"/>
      <c r="BJ10" s="51"/>
      <c r="BK10" s="51"/>
      <c r="BL10" s="51"/>
      <c r="BM10" s="51"/>
      <c r="BN10" s="51"/>
      <c r="BO10" s="51"/>
      <c r="BP10" s="51"/>
      <c r="BQ10" s="51"/>
      <c r="BR10" s="51"/>
      <c r="BS10" s="51"/>
      <c r="BT10" s="51"/>
      <c r="BU10" s="51"/>
      <c r="BV10" s="51"/>
      <c r="BW10" s="51"/>
      <c r="BX10" s="52"/>
      <c r="BY10" s="50"/>
      <c r="BZ10" s="275"/>
      <c r="CA10" s="51"/>
      <c r="CB10" s="51"/>
      <c r="CC10" s="51"/>
      <c r="CD10" s="51"/>
      <c r="CE10" s="51"/>
      <c r="CF10" s="51"/>
      <c r="CG10" s="51"/>
      <c r="CH10" s="51"/>
      <c r="CI10" s="51"/>
      <c r="CJ10" s="51"/>
      <c r="CK10" s="51"/>
      <c r="CL10" s="51"/>
      <c r="CM10" s="51"/>
      <c r="CN10" s="51"/>
      <c r="CO10" s="51"/>
      <c r="CP10" s="51"/>
      <c r="CQ10" s="52"/>
    </row>
    <row r="11" ht="12.75" customHeight="1">
      <c r="A11" s="50"/>
      <c r="B11" s="274" t="s">
        <v>218</v>
      </c>
      <c r="C11" s="51"/>
      <c r="D11" s="51"/>
      <c r="E11" s="51"/>
      <c r="F11" s="51"/>
      <c r="G11" s="51"/>
      <c r="H11" s="51"/>
      <c r="I11" s="51"/>
      <c r="J11" s="51"/>
      <c r="K11" s="51"/>
      <c r="L11" s="51"/>
      <c r="M11" s="51"/>
      <c r="N11" s="51"/>
      <c r="O11" s="51"/>
      <c r="P11" s="51"/>
      <c r="Q11" s="51"/>
      <c r="R11" s="51"/>
      <c r="S11" s="52"/>
      <c r="T11" s="50"/>
      <c r="U11" s="274" t="s">
        <v>218</v>
      </c>
      <c r="V11" s="51"/>
      <c r="W11" s="51"/>
      <c r="X11" s="51"/>
      <c r="Y11" s="51"/>
      <c r="Z11" s="51"/>
      <c r="AA11" s="51"/>
      <c r="AB11" s="51"/>
      <c r="AC11" s="51"/>
      <c r="AD11" s="51"/>
      <c r="AE11" s="51"/>
      <c r="AF11" s="51"/>
      <c r="AG11" s="51"/>
      <c r="AH11" s="51"/>
      <c r="AI11" s="51"/>
      <c r="AJ11" s="51"/>
      <c r="AK11" s="51"/>
      <c r="AL11" s="52"/>
      <c r="AM11" s="50"/>
      <c r="AN11" s="274" t="s">
        <v>218</v>
      </c>
      <c r="AO11" s="51"/>
      <c r="AP11" s="51"/>
      <c r="AQ11" s="51"/>
      <c r="AR11" s="51"/>
      <c r="AS11" s="51"/>
      <c r="AT11" s="51"/>
      <c r="AU11" s="51"/>
      <c r="AV11" s="51"/>
      <c r="AW11" s="51"/>
      <c r="AX11" s="51"/>
      <c r="AY11" s="51"/>
      <c r="AZ11" s="51"/>
      <c r="BA11" s="51"/>
      <c r="BB11" s="51"/>
      <c r="BC11" s="51"/>
      <c r="BD11" s="51"/>
      <c r="BE11" s="52"/>
      <c r="BF11" s="50"/>
      <c r="BG11" s="274" t="s">
        <v>218</v>
      </c>
      <c r="BH11" s="51"/>
      <c r="BI11" s="51"/>
      <c r="BJ11" s="51"/>
      <c r="BK11" s="51"/>
      <c r="BL11" s="51"/>
      <c r="BM11" s="51"/>
      <c r="BN11" s="51"/>
      <c r="BO11" s="51"/>
      <c r="BP11" s="51"/>
      <c r="BQ11" s="51"/>
      <c r="BR11" s="51"/>
      <c r="BS11" s="51"/>
      <c r="BT11" s="51"/>
      <c r="BU11" s="51"/>
      <c r="BV11" s="51"/>
      <c r="BW11" s="51"/>
      <c r="BX11" s="52"/>
      <c r="BY11" s="50"/>
      <c r="BZ11" s="274" t="s">
        <v>218</v>
      </c>
      <c r="CA11" s="51"/>
      <c r="CB11" s="51"/>
      <c r="CC11" s="274"/>
      <c r="CD11" s="51"/>
      <c r="CE11" s="274"/>
      <c r="CF11" s="51"/>
      <c r="CG11" s="51"/>
      <c r="CH11" s="51"/>
      <c r="CI11" s="51"/>
      <c r="CJ11" s="51"/>
      <c r="CK11" s="51"/>
      <c r="CL11" s="51"/>
      <c r="CM11" s="51"/>
      <c r="CN11" s="51"/>
      <c r="CO11" s="51"/>
      <c r="CP11" s="51"/>
      <c r="CQ11" s="52"/>
    </row>
    <row r="12" ht="12.75" customHeight="1">
      <c r="A12" s="50"/>
      <c r="B12" s="51"/>
      <c r="C12" s="51"/>
      <c r="D12" s="51"/>
      <c r="E12" s="51"/>
      <c r="F12" s="51"/>
      <c r="G12" s="274"/>
      <c r="H12" s="51"/>
      <c r="I12" s="51"/>
      <c r="J12" s="51"/>
      <c r="K12" s="51"/>
      <c r="L12" s="51"/>
      <c r="M12" s="51"/>
      <c r="N12" s="51"/>
      <c r="O12" s="51"/>
      <c r="P12" s="51"/>
      <c r="Q12" s="51"/>
      <c r="R12" s="51"/>
      <c r="S12" s="52"/>
      <c r="T12" s="50"/>
      <c r="U12" s="51"/>
      <c r="V12" s="51"/>
      <c r="W12" s="51"/>
      <c r="X12" s="51"/>
      <c r="Y12" s="51"/>
      <c r="Z12" s="274"/>
      <c r="AA12" s="51"/>
      <c r="AB12" s="51"/>
      <c r="AC12" s="51"/>
      <c r="AD12" s="51"/>
      <c r="AE12" s="51"/>
      <c r="AF12" s="51"/>
      <c r="AG12" s="51"/>
      <c r="AH12" s="51"/>
      <c r="AI12" s="51"/>
      <c r="AJ12" s="51"/>
      <c r="AK12" s="51"/>
      <c r="AL12" s="52"/>
      <c r="AM12" s="50"/>
      <c r="AN12" s="51"/>
      <c r="AO12" s="51"/>
      <c r="AP12" s="51"/>
      <c r="AQ12" s="51"/>
      <c r="AR12" s="51"/>
      <c r="AS12" s="274"/>
      <c r="AT12" s="51"/>
      <c r="AU12" s="51"/>
      <c r="AV12" s="51"/>
      <c r="AW12" s="51"/>
      <c r="AX12" s="51"/>
      <c r="AY12" s="51"/>
      <c r="AZ12" s="51"/>
      <c r="BA12" s="51"/>
      <c r="BB12" s="51"/>
      <c r="BC12" s="51"/>
      <c r="BD12" s="51"/>
      <c r="BE12" s="52"/>
      <c r="BF12" s="50"/>
      <c r="BG12" s="51"/>
      <c r="BH12" s="51"/>
      <c r="BI12" s="51"/>
      <c r="BJ12" s="51"/>
      <c r="BK12" s="51"/>
      <c r="BL12" s="51"/>
      <c r="BM12" s="51"/>
      <c r="BN12" s="51"/>
      <c r="BO12" s="51"/>
      <c r="BP12" s="51"/>
      <c r="BQ12" s="51"/>
      <c r="BR12" s="51"/>
      <c r="BS12" s="51"/>
      <c r="BT12" s="51"/>
      <c r="BU12" s="51"/>
      <c r="BV12" s="51"/>
      <c r="BW12" s="51"/>
      <c r="BX12" s="52"/>
      <c r="BY12" s="50"/>
      <c r="BZ12" s="51"/>
      <c r="CA12" s="51"/>
      <c r="CB12" s="51"/>
      <c r="CC12" s="51"/>
      <c r="CD12" s="51"/>
      <c r="CE12" s="51"/>
      <c r="CF12" s="51"/>
      <c r="CG12" s="51"/>
      <c r="CH12" s="51"/>
      <c r="CI12" s="51"/>
      <c r="CJ12" s="51"/>
      <c r="CK12" s="51"/>
      <c r="CL12" s="51"/>
      <c r="CM12" s="51"/>
      <c r="CN12" s="51"/>
      <c r="CO12" s="51"/>
      <c r="CP12" s="51"/>
      <c r="CQ12" s="52"/>
    </row>
    <row r="13" ht="12.75" customHeight="1">
      <c r="A13" s="50"/>
      <c r="B13" s="51"/>
      <c r="C13" s="51"/>
      <c r="D13" s="51"/>
      <c r="E13" s="51"/>
      <c r="F13" s="51"/>
      <c r="G13" s="274"/>
      <c r="H13" s="51"/>
      <c r="I13" s="51"/>
      <c r="J13" s="51"/>
      <c r="K13" s="51"/>
      <c r="L13" s="51"/>
      <c r="M13" s="51"/>
      <c r="N13" s="51"/>
      <c r="O13" s="51"/>
      <c r="P13" s="51"/>
      <c r="Q13" s="51"/>
      <c r="R13" s="51"/>
      <c r="S13" s="52"/>
      <c r="T13" s="50"/>
      <c r="U13" s="51"/>
      <c r="V13" s="51"/>
      <c r="W13" s="51"/>
      <c r="X13" s="51"/>
      <c r="Y13" s="51"/>
      <c r="Z13" s="274"/>
      <c r="AA13" s="51"/>
      <c r="AB13" s="51"/>
      <c r="AC13" s="51"/>
      <c r="AD13" s="51"/>
      <c r="AE13" s="51"/>
      <c r="AF13" s="51"/>
      <c r="AG13" s="51"/>
      <c r="AH13" s="51"/>
      <c r="AI13" s="51"/>
      <c r="AJ13" s="51"/>
      <c r="AK13" s="51"/>
      <c r="AL13" s="52"/>
      <c r="AM13" s="50"/>
      <c r="AN13" s="51"/>
      <c r="AO13" s="51"/>
      <c r="AP13" s="51"/>
      <c r="AQ13" s="51"/>
      <c r="AR13" s="51"/>
      <c r="AS13" s="274"/>
      <c r="AT13" s="51"/>
      <c r="AU13" s="51"/>
      <c r="AV13" s="51"/>
      <c r="AW13" s="51"/>
      <c r="AX13" s="51"/>
      <c r="AY13" s="51"/>
      <c r="AZ13" s="51"/>
      <c r="BA13" s="51"/>
      <c r="BB13" s="51"/>
      <c r="BC13" s="51"/>
      <c r="BD13" s="51"/>
      <c r="BE13" s="52"/>
      <c r="BF13" s="50"/>
      <c r="BG13" s="51"/>
      <c r="BH13" s="51"/>
      <c r="BI13" s="51"/>
      <c r="BJ13" s="51"/>
      <c r="BK13" s="51"/>
      <c r="BL13" s="274"/>
      <c r="BM13" s="51"/>
      <c r="BN13" s="51"/>
      <c r="BO13" s="51"/>
      <c r="BP13" s="51"/>
      <c r="BQ13" s="51"/>
      <c r="BR13" s="51"/>
      <c r="BS13" s="51"/>
      <c r="BT13" s="51"/>
      <c r="BU13" s="51"/>
      <c r="BV13" s="51"/>
      <c r="BW13" s="51"/>
      <c r="BX13" s="52"/>
      <c r="BY13" s="50"/>
      <c r="BZ13" s="51"/>
      <c r="CA13" s="51"/>
      <c r="CB13" s="51"/>
      <c r="CC13" s="51"/>
      <c r="CD13" s="51"/>
      <c r="CE13" s="274"/>
      <c r="CF13" s="51"/>
      <c r="CG13" s="51"/>
      <c r="CH13" s="51"/>
      <c r="CI13" s="51"/>
      <c r="CJ13" s="51"/>
      <c r="CK13" s="51"/>
      <c r="CL13" s="51"/>
      <c r="CM13" s="51"/>
      <c r="CN13" s="51"/>
      <c r="CO13" s="51"/>
      <c r="CP13" s="51"/>
      <c r="CQ13" s="52"/>
    </row>
    <row r="14" ht="12.75" customHeight="1">
      <c r="A14" s="50"/>
      <c r="B14" s="51"/>
      <c r="C14" s="51"/>
      <c r="D14" s="51"/>
      <c r="E14" s="51"/>
      <c r="F14" s="51"/>
      <c r="G14" s="274"/>
      <c r="H14" s="51"/>
      <c r="I14" s="51"/>
      <c r="J14" s="51"/>
      <c r="K14" s="51"/>
      <c r="L14" s="51"/>
      <c r="M14" s="51"/>
      <c r="N14" s="51"/>
      <c r="O14" s="51"/>
      <c r="P14" s="51"/>
      <c r="Q14" s="51"/>
      <c r="R14" s="51"/>
      <c r="S14" s="52"/>
      <c r="T14" s="50"/>
      <c r="U14" s="51"/>
      <c r="V14" s="51"/>
      <c r="W14" s="51"/>
      <c r="X14" s="51"/>
      <c r="Y14" s="51"/>
      <c r="Z14" s="274"/>
      <c r="AA14" s="51"/>
      <c r="AB14" s="51"/>
      <c r="AC14" s="51"/>
      <c r="AD14" s="51"/>
      <c r="AE14" s="51"/>
      <c r="AF14" s="51"/>
      <c r="AG14" s="51"/>
      <c r="AH14" s="51"/>
      <c r="AI14" s="51"/>
      <c r="AJ14" s="51"/>
      <c r="AK14" s="51"/>
      <c r="AL14" s="52"/>
      <c r="AM14" s="50"/>
      <c r="AN14" s="51"/>
      <c r="AO14" s="51"/>
      <c r="AP14" s="51"/>
      <c r="AQ14" s="51"/>
      <c r="AR14" s="51"/>
      <c r="AS14" s="274"/>
      <c r="AT14" s="51"/>
      <c r="AU14" s="51"/>
      <c r="AV14" s="51"/>
      <c r="AW14" s="51"/>
      <c r="AX14" s="51"/>
      <c r="AY14" s="51"/>
      <c r="AZ14" s="51"/>
      <c r="BA14" s="51"/>
      <c r="BB14" s="51"/>
      <c r="BC14" s="51"/>
      <c r="BD14" s="51"/>
      <c r="BE14" s="52"/>
      <c r="BF14" s="50"/>
      <c r="BG14" s="51"/>
      <c r="BH14" s="51"/>
      <c r="BI14" s="51"/>
      <c r="BJ14" s="51"/>
      <c r="BK14" s="51"/>
      <c r="BL14" s="274"/>
      <c r="BM14" s="51"/>
      <c r="BN14" s="51"/>
      <c r="BO14" s="51"/>
      <c r="BP14" s="51"/>
      <c r="BQ14" s="51"/>
      <c r="BR14" s="51"/>
      <c r="BS14" s="51"/>
      <c r="BT14" s="51"/>
      <c r="BU14" s="51"/>
      <c r="BV14" s="51"/>
      <c r="BW14" s="51"/>
      <c r="BX14" s="52"/>
      <c r="BY14" s="50"/>
      <c r="BZ14" s="51"/>
      <c r="CA14" s="51"/>
      <c r="CB14" s="51"/>
      <c r="CC14" s="51"/>
      <c r="CD14" s="51"/>
      <c r="CE14" s="51"/>
      <c r="CF14" s="51"/>
      <c r="CG14" s="51"/>
      <c r="CH14" s="51"/>
      <c r="CI14" s="51"/>
      <c r="CJ14" s="51"/>
      <c r="CK14" s="51"/>
      <c r="CL14" s="51"/>
      <c r="CM14" s="51"/>
      <c r="CN14" s="51"/>
      <c r="CO14" s="51"/>
      <c r="CP14" s="51"/>
      <c r="CQ14" s="52"/>
    </row>
    <row r="15" ht="12.75" customHeight="1">
      <c r="A15" s="50"/>
      <c r="B15" s="51"/>
      <c r="C15" s="51"/>
      <c r="D15" s="51"/>
      <c r="E15" s="51"/>
      <c r="F15" s="51"/>
      <c r="G15" s="51"/>
      <c r="H15" s="51"/>
      <c r="I15" s="51"/>
      <c r="J15" s="51"/>
      <c r="K15" s="51"/>
      <c r="L15" s="51"/>
      <c r="M15" s="51"/>
      <c r="N15" s="51"/>
      <c r="O15" s="51"/>
      <c r="P15" s="51"/>
      <c r="Q15" s="51"/>
      <c r="R15" s="51"/>
      <c r="S15" s="52"/>
      <c r="T15" s="50"/>
      <c r="U15" s="51"/>
      <c r="V15" s="51"/>
      <c r="W15" s="51"/>
      <c r="X15" s="51"/>
      <c r="Y15" s="51"/>
      <c r="Z15" s="51"/>
      <c r="AA15" s="51"/>
      <c r="AB15" s="51"/>
      <c r="AC15" s="51"/>
      <c r="AD15" s="51"/>
      <c r="AE15" s="51"/>
      <c r="AF15" s="51"/>
      <c r="AG15" s="51"/>
      <c r="AH15" s="51"/>
      <c r="AI15" s="51"/>
      <c r="AJ15" s="51"/>
      <c r="AK15" s="51"/>
      <c r="AL15" s="52"/>
      <c r="AM15" s="50"/>
      <c r="AN15" s="51"/>
      <c r="AO15" s="51"/>
      <c r="AP15" s="51"/>
      <c r="AQ15" s="51"/>
      <c r="AR15" s="51"/>
      <c r="AS15" s="51"/>
      <c r="AT15" s="51"/>
      <c r="AU15" s="51"/>
      <c r="AV15" s="51"/>
      <c r="AW15" s="51"/>
      <c r="AX15" s="51"/>
      <c r="AY15" s="51"/>
      <c r="AZ15" s="51"/>
      <c r="BA15" s="51"/>
      <c r="BB15" s="51"/>
      <c r="BC15" s="51"/>
      <c r="BD15" s="51"/>
      <c r="BE15" s="52"/>
      <c r="BF15" s="50"/>
      <c r="BG15" s="51"/>
      <c r="BH15" s="51"/>
      <c r="BI15" s="51"/>
      <c r="BJ15" s="51"/>
      <c r="BK15" s="51"/>
      <c r="BL15" s="51"/>
      <c r="BM15" s="51"/>
      <c r="BN15" s="51"/>
      <c r="BO15" s="51"/>
      <c r="BP15" s="51"/>
      <c r="BQ15" s="51"/>
      <c r="BR15" s="51"/>
      <c r="BS15" s="51"/>
      <c r="BT15" s="51"/>
      <c r="BU15" s="51"/>
      <c r="BV15" s="51"/>
      <c r="BW15" s="51"/>
      <c r="BX15" s="52"/>
      <c r="BY15" s="50"/>
      <c r="BZ15" s="51"/>
      <c r="CA15" s="51"/>
      <c r="CB15" s="51"/>
      <c r="CC15" s="51"/>
      <c r="CD15" s="51"/>
      <c r="CE15" s="51"/>
      <c r="CF15" s="51"/>
      <c r="CG15" s="51"/>
      <c r="CH15" s="51"/>
      <c r="CI15" s="51"/>
      <c r="CJ15" s="51"/>
      <c r="CK15" s="51"/>
      <c r="CL15" s="51"/>
      <c r="CM15" s="51"/>
      <c r="CN15" s="51"/>
      <c r="CO15" s="51"/>
      <c r="CP15" s="51"/>
      <c r="CQ15" s="52"/>
    </row>
    <row r="16" ht="12.75" customHeight="1">
      <c r="A16" s="50"/>
      <c r="B16" s="51"/>
      <c r="C16" s="51"/>
      <c r="D16" s="51"/>
      <c r="E16" s="51"/>
      <c r="F16" s="51"/>
      <c r="G16" s="51"/>
      <c r="H16" s="51"/>
      <c r="I16" s="51"/>
      <c r="J16" s="51"/>
      <c r="K16" s="51"/>
      <c r="L16" s="51"/>
      <c r="M16" s="51"/>
      <c r="N16" s="51"/>
      <c r="O16" s="51"/>
      <c r="P16" s="51"/>
      <c r="Q16" s="51"/>
      <c r="R16" s="51"/>
      <c r="S16" s="52"/>
      <c r="T16" s="50"/>
      <c r="U16" s="51"/>
      <c r="V16" s="51"/>
      <c r="W16" s="51"/>
      <c r="X16" s="51"/>
      <c r="Y16" s="51"/>
      <c r="Z16" s="51"/>
      <c r="AA16" s="51"/>
      <c r="AB16" s="51"/>
      <c r="AC16" s="51"/>
      <c r="AD16" s="51"/>
      <c r="AE16" s="51"/>
      <c r="AF16" s="51"/>
      <c r="AG16" s="51"/>
      <c r="AH16" s="51"/>
      <c r="AI16" s="51"/>
      <c r="AJ16" s="51"/>
      <c r="AK16" s="51"/>
      <c r="AL16" s="52"/>
      <c r="AM16" s="50"/>
      <c r="AN16" s="51"/>
      <c r="AO16" s="51"/>
      <c r="AP16" s="51"/>
      <c r="AQ16" s="51"/>
      <c r="AR16" s="51"/>
      <c r="AS16" s="51"/>
      <c r="AT16" s="51"/>
      <c r="AU16" s="51"/>
      <c r="AV16" s="51"/>
      <c r="AW16" s="51"/>
      <c r="AX16" s="51"/>
      <c r="AY16" s="51"/>
      <c r="AZ16" s="51"/>
      <c r="BA16" s="51"/>
      <c r="BB16" s="51"/>
      <c r="BC16" s="51"/>
      <c r="BD16" s="51"/>
      <c r="BE16" s="52"/>
      <c r="BF16" s="50"/>
      <c r="BG16" s="51"/>
      <c r="BH16" s="51"/>
      <c r="BI16" s="51"/>
      <c r="BJ16" s="51"/>
      <c r="BK16" s="51"/>
      <c r="BL16" s="51"/>
      <c r="BM16" s="51"/>
      <c r="BN16" s="51"/>
      <c r="BO16" s="51"/>
      <c r="BP16" s="51"/>
      <c r="BQ16" s="51"/>
      <c r="BR16" s="51"/>
      <c r="BS16" s="51"/>
      <c r="BT16" s="51"/>
      <c r="BU16" s="51"/>
      <c r="BV16" s="51"/>
      <c r="BW16" s="51"/>
      <c r="BX16" s="52"/>
      <c r="BY16" s="50"/>
      <c r="BZ16" s="51"/>
      <c r="CA16" s="51"/>
      <c r="CB16" s="51"/>
      <c r="CC16" s="51"/>
      <c r="CD16" s="51"/>
      <c r="CE16" s="51"/>
      <c r="CF16" s="51"/>
      <c r="CG16" s="51"/>
      <c r="CH16" s="51"/>
      <c r="CI16" s="51"/>
      <c r="CJ16" s="51"/>
      <c r="CK16" s="51"/>
      <c r="CL16" s="51"/>
      <c r="CM16" s="51"/>
      <c r="CN16" s="51"/>
      <c r="CO16" s="51"/>
      <c r="CP16" s="51"/>
      <c r="CQ16" s="52"/>
    </row>
    <row r="17" ht="12.75" customHeight="1">
      <c r="A17" s="50"/>
      <c r="B17" s="51"/>
      <c r="C17" s="51"/>
      <c r="D17" s="51"/>
      <c r="E17" s="51"/>
      <c r="F17" s="51"/>
      <c r="G17" s="51"/>
      <c r="H17" s="51"/>
      <c r="I17" s="51"/>
      <c r="J17" s="51"/>
      <c r="K17" s="51"/>
      <c r="L17" s="51"/>
      <c r="M17" s="51"/>
      <c r="N17" s="51"/>
      <c r="O17" s="51"/>
      <c r="P17" s="51"/>
      <c r="Q17" s="51"/>
      <c r="R17" s="51"/>
      <c r="S17" s="52"/>
      <c r="T17" s="50"/>
      <c r="U17" s="51"/>
      <c r="V17" s="51"/>
      <c r="W17" s="51"/>
      <c r="X17" s="51"/>
      <c r="Y17" s="51"/>
      <c r="Z17" s="51"/>
      <c r="AA17" s="51"/>
      <c r="AB17" s="51"/>
      <c r="AC17" s="51"/>
      <c r="AD17" s="51"/>
      <c r="AE17" s="51"/>
      <c r="AF17" s="51"/>
      <c r="AG17" s="51"/>
      <c r="AH17" s="51"/>
      <c r="AI17" s="51"/>
      <c r="AJ17" s="51"/>
      <c r="AK17" s="51"/>
      <c r="AL17" s="52"/>
      <c r="AM17" s="50"/>
      <c r="AN17" s="51"/>
      <c r="AO17" s="51"/>
      <c r="AP17" s="51"/>
      <c r="AQ17" s="51"/>
      <c r="AR17" s="51"/>
      <c r="AS17" s="51"/>
      <c r="AT17" s="51"/>
      <c r="AU17" s="51"/>
      <c r="AV17" s="51"/>
      <c r="AW17" s="51"/>
      <c r="AX17" s="51"/>
      <c r="AY17" s="51"/>
      <c r="AZ17" s="51"/>
      <c r="BA17" s="51"/>
      <c r="BB17" s="51"/>
      <c r="BC17" s="51"/>
      <c r="BD17" s="51"/>
      <c r="BE17" s="52"/>
      <c r="BF17" s="50"/>
      <c r="BG17" s="51"/>
      <c r="BH17" s="51"/>
      <c r="BI17" s="51"/>
      <c r="BJ17" s="51"/>
      <c r="BK17" s="51"/>
      <c r="BL17" s="51"/>
      <c r="BM17" s="51"/>
      <c r="BN17" s="51"/>
      <c r="BO17" s="51"/>
      <c r="BP17" s="51"/>
      <c r="BQ17" s="51"/>
      <c r="BR17" s="51"/>
      <c r="BS17" s="51"/>
      <c r="BT17" s="51"/>
      <c r="BU17" s="51"/>
      <c r="BV17" s="51"/>
      <c r="BW17" s="51"/>
      <c r="BX17" s="52"/>
      <c r="BY17" s="50"/>
      <c r="BZ17" s="51"/>
      <c r="CA17" s="51"/>
      <c r="CB17" s="51"/>
      <c r="CC17" s="51"/>
      <c r="CD17" s="51"/>
      <c r="CE17" s="51"/>
      <c r="CF17" s="51"/>
      <c r="CG17" s="51"/>
      <c r="CH17" s="51"/>
      <c r="CI17" s="51"/>
      <c r="CJ17" s="51"/>
      <c r="CK17" s="51"/>
      <c r="CL17" s="51"/>
      <c r="CM17" s="51"/>
      <c r="CN17" s="51"/>
      <c r="CO17" s="51"/>
      <c r="CP17" s="51"/>
      <c r="CQ17" s="52"/>
    </row>
    <row r="18" ht="12.75" customHeight="1">
      <c r="A18" s="55"/>
      <c r="B18" s="56"/>
      <c r="C18" s="56"/>
      <c r="D18" s="56"/>
      <c r="E18" s="56"/>
      <c r="F18" s="56"/>
      <c r="G18" s="56"/>
      <c r="H18" s="56"/>
      <c r="I18" s="56"/>
      <c r="J18" s="56"/>
      <c r="K18" s="56"/>
      <c r="L18" s="56"/>
      <c r="M18" s="56"/>
      <c r="N18" s="56"/>
      <c r="O18" s="56"/>
      <c r="P18" s="56"/>
      <c r="Q18" s="56"/>
      <c r="R18" s="56"/>
      <c r="S18" s="57"/>
      <c r="T18" s="55"/>
      <c r="U18" s="56"/>
      <c r="V18" s="56"/>
      <c r="W18" s="56"/>
      <c r="X18" s="56"/>
      <c r="Y18" s="56"/>
      <c r="Z18" s="56"/>
      <c r="AA18" s="56"/>
      <c r="AB18" s="56"/>
      <c r="AC18" s="56"/>
      <c r="AD18" s="56"/>
      <c r="AE18" s="56"/>
      <c r="AF18" s="56"/>
      <c r="AG18" s="56"/>
      <c r="AH18" s="56"/>
      <c r="AI18" s="56"/>
      <c r="AJ18" s="56"/>
      <c r="AK18" s="56"/>
      <c r="AL18" s="57"/>
      <c r="AM18" s="55"/>
      <c r="AN18" s="56"/>
      <c r="AO18" s="56"/>
      <c r="AP18" s="56"/>
      <c r="AQ18" s="56"/>
      <c r="AR18" s="56"/>
      <c r="AS18" s="56"/>
      <c r="AT18" s="56"/>
      <c r="AU18" s="56"/>
      <c r="AV18" s="56"/>
      <c r="AW18" s="56"/>
      <c r="AX18" s="56"/>
      <c r="AY18" s="56"/>
      <c r="AZ18" s="56"/>
      <c r="BA18" s="56"/>
      <c r="BB18" s="56"/>
      <c r="BC18" s="56"/>
      <c r="BD18" s="56"/>
      <c r="BE18" s="57"/>
      <c r="BF18" s="55"/>
      <c r="BG18" s="56"/>
      <c r="BH18" s="56"/>
      <c r="BI18" s="56"/>
      <c r="BJ18" s="56"/>
      <c r="BK18" s="56"/>
      <c r="BL18" s="56"/>
      <c r="BM18" s="56"/>
      <c r="BN18" s="56"/>
      <c r="BO18" s="56"/>
      <c r="BP18" s="56"/>
      <c r="BQ18" s="56"/>
      <c r="BR18" s="56"/>
      <c r="BS18" s="56"/>
      <c r="BT18" s="56"/>
      <c r="BU18" s="56"/>
      <c r="BV18" s="56"/>
      <c r="BW18" s="56"/>
      <c r="BX18" s="57"/>
      <c r="BY18" s="55"/>
      <c r="BZ18" s="56"/>
      <c r="CA18" s="56"/>
      <c r="CB18" s="56"/>
      <c r="CC18" s="56"/>
      <c r="CD18" s="56"/>
      <c r="CE18" s="56"/>
      <c r="CF18" s="56"/>
      <c r="CG18" s="56"/>
      <c r="CH18" s="56"/>
      <c r="CI18" s="56"/>
      <c r="CJ18" s="56"/>
      <c r="CK18" s="56"/>
      <c r="CL18" s="56"/>
      <c r="CM18" s="56"/>
      <c r="CN18" s="56"/>
      <c r="CO18" s="56"/>
      <c r="CP18" s="56"/>
      <c r="CQ18" s="57"/>
    </row>
    <row r="19" ht="12.75" customHeight="1">
      <c r="A19" s="276" t="s">
        <v>219</v>
      </c>
      <c r="B19" s="16"/>
      <c r="C19" s="16"/>
      <c r="D19" s="16"/>
      <c r="E19" s="16"/>
      <c r="F19" s="16"/>
      <c r="G19" s="16"/>
      <c r="H19" s="16"/>
      <c r="I19" s="16"/>
      <c r="J19" s="16"/>
      <c r="K19" s="16"/>
      <c r="L19" s="16"/>
      <c r="M19" s="16"/>
      <c r="N19" s="16"/>
      <c r="O19" s="16"/>
      <c r="P19" s="16"/>
      <c r="Q19" s="16"/>
      <c r="R19" s="16"/>
      <c r="S19" s="277"/>
      <c r="T19" s="276" t="s">
        <v>220</v>
      </c>
      <c r="U19" s="16"/>
      <c r="V19" s="16"/>
      <c r="W19" s="16"/>
      <c r="X19" s="16"/>
      <c r="Y19" s="16"/>
      <c r="Z19" s="16"/>
      <c r="AA19" s="16"/>
      <c r="AB19" s="16"/>
      <c r="AC19" s="16"/>
      <c r="AD19" s="16"/>
      <c r="AE19" s="16"/>
      <c r="AF19" s="16"/>
      <c r="AG19" s="16"/>
      <c r="AH19" s="16"/>
      <c r="AI19" s="16"/>
      <c r="AJ19" s="16"/>
      <c r="AK19" s="16"/>
      <c r="AL19" s="277"/>
      <c r="AM19" s="276" t="s">
        <v>221</v>
      </c>
      <c r="AN19" s="16"/>
      <c r="AO19" s="16"/>
      <c r="AP19" s="16"/>
      <c r="AQ19" s="16"/>
      <c r="AR19" s="16"/>
      <c r="AS19" s="16"/>
      <c r="AT19" s="16"/>
      <c r="AU19" s="16"/>
      <c r="AV19" s="16"/>
      <c r="AW19" s="16"/>
      <c r="AX19" s="16"/>
      <c r="AY19" s="16"/>
      <c r="AZ19" s="16"/>
      <c r="BA19" s="16"/>
      <c r="BB19" s="16"/>
      <c r="BC19" s="16"/>
      <c r="BD19" s="16"/>
      <c r="BE19" s="277"/>
      <c r="BF19" s="276" t="s">
        <v>222</v>
      </c>
      <c r="BG19" s="16"/>
      <c r="BH19" s="16"/>
      <c r="BI19" s="16"/>
      <c r="BJ19" s="16"/>
      <c r="BK19" s="16"/>
      <c r="BL19" s="16"/>
      <c r="BM19" s="16"/>
      <c r="BN19" s="16"/>
      <c r="BO19" s="16"/>
      <c r="BP19" s="16"/>
      <c r="BQ19" s="16"/>
      <c r="BR19" s="16"/>
      <c r="BS19" s="16"/>
      <c r="BT19" s="16"/>
      <c r="BU19" s="16"/>
      <c r="BV19" s="16"/>
      <c r="BW19" s="16"/>
      <c r="BX19" s="277"/>
      <c r="BY19" s="276" t="s">
        <v>223</v>
      </c>
      <c r="BZ19" s="3"/>
      <c r="CA19" s="3"/>
      <c r="CB19" s="3"/>
      <c r="CC19" s="3"/>
      <c r="CD19" s="3"/>
      <c r="CE19" s="3"/>
      <c r="CF19" s="3"/>
      <c r="CG19" s="3"/>
      <c r="CH19" s="3"/>
      <c r="CI19" s="3"/>
      <c r="CJ19" s="3"/>
      <c r="CK19" s="3"/>
      <c r="CL19" s="3"/>
      <c r="CM19" s="3"/>
      <c r="CN19" s="3"/>
      <c r="CO19" s="3"/>
      <c r="CP19" s="3"/>
      <c r="CQ19" s="239"/>
    </row>
    <row r="20" ht="12.75" customHeight="1">
      <c r="A20" s="278"/>
      <c r="B20" s="16"/>
      <c r="C20" s="16"/>
      <c r="D20" s="16"/>
      <c r="E20" s="16"/>
      <c r="F20" s="16"/>
      <c r="G20" s="16"/>
      <c r="H20" s="16"/>
      <c r="I20" s="16"/>
      <c r="J20" s="16"/>
      <c r="K20" s="16"/>
      <c r="L20" s="16"/>
      <c r="M20" s="16"/>
      <c r="N20" s="16"/>
      <c r="O20" s="16"/>
      <c r="P20" s="16"/>
      <c r="Q20" s="16"/>
      <c r="R20" s="16"/>
      <c r="S20" s="277"/>
      <c r="T20" s="278"/>
      <c r="U20" s="16"/>
      <c r="V20" s="16"/>
      <c r="W20" s="16"/>
      <c r="X20" s="16"/>
      <c r="Y20" s="16"/>
      <c r="Z20" s="16"/>
      <c r="AA20" s="16"/>
      <c r="AB20" s="16"/>
      <c r="AC20" s="16"/>
      <c r="AD20" s="16"/>
      <c r="AE20" s="16"/>
      <c r="AF20" s="16"/>
      <c r="AG20" s="16"/>
      <c r="AH20" s="16"/>
      <c r="AI20" s="16"/>
      <c r="AJ20" s="16"/>
      <c r="AK20" s="16"/>
      <c r="AL20" s="277"/>
      <c r="AM20" s="278"/>
      <c r="AN20" s="16"/>
      <c r="AO20" s="16"/>
      <c r="AP20" s="16"/>
      <c r="AQ20" s="16"/>
      <c r="AR20" s="16"/>
      <c r="AS20" s="16"/>
      <c r="AT20" s="16"/>
      <c r="AU20" s="16"/>
      <c r="AV20" s="16"/>
      <c r="AW20" s="16"/>
      <c r="AX20" s="16"/>
      <c r="AY20" s="16"/>
      <c r="AZ20" s="16"/>
      <c r="BA20" s="16"/>
      <c r="BB20" s="16"/>
      <c r="BC20" s="16"/>
      <c r="BD20" s="16"/>
      <c r="BE20" s="277"/>
      <c r="BF20" s="278"/>
      <c r="BG20" s="16"/>
      <c r="BH20" s="16"/>
      <c r="BI20" s="16"/>
      <c r="BJ20" s="16"/>
      <c r="BK20" s="16"/>
      <c r="BL20" s="16"/>
      <c r="BM20" s="16"/>
      <c r="BN20" s="16"/>
      <c r="BO20" s="16"/>
      <c r="BP20" s="16"/>
      <c r="BQ20" s="16"/>
      <c r="BR20" s="16"/>
      <c r="BS20" s="16"/>
      <c r="BT20" s="16"/>
      <c r="BU20" s="16"/>
      <c r="BV20" s="16"/>
      <c r="BW20" s="16"/>
      <c r="BX20" s="277"/>
      <c r="BY20" s="238"/>
      <c r="BZ20" s="3"/>
      <c r="CA20" s="3"/>
      <c r="CB20" s="3"/>
      <c r="CC20" s="3"/>
      <c r="CD20" s="3"/>
      <c r="CE20" s="3"/>
      <c r="CF20" s="3"/>
      <c r="CG20" s="3"/>
      <c r="CH20" s="3"/>
      <c r="CI20" s="3"/>
      <c r="CJ20" s="3"/>
      <c r="CK20" s="3"/>
      <c r="CL20" s="3"/>
      <c r="CM20" s="3"/>
      <c r="CN20" s="3"/>
      <c r="CO20" s="3"/>
      <c r="CP20" s="3"/>
      <c r="CQ20" s="239"/>
    </row>
    <row r="21" ht="12.75" customHeight="1">
      <c r="A21" s="46"/>
      <c r="B21" s="47"/>
      <c r="C21" s="47"/>
      <c r="D21" s="47"/>
      <c r="E21" s="47"/>
      <c r="F21" s="47"/>
      <c r="G21" s="47"/>
      <c r="H21" s="47"/>
      <c r="I21" s="47"/>
      <c r="J21" s="47"/>
      <c r="K21" s="47"/>
      <c r="L21" s="47"/>
      <c r="M21" s="47"/>
      <c r="N21" s="47"/>
      <c r="O21" s="47"/>
      <c r="P21" s="47"/>
      <c r="Q21" s="47"/>
      <c r="R21" s="47"/>
      <c r="S21" s="48"/>
      <c r="T21" s="46"/>
      <c r="U21" s="47"/>
      <c r="V21" s="47"/>
      <c r="W21" s="47"/>
      <c r="X21" s="47"/>
      <c r="Y21" s="47"/>
      <c r="Z21" s="47"/>
      <c r="AA21" s="47"/>
      <c r="AB21" s="47"/>
      <c r="AC21" s="47"/>
      <c r="AD21" s="47"/>
      <c r="AE21" s="47"/>
      <c r="AF21" s="47"/>
      <c r="AG21" s="47"/>
      <c r="AH21" s="47"/>
      <c r="AI21" s="47"/>
      <c r="AJ21" s="47"/>
      <c r="AK21" s="47"/>
      <c r="AL21" s="48"/>
      <c r="AM21" s="46"/>
      <c r="AN21" s="47"/>
      <c r="AO21" s="47"/>
      <c r="AP21" s="47"/>
      <c r="AQ21" s="47"/>
      <c r="AR21" s="47"/>
      <c r="AS21" s="47"/>
      <c r="AT21" s="47"/>
      <c r="AU21" s="47"/>
      <c r="AV21" s="47"/>
      <c r="AW21" s="47"/>
      <c r="AX21" s="47"/>
      <c r="AY21" s="47"/>
      <c r="AZ21" s="47"/>
      <c r="BA21" s="47"/>
      <c r="BB21" s="47"/>
      <c r="BC21" s="47"/>
      <c r="BD21" s="47"/>
      <c r="BE21" s="48"/>
      <c r="BF21" s="46"/>
      <c r="BG21" s="47"/>
      <c r="BH21" s="47"/>
      <c r="BI21" s="47"/>
      <c r="BJ21" s="47"/>
      <c r="BK21" s="47"/>
      <c r="BL21" s="47"/>
      <c r="BM21" s="47"/>
      <c r="BN21" s="47"/>
      <c r="BO21" s="47"/>
      <c r="BP21" s="47"/>
      <c r="BQ21" s="47"/>
      <c r="BR21" s="47"/>
      <c r="BS21" s="47"/>
      <c r="BT21" s="47"/>
      <c r="BU21" s="47"/>
      <c r="BV21" s="47"/>
      <c r="BW21" s="47"/>
      <c r="BX21" s="48"/>
      <c r="BY21" s="46"/>
      <c r="BZ21" s="47"/>
      <c r="CA21" s="47"/>
      <c r="CB21" s="47"/>
      <c r="CC21" s="47"/>
      <c r="CD21" s="47"/>
      <c r="CE21" s="47"/>
      <c r="CF21" s="47"/>
      <c r="CG21" s="47"/>
      <c r="CH21" s="47"/>
      <c r="CI21" s="47"/>
      <c r="CJ21" s="47"/>
      <c r="CK21" s="47"/>
      <c r="CL21" s="47"/>
      <c r="CM21" s="47"/>
      <c r="CN21" s="47"/>
      <c r="CO21" s="47"/>
      <c r="CP21" s="47"/>
      <c r="CQ21" s="48"/>
    </row>
    <row r="22" ht="12.75" customHeight="1">
      <c r="A22" s="50"/>
      <c r="B22" s="51"/>
      <c r="C22" s="51"/>
      <c r="D22" s="51"/>
      <c r="E22" s="51"/>
      <c r="F22" s="51"/>
      <c r="G22" s="51"/>
      <c r="H22" s="51"/>
      <c r="I22" s="51"/>
      <c r="J22" s="51"/>
      <c r="K22" s="51"/>
      <c r="L22" s="51"/>
      <c r="M22" s="51"/>
      <c r="N22" s="51"/>
      <c r="O22" s="51"/>
      <c r="P22" s="51"/>
      <c r="Q22" s="51"/>
      <c r="R22" s="51"/>
      <c r="S22" s="52"/>
      <c r="T22" s="50"/>
      <c r="U22" s="51"/>
      <c r="V22" s="51"/>
      <c r="W22" s="51"/>
      <c r="X22" s="51"/>
      <c r="Y22" s="51"/>
      <c r="Z22" s="51"/>
      <c r="AA22" s="51"/>
      <c r="AB22" s="51"/>
      <c r="AC22" s="51"/>
      <c r="AD22" s="51"/>
      <c r="AE22" s="51"/>
      <c r="AF22" s="51"/>
      <c r="AG22" s="51"/>
      <c r="AH22" s="51"/>
      <c r="AI22" s="51"/>
      <c r="AJ22" s="51"/>
      <c r="AK22" s="51"/>
      <c r="AL22" s="52"/>
      <c r="AM22" s="50"/>
      <c r="AN22" s="51"/>
      <c r="AO22" s="51"/>
      <c r="AP22" s="51"/>
      <c r="AQ22" s="51"/>
      <c r="AR22" s="51"/>
      <c r="AS22" s="51"/>
      <c r="AT22" s="51"/>
      <c r="AU22" s="51"/>
      <c r="AV22" s="51"/>
      <c r="AW22" s="51"/>
      <c r="AX22" s="51"/>
      <c r="AY22" s="51"/>
      <c r="AZ22" s="51"/>
      <c r="BA22" s="51"/>
      <c r="BB22" s="51"/>
      <c r="BC22" s="51"/>
      <c r="BD22" s="51"/>
      <c r="BE22" s="52"/>
      <c r="BF22" s="50"/>
      <c r="BG22" s="51"/>
      <c r="BH22" s="51"/>
      <c r="BI22" s="51"/>
      <c r="BJ22" s="51"/>
      <c r="BK22" s="51"/>
      <c r="BL22" s="51"/>
      <c r="BM22" s="51"/>
      <c r="BN22" s="51"/>
      <c r="BO22" s="51"/>
      <c r="BP22" s="51"/>
      <c r="BQ22" s="51"/>
      <c r="BR22" s="51"/>
      <c r="BS22" s="51"/>
      <c r="BT22" s="51"/>
      <c r="BU22" s="51"/>
      <c r="BV22" s="51"/>
      <c r="BW22" s="51"/>
      <c r="BX22" s="52"/>
      <c r="BY22" s="50"/>
      <c r="BZ22" s="51"/>
      <c r="CA22" s="51"/>
      <c r="CB22" s="51"/>
      <c r="CC22" s="51"/>
      <c r="CD22" s="51"/>
      <c r="CE22" s="51"/>
      <c r="CF22" s="51"/>
      <c r="CG22" s="51"/>
      <c r="CH22" s="51"/>
      <c r="CI22" s="51"/>
      <c r="CJ22" s="51"/>
      <c r="CK22" s="51"/>
      <c r="CL22" s="51"/>
      <c r="CM22" s="51"/>
      <c r="CN22" s="51"/>
      <c r="CO22" s="51"/>
      <c r="CP22" s="51"/>
      <c r="CQ22" s="52"/>
    </row>
    <row r="23" ht="12.75" customHeight="1">
      <c r="A23" s="50"/>
      <c r="B23" s="274" t="s">
        <v>224</v>
      </c>
      <c r="C23" s="51"/>
      <c r="D23" s="51"/>
      <c r="E23" s="51"/>
      <c r="F23" s="51"/>
      <c r="G23" s="51"/>
      <c r="H23" s="51"/>
      <c r="I23" s="51"/>
      <c r="J23" s="51"/>
      <c r="K23" s="51"/>
      <c r="L23" s="51"/>
      <c r="M23" s="51"/>
      <c r="N23" s="51"/>
      <c r="O23" s="51"/>
      <c r="P23" s="51"/>
      <c r="Q23" s="51"/>
      <c r="R23" s="51"/>
      <c r="S23" s="52"/>
      <c r="T23" s="50"/>
      <c r="U23" s="274" t="s">
        <v>224</v>
      </c>
      <c r="V23" s="51"/>
      <c r="W23" s="51"/>
      <c r="X23" s="51"/>
      <c r="Y23" s="51"/>
      <c r="Z23" s="51"/>
      <c r="AA23" s="51"/>
      <c r="AB23" s="51"/>
      <c r="AC23" s="51"/>
      <c r="AD23" s="51"/>
      <c r="AE23" s="51"/>
      <c r="AF23" s="51"/>
      <c r="AG23" s="51"/>
      <c r="AH23" s="51"/>
      <c r="AI23" s="51"/>
      <c r="AJ23" s="51"/>
      <c r="AK23" s="51"/>
      <c r="AL23" s="52"/>
      <c r="AM23" s="50"/>
      <c r="AN23" s="274" t="s">
        <v>224</v>
      </c>
      <c r="AO23" s="51"/>
      <c r="AP23" s="51"/>
      <c r="AQ23" s="51"/>
      <c r="AR23" s="51"/>
      <c r="AS23" s="51"/>
      <c r="AT23" s="51"/>
      <c r="AU23" s="51"/>
      <c r="AV23" s="51"/>
      <c r="AW23" s="51"/>
      <c r="AX23" s="51"/>
      <c r="AY23" s="51"/>
      <c r="AZ23" s="51"/>
      <c r="BA23" s="51"/>
      <c r="BB23" s="51"/>
      <c r="BC23" s="51"/>
      <c r="BD23" s="51"/>
      <c r="BE23" s="52"/>
      <c r="BF23" s="50"/>
      <c r="BG23" s="274" t="s">
        <v>224</v>
      </c>
      <c r="BH23" s="51"/>
      <c r="BI23" s="51"/>
      <c r="BJ23" s="51"/>
      <c r="BK23" s="51"/>
      <c r="BL23" s="51"/>
      <c r="BM23" s="51"/>
      <c r="BN23" s="51"/>
      <c r="BO23" s="51"/>
      <c r="BP23" s="51"/>
      <c r="BQ23" s="51"/>
      <c r="BR23" s="51"/>
      <c r="BS23" s="51"/>
      <c r="BT23" s="51"/>
      <c r="BU23" s="51"/>
      <c r="BV23" s="51"/>
      <c r="BW23" s="51"/>
      <c r="BX23" s="52"/>
      <c r="BY23" s="50"/>
      <c r="BZ23" s="274" t="s">
        <v>224</v>
      </c>
      <c r="CA23" s="51"/>
      <c r="CB23" s="51"/>
      <c r="CC23" s="51"/>
      <c r="CD23" s="51"/>
      <c r="CE23" s="51"/>
      <c r="CF23" s="51"/>
      <c r="CG23" s="51"/>
      <c r="CH23" s="51"/>
      <c r="CI23" s="51"/>
      <c r="CJ23" s="51"/>
      <c r="CK23" s="51"/>
      <c r="CL23" s="51"/>
      <c r="CM23" s="51"/>
      <c r="CN23" s="51"/>
      <c r="CO23" s="51"/>
      <c r="CP23" s="51"/>
      <c r="CQ23" s="52"/>
    </row>
    <row r="24" ht="12.75" customHeight="1">
      <c r="A24" s="50"/>
      <c r="B24" s="51"/>
      <c r="C24" s="51"/>
      <c r="D24" s="51"/>
      <c r="E24" s="51"/>
      <c r="F24" s="51"/>
      <c r="G24" s="51"/>
      <c r="H24" s="51"/>
      <c r="I24" s="51"/>
      <c r="J24" s="51"/>
      <c r="K24" s="51"/>
      <c r="L24" s="51"/>
      <c r="M24" s="51"/>
      <c r="N24" s="51"/>
      <c r="O24" s="51"/>
      <c r="P24" s="51"/>
      <c r="Q24" s="51"/>
      <c r="R24" s="51"/>
      <c r="S24" s="52"/>
      <c r="T24" s="50"/>
      <c r="U24" s="51"/>
      <c r="V24" s="51"/>
      <c r="W24" s="51"/>
      <c r="X24" s="51"/>
      <c r="Y24" s="51"/>
      <c r="Z24" s="51"/>
      <c r="AA24" s="51"/>
      <c r="AB24" s="51"/>
      <c r="AC24" s="51"/>
      <c r="AD24" s="51"/>
      <c r="AE24" s="51"/>
      <c r="AF24" s="51"/>
      <c r="AG24" s="51"/>
      <c r="AH24" s="51"/>
      <c r="AI24" s="51"/>
      <c r="AJ24" s="51"/>
      <c r="AK24" s="51"/>
      <c r="AL24" s="52"/>
      <c r="AM24" s="50"/>
      <c r="AN24" s="51"/>
      <c r="AO24" s="51"/>
      <c r="AP24" s="51"/>
      <c r="AQ24" s="51"/>
      <c r="AR24" s="51"/>
      <c r="AS24" s="51"/>
      <c r="AT24" s="51"/>
      <c r="AU24" s="51"/>
      <c r="AV24" s="51"/>
      <c r="AW24" s="51"/>
      <c r="AX24" s="51"/>
      <c r="AY24" s="51"/>
      <c r="AZ24" s="51"/>
      <c r="BA24" s="51"/>
      <c r="BB24" s="51"/>
      <c r="BC24" s="51"/>
      <c r="BD24" s="51"/>
      <c r="BE24" s="52"/>
      <c r="BF24" s="50"/>
      <c r="BG24" s="51"/>
      <c r="BH24" s="51"/>
      <c r="BI24" s="51"/>
      <c r="BJ24" s="51"/>
      <c r="BK24" s="51"/>
      <c r="BL24" s="51"/>
      <c r="BM24" s="51"/>
      <c r="BN24" s="51"/>
      <c r="BO24" s="51"/>
      <c r="BP24" s="51"/>
      <c r="BQ24" s="51"/>
      <c r="BR24" s="51"/>
      <c r="BS24" s="51"/>
      <c r="BT24" s="51"/>
      <c r="BU24" s="51"/>
      <c r="BV24" s="51"/>
      <c r="BW24" s="51"/>
      <c r="BX24" s="52"/>
      <c r="BY24" s="50"/>
      <c r="BZ24" s="51"/>
      <c r="CA24" s="51"/>
      <c r="CB24" s="51"/>
      <c r="CC24" s="51"/>
      <c r="CD24" s="51"/>
      <c r="CE24" s="51"/>
      <c r="CF24" s="51"/>
      <c r="CG24" s="51"/>
      <c r="CH24" s="51"/>
      <c r="CI24" s="51"/>
      <c r="CJ24" s="51"/>
      <c r="CK24" s="51"/>
      <c r="CL24" s="51"/>
      <c r="CM24" s="51"/>
      <c r="CN24" s="51"/>
      <c r="CO24" s="51"/>
      <c r="CP24" s="51"/>
      <c r="CQ24" s="52"/>
    </row>
    <row r="25" ht="12.75" customHeight="1">
      <c r="A25" s="50"/>
      <c r="B25" s="274" t="s">
        <v>225</v>
      </c>
      <c r="C25" s="51"/>
      <c r="D25" s="51"/>
      <c r="E25" s="51"/>
      <c r="F25" s="51"/>
      <c r="G25" s="51"/>
      <c r="H25" s="51"/>
      <c r="I25" s="51"/>
      <c r="J25" s="51"/>
      <c r="K25" s="51"/>
      <c r="L25" s="51"/>
      <c r="M25" s="51"/>
      <c r="N25" s="51"/>
      <c r="O25" s="51"/>
      <c r="P25" s="51"/>
      <c r="Q25" s="51"/>
      <c r="R25" s="51"/>
      <c r="S25" s="52"/>
      <c r="T25" s="50"/>
      <c r="U25" s="274" t="s">
        <v>225</v>
      </c>
      <c r="V25" s="51"/>
      <c r="W25" s="51"/>
      <c r="X25" s="51"/>
      <c r="Y25" s="51"/>
      <c r="Z25" s="51"/>
      <c r="AA25" s="51"/>
      <c r="AB25" s="51"/>
      <c r="AC25" s="51"/>
      <c r="AD25" s="51"/>
      <c r="AE25" s="51"/>
      <c r="AF25" s="51"/>
      <c r="AG25" s="51"/>
      <c r="AH25" s="51"/>
      <c r="AI25" s="51"/>
      <c r="AJ25" s="51"/>
      <c r="AK25" s="51"/>
      <c r="AL25" s="52"/>
      <c r="AM25" s="50"/>
      <c r="AN25" s="274" t="s">
        <v>225</v>
      </c>
      <c r="AO25" s="51"/>
      <c r="AP25" s="51"/>
      <c r="AQ25" s="51"/>
      <c r="AR25" s="51"/>
      <c r="AS25" s="51"/>
      <c r="AT25" s="51"/>
      <c r="AU25" s="51"/>
      <c r="AV25" s="51"/>
      <c r="AW25" s="51"/>
      <c r="AX25" s="51"/>
      <c r="AY25" s="51"/>
      <c r="AZ25" s="51"/>
      <c r="BA25" s="51"/>
      <c r="BB25" s="51"/>
      <c r="BC25" s="51"/>
      <c r="BD25" s="51"/>
      <c r="BE25" s="52"/>
      <c r="BF25" s="50"/>
      <c r="BG25" s="274" t="s">
        <v>225</v>
      </c>
      <c r="BH25" s="51"/>
      <c r="BI25" s="51"/>
      <c r="BJ25" s="51"/>
      <c r="BK25" s="51"/>
      <c r="BL25" s="51"/>
      <c r="BM25" s="51"/>
      <c r="BN25" s="51"/>
      <c r="BO25" s="51"/>
      <c r="BP25" s="51"/>
      <c r="BQ25" s="51"/>
      <c r="BR25" s="51"/>
      <c r="BS25" s="51"/>
      <c r="BT25" s="51"/>
      <c r="BU25" s="51"/>
      <c r="BV25" s="51"/>
      <c r="BW25" s="51"/>
      <c r="BX25" s="52"/>
      <c r="BY25" s="50"/>
      <c r="BZ25" s="274" t="s">
        <v>225</v>
      </c>
      <c r="CA25" s="51"/>
      <c r="CB25" s="51"/>
      <c r="CC25" s="51"/>
      <c r="CD25" s="51"/>
      <c r="CE25" s="51"/>
      <c r="CF25" s="51"/>
      <c r="CG25" s="51"/>
      <c r="CH25" s="51"/>
      <c r="CI25" s="51"/>
      <c r="CJ25" s="51"/>
      <c r="CK25" s="51"/>
      <c r="CL25" s="51"/>
      <c r="CM25" s="51"/>
      <c r="CN25" s="51"/>
      <c r="CO25" s="51"/>
      <c r="CP25" s="51"/>
      <c r="CQ25" s="52"/>
    </row>
    <row r="26" ht="12.75" customHeight="1">
      <c r="A26" s="50"/>
      <c r="B26" s="51"/>
      <c r="C26" s="51"/>
      <c r="D26" s="51"/>
      <c r="E26" s="51"/>
      <c r="F26" s="51"/>
      <c r="G26" s="51"/>
      <c r="H26" s="51"/>
      <c r="I26" s="51"/>
      <c r="J26" s="51"/>
      <c r="K26" s="51"/>
      <c r="L26" s="51"/>
      <c r="M26" s="51"/>
      <c r="N26" s="51"/>
      <c r="O26" s="51"/>
      <c r="P26" s="51"/>
      <c r="Q26" s="51"/>
      <c r="R26" s="51"/>
      <c r="S26" s="52"/>
      <c r="T26" s="50"/>
      <c r="U26" s="51"/>
      <c r="V26" s="51"/>
      <c r="W26" s="51"/>
      <c r="X26" s="51"/>
      <c r="Y26" s="51"/>
      <c r="Z26" s="51"/>
      <c r="AA26" s="51"/>
      <c r="AB26" s="51"/>
      <c r="AC26" s="51"/>
      <c r="AD26" s="51"/>
      <c r="AE26" s="51"/>
      <c r="AF26" s="51"/>
      <c r="AG26" s="51"/>
      <c r="AH26" s="51"/>
      <c r="AI26" s="51"/>
      <c r="AJ26" s="51"/>
      <c r="AK26" s="51"/>
      <c r="AL26" s="52"/>
      <c r="AM26" s="50"/>
      <c r="AN26" s="51"/>
      <c r="AO26" s="51"/>
      <c r="AP26" s="51"/>
      <c r="AQ26" s="51"/>
      <c r="AR26" s="51"/>
      <c r="AS26" s="51"/>
      <c r="AT26" s="51"/>
      <c r="AU26" s="51"/>
      <c r="AV26" s="51"/>
      <c r="AW26" s="51"/>
      <c r="AX26" s="51"/>
      <c r="AY26" s="51"/>
      <c r="AZ26" s="51"/>
      <c r="BA26" s="51"/>
      <c r="BB26" s="51"/>
      <c r="BC26" s="51"/>
      <c r="BD26" s="51"/>
      <c r="BE26" s="52"/>
      <c r="BF26" s="50"/>
      <c r="BG26" s="51"/>
      <c r="BH26" s="51"/>
      <c r="BI26" s="51"/>
      <c r="BJ26" s="51"/>
      <c r="BK26" s="51"/>
      <c r="BL26" s="51"/>
      <c r="BM26" s="51"/>
      <c r="BN26" s="51"/>
      <c r="BO26" s="51"/>
      <c r="BP26" s="51"/>
      <c r="BQ26" s="51"/>
      <c r="BR26" s="51"/>
      <c r="BS26" s="51"/>
      <c r="BT26" s="51"/>
      <c r="BU26" s="51"/>
      <c r="BV26" s="51"/>
      <c r="BW26" s="51"/>
      <c r="BX26" s="52"/>
      <c r="BY26" s="50"/>
      <c r="BZ26" s="51"/>
      <c r="CA26" s="51"/>
      <c r="CB26" s="51"/>
      <c r="CC26" s="51"/>
      <c r="CD26" s="51"/>
      <c r="CE26" s="51"/>
      <c r="CF26" s="51"/>
      <c r="CG26" s="51"/>
      <c r="CH26" s="51"/>
      <c r="CI26" s="51"/>
      <c r="CJ26" s="51"/>
      <c r="CK26" s="51"/>
      <c r="CL26" s="51"/>
      <c r="CM26" s="51"/>
      <c r="CN26" s="51"/>
      <c r="CO26" s="51"/>
      <c r="CP26" s="51"/>
      <c r="CQ26" s="52"/>
    </row>
    <row r="27" ht="12.75" customHeight="1">
      <c r="A27" s="50"/>
      <c r="B27" s="274" t="s">
        <v>226</v>
      </c>
      <c r="C27" s="51"/>
      <c r="D27" s="51"/>
      <c r="E27" s="51"/>
      <c r="F27" s="51"/>
      <c r="G27" s="51"/>
      <c r="H27" s="51"/>
      <c r="I27" s="51"/>
      <c r="J27" s="51"/>
      <c r="K27" s="51"/>
      <c r="L27" s="51"/>
      <c r="M27" s="51"/>
      <c r="N27" s="51"/>
      <c r="O27" s="51"/>
      <c r="P27" s="51"/>
      <c r="Q27" s="51"/>
      <c r="R27" s="51"/>
      <c r="S27" s="52"/>
      <c r="T27" s="50"/>
      <c r="U27" s="274" t="s">
        <v>226</v>
      </c>
      <c r="V27" s="51"/>
      <c r="W27" s="51"/>
      <c r="X27" s="51"/>
      <c r="Y27" s="51"/>
      <c r="Z27" s="51"/>
      <c r="AA27" s="51"/>
      <c r="AB27" s="51"/>
      <c r="AC27" s="51"/>
      <c r="AD27" s="51"/>
      <c r="AE27" s="51"/>
      <c r="AF27" s="51"/>
      <c r="AG27" s="51"/>
      <c r="AH27" s="51"/>
      <c r="AI27" s="51"/>
      <c r="AJ27" s="51"/>
      <c r="AK27" s="51"/>
      <c r="AL27" s="52"/>
      <c r="AM27" s="50"/>
      <c r="AN27" s="274" t="s">
        <v>226</v>
      </c>
      <c r="AO27" s="51"/>
      <c r="AP27" s="51"/>
      <c r="AQ27" s="51"/>
      <c r="AR27" s="51"/>
      <c r="AS27" s="51"/>
      <c r="AT27" s="51"/>
      <c r="AU27" s="51"/>
      <c r="AV27" s="51"/>
      <c r="AW27" s="51"/>
      <c r="AX27" s="51"/>
      <c r="AY27" s="51"/>
      <c r="AZ27" s="51"/>
      <c r="BA27" s="51"/>
      <c r="BB27" s="51"/>
      <c r="BC27" s="51"/>
      <c r="BD27" s="51"/>
      <c r="BE27" s="52"/>
      <c r="BF27" s="50"/>
      <c r="BG27" s="274" t="s">
        <v>226</v>
      </c>
      <c r="BH27" s="51"/>
      <c r="BI27" s="51"/>
      <c r="BJ27" s="51"/>
      <c r="BK27" s="51"/>
      <c r="BL27" s="51"/>
      <c r="BM27" s="51"/>
      <c r="BN27" s="51"/>
      <c r="BO27" s="51"/>
      <c r="BP27" s="51"/>
      <c r="BQ27" s="51"/>
      <c r="BR27" s="51"/>
      <c r="BS27" s="51"/>
      <c r="BT27" s="51"/>
      <c r="BU27" s="51"/>
      <c r="BV27" s="51"/>
      <c r="BW27" s="51"/>
      <c r="BX27" s="52"/>
      <c r="BY27" s="50"/>
      <c r="BZ27" s="274" t="s">
        <v>226</v>
      </c>
      <c r="CA27" s="51"/>
      <c r="CB27" s="51"/>
      <c r="CC27" s="51"/>
      <c r="CD27" s="51"/>
      <c r="CE27" s="51"/>
      <c r="CF27" s="51"/>
      <c r="CG27" s="51"/>
      <c r="CH27" s="51"/>
      <c r="CI27" s="51"/>
      <c r="CJ27" s="51"/>
      <c r="CK27" s="51"/>
      <c r="CL27" s="51"/>
      <c r="CM27" s="51"/>
      <c r="CN27" s="51"/>
      <c r="CO27" s="51"/>
      <c r="CP27" s="51"/>
      <c r="CQ27" s="52"/>
    </row>
    <row r="28" ht="12.75" customHeight="1">
      <c r="A28" s="50"/>
      <c r="B28" s="51"/>
      <c r="C28" s="51"/>
      <c r="D28" s="51"/>
      <c r="E28" s="51"/>
      <c r="F28" s="51"/>
      <c r="G28" s="51"/>
      <c r="H28" s="51"/>
      <c r="I28" s="51"/>
      <c r="J28" s="51"/>
      <c r="K28" s="51"/>
      <c r="L28" s="51"/>
      <c r="M28" s="51"/>
      <c r="N28" s="51"/>
      <c r="O28" s="51"/>
      <c r="P28" s="51"/>
      <c r="Q28" s="51"/>
      <c r="R28" s="51"/>
      <c r="S28" s="52"/>
      <c r="T28" s="50"/>
      <c r="U28" s="51"/>
      <c r="V28" s="51"/>
      <c r="W28" s="51"/>
      <c r="X28" s="51"/>
      <c r="Y28" s="51"/>
      <c r="Z28" s="51"/>
      <c r="AA28" s="51"/>
      <c r="AB28" s="51"/>
      <c r="AC28" s="51"/>
      <c r="AD28" s="51"/>
      <c r="AE28" s="51"/>
      <c r="AF28" s="51"/>
      <c r="AG28" s="51"/>
      <c r="AH28" s="51"/>
      <c r="AI28" s="51"/>
      <c r="AJ28" s="51"/>
      <c r="AK28" s="51"/>
      <c r="AL28" s="52"/>
      <c r="AM28" s="50"/>
      <c r="AN28" s="51"/>
      <c r="AO28" s="51"/>
      <c r="AP28" s="51"/>
      <c r="AQ28" s="51"/>
      <c r="AR28" s="51"/>
      <c r="AS28" s="51"/>
      <c r="AT28" s="51"/>
      <c r="AU28" s="51"/>
      <c r="AV28" s="51"/>
      <c r="AW28" s="51"/>
      <c r="AX28" s="51"/>
      <c r="AY28" s="51"/>
      <c r="AZ28" s="51"/>
      <c r="BA28" s="51"/>
      <c r="BB28" s="51"/>
      <c r="BC28" s="51"/>
      <c r="BD28" s="51"/>
      <c r="BE28" s="52"/>
      <c r="BF28" s="50"/>
      <c r="BG28" s="51"/>
      <c r="BH28" s="51"/>
      <c r="BI28" s="51"/>
      <c r="BJ28" s="51"/>
      <c r="BK28" s="51"/>
      <c r="BL28" s="51"/>
      <c r="BM28" s="51"/>
      <c r="BN28" s="51"/>
      <c r="BO28" s="51"/>
      <c r="BP28" s="51"/>
      <c r="BQ28" s="51"/>
      <c r="BR28" s="51"/>
      <c r="BS28" s="51"/>
      <c r="BT28" s="51"/>
      <c r="BU28" s="51"/>
      <c r="BV28" s="51"/>
      <c r="BW28" s="51"/>
      <c r="BX28" s="52"/>
      <c r="BY28" s="50"/>
      <c r="BZ28" s="51"/>
      <c r="CA28" s="51"/>
      <c r="CB28" s="51"/>
      <c r="CC28" s="51"/>
      <c r="CD28" s="51"/>
      <c r="CE28" s="51"/>
      <c r="CF28" s="51"/>
      <c r="CG28" s="51"/>
      <c r="CH28" s="51"/>
      <c r="CI28" s="51"/>
      <c r="CJ28" s="51"/>
      <c r="CK28" s="51"/>
      <c r="CL28" s="51"/>
      <c r="CM28" s="51"/>
      <c r="CN28" s="51"/>
      <c r="CO28" s="51"/>
      <c r="CP28" s="51"/>
      <c r="CQ28" s="52"/>
    </row>
    <row r="29" ht="12.75" customHeight="1">
      <c r="A29" s="50"/>
      <c r="B29" s="274" t="s">
        <v>227</v>
      </c>
      <c r="C29" s="51"/>
      <c r="D29" s="51"/>
      <c r="E29" s="51"/>
      <c r="F29" s="51"/>
      <c r="G29" s="51"/>
      <c r="H29" s="51"/>
      <c r="I29" s="51"/>
      <c r="J29" s="51"/>
      <c r="K29" s="51"/>
      <c r="L29" s="51"/>
      <c r="M29" s="51"/>
      <c r="N29" s="51"/>
      <c r="O29" s="51"/>
      <c r="P29" s="51"/>
      <c r="Q29" s="51"/>
      <c r="R29" s="51"/>
      <c r="S29" s="52"/>
      <c r="T29" s="50"/>
      <c r="U29" s="274" t="s">
        <v>227</v>
      </c>
      <c r="V29" s="51"/>
      <c r="W29" s="51"/>
      <c r="X29" s="51"/>
      <c r="Y29" s="51"/>
      <c r="Z29" s="51"/>
      <c r="AA29" s="51"/>
      <c r="AB29" s="51"/>
      <c r="AC29" s="51"/>
      <c r="AD29" s="51"/>
      <c r="AE29" s="51"/>
      <c r="AF29" s="51"/>
      <c r="AG29" s="51"/>
      <c r="AH29" s="51"/>
      <c r="AI29" s="51"/>
      <c r="AJ29" s="51"/>
      <c r="AK29" s="51"/>
      <c r="AL29" s="52"/>
      <c r="AM29" s="50"/>
      <c r="AN29" s="274" t="s">
        <v>227</v>
      </c>
      <c r="AO29" s="51"/>
      <c r="AP29" s="51"/>
      <c r="AQ29" s="51"/>
      <c r="AR29" s="51"/>
      <c r="AS29" s="51"/>
      <c r="AT29" s="51"/>
      <c r="AU29" s="51"/>
      <c r="AV29" s="51"/>
      <c r="AW29" s="51"/>
      <c r="AX29" s="51"/>
      <c r="AY29" s="51"/>
      <c r="AZ29" s="51"/>
      <c r="BA29" s="51"/>
      <c r="BB29" s="51"/>
      <c r="BC29" s="51"/>
      <c r="BD29" s="51"/>
      <c r="BE29" s="52"/>
      <c r="BF29" s="50"/>
      <c r="BG29" s="274" t="s">
        <v>227</v>
      </c>
      <c r="BH29" s="51"/>
      <c r="BI29" s="51"/>
      <c r="BJ29" s="51"/>
      <c r="BK29" s="51"/>
      <c r="BL29" s="51"/>
      <c r="BM29" s="51"/>
      <c r="BN29" s="51"/>
      <c r="BO29" s="51"/>
      <c r="BP29" s="51"/>
      <c r="BQ29" s="51"/>
      <c r="BR29" s="51"/>
      <c r="BS29" s="51"/>
      <c r="BT29" s="51"/>
      <c r="BU29" s="51"/>
      <c r="BV29" s="51"/>
      <c r="BW29" s="51"/>
      <c r="BX29" s="52"/>
      <c r="BY29" s="50"/>
      <c r="BZ29" s="274" t="s">
        <v>227</v>
      </c>
      <c r="CA29" s="51"/>
      <c r="CB29" s="51"/>
      <c r="CC29" s="51"/>
      <c r="CD29" s="51"/>
      <c r="CE29" s="51"/>
      <c r="CF29" s="51"/>
      <c r="CG29" s="51"/>
      <c r="CH29" s="51"/>
      <c r="CI29" s="51"/>
      <c r="CJ29" s="51"/>
      <c r="CK29" s="51"/>
      <c r="CL29" s="51"/>
      <c r="CM29" s="51"/>
      <c r="CN29" s="51"/>
      <c r="CO29" s="51"/>
      <c r="CP29" s="51"/>
      <c r="CQ29" s="52"/>
    </row>
    <row r="30" ht="12.75" customHeight="1">
      <c r="A30" s="50"/>
      <c r="B30" s="274" t="s">
        <v>228</v>
      </c>
      <c r="C30" s="51"/>
      <c r="D30" s="51"/>
      <c r="E30" s="51"/>
      <c r="F30" s="51"/>
      <c r="G30" s="51"/>
      <c r="H30" s="51"/>
      <c r="I30" s="51"/>
      <c r="J30" s="51"/>
      <c r="K30" s="51"/>
      <c r="L30" s="51"/>
      <c r="M30" s="51"/>
      <c r="N30" s="51"/>
      <c r="O30" s="51"/>
      <c r="P30" s="51"/>
      <c r="Q30" s="51"/>
      <c r="R30" s="51"/>
      <c r="S30" s="52"/>
      <c r="T30" s="50"/>
      <c r="U30" s="274" t="s">
        <v>228</v>
      </c>
      <c r="V30" s="51"/>
      <c r="W30" s="51"/>
      <c r="X30" s="51"/>
      <c r="Y30" s="51"/>
      <c r="Z30" s="51"/>
      <c r="AA30" s="51"/>
      <c r="AB30" s="51"/>
      <c r="AC30" s="51"/>
      <c r="AD30" s="51"/>
      <c r="AE30" s="51"/>
      <c r="AF30" s="51"/>
      <c r="AG30" s="51"/>
      <c r="AH30" s="51"/>
      <c r="AI30" s="51"/>
      <c r="AJ30" s="51"/>
      <c r="AK30" s="51"/>
      <c r="AL30" s="52"/>
      <c r="AM30" s="50"/>
      <c r="AN30" s="274" t="s">
        <v>228</v>
      </c>
      <c r="AO30" s="51"/>
      <c r="AP30" s="51"/>
      <c r="AQ30" s="51"/>
      <c r="AR30" s="51"/>
      <c r="AS30" s="51"/>
      <c r="AT30" s="51"/>
      <c r="AU30" s="51"/>
      <c r="AV30" s="51"/>
      <c r="AW30" s="51"/>
      <c r="AX30" s="51"/>
      <c r="AY30" s="51"/>
      <c r="AZ30" s="51"/>
      <c r="BA30" s="51"/>
      <c r="BB30" s="51"/>
      <c r="BC30" s="51"/>
      <c r="BD30" s="51"/>
      <c r="BE30" s="52"/>
      <c r="BF30" s="50"/>
      <c r="BG30" s="274" t="s">
        <v>228</v>
      </c>
      <c r="BH30" s="51"/>
      <c r="BI30" s="51"/>
      <c r="BJ30" s="51"/>
      <c r="BK30" s="51"/>
      <c r="BL30" s="51"/>
      <c r="BM30" s="51"/>
      <c r="BN30" s="51"/>
      <c r="BO30" s="51"/>
      <c r="BP30" s="51"/>
      <c r="BQ30" s="51"/>
      <c r="BR30" s="51"/>
      <c r="BS30" s="51"/>
      <c r="BT30" s="51"/>
      <c r="BU30" s="51"/>
      <c r="BV30" s="51"/>
      <c r="BW30" s="51"/>
      <c r="BX30" s="52"/>
      <c r="BY30" s="50"/>
      <c r="BZ30" s="274" t="s">
        <v>228</v>
      </c>
      <c r="CA30" s="51"/>
      <c r="CB30" s="51"/>
      <c r="CC30" s="51"/>
      <c r="CD30" s="51"/>
      <c r="CE30" s="51"/>
      <c r="CF30" s="51"/>
      <c r="CG30" s="51"/>
      <c r="CH30" s="51"/>
      <c r="CI30" s="51"/>
      <c r="CJ30" s="51"/>
      <c r="CK30" s="51"/>
      <c r="CL30" s="51"/>
      <c r="CM30" s="51"/>
      <c r="CN30" s="51"/>
      <c r="CO30" s="51"/>
      <c r="CP30" s="51"/>
      <c r="CQ30" s="52"/>
    </row>
    <row r="31" ht="12.75" customHeight="1">
      <c r="A31" s="50"/>
      <c r="B31" s="51"/>
      <c r="C31" s="51"/>
      <c r="D31" s="51"/>
      <c r="E31" s="51"/>
      <c r="F31" s="51"/>
      <c r="G31" s="51"/>
      <c r="H31" s="51"/>
      <c r="I31" s="51"/>
      <c r="J31" s="51"/>
      <c r="K31" s="51"/>
      <c r="L31" s="51"/>
      <c r="M31" s="51"/>
      <c r="N31" s="51"/>
      <c r="O31" s="51"/>
      <c r="P31" s="51"/>
      <c r="Q31" s="51"/>
      <c r="R31" s="51"/>
      <c r="S31" s="52"/>
      <c r="T31" s="50"/>
      <c r="U31" s="51"/>
      <c r="V31" s="51"/>
      <c r="W31" s="51"/>
      <c r="X31" s="51"/>
      <c r="Y31" s="51"/>
      <c r="Z31" s="51"/>
      <c r="AA31" s="51"/>
      <c r="AB31" s="51"/>
      <c r="AC31" s="51"/>
      <c r="AD31" s="51"/>
      <c r="AE31" s="51"/>
      <c r="AF31" s="51"/>
      <c r="AG31" s="51"/>
      <c r="AH31" s="51"/>
      <c r="AI31" s="51"/>
      <c r="AJ31" s="51"/>
      <c r="AK31" s="51"/>
      <c r="AL31" s="52"/>
      <c r="AM31" s="50"/>
      <c r="AN31" s="51"/>
      <c r="AO31" s="51"/>
      <c r="AP31" s="51"/>
      <c r="AQ31" s="51"/>
      <c r="AR31" s="51"/>
      <c r="AS31" s="51"/>
      <c r="AT31" s="51"/>
      <c r="AU31" s="51"/>
      <c r="AV31" s="51"/>
      <c r="AW31" s="51"/>
      <c r="AX31" s="51"/>
      <c r="AY31" s="51"/>
      <c r="AZ31" s="51"/>
      <c r="BA31" s="51"/>
      <c r="BB31" s="51"/>
      <c r="BC31" s="51"/>
      <c r="BD31" s="51"/>
      <c r="BE31" s="52"/>
      <c r="BF31" s="50"/>
      <c r="BG31" s="51"/>
      <c r="BH31" s="51"/>
      <c r="BI31" s="51"/>
      <c r="BJ31" s="51"/>
      <c r="BK31" s="51"/>
      <c r="BL31" s="51"/>
      <c r="BM31" s="51"/>
      <c r="BN31" s="51"/>
      <c r="BO31" s="51"/>
      <c r="BP31" s="51"/>
      <c r="BQ31" s="51"/>
      <c r="BR31" s="51"/>
      <c r="BS31" s="51"/>
      <c r="BT31" s="51"/>
      <c r="BU31" s="51"/>
      <c r="BV31" s="51"/>
      <c r="BW31" s="51"/>
      <c r="BX31" s="52"/>
      <c r="BY31" s="50"/>
      <c r="BZ31" s="51"/>
      <c r="CA31" s="51"/>
      <c r="CB31" s="51"/>
      <c r="CC31" s="51"/>
      <c r="CD31" s="51"/>
      <c r="CE31" s="51"/>
      <c r="CF31" s="51"/>
      <c r="CG31" s="51"/>
      <c r="CH31" s="51"/>
      <c r="CI31" s="51"/>
      <c r="CJ31" s="51"/>
      <c r="CK31" s="51"/>
      <c r="CL31" s="51"/>
      <c r="CM31" s="51"/>
      <c r="CN31" s="51"/>
      <c r="CO31" s="51"/>
      <c r="CP31" s="51"/>
      <c r="CQ31" s="52"/>
    </row>
    <row r="32" ht="12.75" customHeight="1">
      <c r="A32" s="50"/>
      <c r="B32" s="51"/>
      <c r="C32" s="51"/>
      <c r="D32" s="51"/>
      <c r="E32" s="51"/>
      <c r="F32" s="51"/>
      <c r="G32" s="274"/>
      <c r="H32" s="51"/>
      <c r="I32" s="51"/>
      <c r="J32" s="51"/>
      <c r="K32" s="51"/>
      <c r="L32" s="51"/>
      <c r="M32" s="51"/>
      <c r="N32" s="51"/>
      <c r="O32" s="51"/>
      <c r="P32" s="51"/>
      <c r="Q32" s="51"/>
      <c r="R32" s="51"/>
      <c r="S32" s="52"/>
      <c r="T32" s="50"/>
      <c r="U32" s="51"/>
      <c r="V32" s="51"/>
      <c r="W32" s="51"/>
      <c r="X32" s="51"/>
      <c r="Y32" s="51"/>
      <c r="Z32" s="274"/>
      <c r="AA32" s="51"/>
      <c r="AB32" s="51"/>
      <c r="AC32" s="51"/>
      <c r="AD32" s="51"/>
      <c r="AE32" s="51"/>
      <c r="AF32" s="51"/>
      <c r="AG32" s="51"/>
      <c r="AH32" s="51"/>
      <c r="AI32" s="51"/>
      <c r="AJ32" s="51"/>
      <c r="AK32" s="51"/>
      <c r="AL32" s="52"/>
      <c r="AM32" s="50"/>
      <c r="AN32" s="51"/>
      <c r="AO32" s="51"/>
      <c r="AP32" s="51"/>
      <c r="AQ32" s="51"/>
      <c r="AR32" s="51"/>
      <c r="AS32" s="274"/>
      <c r="AT32" s="51"/>
      <c r="AU32" s="51"/>
      <c r="AV32" s="51"/>
      <c r="AW32" s="51"/>
      <c r="AX32" s="51"/>
      <c r="AY32" s="51"/>
      <c r="AZ32" s="51"/>
      <c r="BA32" s="51"/>
      <c r="BB32" s="51"/>
      <c r="BC32" s="51"/>
      <c r="BD32" s="51"/>
      <c r="BE32" s="52"/>
      <c r="BF32" s="50"/>
      <c r="BG32" s="51"/>
      <c r="BH32" s="51"/>
      <c r="BI32" s="51"/>
      <c r="BJ32" s="51"/>
      <c r="BK32" s="51"/>
      <c r="BL32" s="274"/>
      <c r="BM32" s="51"/>
      <c r="BN32" s="51"/>
      <c r="BO32" s="51"/>
      <c r="BP32" s="51"/>
      <c r="BQ32" s="51"/>
      <c r="BR32" s="51"/>
      <c r="BS32" s="51"/>
      <c r="BT32" s="51"/>
      <c r="BU32" s="51"/>
      <c r="BV32" s="51"/>
      <c r="BW32" s="51"/>
      <c r="BX32" s="52"/>
      <c r="BY32" s="50"/>
      <c r="BZ32" s="51"/>
      <c r="CA32" s="51"/>
      <c r="CB32" s="51"/>
      <c r="CC32" s="51"/>
      <c r="CD32" s="51"/>
      <c r="CE32" s="274"/>
      <c r="CF32" s="51"/>
      <c r="CG32" s="51"/>
      <c r="CH32" s="51"/>
      <c r="CI32" s="51"/>
      <c r="CJ32" s="51"/>
      <c r="CK32" s="51"/>
      <c r="CL32" s="51"/>
      <c r="CM32" s="51"/>
      <c r="CN32" s="51"/>
      <c r="CO32" s="51"/>
      <c r="CP32" s="51"/>
      <c r="CQ32" s="52"/>
    </row>
    <row r="33" ht="12.75" customHeight="1">
      <c r="A33" s="50"/>
      <c r="B33" s="51"/>
      <c r="C33" s="51"/>
      <c r="D33" s="274"/>
      <c r="E33" s="51"/>
      <c r="F33" s="51"/>
      <c r="G33" s="51"/>
      <c r="H33" s="51"/>
      <c r="I33" s="51"/>
      <c r="J33" s="51"/>
      <c r="K33" s="51"/>
      <c r="L33" s="51"/>
      <c r="M33" s="51"/>
      <c r="N33" s="51"/>
      <c r="O33" s="51"/>
      <c r="P33" s="51"/>
      <c r="Q33" s="51"/>
      <c r="R33" s="51"/>
      <c r="S33" s="52"/>
      <c r="T33" s="50"/>
      <c r="U33" s="51"/>
      <c r="V33" s="51"/>
      <c r="W33" s="274"/>
      <c r="X33" s="51"/>
      <c r="Y33" s="51"/>
      <c r="Z33" s="51"/>
      <c r="AA33" s="51"/>
      <c r="AB33" s="51"/>
      <c r="AC33" s="51"/>
      <c r="AD33" s="51"/>
      <c r="AE33" s="51"/>
      <c r="AF33" s="51"/>
      <c r="AG33" s="51"/>
      <c r="AH33" s="51"/>
      <c r="AI33" s="51"/>
      <c r="AJ33" s="51"/>
      <c r="AK33" s="51"/>
      <c r="AL33" s="52"/>
      <c r="AM33" s="50"/>
      <c r="AN33" s="51"/>
      <c r="AO33" s="51"/>
      <c r="AP33" s="274"/>
      <c r="AQ33" s="51"/>
      <c r="AR33" s="51"/>
      <c r="AS33" s="51"/>
      <c r="AT33" s="51"/>
      <c r="AU33" s="51"/>
      <c r="AV33" s="51"/>
      <c r="AW33" s="51"/>
      <c r="AX33" s="51"/>
      <c r="AY33" s="51"/>
      <c r="AZ33" s="51"/>
      <c r="BA33" s="51"/>
      <c r="BB33" s="51"/>
      <c r="BC33" s="51"/>
      <c r="BD33" s="51"/>
      <c r="BE33" s="52"/>
      <c r="BF33" s="50"/>
      <c r="BG33" s="51"/>
      <c r="BH33" s="51"/>
      <c r="BI33" s="274"/>
      <c r="BJ33" s="51"/>
      <c r="BK33" s="51"/>
      <c r="BL33" s="51"/>
      <c r="BM33" s="51"/>
      <c r="BN33" s="51"/>
      <c r="BO33" s="51"/>
      <c r="BP33" s="51"/>
      <c r="BQ33" s="51"/>
      <c r="BR33" s="51"/>
      <c r="BS33" s="51"/>
      <c r="BT33" s="51"/>
      <c r="BU33" s="51"/>
      <c r="BV33" s="51"/>
      <c r="BW33" s="51"/>
      <c r="BX33" s="52"/>
      <c r="BY33" s="50"/>
      <c r="BZ33" s="51"/>
      <c r="CA33" s="51"/>
      <c r="CB33" s="51"/>
      <c r="CC33" s="51"/>
      <c r="CD33" s="51"/>
      <c r="CE33" s="51"/>
      <c r="CF33" s="51"/>
      <c r="CG33" s="51"/>
      <c r="CH33" s="51"/>
      <c r="CI33" s="51"/>
      <c r="CJ33" s="51"/>
      <c r="CK33" s="51"/>
      <c r="CL33" s="51"/>
      <c r="CM33" s="51"/>
      <c r="CN33" s="51"/>
      <c r="CO33" s="51"/>
      <c r="CP33" s="51"/>
      <c r="CQ33" s="52"/>
    </row>
    <row r="34" ht="12.75" customHeight="1">
      <c r="A34" s="50"/>
      <c r="B34" s="51"/>
      <c r="C34" s="51"/>
      <c r="D34" s="51"/>
      <c r="E34" s="51"/>
      <c r="F34" s="51"/>
      <c r="G34" s="274"/>
      <c r="H34" s="274"/>
      <c r="I34" s="51"/>
      <c r="J34" s="51"/>
      <c r="K34" s="51"/>
      <c r="L34" s="51"/>
      <c r="M34" s="51"/>
      <c r="N34" s="51"/>
      <c r="O34" s="51"/>
      <c r="P34" s="51"/>
      <c r="Q34" s="51"/>
      <c r="R34" s="51"/>
      <c r="S34" s="52"/>
      <c r="T34" s="50"/>
      <c r="U34" s="51"/>
      <c r="V34" s="51"/>
      <c r="W34" s="51"/>
      <c r="X34" s="51"/>
      <c r="Y34" s="51"/>
      <c r="Z34" s="274"/>
      <c r="AA34" s="274"/>
      <c r="AB34" s="51"/>
      <c r="AC34" s="51"/>
      <c r="AD34" s="51"/>
      <c r="AE34" s="51"/>
      <c r="AF34" s="51"/>
      <c r="AG34" s="51"/>
      <c r="AH34" s="51"/>
      <c r="AI34" s="51"/>
      <c r="AJ34" s="51"/>
      <c r="AK34" s="51"/>
      <c r="AL34" s="52"/>
      <c r="AM34" s="50"/>
      <c r="AN34" s="51"/>
      <c r="AO34" s="51"/>
      <c r="AP34" s="51"/>
      <c r="AQ34" s="51"/>
      <c r="AR34" s="51"/>
      <c r="AS34" s="274"/>
      <c r="AT34" s="274"/>
      <c r="AU34" s="51"/>
      <c r="AV34" s="51"/>
      <c r="AW34" s="51"/>
      <c r="AX34" s="51"/>
      <c r="AY34" s="51"/>
      <c r="AZ34" s="51"/>
      <c r="BA34" s="51"/>
      <c r="BB34" s="51"/>
      <c r="BC34" s="51"/>
      <c r="BD34" s="51"/>
      <c r="BE34" s="52"/>
      <c r="BF34" s="50"/>
      <c r="BG34" s="51"/>
      <c r="BH34" s="51"/>
      <c r="BI34" s="51"/>
      <c r="BJ34" s="51"/>
      <c r="BK34" s="51"/>
      <c r="BL34" s="274"/>
      <c r="BM34" s="274"/>
      <c r="BN34" s="51"/>
      <c r="BO34" s="51"/>
      <c r="BP34" s="51"/>
      <c r="BQ34" s="51"/>
      <c r="BR34" s="51"/>
      <c r="BS34" s="51"/>
      <c r="BT34" s="51"/>
      <c r="BU34" s="51"/>
      <c r="BV34" s="51"/>
      <c r="BW34" s="51"/>
      <c r="BX34" s="52"/>
      <c r="BY34" s="50"/>
      <c r="BZ34" s="51"/>
      <c r="CA34" s="51"/>
      <c r="CB34" s="51"/>
      <c r="CC34" s="51"/>
      <c r="CD34" s="51"/>
      <c r="CE34" s="274"/>
      <c r="CF34" s="51"/>
      <c r="CG34" s="51"/>
      <c r="CH34" s="51"/>
      <c r="CI34" s="51"/>
      <c r="CJ34" s="51"/>
      <c r="CK34" s="51"/>
      <c r="CL34" s="51"/>
      <c r="CM34" s="51"/>
      <c r="CN34" s="51"/>
      <c r="CO34" s="51"/>
      <c r="CP34" s="51"/>
      <c r="CQ34" s="52"/>
    </row>
    <row r="35" ht="12.75" customHeight="1">
      <c r="A35" s="50"/>
      <c r="B35" s="51"/>
      <c r="C35" s="51"/>
      <c r="D35" s="51"/>
      <c r="E35" s="51"/>
      <c r="F35" s="51"/>
      <c r="G35" s="51"/>
      <c r="H35" s="51"/>
      <c r="I35" s="51"/>
      <c r="J35" s="51"/>
      <c r="K35" s="51"/>
      <c r="L35" s="51"/>
      <c r="M35" s="51"/>
      <c r="N35" s="51"/>
      <c r="O35" s="51"/>
      <c r="P35" s="51"/>
      <c r="Q35" s="51"/>
      <c r="R35" s="51"/>
      <c r="S35" s="52"/>
      <c r="T35" s="50"/>
      <c r="U35" s="51"/>
      <c r="V35" s="51"/>
      <c r="W35" s="51"/>
      <c r="X35" s="51"/>
      <c r="Y35" s="51"/>
      <c r="Z35" s="51"/>
      <c r="AA35" s="51"/>
      <c r="AB35" s="51"/>
      <c r="AC35" s="51"/>
      <c r="AD35" s="51"/>
      <c r="AE35" s="51"/>
      <c r="AF35" s="51"/>
      <c r="AG35" s="51"/>
      <c r="AH35" s="51"/>
      <c r="AI35" s="51"/>
      <c r="AJ35" s="51"/>
      <c r="AK35" s="51"/>
      <c r="AL35" s="52"/>
      <c r="AM35" s="50"/>
      <c r="AN35" s="51"/>
      <c r="AO35" s="51"/>
      <c r="AP35" s="51"/>
      <c r="AQ35" s="51"/>
      <c r="AR35" s="51"/>
      <c r="AS35" s="51"/>
      <c r="AT35" s="51"/>
      <c r="AU35" s="51"/>
      <c r="AV35" s="51"/>
      <c r="AW35" s="51"/>
      <c r="AX35" s="51"/>
      <c r="AY35" s="51"/>
      <c r="AZ35" s="51"/>
      <c r="BA35" s="51"/>
      <c r="BB35" s="51"/>
      <c r="BC35" s="51"/>
      <c r="BD35" s="51"/>
      <c r="BE35" s="52"/>
      <c r="BF35" s="50"/>
      <c r="BG35" s="51"/>
      <c r="BH35" s="51"/>
      <c r="BI35" s="51"/>
      <c r="BJ35" s="51"/>
      <c r="BK35" s="51"/>
      <c r="BL35" s="51"/>
      <c r="BM35" s="51"/>
      <c r="BN35" s="51"/>
      <c r="BO35" s="51"/>
      <c r="BP35" s="51"/>
      <c r="BQ35" s="51"/>
      <c r="BR35" s="51"/>
      <c r="BS35" s="51"/>
      <c r="BT35" s="51"/>
      <c r="BU35" s="51"/>
      <c r="BV35" s="51"/>
      <c r="BW35" s="51"/>
      <c r="BX35" s="52"/>
      <c r="BY35" s="50"/>
      <c r="BZ35" s="51"/>
      <c r="CA35" s="51"/>
      <c r="CB35" s="51"/>
      <c r="CC35" s="51"/>
      <c r="CD35" s="51"/>
      <c r="CE35" s="51"/>
      <c r="CF35" s="51"/>
      <c r="CG35" s="51"/>
      <c r="CH35" s="51"/>
      <c r="CI35" s="51"/>
      <c r="CJ35" s="51"/>
      <c r="CK35" s="51"/>
      <c r="CL35" s="51"/>
      <c r="CM35" s="51"/>
      <c r="CN35" s="51"/>
      <c r="CO35" s="51"/>
      <c r="CP35" s="51"/>
      <c r="CQ35" s="52"/>
    </row>
    <row r="36" ht="12.75" customHeight="1">
      <c r="A36" s="50"/>
      <c r="B36" s="51"/>
      <c r="C36" s="51"/>
      <c r="D36" s="51"/>
      <c r="E36" s="51"/>
      <c r="F36" s="51"/>
      <c r="G36" s="51"/>
      <c r="H36" s="51"/>
      <c r="I36" s="51"/>
      <c r="J36" s="51"/>
      <c r="K36" s="51"/>
      <c r="L36" s="51"/>
      <c r="M36" s="51"/>
      <c r="N36" s="51"/>
      <c r="O36" s="51"/>
      <c r="P36" s="51"/>
      <c r="Q36" s="51"/>
      <c r="R36" s="51"/>
      <c r="S36" s="52"/>
      <c r="T36" s="50"/>
      <c r="U36" s="51"/>
      <c r="V36" s="51"/>
      <c r="W36" s="51"/>
      <c r="X36" s="51"/>
      <c r="Y36" s="51"/>
      <c r="Z36" s="51"/>
      <c r="AA36" s="51"/>
      <c r="AB36" s="51"/>
      <c r="AC36" s="51"/>
      <c r="AD36" s="51"/>
      <c r="AE36" s="51"/>
      <c r="AF36" s="51"/>
      <c r="AG36" s="51"/>
      <c r="AH36" s="51"/>
      <c r="AI36" s="51"/>
      <c r="AJ36" s="51"/>
      <c r="AK36" s="51"/>
      <c r="AL36" s="52"/>
      <c r="AM36" s="50"/>
      <c r="AN36" s="51"/>
      <c r="AO36" s="51"/>
      <c r="AP36" s="51"/>
      <c r="AQ36" s="51"/>
      <c r="AR36" s="51"/>
      <c r="AS36" s="51"/>
      <c r="AT36" s="51"/>
      <c r="AU36" s="51"/>
      <c r="AV36" s="51"/>
      <c r="AW36" s="51"/>
      <c r="AX36" s="51"/>
      <c r="AY36" s="51"/>
      <c r="AZ36" s="51"/>
      <c r="BA36" s="51"/>
      <c r="BB36" s="51"/>
      <c r="BC36" s="51"/>
      <c r="BD36" s="51"/>
      <c r="BE36" s="52"/>
      <c r="BF36" s="50"/>
      <c r="BG36" s="51"/>
      <c r="BH36" s="51"/>
      <c r="BI36" s="51"/>
      <c r="BJ36" s="51"/>
      <c r="BK36" s="51"/>
      <c r="BL36" s="51"/>
      <c r="BM36" s="51"/>
      <c r="BN36" s="51"/>
      <c r="BO36" s="51"/>
      <c r="BP36" s="51"/>
      <c r="BQ36" s="51"/>
      <c r="BR36" s="51"/>
      <c r="BS36" s="51"/>
      <c r="BT36" s="51"/>
      <c r="BU36" s="51"/>
      <c r="BV36" s="51"/>
      <c r="BW36" s="51"/>
      <c r="BX36" s="52"/>
      <c r="BY36" s="50"/>
      <c r="BZ36" s="51"/>
      <c r="CA36" s="51"/>
      <c r="CB36" s="51"/>
      <c r="CC36" s="51"/>
      <c r="CD36" s="51"/>
      <c r="CE36" s="51"/>
      <c r="CF36" s="51"/>
      <c r="CG36" s="51"/>
      <c r="CH36" s="51"/>
      <c r="CI36" s="51"/>
      <c r="CJ36" s="51"/>
      <c r="CK36" s="51"/>
      <c r="CL36" s="51"/>
      <c r="CM36" s="51"/>
      <c r="CN36" s="51"/>
      <c r="CO36" s="51"/>
      <c r="CP36" s="51"/>
      <c r="CQ36" s="52"/>
    </row>
    <row r="37" ht="12.75" customHeight="1">
      <c r="A37" s="50"/>
      <c r="B37" s="51"/>
      <c r="C37" s="51"/>
      <c r="D37" s="51"/>
      <c r="E37" s="51"/>
      <c r="F37" s="51"/>
      <c r="G37" s="51"/>
      <c r="H37" s="51"/>
      <c r="I37" s="51"/>
      <c r="J37" s="51"/>
      <c r="K37" s="51"/>
      <c r="L37" s="51"/>
      <c r="M37" s="51"/>
      <c r="N37" s="51"/>
      <c r="O37" s="51"/>
      <c r="P37" s="51"/>
      <c r="Q37" s="51"/>
      <c r="R37" s="51"/>
      <c r="S37" s="52"/>
      <c r="T37" s="50"/>
      <c r="U37" s="51"/>
      <c r="V37" s="51"/>
      <c r="W37" s="51"/>
      <c r="X37" s="51"/>
      <c r="Y37" s="51"/>
      <c r="Z37" s="51"/>
      <c r="AA37" s="51"/>
      <c r="AB37" s="51"/>
      <c r="AC37" s="51"/>
      <c r="AD37" s="51"/>
      <c r="AE37" s="51"/>
      <c r="AF37" s="51"/>
      <c r="AG37" s="51"/>
      <c r="AH37" s="51"/>
      <c r="AI37" s="51"/>
      <c r="AJ37" s="51"/>
      <c r="AK37" s="51"/>
      <c r="AL37" s="52"/>
      <c r="AM37" s="50"/>
      <c r="AN37" s="51"/>
      <c r="AO37" s="51"/>
      <c r="AP37" s="51"/>
      <c r="AQ37" s="51"/>
      <c r="AR37" s="51"/>
      <c r="AS37" s="51"/>
      <c r="AT37" s="51"/>
      <c r="AU37" s="51"/>
      <c r="AV37" s="51"/>
      <c r="AW37" s="51"/>
      <c r="AX37" s="51"/>
      <c r="AY37" s="51"/>
      <c r="AZ37" s="51"/>
      <c r="BA37" s="51"/>
      <c r="BB37" s="51"/>
      <c r="BC37" s="51"/>
      <c r="BD37" s="51"/>
      <c r="BE37" s="52"/>
      <c r="BF37" s="50"/>
      <c r="BG37" s="51"/>
      <c r="BH37" s="51"/>
      <c r="BI37" s="51"/>
      <c r="BJ37" s="51"/>
      <c r="BK37" s="51"/>
      <c r="BL37" s="51"/>
      <c r="BM37" s="51"/>
      <c r="BN37" s="51"/>
      <c r="BO37" s="51"/>
      <c r="BP37" s="51"/>
      <c r="BQ37" s="51"/>
      <c r="BR37" s="51"/>
      <c r="BS37" s="51"/>
      <c r="BT37" s="51"/>
      <c r="BU37" s="51"/>
      <c r="BV37" s="51"/>
      <c r="BW37" s="51"/>
      <c r="BX37" s="52"/>
      <c r="BY37" s="50"/>
      <c r="BZ37" s="51"/>
      <c r="CA37" s="51"/>
      <c r="CB37" s="51"/>
      <c r="CC37" s="51"/>
      <c r="CD37" s="51"/>
      <c r="CE37" s="51"/>
      <c r="CF37" s="51"/>
      <c r="CG37" s="51"/>
      <c r="CH37" s="51"/>
      <c r="CI37" s="51"/>
      <c r="CJ37" s="51"/>
      <c r="CK37" s="51"/>
      <c r="CL37" s="51"/>
      <c r="CM37" s="51"/>
      <c r="CN37" s="51"/>
      <c r="CO37" s="51"/>
      <c r="CP37" s="51"/>
      <c r="CQ37" s="52"/>
    </row>
    <row r="38" ht="12.75" customHeight="1">
      <c r="A38" s="50"/>
      <c r="B38" s="51"/>
      <c r="C38" s="51"/>
      <c r="D38" s="51"/>
      <c r="E38" s="51"/>
      <c r="F38" s="51"/>
      <c r="G38" s="51"/>
      <c r="H38" s="51"/>
      <c r="I38" s="51"/>
      <c r="J38" s="51"/>
      <c r="K38" s="51"/>
      <c r="L38" s="51"/>
      <c r="M38" s="51"/>
      <c r="N38" s="51"/>
      <c r="O38" s="51"/>
      <c r="P38" s="51"/>
      <c r="Q38" s="51"/>
      <c r="R38" s="51"/>
      <c r="S38" s="52"/>
      <c r="T38" s="50"/>
      <c r="U38" s="51"/>
      <c r="V38" s="51"/>
      <c r="W38" s="51"/>
      <c r="X38" s="51"/>
      <c r="Y38" s="51"/>
      <c r="Z38" s="51"/>
      <c r="AA38" s="51"/>
      <c r="AB38" s="51"/>
      <c r="AC38" s="51"/>
      <c r="AD38" s="51"/>
      <c r="AE38" s="51"/>
      <c r="AF38" s="51"/>
      <c r="AG38" s="51"/>
      <c r="AH38" s="51"/>
      <c r="AI38" s="51"/>
      <c r="AJ38" s="51"/>
      <c r="AK38" s="51"/>
      <c r="AL38" s="52"/>
      <c r="AM38" s="50"/>
      <c r="AN38" s="51"/>
      <c r="AO38" s="51"/>
      <c r="AP38" s="51"/>
      <c r="AQ38" s="51"/>
      <c r="AR38" s="51"/>
      <c r="AS38" s="51"/>
      <c r="AT38" s="51"/>
      <c r="AU38" s="51"/>
      <c r="AV38" s="51"/>
      <c r="AW38" s="51"/>
      <c r="AX38" s="51"/>
      <c r="AY38" s="51"/>
      <c r="AZ38" s="51"/>
      <c r="BA38" s="51"/>
      <c r="BB38" s="51"/>
      <c r="BC38" s="51"/>
      <c r="BD38" s="51"/>
      <c r="BE38" s="52"/>
      <c r="BF38" s="50"/>
      <c r="BG38" s="51"/>
      <c r="BH38" s="51"/>
      <c r="BI38" s="51"/>
      <c r="BJ38" s="51"/>
      <c r="BK38" s="51"/>
      <c r="BL38" s="51"/>
      <c r="BM38" s="51"/>
      <c r="BN38" s="51"/>
      <c r="BO38" s="51"/>
      <c r="BP38" s="51"/>
      <c r="BQ38" s="51"/>
      <c r="BR38" s="51"/>
      <c r="BS38" s="51"/>
      <c r="BT38" s="51"/>
      <c r="BU38" s="51"/>
      <c r="BV38" s="51"/>
      <c r="BW38" s="51"/>
      <c r="BX38" s="52"/>
      <c r="BY38" s="50"/>
      <c r="BZ38" s="51"/>
      <c r="CA38" s="51"/>
      <c r="CB38" s="51"/>
      <c r="CC38" s="51"/>
      <c r="CD38" s="51"/>
      <c r="CE38" s="51"/>
      <c r="CF38" s="51"/>
      <c r="CG38" s="51"/>
      <c r="CH38" s="51"/>
      <c r="CI38" s="51"/>
      <c r="CJ38" s="51"/>
      <c r="CK38" s="51"/>
      <c r="CL38" s="51"/>
      <c r="CM38" s="51"/>
      <c r="CN38" s="51"/>
      <c r="CO38" s="51"/>
      <c r="CP38" s="51"/>
      <c r="CQ38" s="52"/>
    </row>
    <row r="39" ht="12.75" customHeight="1">
      <c r="A39" s="50"/>
      <c r="B39" s="51"/>
      <c r="C39" s="51"/>
      <c r="D39" s="51"/>
      <c r="E39" s="51"/>
      <c r="F39" s="51"/>
      <c r="G39" s="51"/>
      <c r="H39" s="51"/>
      <c r="I39" s="51"/>
      <c r="J39" s="51"/>
      <c r="K39" s="51"/>
      <c r="L39" s="51"/>
      <c r="M39" s="51"/>
      <c r="N39" s="51"/>
      <c r="O39" s="51"/>
      <c r="P39" s="51"/>
      <c r="Q39" s="51"/>
      <c r="R39" s="51"/>
      <c r="S39" s="52"/>
      <c r="T39" s="50"/>
      <c r="U39" s="51"/>
      <c r="V39" s="51"/>
      <c r="W39" s="51"/>
      <c r="X39" s="51"/>
      <c r="Y39" s="51"/>
      <c r="Z39" s="51"/>
      <c r="AA39" s="51"/>
      <c r="AB39" s="51"/>
      <c r="AC39" s="51"/>
      <c r="AD39" s="51"/>
      <c r="AE39" s="51"/>
      <c r="AF39" s="51"/>
      <c r="AG39" s="51"/>
      <c r="AH39" s="51"/>
      <c r="AI39" s="51"/>
      <c r="AJ39" s="51"/>
      <c r="AK39" s="51"/>
      <c r="AL39" s="52"/>
      <c r="AM39" s="50"/>
      <c r="AN39" s="51"/>
      <c r="AO39" s="51"/>
      <c r="AP39" s="51"/>
      <c r="AQ39" s="51"/>
      <c r="AR39" s="51"/>
      <c r="AS39" s="51"/>
      <c r="AT39" s="51"/>
      <c r="AU39" s="51"/>
      <c r="AV39" s="51"/>
      <c r="AW39" s="51"/>
      <c r="AX39" s="51"/>
      <c r="AY39" s="51"/>
      <c r="AZ39" s="51"/>
      <c r="BA39" s="51"/>
      <c r="BB39" s="51"/>
      <c r="BC39" s="51"/>
      <c r="BD39" s="51"/>
      <c r="BE39" s="52"/>
      <c r="BF39" s="50"/>
      <c r="BG39" s="51"/>
      <c r="BH39" s="51"/>
      <c r="BI39" s="51"/>
      <c r="BJ39" s="51"/>
      <c r="BK39" s="51"/>
      <c r="BL39" s="51"/>
      <c r="BM39" s="51"/>
      <c r="BN39" s="51"/>
      <c r="BO39" s="51"/>
      <c r="BP39" s="51"/>
      <c r="BQ39" s="51"/>
      <c r="BR39" s="51"/>
      <c r="BS39" s="51"/>
      <c r="BT39" s="51"/>
      <c r="BU39" s="51"/>
      <c r="BV39" s="51"/>
      <c r="BW39" s="51"/>
      <c r="BX39" s="52"/>
      <c r="BY39" s="50"/>
      <c r="BZ39" s="51"/>
      <c r="CA39" s="51"/>
      <c r="CB39" s="51"/>
      <c r="CC39" s="51"/>
      <c r="CD39" s="51"/>
      <c r="CE39" s="51"/>
      <c r="CF39" s="51"/>
      <c r="CG39" s="51"/>
      <c r="CH39" s="51"/>
      <c r="CI39" s="51"/>
      <c r="CJ39" s="51"/>
      <c r="CK39" s="51"/>
      <c r="CL39" s="51"/>
      <c r="CM39" s="51"/>
      <c r="CN39" s="51"/>
      <c r="CO39" s="51"/>
      <c r="CP39" s="51"/>
      <c r="CQ39" s="52"/>
    </row>
    <row r="40" ht="12.75" customHeight="1">
      <c r="A40" s="50"/>
      <c r="B40" s="51"/>
      <c r="C40" s="51"/>
      <c r="D40" s="51"/>
      <c r="E40" s="51"/>
      <c r="F40" s="51"/>
      <c r="G40" s="51"/>
      <c r="H40" s="51"/>
      <c r="I40" s="51"/>
      <c r="J40" s="51"/>
      <c r="K40" s="51"/>
      <c r="L40" s="51"/>
      <c r="M40" s="51"/>
      <c r="N40" s="51"/>
      <c r="O40" s="51"/>
      <c r="P40" s="51"/>
      <c r="Q40" s="51"/>
      <c r="R40" s="51"/>
      <c r="S40" s="52"/>
      <c r="T40" s="50"/>
      <c r="U40" s="51"/>
      <c r="V40" s="51"/>
      <c r="W40" s="51"/>
      <c r="X40" s="51"/>
      <c r="Y40" s="51"/>
      <c r="Z40" s="51"/>
      <c r="AA40" s="51"/>
      <c r="AB40" s="51"/>
      <c r="AC40" s="51"/>
      <c r="AD40" s="51"/>
      <c r="AE40" s="51"/>
      <c r="AF40" s="51"/>
      <c r="AG40" s="51"/>
      <c r="AH40" s="51"/>
      <c r="AI40" s="51"/>
      <c r="AJ40" s="51"/>
      <c r="AK40" s="51"/>
      <c r="AL40" s="52"/>
      <c r="AM40" s="50"/>
      <c r="AN40" s="51"/>
      <c r="AO40" s="51"/>
      <c r="AP40" s="51"/>
      <c r="AQ40" s="51"/>
      <c r="AR40" s="51"/>
      <c r="AS40" s="51"/>
      <c r="AT40" s="51"/>
      <c r="AU40" s="51"/>
      <c r="AV40" s="51"/>
      <c r="AW40" s="51"/>
      <c r="AX40" s="51"/>
      <c r="AY40" s="51"/>
      <c r="AZ40" s="51"/>
      <c r="BA40" s="51"/>
      <c r="BB40" s="51"/>
      <c r="BC40" s="51"/>
      <c r="BD40" s="51"/>
      <c r="BE40" s="52"/>
      <c r="BF40" s="50"/>
      <c r="BG40" s="51"/>
      <c r="BH40" s="51"/>
      <c r="BI40" s="51"/>
      <c r="BJ40" s="51"/>
      <c r="BK40" s="51"/>
      <c r="BL40" s="51"/>
      <c r="BM40" s="51"/>
      <c r="BN40" s="51"/>
      <c r="BO40" s="51"/>
      <c r="BP40" s="51"/>
      <c r="BQ40" s="51"/>
      <c r="BR40" s="51"/>
      <c r="BS40" s="51"/>
      <c r="BT40" s="51"/>
      <c r="BU40" s="51"/>
      <c r="BV40" s="51"/>
      <c r="BW40" s="51"/>
      <c r="BX40" s="52"/>
      <c r="BY40" s="50"/>
      <c r="BZ40" s="51"/>
      <c r="CA40" s="51"/>
      <c r="CB40" s="51"/>
      <c r="CC40" s="51"/>
      <c r="CD40" s="51"/>
      <c r="CE40" s="51"/>
      <c r="CF40" s="51"/>
      <c r="CG40" s="51"/>
      <c r="CH40" s="51"/>
      <c r="CI40" s="51"/>
      <c r="CJ40" s="51"/>
      <c r="CK40" s="51"/>
      <c r="CL40" s="51"/>
      <c r="CM40" s="51"/>
      <c r="CN40" s="51"/>
      <c r="CO40" s="51"/>
      <c r="CP40" s="51"/>
      <c r="CQ40" s="52"/>
    </row>
    <row r="41" ht="12.75" customHeight="1">
      <c r="A41" s="50"/>
      <c r="B41" s="51"/>
      <c r="C41" s="51"/>
      <c r="D41" s="51"/>
      <c r="E41" s="51"/>
      <c r="F41" s="51"/>
      <c r="G41" s="51"/>
      <c r="H41" s="51"/>
      <c r="I41" s="51"/>
      <c r="J41" s="51"/>
      <c r="K41" s="51"/>
      <c r="L41" s="51"/>
      <c r="M41" s="51"/>
      <c r="N41" s="51"/>
      <c r="O41" s="51"/>
      <c r="P41" s="51"/>
      <c r="Q41" s="51"/>
      <c r="R41" s="51"/>
      <c r="S41" s="52"/>
      <c r="T41" s="50"/>
      <c r="U41" s="51"/>
      <c r="V41" s="51"/>
      <c r="W41" s="51"/>
      <c r="X41" s="51"/>
      <c r="Y41" s="51"/>
      <c r="Z41" s="51"/>
      <c r="AA41" s="51"/>
      <c r="AB41" s="51"/>
      <c r="AC41" s="51"/>
      <c r="AD41" s="51"/>
      <c r="AE41" s="51"/>
      <c r="AF41" s="51"/>
      <c r="AG41" s="51"/>
      <c r="AH41" s="51"/>
      <c r="AI41" s="51"/>
      <c r="AJ41" s="51"/>
      <c r="AK41" s="51"/>
      <c r="AL41" s="52"/>
      <c r="AM41" s="50"/>
      <c r="AN41" s="51"/>
      <c r="AO41" s="51"/>
      <c r="AP41" s="51"/>
      <c r="AQ41" s="51"/>
      <c r="AR41" s="51"/>
      <c r="AS41" s="51"/>
      <c r="AT41" s="51"/>
      <c r="AU41" s="51"/>
      <c r="AV41" s="51"/>
      <c r="AW41" s="51"/>
      <c r="AX41" s="51"/>
      <c r="AY41" s="51"/>
      <c r="AZ41" s="51"/>
      <c r="BA41" s="51"/>
      <c r="BB41" s="51"/>
      <c r="BC41" s="51"/>
      <c r="BD41" s="51"/>
      <c r="BE41" s="52"/>
      <c r="BF41" s="50"/>
      <c r="BG41" s="51"/>
      <c r="BH41" s="51"/>
      <c r="BI41" s="51"/>
      <c r="BJ41" s="51"/>
      <c r="BK41" s="51"/>
      <c r="BL41" s="51"/>
      <c r="BM41" s="51"/>
      <c r="BN41" s="51"/>
      <c r="BO41" s="51"/>
      <c r="BP41" s="51"/>
      <c r="BQ41" s="51"/>
      <c r="BR41" s="51"/>
      <c r="BS41" s="51"/>
      <c r="BT41" s="51"/>
      <c r="BU41" s="51"/>
      <c r="BV41" s="51"/>
      <c r="BW41" s="51"/>
      <c r="BX41" s="52"/>
      <c r="BY41" s="50"/>
      <c r="BZ41" s="51"/>
      <c r="CA41" s="51"/>
      <c r="CB41" s="51"/>
      <c r="CC41" s="51"/>
      <c r="CD41" s="51"/>
      <c r="CE41" s="51"/>
      <c r="CF41" s="51"/>
      <c r="CG41" s="51"/>
      <c r="CH41" s="51"/>
      <c r="CI41" s="51"/>
      <c r="CJ41" s="51"/>
      <c r="CK41" s="51"/>
      <c r="CL41" s="51"/>
      <c r="CM41" s="51"/>
      <c r="CN41" s="51"/>
      <c r="CO41" s="51"/>
      <c r="CP41" s="51"/>
      <c r="CQ41" s="52"/>
    </row>
    <row r="42" ht="12.75" customHeight="1">
      <c r="A42" s="55"/>
      <c r="B42" s="56"/>
      <c r="C42" s="56"/>
      <c r="D42" s="56"/>
      <c r="E42" s="56"/>
      <c r="F42" s="56"/>
      <c r="G42" s="56"/>
      <c r="H42" s="56"/>
      <c r="I42" s="56"/>
      <c r="J42" s="56"/>
      <c r="K42" s="56"/>
      <c r="L42" s="56"/>
      <c r="M42" s="56"/>
      <c r="N42" s="56"/>
      <c r="O42" s="56"/>
      <c r="P42" s="56"/>
      <c r="Q42" s="56"/>
      <c r="R42" s="56"/>
      <c r="S42" s="57"/>
      <c r="T42" s="55"/>
      <c r="U42" s="56"/>
      <c r="V42" s="56"/>
      <c r="W42" s="56"/>
      <c r="X42" s="56"/>
      <c r="Y42" s="56"/>
      <c r="Z42" s="56"/>
      <c r="AA42" s="56"/>
      <c r="AB42" s="56"/>
      <c r="AC42" s="56"/>
      <c r="AD42" s="56"/>
      <c r="AE42" s="56"/>
      <c r="AF42" s="56"/>
      <c r="AG42" s="56"/>
      <c r="AH42" s="56"/>
      <c r="AI42" s="56"/>
      <c r="AJ42" s="56"/>
      <c r="AK42" s="56"/>
      <c r="AL42" s="57"/>
      <c r="AM42" s="55"/>
      <c r="AN42" s="56"/>
      <c r="AO42" s="56"/>
      <c r="AP42" s="56"/>
      <c r="AQ42" s="56"/>
      <c r="AR42" s="56"/>
      <c r="AS42" s="56"/>
      <c r="AT42" s="56"/>
      <c r="AU42" s="56"/>
      <c r="AV42" s="56"/>
      <c r="AW42" s="56"/>
      <c r="AX42" s="56"/>
      <c r="AY42" s="56"/>
      <c r="AZ42" s="56"/>
      <c r="BA42" s="56"/>
      <c r="BB42" s="56"/>
      <c r="BC42" s="56"/>
      <c r="BD42" s="56"/>
      <c r="BE42" s="57"/>
      <c r="BF42" s="55"/>
      <c r="BG42" s="56"/>
      <c r="BH42" s="56"/>
      <c r="BI42" s="56"/>
      <c r="BJ42" s="56"/>
      <c r="BK42" s="56"/>
      <c r="BL42" s="56"/>
      <c r="BM42" s="56"/>
      <c r="BN42" s="56"/>
      <c r="BO42" s="56"/>
      <c r="BP42" s="56"/>
      <c r="BQ42" s="56"/>
      <c r="BR42" s="56"/>
      <c r="BS42" s="56"/>
      <c r="BT42" s="56"/>
      <c r="BU42" s="56"/>
      <c r="BV42" s="56"/>
      <c r="BW42" s="56"/>
      <c r="BX42" s="57"/>
      <c r="BY42" s="55"/>
      <c r="BZ42" s="56"/>
      <c r="CA42" s="56"/>
      <c r="CB42" s="56"/>
      <c r="CC42" s="56"/>
      <c r="CD42" s="56"/>
      <c r="CE42" s="56"/>
      <c r="CF42" s="56"/>
      <c r="CG42" s="56"/>
      <c r="CH42" s="56"/>
      <c r="CI42" s="56"/>
      <c r="CJ42" s="56"/>
      <c r="CK42" s="56"/>
      <c r="CL42" s="56"/>
      <c r="CM42" s="56"/>
      <c r="CN42" s="56"/>
      <c r="CO42" s="56"/>
      <c r="CP42" s="56"/>
      <c r="CQ42" s="57"/>
    </row>
    <row r="43" ht="12.75" customHeight="1">
      <c r="A43" s="276" t="s">
        <v>229</v>
      </c>
      <c r="B43" s="16"/>
      <c r="C43" s="16"/>
      <c r="D43" s="16"/>
      <c r="E43" s="16"/>
      <c r="F43" s="16"/>
      <c r="G43" s="16"/>
      <c r="H43" s="16"/>
      <c r="I43" s="16"/>
      <c r="J43" s="16"/>
      <c r="K43" s="16"/>
      <c r="L43" s="16"/>
      <c r="M43" s="16"/>
      <c r="N43" s="16"/>
      <c r="O43" s="16"/>
      <c r="P43" s="16"/>
      <c r="Q43" s="16"/>
      <c r="R43" s="16"/>
      <c r="S43" s="277"/>
      <c r="T43" s="276" t="s">
        <v>229</v>
      </c>
      <c r="U43" s="16"/>
      <c r="V43" s="16"/>
      <c r="W43" s="16"/>
      <c r="X43" s="16"/>
      <c r="Y43" s="16"/>
      <c r="Z43" s="16"/>
      <c r="AA43" s="16"/>
      <c r="AB43" s="16"/>
      <c r="AC43" s="16"/>
      <c r="AD43" s="16"/>
      <c r="AE43" s="16"/>
      <c r="AF43" s="16"/>
      <c r="AG43" s="16"/>
      <c r="AH43" s="16"/>
      <c r="AI43" s="16"/>
      <c r="AJ43" s="16"/>
      <c r="AK43" s="16"/>
      <c r="AL43" s="277"/>
      <c r="AM43" s="276" t="s">
        <v>229</v>
      </c>
      <c r="AN43" s="16"/>
      <c r="AO43" s="16"/>
      <c r="AP43" s="16"/>
      <c r="AQ43" s="16"/>
      <c r="AR43" s="16"/>
      <c r="AS43" s="16"/>
      <c r="AT43" s="16"/>
      <c r="AU43" s="16"/>
      <c r="AV43" s="16"/>
      <c r="AW43" s="16"/>
      <c r="AX43" s="16"/>
      <c r="AY43" s="16"/>
      <c r="AZ43" s="16"/>
      <c r="BA43" s="16"/>
      <c r="BB43" s="16"/>
      <c r="BC43" s="16"/>
      <c r="BD43" s="16"/>
      <c r="BE43" s="277"/>
      <c r="BF43" s="276" t="s">
        <v>229</v>
      </c>
      <c r="BG43" s="16"/>
      <c r="BH43" s="16"/>
      <c r="BI43" s="16"/>
      <c r="BJ43" s="16"/>
      <c r="BK43" s="16"/>
      <c r="BL43" s="16"/>
      <c r="BM43" s="16"/>
      <c r="BN43" s="16"/>
      <c r="BO43" s="16"/>
      <c r="BP43" s="16"/>
      <c r="BQ43" s="16"/>
      <c r="BR43" s="16"/>
      <c r="BS43" s="16"/>
      <c r="BT43" s="16"/>
      <c r="BU43" s="16"/>
      <c r="BV43" s="16"/>
      <c r="BW43" s="16"/>
      <c r="BX43" s="277"/>
      <c r="BY43" s="276" t="s">
        <v>230</v>
      </c>
      <c r="BZ43" s="279"/>
      <c r="CA43" s="279"/>
      <c r="CB43" s="279"/>
      <c r="CC43" s="279"/>
      <c r="CD43" s="279"/>
      <c r="CE43" s="279"/>
      <c r="CF43" s="279"/>
      <c r="CG43" s="279"/>
      <c r="CH43" s="279"/>
      <c r="CI43" s="279"/>
      <c r="CJ43" s="279"/>
      <c r="CK43" s="279"/>
      <c r="CL43" s="279"/>
      <c r="CM43" s="279"/>
      <c r="CN43" s="279"/>
      <c r="CO43" s="279"/>
      <c r="CP43" s="279"/>
      <c r="CQ43" s="280"/>
    </row>
    <row r="44" ht="12.75" customHeight="1">
      <c r="A44" s="276"/>
      <c r="B44" s="16"/>
      <c r="C44" s="16"/>
      <c r="D44" s="16"/>
      <c r="E44" s="16"/>
      <c r="F44" s="16"/>
      <c r="G44" s="16"/>
      <c r="H44" s="16"/>
      <c r="I44" s="16"/>
      <c r="J44" s="16"/>
      <c r="K44" s="16"/>
      <c r="L44" s="16"/>
      <c r="M44" s="16"/>
      <c r="N44" s="16"/>
      <c r="O44" s="16"/>
      <c r="P44" s="16"/>
      <c r="Q44" s="16"/>
      <c r="R44" s="16"/>
      <c r="S44" s="277"/>
      <c r="T44" s="276"/>
      <c r="U44" s="16"/>
      <c r="V44" s="16"/>
      <c r="W44" s="16"/>
      <c r="X44" s="16"/>
      <c r="Y44" s="16"/>
      <c r="Z44" s="16"/>
      <c r="AA44" s="16"/>
      <c r="AB44" s="16"/>
      <c r="AC44" s="16"/>
      <c r="AD44" s="16"/>
      <c r="AE44" s="16"/>
      <c r="AF44" s="16"/>
      <c r="AG44" s="16"/>
      <c r="AH44" s="16"/>
      <c r="AI44" s="16"/>
      <c r="AJ44" s="16"/>
      <c r="AK44" s="16"/>
      <c r="AL44" s="277"/>
      <c r="AM44" s="276"/>
      <c r="AN44" s="16"/>
      <c r="AO44" s="16"/>
      <c r="AP44" s="16"/>
      <c r="AQ44" s="16"/>
      <c r="AR44" s="16"/>
      <c r="AS44" s="16"/>
      <c r="AT44" s="16"/>
      <c r="AU44" s="16"/>
      <c r="AV44" s="16"/>
      <c r="AW44" s="16"/>
      <c r="AX44" s="16"/>
      <c r="AY44" s="16"/>
      <c r="AZ44" s="16"/>
      <c r="BA44" s="16"/>
      <c r="BB44" s="16"/>
      <c r="BC44" s="16"/>
      <c r="BD44" s="16"/>
      <c r="BE44" s="277"/>
      <c r="BF44" s="276"/>
      <c r="BG44" s="16"/>
      <c r="BH44" s="16"/>
      <c r="BI44" s="16"/>
      <c r="BJ44" s="16"/>
      <c r="BK44" s="16"/>
      <c r="BL44" s="16"/>
      <c r="BM44" s="16"/>
      <c r="BN44" s="16"/>
      <c r="BO44" s="16"/>
      <c r="BP44" s="16"/>
      <c r="BQ44" s="16"/>
      <c r="BR44" s="16"/>
      <c r="BS44" s="16"/>
      <c r="BT44" s="16"/>
      <c r="BU44" s="16"/>
      <c r="BV44" s="16"/>
      <c r="BW44" s="16"/>
      <c r="BX44" s="277"/>
      <c r="BY44" s="276"/>
      <c r="BZ44" s="279"/>
      <c r="CA44" s="279"/>
      <c r="CB44" s="279"/>
      <c r="CC44" s="279"/>
      <c r="CD44" s="279"/>
      <c r="CE44" s="279"/>
      <c r="CF44" s="279"/>
      <c r="CG44" s="279"/>
      <c r="CH44" s="279"/>
      <c r="CI44" s="279"/>
      <c r="CJ44" s="279"/>
      <c r="CK44" s="279"/>
      <c r="CL44" s="279"/>
      <c r="CM44" s="279"/>
      <c r="CN44" s="279"/>
      <c r="CO44" s="279"/>
      <c r="CP44" s="279"/>
      <c r="CQ44" s="280"/>
    </row>
    <row r="45" ht="12.75" customHeight="1">
      <c r="A45" s="281" t="s">
        <v>231</v>
      </c>
      <c r="B45" s="282"/>
      <c r="C45" s="282"/>
      <c r="D45" s="282"/>
      <c r="E45" s="282"/>
      <c r="F45" s="282"/>
      <c r="G45" s="282"/>
      <c r="H45" s="282"/>
      <c r="I45" s="282"/>
      <c r="J45" s="282"/>
      <c r="K45" s="282"/>
      <c r="L45" s="282"/>
      <c r="M45" s="282"/>
      <c r="N45" s="282"/>
      <c r="O45" s="282"/>
      <c r="P45" s="282"/>
      <c r="Q45" s="282"/>
      <c r="R45" s="282"/>
      <c r="S45" s="283"/>
      <c r="T45" s="281" t="s">
        <v>231</v>
      </c>
      <c r="U45" s="282"/>
      <c r="V45" s="282"/>
      <c r="W45" s="282"/>
      <c r="X45" s="282"/>
      <c r="Y45" s="282"/>
      <c r="Z45" s="282"/>
      <c r="AA45" s="282"/>
      <c r="AB45" s="282"/>
      <c r="AC45" s="282"/>
      <c r="AD45" s="282"/>
      <c r="AE45" s="282"/>
      <c r="AF45" s="282"/>
      <c r="AG45" s="282"/>
      <c r="AH45" s="282"/>
      <c r="AI45" s="282"/>
      <c r="AJ45" s="282"/>
      <c r="AK45" s="282"/>
      <c r="AL45" s="283"/>
      <c r="AM45" s="281" t="s">
        <v>231</v>
      </c>
      <c r="AN45" s="282"/>
      <c r="AO45" s="282"/>
      <c r="AP45" s="282"/>
      <c r="AQ45" s="282"/>
      <c r="AR45" s="282"/>
      <c r="AS45" s="282"/>
      <c r="AT45" s="282"/>
      <c r="AU45" s="282"/>
      <c r="AV45" s="282"/>
      <c r="AW45" s="282"/>
      <c r="AX45" s="282"/>
      <c r="AY45" s="282"/>
      <c r="AZ45" s="282"/>
      <c r="BA45" s="282"/>
      <c r="BB45" s="282"/>
      <c r="BC45" s="282"/>
      <c r="BD45" s="282"/>
      <c r="BE45" s="283"/>
      <c r="BF45" s="281" t="s">
        <v>231</v>
      </c>
      <c r="BG45" s="282"/>
      <c r="BH45" s="282"/>
      <c r="BI45" s="282"/>
      <c r="BJ45" s="282"/>
      <c r="BK45" s="282"/>
      <c r="BL45" s="282"/>
      <c r="BM45" s="282"/>
      <c r="BN45" s="282"/>
      <c r="BO45" s="282"/>
      <c r="BP45" s="282"/>
      <c r="BQ45" s="282"/>
      <c r="BR45" s="282"/>
      <c r="BS45" s="282"/>
      <c r="BT45" s="282"/>
      <c r="BU45" s="282"/>
      <c r="BV45" s="282"/>
      <c r="BW45" s="282"/>
      <c r="BX45" s="283"/>
      <c r="BY45" s="281" t="s">
        <v>231</v>
      </c>
      <c r="BZ45" s="282"/>
      <c r="CA45" s="282"/>
      <c r="CB45" s="282"/>
      <c r="CC45" s="282"/>
      <c r="CD45" s="282"/>
      <c r="CE45" s="282"/>
      <c r="CF45" s="282"/>
      <c r="CG45" s="282"/>
      <c r="CH45" s="282"/>
      <c r="CI45" s="282"/>
      <c r="CJ45" s="282"/>
      <c r="CK45" s="282"/>
      <c r="CL45" s="282"/>
      <c r="CM45" s="282"/>
      <c r="CN45" s="282"/>
      <c r="CO45" s="282"/>
      <c r="CP45" s="282"/>
      <c r="CQ45" s="283"/>
    </row>
    <row r="46" ht="14.25" customHeight="1">
      <c r="A46" s="284" t="s">
        <v>232</v>
      </c>
      <c r="C46" s="285">
        <v>0.0</v>
      </c>
      <c r="D46" s="44"/>
      <c r="E46" s="286" t="s">
        <v>233</v>
      </c>
      <c r="G46" s="285">
        <v>0.0</v>
      </c>
      <c r="H46" s="44"/>
      <c r="I46" s="279"/>
      <c r="J46" s="282"/>
      <c r="K46" s="282"/>
      <c r="L46" s="282"/>
      <c r="M46" s="287" t="s">
        <v>234</v>
      </c>
      <c r="N46" s="288">
        <f>IF(C47&gt;0,(((G47-G46)/(C47-C46))^-1-IF(CL52&gt;0,CL52^-1,0))^-1,0)</f>
        <v>0</v>
      </c>
      <c r="O46" s="44"/>
      <c r="P46" s="289"/>
      <c r="S46" s="283"/>
      <c r="T46" s="284" t="s">
        <v>235</v>
      </c>
      <c r="V46" s="285">
        <v>0.0</v>
      </c>
      <c r="W46" s="44"/>
      <c r="X46" s="286" t="s">
        <v>236</v>
      </c>
      <c r="Z46" s="285">
        <v>0.0</v>
      </c>
      <c r="AA46" s="44"/>
      <c r="AB46" s="279"/>
      <c r="AC46" s="282"/>
      <c r="AD46" s="282"/>
      <c r="AE46" s="282"/>
      <c r="AF46" s="287" t="s">
        <v>234</v>
      </c>
      <c r="AG46" s="288">
        <f>IF(V47&gt;0,(((Z47-Z46)/(V47-V46))^-1-IF(CL52&gt;0,CL52^-1,0))^-1,0)</f>
        <v>0</v>
      </c>
      <c r="AH46" s="44"/>
      <c r="AI46" s="289"/>
      <c r="AL46" s="283"/>
      <c r="AM46" s="284" t="s">
        <v>237</v>
      </c>
      <c r="AO46" s="285">
        <v>0.0</v>
      </c>
      <c r="AP46" s="44"/>
      <c r="AQ46" s="286" t="s">
        <v>238</v>
      </c>
      <c r="AS46" s="285">
        <v>0.0</v>
      </c>
      <c r="AT46" s="44"/>
      <c r="AU46" s="279"/>
      <c r="AV46" s="282"/>
      <c r="AW46" s="282"/>
      <c r="AX46" s="282"/>
      <c r="AY46" s="287" t="s">
        <v>234</v>
      </c>
      <c r="AZ46" s="288">
        <f>IF(AO47&gt;0,(((AS47-AS46)/(AO47-AO46))^-1-IF(CL52&gt;0,CL52^-1,0))^-1,0)</f>
        <v>0</v>
      </c>
      <c r="BA46" s="44"/>
      <c r="BB46" s="289"/>
      <c r="BE46" s="283"/>
      <c r="BF46" s="284" t="s">
        <v>239</v>
      </c>
      <c r="BH46" s="285">
        <v>0.0</v>
      </c>
      <c r="BI46" s="44"/>
      <c r="BJ46" s="286" t="s">
        <v>240</v>
      </c>
      <c r="BL46" s="285">
        <v>0.0</v>
      </c>
      <c r="BM46" s="44"/>
      <c r="BN46" s="279"/>
      <c r="BO46" s="282"/>
      <c r="BP46" s="282"/>
      <c r="BQ46" s="282"/>
      <c r="BR46" s="287" t="s">
        <v>234</v>
      </c>
      <c r="BS46" s="288">
        <f>IF(BH47&gt;0,(((BL47-BL46)/(BH47-BH46))^-1-IF(CL52&gt;0,CL52^-1,0))^-1,0)</f>
        <v>0</v>
      </c>
      <c r="BT46" s="44"/>
      <c r="BU46" s="289"/>
      <c r="BX46" s="283"/>
      <c r="BY46" s="284" t="s">
        <v>241</v>
      </c>
      <c r="CA46" s="285">
        <v>0.0</v>
      </c>
      <c r="CB46" s="44"/>
      <c r="CC46" s="286" t="s">
        <v>242</v>
      </c>
      <c r="CE46" s="285">
        <v>0.0</v>
      </c>
      <c r="CF46" s="44"/>
      <c r="CG46" s="279"/>
      <c r="CH46" s="282"/>
      <c r="CI46" s="282"/>
      <c r="CJ46" s="282"/>
      <c r="CK46" s="287" t="s">
        <v>234</v>
      </c>
      <c r="CL46" s="290">
        <f>IF((CA47-CA46)&gt;0,(CE47-CE46)/(CA47-CA46),0)</f>
        <v>0</v>
      </c>
      <c r="CM46" s="44"/>
      <c r="CN46" s="282"/>
      <c r="CO46" s="282"/>
      <c r="CP46" s="282"/>
      <c r="CQ46" s="283"/>
    </row>
    <row r="47" ht="14.25" customHeight="1">
      <c r="A47" s="284" t="s">
        <v>243</v>
      </c>
      <c r="C47" s="285">
        <v>0.0</v>
      </c>
      <c r="D47" s="44"/>
      <c r="E47" s="286" t="s">
        <v>244</v>
      </c>
      <c r="G47" s="285">
        <v>0.0</v>
      </c>
      <c r="H47" s="44"/>
      <c r="I47" s="279"/>
      <c r="J47" s="3"/>
      <c r="K47" s="3"/>
      <c r="L47" s="3"/>
      <c r="M47" s="3"/>
      <c r="N47" s="3"/>
      <c r="O47" s="3"/>
      <c r="P47" s="282"/>
      <c r="Q47" s="282"/>
      <c r="R47" s="282"/>
      <c r="S47" s="283"/>
      <c r="T47" s="284" t="s">
        <v>245</v>
      </c>
      <c r="V47" s="285">
        <v>0.0</v>
      </c>
      <c r="W47" s="44"/>
      <c r="X47" s="286" t="s">
        <v>246</v>
      </c>
      <c r="Z47" s="285">
        <v>0.0</v>
      </c>
      <c r="AA47" s="44"/>
      <c r="AB47" s="279"/>
      <c r="AC47" s="3"/>
      <c r="AD47" s="3"/>
      <c r="AE47" s="3"/>
      <c r="AF47" s="3"/>
      <c r="AG47" s="3"/>
      <c r="AH47" s="3"/>
      <c r="AI47" s="282"/>
      <c r="AJ47" s="282"/>
      <c r="AK47" s="282"/>
      <c r="AL47" s="283"/>
      <c r="AM47" s="284" t="s">
        <v>247</v>
      </c>
      <c r="AO47" s="285">
        <v>0.0</v>
      </c>
      <c r="AP47" s="44"/>
      <c r="AQ47" s="286" t="s">
        <v>248</v>
      </c>
      <c r="AS47" s="285">
        <v>0.0</v>
      </c>
      <c r="AT47" s="44"/>
      <c r="AU47" s="279"/>
      <c r="AV47" s="3"/>
      <c r="AW47" s="3"/>
      <c r="AX47" s="3"/>
      <c r="AY47" s="3"/>
      <c r="AZ47" s="3"/>
      <c r="BA47" s="3"/>
      <c r="BB47" s="282"/>
      <c r="BC47" s="282"/>
      <c r="BD47" s="282"/>
      <c r="BE47" s="283"/>
      <c r="BF47" s="284" t="s">
        <v>249</v>
      </c>
      <c r="BH47" s="285">
        <v>0.0</v>
      </c>
      <c r="BI47" s="44"/>
      <c r="BJ47" s="286" t="s">
        <v>250</v>
      </c>
      <c r="BL47" s="285">
        <v>0.0</v>
      </c>
      <c r="BM47" s="44"/>
      <c r="BN47" s="279"/>
      <c r="BO47" s="3"/>
      <c r="BP47" s="3"/>
      <c r="BQ47" s="3"/>
      <c r="BR47" s="3"/>
      <c r="BS47" s="3"/>
      <c r="BT47" s="3"/>
      <c r="BU47" s="282"/>
      <c r="BV47" s="282"/>
      <c r="BW47" s="282"/>
      <c r="BX47" s="283"/>
      <c r="BY47" s="284" t="s">
        <v>251</v>
      </c>
      <c r="CA47" s="285">
        <v>0.0</v>
      </c>
      <c r="CB47" s="44"/>
      <c r="CC47" s="286" t="s">
        <v>252</v>
      </c>
      <c r="CE47" s="285">
        <v>0.0</v>
      </c>
      <c r="CF47" s="44"/>
      <c r="CG47" s="279"/>
      <c r="CH47" s="279"/>
      <c r="CI47" s="279"/>
      <c r="CJ47" s="279"/>
      <c r="CK47" s="279"/>
      <c r="CL47" s="279"/>
      <c r="CM47" s="279"/>
      <c r="CN47" s="282"/>
      <c r="CO47" s="282"/>
      <c r="CP47" s="282"/>
      <c r="CQ47" s="283"/>
    </row>
    <row r="48" ht="12.75" customHeight="1">
      <c r="A48" s="291"/>
      <c r="B48" s="282"/>
      <c r="C48" s="292" t="str">
        <f>IF(ABS(C47-C46)&lt;1,"Supporting points shall be at least 1 mm apart!","")</f>
        <v>Supporting points shall be at least 1 mm apart!</v>
      </c>
      <c r="D48" s="282"/>
      <c r="E48" s="282"/>
      <c r="F48" s="282"/>
      <c r="G48" s="282"/>
      <c r="H48" s="282"/>
      <c r="I48" s="282"/>
      <c r="J48" s="282"/>
      <c r="K48" s="282"/>
      <c r="L48" s="282"/>
      <c r="M48" s="282"/>
      <c r="N48" s="282"/>
      <c r="O48" s="282"/>
      <c r="P48" s="282"/>
      <c r="Q48" s="282"/>
      <c r="R48" s="282"/>
      <c r="S48" s="283"/>
      <c r="T48" s="291"/>
      <c r="U48" s="282"/>
      <c r="V48" s="292" t="str">
        <f>IF(ABS(V47-V46)&lt;1,"Supporting points shall be at least 1 mm apart!","")</f>
        <v>Supporting points shall be at least 1 mm apart!</v>
      </c>
      <c r="W48" s="282"/>
      <c r="X48" s="282"/>
      <c r="Y48" s="282"/>
      <c r="Z48" s="282"/>
      <c r="AA48" s="282"/>
      <c r="AB48" s="282"/>
      <c r="AC48" s="282"/>
      <c r="AD48" s="282"/>
      <c r="AE48" s="282"/>
      <c r="AF48" s="282"/>
      <c r="AG48" s="282"/>
      <c r="AH48" s="282"/>
      <c r="AI48" s="282"/>
      <c r="AJ48" s="282"/>
      <c r="AK48" s="282"/>
      <c r="AL48" s="283"/>
      <c r="AM48" s="291"/>
      <c r="AN48" s="282"/>
      <c r="AO48" s="292" t="str">
        <f>IF(ABS(AO47-AO46)&lt;1,"Supporting points shall be at least 1 mm apart!","")</f>
        <v>Supporting points shall be at least 1 mm apart!</v>
      </c>
      <c r="AP48" s="282"/>
      <c r="AQ48" s="282"/>
      <c r="AR48" s="282"/>
      <c r="AS48" s="282"/>
      <c r="AT48" s="282"/>
      <c r="AU48" s="282"/>
      <c r="AV48" s="282"/>
      <c r="AW48" s="282"/>
      <c r="AX48" s="282"/>
      <c r="AY48" s="282"/>
      <c r="AZ48" s="282"/>
      <c r="BA48" s="282"/>
      <c r="BB48" s="282"/>
      <c r="BC48" s="282"/>
      <c r="BD48" s="282"/>
      <c r="BE48" s="283"/>
      <c r="BF48" s="291"/>
      <c r="BG48" s="282"/>
      <c r="BH48" s="292" t="str">
        <f>IF(ABS(BH47-BH46)&lt;1,"Supporting points shall be at least 1 mm apart!","")</f>
        <v>Supporting points shall be at least 1 mm apart!</v>
      </c>
      <c r="BI48" s="282"/>
      <c r="BJ48" s="282"/>
      <c r="BK48" s="282"/>
      <c r="BL48" s="282"/>
      <c r="BM48" s="282"/>
      <c r="BN48" s="282"/>
      <c r="BO48" s="282"/>
      <c r="BP48" s="282"/>
      <c r="BQ48" s="282"/>
      <c r="BR48" s="282"/>
      <c r="BS48" s="282"/>
      <c r="BT48" s="282"/>
      <c r="BU48" s="282"/>
      <c r="BV48" s="282"/>
      <c r="BW48" s="282"/>
      <c r="BX48" s="283"/>
      <c r="BY48" s="276"/>
      <c r="BZ48" s="279"/>
      <c r="CA48" s="292" t="str">
        <f>IF(ABS(CA47-CA46)&lt;1,"Supporting points shall be at least 1 mm apart!","")</f>
        <v>Supporting points shall be at least 1 mm apart!</v>
      </c>
      <c r="CB48" s="279"/>
      <c r="CC48" s="279"/>
      <c r="CD48" s="279"/>
      <c r="CE48" s="279"/>
      <c r="CF48" s="279"/>
      <c r="CG48" s="279"/>
      <c r="CH48" s="279"/>
      <c r="CI48" s="279"/>
      <c r="CJ48" s="279"/>
      <c r="CK48" s="279"/>
      <c r="CL48" s="279"/>
      <c r="CM48" s="279"/>
      <c r="CN48" s="279"/>
      <c r="CO48" s="279"/>
      <c r="CP48" s="279"/>
      <c r="CQ48" s="280"/>
    </row>
    <row r="49" ht="12.75" customHeight="1">
      <c r="A49" s="276" t="s">
        <v>253</v>
      </c>
      <c r="B49" s="282"/>
      <c r="C49" s="282"/>
      <c r="D49" s="282"/>
      <c r="E49" s="282"/>
      <c r="F49" s="282"/>
      <c r="G49" s="282"/>
      <c r="H49" s="282"/>
      <c r="I49" s="282"/>
      <c r="J49" s="282"/>
      <c r="K49" s="282"/>
      <c r="L49" s="282"/>
      <c r="M49" s="282"/>
      <c r="N49" s="282"/>
      <c r="O49" s="282"/>
      <c r="P49" s="282"/>
      <c r="Q49" s="282"/>
      <c r="R49" s="282"/>
      <c r="S49" s="283"/>
      <c r="T49" s="276" t="s">
        <v>253</v>
      </c>
      <c r="U49" s="282"/>
      <c r="V49" s="282"/>
      <c r="W49" s="282"/>
      <c r="X49" s="282"/>
      <c r="Y49" s="282"/>
      <c r="Z49" s="282"/>
      <c r="AA49" s="282"/>
      <c r="AB49" s="282"/>
      <c r="AC49" s="282"/>
      <c r="AD49" s="282"/>
      <c r="AE49" s="282"/>
      <c r="AF49" s="282"/>
      <c r="AG49" s="282"/>
      <c r="AH49" s="282"/>
      <c r="AI49" s="282"/>
      <c r="AJ49" s="282"/>
      <c r="AK49" s="282"/>
      <c r="AL49" s="283"/>
      <c r="AM49" s="276" t="s">
        <v>253</v>
      </c>
      <c r="AN49" s="282"/>
      <c r="AO49" s="282"/>
      <c r="AP49" s="282"/>
      <c r="AQ49" s="282"/>
      <c r="AR49" s="282"/>
      <c r="AS49" s="282"/>
      <c r="AT49" s="282"/>
      <c r="AU49" s="282"/>
      <c r="AV49" s="282"/>
      <c r="AW49" s="282"/>
      <c r="AX49" s="282"/>
      <c r="AY49" s="282"/>
      <c r="AZ49" s="282"/>
      <c r="BA49" s="282"/>
      <c r="BB49" s="282"/>
      <c r="BC49" s="282"/>
      <c r="BD49" s="282"/>
      <c r="BE49" s="283"/>
      <c r="BF49" s="276" t="s">
        <v>253</v>
      </c>
      <c r="BG49" s="282"/>
      <c r="BH49" s="282"/>
      <c r="BI49" s="282"/>
      <c r="BJ49" s="282"/>
      <c r="BK49" s="282"/>
      <c r="BL49" s="282"/>
      <c r="BM49" s="282"/>
      <c r="BN49" s="282"/>
      <c r="BO49" s="282"/>
      <c r="BP49" s="282"/>
      <c r="BQ49" s="282"/>
      <c r="BR49" s="282"/>
      <c r="BS49" s="282"/>
      <c r="BT49" s="282"/>
      <c r="BU49" s="282"/>
      <c r="BV49" s="282"/>
      <c r="BW49" s="282"/>
      <c r="BX49" s="283"/>
      <c r="BY49" s="276" t="s">
        <v>254</v>
      </c>
      <c r="BZ49" s="279"/>
      <c r="CA49" s="279"/>
      <c r="CB49" s="279"/>
      <c r="CC49" s="279"/>
      <c r="CD49" s="279"/>
      <c r="CE49" s="279"/>
      <c r="CF49" s="279"/>
      <c r="CG49" s="279"/>
      <c r="CH49" s="279"/>
      <c r="CI49" s="279"/>
      <c r="CJ49" s="279"/>
      <c r="CK49" s="279"/>
      <c r="CL49" s="279"/>
      <c r="CM49" s="279"/>
      <c r="CN49" s="279"/>
      <c r="CO49" s="279"/>
      <c r="CP49" s="279"/>
      <c r="CQ49" s="280"/>
    </row>
    <row r="50" ht="15.0" customHeight="1">
      <c r="A50" s="284" t="s">
        <v>255</v>
      </c>
      <c r="C50" s="293">
        <v>0.0</v>
      </c>
      <c r="D50" s="44"/>
      <c r="E50" s="279"/>
      <c r="F50" s="282"/>
      <c r="G50" s="282"/>
      <c r="H50" s="282"/>
      <c r="I50" s="282"/>
      <c r="J50" s="282"/>
      <c r="K50" s="282"/>
      <c r="L50" s="282"/>
      <c r="M50" s="282"/>
      <c r="N50" s="282"/>
      <c r="O50" s="282"/>
      <c r="P50" s="282"/>
      <c r="Q50" s="282"/>
      <c r="R50" s="282"/>
      <c r="S50" s="283"/>
      <c r="T50" s="284" t="s">
        <v>256</v>
      </c>
      <c r="V50" s="293">
        <v>0.0</v>
      </c>
      <c r="W50" s="44"/>
      <c r="X50" s="279"/>
      <c r="Y50" s="282"/>
      <c r="Z50" s="282"/>
      <c r="AA50" s="282"/>
      <c r="AB50" s="282"/>
      <c r="AC50" s="282"/>
      <c r="AD50" s="282"/>
      <c r="AE50" s="282"/>
      <c r="AF50" s="282"/>
      <c r="AG50" s="282"/>
      <c r="AH50" s="282"/>
      <c r="AI50" s="282"/>
      <c r="AJ50" s="282"/>
      <c r="AK50" s="282"/>
      <c r="AL50" s="283"/>
      <c r="AM50" s="284" t="s">
        <v>257</v>
      </c>
      <c r="AO50" s="293">
        <v>0.0</v>
      </c>
      <c r="AP50" s="44"/>
      <c r="AQ50" s="279"/>
      <c r="AR50" s="282"/>
      <c r="AS50" s="282"/>
      <c r="AT50" s="282"/>
      <c r="AU50" s="282"/>
      <c r="AV50" s="282"/>
      <c r="AW50" s="282"/>
      <c r="AX50" s="282"/>
      <c r="AY50" s="282"/>
      <c r="AZ50" s="282"/>
      <c r="BA50" s="282"/>
      <c r="BB50" s="282"/>
      <c r="BC50" s="282"/>
      <c r="BD50" s="282"/>
      <c r="BE50" s="283"/>
      <c r="BF50" s="284" t="s">
        <v>258</v>
      </c>
      <c r="BH50" s="293">
        <v>0.0</v>
      </c>
      <c r="BI50" s="44"/>
      <c r="BJ50" s="279"/>
      <c r="BK50" s="282"/>
      <c r="BL50" s="282"/>
      <c r="BM50" s="282"/>
      <c r="BN50" s="282"/>
      <c r="BO50" s="282"/>
      <c r="BP50" s="282"/>
      <c r="BQ50" s="282"/>
      <c r="BR50" s="282"/>
      <c r="BS50" s="282"/>
      <c r="BT50" s="282"/>
      <c r="BU50" s="282"/>
      <c r="BV50" s="282"/>
      <c r="BW50" s="282"/>
      <c r="BX50" s="283"/>
      <c r="BY50" s="276"/>
      <c r="BZ50" s="287" t="s">
        <v>259</v>
      </c>
      <c r="CA50" s="294">
        <f>C53</f>
        <v>200</v>
      </c>
      <c r="CB50" s="44"/>
      <c r="CC50" s="279" t="s">
        <v>260</v>
      </c>
      <c r="CD50" s="279"/>
      <c r="CE50" s="279"/>
      <c r="CF50" s="279"/>
      <c r="CG50" s="279"/>
      <c r="CH50" s="279"/>
      <c r="CI50" s="279"/>
      <c r="CJ50" s="279"/>
      <c r="CK50" s="287" t="s">
        <v>261</v>
      </c>
      <c r="CL50" s="295">
        <f>CA51*(1/64)*PI()*(CA52^4-CA53^4)*200000</f>
        <v>1744439000</v>
      </c>
      <c r="CM50" s="44"/>
      <c r="CN50" s="296">
        <f>CL50*48/CA50^3</f>
        <v>10466.634</v>
      </c>
      <c r="CO50" s="279"/>
      <c r="CP50" s="279"/>
      <c r="CQ50" s="280"/>
    </row>
    <row r="51" ht="12.75" customHeight="1">
      <c r="A51" s="291"/>
      <c r="B51" s="282"/>
      <c r="C51" s="297"/>
      <c r="D51" s="35"/>
      <c r="E51" s="282"/>
      <c r="F51" s="282"/>
      <c r="G51" s="282"/>
      <c r="H51" s="282"/>
      <c r="I51" s="282"/>
      <c r="J51" s="282"/>
      <c r="K51" s="282"/>
      <c r="L51" s="282"/>
      <c r="M51" s="282"/>
      <c r="N51" s="282"/>
      <c r="O51" s="282"/>
      <c r="P51" s="282"/>
      <c r="Q51" s="282"/>
      <c r="R51" s="282"/>
      <c r="S51" s="283"/>
      <c r="T51" s="291"/>
      <c r="U51" s="282"/>
      <c r="V51" s="297"/>
      <c r="W51" s="35"/>
      <c r="X51" s="282"/>
      <c r="Y51" s="282"/>
      <c r="Z51" s="282"/>
      <c r="AA51" s="282"/>
      <c r="AB51" s="282"/>
      <c r="AC51" s="282"/>
      <c r="AD51" s="282"/>
      <c r="AE51" s="282"/>
      <c r="AF51" s="282"/>
      <c r="AG51" s="282"/>
      <c r="AH51" s="282"/>
      <c r="AI51" s="282"/>
      <c r="AJ51" s="282"/>
      <c r="AK51" s="282"/>
      <c r="AL51" s="283"/>
      <c r="AM51" s="291"/>
      <c r="AN51" s="282"/>
      <c r="AO51" s="297"/>
      <c r="AP51" s="35"/>
      <c r="AQ51" s="282"/>
      <c r="AR51" s="282"/>
      <c r="AS51" s="282"/>
      <c r="AT51" s="282"/>
      <c r="AU51" s="282"/>
      <c r="AV51" s="282"/>
      <c r="AW51" s="282"/>
      <c r="AX51" s="282"/>
      <c r="AY51" s="282"/>
      <c r="AZ51" s="282"/>
      <c r="BA51" s="282"/>
      <c r="BB51" s="282"/>
      <c r="BC51" s="282"/>
      <c r="BD51" s="282"/>
      <c r="BE51" s="283"/>
      <c r="BF51" s="291"/>
      <c r="BG51" s="282"/>
      <c r="BH51" s="297"/>
      <c r="BI51" s="35"/>
      <c r="BJ51" s="282"/>
      <c r="BK51" s="282"/>
      <c r="BL51" s="282"/>
      <c r="BM51" s="282"/>
      <c r="BN51" s="282"/>
      <c r="BO51" s="282"/>
      <c r="BP51" s="282"/>
      <c r="BQ51" s="282"/>
      <c r="BR51" s="282"/>
      <c r="BS51" s="282"/>
      <c r="BT51" s="282"/>
      <c r="BU51" s="282"/>
      <c r="BV51" s="282"/>
      <c r="BW51" s="282"/>
      <c r="BX51" s="283"/>
      <c r="BY51" s="276"/>
      <c r="BZ51" s="287" t="s">
        <v>262</v>
      </c>
      <c r="CA51" s="298">
        <v>1.0</v>
      </c>
      <c r="CB51" s="44"/>
      <c r="CC51" s="279" t="s">
        <v>263</v>
      </c>
      <c r="CD51" s="279"/>
      <c r="CE51" s="279"/>
      <c r="CF51" s="279"/>
      <c r="CG51" s="279"/>
      <c r="CH51" s="279"/>
      <c r="CI51" s="279"/>
      <c r="CJ51" s="279"/>
      <c r="CK51" s="287" t="s">
        <v>264</v>
      </c>
      <c r="CL51" s="295">
        <f>IF(CL46&gt;0,(CL46*CA50^3)/48,CL50)</f>
        <v>1744439000</v>
      </c>
      <c r="CM51" s="44"/>
      <c r="CN51" s="296">
        <f>CL51*48/CA50^3</f>
        <v>10466.634</v>
      </c>
      <c r="CO51" s="279"/>
      <c r="CP51" s="279"/>
      <c r="CQ51" s="280"/>
    </row>
    <row r="52" ht="12.75" customHeight="1">
      <c r="A52" s="281" t="s">
        <v>265</v>
      </c>
      <c r="B52" s="282"/>
      <c r="C52" s="282"/>
      <c r="D52" s="282"/>
      <c r="E52" s="282"/>
      <c r="F52" s="282"/>
      <c r="G52" s="282"/>
      <c r="H52" s="282"/>
      <c r="I52" s="282"/>
      <c r="J52" s="282"/>
      <c r="K52" s="282"/>
      <c r="L52" s="282"/>
      <c r="M52" s="282"/>
      <c r="N52" s="282"/>
      <c r="O52" s="282"/>
      <c r="P52" s="282"/>
      <c r="Q52" s="282"/>
      <c r="R52" s="282"/>
      <c r="S52" s="283"/>
      <c r="T52" s="281" t="s">
        <v>265</v>
      </c>
      <c r="U52" s="282"/>
      <c r="V52" s="282"/>
      <c r="W52" s="282"/>
      <c r="X52" s="282"/>
      <c r="Y52" s="282"/>
      <c r="Z52" s="282"/>
      <c r="AA52" s="282"/>
      <c r="AB52" s="282"/>
      <c r="AC52" s="282"/>
      <c r="AD52" s="282"/>
      <c r="AE52" s="282"/>
      <c r="AF52" s="282"/>
      <c r="AG52" s="282"/>
      <c r="AH52" s="282"/>
      <c r="AI52" s="282"/>
      <c r="AJ52" s="282"/>
      <c r="AK52" s="282"/>
      <c r="AL52" s="283"/>
      <c r="AM52" s="281" t="s">
        <v>265</v>
      </c>
      <c r="AN52" s="282"/>
      <c r="AO52" s="282"/>
      <c r="AP52" s="282"/>
      <c r="AQ52" s="282"/>
      <c r="AR52" s="282"/>
      <c r="AS52" s="282"/>
      <c r="AT52" s="282"/>
      <c r="AU52" s="282"/>
      <c r="AV52" s="282"/>
      <c r="AW52" s="282"/>
      <c r="AX52" s="282"/>
      <c r="AY52" s="282"/>
      <c r="AZ52" s="282"/>
      <c r="BA52" s="282"/>
      <c r="BB52" s="282"/>
      <c r="BC52" s="282"/>
      <c r="BD52" s="282"/>
      <c r="BE52" s="283"/>
      <c r="BF52" s="281" t="s">
        <v>265</v>
      </c>
      <c r="BG52" s="282"/>
      <c r="BH52" s="282"/>
      <c r="BI52" s="282"/>
      <c r="BJ52" s="282"/>
      <c r="BK52" s="282"/>
      <c r="BL52" s="282"/>
      <c r="BM52" s="282"/>
      <c r="BN52" s="282"/>
      <c r="BO52" s="282"/>
      <c r="BP52" s="282"/>
      <c r="BQ52" s="282"/>
      <c r="BR52" s="282"/>
      <c r="BS52" s="282"/>
      <c r="BT52" s="282"/>
      <c r="BU52" s="282"/>
      <c r="BV52" s="282"/>
      <c r="BW52" s="282"/>
      <c r="BX52" s="283"/>
      <c r="BY52" s="276"/>
      <c r="BZ52" s="287" t="s">
        <v>266</v>
      </c>
      <c r="CA52" s="298">
        <v>25.4</v>
      </c>
      <c r="CB52" s="44"/>
      <c r="CC52" s="279" t="s">
        <v>267</v>
      </c>
      <c r="CD52" s="279"/>
      <c r="CE52" s="279"/>
      <c r="CF52" s="279"/>
      <c r="CG52" s="279"/>
      <c r="CH52" s="279"/>
      <c r="CI52" s="279"/>
      <c r="CJ52" s="279"/>
      <c r="CK52" s="287" t="s">
        <v>268</v>
      </c>
      <c r="CL52" s="299">
        <f>IF(CL51&gt;=CL50,0,(CN51^-1-CN50^-1)^-1)</f>
        <v>0</v>
      </c>
      <c r="CM52" s="44"/>
      <c r="CN52" s="279"/>
      <c r="CO52" s="279"/>
      <c r="CP52" s="279"/>
      <c r="CQ52" s="280"/>
    </row>
    <row r="53" ht="12.75" customHeight="1">
      <c r="A53" s="276"/>
      <c r="B53" s="300" t="s">
        <v>259</v>
      </c>
      <c r="C53" s="301">
        <v>200.0</v>
      </c>
      <c r="D53" s="44"/>
      <c r="E53" s="279" t="s">
        <v>269</v>
      </c>
      <c r="F53" s="282"/>
      <c r="G53" s="282"/>
      <c r="H53" s="282"/>
      <c r="I53" s="282"/>
      <c r="J53" s="282"/>
      <c r="K53" s="282"/>
      <c r="L53" s="282"/>
      <c r="M53" s="282"/>
      <c r="N53" s="282"/>
      <c r="O53" s="282"/>
      <c r="P53" s="282"/>
      <c r="Q53" s="282"/>
      <c r="R53" s="282"/>
      <c r="S53" s="283"/>
      <c r="T53" s="276"/>
      <c r="U53" s="300" t="s">
        <v>259</v>
      </c>
      <c r="V53" s="301">
        <v>200.0</v>
      </c>
      <c r="W53" s="44"/>
      <c r="X53" s="279" t="s">
        <v>269</v>
      </c>
      <c r="Y53" s="282"/>
      <c r="Z53" s="282"/>
      <c r="AA53" s="282"/>
      <c r="AB53" s="282"/>
      <c r="AC53" s="282"/>
      <c r="AD53" s="282"/>
      <c r="AE53" s="282"/>
      <c r="AF53" s="282"/>
      <c r="AG53" s="282"/>
      <c r="AH53" s="282"/>
      <c r="AI53" s="282"/>
      <c r="AJ53" s="282"/>
      <c r="AK53" s="282"/>
      <c r="AL53" s="283"/>
      <c r="AM53" s="276"/>
      <c r="AN53" s="300" t="s">
        <v>259</v>
      </c>
      <c r="AO53" s="301">
        <v>200.0</v>
      </c>
      <c r="AP53" s="44"/>
      <c r="AQ53" s="279" t="s">
        <v>269</v>
      </c>
      <c r="AR53" s="282"/>
      <c r="AS53" s="282"/>
      <c r="AT53" s="282"/>
      <c r="AU53" s="282"/>
      <c r="AV53" s="282"/>
      <c r="AW53" s="282"/>
      <c r="AX53" s="282"/>
      <c r="AY53" s="282"/>
      <c r="AZ53" s="282"/>
      <c r="BA53" s="282"/>
      <c r="BB53" s="282"/>
      <c r="BC53" s="282"/>
      <c r="BD53" s="282"/>
      <c r="BE53" s="283"/>
      <c r="BF53" s="276"/>
      <c r="BG53" s="300" t="s">
        <v>259</v>
      </c>
      <c r="BH53" s="301">
        <v>200.0</v>
      </c>
      <c r="BI53" s="44"/>
      <c r="BJ53" s="279" t="s">
        <v>269</v>
      </c>
      <c r="BK53" s="282"/>
      <c r="BL53" s="282"/>
      <c r="BM53" s="282"/>
      <c r="BN53" s="282"/>
      <c r="BO53" s="282"/>
      <c r="BP53" s="282"/>
      <c r="BQ53" s="282"/>
      <c r="BR53" s="282"/>
      <c r="BS53" s="282"/>
      <c r="BT53" s="282"/>
      <c r="BU53" s="282"/>
      <c r="BV53" s="282"/>
      <c r="BW53" s="282"/>
      <c r="BX53" s="283"/>
      <c r="BY53" s="276"/>
      <c r="BZ53" s="287" t="s">
        <v>270</v>
      </c>
      <c r="CA53" s="298">
        <v>22.1</v>
      </c>
      <c r="CB53" s="44"/>
      <c r="CC53" s="279" t="s">
        <v>271</v>
      </c>
      <c r="CD53" s="279"/>
      <c r="CE53" s="279"/>
      <c r="CF53" s="279"/>
      <c r="CG53" s="279"/>
      <c r="CH53" s="279"/>
      <c r="CI53" s="279"/>
      <c r="CJ53" s="279"/>
      <c r="CK53" s="279"/>
      <c r="CL53" s="279"/>
      <c r="CM53" s="279"/>
      <c r="CN53" s="279"/>
      <c r="CO53" s="279"/>
      <c r="CP53" s="279"/>
      <c r="CQ53" s="280"/>
    </row>
    <row r="54" ht="12.75" customHeight="1">
      <c r="A54" s="302" t="s">
        <v>272</v>
      </c>
      <c r="C54" s="303">
        <v>150.0</v>
      </c>
      <c r="D54" s="44"/>
      <c r="E54" s="279" t="s">
        <v>273</v>
      </c>
      <c r="F54" s="282"/>
      <c r="G54" s="282"/>
      <c r="H54" s="282"/>
      <c r="I54" s="282"/>
      <c r="J54" s="282"/>
      <c r="K54" s="282"/>
      <c r="L54" s="282"/>
      <c r="M54" s="282"/>
      <c r="N54" s="282"/>
      <c r="O54" s="282"/>
      <c r="P54" s="282"/>
      <c r="Q54" s="282"/>
      <c r="R54" s="282"/>
      <c r="S54" s="283"/>
      <c r="T54" s="302" t="s">
        <v>272</v>
      </c>
      <c r="V54" s="303">
        <v>150.0</v>
      </c>
      <c r="W54" s="44"/>
      <c r="X54" s="279" t="s">
        <v>273</v>
      </c>
      <c r="Y54" s="282"/>
      <c r="Z54" s="282"/>
      <c r="AA54" s="282"/>
      <c r="AB54" s="282"/>
      <c r="AC54" s="282"/>
      <c r="AD54" s="282"/>
      <c r="AE54" s="282"/>
      <c r="AF54" s="282"/>
      <c r="AG54" s="282"/>
      <c r="AH54" s="282"/>
      <c r="AI54" s="282"/>
      <c r="AJ54" s="282"/>
      <c r="AK54" s="282"/>
      <c r="AL54" s="283"/>
      <c r="AM54" s="302" t="s">
        <v>272</v>
      </c>
      <c r="AO54" s="303">
        <v>150.0</v>
      </c>
      <c r="AP54" s="44"/>
      <c r="AQ54" s="279" t="s">
        <v>273</v>
      </c>
      <c r="AR54" s="282"/>
      <c r="AS54" s="282"/>
      <c r="AT54" s="282"/>
      <c r="AU54" s="282"/>
      <c r="AV54" s="282"/>
      <c r="AW54" s="282"/>
      <c r="AX54" s="282"/>
      <c r="AY54" s="282"/>
      <c r="AZ54" s="282"/>
      <c r="BA54" s="282"/>
      <c r="BB54" s="282"/>
      <c r="BC54" s="282"/>
      <c r="BD54" s="282"/>
      <c r="BE54" s="283"/>
      <c r="BF54" s="302" t="s">
        <v>272</v>
      </c>
      <c r="BH54" s="303">
        <v>150.0</v>
      </c>
      <c r="BI54" s="44"/>
      <c r="BJ54" s="279" t="s">
        <v>273</v>
      </c>
      <c r="BK54" s="282"/>
      <c r="BL54" s="282"/>
      <c r="BM54" s="282"/>
      <c r="BN54" s="282"/>
      <c r="BO54" s="282"/>
      <c r="BP54" s="282"/>
      <c r="BQ54" s="282"/>
      <c r="BR54" s="282"/>
      <c r="BS54" s="282"/>
      <c r="BT54" s="282"/>
      <c r="BU54" s="282"/>
      <c r="BV54" s="282"/>
      <c r="BW54" s="282"/>
      <c r="BX54" s="283"/>
      <c r="BY54" s="276"/>
      <c r="BZ54" s="279"/>
      <c r="CA54" s="279"/>
      <c r="CB54" s="279"/>
      <c r="CC54" s="279"/>
      <c r="CD54" s="279"/>
      <c r="CE54" s="279"/>
      <c r="CF54" s="279"/>
      <c r="CG54" s="279"/>
      <c r="CH54" s="279"/>
      <c r="CI54" s="279"/>
      <c r="CJ54" s="279"/>
      <c r="CK54" s="279"/>
      <c r="CL54" s="279"/>
      <c r="CM54" s="279"/>
      <c r="CN54" s="279"/>
      <c r="CO54" s="279"/>
      <c r="CP54" s="279"/>
      <c r="CQ54" s="280"/>
    </row>
    <row r="55" ht="12.75" customHeight="1">
      <c r="A55" s="302" t="s">
        <v>274</v>
      </c>
      <c r="C55" s="298">
        <v>0.0</v>
      </c>
      <c r="D55" s="44"/>
      <c r="E55" s="279" t="s">
        <v>275</v>
      </c>
      <c r="F55" s="279"/>
      <c r="G55" s="279"/>
      <c r="H55" s="279"/>
      <c r="I55" s="279"/>
      <c r="J55" s="279"/>
      <c r="K55" s="279"/>
      <c r="L55" s="279"/>
      <c r="M55" s="279"/>
      <c r="N55" s="279"/>
      <c r="O55" s="282"/>
      <c r="P55" s="282"/>
      <c r="Q55" s="282"/>
      <c r="R55" s="282"/>
      <c r="S55" s="283"/>
      <c r="T55" s="302" t="s">
        <v>274</v>
      </c>
      <c r="V55" s="298">
        <v>0.0</v>
      </c>
      <c r="W55" s="44"/>
      <c r="X55" s="279" t="s">
        <v>275</v>
      </c>
      <c r="Y55" s="279"/>
      <c r="Z55" s="279"/>
      <c r="AA55" s="279"/>
      <c r="AB55" s="279"/>
      <c r="AC55" s="279"/>
      <c r="AD55" s="279"/>
      <c r="AE55" s="279"/>
      <c r="AF55" s="279"/>
      <c r="AG55" s="279"/>
      <c r="AH55" s="282"/>
      <c r="AI55" s="282"/>
      <c r="AJ55" s="282"/>
      <c r="AK55" s="282"/>
      <c r="AL55" s="283"/>
      <c r="AM55" s="302" t="s">
        <v>274</v>
      </c>
      <c r="AO55" s="298">
        <v>0.0</v>
      </c>
      <c r="AP55" s="44"/>
      <c r="AQ55" s="279" t="s">
        <v>275</v>
      </c>
      <c r="AR55" s="279"/>
      <c r="AS55" s="279"/>
      <c r="AT55" s="279"/>
      <c r="AU55" s="279"/>
      <c r="AV55" s="279"/>
      <c r="AW55" s="279"/>
      <c r="AX55" s="279"/>
      <c r="AY55" s="279"/>
      <c r="AZ55" s="279"/>
      <c r="BA55" s="282"/>
      <c r="BB55" s="282"/>
      <c r="BC55" s="282"/>
      <c r="BD55" s="282"/>
      <c r="BE55" s="283"/>
      <c r="BF55" s="302" t="s">
        <v>274</v>
      </c>
      <c r="BH55" s="298">
        <v>0.0</v>
      </c>
      <c r="BI55" s="44"/>
      <c r="BJ55" s="279" t="s">
        <v>275</v>
      </c>
      <c r="BK55" s="279"/>
      <c r="BL55" s="279"/>
      <c r="BM55" s="279"/>
      <c r="BN55" s="279"/>
      <c r="BO55" s="279"/>
      <c r="BP55" s="279"/>
      <c r="BQ55" s="279"/>
      <c r="BR55" s="279"/>
      <c r="BS55" s="279"/>
      <c r="BT55" s="282"/>
      <c r="BU55" s="282"/>
      <c r="BV55" s="282"/>
      <c r="BW55" s="282"/>
      <c r="BX55" s="283"/>
      <c r="BY55" s="276"/>
      <c r="BZ55" s="279"/>
      <c r="CA55" s="279"/>
      <c r="CB55" s="279"/>
      <c r="CC55" s="279"/>
      <c r="CD55" s="279"/>
      <c r="CE55" s="279"/>
      <c r="CF55" s="279"/>
      <c r="CG55" s="279"/>
      <c r="CH55" s="279"/>
      <c r="CI55" s="279"/>
      <c r="CJ55" s="279"/>
      <c r="CK55" s="279"/>
      <c r="CL55" s="279"/>
      <c r="CM55" s="279"/>
      <c r="CN55" s="279"/>
      <c r="CO55" s="279"/>
      <c r="CP55" s="279"/>
      <c r="CQ55" s="280"/>
    </row>
    <row r="56" ht="15.75" customHeight="1">
      <c r="A56" s="302" t="s">
        <v>276</v>
      </c>
      <c r="C56" s="298">
        <v>1.0</v>
      </c>
      <c r="D56" s="44"/>
      <c r="E56" s="279" t="s">
        <v>277</v>
      </c>
      <c r="F56" s="279"/>
      <c r="G56" s="279"/>
      <c r="H56" s="279"/>
      <c r="I56" s="279"/>
      <c r="J56" s="29" t="str">
        <f>IF(C56&lt;0.4*C57,"Asymmetrical lay-up: skin too thin in comparison, see T3.4.4.","")</f>
        <v/>
      </c>
      <c r="K56" s="279"/>
      <c r="L56" s="279"/>
      <c r="M56" s="279"/>
      <c r="N56" s="279"/>
      <c r="O56" s="282"/>
      <c r="P56" s="282"/>
      <c r="Q56" s="282"/>
      <c r="R56" s="282"/>
      <c r="S56" s="283"/>
      <c r="T56" s="302" t="s">
        <v>278</v>
      </c>
      <c r="V56" s="298">
        <v>1.0</v>
      </c>
      <c r="W56" s="44"/>
      <c r="X56" s="279" t="s">
        <v>277</v>
      </c>
      <c r="Y56" s="279"/>
      <c r="Z56" s="279"/>
      <c r="AA56" s="279"/>
      <c r="AB56" s="279"/>
      <c r="AC56" s="29" t="str">
        <f>IF(V56&lt;0.4*V57,"Asymmetrical lay-up: skin too thin in comparison, see T3.4.4.","")</f>
        <v/>
      </c>
      <c r="AD56" s="279"/>
      <c r="AE56" s="279"/>
      <c r="AF56" s="279"/>
      <c r="AG56" s="279"/>
      <c r="AH56" s="282"/>
      <c r="AI56" s="282"/>
      <c r="AJ56" s="282"/>
      <c r="AK56" s="282"/>
      <c r="AL56" s="283"/>
      <c r="AM56" s="302" t="s">
        <v>279</v>
      </c>
      <c r="AO56" s="298">
        <v>1.0</v>
      </c>
      <c r="AP56" s="44"/>
      <c r="AQ56" s="279" t="s">
        <v>277</v>
      </c>
      <c r="AR56" s="279"/>
      <c r="AS56" s="279"/>
      <c r="AT56" s="279"/>
      <c r="AU56" s="279"/>
      <c r="AV56" s="29" t="str">
        <f>IF(AO56&lt;0.4*AO57,"Asymmetrical lay-up: skin too thin in comparison, see T3.4.4.","")</f>
        <v/>
      </c>
      <c r="AW56" s="279"/>
      <c r="AX56" s="279"/>
      <c r="AY56" s="279"/>
      <c r="AZ56" s="279"/>
      <c r="BA56" s="282"/>
      <c r="BB56" s="282"/>
      <c r="BC56" s="282"/>
      <c r="BD56" s="282"/>
      <c r="BE56" s="283"/>
      <c r="BF56" s="302" t="s">
        <v>280</v>
      </c>
      <c r="BH56" s="298">
        <v>1.0</v>
      </c>
      <c r="BI56" s="44"/>
      <c r="BJ56" s="279" t="s">
        <v>277</v>
      </c>
      <c r="BK56" s="279"/>
      <c r="BL56" s="279"/>
      <c r="BM56" s="279"/>
      <c r="BN56" s="279"/>
      <c r="BO56" s="29" t="str">
        <f>IF(BH56&lt;0.4*BH57,"Asymmetrical lay-up: skin too thin in comparison, see T3.4.4.","")</f>
        <v/>
      </c>
      <c r="BP56" s="279"/>
      <c r="BQ56" s="279"/>
      <c r="BR56" s="279"/>
      <c r="BS56" s="279"/>
      <c r="BT56" s="282"/>
      <c r="BU56" s="282"/>
      <c r="BV56" s="282"/>
      <c r="BW56" s="282"/>
      <c r="BX56" s="283"/>
      <c r="BY56" s="276"/>
      <c r="BZ56" s="279"/>
      <c r="CA56" s="279"/>
      <c r="CB56" s="279"/>
      <c r="CC56" s="279"/>
      <c r="CD56" s="279"/>
      <c r="CE56" s="279"/>
      <c r="CF56" s="279"/>
      <c r="CG56" s="279"/>
      <c r="CH56" s="279"/>
      <c r="CI56" s="279"/>
      <c r="CJ56" s="304"/>
      <c r="CK56" s="279"/>
      <c r="CL56" s="279"/>
      <c r="CM56" s="279"/>
      <c r="CN56" s="279"/>
      <c r="CO56" s="279"/>
      <c r="CP56" s="279"/>
      <c r="CQ56" s="280"/>
    </row>
    <row r="57" ht="15.75" customHeight="1">
      <c r="A57" s="302" t="s">
        <v>281</v>
      </c>
      <c r="C57" s="298">
        <v>1.0</v>
      </c>
      <c r="D57" s="44"/>
      <c r="E57" s="279" t="s">
        <v>282</v>
      </c>
      <c r="F57" s="279"/>
      <c r="G57" s="279"/>
      <c r="H57" s="279"/>
      <c r="I57" s="279"/>
      <c r="J57" s="29" t="str">
        <f>IF(C57&lt;0.4*C56,"Asymmetrical lay-up: skin too thin in comparison, see T3.4.4.","")</f>
        <v/>
      </c>
      <c r="K57" s="279"/>
      <c r="L57" s="279"/>
      <c r="M57" s="279"/>
      <c r="N57" s="279"/>
      <c r="O57" s="282"/>
      <c r="P57" s="282"/>
      <c r="Q57" s="282"/>
      <c r="R57" s="282"/>
      <c r="S57" s="283"/>
      <c r="T57" s="302" t="s">
        <v>283</v>
      </c>
      <c r="V57" s="298">
        <v>1.0</v>
      </c>
      <c r="W57" s="44"/>
      <c r="X57" s="279" t="s">
        <v>282</v>
      </c>
      <c r="Y57" s="279"/>
      <c r="Z57" s="279"/>
      <c r="AA57" s="279"/>
      <c r="AB57" s="279"/>
      <c r="AC57" s="29" t="str">
        <f>IF(V57&lt;0.4*V56,"Asymmetrical lay-up: skin too thin in comparison, see T3.4.4.","")</f>
        <v/>
      </c>
      <c r="AD57" s="279"/>
      <c r="AE57" s="279"/>
      <c r="AF57" s="279"/>
      <c r="AG57" s="279"/>
      <c r="AH57" s="282"/>
      <c r="AI57" s="282"/>
      <c r="AJ57" s="282"/>
      <c r="AK57" s="282"/>
      <c r="AL57" s="283"/>
      <c r="AM57" s="302" t="s">
        <v>284</v>
      </c>
      <c r="AO57" s="298">
        <v>1.0</v>
      </c>
      <c r="AP57" s="44"/>
      <c r="AQ57" s="279" t="s">
        <v>282</v>
      </c>
      <c r="AR57" s="279"/>
      <c r="AS57" s="279"/>
      <c r="AT57" s="279"/>
      <c r="AU57" s="279"/>
      <c r="AV57" s="29" t="str">
        <f>IF(AO57&lt;0.4*AO56,"Asymmetrical lay-up: skin too thin in comparison, see T3.4.4.","")</f>
        <v/>
      </c>
      <c r="AW57" s="279"/>
      <c r="AX57" s="279"/>
      <c r="AY57" s="279"/>
      <c r="AZ57" s="279"/>
      <c r="BA57" s="282"/>
      <c r="BB57" s="282"/>
      <c r="BC57" s="282"/>
      <c r="BD57" s="282"/>
      <c r="BE57" s="283"/>
      <c r="BF57" s="302" t="s">
        <v>285</v>
      </c>
      <c r="BH57" s="298">
        <v>1.0</v>
      </c>
      <c r="BI57" s="44"/>
      <c r="BJ57" s="279" t="s">
        <v>282</v>
      </c>
      <c r="BK57" s="279"/>
      <c r="BL57" s="279"/>
      <c r="BM57" s="279"/>
      <c r="BN57" s="279"/>
      <c r="BO57" s="29" t="str">
        <f>IF(BH57&lt;0.4*BH56,"Asymmetrical lay-up: skin too thin in comparison, see T3.4.4.","")</f>
        <v/>
      </c>
      <c r="BP57" s="279"/>
      <c r="BQ57" s="279"/>
      <c r="BR57" s="279"/>
      <c r="BS57" s="279"/>
      <c r="BT57" s="282"/>
      <c r="BU57" s="282"/>
      <c r="BV57" s="282"/>
      <c r="BW57" s="282"/>
      <c r="BX57" s="283"/>
      <c r="BY57" s="276"/>
      <c r="BZ57" s="279"/>
      <c r="CA57" s="279"/>
      <c r="CB57" s="279"/>
      <c r="CC57" s="279"/>
      <c r="CD57" s="279"/>
      <c r="CE57" s="279"/>
      <c r="CF57" s="279"/>
      <c r="CG57" s="279"/>
      <c r="CH57" s="279"/>
      <c r="CI57" s="279"/>
      <c r="CJ57" s="304"/>
      <c r="CK57" s="279"/>
      <c r="CL57" s="279"/>
      <c r="CM57" s="279"/>
      <c r="CN57" s="279"/>
      <c r="CO57" s="279"/>
      <c r="CP57" s="279"/>
      <c r="CQ57" s="280"/>
    </row>
    <row r="58" ht="12.75" customHeight="1">
      <c r="A58" s="305"/>
      <c r="B58" s="287" t="s">
        <v>286</v>
      </c>
      <c r="C58" s="306">
        <f>(C54*(((C55+C56+C57)^3)-(C55^3)))/12</f>
        <v>100</v>
      </c>
      <c r="D58" s="44"/>
      <c r="E58" s="279" t="s">
        <v>287</v>
      </c>
      <c r="F58" s="279"/>
      <c r="G58" s="279"/>
      <c r="H58" s="279"/>
      <c r="I58" s="279"/>
      <c r="J58" s="279"/>
      <c r="K58" s="279"/>
      <c r="L58" s="279"/>
      <c r="M58" s="279"/>
      <c r="N58" s="279"/>
      <c r="O58" s="282"/>
      <c r="P58" s="282"/>
      <c r="Q58" s="282"/>
      <c r="R58" s="282"/>
      <c r="S58" s="283"/>
      <c r="T58" s="305"/>
      <c r="U58" s="287" t="s">
        <v>288</v>
      </c>
      <c r="V58" s="306">
        <f>(V54*(((V55+V56+V57)^3)-(V55^3)))/12</f>
        <v>100</v>
      </c>
      <c r="W58" s="44"/>
      <c r="X58" s="279" t="s">
        <v>287</v>
      </c>
      <c r="Y58" s="279"/>
      <c r="Z58" s="279"/>
      <c r="AA58" s="279"/>
      <c r="AB58" s="279"/>
      <c r="AC58" s="279"/>
      <c r="AD58" s="279"/>
      <c r="AE58" s="279"/>
      <c r="AF58" s="279"/>
      <c r="AG58" s="279"/>
      <c r="AH58" s="282"/>
      <c r="AI58" s="282"/>
      <c r="AJ58" s="282"/>
      <c r="AK58" s="282"/>
      <c r="AL58" s="283"/>
      <c r="AM58" s="305"/>
      <c r="AN58" s="287" t="s">
        <v>289</v>
      </c>
      <c r="AO58" s="306">
        <f>(AO54*(((AO55+AO56+AO57)^3)-(AO55^3)))/12</f>
        <v>100</v>
      </c>
      <c r="AP58" s="44"/>
      <c r="AQ58" s="279" t="s">
        <v>287</v>
      </c>
      <c r="AR58" s="279"/>
      <c r="AS58" s="279"/>
      <c r="AT58" s="279"/>
      <c r="AU58" s="279"/>
      <c r="AV58" s="279"/>
      <c r="AW58" s="279"/>
      <c r="AX58" s="279"/>
      <c r="AY58" s="279"/>
      <c r="AZ58" s="279"/>
      <c r="BA58" s="282"/>
      <c r="BB58" s="282"/>
      <c r="BC58" s="282"/>
      <c r="BD58" s="282"/>
      <c r="BE58" s="283"/>
      <c r="BF58" s="305"/>
      <c r="BG58" s="287" t="s">
        <v>290</v>
      </c>
      <c r="BH58" s="306">
        <f>(BH54*(((BH55+BH56+BH57)^3)-(BH55^3)))/12</f>
        <v>100</v>
      </c>
      <c r="BI58" s="44"/>
      <c r="BJ58" s="279" t="s">
        <v>287</v>
      </c>
      <c r="BK58" s="279"/>
      <c r="BL58" s="279"/>
      <c r="BM58" s="279"/>
      <c r="BN58" s="279"/>
      <c r="BO58" s="279"/>
      <c r="BP58" s="279"/>
      <c r="BQ58" s="279"/>
      <c r="BR58" s="279"/>
      <c r="BS58" s="279"/>
      <c r="BT58" s="282"/>
      <c r="BU58" s="282"/>
      <c r="BV58" s="282"/>
      <c r="BW58" s="282"/>
      <c r="BX58" s="283"/>
      <c r="BY58" s="276"/>
      <c r="BZ58" s="279"/>
      <c r="CA58" s="279"/>
      <c r="CB58" s="279"/>
      <c r="CC58" s="279"/>
      <c r="CD58" s="279"/>
      <c r="CE58" s="279"/>
      <c r="CF58" s="279"/>
      <c r="CG58" s="279"/>
      <c r="CH58" s="279"/>
      <c r="CI58" s="279"/>
      <c r="CJ58" s="304"/>
      <c r="CK58" s="279"/>
      <c r="CL58" s="279"/>
      <c r="CM58" s="279"/>
      <c r="CN58" s="279"/>
      <c r="CO58" s="279"/>
      <c r="CP58" s="279"/>
      <c r="CQ58" s="280"/>
    </row>
    <row r="59" ht="12.75" customHeight="1">
      <c r="A59" s="291"/>
      <c r="B59" s="287" t="s">
        <v>291</v>
      </c>
      <c r="C59" s="307">
        <f>IF(C47&gt;0,0.001*((N46*(C47-C46)*C53^3)/(48*C58*(C47-C46))),0)</f>
        <v>0</v>
      </c>
      <c r="D59" s="44"/>
      <c r="E59" s="279" t="s">
        <v>292</v>
      </c>
      <c r="F59" s="282"/>
      <c r="G59" s="282"/>
      <c r="H59" s="282"/>
      <c r="I59" s="282"/>
      <c r="J59" s="282"/>
      <c r="K59" s="282"/>
      <c r="L59" s="282"/>
      <c r="M59" s="282"/>
      <c r="N59" s="282"/>
      <c r="O59" s="282"/>
      <c r="P59" s="282"/>
      <c r="Q59" s="282"/>
      <c r="R59" s="282"/>
      <c r="S59" s="283"/>
      <c r="T59" s="291"/>
      <c r="U59" s="287" t="s">
        <v>291</v>
      </c>
      <c r="V59" s="307">
        <f>IF(V47&gt;0,0.001*((AG46*(V47-V46)*V53^3)/(48*V58*(V47-V46))),0)</f>
        <v>0</v>
      </c>
      <c r="W59" s="44"/>
      <c r="X59" s="279" t="s">
        <v>292</v>
      </c>
      <c r="Y59" s="282"/>
      <c r="Z59" s="282"/>
      <c r="AA59" s="282"/>
      <c r="AB59" s="282"/>
      <c r="AC59" s="282"/>
      <c r="AD59" s="282"/>
      <c r="AE59" s="282"/>
      <c r="AF59" s="282"/>
      <c r="AG59" s="282"/>
      <c r="AH59" s="282"/>
      <c r="AI59" s="282"/>
      <c r="AJ59" s="282"/>
      <c r="AK59" s="282"/>
      <c r="AL59" s="283"/>
      <c r="AM59" s="291"/>
      <c r="AN59" s="287" t="s">
        <v>291</v>
      </c>
      <c r="AO59" s="307">
        <f>IF(AO47&gt;0,0.001*((AZ46*(AO47-AO46)*AO53^3)/(48*AO58*(AO47-AO46))),0)</f>
        <v>0</v>
      </c>
      <c r="AP59" s="44"/>
      <c r="AQ59" s="279" t="s">
        <v>292</v>
      </c>
      <c r="AR59" s="282"/>
      <c r="AS59" s="282"/>
      <c r="AT59" s="282"/>
      <c r="AU59" s="282"/>
      <c r="AV59" s="282"/>
      <c r="AW59" s="282"/>
      <c r="AX59" s="282"/>
      <c r="AY59" s="282"/>
      <c r="AZ59" s="282"/>
      <c r="BA59" s="282"/>
      <c r="BB59" s="282"/>
      <c r="BC59" s="282"/>
      <c r="BD59" s="282"/>
      <c r="BE59" s="283"/>
      <c r="BF59" s="291"/>
      <c r="BG59" s="287" t="s">
        <v>291</v>
      </c>
      <c r="BH59" s="307">
        <f>IF(BH47&gt;0,0.001*((BS46*(BH47-BH46)*BH53^3)/(48*BH58*(BH47-BH46))),0)</f>
        <v>0</v>
      </c>
      <c r="BI59" s="44"/>
      <c r="BJ59" s="279" t="s">
        <v>292</v>
      </c>
      <c r="BK59" s="282"/>
      <c r="BL59" s="282"/>
      <c r="BM59" s="282"/>
      <c r="BN59" s="282"/>
      <c r="BO59" s="282"/>
      <c r="BP59" s="282"/>
      <c r="BQ59" s="282"/>
      <c r="BR59" s="282"/>
      <c r="BS59" s="282"/>
      <c r="BT59" s="282"/>
      <c r="BU59" s="282"/>
      <c r="BV59" s="282"/>
      <c r="BW59" s="282"/>
      <c r="BX59" s="283"/>
      <c r="BY59" s="276"/>
      <c r="BZ59" s="279"/>
      <c r="CA59" s="279"/>
      <c r="CB59" s="279"/>
      <c r="CC59" s="279"/>
      <c r="CD59" s="279"/>
      <c r="CE59" s="279"/>
      <c r="CF59" s="279"/>
      <c r="CG59" s="279"/>
      <c r="CH59" s="279"/>
      <c r="CI59" s="279"/>
      <c r="CJ59" s="279"/>
      <c r="CK59" s="279"/>
      <c r="CL59" s="279"/>
      <c r="CM59" s="279"/>
      <c r="CN59" s="279"/>
      <c r="CO59" s="279"/>
      <c r="CP59" s="279"/>
      <c r="CQ59" s="280"/>
    </row>
    <row r="60" ht="12.75" customHeight="1">
      <c r="A60" s="308"/>
      <c r="B60" s="309" t="s">
        <v>293</v>
      </c>
      <c r="C60" s="290">
        <f>C50*C53*0.5*SUM(C55:D57)/(4*C58)</f>
        <v>0</v>
      </c>
      <c r="D60" s="44"/>
      <c r="E60" s="310" t="s">
        <v>294</v>
      </c>
      <c r="F60" s="311"/>
      <c r="G60" s="311"/>
      <c r="H60" s="311"/>
      <c r="I60" s="311"/>
      <c r="J60" s="311"/>
      <c r="K60" s="311"/>
      <c r="L60" s="311"/>
      <c r="M60" s="311"/>
      <c r="N60" s="311"/>
      <c r="O60" s="311"/>
      <c r="P60" s="311"/>
      <c r="Q60" s="311"/>
      <c r="R60" s="311"/>
      <c r="S60" s="312"/>
      <c r="T60" s="308"/>
      <c r="U60" s="309" t="s">
        <v>295</v>
      </c>
      <c r="V60" s="290">
        <f>V50*V53*0.5*SUM(V55:W57)/(4*V58)</f>
        <v>0</v>
      </c>
      <c r="W60" s="44"/>
      <c r="X60" s="310" t="s">
        <v>294</v>
      </c>
      <c r="Y60" s="311"/>
      <c r="Z60" s="311"/>
      <c r="AA60" s="311"/>
      <c r="AB60" s="311"/>
      <c r="AC60" s="311"/>
      <c r="AD60" s="311"/>
      <c r="AE60" s="311"/>
      <c r="AF60" s="311"/>
      <c r="AG60" s="311"/>
      <c r="AH60" s="311"/>
      <c r="AI60" s="311"/>
      <c r="AJ60" s="311"/>
      <c r="AK60" s="311"/>
      <c r="AL60" s="312"/>
      <c r="AM60" s="308"/>
      <c r="AN60" s="309" t="s">
        <v>296</v>
      </c>
      <c r="AO60" s="290">
        <f>AO50*AO53*0.5*SUM(AO55:AP57)/(4*AO58)</f>
        <v>0</v>
      </c>
      <c r="AP60" s="44"/>
      <c r="AQ60" s="310" t="s">
        <v>294</v>
      </c>
      <c r="AR60" s="311"/>
      <c r="AS60" s="311"/>
      <c r="AT60" s="311"/>
      <c r="AU60" s="311"/>
      <c r="AV60" s="311"/>
      <c r="AW60" s="311"/>
      <c r="AX60" s="311"/>
      <c r="AY60" s="311"/>
      <c r="AZ60" s="311"/>
      <c r="BA60" s="311"/>
      <c r="BB60" s="311"/>
      <c r="BC60" s="311"/>
      <c r="BD60" s="311"/>
      <c r="BE60" s="312"/>
      <c r="BF60" s="308"/>
      <c r="BG60" s="309" t="s">
        <v>297</v>
      </c>
      <c r="BH60" s="290">
        <f>BH50*BH53*0.5*SUM(BH55:BI57)/(4*BH58)</f>
        <v>0</v>
      </c>
      <c r="BI60" s="44"/>
      <c r="BJ60" s="310" t="s">
        <v>294</v>
      </c>
      <c r="BK60" s="311"/>
      <c r="BL60" s="311"/>
      <c r="BM60" s="311"/>
      <c r="BN60" s="311"/>
      <c r="BO60" s="311"/>
      <c r="BP60" s="311"/>
      <c r="BQ60" s="311"/>
      <c r="BR60" s="311"/>
      <c r="BS60" s="311"/>
      <c r="BT60" s="311"/>
      <c r="BU60" s="311"/>
      <c r="BV60" s="311"/>
      <c r="BW60" s="311"/>
      <c r="BX60" s="312"/>
      <c r="BY60" s="313"/>
      <c r="BZ60" s="310"/>
      <c r="CA60" s="310"/>
      <c r="CB60" s="310"/>
      <c r="CC60" s="310"/>
      <c r="CD60" s="310"/>
      <c r="CE60" s="310"/>
      <c r="CF60" s="310"/>
      <c r="CG60" s="310"/>
      <c r="CH60" s="310"/>
      <c r="CI60" s="310"/>
      <c r="CJ60" s="310"/>
      <c r="CK60" s="310"/>
      <c r="CL60" s="310"/>
      <c r="CM60" s="310"/>
      <c r="CN60" s="310"/>
      <c r="CO60" s="310"/>
      <c r="CP60" s="310"/>
      <c r="CQ60" s="314"/>
    </row>
    <row r="61" ht="12.75" customHeight="1">
      <c r="A61" s="302" t="s">
        <v>298</v>
      </c>
      <c r="C61" s="315"/>
      <c r="D61" s="44"/>
      <c r="E61" s="3" t="s">
        <v>299</v>
      </c>
      <c r="F61" s="282"/>
      <c r="G61" s="282"/>
      <c r="H61" s="282"/>
      <c r="I61" s="282"/>
      <c r="J61" s="282"/>
      <c r="K61" s="282"/>
      <c r="L61" s="282"/>
      <c r="M61" s="282"/>
      <c r="N61" s="282"/>
      <c r="O61" s="282"/>
      <c r="P61" s="282"/>
      <c r="Q61" s="282"/>
      <c r="R61" s="282"/>
      <c r="S61" s="283"/>
      <c r="T61" s="302" t="s">
        <v>298</v>
      </c>
      <c r="V61" s="315"/>
      <c r="W61" s="44"/>
      <c r="X61" s="316" t="s">
        <v>299</v>
      </c>
      <c r="Y61" s="35"/>
      <c r="Z61" s="35"/>
      <c r="AA61" s="35"/>
      <c r="AB61" s="35"/>
      <c r="AC61" s="35"/>
      <c r="AD61" s="35"/>
      <c r="AE61" s="35"/>
      <c r="AF61" s="35"/>
      <c r="AG61" s="35"/>
      <c r="AH61" s="35"/>
      <c r="AI61" s="35"/>
      <c r="AJ61" s="35"/>
      <c r="AK61" s="35"/>
      <c r="AL61" s="36"/>
      <c r="AM61" s="302" t="s">
        <v>298</v>
      </c>
      <c r="AO61" s="315"/>
      <c r="AP61" s="44"/>
      <c r="AQ61" s="3" t="s">
        <v>299</v>
      </c>
      <c r="AR61" s="282"/>
      <c r="AS61" s="282"/>
      <c r="AT61" s="282"/>
      <c r="AU61" s="282"/>
      <c r="AV61" s="282"/>
      <c r="AW61" s="282"/>
      <c r="AX61" s="282"/>
      <c r="AY61" s="282"/>
      <c r="AZ61" s="282"/>
      <c r="BA61" s="282"/>
      <c r="BB61" s="282"/>
      <c r="BC61" s="282"/>
      <c r="BD61" s="282"/>
      <c r="BE61" s="283"/>
      <c r="BF61" s="302" t="s">
        <v>298</v>
      </c>
      <c r="BH61" s="317"/>
      <c r="BI61" s="44"/>
      <c r="BJ61" s="3" t="s">
        <v>299</v>
      </c>
      <c r="BK61" s="282"/>
      <c r="BL61" s="282"/>
      <c r="BM61" s="282"/>
      <c r="BN61" s="282"/>
      <c r="BO61" s="282"/>
      <c r="BP61" s="282"/>
      <c r="BQ61" s="282"/>
      <c r="BR61" s="282"/>
      <c r="BS61" s="282"/>
      <c r="BT61" s="282"/>
      <c r="BU61" s="282"/>
      <c r="BV61" s="282"/>
      <c r="BW61" s="282"/>
      <c r="BX61" s="283"/>
      <c r="BY61" s="279"/>
      <c r="BZ61" s="279"/>
      <c r="CA61" s="279"/>
      <c r="CB61" s="279"/>
      <c r="CC61" s="279"/>
      <c r="CD61" s="279"/>
      <c r="CE61" s="279"/>
      <c r="CF61" s="279"/>
      <c r="CG61" s="279"/>
      <c r="CH61" s="279"/>
      <c r="CI61" s="279"/>
      <c r="CJ61" s="279"/>
      <c r="CK61" s="279"/>
      <c r="CL61" s="279"/>
      <c r="CM61" s="279"/>
      <c r="CN61" s="279"/>
      <c r="CO61" s="279"/>
      <c r="CP61" s="279"/>
      <c r="CQ61" s="280"/>
    </row>
    <row r="62" ht="12.75" customHeight="1">
      <c r="A62" s="291"/>
      <c r="B62" s="318"/>
      <c r="C62" s="319" t="str">
        <f t="array" ref="C62">_xludf.IFS(AND(NOT(C55=0),C56&gt;=C61,C57&gt;=C61,NOT(ISBLANK(C61)),NOT(C61=0)),"PASS",AND(C55=0,(C56+C57)&gt;=C61,NOT(ISBLANK(C61)),NOT(C61=0)),"PASS", AND(NOT(C55=0),OR(C56&lt;C61,C57&lt;C61,ISBLANK(C61),C61=0)),"FAIL",AND(C55=0,OR((C56+C57)&lt;C61,ISBLANK(C61),C61=0)),"FAIL")</f>
        <v>#NAME?</v>
      </c>
      <c r="D62" s="44"/>
      <c r="E62" s="279"/>
      <c r="F62" s="282"/>
      <c r="G62" s="282"/>
      <c r="H62" s="282"/>
      <c r="I62" s="282"/>
      <c r="J62" s="282"/>
      <c r="K62" s="282"/>
      <c r="L62" s="282"/>
      <c r="M62" s="282"/>
      <c r="N62" s="282"/>
      <c r="O62" s="282"/>
      <c r="P62" s="282"/>
      <c r="Q62" s="282"/>
      <c r="R62" s="282"/>
      <c r="S62" s="283"/>
      <c r="T62" s="291"/>
      <c r="U62" s="318"/>
      <c r="V62" s="319" t="str">
        <f t="array" ref="V62">_xludf.IFS(AND(NOT(V55=0),V56&gt;=V61,V57&gt;=V61,NOT(ISBLANK(V61)),NOT(V61=0)),"PASS",AND(V55=0,(V56+V57)&gt;=V61,NOT(ISBLANK(V61)),NOT(V61=0)),"PASS", AND(NOT(V55=0),OR(V56&lt;V61,V57&lt;V61,ISBLANK(V61),V61=0)),"FAIL",AND(V55=0,OR((V56+V57)&lt;V61,ISBLANK(V61),V61=0)),"FAIL")</f>
        <v>#NAME?</v>
      </c>
      <c r="W62" s="44"/>
      <c r="X62" s="279"/>
      <c r="Y62" s="282"/>
      <c r="Z62" s="282"/>
      <c r="AA62" s="282"/>
      <c r="AB62" s="282"/>
      <c r="AC62" s="282"/>
      <c r="AD62" s="282"/>
      <c r="AE62" s="282"/>
      <c r="AF62" s="282"/>
      <c r="AG62" s="282"/>
      <c r="AH62" s="282"/>
      <c r="AI62" s="282"/>
      <c r="AJ62" s="282"/>
      <c r="AK62" s="282"/>
      <c r="AL62" s="283"/>
      <c r="AM62" s="291"/>
      <c r="AN62" s="318"/>
      <c r="AO62" s="319" t="str">
        <f t="array" ref="AO62">_xludf.IFS(AND(NOT(AO55=0),AO56&gt;=AO61,AO57&gt;=AO61,NOT(ISBLANK(AO61)),NOT(AO61=0)),"PASS",AND(AO55=0,(AO56+AO57)&gt;=AO61,NOT(ISBLANK(AO61)),NOT(AO61=0)),"PASS", AND(NOT(AO55=0),OR(AO56&lt;AO61,AO57&lt;AO61,ISBLANK(AO61),AO61=0)),"FAIL",AND(AO55=0,OR((AO56+AO57)&lt;AO61,ISBLANK(AO61),AO61=0)),"FAIL")</f>
        <v>#NAME?</v>
      </c>
      <c r="AP62" s="44"/>
      <c r="AQ62" s="279"/>
      <c r="AR62" s="282"/>
      <c r="AS62" s="282"/>
      <c r="AT62" s="282"/>
      <c r="AU62" s="282"/>
      <c r="AV62" s="282"/>
      <c r="AW62" s="282"/>
      <c r="AX62" s="282"/>
      <c r="AY62" s="282"/>
      <c r="AZ62" s="282"/>
      <c r="BA62" s="282"/>
      <c r="BB62" s="282"/>
      <c r="BC62" s="282"/>
      <c r="BD62" s="282"/>
      <c r="BE62" s="283"/>
      <c r="BF62" s="291"/>
      <c r="BG62" s="318"/>
      <c r="BH62" s="319" t="str">
        <f t="array" ref="BH62">_xludf.IFS(AND(NOT(BH55=0),BH56&gt;=BH61,BH57&gt;=BH61,NOT(ISBLANK(BH61)),NOT(BH61=0)),"PASS",AND(BH55=0,(BH56+BH57)&gt;=BH61,NOT(ISBLANK(BH61)),NOT(BH61=0)),"PASS", AND(NOT(BH55=0),OR(BH56&lt;BH61,BH57&lt;BH61,ISBLANK(BH61),BH61=0)),"FAIL",AND(BH55=0,OR((BH56+BH57)&lt;BH61,ISBLANK(BH61),BH61=0)),"FAIL")</f>
        <v>#NAME?</v>
      </c>
      <c r="BI62" s="44"/>
      <c r="BJ62" s="279"/>
      <c r="BK62" s="282"/>
      <c r="BL62" s="282"/>
      <c r="BM62" s="282"/>
      <c r="BN62" s="282"/>
      <c r="BO62" s="282"/>
      <c r="BP62" s="282"/>
      <c r="BQ62" s="282"/>
      <c r="BR62" s="282"/>
      <c r="BS62" s="282"/>
      <c r="BT62" s="282"/>
      <c r="BU62" s="282"/>
      <c r="BV62" s="282"/>
      <c r="BW62" s="282"/>
      <c r="BX62" s="283"/>
      <c r="BY62" s="279"/>
      <c r="BZ62" s="279"/>
      <c r="CA62" s="279"/>
      <c r="CB62" s="279"/>
      <c r="CC62" s="279"/>
      <c r="CD62" s="279"/>
      <c r="CE62" s="279"/>
      <c r="CF62" s="279"/>
      <c r="CG62" s="279"/>
      <c r="CH62" s="279"/>
      <c r="CI62" s="279"/>
      <c r="CJ62" s="279"/>
      <c r="CK62" s="279"/>
      <c r="CL62" s="279"/>
      <c r="CM62" s="279"/>
      <c r="CN62" s="279"/>
      <c r="CO62" s="279"/>
      <c r="CP62" s="279"/>
      <c r="CQ62" s="280"/>
    </row>
    <row r="63" ht="12.75" customHeight="1">
      <c r="A63" s="320" t="s">
        <v>300</v>
      </c>
      <c r="B63" s="3"/>
      <c r="C63" s="3"/>
      <c r="D63" s="3"/>
      <c r="E63" s="3"/>
      <c r="F63" s="3"/>
      <c r="G63" s="3"/>
      <c r="H63" s="3"/>
      <c r="I63" s="3"/>
      <c r="J63" s="3"/>
      <c r="K63" s="3"/>
      <c r="L63" s="3"/>
      <c r="M63" s="3"/>
      <c r="N63" s="3"/>
      <c r="O63" s="3"/>
      <c r="P63" s="3"/>
      <c r="Q63" s="3"/>
      <c r="R63" s="3"/>
      <c r="S63" s="239"/>
      <c r="T63" s="320" t="s">
        <v>300</v>
      </c>
      <c r="U63" s="3"/>
      <c r="V63" s="3"/>
      <c r="W63" s="3"/>
      <c r="X63" s="3"/>
      <c r="Y63" s="3"/>
      <c r="Z63" s="3"/>
      <c r="AA63" s="3"/>
      <c r="AB63" s="3"/>
      <c r="AC63" s="3"/>
      <c r="AD63" s="3"/>
      <c r="AE63" s="3"/>
      <c r="AF63" s="3"/>
      <c r="AG63" s="3"/>
      <c r="AH63" s="3"/>
      <c r="AI63" s="3"/>
      <c r="AJ63" s="3"/>
      <c r="AK63" s="3"/>
      <c r="AL63" s="239"/>
      <c r="AM63" s="320" t="s">
        <v>300</v>
      </c>
      <c r="AN63" s="3"/>
      <c r="AO63" s="3"/>
      <c r="AP63" s="3"/>
      <c r="AQ63" s="3"/>
      <c r="AR63" s="3"/>
      <c r="AS63" s="3"/>
      <c r="AT63" s="3"/>
      <c r="AU63" s="3"/>
      <c r="AV63" s="3"/>
      <c r="AW63" s="3"/>
      <c r="AX63" s="3"/>
      <c r="AY63" s="3"/>
      <c r="AZ63" s="3"/>
      <c r="BA63" s="3"/>
      <c r="BB63" s="3"/>
      <c r="BC63" s="3"/>
      <c r="BD63" s="3"/>
      <c r="BE63" s="239"/>
      <c r="BF63" s="320" t="s">
        <v>300</v>
      </c>
      <c r="BG63" s="3"/>
      <c r="BH63" s="3"/>
      <c r="BI63" s="3"/>
      <c r="BJ63" s="3"/>
      <c r="BK63" s="3"/>
      <c r="BL63" s="3"/>
      <c r="BM63" s="3"/>
      <c r="BN63" s="3"/>
      <c r="BO63" s="3"/>
      <c r="BP63" s="3"/>
      <c r="BQ63" s="3"/>
      <c r="BR63" s="3"/>
      <c r="BS63" s="3"/>
      <c r="BT63" s="3"/>
      <c r="BU63" s="3"/>
      <c r="BV63" s="3"/>
      <c r="BW63" s="3"/>
      <c r="BX63" s="239"/>
      <c r="BY63" s="320" t="s">
        <v>300</v>
      </c>
      <c r="BZ63" s="3"/>
      <c r="CA63" s="3"/>
      <c r="CB63" s="3"/>
      <c r="CC63" s="3"/>
      <c r="CD63" s="3"/>
      <c r="CE63" s="3"/>
      <c r="CF63" s="3"/>
      <c r="CG63" s="3"/>
      <c r="CH63" s="3"/>
      <c r="CI63" s="3"/>
      <c r="CJ63" s="3"/>
      <c r="CK63" s="3"/>
      <c r="CL63" s="3"/>
      <c r="CM63" s="3"/>
      <c r="CN63" s="3"/>
      <c r="CO63" s="3"/>
      <c r="CP63" s="3"/>
      <c r="CQ63" s="239"/>
    </row>
    <row r="64" ht="12.75" customHeight="1">
      <c r="A64" s="279" t="s">
        <v>301</v>
      </c>
      <c r="B64" s="3"/>
      <c r="C64" s="3"/>
      <c r="D64" s="3"/>
      <c r="E64" s="3"/>
      <c r="F64" s="3"/>
      <c r="G64" s="3"/>
      <c r="H64" s="3"/>
      <c r="I64" s="3"/>
      <c r="J64" s="3"/>
      <c r="K64" s="3"/>
      <c r="L64" s="3"/>
      <c r="M64" s="3"/>
      <c r="N64" s="3"/>
      <c r="O64" s="3"/>
      <c r="P64" s="3"/>
      <c r="Q64" s="3"/>
      <c r="R64" s="3"/>
      <c r="S64" s="239"/>
      <c r="T64" s="279" t="s">
        <v>302</v>
      </c>
      <c r="U64" s="3"/>
      <c r="V64" s="3"/>
      <c r="W64" s="3"/>
      <c r="X64" s="3"/>
      <c r="Y64" s="3"/>
      <c r="Z64" s="3"/>
      <c r="AA64" s="3"/>
      <c r="AB64" s="3"/>
      <c r="AC64" s="3"/>
      <c r="AD64" s="3"/>
      <c r="AE64" s="3"/>
      <c r="AF64" s="3"/>
      <c r="AG64" s="3"/>
      <c r="AH64" s="3"/>
      <c r="AI64" s="3"/>
      <c r="AJ64" s="3"/>
      <c r="AK64" s="3"/>
      <c r="AL64" s="239"/>
      <c r="AM64" s="279" t="s">
        <v>303</v>
      </c>
      <c r="AN64" s="3"/>
      <c r="AO64" s="3"/>
      <c r="AP64" s="3"/>
      <c r="AQ64" s="3"/>
      <c r="AR64" s="3"/>
      <c r="AS64" s="3"/>
      <c r="AT64" s="3"/>
      <c r="AU64" s="3"/>
      <c r="AV64" s="3"/>
      <c r="AW64" s="3"/>
      <c r="AX64" s="3"/>
      <c r="AY64" s="3"/>
      <c r="AZ64" s="3"/>
      <c r="BA64" s="3"/>
      <c r="BB64" s="3"/>
      <c r="BC64" s="3"/>
      <c r="BD64" s="3"/>
      <c r="BE64" s="239"/>
      <c r="BF64" s="279" t="s">
        <v>304</v>
      </c>
      <c r="BG64" s="3"/>
      <c r="BH64" s="3"/>
      <c r="BI64" s="3"/>
      <c r="BJ64" s="3"/>
      <c r="BK64" s="3"/>
      <c r="BL64" s="3"/>
      <c r="BM64" s="3"/>
      <c r="BN64" s="3"/>
      <c r="BO64" s="3"/>
      <c r="BP64" s="3"/>
      <c r="BQ64" s="3"/>
      <c r="BR64" s="3"/>
      <c r="BS64" s="3"/>
      <c r="BT64" s="3"/>
      <c r="BU64" s="3"/>
      <c r="BV64" s="3"/>
      <c r="BW64" s="3"/>
      <c r="BX64" s="239"/>
      <c r="BY64" s="279" t="s">
        <v>305</v>
      </c>
      <c r="BZ64" s="3"/>
      <c r="CA64" s="3"/>
      <c r="CB64" s="3"/>
      <c r="CC64" s="3"/>
      <c r="CD64" s="3"/>
      <c r="CE64" s="3"/>
      <c r="CF64" s="3"/>
      <c r="CG64" s="3"/>
      <c r="CH64" s="3"/>
      <c r="CI64" s="3"/>
      <c r="CJ64" s="3"/>
      <c r="CK64" s="3"/>
      <c r="CL64" s="3"/>
      <c r="CM64" s="3"/>
      <c r="CN64" s="3"/>
      <c r="CO64" s="3"/>
      <c r="CP64" s="3"/>
      <c r="CQ64" s="239"/>
    </row>
    <row r="65" ht="12.75" customHeight="1">
      <c r="A65" s="279" t="s">
        <v>306</v>
      </c>
      <c r="B65" s="3"/>
      <c r="C65" s="3"/>
      <c r="D65" s="3"/>
      <c r="E65" s="3"/>
      <c r="F65" s="3"/>
      <c r="G65" s="3"/>
      <c r="H65" s="3"/>
      <c r="I65" s="3"/>
      <c r="J65" s="3"/>
      <c r="K65" s="3"/>
      <c r="L65" s="3"/>
      <c r="M65" s="3"/>
      <c r="N65" s="3"/>
      <c r="O65" s="3"/>
      <c r="P65" s="3"/>
      <c r="Q65" s="3"/>
      <c r="R65" s="3"/>
      <c r="S65" s="239"/>
      <c r="T65" s="279" t="s">
        <v>306</v>
      </c>
      <c r="U65" s="3"/>
      <c r="V65" s="3"/>
      <c r="W65" s="3"/>
      <c r="X65" s="3"/>
      <c r="Y65" s="3"/>
      <c r="Z65" s="3"/>
      <c r="AA65" s="3"/>
      <c r="AB65" s="3"/>
      <c r="AC65" s="3"/>
      <c r="AD65" s="3"/>
      <c r="AE65" s="3"/>
      <c r="AF65" s="3"/>
      <c r="AG65" s="3"/>
      <c r="AH65" s="3"/>
      <c r="AI65" s="3"/>
      <c r="AJ65" s="3"/>
      <c r="AK65" s="3"/>
      <c r="AL65" s="239"/>
      <c r="AM65" s="279" t="s">
        <v>306</v>
      </c>
      <c r="AN65" s="3"/>
      <c r="AO65" s="3"/>
      <c r="AP65" s="3"/>
      <c r="AQ65" s="3"/>
      <c r="AR65" s="3"/>
      <c r="AS65" s="3"/>
      <c r="AT65" s="3"/>
      <c r="AU65" s="3"/>
      <c r="AV65" s="3"/>
      <c r="AW65" s="3"/>
      <c r="AX65" s="3"/>
      <c r="AY65" s="3"/>
      <c r="AZ65" s="3"/>
      <c r="BA65" s="3"/>
      <c r="BB65" s="3"/>
      <c r="BC65" s="3"/>
      <c r="BD65" s="3"/>
      <c r="BE65" s="239"/>
      <c r="BF65" s="279" t="s">
        <v>306</v>
      </c>
      <c r="BG65" s="3"/>
      <c r="BH65" s="3"/>
      <c r="BI65" s="3"/>
      <c r="BJ65" s="3"/>
      <c r="BK65" s="3"/>
      <c r="BL65" s="3"/>
      <c r="BM65" s="3"/>
      <c r="BN65" s="3"/>
      <c r="BO65" s="3"/>
      <c r="BP65" s="3"/>
      <c r="BQ65" s="3"/>
      <c r="BR65" s="3"/>
      <c r="BS65" s="3"/>
      <c r="BT65" s="3"/>
      <c r="BU65" s="3"/>
      <c r="BV65" s="3"/>
      <c r="BW65" s="3"/>
      <c r="BX65" s="239"/>
      <c r="BY65" s="279" t="s">
        <v>306</v>
      </c>
      <c r="BZ65" s="3"/>
      <c r="CA65" s="3"/>
      <c r="CB65" s="3"/>
      <c r="CC65" s="3"/>
      <c r="CD65" s="3"/>
      <c r="CE65" s="3"/>
      <c r="CF65" s="3"/>
      <c r="CG65" s="3"/>
      <c r="CH65" s="3"/>
      <c r="CI65" s="3"/>
      <c r="CJ65" s="3"/>
      <c r="CK65" s="3"/>
      <c r="CL65" s="3"/>
      <c r="CM65" s="3"/>
      <c r="CN65" s="3"/>
      <c r="CO65" s="3"/>
      <c r="CP65" s="3"/>
      <c r="CQ65" s="239"/>
    </row>
    <row r="66" ht="12.75" customHeight="1">
      <c r="A66" s="238"/>
      <c r="B66" s="3"/>
      <c r="C66" s="3"/>
      <c r="D66" s="3"/>
      <c r="E66" s="3"/>
      <c r="F66" s="3"/>
      <c r="G66" s="3"/>
      <c r="H66" s="3"/>
      <c r="I66" s="3"/>
      <c r="J66" s="3"/>
      <c r="K66" s="3"/>
      <c r="L66" s="3"/>
      <c r="M66" s="3"/>
      <c r="N66" s="3"/>
      <c r="O66" s="3"/>
      <c r="P66" s="3"/>
      <c r="Q66" s="3"/>
      <c r="R66" s="3"/>
      <c r="S66" s="239"/>
      <c r="T66" s="238"/>
      <c r="U66" s="3"/>
      <c r="V66" s="3"/>
      <c r="W66" s="3"/>
      <c r="X66" s="3"/>
      <c r="Y66" s="3"/>
      <c r="Z66" s="3"/>
      <c r="AA66" s="3"/>
      <c r="AB66" s="3"/>
      <c r="AC66" s="3"/>
      <c r="AD66" s="3"/>
      <c r="AE66" s="3"/>
      <c r="AF66" s="3"/>
      <c r="AG66" s="3"/>
      <c r="AH66" s="3"/>
      <c r="AI66" s="3"/>
      <c r="AJ66" s="3"/>
      <c r="AK66" s="3"/>
      <c r="AL66" s="239"/>
      <c r="AM66" s="238"/>
      <c r="AN66" s="3"/>
      <c r="AO66" s="3"/>
      <c r="AP66" s="3"/>
      <c r="AQ66" s="3"/>
      <c r="AR66" s="3"/>
      <c r="AS66" s="3"/>
      <c r="AT66" s="3"/>
      <c r="AU66" s="3"/>
      <c r="AV66" s="3"/>
      <c r="AW66" s="3"/>
      <c r="AX66" s="3"/>
      <c r="AY66" s="3"/>
      <c r="AZ66" s="3"/>
      <c r="BA66" s="3"/>
      <c r="BB66" s="3"/>
      <c r="BC66" s="3"/>
      <c r="BD66" s="3"/>
      <c r="BE66" s="239"/>
      <c r="BF66" s="238"/>
      <c r="BG66" s="3"/>
      <c r="BH66" s="3"/>
      <c r="BI66" s="3"/>
      <c r="BJ66" s="3"/>
      <c r="BK66" s="3"/>
      <c r="BL66" s="3"/>
      <c r="BM66" s="3"/>
      <c r="BN66" s="3"/>
      <c r="BO66" s="3"/>
      <c r="BP66" s="3"/>
      <c r="BQ66" s="3"/>
      <c r="BR66" s="3"/>
      <c r="BS66" s="3"/>
      <c r="BT66" s="3"/>
      <c r="BU66" s="3"/>
      <c r="BV66" s="3"/>
      <c r="BW66" s="3"/>
      <c r="BX66" s="239"/>
      <c r="BY66" s="238"/>
      <c r="BZ66" s="3"/>
      <c r="CA66" s="3"/>
      <c r="CB66" s="3"/>
      <c r="CC66" s="3"/>
      <c r="CD66" s="3"/>
      <c r="CE66" s="3"/>
      <c r="CF66" s="3"/>
      <c r="CG66" s="3"/>
      <c r="CH66" s="3"/>
      <c r="CI66" s="3"/>
      <c r="CJ66" s="3"/>
      <c r="CK66" s="3"/>
      <c r="CL66" s="3"/>
      <c r="CM66" s="3"/>
      <c r="CN66" s="3"/>
      <c r="CO66" s="3"/>
      <c r="CP66" s="3"/>
      <c r="CQ66" s="239"/>
    </row>
    <row r="67" ht="30.0" customHeight="1">
      <c r="A67" s="238"/>
      <c r="B67" s="321"/>
      <c r="C67" s="322" t="s">
        <v>307</v>
      </c>
      <c r="D67" s="323" t="s">
        <v>308</v>
      </c>
      <c r="E67" s="3"/>
      <c r="F67" s="324" t="s">
        <v>309</v>
      </c>
      <c r="G67" s="170"/>
      <c r="H67" s="170"/>
      <c r="I67" s="170"/>
      <c r="J67" s="170"/>
      <c r="K67" s="170"/>
      <c r="L67" s="170"/>
      <c r="M67" s="170"/>
      <c r="N67" s="170"/>
      <c r="O67" s="170"/>
      <c r="P67" s="170"/>
      <c r="Q67" s="170"/>
      <c r="R67" s="171"/>
      <c r="S67" s="239"/>
      <c r="T67" s="238"/>
      <c r="U67" s="321"/>
      <c r="V67" s="322" t="s">
        <v>307</v>
      </c>
      <c r="W67" s="323" t="s">
        <v>308</v>
      </c>
      <c r="X67" s="3"/>
      <c r="Y67" s="324" t="s">
        <v>309</v>
      </c>
      <c r="Z67" s="170"/>
      <c r="AA67" s="170"/>
      <c r="AB67" s="170"/>
      <c r="AC67" s="170"/>
      <c r="AD67" s="170"/>
      <c r="AE67" s="170"/>
      <c r="AF67" s="170"/>
      <c r="AG67" s="170"/>
      <c r="AH67" s="170"/>
      <c r="AI67" s="170"/>
      <c r="AJ67" s="170"/>
      <c r="AK67" s="171"/>
      <c r="AL67" s="239"/>
      <c r="AM67" s="238"/>
      <c r="AN67" s="321"/>
      <c r="AO67" s="322" t="s">
        <v>307</v>
      </c>
      <c r="AP67" s="323" t="s">
        <v>308</v>
      </c>
      <c r="AQ67" s="3"/>
      <c r="AR67" s="324" t="s">
        <v>309</v>
      </c>
      <c r="AS67" s="170"/>
      <c r="AT67" s="170"/>
      <c r="AU67" s="170"/>
      <c r="AV67" s="170"/>
      <c r="AW67" s="170"/>
      <c r="AX67" s="170"/>
      <c r="AY67" s="170"/>
      <c r="AZ67" s="170"/>
      <c r="BA67" s="170"/>
      <c r="BB67" s="170"/>
      <c r="BC67" s="170"/>
      <c r="BD67" s="171"/>
      <c r="BE67" s="239"/>
      <c r="BF67" s="238"/>
      <c r="BG67" s="321"/>
      <c r="BH67" s="322" t="s">
        <v>307</v>
      </c>
      <c r="BI67" s="323" t="s">
        <v>308</v>
      </c>
      <c r="BJ67" s="3"/>
      <c r="BK67" s="324" t="s">
        <v>309</v>
      </c>
      <c r="BL67" s="170"/>
      <c r="BM67" s="170"/>
      <c r="BN67" s="170"/>
      <c r="BO67" s="170"/>
      <c r="BP67" s="170"/>
      <c r="BQ67" s="170"/>
      <c r="BR67" s="170"/>
      <c r="BS67" s="170"/>
      <c r="BT67" s="170"/>
      <c r="BU67" s="170"/>
      <c r="BV67" s="170"/>
      <c r="BW67" s="171"/>
      <c r="BX67" s="239"/>
      <c r="BY67" s="238"/>
      <c r="BZ67" s="321"/>
      <c r="CA67" s="322" t="s">
        <v>307</v>
      </c>
      <c r="CB67" s="323" t="s">
        <v>308</v>
      </c>
      <c r="CC67" s="3"/>
      <c r="CD67" s="324" t="s">
        <v>309</v>
      </c>
      <c r="CE67" s="170"/>
      <c r="CF67" s="170"/>
      <c r="CG67" s="170"/>
      <c r="CH67" s="170"/>
      <c r="CI67" s="170"/>
      <c r="CJ67" s="170"/>
      <c r="CK67" s="170"/>
      <c r="CL67" s="170"/>
      <c r="CM67" s="170"/>
      <c r="CN67" s="170"/>
      <c r="CO67" s="170"/>
      <c r="CP67" s="171"/>
      <c r="CQ67" s="239"/>
    </row>
    <row r="68" ht="12.75" customHeight="1">
      <c r="A68" s="238"/>
      <c r="B68" s="223">
        <v>1.0</v>
      </c>
      <c r="C68" s="325"/>
      <c r="D68" s="326"/>
      <c r="E68" s="3"/>
      <c r="F68" s="191"/>
      <c r="G68" s="51"/>
      <c r="H68" s="327"/>
      <c r="I68" s="327"/>
      <c r="J68" s="51"/>
      <c r="K68" s="51"/>
      <c r="L68" s="51"/>
      <c r="M68" s="51"/>
      <c r="N68" s="51"/>
      <c r="O68" s="51"/>
      <c r="P68" s="51"/>
      <c r="Q68" s="51"/>
      <c r="R68" s="167"/>
      <c r="S68" s="239"/>
      <c r="T68" s="238"/>
      <c r="U68" s="223">
        <v>1.0</v>
      </c>
      <c r="V68" s="325"/>
      <c r="W68" s="326"/>
      <c r="X68" s="3"/>
      <c r="Y68" s="191"/>
      <c r="Z68" s="51"/>
      <c r="AA68" s="327"/>
      <c r="AB68" s="327"/>
      <c r="AC68" s="51"/>
      <c r="AD68" s="51"/>
      <c r="AE68" s="51"/>
      <c r="AF68" s="51"/>
      <c r="AG68" s="51"/>
      <c r="AH68" s="51"/>
      <c r="AI68" s="51"/>
      <c r="AJ68" s="51"/>
      <c r="AK68" s="167"/>
      <c r="AL68" s="239"/>
      <c r="AM68" s="238"/>
      <c r="AN68" s="223">
        <v>1.0</v>
      </c>
      <c r="AO68" s="325"/>
      <c r="AP68" s="326"/>
      <c r="AQ68" s="3"/>
      <c r="AR68" s="191"/>
      <c r="AS68" s="51"/>
      <c r="AT68" s="327"/>
      <c r="AU68" s="327"/>
      <c r="AV68" s="51"/>
      <c r="AW68" s="51"/>
      <c r="AX68" s="51"/>
      <c r="AY68" s="51"/>
      <c r="AZ68" s="51"/>
      <c r="BA68" s="51"/>
      <c r="BB68" s="51"/>
      <c r="BC68" s="51"/>
      <c r="BD68" s="167"/>
      <c r="BE68" s="239"/>
      <c r="BF68" s="238"/>
      <c r="BG68" s="223">
        <v>1.0</v>
      </c>
      <c r="BH68" s="325"/>
      <c r="BI68" s="326"/>
      <c r="BJ68" s="3"/>
      <c r="BK68" s="191"/>
      <c r="BL68" s="51"/>
      <c r="BM68" s="327"/>
      <c r="BN68" s="327"/>
      <c r="BO68" s="51"/>
      <c r="BP68" s="51"/>
      <c r="BQ68" s="51"/>
      <c r="BR68" s="51"/>
      <c r="BS68" s="51"/>
      <c r="BT68" s="51"/>
      <c r="BU68" s="51"/>
      <c r="BV68" s="51"/>
      <c r="BW68" s="167"/>
      <c r="BX68" s="239"/>
      <c r="BY68" s="238"/>
      <c r="BZ68" s="223">
        <v>1.0</v>
      </c>
      <c r="CA68" s="325"/>
      <c r="CB68" s="326"/>
      <c r="CC68" s="3"/>
      <c r="CD68" s="191"/>
      <c r="CE68" s="51"/>
      <c r="CF68" s="327"/>
      <c r="CG68" s="327"/>
      <c r="CH68" s="51"/>
      <c r="CI68" s="51"/>
      <c r="CJ68" s="51"/>
      <c r="CK68" s="51"/>
      <c r="CL68" s="51"/>
      <c r="CM68" s="51"/>
      <c r="CN68" s="51"/>
      <c r="CO68" s="51"/>
      <c r="CP68" s="167"/>
      <c r="CQ68" s="239"/>
    </row>
    <row r="69" ht="12.75" customHeight="1">
      <c r="A69" s="238"/>
      <c r="B69" s="223">
        <v>2.0</v>
      </c>
      <c r="C69" s="328"/>
      <c r="D69" s="329"/>
      <c r="E69" s="3"/>
      <c r="F69" s="191"/>
      <c r="G69" s="51"/>
      <c r="H69" s="51"/>
      <c r="I69" s="51"/>
      <c r="J69" s="51"/>
      <c r="K69" s="51"/>
      <c r="L69" s="51"/>
      <c r="M69" s="51"/>
      <c r="N69" s="51"/>
      <c r="O69" s="51"/>
      <c r="P69" s="51"/>
      <c r="Q69" s="51"/>
      <c r="R69" s="167"/>
      <c r="S69" s="239"/>
      <c r="T69" s="238"/>
      <c r="U69" s="223">
        <v>2.0</v>
      </c>
      <c r="V69" s="328"/>
      <c r="W69" s="329"/>
      <c r="X69" s="3"/>
      <c r="Y69" s="191"/>
      <c r="Z69" s="51"/>
      <c r="AA69" s="51"/>
      <c r="AB69" s="51"/>
      <c r="AC69" s="51"/>
      <c r="AD69" s="51"/>
      <c r="AE69" s="51"/>
      <c r="AF69" s="51"/>
      <c r="AG69" s="51"/>
      <c r="AH69" s="51"/>
      <c r="AI69" s="51"/>
      <c r="AJ69" s="51"/>
      <c r="AK69" s="167"/>
      <c r="AL69" s="239"/>
      <c r="AM69" s="238"/>
      <c r="AN69" s="223">
        <v>2.0</v>
      </c>
      <c r="AO69" s="328"/>
      <c r="AP69" s="329"/>
      <c r="AQ69" s="3"/>
      <c r="AR69" s="191"/>
      <c r="AS69" s="51"/>
      <c r="AT69" s="51"/>
      <c r="AU69" s="51"/>
      <c r="AV69" s="51"/>
      <c r="AW69" s="51"/>
      <c r="AX69" s="51"/>
      <c r="AY69" s="51"/>
      <c r="AZ69" s="51"/>
      <c r="BA69" s="51"/>
      <c r="BB69" s="51"/>
      <c r="BC69" s="51"/>
      <c r="BD69" s="167"/>
      <c r="BE69" s="239"/>
      <c r="BF69" s="238"/>
      <c r="BG69" s="223">
        <v>2.0</v>
      </c>
      <c r="BH69" s="328"/>
      <c r="BI69" s="329"/>
      <c r="BJ69" s="3"/>
      <c r="BK69" s="191"/>
      <c r="BL69" s="51"/>
      <c r="BM69" s="51"/>
      <c r="BN69" s="51"/>
      <c r="BO69" s="51"/>
      <c r="BP69" s="51"/>
      <c r="BQ69" s="51"/>
      <c r="BR69" s="51"/>
      <c r="BS69" s="51"/>
      <c r="BT69" s="51"/>
      <c r="BU69" s="51"/>
      <c r="BV69" s="51"/>
      <c r="BW69" s="167"/>
      <c r="BX69" s="239"/>
      <c r="BY69" s="238"/>
      <c r="BZ69" s="223">
        <v>2.0</v>
      </c>
      <c r="CA69" s="328"/>
      <c r="CB69" s="329"/>
      <c r="CC69" s="3"/>
      <c r="CD69" s="191"/>
      <c r="CE69" s="51"/>
      <c r="CF69" s="51"/>
      <c r="CG69" s="51"/>
      <c r="CH69" s="51"/>
      <c r="CI69" s="51"/>
      <c r="CJ69" s="51"/>
      <c r="CK69" s="51"/>
      <c r="CL69" s="51"/>
      <c r="CM69" s="51"/>
      <c r="CN69" s="51"/>
      <c r="CO69" s="51"/>
      <c r="CP69" s="167"/>
      <c r="CQ69" s="239"/>
    </row>
    <row r="70" ht="12.75" customHeight="1">
      <c r="A70" s="238"/>
      <c r="B70" s="223">
        <v>3.0</v>
      </c>
      <c r="C70" s="328"/>
      <c r="D70" s="329"/>
      <c r="E70" s="3"/>
      <c r="F70" s="191" t="s">
        <v>310</v>
      </c>
      <c r="G70" s="51"/>
      <c r="H70" s="51"/>
      <c r="I70" s="51"/>
      <c r="J70" s="51"/>
      <c r="K70" s="51"/>
      <c r="L70" s="51"/>
      <c r="M70" s="51"/>
      <c r="N70" s="51"/>
      <c r="O70" s="51"/>
      <c r="P70" s="51"/>
      <c r="Q70" s="51"/>
      <c r="R70" s="167"/>
      <c r="S70" s="239"/>
      <c r="T70" s="238"/>
      <c r="U70" s="223">
        <v>3.0</v>
      </c>
      <c r="V70" s="328"/>
      <c r="W70" s="329"/>
      <c r="X70" s="3"/>
      <c r="Y70" s="191" t="s">
        <v>310</v>
      </c>
      <c r="Z70" s="51"/>
      <c r="AA70" s="51"/>
      <c r="AB70" s="51"/>
      <c r="AC70" s="51"/>
      <c r="AD70" s="51"/>
      <c r="AE70" s="51"/>
      <c r="AF70" s="51"/>
      <c r="AG70" s="51"/>
      <c r="AH70" s="51"/>
      <c r="AI70" s="51"/>
      <c r="AJ70" s="51"/>
      <c r="AK70" s="167"/>
      <c r="AL70" s="239"/>
      <c r="AM70" s="238"/>
      <c r="AN70" s="223">
        <v>3.0</v>
      </c>
      <c r="AO70" s="328"/>
      <c r="AP70" s="329"/>
      <c r="AQ70" s="3"/>
      <c r="AR70" s="191" t="s">
        <v>310</v>
      </c>
      <c r="AS70" s="51"/>
      <c r="AT70" s="51"/>
      <c r="AU70" s="51"/>
      <c r="AV70" s="51"/>
      <c r="AW70" s="51"/>
      <c r="AX70" s="51"/>
      <c r="AY70" s="51"/>
      <c r="AZ70" s="51"/>
      <c r="BA70" s="51"/>
      <c r="BB70" s="51"/>
      <c r="BC70" s="51"/>
      <c r="BD70" s="167"/>
      <c r="BE70" s="239"/>
      <c r="BF70" s="238"/>
      <c r="BG70" s="223">
        <v>3.0</v>
      </c>
      <c r="BH70" s="328"/>
      <c r="BI70" s="329"/>
      <c r="BJ70" s="3"/>
      <c r="BK70" s="191" t="s">
        <v>310</v>
      </c>
      <c r="BL70" s="51"/>
      <c r="BM70" s="51"/>
      <c r="BN70" s="51"/>
      <c r="BO70" s="51"/>
      <c r="BP70" s="51"/>
      <c r="BQ70" s="51"/>
      <c r="BR70" s="51"/>
      <c r="BS70" s="51"/>
      <c r="BT70" s="51"/>
      <c r="BU70" s="51"/>
      <c r="BV70" s="51"/>
      <c r="BW70" s="167"/>
      <c r="BX70" s="239"/>
      <c r="BY70" s="238"/>
      <c r="BZ70" s="223">
        <v>3.0</v>
      </c>
      <c r="CA70" s="328"/>
      <c r="CB70" s="329"/>
      <c r="CC70" s="3"/>
      <c r="CD70" s="191" t="s">
        <v>310</v>
      </c>
      <c r="CE70" s="51"/>
      <c r="CF70" s="51"/>
      <c r="CG70" s="51"/>
      <c r="CH70" s="51"/>
      <c r="CI70" s="51"/>
      <c r="CJ70" s="51"/>
      <c r="CK70" s="51"/>
      <c r="CL70" s="51"/>
      <c r="CM70" s="51"/>
      <c r="CN70" s="51"/>
      <c r="CO70" s="51"/>
      <c r="CP70" s="167"/>
      <c r="CQ70" s="239"/>
    </row>
    <row r="71" ht="12.75" customHeight="1">
      <c r="A71" s="238"/>
      <c r="B71" s="223">
        <v>4.0</v>
      </c>
      <c r="C71" s="328"/>
      <c r="D71" s="329"/>
      <c r="E71" s="3"/>
      <c r="F71" s="191" t="s">
        <v>311</v>
      </c>
      <c r="G71" s="51"/>
      <c r="H71" s="51"/>
      <c r="I71" s="51"/>
      <c r="J71" s="51"/>
      <c r="K71" s="51"/>
      <c r="L71" s="51"/>
      <c r="M71" s="51"/>
      <c r="N71" s="51"/>
      <c r="O71" s="51"/>
      <c r="P71" s="51"/>
      <c r="Q71" s="51"/>
      <c r="R71" s="167"/>
      <c r="S71" s="239"/>
      <c r="T71" s="238"/>
      <c r="U71" s="223">
        <v>4.0</v>
      </c>
      <c r="V71" s="328"/>
      <c r="W71" s="329"/>
      <c r="X71" s="3"/>
      <c r="Y71" s="191" t="s">
        <v>311</v>
      </c>
      <c r="Z71" s="51"/>
      <c r="AA71" s="51"/>
      <c r="AB71" s="51"/>
      <c r="AC71" s="51"/>
      <c r="AD71" s="51"/>
      <c r="AE71" s="51"/>
      <c r="AF71" s="51"/>
      <c r="AG71" s="51"/>
      <c r="AH71" s="51"/>
      <c r="AI71" s="51"/>
      <c r="AJ71" s="51"/>
      <c r="AK71" s="167"/>
      <c r="AL71" s="239"/>
      <c r="AM71" s="238"/>
      <c r="AN71" s="223">
        <v>4.0</v>
      </c>
      <c r="AO71" s="328"/>
      <c r="AP71" s="329"/>
      <c r="AQ71" s="3"/>
      <c r="AR71" s="191" t="s">
        <v>311</v>
      </c>
      <c r="AS71" s="51"/>
      <c r="AT71" s="51"/>
      <c r="AU71" s="51"/>
      <c r="AV71" s="51"/>
      <c r="AW71" s="51"/>
      <c r="AX71" s="51"/>
      <c r="AY71" s="51"/>
      <c r="AZ71" s="51"/>
      <c r="BA71" s="51"/>
      <c r="BB71" s="51"/>
      <c r="BC71" s="51"/>
      <c r="BD71" s="167"/>
      <c r="BE71" s="239"/>
      <c r="BF71" s="238"/>
      <c r="BG71" s="223">
        <v>4.0</v>
      </c>
      <c r="BH71" s="328"/>
      <c r="BI71" s="329"/>
      <c r="BJ71" s="3"/>
      <c r="BK71" s="191" t="s">
        <v>311</v>
      </c>
      <c r="BL71" s="51"/>
      <c r="BM71" s="51"/>
      <c r="BN71" s="51"/>
      <c r="BO71" s="51"/>
      <c r="BP71" s="51"/>
      <c r="BQ71" s="51"/>
      <c r="BR71" s="51"/>
      <c r="BS71" s="51"/>
      <c r="BT71" s="51"/>
      <c r="BU71" s="51"/>
      <c r="BV71" s="51"/>
      <c r="BW71" s="167"/>
      <c r="BX71" s="239"/>
      <c r="BY71" s="238"/>
      <c r="BZ71" s="223">
        <v>4.0</v>
      </c>
      <c r="CA71" s="328"/>
      <c r="CB71" s="329"/>
      <c r="CC71" s="3"/>
      <c r="CD71" s="191" t="s">
        <v>311</v>
      </c>
      <c r="CE71" s="51"/>
      <c r="CF71" s="51"/>
      <c r="CG71" s="51"/>
      <c r="CH71" s="51"/>
      <c r="CI71" s="51"/>
      <c r="CJ71" s="51"/>
      <c r="CK71" s="51"/>
      <c r="CL71" s="51"/>
      <c r="CM71" s="51"/>
      <c r="CN71" s="51"/>
      <c r="CO71" s="51"/>
      <c r="CP71" s="167"/>
      <c r="CQ71" s="239"/>
    </row>
    <row r="72" ht="12.75" customHeight="1">
      <c r="A72" s="238"/>
      <c r="B72" s="223">
        <v>5.0</v>
      </c>
      <c r="C72" s="328"/>
      <c r="D72" s="329"/>
      <c r="E72" s="3"/>
      <c r="F72" s="191"/>
      <c r="G72" s="51"/>
      <c r="H72" s="51"/>
      <c r="I72" s="51"/>
      <c r="J72" s="51"/>
      <c r="K72" s="51"/>
      <c r="L72" s="51"/>
      <c r="M72" s="51"/>
      <c r="N72" s="51"/>
      <c r="O72" s="51"/>
      <c r="P72" s="51"/>
      <c r="Q72" s="51"/>
      <c r="R72" s="167"/>
      <c r="S72" s="239"/>
      <c r="T72" s="238"/>
      <c r="U72" s="223">
        <v>5.0</v>
      </c>
      <c r="V72" s="328"/>
      <c r="W72" s="329"/>
      <c r="X72" s="3"/>
      <c r="Y72" s="191"/>
      <c r="Z72" s="51"/>
      <c r="AA72" s="51"/>
      <c r="AB72" s="51"/>
      <c r="AC72" s="51"/>
      <c r="AD72" s="51"/>
      <c r="AE72" s="51"/>
      <c r="AF72" s="51"/>
      <c r="AG72" s="51"/>
      <c r="AH72" s="51"/>
      <c r="AI72" s="51"/>
      <c r="AJ72" s="51"/>
      <c r="AK72" s="167"/>
      <c r="AL72" s="239"/>
      <c r="AM72" s="238"/>
      <c r="AN72" s="223">
        <v>5.0</v>
      </c>
      <c r="AO72" s="328"/>
      <c r="AP72" s="329"/>
      <c r="AQ72" s="3"/>
      <c r="AR72" s="191"/>
      <c r="AS72" s="51"/>
      <c r="AT72" s="51"/>
      <c r="AU72" s="51"/>
      <c r="AV72" s="51"/>
      <c r="AW72" s="51"/>
      <c r="AX72" s="51"/>
      <c r="AY72" s="51"/>
      <c r="AZ72" s="51"/>
      <c r="BA72" s="51"/>
      <c r="BB72" s="51"/>
      <c r="BC72" s="51"/>
      <c r="BD72" s="167"/>
      <c r="BE72" s="239"/>
      <c r="BF72" s="238"/>
      <c r="BG72" s="223">
        <v>5.0</v>
      </c>
      <c r="BH72" s="328"/>
      <c r="BI72" s="329"/>
      <c r="BJ72" s="3"/>
      <c r="BK72" s="191"/>
      <c r="BL72" s="51"/>
      <c r="BM72" s="51"/>
      <c r="BN72" s="51"/>
      <c r="BO72" s="51"/>
      <c r="BP72" s="51"/>
      <c r="BQ72" s="51"/>
      <c r="BR72" s="51"/>
      <c r="BS72" s="51"/>
      <c r="BT72" s="51"/>
      <c r="BU72" s="51"/>
      <c r="BV72" s="51"/>
      <c r="BW72" s="167"/>
      <c r="BX72" s="239"/>
      <c r="BY72" s="238"/>
      <c r="BZ72" s="223">
        <v>5.0</v>
      </c>
      <c r="CA72" s="328"/>
      <c r="CB72" s="329"/>
      <c r="CC72" s="3"/>
      <c r="CD72" s="191"/>
      <c r="CE72" s="51"/>
      <c r="CF72" s="51"/>
      <c r="CG72" s="51"/>
      <c r="CH72" s="51"/>
      <c r="CI72" s="51"/>
      <c r="CJ72" s="51"/>
      <c r="CK72" s="51"/>
      <c r="CL72" s="51"/>
      <c r="CM72" s="51"/>
      <c r="CN72" s="51"/>
      <c r="CO72" s="51"/>
      <c r="CP72" s="167"/>
      <c r="CQ72" s="239"/>
    </row>
    <row r="73" ht="12.75" customHeight="1">
      <c r="A73" s="238"/>
      <c r="B73" s="223">
        <v>6.0</v>
      </c>
      <c r="C73" s="328"/>
      <c r="D73" s="329"/>
      <c r="E73" s="3"/>
      <c r="F73" s="191"/>
      <c r="G73" s="51"/>
      <c r="H73" s="51"/>
      <c r="I73" s="51"/>
      <c r="J73" s="51"/>
      <c r="K73" s="51"/>
      <c r="L73" s="51"/>
      <c r="M73" s="51"/>
      <c r="N73" s="51"/>
      <c r="O73" s="51"/>
      <c r="P73" s="51"/>
      <c r="Q73" s="51"/>
      <c r="R73" s="167"/>
      <c r="S73" s="239"/>
      <c r="T73" s="238"/>
      <c r="U73" s="223">
        <v>6.0</v>
      </c>
      <c r="V73" s="328"/>
      <c r="W73" s="329"/>
      <c r="X73" s="3"/>
      <c r="Y73" s="191"/>
      <c r="Z73" s="51"/>
      <c r="AA73" s="51"/>
      <c r="AB73" s="51"/>
      <c r="AC73" s="51"/>
      <c r="AD73" s="51"/>
      <c r="AE73" s="51"/>
      <c r="AF73" s="51"/>
      <c r="AG73" s="51"/>
      <c r="AH73" s="51"/>
      <c r="AI73" s="51"/>
      <c r="AJ73" s="51"/>
      <c r="AK73" s="167"/>
      <c r="AL73" s="239"/>
      <c r="AM73" s="238"/>
      <c r="AN73" s="223">
        <v>6.0</v>
      </c>
      <c r="AO73" s="328"/>
      <c r="AP73" s="329"/>
      <c r="AQ73" s="3"/>
      <c r="AR73" s="191"/>
      <c r="AS73" s="51"/>
      <c r="AT73" s="51"/>
      <c r="AU73" s="51"/>
      <c r="AV73" s="51"/>
      <c r="AW73" s="51"/>
      <c r="AX73" s="51"/>
      <c r="AY73" s="51"/>
      <c r="AZ73" s="51"/>
      <c r="BA73" s="51"/>
      <c r="BB73" s="51"/>
      <c r="BC73" s="51"/>
      <c r="BD73" s="167"/>
      <c r="BE73" s="239"/>
      <c r="BF73" s="238"/>
      <c r="BG73" s="223">
        <v>6.0</v>
      </c>
      <c r="BH73" s="328"/>
      <c r="BI73" s="329"/>
      <c r="BJ73" s="3"/>
      <c r="BK73" s="191"/>
      <c r="BL73" s="51"/>
      <c r="BM73" s="51"/>
      <c r="BN73" s="51"/>
      <c r="BO73" s="51"/>
      <c r="BP73" s="51"/>
      <c r="BQ73" s="51"/>
      <c r="BR73" s="51"/>
      <c r="BS73" s="51"/>
      <c r="BT73" s="51"/>
      <c r="BU73" s="51"/>
      <c r="BV73" s="51"/>
      <c r="BW73" s="167"/>
      <c r="BX73" s="239"/>
      <c r="BY73" s="238"/>
      <c r="BZ73" s="223">
        <v>6.0</v>
      </c>
      <c r="CA73" s="328"/>
      <c r="CB73" s="329"/>
      <c r="CC73" s="3"/>
      <c r="CD73" s="191"/>
      <c r="CE73" s="51"/>
      <c r="CF73" s="51"/>
      <c r="CG73" s="51"/>
      <c r="CH73" s="51"/>
      <c r="CI73" s="51"/>
      <c r="CJ73" s="51"/>
      <c r="CK73" s="51"/>
      <c r="CL73" s="51"/>
      <c r="CM73" s="51"/>
      <c r="CN73" s="51"/>
      <c r="CO73" s="51"/>
      <c r="CP73" s="167"/>
      <c r="CQ73" s="239"/>
    </row>
    <row r="74" ht="12.75" customHeight="1">
      <c r="A74" s="238"/>
      <c r="B74" s="223">
        <v>7.0</v>
      </c>
      <c r="C74" s="328"/>
      <c r="D74" s="329"/>
      <c r="E74" s="3"/>
      <c r="F74" s="191"/>
      <c r="G74" s="51"/>
      <c r="H74" s="51"/>
      <c r="I74" s="51"/>
      <c r="J74" s="51"/>
      <c r="K74" s="51"/>
      <c r="L74" s="51"/>
      <c r="M74" s="51"/>
      <c r="N74" s="51"/>
      <c r="O74" s="51"/>
      <c r="P74" s="51"/>
      <c r="Q74" s="51"/>
      <c r="R74" s="167"/>
      <c r="S74" s="239"/>
      <c r="T74" s="238"/>
      <c r="U74" s="223">
        <v>7.0</v>
      </c>
      <c r="V74" s="328"/>
      <c r="W74" s="329"/>
      <c r="X74" s="3"/>
      <c r="Y74" s="191"/>
      <c r="Z74" s="51"/>
      <c r="AA74" s="51"/>
      <c r="AB74" s="51"/>
      <c r="AC74" s="51"/>
      <c r="AD74" s="51"/>
      <c r="AE74" s="51"/>
      <c r="AF74" s="51"/>
      <c r="AG74" s="51"/>
      <c r="AH74" s="51"/>
      <c r="AI74" s="51"/>
      <c r="AJ74" s="51"/>
      <c r="AK74" s="167"/>
      <c r="AL74" s="239"/>
      <c r="AM74" s="238"/>
      <c r="AN74" s="223">
        <v>7.0</v>
      </c>
      <c r="AO74" s="328"/>
      <c r="AP74" s="329"/>
      <c r="AQ74" s="3"/>
      <c r="AR74" s="191"/>
      <c r="AS74" s="51"/>
      <c r="AT74" s="51"/>
      <c r="AU74" s="51"/>
      <c r="AV74" s="51"/>
      <c r="AW74" s="51"/>
      <c r="AX74" s="51"/>
      <c r="AY74" s="51"/>
      <c r="AZ74" s="51"/>
      <c r="BA74" s="51"/>
      <c r="BB74" s="51"/>
      <c r="BC74" s="51"/>
      <c r="BD74" s="167"/>
      <c r="BE74" s="239"/>
      <c r="BF74" s="238"/>
      <c r="BG74" s="223">
        <v>7.0</v>
      </c>
      <c r="BH74" s="328"/>
      <c r="BI74" s="329"/>
      <c r="BJ74" s="3"/>
      <c r="BK74" s="191"/>
      <c r="BL74" s="51"/>
      <c r="BM74" s="51"/>
      <c r="BN74" s="51"/>
      <c r="BO74" s="51"/>
      <c r="BP74" s="51"/>
      <c r="BQ74" s="51"/>
      <c r="BR74" s="51"/>
      <c r="BS74" s="51"/>
      <c r="BT74" s="51"/>
      <c r="BU74" s="51"/>
      <c r="BV74" s="51"/>
      <c r="BW74" s="167"/>
      <c r="BX74" s="239"/>
      <c r="BY74" s="238"/>
      <c r="BZ74" s="223">
        <v>7.0</v>
      </c>
      <c r="CA74" s="328"/>
      <c r="CB74" s="329"/>
      <c r="CC74" s="3"/>
      <c r="CD74" s="191"/>
      <c r="CE74" s="51"/>
      <c r="CF74" s="51"/>
      <c r="CG74" s="51"/>
      <c r="CH74" s="51"/>
      <c r="CI74" s="51"/>
      <c r="CJ74" s="51"/>
      <c r="CK74" s="51"/>
      <c r="CL74" s="51"/>
      <c r="CM74" s="51"/>
      <c r="CN74" s="51"/>
      <c r="CO74" s="51"/>
      <c r="CP74" s="167"/>
      <c r="CQ74" s="239"/>
    </row>
    <row r="75" ht="12.75" customHeight="1">
      <c r="A75" s="238"/>
      <c r="B75" s="223">
        <v>8.0</v>
      </c>
      <c r="C75" s="328"/>
      <c r="D75" s="329"/>
      <c r="E75" s="3"/>
      <c r="F75" s="191"/>
      <c r="G75" s="51"/>
      <c r="H75" s="51"/>
      <c r="I75" s="51"/>
      <c r="J75" s="51"/>
      <c r="K75" s="51"/>
      <c r="L75" s="51"/>
      <c r="M75" s="51"/>
      <c r="N75" s="51"/>
      <c r="O75" s="51"/>
      <c r="P75" s="51"/>
      <c r="Q75" s="51"/>
      <c r="R75" s="167"/>
      <c r="S75" s="239"/>
      <c r="T75" s="238"/>
      <c r="U75" s="223">
        <v>8.0</v>
      </c>
      <c r="V75" s="328"/>
      <c r="W75" s="329"/>
      <c r="X75" s="3"/>
      <c r="Y75" s="191"/>
      <c r="Z75" s="51"/>
      <c r="AA75" s="51"/>
      <c r="AB75" s="51"/>
      <c r="AC75" s="51"/>
      <c r="AD75" s="51"/>
      <c r="AE75" s="51"/>
      <c r="AF75" s="51"/>
      <c r="AG75" s="51"/>
      <c r="AH75" s="51"/>
      <c r="AI75" s="51"/>
      <c r="AJ75" s="51"/>
      <c r="AK75" s="167"/>
      <c r="AL75" s="239"/>
      <c r="AM75" s="238"/>
      <c r="AN75" s="223">
        <v>8.0</v>
      </c>
      <c r="AO75" s="328"/>
      <c r="AP75" s="329"/>
      <c r="AQ75" s="3"/>
      <c r="AR75" s="191"/>
      <c r="AS75" s="51"/>
      <c r="AT75" s="51"/>
      <c r="AU75" s="51"/>
      <c r="AV75" s="51"/>
      <c r="AW75" s="51"/>
      <c r="AX75" s="51"/>
      <c r="AY75" s="51"/>
      <c r="AZ75" s="51"/>
      <c r="BA75" s="51"/>
      <c r="BB75" s="51"/>
      <c r="BC75" s="51"/>
      <c r="BD75" s="167"/>
      <c r="BE75" s="239"/>
      <c r="BF75" s="238"/>
      <c r="BG75" s="223">
        <v>8.0</v>
      </c>
      <c r="BH75" s="328"/>
      <c r="BI75" s="329"/>
      <c r="BJ75" s="3"/>
      <c r="BK75" s="191"/>
      <c r="BL75" s="51"/>
      <c r="BM75" s="51"/>
      <c r="BN75" s="51"/>
      <c r="BO75" s="51"/>
      <c r="BP75" s="51"/>
      <c r="BQ75" s="51"/>
      <c r="BR75" s="51"/>
      <c r="BS75" s="51"/>
      <c r="BT75" s="51"/>
      <c r="BU75" s="51"/>
      <c r="BV75" s="51"/>
      <c r="BW75" s="167"/>
      <c r="BX75" s="239"/>
      <c r="BY75" s="238"/>
      <c r="BZ75" s="223">
        <v>8.0</v>
      </c>
      <c r="CA75" s="328"/>
      <c r="CB75" s="329"/>
      <c r="CC75" s="3"/>
      <c r="CD75" s="191"/>
      <c r="CE75" s="51"/>
      <c r="CF75" s="51"/>
      <c r="CG75" s="51"/>
      <c r="CH75" s="51"/>
      <c r="CI75" s="51"/>
      <c r="CJ75" s="51"/>
      <c r="CK75" s="51"/>
      <c r="CL75" s="51"/>
      <c r="CM75" s="51"/>
      <c r="CN75" s="51"/>
      <c r="CO75" s="51"/>
      <c r="CP75" s="167"/>
      <c r="CQ75" s="239"/>
    </row>
    <row r="76" ht="12.75" customHeight="1">
      <c r="A76" s="238"/>
      <c r="B76" s="223">
        <v>9.0</v>
      </c>
      <c r="C76" s="328"/>
      <c r="D76" s="329"/>
      <c r="E76" s="3"/>
      <c r="F76" s="191"/>
      <c r="G76" s="51"/>
      <c r="H76" s="51"/>
      <c r="I76" s="51"/>
      <c r="J76" s="51"/>
      <c r="K76" s="51"/>
      <c r="L76" s="51"/>
      <c r="M76" s="51"/>
      <c r="N76" s="51"/>
      <c r="O76" s="51"/>
      <c r="P76" s="51"/>
      <c r="Q76" s="51"/>
      <c r="R76" s="167"/>
      <c r="S76" s="239"/>
      <c r="T76" s="238"/>
      <c r="U76" s="223">
        <v>9.0</v>
      </c>
      <c r="V76" s="328"/>
      <c r="W76" s="329"/>
      <c r="X76" s="3"/>
      <c r="Y76" s="191"/>
      <c r="Z76" s="51"/>
      <c r="AA76" s="51"/>
      <c r="AB76" s="51"/>
      <c r="AC76" s="51"/>
      <c r="AD76" s="51"/>
      <c r="AE76" s="51"/>
      <c r="AF76" s="51"/>
      <c r="AG76" s="51"/>
      <c r="AH76" s="51"/>
      <c r="AI76" s="51"/>
      <c r="AJ76" s="51"/>
      <c r="AK76" s="167"/>
      <c r="AL76" s="239"/>
      <c r="AM76" s="238"/>
      <c r="AN76" s="223">
        <v>9.0</v>
      </c>
      <c r="AO76" s="328"/>
      <c r="AP76" s="329"/>
      <c r="AQ76" s="3"/>
      <c r="AR76" s="191"/>
      <c r="AS76" s="51"/>
      <c r="AT76" s="51"/>
      <c r="AU76" s="51"/>
      <c r="AV76" s="51"/>
      <c r="AW76" s="51"/>
      <c r="AX76" s="51"/>
      <c r="AY76" s="51"/>
      <c r="AZ76" s="51"/>
      <c r="BA76" s="51"/>
      <c r="BB76" s="51"/>
      <c r="BC76" s="51"/>
      <c r="BD76" s="167"/>
      <c r="BE76" s="239"/>
      <c r="BF76" s="238"/>
      <c r="BG76" s="223">
        <v>9.0</v>
      </c>
      <c r="BH76" s="328"/>
      <c r="BI76" s="329"/>
      <c r="BJ76" s="3"/>
      <c r="BK76" s="191"/>
      <c r="BL76" s="51"/>
      <c r="BM76" s="51"/>
      <c r="BN76" s="51"/>
      <c r="BO76" s="51"/>
      <c r="BP76" s="51"/>
      <c r="BQ76" s="51"/>
      <c r="BR76" s="51"/>
      <c r="BS76" s="51"/>
      <c r="BT76" s="51"/>
      <c r="BU76" s="51"/>
      <c r="BV76" s="51"/>
      <c r="BW76" s="167"/>
      <c r="BX76" s="239"/>
      <c r="BY76" s="238"/>
      <c r="BZ76" s="223">
        <v>9.0</v>
      </c>
      <c r="CA76" s="328"/>
      <c r="CB76" s="329"/>
      <c r="CC76" s="3"/>
      <c r="CD76" s="191"/>
      <c r="CE76" s="51"/>
      <c r="CF76" s="51"/>
      <c r="CG76" s="51"/>
      <c r="CH76" s="51"/>
      <c r="CI76" s="51"/>
      <c r="CJ76" s="51"/>
      <c r="CK76" s="51"/>
      <c r="CL76" s="51"/>
      <c r="CM76" s="51"/>
      <c r="CN76" s="51"/>
      <c r="CO76" s="51"/>
      <c r="CP76" s="167"/>
      <c r="CQ76" s="239"/>
    </row>
    <row r="77" ht="12.75" customHeight="1">
      <c r="A77" s="238"/>
      <c r="B77" s="223">
        <v>10.0</v>
      </c>
      <c r="C77" s="328"/>
      <c r="D77" s="329"/>
      <c r="E77" s="3"/>
      <c r="F77" s="191"/>
      <c r="G77" s="51"/>
      <c r="H77" s="51"/>
      <c r="I77" s="51"/>
      <c r="J77" s="51"/>
      <c r="K77" s="51"/>
      <c r="L77" s="51"/>
      <c r="M77" s="51"/>
      <c r="N77" s="51"/>
      <c r="O77" s="51"/>
      <c r="P77" s="51"/>
      <c r="Q77" s="51"/>
      <c r="R77" s="167"/>
      <c r="S77" s="239"/>
      <c r="T77" s="238"/>
      <c r="U77" s="223">
        <v>10.0</v>
      </c>
      <c r="V77" s="328"/>
      <c r="W77" s="329"/>
      <c r="X77" s="3"/>
      <c r="Y77" s="191"/>
      <c r="Z77" s="51"/>
      <c r="AA77" s="51"/>
      <c r="AB77" s="51"/>
      <c r="AC77" s="51"/>
      <c r="AD77" s="51"/>
      <c r="AE77" s="51"/>
      <c r="AF77" s="51"/>
      <c r="AG77" s="51"/>
      <c r="AH77" s="51"/>
      <c r="AI77" s="51"/>
      <c r="AJ77" s="51"/>
      <c r="AK77" s="167"/>
      <c r="AL77" s="239"/>
      <c r="AM77" s="238"/>
      <c r="AN77" s="223">
        <v>10.0</v>
      </c>
      <c r="AO77" s="328"/>
      <c r="AP77" s="329"/>
      <c r="AQ77" s="3"/>
      <c r="AR77" s="191"/>
      <c r="AS77" s="51"/>
      <c r="AT77" s="51"/>
      <c r="AU77" s="51"/>
      <c r="AV77" s="51"/>
      <c r="AW77" s="51"/>
      <c r="AX77" s="51"/>
      <c r="AY77" s="51"/>
      <c r="AZ77" s="51"/>
      <c r="BA77" s="51"/>
      <c r="BB77" s="51"/>
      <c r="BC77" s="51"/>
      <c r="BD77" s="167"/>
      <c r="BE77" s="239"/>
      <c r="BF77" s="238"/>
      <c r="BG77" s="223">
        <v>10.0</v>
      </c>
      <c r="BH77" s="328"/>
      <c r="BI77" s="329"/>
      <c r="BJ77" s="3"/>
      <c r="BK77" s="191"/>
      <c r="BL77" s="51"/>
      <c r="BM77" s="51"/>
      <c r="BN77" s="51"/>
      <c r="BO77" s="51"/>
      <c r="BP77" s="51"/>
      <c r="BQ77" s="51"/>
      <c r="BR77" s="51"/>
      <c r="BS77" s="51"/>
      <c r="BT77" s="51"/>
      <c r="BU77" s="51"/>
      <c r="BV77" s="51"/>
      <c r="BW77" s="167"/>
      <c r="BX77" s="239"/>
      <c r="BY77" s="238"/>
      <c r="BZ77" s="223">
        <v>10.0</v>
      </c>
      <c r="CA77" s="328"/>
      <c r="CB77" s="329"/>
      <c r="CC77" s="3"/>
      <c r="CD77" s="191"/>
      <c r="CE77" s="51"/>
      <c r="CF77" s="51"/>
      <c r="CG77" s="51"/>
      <c r="CH77" s="51"/>
      <c r="CI77" s="51"/>
      <c r="CJ77" s="51"/>
      <c r="CK77" s="51"/>
      <c r="CL77" s="51"/>
      <c r="CM77" s="51"/>
      <c r="CN77" s="51"/>
      <c r="CO77" s="51"/>
      <c r="CP77" s="167"/>
      <c r="CQ77" s="239"/>
    </row>
    <row r="78" ht="12.75" customHeight="1">
      <c r="A78" s="238"/>
      <c r="B78" s="223">
        <v>11.0</v>
      </c>
      <c r="C78" s="328"/>
      <c r="D78" s="329"/>
      <c r="E78" s="3"/>
      <c r="F78" s="191"/>
      <c r="G78" s="51"/>
      <c r="H78" s="51"/>
      <c r="I78" s="51"/>
      <c r="J78" s="51"/>
      <c r="K78" s="51"/>
      <c r="L78" s="51"/>
      <c r="M78" s="51"/>
      <c r="N78" s="51"/>
      <c r="O78" s="51"/>
      <c r="P78" s="51"/>
      <c r="Q78" s="51"/>
      <c r="R78" s="167"/>
      <c r="S78" s="239"/>
      <c r="T78" s="238"/>
      <c r="U78" s="223">
        <v>11.0</v>
      </c>
      <c r="V78" s="328"/>
      <c r="W78" s="329"/>
      <c r="X78" s="3"/>
      <c r="Y78" s="191"/>
      <c r="Z78" s="51"/>
      <c r="AA78" s="51"/>
      <c r="AB78" s="51"/>
      <c r="AC78" s="51"/>
      <c r="AD78" s="51"/>
      <c r="AE78" s="51"/>
      <c r="AF78" s="51"/>
      <c r="AG78" s="51"/>
      <c r="AH78" s="51"/>
      <c r="AI78" s="51"/>
      <c r="AJ78" s="51"/>
      <c r="AK78" s="167"/>
      <c r="AL78" s="239"/>
      <c r="AM78" s="238"/>
      <c r="AN78" s="223">
        <v>11.0</v>
      </c>
      <c r="AO78" s="328"/>
      <c r="AP78" s="329"/>
      <c r="AQ78" s="3"/>
      <c r="AR78" s="191"/>
      <c r="AS78" s="51"/>
      <c r="AT78" s="51"/>
      <c r="AU78" s="51"/>
      <c r="AV78" s="51"/>
      <c r="AW78" s="51"/>
      <c r="AX78" s="51"/>
      <c r="AY78" s="51"/>
      <c r="AZ78" s="51"/>
      <c r="BA78" s="51"/>
      <c r="BB78" s="51"/>
      <c r="BC78" s="51"/>
      <c r="BD78" s="167"/>
      <c r="BE78" s="239"/>
      <c r="BF78" s="238"/>
      <c r="BG78" s="223">
        <v>11.0</v>
      </c>
      <c r="BH78" s="328"/>
      <c r="BI78" s="329"/>
      <c r="BJ78" s="3"/>
      <c r="BK78" s="191"/>
      <c r="BL78" s="51"/>
      <c r="BM78" s="51"/>
      <c r="BN78" s="51"/>
      <c r="BO78" s="51"/>
      <c r="BP78" s="51"/>
      <c r="BQ78" s="51"/>
      <c r="BR78" s="51"/>
      <c r="BS78" s="51"/>
      <c r="BT78" s="51"/>
      <c r="BU78" s="51"/>
      <c r="BV78" s="51"/>
      <c r="BW78" s="167"/>
      <c r="BX78" s="239"/>
      <c r="BY78" s="238"/>
      <c r="BZ78" s="223">
        <v>11.0</v>
      </c>
      <c r="CA78" s="328"/>
      <c r="CB78" s="329"/>
      <c r="CC78" s="3"/>
      <c r="CD78" s="191"/>
      <c r="CE78" s="51"/>
      <c r="CF78" s="51"/>
      <c r="CG78" s="51"/>
      <c r="CH78" s="51"/>
      <c r="CI78" s="51"/>
      <c r="CJ78" s="51"/>
      <c r="CK78" s="51"/>
      <c r="CL78" s="51"/>
      <c r="CM78" s="51"/>
      <c r="CN78" s="51"/>
      <c r="CO78" s="51"/>
      <c r="CP78" s="167"/>
      <c r="CQ78" s="239"/>
    </row>
    <row r="79" ht="12.75" customHeight="1">
      <c r="A79" s="238"/>
      <c r="B79" s="223">
        <v>12.0</v>
      </c>
      <c r="C79" s="328"/>
      <c r="D79" s="329"/>
      <c r="E79" s="3"/>
      <c r="F79" s="191"/>
      <c r="G79" s="51"/>
      <c r="H79" s="51"/>
      <c r="I79" s="51"/>
      <c r="J79" s="51"/>
      <c r="K79" s="51"/>
      <c r="L79" s="51"/>
      <c r="M79" s="51"/>
      <c r="N79" s="51"/>
      <c r="O79" s="51"/>
      <c r="P79" s="51"/>
      <c r="Q79" s="51"/>
      <c r="R79" s="167"/>
      <c r="S79" s="239"/>
      <c r="T79" s="238"/>
      <c r="U79" s="223">
        <v>12.0</v>
      </c>
      <c r="V79" s="328"/>
      <c r="W79" s="329"/>
      <c r="X79" s="3"/>
      <c r="Y79" s="191"/>
      <c r="Z79" s="51"/>
      <c r="AA79" s="51"/>
      <c r="AB79" s="51"/>
      <c r="AC79" s="51"/>
      <c r="AD79" s="51"/>
      <c r="AE79" s="51"/>
      <c r="AF79" s="51"/>
      <c r="AG79" s="51"/>
      <c r="AH79" s="51"/>
      <c r="AI79" s="51"/>
      <c r="AJ79" s="51"/>
      <c r="AK79" s="167"/>
      <c r="AL79" s="239"/>
      <c r="AM79" s="238"/>
      <c r="AN79" s="223">
        <v>12.0</v>
      </c>
      <c r="AO79" s="328"/>
      <c r="AP79" s="329"/>
      <c r="AQ79" s="3"/>
      <c r="AR79" s="191"/>
      <c r="AS79" s="51"/>
      <c r="AT79" s="51"/>
      <c r="AU79" s="51"/>
      <c r="AV79" s="51"/>
      <c r="AW79" s="51"/>
      <c r="AX79" s="51"/>
      <c r="AY79" s="51"/>
      <c r="AZ79" s="51"/>
      <c r="BA79" s="51"/>
      <c r="BB79" s="51"/>
      <c r="BC79" s="51"/>
      <c r="BD79" s="167"/>
      <c r="BE79" s="239"/>
      <c r="BF79" s="238"/>
      <c r="BG79" s="223">
        <v>12.0</v>
      </c>
      <c r="BH79" s="328"/>
      <c r="BI79" s="329"/>
      <c r="BJ79" s="3"/>
      <c r="BK79" s="191"/>
      <c r="BL79" s="51"/>
      <c r="BM79" s="51"/>
      <c r="BN79" s="51"/>
      <c r="BO79" s="51"/>
      <c r="BP79" s="51"/>
      <c r="BQ79" s="51"/>
      <c r="BR79" s="51"/>
      <c r="BS79" s="51"/>
      <c r="BT79" s="51"/>
      <c r="BU79" s="51"/>
      <c r="BV79" s="51"/>
      <c r="BW79" s="167"/>
      <c r="BX79" s="239"/>
      <c r="BY79" s="238"/>
      <c r="BZ79" s="223">
        <v>12.0</v>
      </c>
      <c r="CA79" s="328"/>
      <c r="CB79" s="329"/>
      <c r="CC79" s="3"/>
      <c r="CD79" s="191"/>
      <c r="CE79" s="51"/>
      <c r="CF79" s="51"/>
      <c r="CG79" s="51"/>
      <c r="CH79" s="51"/>
      <c r="CI79" s="51"/>
      <c r="CJ79" s="51"/>
      <c r="CK79" s="51"/>
      <c r="CL79" s="51"/>
      <c r="CM79" s="51"/>
      <c r="CN79" s="51"/>
      <c r="CO79" s="51"/>
      <c r="CP79" s="167"/>
      <c r="CQ79" s="239"/>
    </row>
    <row r="80" ht="12.75" customHeight="1">
      <c r="A80" s="238"/>
      <c r="B80" s="223">
        <v>13.0</v>
      </c>
      <c r="C80" s="328"/>
      <c r="D80" s="329"/>
      <c r="E80" s="3"/>
      <c r="F80" s="191"/>
      <c r="G80" s="51"/>
      <c r="H80" s="51"/>
      <c r="I80" s="51"/>
      <c r="J80" s="51"/>
      <c r="K80" s="51"/>
      <c r="L80" s="51"/>
      <c r="M80" s="51"/>
      <c r="N80" s="51"/>
      <c r="O80" s="51"/>
      <c r="P80" s="51"/>
      <c r="Q80" s="51"/>
      <c r="R80" s="167"/>
      <c r="S80" s="239"/>
      <c r="T80" s="238"/>
      <c r="U80" s="223">
        <v>13.0</v>
      </c>
      <c r="V80" s="328"/>
      <c r="W80" s="329"/>
      <c r="X80" s="3"/>
      <c r="Y80" s="191"/>
      <c r="Z80" s="51"/>
      <c r="AA80" s="51"/>
      <c r="AB80" s="51"/>
      <c r="AC80" s="51"/>
      <c r="AD80" s="51"/>
      <c r="AE80" s="51"/>
      <c r="AF80" s="51"/>
      <c r="AG80" s="51"/>
      <c r="AH80" s="51"/>
      <c r="AI80" s="51"/>
      <c r="AJ80" s="51"/>
      <c r="AK80" s="167"/>
      <c r="AL80" s="239"/>
      <c r="AM80" s="238"/>
      <c r="AN80" s="223">
        <v>13.0</v>
      </c>
      <c r="AO80" s="328"/>
      <c r="AP80" s="329"/>
      <c r="AQ80" s="3"/>
      <c r="AR80" s="191"/>
      <c r="AS80" s="51"/>
      <c r="AT80" s="51"/>
      <c r="AU80" s="51"/>
      <c r="AV80" s="51"/>
      <c r="AW80" s="51"/>
      <c r="AX80" s="51"/>
      <c r="AY80" s="51"/>
      <c r="AZ80" s="51"/>
      <c r="BA80" s="51"/>
      <c r="BB80" s="51"/>
      <c r="BC80" s="51"/>
      <c r="BD80" s="167"/>
      <c r="BE80" s="239"/>
      <c r="BF80" s="238"/>
      <c r="BG80" s="223">
        <v>13.0</v>
      </c>
      <c r="BH80" s="328"/>
      <c r="BI80" s="329"/>
      <c r="BJ80" s="3"/>
      <c r="BK80" s="191"/>
      <c r="BL80" s="51"/>
      <c r="BM80" s="51"/>
      <c r="BN80" s="51"/>
      <c r="BO80" s="51"/>
      <c r="BP80" s="51"/>
      <c r="BQ80" s="51"/>
      <c r="BR80" s="51"/>
      <c r="BS80" s="51"/>
      <c r="BT80" s="51"/>
      <c r="BU80" s="51"/>
      <c r="BV80" s="51"/>
      <c r="BW80" s="167"/>
      <c r="BX80" s="239"/>
      <c r="BY80" s="238"/>
      <c r="BZ80" s="223">
        <v>13.0</v>
      </c>
      <c r="CA80" s="328"/>
      <c r="CB80" s="329"/>
      <c r="CC80" s="3"/>
      <c r="CD80" s="191"/>
      <c r="CE80" s="51"/>
      <c r="CF80" s="51"/>
      <c r="CG80" s="51"/>
      <c r="CH80" s="51"/>
      <c r="CI80" s="51"/>
      <c r="CJ80" s="51"/>
      <c r="CK80" s="51"/>
      <c r="CL80" s="51"/>
      <c r="CM80" s="51"/>
      <c r="CN80" s="51"/>
      <c r="CO80" s="51"/>
      <c r="CP80" s="167"/>
      <c r="CQ80" s="239"/>
    </row>
    <row r="81" ht="12.75" customHeight="1">
      <c r="A81" s="238"/>
      <c r="B81" s="223">
        <v>14.0</v>
      </c>
      <c r="C81" s="328"/>
      <c r="D81" s="329"/>
      <c r="E81" s="3"/>
      <c r="F81" s="191"/>
      <c r="G81" s="51"/>
      <c r="H81" s="51"/>
      <c r="I81" s="51"/>
      <c r="J81" s="51"/>
      <c r="K81" s="51"/>
      <c r="L81" s="51"/>
      <c r="M81" s="51"/>
      <c r="N81" s="51"/>
      <c r="O81" s="51"/>
      <c r="P81" s="51"/>
      <c r="Q81" s="51"/>
      <c r="R81" s="167"/>
      <c r="S81" s="239"/>
      <c r="T81" s="238"/>
      <c r="U81" s="223">
        <v>14.0</v>
      </c>
      <c r="V81" s="328"/>
      <c r="W81" s="329"/>
      <c r="X81" s="3"/>
      <c r="Y81" s="191"/>
      <c r="Z81" s="51"/>
      <c r="AA81" s="51"/>
      <c r="AB81" s="51"/>
      <c r="AC81" s="51"/>
      <c r="AD81" s="51"/>
      <c r="AE81" s="51"/>
      <c r="AF81" s="51"/>
      <c r="AG81" s="51"/>
      <c r="AH81" s="51"/>
      <c r="AI81" s="51"/>
      <c r="AJ81" s="51"/>
      <c r="AK81" s="167"/>
      <c r="AL81" s="239"/>
      <c r="AM81" s="238"/>
      <c r="AN81" s="223">
        <v>14.0</v>
      </c>
      <c r="AO81" s="328"/>
      <c r="AP81" s="329"/>
      <c r="AQ81" s="3"/>
      <c r="AR81" s="191"/>
      <c r="AS81" s="51"/>
      <c r="AT81" s="51"/>
      <c r="AU81" s="51"/>
      <c r="AV81" s="51"/>
      <c r="AW81" s="51"/>
      <c r="AX81" s="51"/>
      <c r="AY81" s="51"/>
      <c r="AZ81" s="51"/>
      <c r="BA81" s="51"/>
      <c r="BB81" s="51"/>
      <c r="BC81" s="51"/>
      <c r="BD81" s="167"/>
      <c r="BE81" s="239"/>
      <c r="BF81" s="238"/>
      <c r="BG81" s="223">
        <v>14.0</v>
      </c>
      <c r="BH81" s="328"/>
      <c r="BI81" s="329"/>
      <c r="BJ81" s="3"/>
      <c r="BK81" s="191"/>
      <c r="BL81" s="51"/>
      <c r="BM81" s="51"/>
      <c r="BN81" s="51"/>
      <c r="BO81" s="51"/>
      <c r="BP81" s="51"/>
      <c r="BQ81" s="51"/>
      <c r="BR81" s="51"/>
      <c r="BS81" s="51"/>
      <c r="BT81" s="51"/>
      <c r="BU81" s="51"/>
      <c r="BV81" s="51"/>
      <c r="BW81" s="167"/>
      <c r="BX81" s="239"/>
      <c r="BY81" s="238"/>
      <c r="BZ81" s="223">
        <v>14.0</v>
      </c>
      <c r="CA81" s="328"/>
      <c r="CB81" s="329"/>
      <c r="CC81" s="3"/>
      <c r="CD81" s="191"/>
      <c r="CE81" s="51"/>
      <c r="CF81" s="51"/>
      <c r="CG81" s="51"/>
      <c r="CH81" s="51"/>
      <c r="CI81" s="51"/>
      <c r="CJ81" s="51"/>
      <c r="CK81" s="51"/>
      <c r="CL81" s="51"/>
      <c r="CM81" s="51"/>
      <c r="CN81" s="51"/>
      <c r="CO81" s="51"/>
      <c r="CP81" s="167"/>
      <c r="CQ81" s="239"/>
    </row>
    <row r="82" ht="12.75" customHeight="1">
      <c r="A82" s="238"/>
      <c r="B82" s="223">
        <v>15.0</v>
      </c>
      <c r="C82" s="328"/>
      <c r="D82" s="329"/>
      <c r="E82" s="3"/>
      <c r="F82" s="191"/>
      <c r="G82" s="51"/>
      <c r="H82" s="51"/>
      <c r="I82" s="51"/>
      <c r="J82" s="51"/>
      <c r="K82" s="51"/>
      <c r="L82" s="51"/>
      <c r="M82" s="51"/>
      <c r="N82" s="51"/>
      <c r="O82" s="51"/>
      <c r="P82" s="51"/>
      <c r="Q82" s="51"/>
      <c r="R82" s="167"/>
      <c r="S82" s="239"/>
      <c r="T82" s="238"/>
      <c r="U82" s="223">
        <v>15.0</v>
      </c>
      <c r="V82" s="328"/>
      <c r="W82" s="329"/>
      <c r="X82" s="3"/>
      <c r="Y82" s="191"/>
      <c r="Z82" s="51"/>
      <c r="AA82" s="51"/>
      <c r="AB82" s="51"/>
      <c r="AC82" s="51"/>
      <c r="AD82" s="51"/>
      <c r="AE82" s="51"/>
      <c r="AF82" s="51"/>
      <c r="AG82" s="51"/>
      <c r="AH82" s="51"/>
      <c r="AI82" s="51"/>
      <c r="AJ82" s="51"/>
      <c r="AK82" s="167"/>
      <c r="AL82" s="239"/>
      <c r="AM82" s="238"/>
      <c r="AN82" s="223">
        <v>15.0</v>
      </c>
      <c r="AO82" s="328"/>
      <c r="AP82" s="329"/>
      <c r="AQ82" s="3"/>
      <c r="AR82" s="191"/>
      <c r="AS82" s="51"/>
      <c r="AT82" s="51"/>
      <c r="AU82" s="51"/>
      <c r="AV82" s="51"/>
      <c r="AW82" s="51"/>
      <c r="AX82" s="51"/>
      <c r="AY82" s="51"/>
      <c r="AZ82" s="51"/>
      <c r="BA82" s="51"/>
      <c r="BB82" s="51"/>
      <c r="BC82" s="51"/>
      <c r="BD82" s="167"/>
      <c r="BE82" s="239"/>
      <c r="BF82" s="238"/>
      <c r="BG82" s="223">
        <v>15.0</v>
      </c>
      <c r="BH82" s="328"/>
      <c r="BI82" s="329"/>
      <c r="BJ82" s="3"/>
      <c r="BK82" s="191"/>
      <c r="BL82" s="51"/>
      <c r="BM82" s="51"/>
      <c r="BN82" s="51"/>
      <c r="BO82" s="51"/>
      <c r="BP82" s="51"/>
      <c r="BQ82" s="51"/>
      <c r="BR82" s="51"/>
      <c r="BS82" s="51"/>
      <c r="BT82" s="51"/>
      <c r="BU82" s="51"/>
      <c r="BV82" s="51"/>
      <c r="BW82" s="167"/>
      <c r="BX82" s="239"/>
      <c r="BY82" s="238"/>
      <c r="BZ82" s="223">
        <v>15.0</v>
      </c>
      <c r="CA82" s="328"/>
      <c r="CB82" s="329"/>
      <c r="CC82" s="3"/>
      <c r="CD82" s="191"/>
      <c r="CE82" s="51"/>
      <c r="CF82" s="51"/>
      <c r="CG82" s="51"/>
      <c r="CH82" s="51"/>
      <c r="CI82" s="51"/>
      <c r="CJ82" s="51"/>
      <c r="CK82" s="51"/>
      <c r="CL82" s="51"/>
      <c r="CM82" s="51"/>
      <c r="CN82" s="51"/>
      <c r="CO82" s="51"/>
      <c r="CP82" s="167"/>
      <c r="CQ82" s="239"/>
    </row>
    <row r="83" ht="12.75" customHeight="1">
      <c r="A83" s="238"/>
      <c r="B83" s="223">
        <v>16.0</v>
      </c>
      <c r="C83" s="328"/>
      <c r="D83" s="329"/>
      <c r="E83" s="3"/>
      <c r="F83" s="206"/>
      <c r="G83" s="207"/>
      <c r="H83" s="207"/>
      <c r="I83" s="207"/>
      <c r="J83" s="207"/>
      <c r="K83" s="207"/>
      <c r="L83" s="207"/>
      <c r="M83" s="207"/>
      <c r="N83" s="207"/>
      <c r="O83" s="207"/>
      <c r="P83" s="207"/>
      <c r="Q83" s="207"/>
      <c r="R83" s="208"/>
      <c r="S83" s="239"/>
      <c r="T83" s="238"/>
      <c r="U83" s="223">
        <v>16.0</v>
      </c>
      <c r="V83" s="328"/>
      <c r="W83" s="329"/>
      <c r="X83" s="3"/>
      <c r="Y83" s="206"/>
      <c r="Z83" s="207"/>
      <c r="AA83" s="207"/>
      <c r="AB83" s="207"/>
      <c r="AC83" s="207"/>
      <c r="AD83" s="207"/>
      <c r="AE83" s="207"/>
      <c r="AF83" s="207"/>
      <c r="AG83" s="207"/>
      <c r="AH83" s="207"/>
      <c r="AI83" s="207"/>
      <c r="AJ83" s="207"/>
      <c r="AK83" s="208"/>
      <c r="AL83" s="239"/>
      <c r="AM83" s="238"/>
      <c r="AN83" s="223">
        <v>16.0</v>
      </c>
      <c r="AO83" s="328"/>
      <c r="AP83" s="329"/>
      <c r="AQ83" s="3"/>
      <c r="AR83" s="206"/>
      <c r="AS83" s="207"/>
      <c r="AT83" s="207"/>
      <c r="AU83" s="207"/>
      <c r="AV83" s="207"/>
      <c r="AW83" s="207"/>
      <c r="AX83" s="207"/>
      <c r="AY83" s="207"/>
      <c r="AZ83" s="207"/>
      <c r="BA83" s="207"/>
      <c r="BB83" s="207"/>
      <c r="BC83" s="207"/>
      <c r="BD83" s="208"/>
      <c r="BE83" s="239"/>
      <c r="BF83" s="238"/>
      <c r="BG83" s="223">
        <v>16.0</v>
      </c>
      <c r="BH83" s="328"/>
      <c r="BI83" s="329"/>
      <c r="BJ83" s="3"/>
      <c r="BK83" s="206"/>
      <c r="BL83" s="207"/>
      <c r="BM83" s="207"/>
      <c r="BN83" s="207"/>
      <c r="BO83" s="207"/>
      <c r="BP83" s="207"/>
      <c r="BQ83" s="207"/>
      <c r="BR83" s="207"/>
      <c r="BS83" s="207"/>
      <c r="BT83" s="207"/>
      <c r="BU83" s="207"/>
      <c r="BV83" s="207"/>
      <c r="BW83" s="208"/>
      <c r="BX83" s="239"/>
      <c r="BY83" s="238"/>
      <c r="BZ83" s="223">
        <v>16.0</v>
      </c>
      <c r="CA83" s="328"/>
      <c r="CB83" s="329"/>
      <c r="CC83" s="3"/>
      <c r="CD83" s="206"/>
      <c r="CE83" s="207"/>
      <c r="CF83" s="207"/>
      <c r="CG83" s="207"/>
      <c r="CH83" s="207"/>
      <c r="CI83" s="207"/>
      <c r="CJ83" s="207"/>
      <c r="CK83" s="207"/>
      <c r="CL83" s="207"/>
      <c r="CM83" s="207"/>
      <c r="CN83" s="207"/>
      <c r="CO83" s="207"/>
      <c r="CP83" s="208"/>
      <c r="CQ83" s="239"/>
    </row>
    <row r="84" ht="12.75" customHeight="1">
      <c r="A84" s="238"/>
      <c r="B84" s="223">
        <v>17.0</v>
      </c>
      <c r="C84" s="328"/>
      <c r="D84" s="329"/>
      <c r="E84" s="3"/>
      <c r="F84" s="3"/>
      <c r="G84" s="3"/>
      <c r="H84" s="3"/>
      <c r="I84" s="3"/>
      <c r="J84" s="3"/>
      <c r="K84" s="3"/>
      <c r="L84" s="3"/>
      <c r="M84" s="3"/>
      <c r="N84" s="3"/>
      <c r="O84" s="3"/>
      <c r="P84" s="3"/>
      <c r="Q84" s="3"/>
      <c r="R84" s="3"/>
      <c r="S84" s="239"/>
      <c r="T84" s="238"/>
      <c r="U84" s="223">
        <v>17.0</v>
      </c>
      <c r="V84" s="328"/>
      <c r="W84" s="329"/>
      <c r="X84" s="3"/>
      <c r="Y84" s="3"/>
      <c r="Z84" s="3"/>
      <c r="AA84" s="3"/>
      <c r="AB84" s="3"/>
      <c r="AC84" s="3"/>
      <c r="AD84" s="3"/>
      <c r="AE84" s="3"/>
      <c r="AF84" s="3"/>
      <c r="AG84" s="3"/>
      <c r="AH84" s="3"/>
      <c r="AI84" s="3"/>
      <c r="AJ84" s="3"/>
      <c r="AK84" s="3"/>
      <c r="AL84" s="239"/>
      <c r="AM84" s="238"/>
      <c r="AN84" s="223">
        <v>17.0</v>
      </c>
      <c r="AO84" s="328"/>
      <c r="AP84" s="329"/>
      <c r="AQ84" s="3"/>
      <c r="AR84" s="3"/>
      <c r="AS84" s="3"/>
      <c r="AT84" s="3"/>
      <c r="AU84" s="3"/>
      <c r="AV84" s="3"/>
      <c r="AW84" s="3"/>
      <c r="AX84" s="3"/>
      <c r="AY84" s="3"/>
      <c r="AZ84" s="3"/>
      <c r="BA84" s="3"/>
      <c r="BB84" s="3"/>
      <c r="BC84" s="3"/>
      <c r="BD84" s="3"/>
      <c r="BE84" s="239"/>
      <c r="BF84" s="238"/>
      <c r="BG84" s="223">
        <v>17.0</v>
      </c>
      <c r="BH84" s="328"/>
      <c r="BI84" s="329"/>
      <c r="BJ84" s="3"/>
      <c r="BK84" s="3"/>
      <c r="BL84" s="3"/>
      <c r="BM84" s="3"/>
      <c r="BN84" s="3"/>
      <c r="BO84" s="3"/>
      <c r="BP84" s="3"/>
      <c r="BQ84" s="3"/>
      <c r="BR84" s="3"/>
      <c r="BS84" s="3"/>
      <c r="BT84" s="3"/>
      <c r="BU84" s="3"/>
      <c r="BV84" s="3"/>
      <c r="BW84" s="3"/>
      <c r="BX84" s="239"/>
      <c r="BY84" s="238"/>
      <c r="BZ84" s="223">
        <v>17.0</v>
      </c>
      <c r="CA84" s="328"/>
      <c r="CB84" s="329"/>
      <c r="CC84" s="3"/>
      <c r="CD84" s="3"/>
      <c r="CE84" s="3"/>
      <c r="CF84" s="3"/>
      <c r="CG84" s="3"/>
      <c r="CH84" s="3"/>
      <c r="CI84" s="3"/>
      <c r="CJ84" s="3"/>
      <c r="CK84" s="3"/>
      <c r="CL84" s="3"/>
      <c r="CM84" s="3"/>
      <c r="CN84" s="3"/>
      <c r="CO84" s="3"/>
      <c r="CP84" s="3"/>
      <c r="CQ84" s="239"/>
    </row>
    <row r="85" ht="12.75" customHeight="1">
      <c r="A85" s="238"/>
      <c r="B85" s="223">
        <v>18.0</v>
      </c>
      <c r="C85" s="328"/>
      <c r="D85" s="329"/>
      <c r="E85" s="3"/>
      <c r="F85" s="3"/>
      <c r="G85" s="3"/>
      <c r="H85" s="3"/>
      <c r="I85" s="3"/>
      <c r="J85" s="3"/>
      <c r="K85" s="3"/>
      <c r="L85" s="3"/>
      <c r="M85" s="3"/>
      <c r="N85" s="3"/>
      <c r="O85" s="3"/>
      <c r="P85" s="3"/>
      <c r="Q85" s="3"/>
      <c r="R85" s="3"/>
      <c r="S85" s="239"/>
      <c r="T85" s="238"/>
      <c r="U85" s="223">
        <v>18.0</v>
      </c>
      <c r="V85" s="328"/>
      <c r="W85" s="329"/>
      <c r="X85" s="3"/>
      <c r="Y85" s="3"/>
      <c r="Z85" s="3"/>
      <c r="AA85" s="3"/>
      <c r="AB85" s="3"/>
      <c r="AC85" s="3"/>
      <c r="AD85" s="3"/>
      <c r="AE85" s="3"/>
      <c r="AF85" s="3"/>
      <c r="AG85" s="3"/>
      <c r="AH85" s="3"/>
      <c r="AI85" s="3"/>
      <c r="AJ85" s="3"/>
      <c r="AK85" s="3"/>
      <c r="AL85" s="239"/>
      <c r="AM85" s="238"/>
      <c r="AN85" s="223">
        <v>18.0</v>
      </c>
      <c r="AO85" s="328"/>
      <c r="AP85" s="329"/>
      <c r="AQ85" s="3"/>
      <c r="AR85" s="3"/>
      <c r="AS85" s="3"/>
      <c r="AT85" s="3"/>
      <c r="AU85" s="3"/>
      <c r="AV85" s="3"/>
      <c r="AW85" s="3"/>
      <c r="AX85" s="3"/>
      <c r="AY85" s="3"/>
      <c r="AZ85" s="3"/>
      <c r="BA85" s="3"/>
      <c r="BB85" s="3"/>
      <c r="BC85" s="3"/>
      <c r="BD85" s="3"/>
      <c r="BE85" s="239"/>
      <c r="BF85" s="238"/>
      <c r="BG85" s="223">
        <v>18.0</v>
      </c>
      <c r="BH85" s="328"/>
      <c r="BI85" s="329"/>
      <c r="BJ85" s="3"/>
      <c r="BK85" s="3"/>
      <c r="BL85" s="3"/>
      <c r="BM85" s="3"/>
      <c r="BN85" s="3"/>
      <c r="BO85" s="3"/>
      <c r="BP85" s="3"/>
      <c r="BQ85" s="3"/>
      <c r="BR85" s="3"/>
      <c r="BS85" s="3"/>
      <c r="BT85" s="3"/>
      <c r="BU85" s="3"/>
      <c r="BV85" s="3"/>
      <c r="BW85" s="3"/>
      <c r="BX85" s="239"/>
      <c r="BY85" s="238"/>
      <c r="BZ85" s="223">
        <v>18.0</v>
      </c>
      <c r="CA85" s="328"/>
      <c r="CB85" s="329"/>
      <c r="CC85" s="3"/>
      <c r="CD85" s="3"/>
      <c r="CE85" s="3"/>
      <c r="CF85" s="3"/>
      <c r="CG85" s="3"/>
      <c r="CH85" s="3"/>
      <c r="CI85" s="3"/>
      <c r="CJ85" s="3"/>
      <c r="CK85" s="3"/>
      <c r="CL85" s="3"/>
      <c r="CM85" s="3"/>
      <c r="CN85" s="3"/>
      <c r="CO85" s="3"/>
      <c r="CP85" s="3"/>
      <c r="CQ85" s="239"/>
    </row>
    <row r="86" ht="12.75" customHeight="1">
      <c r="A86" s="238"/>
      <c r="B86" s="223">
        <v>19.0</v>
      </c>
      <c r="C86" s="328"/>
      <c r="D86" s="329"/>
      <c r="E86" s="3"/>
      <c r="F86" s="3"/>
      <c r="G86" s="3"/>
      <c r="H86" s="3"/>
      <c r="I86" s="3"/>
      <c r="J86" s="3"/>
      <c r="K86" s="3"/>
      <c r="L86" s="3"/>
      <c r="M86" s="3"/>
      <c r="N86" s="3"/>
      <c r="O86" s="3"/>
      <c r="P86" s="3"/>
      <c r="Q86" s="3"/>
      <c r="R86" s="3"/>
      <c r="S86" s="239"/>
      <c r="T86" s="238"/>
      <c r="U86" s="223">
        <v>19.0</v>
      </c>
      <c r="V86" s="328"/>
      <c r="W86" s="329"/>
      <c r="X86" s="3"/>
      <c r="Y86" s="3"/>
      <c r="Z86" s="3"/>
      <c r="AA86" s="3"/>
      <c r="AB86" s="3"/>
      <c r="AC86" s="3"/>
      <c r="AD86" s="3"/>
      <c r="AE86" s="3"/>
      <c r="AF86" s="3"/>
      <c r="AG86" s="3"/>
      <c r="AH86" s="3"/>
      <c r="AI86" s="3"/>
      <c r="AJ86" s="3"/>
      <c r="AK86" s="3"/>
      <c r="AL86" s="239"/>
      <c r="AM86" s="238"/>
      <c r="AN86" s="223">
        <v>19.0</v>
      </c>
      <c r="AO86" s="328"/>
      <c r="AP86" s="329"/>
      <c r="AQ86" s="3"/>
      <c r="AR86" s="3"/>
      <c r="AS86" s="3"/>
      <c r="AT86" s="3"/>
      <c r="AU86" s="3"/>
      <c r="AV86" s="3"/>
      <c r="AW86" s="3"/>
      <c r="AX86" s="3"/>
      <c r="AY86" s="3"/>
      <c r="AZ86" s="3"/>
      <c r="BA86" s="3"/>
      <c r="BB86" s="3"/>
      <c r="BC86" s="3"/>
      <c r="BD86" s="3"/>
      <c r="BE86" s="239"/>
      <c r="BF86" s="238"/>
      <c r="BG86" s="223">
        <v>19.0</v>
      </c>
      <c r="BH86" s="328"/>
      <c r="BI86" s="329"/>
      <c r="BJ86" s="3"/>
      <c r="BK86" s="3"/>
      <c r="BL86" s="3"/>
      <c r="BM86" s="3"/>
      <c r="BN86" s="3"/>
      <c r="BO86" s="3"/>
      <c r="BP86" s="3"/>
      <c r="BQ86" s="3"/>
      <c r="BR86" s="3"/>
      <c r="BS86" s="3"/>
      <c r="BT86" s="3"/>
      <c r="BU86" s="3"/>
      <c r="BV86" s="3"/>
      <c r="BW86" s="3"/>
      <c r="BX86" s="239"/>
      <c r="BY86" s="238"/>
      <c r="BZ86" s="223">
        <v>19.0</v>
      </c>
      <c r="CA86" s="328"/>
      <c r="CB86" s="329"/>
      <c r="CC86" s="3"/>
      <c r="CD86" s="3"/>
      <c r="CE86" s="3"/>
      <c r="CF86" s="3"/>
      <c r="CG86" s="3"/>
      <c r="CH86" s="3"/>
      <c r="CI86" s="3"/>
      <c r="CJ86" s="3"/>
      <c r="CK86" s="3"/>
      <c r="CL86" s="3"/>
      <c r="CM86" s="3"/>
      <c r="CN86" s="3"/>
      <c r="CO86" s="3"/>
      <c r="CP86" s="3"/>
      <c r="CQ86" s="239"/>
    </row>
    <row r="87" ht="12.75" customHeight="1">
      <c r="A87" s="238"/>
      <c r="B87" s="223">
        <v>20.0</v>
      </c>
      <c r="C87" s="328"/>
      <c r="D87" s="329"/>
      <c r="E87" s="3"/>
      <c r="F87" s="3"/>
      <c r="G87" s="3"/>
      <c r="H87" s="3"/>
      <c r="I87" s="3"/>
      <c r="J87" s="3"/>
      <c r="K87" s="3"/>
      <c r="L87" s="3"/>
      <c r="M87" s="3"/>
      <c r="N87" s="3"/>
      <c r="O87" s="3"/>
      <c r="P87" s="3"/>
      <c r="Q87" s="3"/>
      <c r="R87" s="3"/>
      <c r="S87" s="239"/>
      <c r="T87" s="238"/>
      <c r="U87" s="223">
        <v>20.0</v>
      </c>
      <c r="V87" s="328"/>
      <c r="W87" s="329"/>
      <c r="X87" s="3"/>
      <c r="Y87" s="3"/>
      <c r="Z87" s="3"/>
      <c r="AA87" s="3"/>
      <c r="AB87" s="3"/>
      <c r="AC87" s="3"/>
      <c r="AD87" s="3"/>
      <c r="AE87" s="3"/>
      <c r="AF87" s="3"/>
      <c r="AG87" s="3"/>
      <c r="AH87" s="3"/>
      <c r="AI87" s="3"/>
      <c r="AJ87" s="3"/>
      <c r="AK87" s="3"/>
      <c r="AL87" s="239"/>
      <c r="AM87" s="238"/>
      <c r="AN87" s="223">
        <v>20.0</v>
      </c>
      <c r="AO87" s="328"/>
      <c r="AP87" s="329"/>
      <c r="AQ87" s="3"/>
      <c r="AR87" s="3"/>
      <c r="AS87" s="3"/>
      <c r="AT87" s="3"/>
      <c r="AU87" s="3"/>
      <c r="AV87" s="3"/>
      <c r="AW87" s="3"/>
      <c r="AX87" s="3"/>
      <c r="AY87" s="3"/>
      <c r="AZ87" s="3"/>
      <c r="BA87" s="3"/>
      <c r="BB87" s="3"/>
      <c r="BC87" s="3"/>
      <c r="BD87" s="3"/>
      <c r="BE87" s="239"/>
      <c r="BF87" s="238"/>
      <c r="BG87" s="223">
        <v>20.0</v>
      </c>
      <c r="BH87" s="328"/>
      <c r="BI87" s="329"/>
      <c r="BJ87" s="3"/>
      <c r="BK87" s="3"/>
      <c r="BL87" s="3"/>
      <c r="BM87" s="3"/>
      <c r="BN87" s="3"/>
      <c r="BO87" s="3"/>
      <c r="BP87" s="3"/>
      <c r="BQ87" s="3"/>
      <c r="BR87" s="3"/>
      <c r="BS87" s="3"/>
      <c r="BT87" s="3"/>
      <c r="BU87" s="3"/>
      <c r="BV87" s="3"/>
      <c r="BW87" s="3"/>
      <c r="BX87" s="239"/>
      <c r="BY87" s="238"/>
      <c r="BZ87" s="223">
        <v>20.0</v>
      </c>
      <c r="CA87" s="328"/>
      <c r="CB87" s="329"/>
      <c r="CC87" s="3"/>
      <c r="CD87" s="3"/>
      <c r="CE87" s="3"/>
      <c r="CF87" s="3"/>
      <c r="CG87" s="3"/>
      <c r="CH87" s="3"/>
      <c r="CI87" s="3"/>
      <c r="CJ87" s="3"/>
      <c r="CK87" s="3"/>
      <c r="CL87" s="3"/>
      <c r="CM87" s="3"/>
      <c r="CN87" s="3"/>
      <c r="CO87" s="3"/>
      <c r="CP87" s="3"/>
      <c r="CQ87" s="239"/>
    </row>
    <row r="88" ht="12.75" customHeight="1">
      <c r="A88" s="238"/>
      <c r="B88" s="223">
        <v>21.0</v>
      </c>
      <c r="C88" s="328"/>
      <c r="D88" s="329"/>
      <c r="E88" s="3"/>
      <c r="F88" s="3"/>
      <c r="G88" s="3"/>
      <c r="H88" s="3"/>
      <c r="I88" s="3"/>
      <c r="J88" s="3"/>
      <c r="K88" s="3"/>
      <c r="L88" s="3"/>
      <c r="M88" s="3"/>
      <c r="N88" s="3"/>
      <c r="O88" s="3"/>
      <c r="P88" s="3"/>
      <c r="Q88" s="3"/>
      <c r="R88" s="3"/>
      <c r="S88" s="239"/>
      <c r="T88" s="238"/>
      <c r="U88" s="223">
        <v>21.0</v>
      </c>
      <c r="V88" s="328"/>
      <c r="W88" s="329"/>
      <c r="X88" s="3"/>
      <c r="Y88" s="3"/>
      <c r="Z88" s="3"/>
      <c r="AA88" s="3"/>
      <c r="AB88" s="3"/>
      <c r="AC88" s="3"/>
      <c r="AD88" s="3"/>
      <c r="AE88" s="3"/>
      <c r="AF88" s="3"/>
      <c r="AG88" s="3"/>
      <c r="AH88" s="3"/>
      <c r="AI88" s="3"/>
      <c r="AJ88" s="3"/>
      <c r="AK88" s="3"/>
      <c r="AL88" s="239"/>
      <c r="AM88" s="238"/>
      <c r="AN88" s="223">
        <v>21.0</v>
      </c>
      <c r="AO88" s="328"/>
      <c r="AP88" s="329"/>
      <c r="AQ88" s="3"/>
      <c r="AR88" s="3"/>
      <c r="AS88" s="3"/>
      <c r="AT88" s="3"/>
      <c r="AU88" s="3"/>
      <c r="AV88" s="3"/>
      <c r="AW88" s="3"/>
      <c r="AX88" s="3"/>
      <c r="AY88" s="3"/>
      <c r="AZ88" s="3"/>
      <c r="BA88" s="3"/>
      <c r="BB88" s="3"/>
      <c r="BC88" s="3"/>
      <c r="BD88" s="3"/>
      <c r="BE88" s="239"/>
      <c r="BF88" s="238"/>
      <c r="BG88" s="223">
        <v>21.0</v>
      </c>
      <c r="BH88" s="328"/>
      <c r="BI88" s="329"/>
      <c r="BJ88" s="3"/>
      <c r="BK88" s="3"/>
      <c r="BL88" s="3"/>
      <c r="BM88" s="3"/>
      <c r="BN88" s="3"/>
      <c r="BO88" s="3"/>
      <c r="BP88" s="3"/>
      <c r="BQ88" s="3"/>
      <c r="BR88" s="3"/>
      <c r="BS88" s="3"/>
      <c r="BT88" s="3"/>
      <c r="BU88" s="3"/>
      <c r="BV88" s="3"/>
      <c r="BW88" s="3"/>
      <c r="BX88" s="239"/>
      <c r="BY88" s="238"/>
      <c r="BZ88" s="223">
        <v>21.0</v>
      </c>
      <c r="CA88" s="328"/>
      <c r="CB88" s="329"/>
      <c r="CC88" s="3"/>
      <c r="CD88" s="3"/>
      <c r="CE88" s="3"/>
      <c r="CF88" s="3"/>
      <c r="CG88" s="3"/>
      <c r="CH88" s="3"/>
      <c r="CI88" s="3"/>
      <c r="CJ88" s="3"/>
      <c r="CK88" s="3"/>
      <c r="CL88" s="3"/>
      <c r="CM88" s="3"/>
      <c r="CN88" s="3"/>
      <c r="CO88" s="3"/>
      <c r="CP88" s="3"/>
      <c r="CQ88" s="239"/>
    </row>
    <row r="89" ht="12.75" customHeight="1">
      <c r="A89" s="238"/>
      <c r="B89" s="223">
        <v>22.0</v>
      </c>
      <c r="C89" s="328"/>
      <c r="D89" s="329"/>
      <c r="E89" s="3"/>
      <c r="F89" s="3"/>
      <c r="G89" s="3"/>
      <c r="H89" s="3"/>
      <c r="I89" s="3"/>
      <c r="J89" s="3"/>
      <c r="K89" s="3"/>
      <c r="L89" s="3"/>
      <c r="M89" s="3"/>
      <c r="N89" s="3"/>
      <c r="O89" s="3"/>
      <c r="P89" s="3"/>
      <c r="Q89" s="3"/>
      <c r="R89" s="3"/>
      <c r="S89" s="239"/>
      <c r="T89" s="238"/>
      <c r="U89" s="223">
        <v>22.0</v>
      </c>
      <c r="V89" s="328"/>
      <c r="W89" s="329"/>
      <c r="X89" s="3"/>
      <c r="Y89" s="3"/>
      <c r="Z89" s="3"/>
      <c r="AA89" s="3"/>
      <c r="AB89" s="3"/>
      <c r="AC89" s="3"/>
      <c r="AD89" s="3"/>
      <c r="AE89" s="3"/>
      <c r="AF89" s="3"/>
      <c r="AG89" s="3"/>
      <c r="AH89" s="3"/>
      <c r="AI89" s="3"/>
      <c r="AJ89" s="3"/>
      <c r="AK89" s="3"/>
      <c r="AL89" s="239"/>
      <c r="AM89" s="238"/>
      <c r="AN89" s="223">
        <v>22.0</v>
      </c>
      <c r="AO89" s="328"/>
      <c r="AP89" s="329"/>
      <c r="AQ89" s="3"/>
      <c r="AR89" s="3"/>
      <c r="AS89" s="3"/>
      <c r="AT89" s="3"/>
      <c r="AU89" s="3"/>
      <c r="AV89" s="3"/>
      <c r="AW89" s="3"/>
      <c r="AX89" s="3"/>
      <c r="AY89" s="3"/>
      <c r="AZ89" s="3"/>
      <c r="BA89" s="3"/>
      <c r="BB89" s="3"/>
      <c r="BC89" s="3"/>
      <c r="BD89" s="3"/>
      <c r="BE89" s="239"/>
      <c r="BF89" s="238"/>
      <c r="BG89" s="223">
        <v>22.0</v>
      </c>
      <c r="BH89" s="328"/>
      <c r="BI89" s="329"/>
      <c r="BJ89" s="3"/>
      <c r="BK89" s="3"/>
      <c r="BL89" s="3"/>
      <c r="BM89" s="3"/>
      <c r="BN89" s="3"/>
      <c r="BO89" s="3"/>
      <c r="BP89" s="3"/>
      <c r="BQ89" s="3"/>
      <c r="BR89" s="3"/>
      <c r="BS89" s="3"/>
      <c r="BT89" s="3"/>
      <c r="BU89" s="3"/>
      <c r="BV89" s="3"/>
      <c r="BW89" s="3"/>
      <c r="BX89" s="239"/>
      <c r="BY89" s="238"/>
      <c r="BZ89" s="223">
        <v>22.0</v>
      </c>
      <c r="CA89" s="328"/>
      <c r="CB89" s="329"/>
      <c r="CC89" s="3"/>
      <c r="CD89" s="3"/>
      <c r="CE89" s="3"/>
      <c r="CF89" s="3"/>
      <c r="CG89" s="3"/>
      <c r="CH89" s="3"/>
      <c r="CI89" s="3"/>
      <c r="CJ89" s="3"/>
      <c r="CK89" s="3"/>
      <c r="CL89" s="3"/>
      <c r="CM89" s="3"/>
      <c r="CN89" s="3"/>
      <c r="CO89" s="3"/>
      <c r="CP89" s="3"/>
      <c r="CQ89" s="239"/>
    </row>
    <row r="90" ht="12.75" customHeight="1">
      <c r="A90" s="238"/>
      <c r="B90" s="223">
        <v>23.0</v>
      </c>
      <c r="C90" s="328"/>
      <c r="D90" s="329"/>
      <c r="E90" s="3"/>
      <c r="F90" s="3"/>
      <c r="G90" s="3"/>
      <c r="H90" s="3"/>
      <c r="I90" s="3"/>
      <c r="J90" s="3"/>
      <c r="K90" s="3"/>
      <c r="L90" s="3"/>
      <c r="M90" s="3"/>
      <c r="N90" s="3"/>
      <c r="O90" s="3"/>
      <c r="P90" s="3"/>
      <c r="Q90" s="3"/>
      <c r="R90" s="3"/>
      <c r="S90" s="239"/>
      <c r="T90" s="238"/>
      <c r="U90" s="223">
        <v>23.0</v>
      </c>
      <c r="V90" s="328"/>
      <c r="W90" s="329"/>
      <c r="X90" s="3"/>
      <c r="Y90" s="3"/>
      <c r="Z90" s="3"/>
      <c r="AA90" s="3"/>
      <c r="AB90" s="3"/>
      <c r="AC90" s="3"/>
      <c r="AD90" s="3"/>
      <c r="AE90" s="3"/>
      <c r="AF90" s="3"/>
      <c r="AG90" s="3"/>
      <c r="AH90" s="3"/>
      <c r="AI90" s="3"/>
      <c r="AJ90" s="3"/>
      <c r="AK90" s="3"/>
      <c r="AL90" s="239"/>
      <c r="AM90" s="238"/>
      <c r="AN90" s="223">
        <v>23.0</v>
      </c>
      <c r="AO90" s="328"/>
      <c r="AP90" s="329"/>
      <c r="AQ90" s="3"/>
      <c r="AR90" s="3"/>
      <c r="AS90" s="3"/>
      <c r="AT90" s="3"/>
      <c r="AU90" s="3"/>
      <c r="AV90" s="3"/>
      <c r="AW90" s="3"/>
      <c r="AX90" s="3"/>
      <c r="AY90" s="3"/>
      <c r="AZ90" s="3"/>
      <c r="BA90" s="3"/>
      <c r="BB90" s="3"/>
      <c r="BC90" s="3"/>
      <c r="BD90" s="3"/>
      <c r="BE90" s="239"/>
      <c r="BF90" s="238"/>
      <c r="BG90" s="223">
        <v>23.0</v>
      </c>
      <c r="BH90" s="328"/>
      <c r="BI90" s="329"/>
      <c r="BJ90" s="3"/>
      <c r="BK90" s="3"/>
      <c r="BL90" s="3"/>
      <c r="BM90" s="3"/>
      <c r="BN90" s="3"/>
      <c r="BO90" s="3"/>
      <c r="BP90" s="3"/>
      <c r="BQ90" s="3"/>
      <c r="BR90" s="3"/>
      <c r="BS90" s="3"/>
      <c r="BT90" s="3"/>
      <c r="BU90" s="3"/>
      <c r="BV90" s="3"/>
      <c r="BW90" s="3"/>
      <c r="BX90" s="239"/>
      <c r="BY90" s="238"/>
      <c r="BZ90" s="223">
        <v>23.0</v>
      </c>
      <c r="CA90" s="328"/>
      <c r="CB90" s="329"/>
      <c r="CC90" s="3"/>
      <c r="CD90" s="3"/>
      <c r="CE90" s="3"/>
      <c r="CF90" s="3"/>
      <c r="CG90" s="3"/>
      <c r="CH90" s="3"/>
      <c r="CI90" s="3"/>
      <c r="CJ90" s="3"/>
      <c r="CK90" s="3"/>
      <c r="CL90" s="3"/>
      <c r="CM90" s="3"/>
      <c r="CN90" s="3"/>
      <c r="CO90" s="3"/>
      <c r="CP90" s="3"/>
      <c r="CQ90" s="239"/>
    </row>
    <row r="91" ht="12.75" customHeight="1">
      <c r="A91" s="238"/>
      <c r="B91" s="223">
        <v>24.0</v>
      </c>
      <c r="C91" s="328"/>
      <c r="D91" s="329"/>
      <c r="E91" s="3"/>
      <c r="F91" s="3"/>
      <c r="G91" s="3"/>
      <c r="H91" s="3"/>
      <c r="I91" s="3"/>
      <c r="J91" s="3"/>
      <c r="K91" s="3"/>
      <c r="L91" s="3"/>
      <c r="M91" s="3"/>
      <c r="N91" s="3"/>
      <c r="O91" s="3"/>
      <c r="P91" s="3"/>
      <c r="Q91" s="3"/>
      <c r="R91" s="3"/>
      <c r="S91" s="239"/>
      <c r="T91" s="238"/>
      <c r="U91" s="223">
        <v>24.0</v>
      </c>
      <c r="V91" s="328"/>
      <c r="W91" s="329"/>
      <c r="X91" s="3"/>
      <c r="Y91" s="3"/>
      <c r="Z91" s="3"/>
      <c r="AA91" s="3"/>
      <c r="AB91" s="3"/>
      <c r="AC91" s="3"/>
      <c r="AD91" s="3"/>
      <c r="AE91" s="3"/>
      <c r="AF91" s="3"/>
      <c r="AG91" s="3"/>
      <c r="AH91" s="3"/>
      <c r="AI91" s="3"/>
      <c r="AJ91" s="3"/>
      <c r="AK91" s="3"/>
      <c r="AL91" s="239"/>
      <c r="AM91" s="238"/>
      <c r="AN91" s="223">
        <v>24.0</v>
      </c>
      <c r="AO91" s="328"/>
      <c r="AP91" s="329"/>
      <c r="AQ91" s="3"/>
      <c r="AR91" s="3"/>
      <c r="AS91" s="3"/>
      <c r="AT91" s="3"/>
      <c r="AU91" s="3"/>
      <c r="AV91" s="3"/>
      <c r="AW91" s="3"/>
      <c r="AX91" s="3"/>
      <c r="AY91" s="3"/>
      <c r="AZ91" s="3"/>
      <c r="BA91" s="3"/>
      <c r="BB91" s="3"/>
      <c r="BC91" s="3"/>
      <c r="BD91" s="3"/>
      <c r="BE91" s="239"/>
      <c r="BF91" s="238"/>
      <c r="BG91" s="223">
        <v>24.0</v>
      </c>
      <c r="BH91" s="328"/>
      <c r="BI91" s="329"/>
      <c r="BJ91" s="3"/>
      <c r="BK91" s="3"/>
      <c r="BL91" s="3"/>
      <c r="BM91" s="3"/>
      <c r="BN91" s="3"/>
      <c r="BO91" s="3"/>
      <c r="BP91" s="3"/>
      <c r="BQ91" s="3"/>
      <c r="BR91" s="3"/>
      <c r="BS91" s="3"/>
      <c r="BT91" s="3"/>
      <c r="BU91" s="3"/>
      <c r="BV91" s="3"/>
      <c r="BW91" s="3"/>
      <c r="BX91" s="239"/>
      <c r="BY91" s="238"/>
      <c r="BZ91" s="223">
        <v>24.0</v>
      </c>
      <c r="CA91" s="328"/>
      <c r="CB91" s="329"/>
      <c r="CC91" s="3"/>
      <c r="CD91" s="3"/>
      <c r="CE91" s="3"/>
      <c r="CF91" s="3"/>
      <c r="CG91" s="3"/>
      <c r="CH91" s="3"/>
      <c r="CI91" s="3"/>
      <c r="CJ91" s="3"/>
      <c r="CK91" s="3"/>
      <c r="CL91" s="3"/>
      <c r="CM91" s="3"/>
      <c r="CN91" s="3"/>
      <c r="CO91" s="3"/>
      <c r="CP91" s="3"/>
      <c r="CQ91" s="239"/>
    </row>
    <row r="92" ht="12.75" customHeight="1">
      <c r="A92" s="238"/>
      <c r="B92" s="223">
        <v>25.0</v>
      </c>
      <c r="C92" s="328"/>
      <c r="D92" s="329"/>
      <c r="E92" s="3"/>
      <c r="F92" s="3"/>
      <c r="G92" s="3"/>
      <c r="H92" s="3"/>
      <c r="I92" s="3"/>
      <c r="J92" s="3"/>
      <c r="K92" s="3"/>
      <c r="L92" s="3"/>
      <c r="M92" s="3"/>
      <c r="N92" s="3"/>
      <c r="O92" s="3"/>
      <c r="P92" s="3"/>
      <c r="Q92" s="3"/>
      <c r="R92" s="3"/>
      <c r="S92" s="239"/>
      <c r="T92" s="238"/>
      <c r="U92" s="223">
        <v>25.0</v>
      </c>
      <c r="V92" s="328"/>
      <c r="W92" s="329"/>
      <c r="X92" s="3"/>
      <c r="Y92" s="3"/>
      <c r="Z92" s="3"/>
      <c r="AA92" s="3"/>
      <c r="AB92" s="3"/>
      <c r="AC92" s="3"/>
      <c r="AD92" s="3"/>
      <c r="AE92" s="3"/>
      <c r="AF92" s="3"/>
      <c r="AG92" s="3"/>
      <c r="AH92" s="3"/>
      <c r="AI92" s="3"/>
      <c r="AJ92" s="3"/>
      <c r="AK92" s="3"/>
      <c r="AL92" s="239"/>
      <c r="AM92" s="238"/>
      <c r="AN92" s="223">
        <v>25.0</v>
      </c>
      <c r="AO92" s="328"/>
      <c r="AP92" s="329"/>
      <c r="AQ92" s="3"/>
      <c r="AR92" s="3"/>
      <c r="AS92" s="3"/>
      <c r="AT92" s="3"/>
      <c r="AU92" s="3"/>
      <c r="AV92" s="3"/>
      <c r="AW92" s="3"/>
      <c r="AX92" s="3"/>
      <c r="AY92" s="3"/>
      <c r="AZ92" s="3"/>
      <c r="BA92" s="3"/>
      <c r="BB92" s="3"/>
      <c r="BC92" s="3"/>
      <c r="BD92" s="3"/>
      <c r="BE92" s="239"/>
      <c r="BF92" s="238"/>
      <c r="BG92" s="223">
        <v>25.0</v>
      </c>
      <c r="BH92" s="328"/>
      <c r="BI92" s="329"/>
      <c r="BJ92" s="3"/>
      <c r="BK92" s="3"/>
      <c r="BL92" s="3"/>
      <c r="BM92" s="3"/>
      <c r="BN92" s="3"/>
      <c r="BO92" s="3"/>
      <c r="BP92" s="3"/>
      <c r="BQ92" s="3"/>
      <c r="BR92" s="3"/>
      <c r="BS92" s="3"/>
      <c r="BT92" s="3"/>
      <c r="BU92" s="3"/>
      <c r="BV92" s="3"/>
      <c r="BW92" s="3"/>
      <c r="BX92" s="239"/>
      <c r="BY92" s="238"/>
      <c r="BZ92" s="223">
        <v>25.0</v>
      </c>
      <c r="CA92" s="328"/>
      <c r="CB92" s="329"/>
      <c r="CC92" s="3"/>
      <c r="CD92" s="3"/>
      <c r="CE92" s="3"/>
      <c r="CF92" s="3"/>
      <c r="CG92" s="3"/>
      <c r="CH92" s="3"/>
      <c r="CI92" s="3"/>
      <c r="CJ92" s="3"/>
      <c r="CK92" s="3"/>
      <c r="CL92" s="3"/>
      <c r="CM92" s="3"/>
      <c r="CN92" s="3"/>
      <c r="CO92" s="3"/>
      <c r="CP92" s="3"/>
      <c r="CQ92" s="239"/>
    </row>
    <row r="93" ht="12.75" customHeight="1">
      <c r="A93" s="238"/>
      <c r="B93" s="223">
        <v>26.0</v>
      </c>
      <c r="C93" s="328"/>
      <c r="D93" s="329"/>
      <c r="E93" s="3"/>
      <c r="F93" s="3"/>
      <c r="G93" s="3"/>
      <c r="H93" s="3"/>
      <c r="I93" s="3"/>
      <c r="J93" s="3"/>
      <c r="K93" s="3"/>
      <c r="L93" s="3"/>
      <c r="M93" s="3"/>
      <c r="N93" s="3"/>
      <c r="O93" s="3"/>
      <c r="P93" s="3"/>
      <c r="Q93" s="3"/>
      <c r="R93" s="3"/>
      <c r="S93" s="239"/>
      <c r="T93" s="238"/>
      <c r="U93" s="223">
        <v>26.0</v>
      </c>
      <c r="V93" s="328"/>
      <c r="W93" s="329"/>
      <c r="X93" s="3"/>
      <c r="Y93" s="3"/>
      <c r="Z93" s="3"/>
      <c r="AA93" s="3"/>
      <c r="AB93" s="3"/>
      <c r="AC93" s="3"/>
      <c r="AD93" s="3"/>
      <c r="AE93" s="3"/>
      <c r="AF93" s="3"/>
      <c r="AG93" s="3"/>
      <c r="AH93" s="3"/>
      <c r="AI93" s="3"/>
      <c r="AJ93" s="3"/>
      <c r="AK93" s="3"/>
      <c r="AL93" s="239"/>
      <c r="AM93" s="238"/>
      <c r="AN93" s="223">
        <v>26.0</v>
      </c>
      <c r="AO93" s="328"/>
      <c r="AP93" s="329"/>
      <c r="AQ93" s="3"/>
      <c r="AR93" s="3"/>
      <c r="AS93" s="3"/>
      <c r="AT93" s="3"/>
      <c r="AU93" s="3"/>
      <c r="AV93" s="3"/>
      <c r="AW93" s="3"/>
      <c r="AX93" s="3"/>
      <c r="AY93" s="3"/>
      <c r="AZ93" s="3"/>
      <c r="BA93" s="3"/>
      <c r="BB93" s="3"/>
      <c r="BC93" s="3"/>
      <c r="BD93" s="3"/>
      <c r="BE93" s="239"/>
      <c r="BF93" s="238"/>
      <c r="BG93" s="223">
        <v>26.0</v>
      </c>
      <c r="BH93" s="328"/>
      <c r="BI93" s="329"/>
      <c r="BJ93" s="3"/>
      <c r="BK93" s="3"/>
      <c r="BL93" s="3"/>
      <c r="BM93" s="3"/>
      <c r="BN93" s="3"/>
      <c r="BO93" s="3"/>
      <c r="BP93" s="3"/>
      <c r="BQ93" s="3"/>
      <c r="BR93" s="3"/>
      <c r="BS93" s="3"/>
      <c r="BT93" s="3"/>
      <c r="BU93" s="3"/>
      <c r="BV93" s="3"/>
      <c r="BW93" s="3"/>
      <c r="BX93" s="239"/>
      <c r="BY93" s="238"/>
      <c r="BZ93" s="223">
        <v>26.0</v>
      </c>
      <c r="CA93" s="328"/>
      <c r="CB93" s="329"/>
      <c r="CC93" s="3"/>
      <c r="CD93" s="3"/>
      <c r="CE93" s="3"/>
      <c r="CF93" s="3"/>
      <c r="CG93" s="3"/>
      <c r="CH93" s="3"/>
      <c r="CI93" s="3"/>
      <c r="CJ93" s="3"/>
      <c r="CK93" s="3"/>
      <c r="CL93" s="3"/>
      <c r="CM93" s="3"/>
      <c r="CN93" s="3"/>
      <c r="CO93" s="3"/>
      <c r="CP93" s="3"/>
      <c r="CQ93" s="239"/>
    </row>
    <row r="94" ht="12.75" customHeight="1">
      <c r="A94" s="238"/>
      <c r="B94" s="223">
        <v>27.0</v>
      </c>
      <c r="C94" s="328"/>
      <c r="D94" s="329"/>
      <c r="E94" s="3"/>
      <c r="F94" s="3"/>
      <c r="G94" s="3"/>
      <c r="H94" s="3"/>
      <c r="I94" s="3"/>
      <c r="J94" s="3"/>
      <c r="K94" s="3"/>
      <c r="L94" s="3"/>
      <c r="M94" s="3"/>
      <c r="N94" s="3"/>
      <c r="O94" s="3"/>
      <c r="P94" s="3"/>
      <c r="Q94" s="3"/>
      <c r="R94" s="3"/>
      <c r="S94" s="239"/>
      <c r="T94" s="238"/>
      <c r="U94" s="223">
        <v>27.0</v>
      </c>
      <c r="V94" s="328"/>
      <c r="W94" s="329"/>
      <c r="X94" s="3"/>
      <c r="Y94" s="3"/>
      <c r="Z94" s="3"/>
      <c r="AA94" s="3"/>
      <c r="AB94" s="3"/>
      <c r="AC94" s="3"/>
      <c r="AD94" s="3"/>
      <c r="AE94" s="3"/>
      <c r="AF94" s="3"/>
      <c r="AG94" s="3"/>
      <c r="AH94" s="3"/>
      <c r="AI94" s="3"/>
      <c r="AJ94" s="3"/>
      <c r="AK94" s="3"/>
      <c r="AL94" s="239"/>
      <c r="AM94" s="238"/>
      <c r="AN94" s="223">
        <v>27.0</v>
      </c>
      <c r="AO94" s="328"/>
      <c r="AP94" s="329"/>
      <c r="AQ94" s="3"/>
      <c r="AR94" s="3"/>
      <c r="AS94" s="3"/>
      <c r="AT94" s="3"/>
      <c r="AU94" s="3"/>
      <c r="AV94" s="3"/>
      <c r="AW94" s="3"/>
      <c r="AX94" s="3"/>
      <c r="AY94" s="3"/>
      <c r="AZ94" s="3"/>
      <c r="BA94" s="3"/>
      <c r="BB94" s="3"/>
      <c r="BC94" s="3"/>
      <c r="BD94" s="3"/>
      <c r="BE94" s="239"/>
      <c r="BF94" s="238"/>
      <c r="BG94" s="223">
        <v>27.0</v>
      </c>
      <c r="BH94" s="328"/>
      <c r="BI94" s="329"/>
      <c r="BJ94" s="3"/>
      <c r="BK94" s="3"/>
      <c r="BL94" s="3"/>
      <c r="BM94" s="3"/>
      <c r="BN94" s="3"/>
      <c r="BO94" s="3"/>
      <c r="BP94" s="3"/>
      <c r="BQ94" s="3"/>
      <c r="BR94" s="3"/>
      <c r="BS94" s="3"/>
      <c r="BT94" s="3"/>
      <c r="BU94" s="3"/>
      <c r="BV94" s="3"/>
      <c r="BW94" s="3"/>
      <c r="BX94" s="239"/>
      <c r="BY94" s="238"/>
      <c r="BZ94" s="223">
        <v>27.0</v>
      </c>
      <c r="CA94" s="328"/>
      <c r="CB94" s="329"/>
      <c r="CC94" s="3"/>
      <c r="CD94" s="3"/>
      <c r="CE94" s="3"/>
      <c r="CF94" s="3"/>
      <c r="CG94" s="3"/>
      <c r="CH94" s="3"/>
      <c r="CI94" s="3"/>
      <c r="CJ94" s="3"/>
      <c r="CK94" s="3"/>
      <c r="CL94" s="3"/>
      <c r="CM94" s="3"/>
      <c r="CN94" s="3"/>
      <c r="CO94" s="3"/>
      <c r="CP94" s="3"/>
      <c r="CQ94" s="239"/>
    </row>
    <row r="95" ht="12.75" customHeight="1">
      <c r="A95" s="238"/>
      <c r="B95" s="223">
        <v>28.0</v>
      </c>
      <c r="C95" s="328"/>
      <c r="D95" s="329"/>
      <c r="E95" s="3"/>
      <c r="F95" s="3"/>
      <c r="G95" s="3"/>
      <c r="H95" s="3"/>
      <c r="I95" s="3"/>
      <c r="J95" s="3"/>
      <c r="K95" s="3"/>
      <c r="L95" s="3"/>
      <c r="M95" s="3"/>
      <c r="N95" s="3"/>
      <c r="O95" s="3"/>
      <c r="P95" s="3"/>
      <c r="Q95" s="3"/>
      <c r="R95" s="3"/>
      <c r="S95" s="239"/>
      <c r="T95" s="238"/>
      <c r="U95" s="223">
        <v>28.0</v>
      </c>
      <c r="V95" s="328"/>
      <c r="W95" s="329"/>
      <c r="X95" s="3"/>
      <c r="Y95" s="3"/>
      <c r="Z95" s="3"/>
      <c r="AA95" s="3"/>
      <c r="AB95" s="3"/>
      <c r="AC95" s="3"/>
      <c r="AD95" s="3"/>
      <c r="AE95" s="3"/>
      <c r="AF95" s="3"/>
      <c r="AG95" s="3"/>
      <c r="AH95" s="3"/>
      <c r="AI95" s="3"/>
      <c r="AJ95" s="3"/>
      <c r="AK95" s="3"/>
      <c r="AL95" s="239"/>
      <c r="AM95" s="238"/>
      <c r="AN95" s="223">
        <v>28.0</v>
      </c>
      <c r="AO95" s="328"/>
      <c r="AP95" s="329"/>
      <c r="AQ95" s="3"/>
      <c r="AR95" s="3"/>
      <c r="AS95" s="3"/>
      <c r="AT95" s="3"/>
      <c r="AU95" s="3"/>
      <c r="AV95" s="3"/>
      <c r="AW95" s="3"/>
      <c r="AX95" s="3"/>
      <c r="AY95" s="3"/>
      <c r="AZ95" s="3"/>
      <c r="BA95" s="3"/>
      <c r="BB95" s="3"/>
      <c r="BC95" s="3"/>
      <c r="BD95" s="3"/>
      <c r="BE95" s="239"/>
      <c r="BF95" s="238"/>
      <c r="BG95" s="223">
        <v>28.0</v>
      </c>
      <c r="BH95" s="328"/>
      <c r="BI95" s="329"/>
      <c r="BJ95" s="3"/>
      <c r="BK95" s="3"/>
      <c r="BL95" s="3"/>
      <c r="BM95" s="3"/>
      <c r="BN95" s="3"/>
      <c r="BO95" s="3"/>
      <c r="BP95" s="3"/>
      <c r="BQ95" s="3"/>
      <c r="BR95" s="3"/>
      <c r="BS95" s="3"/>
      <c r="BT95" s="3"/>
      <c r="BU95" s="3"/>
      <c r="BV95" s="3"/>
      <c r="BW95" s="3"/>
      <c r="BX95" s="239"/>
      <c r="BY95" s="238"/>
      <c r="BZ95" s="223">
        <v>28.0</v>
      </c>
      <c r="CA95" s="328"/>
      <c r="CB95" s="329"/>
      <c r="CC95" s="3"/>
      <c r="CD95" s="3"/>
      <c r="CE95" s="3"/>
      <c r="CF95" s="3"/>
      <c r="CG95" s="3"/>
      <c r="CH95" s="3"/>
      <c r="CI95" s="3"/>
      <c r="CJ95" s="3"/>
      <c r="CK95" s="3"/>
      <c r="CL95" s="3"/>
      <c r="CM95" s="3"/>
      <c r="CN95" s="3"/>
      <c r="CO95" s="3"/>
      <c r="CP95" s="3"/>
      <c r="CQ95" s="239"/>
    </row>
    <row r="96" ht="12.75" customHeight="1">
      <c r="A96" s="238"/>
      <c r="B96" s="223">
        <v>29.0</v>
      </c>
      <c r="C96" s="328"/>
      <c r="D96" s="329"/>
      <c r="E96" s="3"/>
      <c r="F96" s="3"/>
      <c r="G96" s="3"/>
      <c r="H96" s="3"/>
      <c r="I96" s="3"/>
      <c r="J96" s="3"/>
      <c r="K96" s="3"/>
      <c r="L96" s="3"/>
      <c r="M96" s="3"/>
      <c r="N96" s="3"/>
      <c r="O96" s="3"/>
      <c r="P96" s="3"/>
      <c r="Q96" s="3"/>
      <c r="R96" s="3"/>
      <c r="S96" s="239"/>
      <c r="T96" s="238"/>
      <c r="U96" s="223">
        <v>29.0</v>
      </c>
      <c r="V96" s="328"/>
      <c r="W96" s="329"/>
      <c r="X96" s="3"/>
      <c r="Y96" s="3"/>
      <c r="Z96" s="3"/>
      <c r="AA96" s="3"/>
      <c r="AB96" s="3"/>
      <c r="AC96" s="3"/>
      <c r="AD96" s="3"/>
      <c r="AE96" s="3"/>
      <c r="AF96" s="3"/>
      <c r="AG96" s="3"/>
      <c r="AH96" s="3"/>
      <c r="AI96" s="3"/>
      <c r="AJ96" s="3"/>
      <c r="AK96" s="3"/>
      <c r="AL96" s="239"/>
      <c r="AM96" s="238"/>
      <c r="AN96" s="223">
        <v>29.0</v>
      </c>
      <c r="AO96" s="328"/>
      <c r="AP96" s="329"/>
      <c r="AQ96" s="3"/>
      <c r="AR96" s="3"/>
      <c r="AS96" s="3"/>
      <c r="AT96" s="3"/>
      <c r="AU96" s="3"/>
      <c r="AV96" s="3"/>
      <c r="AW96" s="3"/>
      <c r="AX96" s="3"/>
      <c r="AY96" s="3"/>
      <c r="AZ96" s="3"/>
      <c r="BA96" s="3"/>
      <c r="BB96" s="3"/>
      <c r="BC96" s="3"/>
      <c r="BD96" s="3"/>
      <c r="BE96" s="239"/>
      <c r="BF96" s="238"/>
      <c r="BG96" s="223">
        <v>29.0</v>
      </c>
      <c r="BH96" s="328"/>
      <c r="BI96" s="329"/>
      <c r="BJ96" s="3"/>
      <c r="BK96" s="3"/>
      <c r="BL96" s="3"/>
      <c r="BM96" s="3"/>
      <c r="BN96" s="3"/>
      <c r="BO96" s="3"/>
      <c r="BP96" s="3"/>
      <c r="BQ96" s="3"/>
      <c r="BR96" s="3"/>
      <c r="BS96" s="3"/>
      <c r="BT96" s="3"/>
      <c r="BU96" s="3"/>
      <c r="BV96" s="3"/>
      <c r="BW96" s="3"/>
      <c r="BX96" s="239"/>
      <c r="BY96" s="238"/>
      <c r="BZ96" s="223">
        <v>29.0</v>
      </c>
      <c r="CA96" s="328"/>
      <c r="CB96" s="329"/>
      <c r="CC96" s="3"/>
      <c r="CD96" s="3"/>
      <c r="CE96" s="3"/>
      <c r="CF96" s="3"/>
      <c r="CG96" s="3"/>
      <c r="CH96" s="3"/>
      <c r="CI96" s="3"/>
      <c r="CJ96" s="3"/>
      <c r="CK96" s="3"/>
      <c r="CL96" s="3"/>
      <c r="CM96" s="3"/>
      <c r="CN96" s="3"/>
      <c r="CO96" s="3"/>
      <c r="CP96" s="3"/>
      <c r="CQ96" s="239"/>
    </row>
    <row r="97" ht="12.75" customHeight="1">
      <c r="A97" s="238"/>
      <c r="B97" s="223">
        <v>30.0</v>
      </c>
      <c r="C97" s="328"/>
      <c r="D97" s="329"/>
      <c r="E97" s="3"/>
      <c r="F97" s="3"/>
      <c r="G97" s="3"/>
      <c r="H97" s="3"/>
      <c r="I97" s="3"/>
      <c r="J97" s="3"/>
      <c r="K97" s="3"/>
      <c r="L97" s="3"/>
      <c r="M97" s="3"/>
      <c r="N97" s="3"/>
      <c r="O97" s="3"/>
      <c r="P97" s="3"/>
      <c r="Q97" s="3"/>
      <c r="R97" s="3"/>
      <c r="S97" s="239"/>
      <c r="T97" s="238"/>
      <c r="U97" s="223">
        <v>30.0</v>
      </c>
      <c r="V97" s="328"/>
      <c r="W97" s="329"/>
      <c r="X97" s="3"/>
      <c r="Y97" s="3"/>
      <c r="Z97" s="3"/>
      <c r="AA97" s="3"/>
      <c r="AB97" s="3"/>
      <c r="AC97" s="3"/>
      <c r="AD97" s="3"/>
      <c r="AE97" s="3"/>
      <c r="AF97" s="3"/>
      <c r="AG97" s="3"/>
      <c r="AH97" s="3"/>
      <c r="AI97" s="3"/>
      <c r="AJ97" s="3"/>
      <c r="AK97" s="3"/>
      <c r="AL97" s="239"/>
      <c r="AM97" s="238"/>
      <c r="AN97" s="223">
        <v>30.0</v>
      </c>
      <c r="AO97" s="328"/>
      <c r="AP97" s="329"/>
      <c r="AQ97" s="3"/>
      <c r="AR97" s="3"/>
      <c r="AS97" s="3"/>
      <c r="AT97" s="3"/>
      <c r="AU97" s="3"/>
      <c r="AV97" s="3"/>
      <c r="AW97" s="3"/>
      <c r="AX97" s="3"/>
      <c r="AY97" s="3"/>
      <c r="AZ97" s="3"/>
      <c r="BA97" s="3"/>
      <c r="BB97" s="3"/>
      <c r="BC97" s="3"/>
      <c r="BD97" s="3"/>
      <c r="BE97" s="239"/>
      <c r="BF97" s="238"/>
      <c r="BG97" s="223">
        <v>30.0</v>
      </c>
      <c r="BH97" s="328"/>
      <c r="BI97" s="329"/>
      <c r="BJ97" s="3"/>
      <c r="BK97" s="3"/>
      <c r="BL97" s="3"/>
      <c r="BM97" s="3"/>
      <c r="BN97" s="3"/>
      <c r="BO97" s="3"/>
      <c r="BP97" s="3"/>
      <c r="BQ97" s="3"/>
      <c r="BR97" s="3"/>
      <c r="BS97" s="3"/>
      <c r="BT97" s="3"/>
      <c r="BU97" s="3"/>
      <c r="BV97" s="3"/>
      <c r="BW97" s="3"/>
      <c r="BX97" s="239"/>
      <c r="BY97" s="238"/>
      <c r="BZ97" s="223">
        <v>30.0</v>
      </c>
      <c r="CA97" s="328"/>
      <c r="CB97" s="329"/>
      <c r="CC97" s="3"/>
      <c r="CD97" s="3"/>
      <c r="CE97" s="3"/>
      <c r="CF97" s="3"/>
      <c r="CG97" s="3"/>
      <c r="CH97" s="3"/>
      <c r="CI97" s="3"/>
      <c r="CJ97" s="3"/>
      <c r="CK97" s="3"/>
      <c r="CL97" s="3"/>
      <c r="CM97" s="3"/>
      <c r="CN97" s="3"/>
      <c r="CO97" s="3"/>
      <c r="CP97" s="3"/>
      <c r="CQ97" s="239"/>
    </row>
    <row r="98" ht="12.75" customHeight="1">
      <c r="A98" s="238"/>
      <c r="B98" s="223">
        <v>31.0</v>
      </c>
      <c r="C98" s="328"/>
      <c r="D98" s="329"/>
      <c r="E98" s="3"/>
      <c r="F98" s="3"/>
      <c r="G98" s="3"/>
      <c r="H98" s="3"/>
      <c r="I98" s="3"/>
      <c r="J98" s="3"/>
      <c r="K98" s="3"/>
      <c r="L98" s="3"/>
      <c r="M98" s="3"/>
      <c r="N98" s="3"/>
      <c r="O98" s="3"/>
      <c r="P98" s="3"/>
      <c r="Q98" s="3"/>
      <c r="R98" s="3"/>
      <c r="S98" s="239"/>
      <c r="T98" s="238"/>
      <c r="U98" s="223">
        <v>31.0</v>
      </c>
      <c r="V98" s="328"/>
      <c r="W98" s="329"/>
      <c r="X98" s="3"/>
      <c r="Y98" s="3"/>
      <c r="Z98" s="3"/>
      <c r="AA98" s="3"/>
      <c r="AB98" s="3"/>
      <c r="AC98" s="3"/>
      <c r="AD98" s="3"/>
      <c r="AE98" s="3"/>
      <c r="AF98" s="3"/>
      <c r="AG98" s="3"/>
      <c r="AH98" s="3"/>
      <c r="AI98" s="3"/>
      <c r="AJ98" s="3"/>
      <c r="AK98" s="3"/>
      <c r="AL98" s="239"/>
      <c r="AM98" s="238"/>
      <c r="AN98" s="223">
        <v>31.0</v>
      </c>
      <c r="AO98" s="328"/>
      <c r="AP98" s="329"/>
      <c r="AQ98" s="3"/>
      <c r="AR98" s="3"/>
      <c r="AS98" s="3"/>
      <c r="AT98" s="3"/>
      <c r="AU98" s="3"/>
      <c r="AV98" s="3"/>
      <c r="AW98" s="3"/>
      <c r="AX98" s="3"/>
      <c r="AY98" s="3"/>
      <c r="AZ98" s="3"/>
      <c r="BA98" s="3"/>
      <c r="BB98" s="3"/>
      <c r="BC98" s="3"/>
      <c r="BD98" s="3"/>
      <c r="BE98" s="239"/>
      <c r="BF98" s="238"/>
      <c r="BG98" s="223">
        <v>31.0</v>
      </c>
      <c r="BH98" s="328"/>
      <c r="BI98" s="329"/>
      <c r="BJ98" s="3"/>
      <c r="BK98" s="3"/>
      <c r="BL98" s="3"/>
      <c r="BM98" s="3"/>
      <c r="BN98" s="3"/>
      <c r="BO98" s="3"/>
      <c r="BP98" s="3"/>
      <c r="BQ98" s="3"/>
      <c r="BR98" s="3"/>
      <c r="BS98" s="3"/>
      <c r="BT98" s="3"/>
      <c r="BU98" s="3"/>
      <c r="BV98" s="3"/>
      <c r="BW98" s="3"/>
      <c r="BX98" s="239"/>
      <c r="BY98" s="238"/>
      <c r="BZ98" s="223">
        <v>31.0</v>
      </c>
      <c r="CA98" s="328"/>
      <c r="CB98" s="329"/>
      <c r="CC98" s="3"/>
      <c r="CD98" s="3"/>
      <c r="CE98" s="3"/>
      <c r="CF98" s="3"/>
      <c r="CG98" s="3"/>
      <c r="CH98" s="3"/>
      <c r="CI98" s="3"/>
      <c r="CJ98" s="3"/>
      <c r="CK98" s="3"/>
      <c r="CL98" s="3"/>
      <c r="CM98" s="3"/>
      <c r="CN98" s="3"/>
      <c r="CO98" s="3"/>
      <c r="CP98" s="3"/>
      <c r="CQ98" s="239"/>
    </row>
    <row r="99" ht="12.75" customHeight="1">
      <c r="A99" s="238"/>
      <c r="B99" s="223">
        <v>32.0</v>
      </c>
      <c r="C99" s="328"/>
      <c r="D99" s="329"/>
      <c r="E99" s="3"/>
      <c r="F99" s="3"/>
      <c r="G99" s="3"/>
      <c r="H99" s="3"/>
      <c r="I99" s="3"/>
      <c r="J99" s="3"/>
      <c r="K99" s="3"/>
      <c r="L99" s="3"/>
      <c r="M99" s="3"/>
      <c r="N99" s="3"/>
      <c r="O99" s="3"/>
      <c r="P99" s="3"/>
      <c r="Q99" s="3"/>
      <c r="R99" s="3"/>
      <c r="S99" s="239"/>
      <c r="T99" s="238"/>
      <c r="U99" s="223">
        <v>32.0</v>
      </c>
      <c r="V99" s="328"/>
      <c r="W99" s="329"/>
      <c r="X99" s="3"/>
      <c r="Y99" s="3"/>
      <c r="Z99" s="3"/>
      <c r="AA99" s="3"/>
      <c r="AB99" s="3"/>
      <c r="AC99" s="3"/>
      <c r="AD99" s="3"/>
      <c r="AE99" s="3"/>
      <c r="AF99" s="3"/>
      <c r="AG99" s="3"/>
      <c r="AH99" s="3"/>
      <c r="AI99" s="3"/>
      <c r="AJ99" s="3"/>
      <c r="AK99" s="3"/>
      <c r="AL99" s="239"/>
      <c r="AM99" s="238"/>
      <c r="AN99" s="223">
        <v>32.0</v>
      </c>
      <c r="AO99" s="328"/>
      <c r="AP99" s="329"/>
      <c r="AQ99" s="3"/>
      <c r="AR99" s="3"/>
      <c r="AS99" s="3"/>
      <c r="AT99" s="3"/>
      <c r="AU99" s="3"/>
      <c r="AV99" s="3"/>
      <c r="AW99" s="3"/>
      <c r="AX99" s="3"/>
      <c r="AY99" s="3"/>
      <c r="AZ99" s="3"/>
      <c r="BA99" s="3"/>
      <c r="BB99" s="3"/>
      <c r="BC99" s="3"/>
      <c r="BD99" s="3"/>
      <c r="BE99" s="239"/>
      <c r="BF99" s="238"/>
      <c r="BG99" s="223">
        <v>32.0</v>
      </c>
      <c r="BH99" s="328"/>
      <c r="BI99" s="329"/>
      <c r="BJ99" s="3"/>
      <c r="BK99" s="3"/>
      <c r="BL99" s="3"/>
      <c r="BM99" s="3"/>
      <c r="BN99" s="3"/>
      <c r="BO99" s="3"/>
      <c r="BP99" s="3"/>
      <c r="BQ99" s="3"/>
      <c r="BR99" s="3"/>
      <c r="BS99" s="3"/>
      <c r="BT99" s="3"/>
      <c r="BU99" s="3"/>
      <c r="BV99" s="3"/>
      <c r="BW99" s="3"/>
      <c r="BX99" s="239"/>
      <c r="BY99" s="238"/>
      <c r="BZ99" s="223">
        <v>32.0</v>
      </c>
      <c r="CA99" s="328"/>
      <c r="CB99" s="329"/>
      <c r="CC99" s="3"/>
      <c r="CD99" s="3"/>
      <c r="CE99" s="3"/>
      <c r="CF99" s="3"/>
      <c r="CG99" s="3"/>
      <c r="CH99" s="3"/>
      <c r="CI99" s="3"/>
      <c r="CJ99" s="3"/>
      <c r="CK99" s="3"/>
      <c r="CL99" s="3"/>
      <c r="CM99" s="3"/>
      <c r="CN99" s="3"/>
      <c r="CO99" s="3"/>
      <c r="CP99" s="3"/>
      <c r="CQ99" s="239"/>
    </row>
    <row r="100" ht="12.75" customHeight="1">
      <c r="A100" s="238"/>
      <c r="B100" s="223">
        <v>33.0</v>
      </c>
      <c r="C100" s="328"/>
      <c r="D100" s="329"/>
      <c r="E100" s="3"/>
      <c r="F100" s="3"/>
      <c r="G100" s="3"/>
      <c r="H100" s="3"/>
      <c r="I100" s="3"/>
      <c r="J100" s="3"/>
      <c r="K100" s="3"/>
      <c r="L100" s="3"/>
      <c r="M100" s="3"/>
      <c r="N100" s="3"/>
      <c r="O100" s="3"/>
      <c r="P100" s="3"/>
      <c r="Q100" s="3"/>
      <c r="R100" s="3"/>
      <c r="S100" s="239"/>
      <c r="T100" s="238"/>
      <c r="U100" s="223">
        <v>33.0</v>
      </c>
      <c r="V100" s="328"/>
      <c r="W100" s="329"/>
      <c r="X100" s="3"/>
      <c r="Y100" s="3"/>
      <c r="Z100" s="3"/>
      <c r="AA100" s="3"/>
      <c r="AB100" s="3"/>
      <c r="AC100" s="3"/>
      <c r="AD100" s="3"/>
      <c r="AE100" s="3"/>
      <c r="AF100" s="3"/>
      <c r="AG100" s="3"/>
      <c r="AH100" s="3"/>
      <c r="AI100" s="3"/>
      <c r="AJ100" s="3"/>
      <c r="AK100" s="3"/>
      <c r="AL100" s="239"/>
      <c r="AM100" s="238"/>
      <c r="AN100" s="223">
        <v>33.0</v>
      </c>
      <c r="AO100" s="328"/>
      <c r="AP100" s="329"/>
      <c r="AQ100" s="3"/>
      <c r="AR100" s="3"/>
      <c r="AS100" s="3"/>
      <c r="AT100" s="3"/>
      <c r="AU100" s="3"/>
      <c r="AV100" s="3"/>
      <c r="AW100" s="3"/>
      <c r="AX100" s="3"/>
      <c r="AY100" s="3"/>
      <c r="AZ100" s="3"/>
      <c r="BA100" s="3"/>
      <c r="BB100" s="3"/>
      <c r="BC100" s="3"/>
      <c r="BD100" s="3"/>
      <c r="BE100" s="239"/>
      <c r="BF100" s="238"/>
      <c r="BG100" s="223">
        <v>33.0</v>
      </c>
      <c r="BH100" s="328"/>
      <c r="BI100" s="329"/>
      <c r="BJ100" s="3"/>
      <c r="BK100" s="3"/>
      <c r="BL100" s="3"/>
      <c r="BM100" s="3"/>
      <c r="BN100" s="3"/>
      <c r="BO100" s="3"/>
      <c r="BP100" s="3"/>
      <c r="BQ100" s="3"/>
      <c r="BR100" s="3"/>
      <c r="BS100" s="3"/>
      <c r="BT100" s="3"/>
      <c r="BU100" s="3"/>
      <c r="BV100" s="3"/>
      <c r="BW100" s="3"/>
      <c r="BX100" s="239"/>
      <c r="BY100" s="238"/>
      <c r="BZ100" s="223">
        <v>33.0</v>
      </c>
      <c r="CA100" s="328"/>
      <c r="CB100" s="329"/>
      <c r="CC100" s="3"/>
      <c r="CD100" s="3"/>
      <c r="CE100" s="3"/>
      <c r="CF100" s="3"/>
      <c r="CG100" s="3"/>
      <c r="CH100" s="3"/>
      <c r="CI100" s="3"/>
      <c r="CJ100" s="3"/>
      <c r="CK100" s="3"/>
      <c r="CL100" s="3"/>
      <c r="CM100" s="3"/>
      <c r="CN100" s="3"/>
      <c r="CO100" s="3"/>
      <c r="CP100" s="3"/>
      <c r="CQ100" s="239"/>
    </row>
    <row r="101" ht="12.75" customHeight="1">
      <c r="A101" s="238"/>
      <c r="B101" s="223">
        <v>34.0</v>
      </c>
      <c r="C101" s="328"/>
      <c r="D101" s="329"/>
      <c r="E101" s="3"/>
      <c r="F101" s="3"/>
      <c r="G101" s="3"/>
      <c r="H101" s="3"/>
      <c r="I101" s="3"/>
      <c r="J101" s="3"/>
      <c r="K101" s="3"/>
      <c r="L101" s="3"/>
      <c r="M101" s="3"/>
      <c r="N101" s="3"/>
      <c r="O101" s="3"/>
      <c r="P101" s="3"/>
      <c r="Q101" s="3"/>
      <c r="R101" s="3"/>
      <c r="S101" s="239"/>
      <c r="T101" s="238"/>
      <c r="U101" s="223">
        <v>34.0</v>
      </c>
      <c r="V101" s="328"/>
      <c r="W101" s="329"/>
      <c r="X101" s="3"/>
      <c r="Y101" s="3"/>
      <c r="Z101" s="3"/>
      <c r="AA101" s="3"/>
      <c r="AB101" s="3"/>
      <c r="AC101" s="3"/>
      <c r="AD101" s="3"/>
      <c r="AE101" s="3"/>
      <c r="AF101" s="3"/>
      <c r="AG101" s="3"/>
      <c r="AH101" s="3"/>
      <c r="AI101" s="3"/>
      <c r="AJ101" s="3"/>
      <c r="AK101" s="3"/>
      <c r="AL101" s="239"/>
      <c r="AM101" s="238"/>
      <c r="AN101" s="223">
        <v>34.0</v>
      </c>
      <c r="AO101" s="328"/>
      <c r="AP101" s="329"/>
      <c r="AQ101" s="3"/>
      <c r="AR101" s="3"/>
      <c r="AS101" s="3"/>
      <c r="AT101" s="3"/>
      <c r="AU101" s="3"/>
      <c r="AV101" s="3"/>
      <c r="AW101" s="3"/>
      <c r="AX101" s="3"/>
      <c r="AY101" s="3"/>
      <c r="AZ101" s="3"/>
      <c r="BA101" s="3"/>
      <c r="BB101" s="3"/>
      <c r="BC101" s="3"/>
      <c r="BD101" s="3"/>
      <c r="BE101" s="239"/>
      <c r="BF101" s="238"/>
      <c r="BG101" s="223">
        <v>34.0</v>
      </c>
      <c r="BH101" s="328"/>
      <c r="BI101" s="329"/>
      <c r="BJ101" s="3"/>
      <c r="BK101" s="3"/>
      <c r="BL101" s="3"/>
      <c r="BM101" s="3"/>
      <c r="BN101" s="3"/>
      <c r="BO101" s="3"/>
      <c r="BP101" s="3"/>
      <c r="BQ101" s="3"/>
      <c r="BR101" s="3"/>
      <c r="BS101" s="3"/>
      <c r="BT101" s="3"/>
      <c r="BU101" s="3"/>
      <c r="BV101" s="3"/>
      <c r="BW101" s="3"/>
      <c r="BX101" s="239"/>
      <c r="BY101" s="238"/>
      <c r="BZ101" s="223">
        <v>34.0</v>
      </c>
      <c r="CA101" s="328"/>
      <c r="CB101" s="329"/>
      <c r="CC101" s="3"/>
      <c r="CD101" s="3"/>
      <c r="CE101" s="3"/>
      <c r="CF101" s="3"/>
      <c r="CG101" s="3"/>
      <c r="CH101" s="3"/>
      <c r="CI101" s="3"/>
      <c r="CJ101" s="3"/>
      <c r="CK101" s="3"/>
      <c r="CL101" s="3"/>
      <c r="CM101" s="3"/>
      <c r="CN101" s="3"/>
      <c r="CO101" s="3"/>
      <c r="CP101" s="3"/>
      <c r="CQ101" s="239"/>
    </row>
    <row r="102" ht="12.75" customHeight="1">
      <c r="A102" s="238"/>
      <c r="B102" s="223">
        <v>35.0</v>
      </c>
      <c r="C102" s="328"/>
      <c r="D102" s="329"/>
      <c r="E102" s="3"/>
      <c r="F102" s="3"/>
      <c r="G102" s="3"/>
      <c r="H102" s="3"/>
      <c r="I102" s="3"/>
      <c r="J102" s="3"/>
      <c r="K102" s="3"/>
      <c r="L102" s="3"/>
      <c r="M102" s="3"/>
      <c r="N102" s="3"/>
      <c r="O102" s="3"/>
      <c r="P102" s="3"/>
      <c r="Q102" s="3"/>
      <c r="R102" s="3"/>
      <c r="S102" s="239"/>
      <c r="T102" s="238"/>
      <c r="U102" s="223">
        <v>35.0</v>
      </c>
      <c r="V102" s="328"/>
      <c r="W102" s="329"/>
      <c r="X102" s="3"/>
      <c r="Y102" s="3"/>
      <c r="Z102" s="3"/>
      <c r="AA102" s="3"/>
      <c r="AB102" s="3"/>
      <c r="AC102" s="3"/>
      <c r="AD102" s="3"/>
      <c r="AE102" s="3"/>
      <c r="AF102" s="3"/>
      <c r="AG102" s="3"/>
      <c r="AH102" s="3"/>
      <c r="AI102" s="3"/>
      <c r="AJ102" s="3"/>
      <c r="AK102" s="3"/>
      <c r="AL102" s="239"/>
      <c r="AM102" s="238"/>
      <c r="AN102" s="223">
        <v>35.0</v>
      </c>
      <c r="AO102" s="328"/>
      <c r="AP102" s="329"/>
      <c r="AQ102" s="3"/>
      <c r="AR102" s="3"/>
      <c r="AS102" s="3"/>
      <c r="AT102" s="3"/>
      <c r="AU102" s="3"/>
      <c r="AV102" s="3"/>
      <c r="AW102" s="3"/>
      <c r="AX102" s="3"/>
      <c r="AY102" s="3"/>
      <c r="AZ102" s="3"/>
      <c r="BA102" s="3"/>
      <c r="BB102" s="3"/>
      <c r="BC102" s="3"/>
      <c r="BD102" s="3"/>
      <c r="BE102" s="239"/>
      <c r="BF102" s="238"/>
      <c r="BG102" s="223">
        <v>35.0</v>
      </c>
      <c r="BH102" s="328"/>
      <c r="BI102" s="329"/>
      <c r="BJ102" s="3"/>
      <c r="BK102" s="3"/>
      <c r="BL102" s="3"/>
      <c r="BM102" s="3"/>
      <c r="BN102" s="3"/>
      <c r="BO102" s="3"/>
      <c r="BP102" s="3"/>
      <c r="BQ102" s="3"/>
      <c r="BR102" s="3"/>
      <c r="BS102" s="3"/>
      <c r="BT102" s="3"/>
      <c r="BU102" s="3"/>
      <c r="BV102" s="3"/>
      <c r="BW102" s="3"/>
      <c r="BX102" s="239"/>
      <c r="BY102" s="238"/>
      <c r="BZ102" s="223">
        <v>35.0</v>
      </c>
      <c r="CA102" s="328"/>
      <c r="CB102" s="329"/>
      <c r="CC102" s="3"/>
      <c r="CD102" s="3"/>
      <c r="CE102" s="3"/>
      <c r="CF102" s="3"/>
      <c r="CG102" s="3"/>
      <c r="CH102" s="3"/>
      <c r="CI102" s="3"/>
      <c r="CJ102" s="3"/>
      <c r="CK102" s="3"/>
      <c r="CL102" s="3"/>
      <c r="CM102" s="3"/>
      <c r="CN102" s="3"/>
      <c r="CO102" s="3"/>
      <c r="CP102" s="3"/>
      <c r="CQ102" s="239"/>
    </row>
    <row r="103" ht="12.75" customHeight="1">
      <c r="A103" s="238"/>
      <c r="B103" s="223">
        <v>36.0</v>
      </c>
      <c r="C103" s="328"/>
      <c r="D103" s="329"/>
      <c r="E103" s="3"/>
      <c r="F103" s="3"/>
      <c r="G103" s="3"/>
      <c r="H103" s="3"/>
      <c r="I103" s="3"/>
      <c r="J103" s="3"/>
      <c r="K103" s="3"/>
      <c r="L103" s="3"/>
      <c r="M103" s="3"/>
      <c r="N103" s="3"/>
      <c r="O103" s="3"/>
      <c r="P103" s="3"/>
      <c r="Q103" s="3"/>
      <c r="R103" s="3"/>
      <c r="S103" s="239"/>
      <c r="T103" s="238"/>
      <c r="U103" s="223">
        <v>36.0</v>
      </c>
      <c r="V103" s="328"/>
      <c r="W103" s="329"/>
      <c r="X103" s="3"/>
      <c r="Y103" s="3"/>
      <c r="Z103" s="3"/>
      <c r="AA103" s="3"/>
      <c r="AB103" s="3"/>
      <c r="AC103" s="3"/>
      <c r="AD103" s="3"/>
      <c r="AE103" s="3"/>
      <c r="AF103" s="3"/>
      <c r="AG103" s="3"/>
      <c r="AH103" s="3"/>
      <c r="AI103" s="3"/>
      <c r="AJ103" s="3"/>
      <c r="AK103" s="3"/>
      <c r="AL103" s="239"/>
      <c r="AM103" s="238"/>
      <c r="AN103" s="223">
        <v>36.0</v>
      </c>
      <c r="AO103" s="328"/>
      <c r="AP103" s="329"/>
      <c r="AQ103" s="3"/>
      <c r="AR103" s="3"/>
      <c r="AS103" s="3"/>
      <c r="AT103" s="3"/>
      <c r="AU103" s="3"/>
      <c r="AV103" s="3"/>
      <c r="AW103" s="3"/>
      <c r="AX103" s="3"/>
      <c r="AY103" s="3"/>
      <c r="AZ103" s="3"/>
      <c r="BA103" s="3"/>
      <c r="BB103" s="3"/>
      <c r="BC103" s="3"/>
      <c r="BD103" s="3"/>
      <c r="BE103" s="239"/>
      <c r="BF103" s="238"/>
      <c r="BG103" s="223">
        <v>36.0</v>
      </c>
      <c r="BH103" s="328"/>
      <c r="BI103" s="329"/>
      <c r="BJ103" s="3"/>
      <c r="BK103" s="3"/>
      <c r="BL103" s="3"/>
      <c r="BM103" s="3"/>
      <c r="BN103" s="3"/>
      <c r="BO103" s="3"/>
      <c r="BP103" s="3"/>
      <c r="BQ103" s="3"/>
      <c r="BR103" s="3"/>
      <c r="BS103" s="3"/>
      <c r="BT103" s="3"/>
      <c r="BU103" s="3"/>
      <c r="BV103" s="3"/>
      <c r="BW103" s="3"/>
      <c r="BX103" s="239"/>
      <c r="BY103" s="238"/>
      <c r="BZ103" s="223">
        <v>36.0</v>
      </c>
      <c r="CA103" s="328"/>
      <c r="CB103" s="329"/>
      <c r="CC103" s="3"/>
      <c r="CD103" s="3"/>
      <c r="CE103" s="3"/>
      <c r="CF103" s="3"/>
      <c r="CG103" s="3"/>
      <c r="CH103" s="3"/>
      <c r="CI103" s="3"/>
      <c r="CJ103" s="3"/>
      <c r="CK103" s="3"/>
      <c r="CL103" s="3"/>
      <c r="CM103" s="3"/>
      <c r="CN103" s="3"/>
      <c r="CO103" s="3"/>
      <c r="CP103" s="3"/>
      <c r="CQ103" s="239"/>
    </row>
    <row r="104" ht="12.75" customHeight="1">
      <c r="A104" s="238"/>
      <c r="B104" s="223">
        <v>37.0</v>
      </c>
      <c r="C104" s="328"/>
      <c r="D104" s="329"/>
      <c r="E104" s="3"/>
      <c r="F104" s="3"/>
      <c r="G104" s="3"/>
      <c r="H104" s="3"/>
      <c r="I104" s="3"/>
      <c r="J104" s="3"/>
      <c r="K104" s="3"/>
      <c r="L104" s="3"/>
      <c r="M104" s="3"/>
      <c r="N104" s="3"/>
      <c r="O104" s="3"/>
      <c r="P104" s="3"/>
      <c r="Q104" s="3"/>
      <c r="R104" s="3"/>
      <c r="S104" s="239"/>
      <c r="T104" s="238"/>
      <c r="U104" s="223">
        <v>37.0</v>
      </c>
      <c r="V104" s="328"/>
      <c r="W104" s="329"/>
      <c r="X104" s="3"/>
      <c r="Y104" s="3"/>
      <c r="Z104" s="3"/>
      <c r="AA104" s="3"/>
      <c r="AB104" s="3"/>
      <c r="AC104" s="3"/>
      <c r="AD104" s="3"/>
      <c r="AE104" s="3"/>
      <c r="AF104" s="3"/>
      <c r="AG104" s="3"/>
      <c r="AH104" s="3"/>
      <c r="AI104" s="3"/>
      <c r="AJ104" s="3"/>
      <c r="AK104" s="3"/>
      <c r="AL104" s="239"/>
      <c r="AM104" s="238"/>
      <c r="AN104" s="223">
        <v>37.0</v>
      </c>
      <c r="AO104" s="328"/>
      <c r="AP104" s="329"/>
      <c r="AQ104" s="3"/>
      <c r="AR104" s="3"/>
      <c r="AS104" s="3"/>
      <c r="AT104" s="3"/>
      <c r="AU104" s="3"/>
      <c r="AV104" s="3"/>
      <c r="AW104" s="3"/>
      <c r="AX104" s="3"/>
      <c r="AY104" s="3"/>
      <c r="AZ104" s="3"/>
      <c r="BA104" s="3"/>
      <c r="BB104" s="3"/>
      <c r="BC104" s="3"/>
      <c r="BD104" s="3"/>
      <c r="BE104" s="239"/>
      <c r="BF104" s="238"/>
      <c r="BG104" s="223">
        <v>37.0</v>
      </c>
      <c r="BH104" s="328"/>
      <c r="BI104" s="329"/>
      <c r="BJ104" s="3"/>
      <c r="BK104" s="3"/>
      <c r="BL104" s="3"/>
      <c r="BM104" s="3"/>
      <c r="BN104" s="3"/>
      <c r="BO104" s="3"/>
      <c r="BP104" s="3"/>
      <c r="BQ104" s="3"/>
      <c r="BR104" s="3"/>
      <c r="BS104" s="3"/>
      <c r="BT104" s="3"/>
      <c r="BU104" s="3"/>
      <c r="BV104" s="3"/>
      <c r="BW104" s="3"/>
      <c r="BX104" s="239"/>
      <c r="BY104" s="238"/>
      <c r="BZ104" s="223">
        <v>37.0</v>
      </c>
      <c r="CA104" s="328"/>
      <c r="CB104" s="329"/>
      <c r="CC104" s="3"/>
      <c r="CD104" s="3"/>
      <c r="CE104" s="3"/>
      <c r="CF104" s="3"/>
      <c r="CG104" s="3"/>
      <c r="CH104" s="3"/>
      <c r="CI104" s="3"/>
      <c r="CJ104" s="3"/>
      <c r="CK104" s="3"/>
      <c r="CL104" s="3"/>
      <c r="CM104" s="3"/>
      <c r="CN104" s="3"/>
      <c r="CO104" s="3"/>
      <c r="CP104" s="3"/>
      <c r="CQ104" s="239"/>
    </row>
    <row r="105" ht="12.75" customHeight="1">
      <c r="A105" s="238"/>
      <c r="B105" s="223">
        <v>38.0</v>
      </c>
      <c r="C105" s="328"/>
      <c r="D105" s="329"/>
      <c r="E105" s="3"/>
      <c r="F105" s="3"/>
      <c r="G105" s="3"/>
      <c r="H105" s="3"/>
      <c r="I105" s="3"/>
      <c r="J105" s="3"/>
      <c r="K105" s="3"/>
      <c r="L105" s="3"/>
      <c r="M105" s="3"/>
      <c r="N105" s="3"/>
      <c r="O105" s="3"/>
      <c r="P105" s="3"/>
      <c r="Q105" s="3"/>
      <c r="R105" s="3"/>
      <c r="S105" s="239"/>
      <c r="T105" s="238"/>
      <c r="U105" s="223">
        <v>38.0</v>
      </c>
      <c r="V105" s="328"/>
      <c r="W105" s="329"/>
      <c r="X105" s="3"/>
      <c r="Y105" s="3"/>
      <c r="Z105" s="3"/>
      <c r="AA105" s="3"/>
      <c r="AB105" s="3"/>
      <c r="AC105" s="3"/>
      <c r="AD105" s="3"/>
      <c r="AE105" s="3"/>
      <c r="AF105" s="3"/>
      <c r="AG105" s="3"/>
      <c r="AH105" s="3"/>
      <c r="AI105" s="3"/>
      <c r="AJ105" s="3"/>
      <c r="AK105" s="3"/>
      <c r="AL105" s="239"/>
      <c r="AM105" s="238"/>
      <c r="AN105" s="223">
        <v>38.0</v>
      </c>
      <c r="AO105" s="328"/>
      <c r="AP105" s="329"/>
      <c r="AQ105" s="3"/>
      <c r="AR105" s="3"/>
      <c r="AS105" s="3"/>
      <c r="AT105" s="3"/>
      <c r="AU105" s="3"/>
      <c r="AV105" s="3"/>
      <c r="AW105" s="3"/>
      <c r="AX105" s="3"/>
      <c r="AY105" s="3"/>
      <c r="AZ105" s="3"/>
      <c r="BA105" s="3"/>
      <c r="BB105" s="3"/>
      <c r="BC105" s="3"/>
      <c r="BD105" s="3"/>
      <c r="BE105" s="239"/>
      <c r="BF105" s="238"/>
      <c r="BG105" s="223">
        <v>38.0</v>
      </c>
      <c r="BH105" s="328"/>
      <c r="BI105" s="329"/>
      <c r="BJ105" s="3"/>
      <c r="BK105" s="3"/>
      <c r="BL105" s="3"/>
      <c r="BM105" s="3"/>
      <c r="BN105" s="3"/>
      <c r="BO105" s="3"/>
      <c r="BP105" s="3"/>
      <c r="BQ105" s="3"/>
      <c r="BR105" s="3"/>
      <c r="BS105" s="3"/>
      <c r="BT105" s="3"/>
      <c r="BU105" s="3"/>
      <c r="BV105" s="3"/>
      <c r="BW105" s="3"/>
      <c r="BX105" s="239"/>
      <c r="BY105" s="238"/>
      <c r="BZ105" s="223">
        <v>38.0</v>
      </c>
      <c r="CA105" s="328"/>
      <c r="CB105" s="329"/>
      <c r="CC105" s="3"/>
      <c r="CD105" s="3"/>
      <c r="CE105" s="3"/>
      <c r="CF105" s="3"/>
      <c r="CG105" s="3"/>
      <c r="CH105" s="3"/>
      <c r="CI105" s="3"/>
      <c r="CJ105" s="3"/>
      <c r="CK105" s="3"/>
      <c r="CL105" s="3"/>
      <c r="CM105" s="3"/>
      <c r="CN105" s="3"/>
      <c r="CO105" s="3"/>
      <c r="CP105" s="3"/>
      <c r="CQ105" s="239"/>
    </row>
    <row r="106" ht="12.75" customHeight="1">
      <c r="A106" s="238"/>
      <c r="B106" s="223">
        <v>39.0</v>
      </c>
      <c r="C106" s="328"/>
      <c r="D106" s="329"/>
      <c r="E106" s="3"/>
      <c r="F106" s="3"/>
      <c r="G106" s="3"/>
      <c r="H106" s="3"/>
      <c r="I106" s="3"/>
      <c r="J106" s="3"/>
      <c r="K106" s="3"/>
      <c r="L106" s="3"/>
      <c r="M106" s="3"/>
      <c r="N106" s="3"/>
      <c r="O106" s="3"/>
      <c r="P106" s="3"/>
      <c r="Q106" s="3"/>
      <c r="R106" s="3"/>
      <c r="S106" s="239"/>
      <c r="T106" s="238"/>
      <c r="U106" s="223">
        <v>39.0</v>
      </c>
      <c r="V106" s="328"/>
      <c r="W106" s="329"/>
      <c r="X106" s="3"/>
      <c r="Y106" s="3"/>
      <c r="Z106" s="3"/>
      <c r="AA106" s="3"/>
      <c r="AB106" s="3"/>
      <c r="AC106" s="3"/>
      <c r="AD106" s="3"/>
      <c r="AE106" s="3"/>
      <c r="AF106" s="3"/>
      <c r="AG106" s="3"/>
      <c r="AH106" s="3"/>
      <c r="AI106" s="3"/>
      <c r="AJ106" s="3"/>
      <c r="AK106" s="3"/>
      <c r="AL106" s="239"/>
      <c r="AM106" s="238"/>
      <c r="AN106" s="223">
        <v>39.0</v>
      </c>
      <c r="AO106" s="328"/>
      <c r="AP106" s="329"/>
      <c r="AQ106" s="3"/>
      <c r="AR106" s="3"/>
      <c r="AS106" s="3"/>
      <c r="AT106" s="3"/>
      <c r="AU106" s="3"/>
      <c r="AV106" s="3"/>
      <c r="AW106" s="3"/>
      <c r="AX106" s="3"/>
      <c r="AY106" s="3"/>
      <c r="AZ106" s="3"/>
      <c r="BA106" s="3"/>
      <c r="BB106" s="3"/>
      <c r="BC106" s="3"/>
      <c r="BD106" s="3"/>
      <c r="BE106" s="239"/>
      <c r="BF106" s="238"/>
      <c r="BG106" s="223">
        <v>39.0</v>
      </c>
      <c r="BH106" s="328"/>
      <c r="BI106" s="329"/>
      <c r="BJ106" s="3"/>
      <c r="BK106" s="3"/>
      <c r="BL106" s="3"/>
      <c r="BM106" s="3"/>
      <c r="BN106" s="3"/>
      <c r="BO106" s="3"/>
      <c r="BP106" s="3"/>
      <c r="BQ106" s="3"/>
      <c r="BR106" s="3"/>
      <c r="BS106" s="3"/>
      <c r="BT106" s="3"/>
      <c r="BU106" s="3"/>
      <c r="BV106" s="3"/>
      <c r="BW106" s="3"/>
      <c r="BX106" s="239"/>
      <c r="BY106" s="238"/>
      <c r="BZ106" s="223">
        <v>39.0</v>
      </c>
      <c r="CA106" s="328"/>
      <c r="CB106" s="329"/>
      <c r="CC106" s="3"/>
      <c r="CD106" s="3"/>
      <c r="CE106" s="3"/>
      <c r="CF106" s="3"/>
      <c r="CG106" s="3"/>
      <c r="CH106" s="3"/>
      <c r="CI106" s="3"/>
      <c r="CJ106" s="3"/>
      <c r="CK106" s="3"/>
      <c r="CL106" s="3"/>
      <c r="CM106" s="3"/>
      <c r="CN106" s="3"/>
      <c r="CO106" s="3"/>
      <c r="CP106" s="3"/>
      <c r="CQ106" s="239"/>
    </row>
    <row r="107" ht="12.75" customHeight="1">
      <c r="A107" s="238"/>
      <c r="B107" s="223">
        <v>40.0</v>
      </c>
      <c r="C107" s="328"/>
      <c r="D107" s="329"/>
      <c r="E107" s="3"/>
      <c r="F107" s="3"/>
      <c r="G107" s="3"/>
      <c r="H107" s="3"/>
      <c r="I107" s="3"/>
      <c r="J107" s="3"/>
      <c r="K107" s="3"/>
      <c r="L107" s="3"/>
      <c r="M107" s="3"/>
      <c r="N107" s="3"/>
      <c r="O107" s="3"/>
      <c r="P107" s="3"/>
      <c r="Q107" s="3"/>
      <c r="R107" s="3"/>
      <c r="S107" s="239"/>
      <c r="T107" s="238"/>
      <c r="U107" s="223">
        <v>40.0</v>
      </c>
      <c r="V107" s="328"/>
      <c r="W107" s="329"/>
      <c r="X107" s="3"/>
      <c r="Y107" s="3"/>
      <c r="Z107" s="3"/>
      <c r="AA107" s="3"/>
      <c r="AB107" s="3"/>
      <c r="AC107" s="3"/>
      <c r="AD107" s="3"/>
      <c r="AE107" s="3"/>
      <c r="AF107" s="3"/>
      <c r="AG107" s="3"/>
      <c r="AH107" s="3"/>
      <c r="AI107" s="3"/>
      <c r="AJ107" s="3"/>
      <c r="AK107" s="3"/>
      <c r="AL107" s="239"/>
      <c r="AM107" s="238"/>
      <c r="AN107" s="223">
        <v>40.0</v>
      </c>
      <c r="AO107" s="328"/>
      <c r="AP107" s="329"/>
      <c r="AQ107" s="3"/>
      <c r="AR107" s="3"/>
      <c r="AS107" s="3"/>
      <c r="AT107" s="3"/>
      <c r="AU107" s="3"/>
      <c r="AV107" s="3"/>
      <c r="AW107" s="3"/>
      <c r="AX107" s="3"/>
      <c r="AY107" s="3"/>
      <c r="AZ107" s="3"/>
      <c r="BA107" s="3"/>
      <c r="BB107" s="3"/>
      <c r="BC107" s="3"/>
      <c r="BD107" s="3"/>
      <c r="BE107" s="239"/>
      <c r="BF107" s="238"/>
      <c r="BG107" s="223">
        <v>40.0</v>
      </c>
      <c r="BH107" s="328"/>
      <c r="BI107" s="329"/>
      <c r="BJ107" s="3"/>
      <c r="BK107" s="3"/>
      <c r="BL107" s="3"/>
      <c r="BM107" s="3"/>
      <c r="BN107" s="3"/>
      <c r="BO107" s="3"/>
      <c r="BP107" s="3"/>
      <c r="BQ107" s="3"/>
      <c r="BR107" s="3"/>
      <c r="BS107" s="3"/>
      <c r="BT107" s="3"/>
      <c r="BU107" s="3"/>
      <c r="BV107" s="3"/>
      <c r="BW107" s="3"/>
      <c r="BX107" s="239"/>
      <c r="BY107" s="238"/>
      <c r="BZ107" s="223">
        <v>40.0</v>
      </c>
      <c r="CA107" s="328"/>
      <c r="CB107" s="329"/>
      <c r="CC107" s="3"/>
      <c r="CD107" s="3"/>
      <c r="CE107" s="3"/>
      <c r="CF107" s="3"/>
      <c r="CG107" s="3"/>
      <c r="CH107" s="3"/>
      <c r="CI107" s="3"/>
      <c r="CJ107" s="3"/>
      <c r="CK107" s="3"/>
      <c r="CL107" s="3"/>
      <c r="CM107" s="3"/>
      <c r="CN107" s="3"/>
      <c r="CO107" s="3"/>
      <c r="CP107" s="3"/>
      <c r="CQ107" s="239"/>
    </row>
    <row r="108" ht="12.75" customHeight="1">
      <c r="A108" s="238"/>
      <c r="B108" s="223">
        <v>41.0</v>
      </c>
      <c r="C108" s="328"/>
      <c r="D108" s="329"/>
      <c r="E108" s="3"/>
      <c r="F108" s="3"/>
      <c r="G108" s="3"/>
      <c r="H108" s="3"/>
      <c r="I108" s="3"/>
      <c r="J108" s="3"/>
      <c r="K108" s="3"/>
      <c r="L108" s="3"/>
      <c r="M108" s="3"/>
      <c r="N108" s="3"/>
      <c r="O108" s="3"/>
      <c r="P108" s="3"/>
      <c r="Q108" s="3"/>
      <c r="R108" s="3"/>
      <c r="S108" s="239"/>
      <c r="T108" s="238"/>
      <c r="U108" s="223">
        <v>41.0</v>
      </c>
      <c r="V108" s="328"/>
      <c r="W108" s="329"/>
      <c r="X108" s="3"/>
      <c r="Y108" s="3"/>
      <c r="Z108" s="3"/>
      <c r="AA108" s="3"/>
      <c r="AB108" s="3"/>
      <c r="AC108" s="3"/>
      <c r="AD108" s="3"/>
      <c r="AE108" s="3"/>
      <c r="AF108" s="3"/>
      <c r="AG108" s="3"/>
      <c r="AH108" s="3"/>
      <c r="AI108" s="3"/>
      <c r="AJ108" s="3"/>
      <c r="AK108" s="3"/>
      <c r="AL108" s="239"/>
      <c r="AM108" s="238"/>
      <c r="AN108" s="223">
        <v>41.0</v>
      </c>
      <c r="AO108" s="328"/>
      <c r="AP108" s="329"/>
      <c r="AQ108" s="3"/>
      <c r="AR108" s="3"/>
      <c r="AS108" s="3"/>
      <c r="AT108" s="3"/>
      <c r="AU108" s="3"/>
      <c r="AV108" s="3"/>
      <c r="AW108" s="3"/>
      <c r="AX108" s="3"/>
      <c r="AY108" s="3"/>
      <c r="AZ108" s="3"/>
      <c r="BA108" s="3"/>
      <c r="BB108" s="3"/>
      <c r="BC108" s="3"/>
      <c r="BD108" s="3"/>
      <c r="BE108" s="239"/>
      <c r="BF108" s="238"/>
      <c r="BG108" s="223">
        <v>41.0</v>
      </c>
      <c r="BH108" s="328"/>
      <c r="BI108" s="329"/>
      <c r="BJ108" s="3"/>
      <c r="BK108" s="3"/>
      <c r="BL108" s="3"/>
      <c r="BM108" s="3"/>
      <c r="BN108" s="3"/>
      <c r="BO108" s="3"/>
      <c r="BP108" s="3"/>
      <c r="BQ108" s="3"/>
      <c r="BR108" s="3"/>
      <c r="BS108" s="3"/>
      <c r="BT108" s="3"/>
      <c r="BU108" s="3"/>
      <c r="BV108" s="3"/>
      <c r="BW108" s="3"/>
      <c r="BX108" s="239"/>
      <c r="BY108" s="238"/>
      <c r="BZ108" s="223">
        <v>41.0</v>
      </c>
      <c r="CA108" s="328"/>
      <c r="CB108" s="329"/>
      <c r="CC108" s="3"/>
      <c r="CD108" s="3"/>
      <c r="CE108" s="3"/>
      <c r="CF108" s="3"/>
      <c r="CG108" s="3"/>
      <c r="CH108" s="3"/>
      <c r="CI108" s="3"/>
      <c r="CJ108" s="3"/>
      <c r="CK108" s="3"/>
      <c r="CL108" s="3"/>
      <c r="CM108" s="3"/>
      <c r="CN108" s="3"/>
      <c r="CO108" s="3"/>
      <c r="CP108" s="3"/>
      <c r="CQ108" s="239"/>
    </row>
    <row r="109" ht="12.75" customHeight="1">
      <c r="A109" s="238"/>
      <c r="B109" s="223">
        <v>42.0</v>
      </c>
      <c r="C109" s="328"/>
      <c r="D109" s="329"/>
      <c r="E109" s="3"/>
      <c r="F109" s="3"/>
      <c r="G109" s="3"/>
      <c r="H109" s="3"/>
      <c r="I109" s="3"/>
      <c r="J109" s="3"/>
      <c r="K109" s="3"/>
      <c r="L109" s="3"/>
      <c r="M109" s="3"/>
      <c r="N109" s="3"/>
      <c r="O109" s="3"/>
      <c r="P109" s="3"/>
      <c r="Q109" s="3"/>
      <c r="R109" s="3"/>
      <c r="S109" s="239"/>
      <c r="T109" s="238"/>
      <c r="U109" s="223">
        <v>42.0</v>
      </c>
      <c r="V109" s="328"/>
      <c r="W109" s="329"/>
      <c r="X109" s="3"/>
      <c r="Y109" s="3"/>
      <c r="Z109" s="3"/>
      <c r="AA109" s="3"/>
      <c r="AB109" s="3"/>
      <c r="AC109" s="3"/>
      <c r="AD109" s="3"/>
      <c r="AE109" s="3"/>
      <c r="AF109" s="3"/>
      <c r="AG109" s="3"/>
      <c r="AH109" s="3"/>
      <c r="AI109" s="3"/>
      <c r="AJ109" s="3"/>
      <c r="AK109" s="3"/>
      <c r="AL109" s="239"/>
      <c r="AM109" s="238"/>
      <c r="AN109" s="223">
        <v>42.0</v>
      </c>
      <c r="AO109" s="328"/>
      <c r="AP109" s="329"/>
      <c r="AQ109" s="3"/>
      <c r="AR109" s="3"/>
      <c r="AS109" s="3"/>
      <c r="AT109" s="3"/>
      <c r="AU109" s="3"/>
      <c r="AV109" s="3"/>
      <c r="AW109" s="3"/>
      <c r="AX109" s="3"/>
      <c r="AY109" s="3"/>
      <c r="AZ109" s="3"/>
      <c r="BA109" s="3"/>
      <c r="BB109" s="3"/>
      <c r="BC109" s="3"/>
      <c r="BD109" s="3"/>
      <c r="BE109" s="239"/>
      <c r="BF109" s="238"/>
      <c r="BG109" s="223">
        <v>42.0</v>
      </c>
      <c r="BH109" s="328"/>
      <c r="BI109" s="329"/>
      <c r="BJ109" s="3"/>
      <c r="BK109" s="3"/>
      <c r="BL109" s="3"/>
      <c r="BM109" s="3"/>
      <c r="BN109" s="3"/>
      <c r="BO109" s="3"/>
      <c r="BP109" s="3"/>
      <c r="BQ109" s="3"/>
      <c r="BR109" s="3"/>
      <c r="BS109" s="3"/>
      <c r="BT109" s="3"/>
      <c r="BU109" s="3"/>
      <c r="BV109" s="3"/>
      <c r="BW109" s="3"/>
      <c r="BX109" s="239"/>
      <c r="BY109" s="238"/>
      <c r="BZ109" s="223">
        <v>42.0</v>
      </c>
      <c r="CA109" s="328"/>
      <c r="CB109" s="329"/>
      <c r="CC109" s="3"/>
      <c r="CD109" s="3"/>
      <c r="CE109" s="3"/>
      <c r="CF109" s="3"/>
      <c r="CG109" s="3"/>
      <c r="CH109" s="3"/>
      <c r="CI109" s="3"/>
      <c r="CJ109" s="3"/>
      <c r="CK109" s="3"/>
      <c r="CL109" s="3"/>
      <c r="CM109" s="3"/>
      <c r="CN109" s="3"/>
      <c r="CO109" s="3"/>
      <c r="CP109" s="3"/>
      <c r="CQ109" s="239"/>
    </row>
    <row r="110" ht="12.75" customHeight="1">
      <c r="A110" s="238"/>
      <c r="B110" s="223">
        <v>43.0</v>
      </c>
      <c r="C110" s="328"/>
      <c r="D110" s="329"/>
      <c r="E110" s="3"/>
      <c r="F110" s="3"/>
      <c r="G110" s="3"/>
      <c r="H110" s="3"/>
      <c r="I110" s="3"/>
      <c r="J110" s="3"/>
      <c r="K110" s="3"/>
      <c r="L110" s="3"/>
      <c r="M110" s="3"/>
      <c r="N110" s="3"/>
      <c r="O110" s="3"/>
      <c r="P110" s="3"/>
      <c r="Q110" s="3"/>
      <c r="R110" s="3"/>
      <c r="S110" s="239"/>
      <c r="T110" s="238"/>
      <c r="U110" s="223">
        <v>43.0</v>
      </c>
      <c r="V110" s="328"/>
      <c r="W110" s="329"/>
      <c r="X110" s="3"/>
      <c r="Y110" s="3"/>
      <c r="Z110" s="3"/>
      <c r="AA110" s="3"/>
      <c r="AB110" s="3"/>
      <c r="AC110" s="3"/>
      <c r="AD110" s="3"/>
      <c r="AE110" s="3"/>
      <c r="AF110" s="3"/>
      <c r="AG110" s="3"/>
      <c r="AH110" s="3"/>
      <c r="AI110" s="3"/>
      <c r="AJ110" s="3"/>
      <c r="AK110" s="3"/>
      <c r="AL110" s="239"/>
      <c r="AM110" s="238"/>
      <c r="AN110" s="223">
        <v>43.0</v>
      </c>
      <c r="AO110" s="328"/>
      <c r="AP110" s="329"/>
      <c r="AQ110" s="3"/>
      <c r="AR110" s="3"/>
      <c r="AS110" s="3"/>
      <c r="AT110" s="3"/>
      <c r="AU110" s="3"/>
      <c r="AV110" s="3"/>
      <c r="AW110" s="3"/>
      <c r="AX110" s="3"/>
      <c r="AY110" s="3"/>
      <c r="AZ110" s="3"/>
      <c r="BA110" s="3"/>
      <c r="BB110" s="3"/>
      <c r="BC110" s="3"/>
      <c r="BD110" s="3"/>
      <c r="BE110" s="239"/>
      <c r="BF110" s="238"/>
      <c r="BG110" s="223">
        <v>43.0</v>
      </c>
      <c r="BH110" s="328"/>
      <c r="BI110" s="329"/>
      <c r="BJ110" s="3"/>
      <c r="BK110" s="3"/>
      <c r="BL110" s="3"/>
      <c r="BM110" s="3"/>
      <c r="BN110" s="3"/>
      <c r="BO110" s="3"/>
      <c r="BP110" s="3"/>
      <c r="BQ110" s="3"/>
      <c r="BR110" s="3"/>
      <c r="BS110" s="3"/>
      <c r="BT110" s="3"/>
      <c r="BU110" s="3"/>
      <c r="BV110" s="3"/>
      <c r="BW110" s="3"/>
      <c r="BX110" s="239"/>
      <c r="BY110" s="238"/>
      <c r="BZ110" s="223">
        <v>43.0</v>
      </c>
      <c r="CA110" s="328"/>
      <c r="CB110" s="329"/>
      <c r="CC110" s="3"/>
      <c r="CD110" s="3"/>
      <c r="CE110" s="3"/>
      <c r="CF110" s="3"/>
      <c r="CG110" s="3"/>
      <c r="CH110" s="3"/>
      <c r="CI110" s="3"/>
      <c r="CJ110" s="3"/>
      <c r="CK110" s="3"/>
      <c r="CL110" s="3"/>
      <c r="CM110" s="3"/>
      <c r="CN110" s="3"/>
      <c r="CO110" s="3"/>
      <c r="CP110" s="3"/>
      <c r="CQ110" s="239"/>
    </row>
    <row r="111" ht="12.75" customHeight="1">
      <c r="A111" s="238"/>
      <c r="B111" s="223">
        <v>44.0</v>
      </c>
      <c r="C111" s="328"/>
      <c r="D111" s="329"/>
      <c r="E111" s="3"/>
      <c r="F111" s="3"/>
      <c r="G111" s="3"/>
      <c r="H111" s="3"/>
      <c r="I111" s="3"/>
      <c r="J111" s="3"/>
      <c r="K111" s="3"/>
      <c r="L111" s="3"/>
      <c r="M111" s="3"/>
      <c r="N111" s="3"/>
      <c r="O111" s="3"/>
      <c r="P111" s="3"/>
      <c r="Q111" s="3"/>
      <c r="R111" s="3"/>
      <c r="S111" s="239"/>
      <c r="T111" s="238"/>
      <c r="U111" s="223">
        <v>44.0</v>
      </c>
      <c r="V111" s="328"/>
      <c r="W111" s="329"/>
      <c r="X111" s="3"/>
      <c r="Y111" s="3"/>
      <c r="Z111" s="3"/>
      <c r="AA111" s="3"/>
      <c r="AB111" s="3"/>
      <c r="AC111" s="3"/>
      <c r="AD111" s="3"/>
      <c r="AE111" s="3"/>
      <c r="AF111" s="3"/>
      <c r="AG111" s="3"/>
      <c r="AH111" s="3"/>
      <c r="AI111" s="3"/>
      <c r="AJ111" s="3"/>
      <c r="AK111" s="3"/>
      <c r="AL111" s="239"/>
      <c r="AM111" s="238"/>
      <c r="AN111" s="223">
        <v>44.0</v>
      </c>
      <c r="AO111" s="328"/>
      <c r="AP111" s="329"/>
      <c r="AQ111" s="3"/>
      <c r="AR111" s="3"/>
      <c r="AS111" s="3"/>
      <c r="AT111" s="3"/>
      <c r="AU111" s="3"/>
      <c r="AV111" s="3"/>
      <c r="AW111" s="3"/>
      <c r="AX111" s="3"/>
      <c r="AY111" s="3"/>
      <c r="AZ111" s="3"/>
      <c r="BA111" s="3"/>
      <c r="BB111" s="3"/>
      <c r="BC111" s="3"/>
      <c r="BD111" s="3"/>
      <c r="BE111" s="239"/>
      <c r="BF111" s="238"/>
      <c r="BG111" s="223">
        <v>44.0</v>
      </c>
      <c r="BH111" s="328"/>
      <c r="BI111" s="329"/>
      <c r="BJ111" s="3"/>
      <c r="BK111" s="3"/>
      <c r="BL111" s="3"/>
      <c r="BM111" s="3"/>
      <c r="BN111" s="3"/>
      <c r="BO111" s="3"/>
      <c r="BP111" s="3"/>
      <c r="BQ111" s="3"/>
      <c r="BR111" s="3"/>
      <c r="BS111" s="3"/>
      <c r="BT111" s="3"/>
      <c r="BU111" s="3"/>
      <c r="BV111" s="3"/>
      <c r="BW111" s="3"/>
      <c r="BX111" s="239"/>
      <c r="BY111" s="238"/>
      <c r="BZ111" s="223">
        <v>44.0</v>
      </c>
      <c r="CA111" s="328"/>
      <c r="CB111" s="329"/>
      <c r="CC111" s="3"/>
      <c r="CD111" s="3"/>
      <c r="CE111" s="3"/>
      <c r="CF111" s="3"/>
      <c r="CG111" s="3"/>
      <c r="CH111" s="3"/>
      <c r="CI111" s="3"/>
      <c r="CJ111" s="3"/>
      <c r="CK111" s="3"/>
      <c r="CL111" s="3"/>
      <c r="CM111" s="3"/>
      <c r="CN111" s="3"/>
      <c r="CO111" s="3"/>
      <c r="CP111" s="3"/>
      <c r="CQ111" s="239"/>
    </row>
    <row r="112" ht="12.75" customHeight="1">
      <c r="A112" s="238"/>
      <c r="B112" s="223">
        <v>45.0</v>
      </c>
      <c r="C112" s="328"/>
      <c r="D112" s="329"/>
      <c r="E112" s="3"/>
      <c r="F112" s="3"/>
      <c r="G112" s="3"/>
      <c r="H112" s="3"/>
      <c r="I112" s="3"/>
      <c r="J112" s="3"/>
      <c r="K112" s="3"/>
      <c r="L112" s="3"/>
      <c r="M112" s="3"/>
      <c r="N112" s="3"/>
      <c r="O112" s="3"/>
      <c r="P112" s="3"/>
      <c r="Q112" s="3"/>
      <c r="R112" s="3"/>
      <c r="S112" s="239"/>
      <c r="T112" s="238"/>
      <c r="U112" s="223">
        <v>45.0</v>
      </c>
      <c r="V112" s="328"/>
      <c r="W112" s="329"/>
      <c r="X112" s="3"/>
      <c r="Y112" s="3"/>
      <c r="Z112" s="3"/>
      <c r="AA112" s="3"/>
      <c r="AB112" s="3"/>
      <c r="AC112" s="3"/>
      <c r="AD112" s="3"/>
      <c r="AE112" s="3"/>
      <c r="AF112" s="3"/>
      <c r="AG112" s="3"/>
      <c r="AH112" s="3"/>
      <c r="AI112" s="3"/>
      <c r="AJ112" s="3"/>
      <c r="AK112" s="3"/>
      <c r="AL112" s="239"/>
      <c r="AM112" s="238"/>
      <c r="AN112" s="223">
        <v>45.0</v>
      </c>
      <c r="AO112" s="328"/>
      <c r="AP112" s="329"/>
      <c r="AQ112" s="3"/>
      <c r="AR112" s="3"/>
      <c r="AS112" s="3"/>
      <c r="AT112" s="3"/>
      <c r="AU112" s="3"/>
      <c r="AV112" s="3"/>
      <c r="AW112" s="3"/>
      <c r="AX112" s="3"/>
      <c r="AY112" s="3"/>
      <c r="AZ112" s="3"/>
      <c r="BA112" s="3"/>
      <c r="BB112" s="3"/>
      <c r="BC112" s="3"/>
      <c r="BD112" s="3"/>
      <c r="BE112" s="239"/>
      <c r="BF112" s="238"/>
      <c r="BG112" s="223">
        <v>45.0</v>
      </c>
      <c r="BH112" s="328"/>
      <c r="BI112" s="329"/>
      <c r="BJ112" s="3"/>
      <c r="BK112" s="3"/>
      <c r="BL112" s="3"/>
      <c r="BM112" s="3"/>
      <c r="BN112" s="3"/>
      <c r="BO112" s="3"/>
      <c r="BP112" s="3"/>
      <c r="BQ112" s="3"/>
      <c r="BR112" s="3"/>
      <c r="BS112" s="3"/>
      <c r="BT112" s="3"/>
      <c r="BU112" s="3"/>
      <c r="BV112" s="3"/>
      <c r="BW112" s="3"/>
      <c r="BX112" s="239"/>
      <c r="BY112" s="238"/>
      <c r="BZ112" s="223">
        <v>45.0</v>
      </c>
      <c r="CA112" s="328"/>
      <c r="CB112" s="329"/>
      <c r="CC112" s="3"/>
      <c r="CD112" s="3"/>
      <c r="CE112" s="3"/>
      <c r="CF112" s="3"/>
      <c r="CG112" s="3"/>
      <c r="CH112" s="3"/>
      <c r="CI112" s="3"/>
      <c r="CJ112" s="3"/>
      <c r="CK112" s="3"/>
      <c r="CL112" s="3"/>
      <c r="CM112" s="3"/>
      <c r="CN112" s="3"/>
      <c r="CO112" s="3"/>
      <c r="CP112" s="3"/>
      <c r="CQ112" s="239"/>
    </row>
    <row r="113" ht="12.75" customHeight="1">
      <c r="A113" s="238"/>
      <c r="B113" s="223">
        <v>46.0</v>
      </c>
      <c r="C113" s="328"/>
      <c r="D113" s="329"/>
      <c r="E113" s="3"/>
      <c r="F113" s="3"/>
      <c r="G113" s="3"/>
      <c r="H113" s="3"/>
      <c r="I113" s="3"/>
      <c r="J113" s="3"/>
      <c r="K113" s="3"/>
      <c r="L113" s="3"/>
      <c r="M113" s="3"/>
      <c r="N113" s="3"/>
      <c r="O113" s="3"/>
      <c r="P113" s="3"/>
      <c r="Q113" s="3"/>
      <c r="R113" s="3"/>
      <c r="S113" s="239"/>
      <c r="T113" s="238"/>
      <c r="U113" s="223">
        <v>46.0</v>
      </c>
      <c r="V113" s="328"/>
      <c r="W113" s="329"/>
      <c r="X113" s="3"/>
      <c r="Y113" s="3"/>
      <c r="Z113" s="3"/>
      <c r="AA113" s="3"/>
      <c r="AB113" s="3"/>
      <c r="AC113" s="3"/>
      <c r="AD113" s="3"/>
      <c r="AE113" s="3"/>
      <c r="AF113" s="3"/>
      <c r="AG113" s="3"/>
      <c r="AH113" s="3"/>
      <c r="AI113" s="3"/>
      <c r="AJ113" s="3"/>
      <c r="AK113" s="3"/>
      <c r="AL113" s="239"/>
      <c r="AM113" s="238"/>
      <c r="AN113" s="223">
        <v>46.0</v>
      </c>
      <c r="AO113" s="328"/>
      <c r="AP113" s="329"/>
      <c r="AQ113" s="3"/>
      <c r="AR113" s="3"/>
      <c r="AS113" s="3"/>
      <c r="AT113" s="3"/>
      <c r="AU113" s="3"/>
      <c r="AV113" s="3"/>
      <c r="AW113" s="3"/>
      <c r="AX113" s="3"/>
      <c r="AY113" s="3"/>
      <c r="AZ113" s="3"/>
      <c r="BA113" s="3"/>
      <c r="BB113" s="3"/>
      <c r="BC113" s="3"/>
      <c r="BD113" s="3"/>
      <c r="BE113" s="239"/>
      <c r="BF113" s="238"/>
      <c r="BG113" s="223">
        <v>46.0</v>
      </c>
      <c r="BH113" s="328"/>
      <c r="BI113" s="329"/>
      <c r="BJ113" s="3"/>
      <c r="BK113" s="3"/>
      <c r="BL113" s="3"/>
      <c r="BM113" s="3"/>
      <c r="BN113" s="3"/>
      <c r="BO113" s="3"/>
      <c r="BP113" s="3"/>
      <c r="BQ113" s="3"/>
      <c r="BR113" s="3"/>
      <c r="BS113" s="3"/>
      <c r="BT113" s="3"/>
      <c r="BU113" s="3"/>
      <c r="BV113" s="3"/>
      <c r="BW113" s="3"/>
      <c r="BX113" s="239"/>
      <c r="BY113" s="238"/>
      <c r="BZ113" s="223">
        <v>46.0</v>
      </c>
      <c r="CA113" s="328"/>
      <c r="CB113" s="329"/>
      <c r="CC113" s="3"/>
      <c r="CD113" s="3"/>
      <c r="CE113" s="3"/>
      <c r="CF113" s="3"/>
      <c r="CG113" s="3"/>
      <c r="CH113" s="3"/>
      <c r="CI113" s="3"/>
      <c r="CJ113" s="3"/>
      <c r="CK113" s="3"/>
      <c r="CL113" s="3"/>
      <c r="CM113" s="3"/>
      <c r="CN113" s="3"/>
      <c r="CO113" s="3"/>
      <c r="CP113" s="3"/>
      <c r="CQ113" s="239"/>
    </row>
    <row r="114" ht="12.75" customHeight="1">
      <c r="A114" s="238"/>
      <c r="B114" s="223">
        <v>47.0</v>
      </c>
      <c r="C114" s="328"/>
      <c r="D114" s="329"/>
      <c r="E114" s="3"/>
      <c r="F114" s="3"/>
      <c r="G114" s="3"/>
      <c r="H114" s="3"/>
      <c r="I114" s="3"/>
      <c r="J114" s="3"/>
      <c r="K114" s="3"/>
      <c r="L114" s="3"/>
      <c r="M114" s="3"/>
      <c r="N114" s="3"/>
      <c r="O114" s="3"/>
      <c r="P114" s="3"/>
      <c r="Q114" s="3"/>
      <c r="R114" s="3"/>
      <c r="S114" s="239"/>
      <c r="T114" s="238"/>
      <c r="U114" s="223">
        <v>47.0</v>
      </c>
      <c r="V114" s="328"/>
      <c r="W114" s="329"/>
      <c r="X114" s="3"/>
      <c r="Y114" s="3"/>
      <c r="Z114" s="3"/>
      <c r="AA114" s="3"/>
      <c r="AB114" s="3"/>
      <c r="AC114" s="3"/>
      <c r="AD114" s="3"/>
      <c r="AE114" s="3"/>
      <c r="AF114" s="3"/>
      <c r="AG114" s="3"/>
      <c r="AH114" s="3"/>
      <c r="AI114" s="3"/>
      <c r="AJ114" s="3"/>
      <c r="AK114" s="3"/>
      <c r="AL114" s="239"/>
      <c r="AM114" s="238"/>
      <c r="AN114" s="223">
        <v>47.0</v>
      </c>
      <c r="AO114" s="328"/>
      <c r="AP114" s="329"/>
      <c r="AQ114" s="3"/>
      <c r="AR114" s="3"/>
      <c r="AS114" s="3"/>
      <c r="AT114" s="3"/>
      <c r="AU114" s="3"/>
      <c r="AV114" s="3"/>
      <c r="AW114" s="3"/>
      <c r="AX114" s="3"/>
      <c r="AY114" s="3"/>
      <c r="AZ114" s="3"/>
      <c r="BA114" s="3"/>
      <c r="BB114" s="3"/>
      <c r="BC114" s="3"/>
      <c r="BD114" s="3"/>
      <c r="BE114" s="239"/>
      <c r="BF114" s="238"/>
      <c r="BG114" s="223">
        <v>47.0</v>
      </c>
      <c r="BH114" s="328"/>
      <c r="BI114" s="329"/>
      <c r="BJ114" s="3"/>
      <c r="BK114" s="3"/>
      <c r="BL114" s="3"/>
      <c r="BM114" s="3"/>
      <c r="BN114" s="3"/>
      <c r="BO114" s="3"/>
      <c r="BP114" s="3"/>
      <c r="BQ114" s="3"/>
      <c r="BR114" s="3"/>
      <c r="BS114" s="3"/>
      <c r="BT114" s="3"/>
      <c r="BU114" s="3"/>
      <c r="BV114" s="3"/>
      <c r="BW114" s="3"/>
      <c r="BX114" s="239"/>
      <c r="BY114" s="238"/>
      <c r="BZ114" s="223">
        <v>47.0</v>
      </c>
      <c r="CA114" s="328"/>
      <c r="CB114" s="329"/>
      <c r="CC114" s="3"/>
      <c r="CD114" s="3"/>
      <c r="CE114" s="3"/>
      <c r="CF114" s="3"/>
      <c r="CG114" s="3"/>
      <c r="CH114" s="3"/>
      <c r="CI114" s="3"/>
      <c r="CJ114" s="3"/>
      <c r="CK114" s="3"/>
      <c r="CL114" s="3"/>
      <c r="CM114" s="3"/>
      <c r="CN114" s="3"/>
      <c r="CO114" s="3"/>
      <c r="CP114" s="3"/>
      <c r="CQ114" s="239"/>
    </row>
    <row r="115" ht="12.75" customHeight="1">
      <c r="A115" s="238"/>
      <c r="B115" s="223">
        <v>48.0</v>
      </c>
      <c r="C115" s="328"/>
      <c r="D115" s="329"/>
      <c r="E115" s="3"/>
      <c r="F115" s="3"/>
      <c r="G115" s="3"/>
      <c r="H115" s="3"/>
      <c r="I115" s="3"/>
      <c r="J115" s="3"/>
      <c r="K115" s="3"/>
      <c r="L115" s="3"/>
      <c r="M115" s="3"/>
      <c r="N115" s="3"/>
      <c r="O115" s="3"/>
      <c r="P115" s="3"/>
      <c r="Q115" s="3"/>
      <c r="R115" s="3"/>
      <c r="S115" s="239"/>
      <c r="T115" s="238"/>
      <c r="U115" s="223">
        <v>48.0</v>
      </c>
      <c r="V115" s="328"/>
      <c r="W115" s="329"/>
      <c r="X115" s="3"/>
      <c r="Y115" s="3"/>
      <c r="Z115" s="3"/>
      <c r="AA115" s="3"/>
      <c r="AB115" s="3"/>
      <c r="AC115" s="3"/>
      <c r="AD115" s="3"/>
      <c r="AE115" s="3"/>
      <c r="AF115" s="3"/>
      <c r="AG115" s="3"/>
      <c r="AH115" s="3"/>
      <c r="AI115" s="3"/>
      <c r="AJ115" s="3"/>
      <c r="AK115" s="3"/>
      <c r="AL115" s="239"/>
      <c r="AM115" s="238"/>
      <c r="AN115" s="223">
        <v>48.0</v>
      </c>
      <c r="AO115" s="328"/>
      <c r="AP115" s="329"/>
      <c r="AQ115" s="3"/>
      <c r="AR115" s="3"/>
      <c r="AS115" s="3"/>
      <c r="AT115" s="3"/>
      <c r="AU115" s="3"/>
      <c r="AV115" s="3"/>
      <c r="AW115" s="3"/>
      <c r="AX115" s="3"/>
      <c r="AY115" s="3"/>
      <c r="AZ115" s="3"/>
      <c r="BA115" s="3"/>
      <c r="BB115" s="3"/>
      <c r="BC115" s="3"/>
      <c r="BD115" s="3"/>
      <c r="BE115" s="239"/>
      <c r="BF115" s="238"/>
      <c r="BG115" s="223">
        <v>48.0</v>
      </c>
      <c r="BH115" s="328"/>
      <c r="BI115" s="329"/>
      <c r="BJ115" s="3"/>
      <c r="BK115" s="3"/>
      <c r="BL115" s="3"/>
      <c r="BM115" s="3"/>
      <c r="BN115" s="3"/>
      <c r="BO115" s="3"/>
      <c r="BP115" s="3"/>
      <c r="BQ115" s="3"/>
      <c r="BR115" s="3"/>
      <c r="BS115" s="3"/>
      <c r="BT115" s="3"/>
      <c r="BU115" s="3"/>
      <c r="BV115" s="3"/>
      <c r="BW115" s="3"/>
      <c r="BX115" s="239"/>
      <c r="BY115" s="238"/>
      <c r="BZ115" s="223">
        <v>48.0</v>
      </c>
      <c r="CA115" s="328"/>
      <c r="CB115" s="329"/>
      <c r="CC115" s="3"/>
      <c r="CD115" s="3"/>
      <c r="CE115" s="3"/>
      <c r="CF115" s="3"/>
      <c r="CG115" s="3"/>
      <c r="CH115" s="3"/>
      <c r="CI115" s="3"/>
      <c r="CJ115" s="3"/>
      <c r="CK115" s="3"/>
      <c r="CL115" s="3"/>
      <c r="CM115" s="3"/>
      <c r="CN115" s="3"/>
      <c r="CO115" s="3"/>
      <c r="CP115" s="3"/>
      <c r="CQ115" s="239"/>
    </row>
    <row r="116" ht="12.75" customHeight="1">
      <c r="A116" s="238"/>
      <c r="B116" s="223">
        <v>49.0</v>
      </c>
      <c r="C116" s="328"/>
      <c r="D116" s="329"/>
      <c r="E116" s="3"/>
      <c r="F116" s="3"/>
      <c r="G116" s="3"/>
      <c r="H116" s="3"/>
      <c r="I116" s="3"/>
      <c r="J116" s="3"/>
      <c r="K116" s="3"/>
      <c r="L116" s="3"/>
      <c r="M116" s="3"/>
      <c r="N116" s="3"/>
      <c r="O116" s="3"/>
      <c r="P116" s="3"/>
      <c r="Q116" s="3"/>
      <c r="R116" s="3"/>
      <c r="S116" s="239"/>
      <c r="T116" s="238"/>
      <c r="U116" s="223">
        <v>49.0</v>
      </c>
      <c r="V116" s="328"/>
      <c r="W116" s="329"/>
      <c r="X116" s="3"/>
      <c r="Y116" s="3"/>
      <c r="Z116" s="3"/>
      <c r="AA116" s="3"/>
      <c r="AB116" s="3"/>
      <c r="AC116" s="3"/>
      <c r="AD116" s="3"/>
      <c r="AE116" s="3"/>
      <c r="AF116" s="3"/>
      <c r="AG116" s="3"/>
      <c r="AH116" s="3"/>
      <c r="AI116" s="3"/>
      <c r="AJ116" s="3"/>
      <c r="AK116" s="3"/>
      <c r="AL116" s="239"/>
      <c r="AM116" s="238"/>
      <c r="AN116" s="223">
        <v>49.0</v>
      </c>
      <c r="AO116" s="328"/>
      <c r="AP116" s="329"/>
      <c r="AQ116" s="3"/>
      <c r="AR116" s="3"/>
      <c r="AS116" s="3"/>
      <c r="AT116" s="3"/>
      <c r="AU116" s="3"/>
      <c r="AV116" s="3"/>
      <c r="AW116" s="3"/>
      <c r="AX116" s="3"/>
      <c r="AY116" s="3"/>
      <c r="AZ116" s="3"/>
      <c r="BA116" s="3"/>
      <c r="BB116" s="3"/>
      <c r="BC116" s="3"/>
      <c r="BD116" s="3"/>
      <c r="BE116" s="239"/>
      <c r="BF116" s="238"/>
      <c r="BG116" s="223">
        <v>49.0</v>
      </c>
      <c r="BH116" s="328"/>
      <c r="BI116" s="329"/>
      <c r="BJ116" s="3"/>
      <c r="BK116" s="3"/>
      <c r="BL116" s="3"/>
      <c r="BM116" s="3"/>
      <c r="BN116" s="3"/>
      <c r="BO116" s="3"/>
      <c r="BP116" s="3"/>
      <c r="BQ116" s="3"/>
      <c r="BR116" s="3"/>
      <c r="BS116" s="3"/>
      <c r="BT116" s="3"/>
      <c r="BU116" s="3"/>
      <c r="BV116" s="3"/>
      <c r="BW116" s="3"/>
      <c r="BX116" s="239"/>
      <c r="BY116" s="238"/>
      <c r="BZ116" s="223">
        <v>49.0</v>
      </c>
      <c r="CA116" s="328"/>
      <c r="CB116" s="329"/>
      <c r="CC116" s="3"/>
      <c r="CD116" s="3"/>
      <c r="CE116" s="3"/>
      <c r="CF116" s="3"/>
      <c r="CG116" s="3"/>
      <c r="CH116" s="3"/>
      <c r="CI116" s="3"/>
      <c r="CJ116" s="3"/>
      <c r="CK116" s="3"/>
      <c r="CL116" s="3"/>
      <c r="CM116" s="3"/>
      <c r="CN116" s="3"/>
      <c r="CO116" s="3"/>
      <c r="CP116" s="3"/>
      <c r="CQ116" s="239"/>
    </row>
    <row r="117" ht="12.75" customHeight="1">
      <c r="A117" s="238"/>
      <c r="B117" s="223">
        <v>50.0</v>
      </c>
      <c r="C117" s="328"/>
      <c r="D117" s="329"/>
      <c r="E117" s="3"/>
      <c r="F117" s="3"/>
      <c r="G117" s="3"/>
      <c r="H117" s="3"/>
      <c r="I117" s="3"/>
      <c r="J117" s="3"/>
      <c r="K117" s="3"/>
      <c r="L117" s="3"/>
      <c r="M117" s="3"/>
      <c r="N117" s="3"/>
      <c r="O117" s="3"/>
      <c r="P117" s="3"/>
      <c r="Q117" s="3"/>
      <c r="R117" s="3"/>
      <c r="S117" s="239"/>
      <c r="T117" s="238"/>
      <c r="U117" s="223">
        <v>50.0</v>
      </c>
      <c r="V117" s="328"/>
      <c r="W117" s="329"/>
      <c r="X117" s="3"/>
      <c r="Y117" s="3"/>
      <c r="Z117" s="3"/>
      <c r="AA117" s="3"/>
      <c r="AB117" s="3"/>
      <c r="AC117" s="3"/>
      <c r="AD117" s="3"/>
      <c r="AE117" s="3"/>
      <c r="AF117" s="3"/>
      <c r="AG117" s="3"/>
      <c r="AH117" s="3"/>
      <c r="AI117" s="3"/>
      <c r="AJ117" s="3"/>
      <c r="AK117" s="3"/>
      <c r="AL117" s="239"/>
      <c r="AM117" s="238"/>
      <c r="AN117" s="223">
        <v>50.0</v>
      </c>
      <c r="AO117" s="328"/>
      <c r="AP117" s="329"/>
      <c r="AQ117" s="3"/>
      <c r="AR117" s="3"/>
      <c r="AS117" s="3"/>
      <c r="AT117" s="3"/>
      <c r="AU117" s="3"/>
      <c r="AV117" s="3"/>
      <c r="AW117" s="3"/>
      <c r="AX117" s="3"/>
      <c r="AY117" s="3"/>
      <c r="AZ117" s="3"/>
      <c r="BA117" s="3"/>
      <c r="BB117" s="3"/>
      <c r="BC117" s="3"/>
      <c r="BD117" s="3"/>
      <c r="BE117" s="239"/>
      <c r="BF117" s="238"/>
      <c r="BG117" s="223">
        <v>50.0</v>
      </c>
      <c r="BH117" s="328"/>
      <c r="BI117" s="329"/>
      <c r="BJ117" s="3"/>
      <c r="BK117" s="3"/>
      <c r="BL117" s="3"/>
      <c r="BM117" s="3"/>
      <c r="BN117" s="3"/>
      <c r="BO117" s="3"/>
      <c r="BP117" s="3"/>
      <c r="BQ117" s="3"/>
      <c r="BR117" s="3"/>
      <c r="BS117" s="3"/>
      <c r="BT117" s="3"/>
      <c r="BU117" s="3"/>
      <c r="BV117" s="3"/>
      <c r="BW117" s="3"/>
      <c r="BX117" s="239"/>
      <c r="BY117" s="238"/>
      <c r="BZ117" s="223">
        <v>50.0</v>
      </c>
      <c r="CA117" s="328"/>
      <c r="CB117" s="329"/>
      <c r="CC117" s="3"/>
      <c r="CD117" s="3"/>
      <c r="CE117" s="3"/>
      <c r="CF117" s="3"/>
      <c r="CG117" s="3"/>
      <c r="CH117" s="3"/>
      <c r="CI117" s="3"/>
      <c r="CJ117" s="3"/>
      <c r="CK117" s="3"/>
      <c r="CL117" s="3"/>
      <c r="CM117" s="3"/>
      <c r="CN117" s="3"/>
      <c r="CO117" s="3"/>
      <c r="CP117" s="3"/>
      <c r="CQ117" s="239"/>
    </row>
    <row r="118" ht="12.75" customHeight="1">
      <c r="A118" s="238"/>
      <c r="B118" s="223">
        <v>51.0</v>
      </c>
      <c r="C118" s="328"/>
      <c r="D118" s="329"/>
      <c r="E118" s="3"/>
      <c r="F118" s="3"/>
      <c r="G118" s="3"/>
      <c r="H118" s="3"/>
      <c r="I118" s="3"/>
      <c r="J118" s="3"/>
      <c r="K118" s="3"/>
      <c r="L118" s="3"/>
      <c r="M118" s="3"/>
      <c r="N118" s="3"/>
      <c r="O118" s="3"/>
      <c r="P118" s="3"/>
      <c r="Q118" s="3"/>
      <c r="R118" s="3"/>
      <c r="S118" s="239"/>
      <c r="T118" s="238"/>
      <c r="U118" s="223">
        <v>51.0</v>
      </c>
      <c r="V118" s="328"/>
      <c r="W118" s="329"/>
      <c r="X118" s="3"/>
      <c r="Y118" s="3"/>
      <c r="Z118" s="3"/>
      <c r="AA118" s="3"/>
      <c r="AB118" s="3"/>
      <c r="AC118" s="3"/>
      <c r="AD118" s="3"/>
      <c r="AE118" s="3"/>
      <c r="AF118" s="3"/>
      <c r="AG118" s="3"/>
      <c r="AH118" s="3"/>
      <c r="AI118" s="3"/>
      <c r="AJ118" s="3"/>
      <c r="AK118" s="3"/>
      <c r="AL118" s="239"/>
      <c r="AM118" s="238"/>
      <c r="AN118" s="223">
        <v>51.0</v>
      </c>
      <c r="AO118" s="328"/>
      <c r="AP118" s="329"/>
      <c r="AQ118" s="3"/>
      <c r="AR118" s="3"/>
      <c r="AS118" s="3"/>
      <c r="AT118" s="3"/>
      <c r="AU118" s="3"/>
      <c r="AV118" s="3"/>
      <c r="AW118" s="3"/>
      <c r="AX118" s="3"/>
      <c r="AY118" s="3"/>
      <c r="AZ118" s="3"/>
      <c r="BA118" s="3"/>
      <c r="BB118" s="3"/>
      <c r="BC118" s="3"/>
      <c r="BD118" s="3"/>
      <c r="BE118" s="239"/>
      <c r="BF118" s="238"/>
      <c r="BG118" s="223">
        <v>51.0</v>
      </c>
      <c r="BH118" s="328"/>
      <c r="BI118" s="329"/>
      <c r="BJ118" s="3"/>
      <c r="BK118" s="3"/>
      <c r="BL118" s="3"/>
      <c r="BM118" s="3"/>
      <c r="BN118" s="3"/>
      <c r="BO118" s="3"/>
      <c r="BP118" s="3"/>
      <c r="BQ118" s="3"/>
      <c r="BR118" s="3"/>
      <c r="BS118" s="3"/>
      <c r="BT118" s="3"/>
      <c r="BU118" s="3"/>
      <c r="BV118" s="3"/>
      <c r="BW118" s="3"/>
      <c r="BX118" s="239"/>
      <c r="BY118" s="238"/>
      <c r="BZ118" s="223">
        <v>51.0</v>
      </c>
      <c r="CA118" s="328"/>
      <c r="CB118" s="329"/>
      <c r="CC118" s="3"/>
      <c r="CD118" s="3"/>
      <c r="CE118" s="3"/>
      <c r="CF118" s="3"/>
      <c r="CG118" s="3"/>
      <c r="CH118" s="3"/>
      <c r="CI118" s="3"/>
      <c r="CJ118" s="3"/>
      <c r="CK118" s="3"/>
      <c r="CL118" s="3"/>
      <c r="CM118" s="3"/>
      <c r="CN118" s="3"/>
      <c r="CO118" s="3"/>
      <c r="CP118" s="3"/>
      <c r="CQ118" s="239"/>
    </row>
    <row r="119" ht="12.75" customHeight="1">
      <c r="A119" s="238"/>
      <c r="B119" s="223">
        <v>52.0</v>
      </c>
      <c r="C119" s="328"/>
      <c r="D119" s="329"/>
      <c r="E119" s="3"/>
      <c r="F119" s="3"/>
      <c r="G119" s="3"/>
      <c r="H119" s="3"/>
      <c r="I119" s="3"/>
      <c r="J119" s="3"/>
      <c r="K119" s="3"/>
      <c r="L119" s="3"/>
      <c r="M119" s="3"/>
      <c r="N119" s="3"/>
      <c r="O119" s="3"/>
      <c r="P119" s="3"/>
      <c r="Q119" s="3"/>
      <c r="R119" s="3"/>
      <c r="S119" s="239"/>
      <c r="T119" s="238"/>
      <c r="U119" s="223">
        <v>52.0</v>
      </c>
      <c r="V119" s="328"/>
      <c r="W119" s="329"/>
      <c r="X119" s="3"/>
      <c r="Y119" s="3"/>
      <c r="Z119" s="3"/>
      <c r="AA119" s="3"/>
      <c r="AB119" s="3"/>
      <c r="AC119" s="3"/>
      <c r="AD119" s="3"/>
      <c r="AE119" s="3"/>
      <c r="AF119" s="3"/>
      <c r="AG119" s="3"/>
      <c r="AH119" s="3"/>
      <c r="AI119" s="3"/>
      <c r="AJ119" s="3"/>
      <c r="AK119" s="3"/>
      <c r="AL119" s="239"/>
      <c r="AM119" s="238"/>
      <c r="AN119" s="223">
        <v>52.0</v>
      </c>
      <c r="AO119" s="328"/>
      <c r="AP119" s="329"/>
      <c r="AQ119" s="3"/>
      <c r="AR119" s="3"/>
      <c r="AS119" s="3"/>
      <c r="AT119" s="3"/>
      <c r="AU119" s="3"/>
      <c r="AV119" s="3"/>
      <c r="AW119" s="3"/>
      <c r="AX119" s="3"/>
      <c r="AY119" s="3"/>
      <c r="AZ119" s="3"/>
      <c r="BA119" s="3"/>
      <c r="BB119" s="3"/>
      <c r="BC119" s="3"/>
      <c r="BD119" s="3"/>
      <c r="BE119" s="239"/>
      <c r="BF119" s="238"/>
      <c r="BG119" s="223">
        <v>52.0</v>
      </c>
      <c r="BH119" s="328"/>
      <c r="BI119" s="329"/>
      <c r="BJ119" s="3"/>
      <c r="BK119" s="3"/>
      <c r="BL119" s="3"/>
      <c r="BM119" s="3"/>
      <c r="BN119" s="3"/>
      <c r="BO119" s="3"/>
      <c r="BP119" s="3"/>
      <c r="BQ119" s="3"/>
      <c r="BR119" s="3"/>
      <c r="BS119" s="3"/>
      <c r="BT119" s="3"/>
      <c r="BU119" s="3"/>
      <c r="BV119" s="3"/>
      <c r="BW119" s="3"/>
      <c r="BX119" s="239"/>
      <c r="BY119" s="238"/>
      <c r="BZ119" s="223">
        <v>52.0</v>
      </c>
      <c r="CA119" s="328"/>
      <c r="CB119" s="329"/>
      <c r="CC119" s="3"/>
      <c r="CD119" s="3"/>
      <c r="CE119" s="3"/>
      <c r="CF119" s="3"/>
      <c r="CG119" s="3"/>
      <c r="CH119" s="3"/>
      <c r="CI119" s="3"/>
      <c r="CJ119" s="3"/>
      <c r="CK119" s="3"/>
      <c r="CL119" s="3"/>
      <c r="CM119" s="3"/>
      <c r="CN119" s="3"/>
      <c r="CO119" s="3"/>
      <c r="CP119" s="3"/>
      <c r="CQ119" s="239"/>
    </row>
    <row r="120" ht="12.75" customHeight="1">
      <c r="A120" s="238"/>
      <c r="B120" s="223">
        <v>53.0</v>
      </c>
      <c r="C120" s="328"/>
      <c r="D120" s="329"/>
      <c r="E120" s="3"/>
      <c r="F120" s="3"/>
      <c r="G120" s="3"/>
      <c r="H120" s="3"/>
      <c r="I120" s="3"/>
      <c r="J120" s="3"/>
      <c r="K120" s="3"/>
      <c r="L120" s="3"/>
      <c r="M120" s="3"/>
      <c r="N120" s="3"/>
      <c r="O120" s="3"/>
      <c r="P120" s="3"/>
      <c r="Q120" s="3"/>
      <c r="R120" s="3"/>
      <c r="S120" s="239"/>
      <c r="T120" s="238"/>
      <c r="U120" s="223">
        <v>53.0</v>
      </c>
      <c r="V120" s="328"/>
      <c r="W120" s="329"/>
      <c r="X120" s="3"/>
      <c r="Y120" s="3"/>
      <c r="Z120" s="3"/>
      <c r="AA120" s="3"/>
      <c r="AB120" s="3"/>
      <c r="AC120" s="3"/>
      <c r="AD120" s="3"/>
      <c r="AE120" s="3"/>
      <c r="AF120" s="3"/>
      <c r="AG120" s="3"/>
      <c r="AH120" s="3"/>
      <c r="AI120" s="3"/>
      <c r="AJ120" s="3"/>
      <c r="AK120" s="3"/>
      <c r="AL120" s="239"/>
      <c r="AM120" s="238"/>
      <c r="AN120" s="223">
        <v>53.0</v>
      </c>
      <c r="AO120" s="328"/>
      <c r="AP120" s="329"/>
      <c r="AQ120" s="3"/>
      <c r="AR120" s="3"/>
      <c r="AS120" s="3"/>
      <c r="AT120" s="3"/>
      <c r="AU120" s="3"/>
      <c r="AV120" s="3"/>
      <c r="AW120" s="3"/>
      <c r="AX120" s="3"/>
      <c r="AY120" s="3"/>
      <c r="AZ120" s="3"/>
      <c r="BA120" s="3"/>
      <c r="BB120" s="3"/>
      <c r="BC120" s="3"/>
      <c r="BD120" s="3"/>
      <c r="BE120" s="239"/>
      <c r="BF120" s="238"/>
      <c r="BG120" s="223">
        <v>53.0</v>
      </c>
      <c r="BH120" s="328"/>
      <c r="BI120" s="329"/>
      <c r="BJ120" s="3"/>
      <c r="BK120" s="3"/>
      <c r="BL120" s="3"/>
      <c r="BM120" s="3"/>
      <c r="BN120" s="3"/>
      <c r="BO120" s="3"/>
      <c r="BP120" s="3"/>
      <c r="BQ120" s="3"/>
      <c r="BR120" s="3"/>
      <c r="BS120" s="3"/>
      <c r="BT120" s="3"/>
      <c r="BU120" s="3"/>
      <c r="BV120" s="3"/>
      <c r="BW120" s="3"/>
      <c r="BX120" s="239"/>
      <c r="BY120" s="238"/>
      <c r="BZ120" s="223">
        <v>53.0</v>
      </c>
      <c r="CA120" s="328"/>
      <c r="CB120" s="329"/>
      <c r="CC120" s="3"/>
      <c r="CD120" s="3"/>
      <c r="CE120" s="3"/>
      <c r="CF120" s="3"/>
      <c r="CG120" s="3"/>
      <c r="CH120" s="3"/>
      <c r="CI120" s="3"/>
      <c r="CJ120" s="3"/>
      <c r="CK120" s="3"/>
      <c r="CL120" s="3"/>
      <c r="CM120" s="3"/>
      <c r="CN120" s="3"/>
      <c r="CO120" s="3"/>
      <c r="CP120" s="3"/>
      <c r="CQ120" s="239"/>
    </row>
    <row r="121" ht="12.75" customHeight="1">
      <c r="A121" s="238"/>
      <c r="B121" s="223">
        <v>54.0</v>
      </c>
      <c r="C121" s="328"/>
      <c r="D121" s="329"/>
      <c r="E121" s="3"/>
      <c r="F121" s="3"/>
      <c r="G121" s="3"/>
      <c r="H121" s="3"/>
      <c r="I121" s="3"/>
      <c r="J121" s="3"/>
      <c r="K121" s="3"/>
      <c r="L121" s="3"/>
      <c r="M121" s="3"/>
      <c r="N121" s="3"/>
      <c r="O121" s="3"/>
      <c r="P121" s="3"/>
      <c r="Q121" s="3"/>
      <c r="R121" s="3"/>
      <c r="S121" s="239"/>
      <c r="T121" s="238"/>
      <c r="U121" s="223">
        <v>54.0</v>
      </c>
      <c r="V121" s="328"/>
      <c r="W121" s="329"/>
      <c r="X121" s="3"/>
      <c r="Y121" s="3"/>
      <c r="Z121" s="3"/>
      <c r="AA121" s="3"/>
      <c r="AB121" s="3"/>
      <c r="AC121" s="3"/>
      <c r="AD121" s="3"/>
      <c r="AE121" s="3"/>
      <c r="AF121" s="3"/>
      <c r="AG121" s="3"/>
      <c r="AH121" s="3"/>
      <c r="AI121" s="3"/>
      <c r="AJ121" s="3"/>
      <c r="AK121" s="3"/>
      <c r="AL121" s="239"/>
      <c r="AM121" s="238"/>
      <c r="AN121" s="223">
        <v>54.0</v>
      </c>
      <c r="AO121" s="328"/>
      <c r="AP121" s="329"/>
      <c r="AQ121" s="3"/>
      <c r="AR121" s="3"/>
      <c r="AS121" s="3"/>
      <c r="AT121" s="3"/>
      <c r="AU121" s="3"/>
      <c r="AV121" s="3"/>
      <c r="AW121" s="3"/>
      <c r="AX121" s="3"/>
      <c r="AY121" s="3"/>
      <c r="AZ121" s="3"/>
      <c r="BA121" s="3"/>
      <c r="BB121" s="3"/>
      <c r="BC121" s="3"/>
      <c r="BD121" s="3"/>
      <c r="BE121" s="239"/>
      <c r="BF121" s="238"/>
      <c r="BG121" s="223">
        <v>54.0</v>
      </c>
      <c r="BH121" s="328"/>
      <c r="BI121" s="329"/>
      <c r="BJ121" s="3"/>
      <c r="BK121" s="3"/>
      <c r="BL121" s="3"/>
      <c r="BM121" s="3"/>
      <c r="BN121" s="3"/>
      <c r="BO121" s="3"/>
      <c r="BP121" s="3"/>
      <c r="BQ121" s="3"/>
      <c r="BR121" s="3"/>
      <c r="BS121" s="3"/>
      <c r="BT121" s="3"/>
      <c r="BU121" s="3"/>
      <c r="BV121" s="3"/>
      <c r="BW121" s="3"/>
      <c r="BX121" s="239"/>
      <c r="BY121" s="238"/>
      <c r="BZ121" s="223">
        <v>54.0</v>
      </c>
      <c r="CA121" s="328"/>
      <c r="CB121" s="329"/>
      <c r="CC121" s="3"/>
      <c r="CD121" s="3"/>
      <c r="CE121" s="3"/>
      <c r="CF121" s="3"/>
      <c r="CG121" s="3"/>
      <c r="CH121" s="3"/>
      <c r="CI121" s="3"/>
      <c r="CJ121" s="3"/>
      <c r="CK121" s="3"/>
      <c r="CL121" s="3"/>
      <c r="CM121" s="3"/>
      <c r="CN121" s="3"/>
      <c r="CO121" s="3"/>
      <c r="CP121" s="3"/>
      <c r="CQ121" s="239"/>
    </row>
    <row r="122" ht="12.75" customHeight="1">
      <c r="A122" s="238"/>
      <c r="B122" s="223">
        <v>55.0</v>
      </c>
      <c r="C122" s="328"/>
      <c r="D122" s="329"/>
      <c r="E122" s="3"/>
      <c r="F122" s="3"/>
      <c r="G122" s="3"/>
      <c r="H122" s="3"/>
      <c r="I122" s="3"/>
      <c r="J122" s="3"/>
      <c r="K122" s="3"/>
      <c r="L122" s="3"/>
      <c r="M122" s="3"/>
      <c r="N122" s="3"/>
      <c r="O122" s="3"/>
      <c r="P122" s="3"/>
      <c r="Q122" s="3"/>
      <c r="R122" s="3"/>
      <c r="S122" s="239"/>
      <c r="T122" s="238"/>
      <c r="U122" s="223">
        <v>55.0</v>
      </c>
      <c r="V122" s="328"/>
      <c r="W122" s="329"/>
      <c r="X122" s="3"/>
      <c r="Y122" s="3"/>
      <c r="Z122" s="3"/>
      <c r="AA122" s="3"/>
      <c r="AB122" s="3"/>
      <c r="AC122" s="3"/>
      <c r="AD122" s="3"/>
      <c r="AE122" s="3"/>
      <c r="AF122" s="3"/>
      <c r="AG122" s="3"/>
      <c r="AH122" s="3"/>
      <c r="AI122" s="3"/>
      <c r="AJ122" s="3"/>
      <c r="AK122" s="3"/>
      <c r="AL122" s="239"/>
      <c r="AM122" s="238"/>
      <c r="AN122" s="223">
        <v>55.0</v>
      </c>
      <c r="AO122" s="328"/>
      <c r="AP122" s="329"/>
      <c r="AQ122" s="3"/>
      <c r="AR122" s="3"/>
      <c r="AS122" s="3"/>
      <c r="AT122" s="3"/>
      <c r="AU122" s="3"/>
      <c r="AV122" s="3"/>
      <c r="AW122" s="3"/>
      <c r="AX122" s="3"/>
      <c r="AY122" s="3"/>
      <c r="AZ122" s="3"/>
      <c r="BA122" s="3"/>
      <c r="BB122" s="3"/>
      <c r="BC122" s="3"/>
      <c r="BD122" s="3"/>
      <c r="BE122" s="239"/>
      <c r="BF122" s="238"/>
      <c r="BG122" s="223">
        <v>55.0</v>
      </c>
      <c r="BH122" s="328"/>
      <c r="BI122" s="329"/>
      <c r="BJ122" s="3"/>
      <c r="BK122" s="3"/>
      <c r="BL122" s="3"/>
      <c r="BM122" s="3"/>
      <c r="BN122" s="3"/>
      <c r="BO122" s="3"/>
      <c r="BP122" s="3"/>
      <c r="BQ122" s="3"/>
      <c r="BR122" s="3"/>
      <c r="BS122" s="3"/>
      <c r="BT122" s="3"/>
      <c r="BU122" s="3"/>
      <c r="BV122" s="3"/>
      <c r="BW122" s="3"/>
      <c r="BX122" s="239"/>
      <c r="BY122" s="238"/>
      <c r="BZ122" s="223">
        <v>55.0</v>
      </c>
      <c r="CA122" s="328"/>
      <c r="CB122" s="329"/>
      <c r="CC122" s="3"/>
      <c r="CD122" s="3"/>
      <c r="CE122" s="3"/>
      <c r="CF122" s="3"/>
      <c r="CG122" s="3"/>
      <c r="CH122" s="3"/>
      <c r="CI122" s="3"/>
      <c r="CJ122" s="3"/>
      <c r="CK122" s="3"/>
      <c r="CL122" s="3"/>
      <c r="CM122" s="3"/>
      <c r="CN122" s="3"/>
      <c r="CO122" s="3"/>
      <c r="CP122" s="3"/>
      <c r="CQ122" s="239"/>
    </row>
    <row r="123" ht="12.75" customHeight="1">
      <c r="A123" s="238"/>
      <c r="B123" s="223">
        <v>56.0</v>
      </c>
      <c r="C123" s="328"/>
      <c r="D123" s="329"/>
      <c r="E123" s="3"/>
      <c r="F123" s="3"/>
      <c r="G123" s="3"/>
      <c r="H123" s="3"/>
      <c r="I123" s="3"/>
      <c r="J123" s="3"/>
      <c r="K123" s="3"/>
      <c r="L123" s="3"/>
      <c r="M123" s="3"/>
      <c r="N123" s="3"/>
      <c r="O123" s="3"/>
      <c r="P123" s="3"/>
      <c r="Q123" s="3"/>
      <c r="R123" s="3"/>
      <c r="S123" s="239"/>
      <c r="T123" s="238"/>
      <c r="U123" s="223">
        <v>56.0</v>
      </c>
      <c r="V123" s="328"/>
      <c r="W123" s="329"/>
      <c r="X123" s="3"/>
      <c r="Y123" s="3"/>
      <c r="Z123" s="3"/>
      <c r="AA123" s="3"/>
      <c r="AB123" s="3"/>
      <c r="AC123" s="3"/>
      <c r="AD123" s="3"/>
      <c r="AE123" s="3"/>
      <c r="AF123" s="3"/>
      <c r="AG123" s="3"/>
      <c r="AH123" s="3"/>
      <c r="AI123" s="3"/>
      <c r="AJ123" s="3"/>
      <c r="AK123" s="3"/>
      <c r="AL123" s="239"/>
      <c r="AM123" s="238"/>
      <c r="AN123" s="223">
        <v>56.0</v>
      </c>
      <c r="AO123" s="328"/>
      <c r="AP123" s="329"/>
      <c r="AQ123" s="3"/>
      <c r="AR123" s="3"/>
      <c r="AS123" s="3"/>
      <c r="AT123" s="3"/>
      <c r="AU123" s="3"/>
      <c r="AV123" s="3"/>
      <c r="AW123" s="3"/>
      <c r="AX123" s="3"/>
      <c r="AY123" s="3"/>
      <c r="AZ123" s="3"/>
      <c r="BA123" s="3"/>
      <c r="BB123" s="3"/>
      <c r="BC123" s="3"/>
      <c r="BD123" s="3"/>
      <c r="BE123" s="239"/>
      <c r="BF123" s="238"/>
      <c r="BG123" s="223">
        <v>56.0</v>
      </c>
      <c r="BH123" s="328"/>
      <c r="BI123" s="329"/>
      <c r="BJ123" s="3"/>
      <c r="BK123" s="3"/>
      <c r="BL123" s="3"/>
      <c r="BM123" s="3"/>
      <c r="BN123" s="3"/>
      <c r="BO123" s="3"/>
      <c r="BP123" s="3"/>
      <c r="BQ123" s="3"/>
      <c r="BR123" s="3"/>
      <c r="BS123" s="3"/>
      <c r="BT123" s="3"/>
      <c r="BU123" s="3"/>
      <c r="BV123" s="3"/>
      <c r="BW123" s="3"/>
      <c r="BX123" s="239"/>
      <c r="BY123" s="238"/>
      <c r="BZ123" s="223">
        <v>56.0</v>
      </c>
      <c r="CA123" s="328"/>
      <c r="CB123" s="329"/>
      <c r="CC123" s="3"/>
      <c r="CD123" s="3"/>
      <c r="CE123" s="3"/>
      <c r="CF123" s="3"/>
      <c r="CG123" s="3"/>
      <c r="CH123" s="3"/>
      <c r="CI123" s="3"/>
      <c r="CJ123" s="3"/>
      <c r="CK123" s="3"/>
      <c r="CL123" s="3"/>
      <c r="CM123" s="3"/>
      <c r="CN123" s="3"/>
      <c r="CO123" s="3"/>
      <c r="CP123" s="3"/>
      <c r="CQ123" s="239"/>
    </row>
    <row r="124" ht="12.75" customHeight="1">
      <c r="A124" s="238"/>
      <c r="B124" s="223">
        <v>57.0</v>
      </c>
      <c r="C124" s="328"/>
      <c r="D124" s="329"/>
      <c r="E124" s="3"/>
      <c r="F124" s="3"/>
      <c r="G124" s="3"/>
      <c r="H124" s="3"/>
      <c r="I124" s="3"/>
      <c r="J124" s="3"/>
      <c r="K124" s="3"/>
      <c r="L124" s="3"/>
      <c r="M124" s="3"/>
      <c r="N124" s="3"/>
      <c r="O124" s="3"/>
      <c r="P124" s="3"/>
      <c r="Q124" s="3"/>
      <c r="R124" s="3"/>
      <c r="S124" s="239"/>
      <c r="T124" s="238"/>
      <c r="U124" s="223">
        <v>57.0</v>
      </c>
      <c r="V124" s="328"/>
      <c r="W124" s="329"/>
      <c r="X124" s="3"/>
      <c r="Y124" s="3"/>
      <c r="Z124" s="3"/>
      <c r="AA124" s="3"/>
      <c r="AB124" s="3"/>
      <c r="AC124" s="3"/>
      <c r="AD124" s="3"/>
      <c r="AE124" s="3"/>
      <c r="AF124" s="3"/>
      <c r="AG124" s="3"/>
      <c r="AH124" s="3"/>
      <c r="AI124" s="3"/>
      <c r="AJ124" s="3"/>
      <c r="AK124" s="3"/>
      <c r="AL124" s="239"/>
      <c r="AM124" s="238"/>
      <c r="AN124" s="223">
        <v>57.0</v>
      </c>
      <c r="AO124" s="328"/>
      <c r="AP124" s="329"/>
      <c r="AQ124" s="3"/>
      <c r="AR124" s="3"/>
      <c r="AS124" s="3"/>
      <c r="AT124" s="3"/>
      <c r="AU124" s="3"/>
      <c r="AV124" s="3"/>
      <c r="AW124" s="3"/>
      <c r="AX124" s="3"/>
      <c r="AY124" s="3"/>
      <c r="AZ124" s="3"/>
      <c r="BA124" s="3"/>
      <c r="BB124" s="3"/>
      <c r="BC124" s="3"/>
      <c r="BD124" s="3"/>
      <c r="BE124" s="239"/>
      <c r="BF124" s="238"/>
      <c r="BG124" s="223">
        <v>57.0</v>
      </c>
      <c r="BH124" s="328"/>
      <c r="BI124" s="329"/>
      <c r="BJ124" s="3"/>
      <c r="BK124" s="3"/>
      <c r="BL124" s="3"/>
      <c r="BM124" s="3"/>
      <c r="BN124" s="3"/>
      <c r="BO124" s="3"/>
      <c r="BP124" s="3"/>
      <c r="BQ124" s="3"/>
      <c r="BR124" s="3"/>
      <c r="BS124" s="3"/>
      <c r="BT124" s="3"/>
      <c r="BU124" s="3"/>
      <c r="BV124" s="3"/>
      <c r="BW124" s="3"/>
      <c r="BX124" s="239"/>
      <c r="BY124" s="238"/>
      <c r="BZ124" s="223">
        <v>57.0</v>
      </c>
      <c r="CA124" s="328"/>
      <c r="CB124" s="329"/>
      <c r="CC124" s="3"/>
      <c r="CD124" s="3"/>
      <c r="CE124" s="3"/>
      <c r="CF124" s="3"/>
      <c r="CG124" s="3"/>
      <c r="CH124" s="3"/>
      <c r="CI124" s="3"/>
      <c r="CJ124" s="3"/>
      <c r="CK124" s="3"/>
      <c r="CL124" s="3"/>
      <c r="CM124" s="3"/>
      <c r="CN124" s="3"/>
      <c r="CO124" s="3"/>
      <c r="CP124" s="3"/>
      <c r="CQ124" s="239"/>
    </row>
    <row r="125" ht="12.75" customHeight="1">
      <c r="A125" s="238"/>
      <c r="B125" s="223">
        <v>58.0</v>
      </c>
      <c r="C125" s="328"/>
      <c r="D125" s="329"/>
      <c r="E125" s="3"/>
      <c r="F125" s="3"/>
      <c r="G125" s="3"/>
      <c r="H125" s="3"/>
      <c r="I125" s="3"/>
      <c r="J125" s="3"/>
      <c r="K125" s="3"/>
      <c r="L125" s="3"/>
      <c r="M125" s="3"/>
      <c r="N125" s="3"/>
      <c r="O125" s="3"/>
      <c r="P125" s="3"/>
      <c r="Q125" s="3"/>
      <c r="R125" s="3"/>
      <c r="S125" s="239"/>
      <c r="T125" s="238"/>
      <c r="U125" s="223">
        <v>58.0</v>
      </c>
      <c r="V125" s="328"/>
      <c r="W125" s="329"/>
      <c r="X125" s="3"/>
      <c r="Y125" s="3"/>
      <c r="Z125" s="3"/>
      <c r="AA125" s="3"/>
      <c r="AB125" s="3"/>
      <c r="AC125" s="3"/>
      <c r="AD125" s="3"/>
      <c r="AE125" s="3"/>
      <c r="AF125" s="3"/>
      <c r="AG125" s="3"/>
      <c r="AH125" s="3"/>
      <c r="AI125" s="3"/>
      <c r="AJ125" s="3"/>
      <c r="AK125" s="3"/>
      <c r="AL125" s="239"/>
      <c r="AM125" s="238"/>
      <c r="AN125" s="223">
        <v>58.0</v>
      </c>
      <c r="AO125" s="328"/>
      <c r="AP125" s="329"/>
      <c r="AQ125" s="3"/>
      <c r="AR125" s="3"/>
      <c r="AS125" s="3"/>
      <c r="AT125" s="3"/>
      <c r="AU125" s="3"/>
      <c r="AV125" s="3"/>
      <c r="AW125" s="3"/>
      <c r="AX125" s="3"/>
      <c r="AY125" s="3"/>
      <c r="AZ125" s="3"/>
      <c r="BA125" s="3"/>
      <c r="BB125" s="3"/>
      <c r="BC125" s="3"/>
      <c r="BD125" s="3"/>
      <c r="BE125" s="239"/>
      <c r="BF125" s="238"/>
      <c r="BG125" s="223">
        <v>58.0</v>
      </c>
      <c r="BH125" s="328"/>
      <c r="BI125" s="329"/>
      <c r="BJ125" s="3"/>
      <c r="BK125" s="3"/>
      <c r="BL125" s="3"/>
      <c r="BM125" s="3"/>
      <c r="BN125" s="3"/>
      <c r="BO125" s="3"/>
      <c r="BP125" s="3"/>
      <c r="BQ125" s="3"/>
      <c r="BR125" s="3"/>
      <c r="BS125" s="3"/>
      <c r="BT125" s="3"/>
      <c r="BU125" s="3"/>
      <c r="BV125" s="3"/>
      <c r="BW125" s="3"/>
      <c r="BX125" s="239"/>
      <c r="BY125" s="238"/>
      <c r="BZ125" s="223">
        <v>58.0</v>
      </c>
      <c r="CA125" s="328"/>
      <c r="CB125" s="329"/>
      <c r="CC125" s="3"/>
      <c r="CD125" s="3"/>
      <c r="CE125" s="3"/>
      <c r="CF125" s="3"/>
      <c r="CG125" s="3"/>
      <c r="CH125" s="3"/>
      <c r="CI125" s="3"/>
      <c r="CJ125" s="3"/>
      <c r="CK125" s="3"/>
      <c r="CL125" s="3"/>
      <c r="CM125" s="3"/>
      <c r="CN125" s="3"/>
      <c r="CO125" s="3"/>
      <c r="CP125" s="3"/>
      <c r="CQ125" s="239"/>
    </row>
    <row r="126" ht="12.75" customHeight="1">
      <c r="A126" s="238"/>
      <c r="B126" s="223">
        <v>59.0</v>
      </c>
      <c r="C126" s="328"/>
      <c r="D126" s="329"/>
      <c r="E126" s="3"/>
      <c r="F126" s="3"/>
      <c r="G126" s="3"/>
      <c r="H126" s="3"/>
      <c r="I126" s="3"/>
      <c r="J126" s="3"/>
      <c r="K126" s="3"/>
      <c r="L126" s="3"/>
      <c r="M126" s="3"/>
      <c r="N126" s="3"/>
      <c r="O126" s="3"/>
      <c r="P126" s="3"/>
      <c r="Q126" s="3"/>
      <c r="R126" s="3"/>
      <c r="S126" s="239"/>
      <c r="T126" s="238"/>
      <c r="U126" s="223">
        <v>59.0</v>
      </c>
      <c r="V126" s="328"/>
      <c r="W126" s="329"/>
      <c r="X126" s="3"/>
      <c r="Y126" s="3"/>
      <c r="Z126" s="3"/>
      <c r="AA126" s="3"/>
      <c r="AB126" s="3"/>
      <c r="AC126" s="3"/>
      <c r="AD126" s="3"/>
      <c r="AE126" s="3"/>
      <c r="AF126" s="3"/>
      <c r="AG126" s="3"/>
      <c r="AH126" s="3"/>
      <c r="AI126" s="3"/>
      <c r="AJ126" s="3"/>
      <c r="AK126" s="3"/>
      <c r="AL126" s="239"/>
      <c r="AM126" s="238"/>
      <c r="AN126" s="223">
        <v>59.0</v>
      </c>
      <c r="AO126" s="328"/>
      <c r="AP126" s="329"/>
      <c r="AQ126" s="3"/>
      <c r="AR126" s="3"/>
      <c r="AS126" s="3"/>
      <c r="AT126" s="3"/>
      <c r="AU126" s="3"/>
      <c r="AV126" s="3"/>
      <c r="AW126" s="3"/>
      <c r="AX126" s="3"/>
      <c r="AY126" s="3"/>
      <c r="AZ126" s="3"/>
      <c r="BA126" s="3"/>
      <c r="BB126" s="3"/>
      <c r="BC126" s="3"/>
      <c r="BD126" s="3"/>
      <c r="BE126" s="239"/>
      <c r="BF126" s="238"/>
      <c r="BG126" s="223">
        <v>59.0</v>
      </c>
      <c r="BH126" s="328"/>
      <c r="BI126" s="329"/>
      <c r="BJ126" s="3"/>
      <c r="BK126" s="3"/>
      <c r="BL126" s="3"/>
      <c r="BM126" s="3"/>
      <c r="BN126" s="3"/>
      <c r="BO126" s="3"/>
      <c r="BP126" s="3"/>
      <c r="BQ126" s="3"/>
      <c r="BR126" s="3"/>
      <c r="BS126" s="3"/>
      <c r="BT126" s="3"/>
      <c r="BU126" s="3"/>
      <c r="BV126" s="3"/>
      <c r="BW126" s="3"/>
      <c r="BX126" s="239"/>
      <c r="BY126" s="238"/>
      <c r="BZ126" s="223">
        <v>59.0</v>
      </c>
      <c r="CA126" s="328"/>
      <c r="CB126" s="329"/>
      <c r="CC126" s="3"/>
      <c r="CD126" s="3"/>
      <c r="CE126" s="3"/>
      <c r="CF126" s="3"/>
      <c r="CG126" s="3"/>
      <c r="CH126" s="3"/>
      <c r="CI126" s="3"/>
      <c r="CJ126" s="3"/>
      <c r="CK126" s="3"/>
      <c r="CL126" s="3"/>
      <c r="CM126" s="3"/>
      <c r="CN126" s="3"/>
      <c r="CO126" s="3"/>
      <c r="CP126" s="3"/>
      <c r="CQ126" s="239"/>
    </row>
    <row r="127" ht="12.75" customHeight="1">
      <c r="A127" s="238"/>
      <c r="B127" s="223">
        <v>60.0</v>
      </c>
      <c r="C127" s="328"/>
      <c r="D127" s="329"/>
      <c r="E127" s="3"/>
      <c r="F127" s="3"/>
      <c r="G127" s="3"/>
      <c r="H127" s="3"/>
      <c r="I127" s="3"/>
      <c r="J127" s="3"/>
      <c r="K127" s="3"/>
      <c r="L127" s="3"/>
      <c r="M127" s="3"/>
      <c r="N127" s="3"/>
      <c r="O127" s="3"/>
      <c r="P127" s="3"/>
      <c r="Q127" s="3"/>
      <c r="R127" s="3"/>
      <c r="S127" s="239"/>
      <c r="T127" s="238"/>
      <c r="U127" s="223">
        <v>60.0</v>
      </c>
      <c r="V127" s="328"/>
      <c r="W127" s="329"/>
      <c r="X127" s="3"/>
      <c r="Y127" s="3"/>
      <c r="Z127" s="3"/>
      <c r="AA127" s="3"/>
      <c r="AB127" s="3"/>
      <c r="AC127" s="3"/>
      <c r="AD127" s="3"/>
      <c r="AE127" s="3"/>
      <c r="AF127" s="3"/>
      <c r="AG127" s="3"/>
      <c r="AH127" s="3"/>
      <c r="AI127" s="3"/>
      <c r="AJ127" s="3"/>
      <c r="AK127" s="3"/>
      <c r="AL127" s="239"/>
      <c r="AM127" s="238"/>
      <c r="AN127" s="223">
        <v>60.0</v>
      </c>
      <c r="AO127" s="328"/>
      <c r="AP127" s="329"/>
      <c r="AQ127" s="3"/>
      <c r="AR127" s="3"/>
      <c r="AS127" s="3"/>
      <c r="AT127" s="3"/>
      <c r="AU127" s="3"/>
      <c r="AV127" s="3"/>
      <c r="AW127" s="3"/>
      <c r="AX127" s="3"/>
      <c r="AY127" s="3"/>
      <c r="AZ127" s="3"/>
      <c r="BA127" s="3"/>
      <c r="BB127" s="3"/>
      <c r="BC127" s="3"/>
      <c r="BD127" s="3"/>
      <c r="BE127" s="239"/>
      <c r="BF127" s="238"/>
      <c r="BG127" s="223">
        <v>60.0</v>
      </c>
      <c r="BH127" s="328"/>
      <c r="BI127" s="329"/>
      <c r="BJ127" s="3"/>
      <c r="BK127" s="3"/>
      <c r="BL127" s="3"/>
      <c r="BM127" s="3"/>
      <c r="BN127" s="3"/>
      <c r="BO127" s="3"/>
      <c r="BP127" s="3"/>
      <c r="BQ127" s="3"/>
      <c r="BR127" s="3"/>
      <c r="BS127" s="3"/>
      <c r="BT127" s="3"/>
      <c r="BU127" s="3"/>
      <c r="BV127" s="3"/>
      <c r="BW127" s="3"/>
      <c r="BX127" s="239"/>
      <c r="BY127" s="238"/>
      <c r="BZ127" s="223">
        <v>60.0</v>
      </c>
      <c r="CA127" s="328"/>
      <c r="CB127" s="329"/>
      <c r="CC127" s="3"/>
      <c r="CD127" s="3"/>
      <c r="CE127" s="3"/>
      <c r="CF127" s="3"/>
      <c r="CG127" s="3"/>
      <c r="CH127" s="3"/>
      <c r="CI127" s="3"/>
      <c r="CJ127" s="3"/>
      <c r="CK127" s="3"/>
      <c r="CL127" s="3"/>
      <c r="CM127" s="3"/>
      <c r="CN127" s="3"/>
      <c r="CO127" s="3"/>
      <c r="CP127" s="3"/>
      <c r="CQ127" s="239"/>
    </row>
    <row r="128" ht="12.75" customHeight="1">
      <c r="A128" s="238"/>
      <c r="B128" s="223">
        <v>61.0</v>
      </c>
      <c r="C128" s="328"/>
      <c r="D128" s="329"/>
      <c r="E128" s="3"/>
      <c r="F128" s="3"/>
      <c r="G128" s="3"/>
      <c r="H128" s="3"/>
      <c r="I128" s="3"/>
      <c r="J128" s="3"/>
      <c r="K128" s="3"/>
      <c r="L128" s="3"/>
      <c r="M128" s="3"/>
      <c r="N128" s="3"/>
      <c r="O128" s="3"/>
      <c r="P128" s="3"/>
      <c r="Q128" s="3"/>
      <c r="R128" s="3"/>
      <c r="S128" s="239"/>
      <c r="T128" s="238"/>
      <c r="U128" s="223">
        <v>61.0</v>
      </c>
      <c r="V128" s="328"/>
      <c r="W128" s="329"/>
      <c r="X128" s="3"/>
      <c r="Y128" s="3"/>
      <c r="Z128" s="3"/>
      <c r="AA128" s="3"/>
      <c r="AB128" s="3"/>
      <c r="AC128" s="3"/>
      <c r="AD128" s="3"/>
      <c r="AE128" s="3"/>
      <c r="AF128" s="3"/>
      <c r="AG128" s="3"/>
      <c r="AH128" s="3"/>
      <c r="AI128" s="3"/>
      <c r="AJ128" s="3"/>
      <c r="AK128" s="3"/>
      <c r="AL128" s="239"/>
      <c r="AM128" s="238"/>
      <c r="AN128" s="223">
        <v>61.0</v>
      </c>
      <c r="AO128" s="328"/>
      <c r="AP128" s="329"/>
      <c r="AQ128" s="3"/>
      <c r="AR128" s="3"/>
      <c r="AS128" s="3"/>
      <c r="AT128" s="3"/>
      <c r="AU128" s="3"/>
      <c r="AV128" s="3"/>
      <c r="AW128" s="3"/>
      <c r="AX128" s="3"/>
      <c r="AY128" s="3"/>
      <c r="AZ128" s="3"/>
      <c r="BA128" s="3"/>
      <c r="BB128" s="3"/>
      <c r="BC128" s="3"/>
      <c r="BD128" s="3"/>
      <c r="BE128" s="239"/>
      <c r="BF128" s="238"/>
      <c r="BG128" s="223">
        <v>61.0</v>
      </c>
      <c r="BH128" s="328"/>
      <c r="BI128" s="329"/>
      <c r="BJ128" s="3"/>
      <c r="BK128" s="3"/>
      <c r="BL128" s="3"/>
      <c r="BM128" s="3"/>
      <c r="BN128" s="3"/>
      <c r="BO128" s="3"/>
      <c r="BP128" s="3"/>
      <c r="BQ128" s="3"/>
      <c r="BR128" s="3"/>
      <c r="BS128" s="3"/>
      <c r="BT128" s="3"/>
      <c r="BU128" s="3"/>
      <c r="BV128" s="3"/>
      <c r="BW128" s="3"/>
      <c r="BX128" s="239"/>
      <c r="BY128" s="238"/>
      <c r="BZ128" s="223">
        <v>61.0</v>
      </c>
      <c r="CA128" s="328"/>
      <c r="CB128" s="329"/>
      <c r="CC128" s="3"/>
      <c r="CD128" s="3"/>
      <c r="CE128" s="3"/>
      <c r="CF128" s="3"/>
      <c r="CG128" s="3"/>
      <c r="CH128" s="3"/>
      <c r="CI128" s="3"/>
      <c r="CJ128" s="3"/>
      <c r="CK128" s="3"/>
      <c r="CL128" s="3"/>
      <c r="CM128" s="3"/>
      <c r="CN128" s="3"/>
      <c r="CO128" s="3"/>
      <c r="CP128" s="3"/>
      <c r="CQ128" s="239"/>
    </row>
    <row r="129" ht="12.75" customHeight="1">
      <c r="A129" s="238"/>
      <c r="B129" s="223">
        <v>62.0</v>
      </c>
      <c r="C129" s="328"/>
      <c r="D129" s="329"/>
      <c r="E129" s="3"/>
      <c r="F129" s="3"/>
      <c r="G129" s="3"/>
      <c r="H129" s="3"/>
      <c r="I129" s="3"/>
      <c r="J129" s="3"/>
      <c r="K129" s="3"/>
      <c r="L129" s="3"/>
      <c r="M129" s="3"/>
      <c r="N129" s="3"/>
      <c r="O129" s="3"/>
      <c r="P129" s="3"/>
      <c r="Q129" s="3"/>
      <c r="R129" s="3"/>
      <c r="S129" s="239"/>
      <c r="T129" s="238"/>
      <c r="U129" s="223">
        <v>62.0</v>
      </c>
      <c r="V129" s="328"/>
      <c r="W129" s="329"/>
      <c r="X129" s="3"/>
      <c r="Y129" s="3"/>
      <c r="Z129" s="3"/>
      <c r="AA129" s="3"/>
      <c r="AB129" s="3"/>
      <c r="AC129" s="3"/>
      <c r="AD129" s="3"/>
      <c r="AE129" s="3"/>
      <c r="AF129" s="3"/>
      <c r="AG129" s="3"/>
      <c r="AH129" s="3"/>
      <c r="AI129" s="3"/>
      <c r="AJ129" s="3"/>
      <c r="AK129" s="3"/>
      <c r="AL129" s="239"/>
      <c r="AM129" s="238"/>
      <c r="AN129" s="223">
        <v>62.0</v>
      </c>
      <c r="AO129" s="328"/>
      <c r="AP129" s="329"/>
      <c r="AQ129" s="3"/>
      <c r="AR129" s="3"/>
      <c r="AS129" s="3"/>
      <c r="AT129" s="3"/>
      <c r="AU129" s="3"/>
      <c r="AV129" s="3"/>
      <c r="AW129" s="3"/>
      <c r="AX129" s="3"/>
      <c r="AY129" s="3"/>
      <c r="AZ129" s="3"/>
      <c r="BA129" s="3"/>
      <c r="BB129" s="3"/>
      <c r="BC129" s="3"/>
      <c r="BD129" s="3"/>
      <c r="BE129" s="239"/>
      <c r="BF129" s="238"/>
      <c r="BG129" s="223">
        <v>62.0</v>
      </c>
      <c r="BH129" s="328"/>
      <c r="BI129" s="329"/>
      <c r="BJ129" s="3"/>
      <c r="BK129" s="3"/>
      <c r="BL129" s="3"/>
      <c r="BM129" s="3"/>
      <c r="BN129" s="3"/>
      <c r="BO129" s="3"/>
      <c r="BP129" s="3"/>
      <c r="BQ129" s="3"/>
      <c r="BR129" s="3"/>
      <c r="BS129" s="3"/>
      <c r="BT129" s="3"/>
      <c r="BU129" s="3"/>
      <c r="BV129" s="3"/>
      <c r="BW129" s="3"/>
      <c r="BX129" s="239"/>
      <c r="BY129" s="238"/>
      <c r="BZ129" s="223">
        <v>62.0</v>
      </c>
      <c r="CA129" s="328"/>
      <c r="CB129" s="329"/>
      <c r="CC129" s="3"/>
      <c r="CD129" s="3"/>
      <c r="CE129" s="3"/>
      <c r="CF129" s="3"/>
      <c r="CG129" s="3"/>
      <c r="CH129" s="3"/>
      <c r="CI129" s="3"/>
      <c r="CJ129" s="3"/>
      <c r="CK129" s="3"/>
      <c r="CL129" s="3"/>
      <c r="CM129" s="3"/>
      <c r="CN129" s="3"/>
      <c r="CO129" s="3"/>
      <c r="CP129" s="3"/>
      <c r="CQ129" s="239"/>
    </row>
    <row r="130" ht="12.75" customHeight="1">
      <c r="A130" s="238"/>
      <c r="B130" s="223">
        <v>63.0</v>
      </c>
      <c r="C130" s="328"/>
      <c r="D130" s="329"/>
      <c r="E130" s="3"/>
      <c r="F130" s="3"/>
      <c r="G130" s="3"/>
      <c r="H130" s="3"/>
      <c r="I130" s="3"/>
      <c r="J130" s="3"/>
      <c r="K130" s="3"/>
      <c r="L130" s="3"/>
      <c r="M130" s="3"/>
      <c r="N130" s="3"/>
      <c r="O130" s="3"/>
      <c r="P130" s="3"/>
      <c r="Q130" s="3"/>
      <c r="R130" s="3"/>
      <c r="S130" s="239"/>
      <c r="T130" s="238"/>
      <c r="U130" s="223">
        <v>63.0</v>
      </c>
      <c r="V130" s="328"/>
      <c r="W130" s="329"/>
      <c r="X130" s="3"/>
      <c r="Y130" s="3"/>
      <c r="Z130" s="3"/>
      <c r="AA130" s="3"/>
      <c r="AB130" s="3"/>
      <c r="AC130" s="3"/>
      <c r="AD130" s="3"/>
      <c r="AE130" s="3"/>
      <c r="AF130" s="3"/>
      <c r="AG130" s="3"/>
      <c r="AH130" s="3"/>
      <c r="AI130" s="3"/>
      <c r="AJ130" s="3"/>
      <c r="AK130" s="3"/>
      <c r="AL130" s="239"/>
      <c r="AM130" s="238"/>
      <c r="AN130" s="223">
        <v>63.0</v>
      </c>
      <c r="AO130" s="328"/>
      <c r="AP130" s="329"/>
      <c r="AQ130" s="3"/>
      <c r="AR130" s="3"/>
      <c r="AS130" s="3"/>
      <c r="AT130" s="3"/>
      <c r="AU130" s="3"/>
      <c r="AV130" s="3"/>
      <c r="AW130" s="3"/>
      <c r="AX130" s="3"/>
      <c r="AY130" s="3"/>
      <c r="AZ130" s="3"/>
      <c r="BA130" s="3"/>
      <c r="BB130" s="3"/>
      <c r="BC130" s="3"/>
      <c r="BD130" s="3"/>
      <c r="BE130" s="239"/>
      <c r="BF130" s="238"/>
      <c r="BG130" s="223">
        <v>63.0</v>
      </c>
      <c r="BH130" s="328"/>
      <c r="BI130" s="329"/>
      <c r="BJ130" s="3"/>
      <c r="BK130" s="3"/>
      <c r="BL130" s="3"/>
      <c r="BM130" s="3"/>
      <c r="BN130" s="3"/>
      <c r="BO130" s="3"/>
      <c r="BP130" s="3"/>
      <c r="BQ130" s="3"/>
      <c r="BR130" s="3"/>
      <c r="BS130" s="3"/>
      <c r="BT130" s="3"/>
      <c r="BU130" s="3"/>
      <c r="BV130" s="3"/>
      <c r="BW130" s="3"/>
      <c r="BX130" s="239"/>
      <c r="BY130" s="238"/>
      <c r="BZ130" s="223">
        <v>63.0</v>
      </c>
      <c r="CA130" s="328"/>
      <c r="CB130" s="329"/>
      <c r="CC130" s="3"/>
      <c r="CD130" s="3"/>
      <c r="CE130" s="3"/>
      <c r="CF130" s="3"/>
      <c r="CG130" s="3"/>
      <c r="CH130" s="3"/>
      <c r="CI130" s="3"/>
      <c r="CJ130" s="3"/>
      <c r="CK130" s="3"/>
      <c r="CL130" s="3"/>
      <c r="CM130" s="3"/>
      <c r="CN130" s="3"/>
      <c r="CO130" s="3"/>
      <c r="CP130" s="3"/>
      <c r="CQ130" s="239"/>
    </row>
    <row r="131" ht="12.75" customHeight="1">
      <c r="A131" s="238"/>
      <c r="B131" s="223">
        <v>64.0</v>
      </c>
      <c r="C131" s="328"/>
      <c r="D131" s="329"/>
      <c r="E131" s="3"/>
      <c r="F131" s="3"/>
      <c r="G131" s="3"/>
      <c r="H131" s="3"/>
      <c r="I131" s="3"/>
      <c r="J131" s="3"/>
      <c r="K131" s="3"/>
      <c r="L131" s="3"/>
      <c r="M131" s="3"/>
      <c r="N131" s="3"/>
      <c r="O131" s="3"/>
      <c r="P131" s="3"/>
      <c r="Q131" s="3"/>
      <c r="R131" s="3"/>
      <c r="S131" s="239"/>
      <c r="T131" s="238"/>
      <c r="U131" s="223">
        <v>64.0</v>
      </c>
      <c r="V131" s="328"/>
      <c r="W131" s="329"/>
      <c r="X131" s="3"/>
      <c r="Y131" s="3"/>
      <c r="Z131" s="3"/>
      <c r="AA131" s="3"/>
      <c r="AB131" s="3"/>
      <c r="AC131" s="3"/>
      <c r="AD131" s="3"/>
      <c r="AE131" s="3"/>
      <c r="AF131" s="3"/>
      <c r="AG131" s="3"/>
      <c r="AH131" s="3"/>
      <c r="AI131" s="3"/>
      <c r="AJ131" s="3"/>
      <c r="AK131" s="3"/>
      <c r="AL131" s="239"/>
      <c r="AM131" s="238"/>
      <c r="AN131" s="223">
        <v>64.0</v>
      </c>
      <c r="AO131" s="328"/>
      <c r="AP131" s="329"/>
      <c r="AQ131" s="3"/>
      <c r="AR131" s="3"/>
      <c r="AS131" s="3"/>
      <c r="AT131" s="3"/>
      <c r="AU131" s="3"/>
      <c r="AV131" s="3"/>
      <c r="AW131" s="3"/>
      <c r="AX131" s="3"/>
      <c r="AY131" s="3"/>
      <c r="AZ131" s="3"/>
      <c r="BA131" s="3"/>
      <c r="BB131" s="3"/>
      <c r="BC131" s="3"/>
      <c r="BD131" s="3"/>
      <c r="BE131" s="239"/>
      <c r="BF131" s="238"/>
      <c r="BG131" s="223">
        <v>64.0</v>
      </c>
      <c r="BH131" s="328"/>
      <c r="BI131" s="329"/>
      <c r="BJ131" s="3"/>
      <c r="BK131" s="3"/>
      <c r="BL131" s="3"/>
      <c r="BM131" s="3"/>
      <c r="BN131" s="3"/>
      <c r="BO131" s="3"/>
      <c r="BP131" s="3"/>
      <c r="BQ131" s="3"/>
      <c r="BR131" s="3"/>
      <c r="BS131" s="3"/>
      <c r="BT131" s="3"/>
      <c r="BU131" s="3"/>
      <c r="BV131" s="3"/>
      <c r="BW131" s="3"/>
      <c r="BX131" s="239"/>
      <c r="BY131" s="238"/>
      <c r="BZ131" s="223">
        <v>64.0</v>
      </c>
      <c r="CA131" s="328"/>
      <c r="CB131" s="329"/>
      <c r="CC131" s="3"/>
      <c r="CD131" s="3"/>
      <c r="CE131" s="3"/>
      <c r="CF131" s="3"/>
      <c r="CG131" s="3"/>
      <c r="CH131" s="3"/>
      <c r="CI131" s="3"/>
      <c r="CJ131" s="3"/>
      <c r="CK131" s="3"/>
      <c r="CL131" s="3"/>
      <c r="CM131" s="3"/>
      <c r="CN131" s="3"/>
      <c r="CO131" s="3"/>
      <c r="CP131" s="3"/>
      <c r="CQ131" s="239"/>
    </row>
    <row r="132" ht="12.75" customHeight="1">
      <c r="A132" s="238"/>
      <c r="B132" s="223">
        <v>65.0</v>
      </c>
      <c r="C132" s="328"/>
      <c r="D132" s="329"/>
      <c r="E132" s="3"/>
      <c r="F132" s="3"/>
      <c r="G132" s="3"/>
      <c r="H132" s="3"/>
      <c r="I132" s="3"/>
      <c r="J132" s="3"/>
      <c r="K132" s="3"/>
      <c r="L132" s="3"/>
      <c r="M132" s="3"/>
      <c r="N132" s="3"/>
      <c r="O132" s="3"/>
      <c r="P132" s="3"/>
      <c r="Q132" s="3"/>
      <c r="R132" s="3"/>
      <c r="S132" s="239"/>
      <c r="T132" s="238"/>
      <c r="U132" s="223">
        <v>65.0</v>
      </c>
      <c r="V132" s="328"/>
      <c r="W132" s="329"/>
      <c r="X132" s="3"/>
      <c r="Y132" s="3"/>
      <c r="Z132" s="3"/>
      <c r="AA132" s="3"/>
      <c r="AB132" s="3"/>
      <c r="AC132" s="3"/>
      <c r="AD132" s="3"/>
      <c r="AE132" s="3"/>
      <c r="AF132" s="3"/>
      <c r="AG132" s="3"/>
      <c r="AH132" s="3"/>
      <c r="AI132" s="3"/>
      <c r="AJ132" s="3"/>
      <c r="AK132" s="3"/>
      <c r="AL132" s="239"/>
      <c r="AM132" s="238"/>
      <c r="AN132" s="223">
        <v>65.0</v>
      </c>
      <c r="AO132" s="328"/>
      <c r="AP132" s="329"/>
      <c r="AQ132" s="3"/>
      <c r="AR132" s="3"/>
      <c r="AS132" s="3"/>
      <c r="AT132" s="3"/>
      <c r="AU132" s="3"/>
      <c r="AV132" s="3"/>
      <c r="AW132" s="3"/>
      <c r="AX132" s="3"/>
      <c r="AY132" s="3"/>
      <c r="AZ132" s="3"/>
      <c r="BA132" s="3"/>
      <c r="BB132" s="3"/>
      <c r="BC132" s="3"/>
      <c r="BD132" s="3"/>
      <c r="BE132" s="239"/>
      <c r="BF132" s="238"/>
      <c r="BG132" s="223">
        <v>65.0</v>
      </c>
      <c r="BH132" s="328"/>
      <c r="BI132" s="329"/>
      <c r="BJ132" s="3"/>
      <c r="BK132" s="3"/>
      <c r="BL132" s="3"/>
      <c r="BM132" s="3"/>
      <c r="BN132" s="3"/>
      <c r="BO132" s="3"/>
      <c r="BP132" s="3"/>
      <c r="BQ132" s="3"/>
      <c r="BR132" s="3"/>
      <c r="BS132" s="3"/>
      <c r="BT132" s="3"/>
      <c r="BU132" s="3"/>
      <c r="BV132" s="3"/>
      <c r="BW132" s="3"/>
      <c r="BX132" s="239"/>
      <c r="BY132" s="238"/>
      <c r="BZ132" s="223">
        <v>65.0</v>
      </c>
      <c r="CA132" s="328"/>
      <c r="CB132" s="329"/>
      <c r="CC132" s="3"/>
      <c r="CD132" s="3"/>
      <c r="CE132" s="3"/>
      <c r="CF132" s="3"/>
      <c r="CG132" s="3"/>
      <c r="CH132" s="3"/>
      <c r="CI132" s="3"/>
      <c r="CJ132" s="3"/>
      <c r="CK132" s="3"/>
      <c r="CL132" s="3"/>
      <c r="CM132" s="3"/>
      <c r="CN132" s="3"/>
      <c r="CO132" s="3"/>
      <c r="CP132" s="3"/>
      <c r="CQ132" s="239"/>
    </row>
    <row r="133" ht="12.75" customHeight="1">
      <c r="A133" s="238"/>
      <c r="B133" s="223">
        <v>66.0</v>
      </c>
      <c r="C133" s="328"/>
      <c r="D133" s="329"/>
      <c r="E133" s="3"/>
      <c r="F133" s="3"/>
      <c r="G133" s="3"/>
      <c r="H133" s="3"/>
      <c r="I133" s="3"/>
      <c r="J133" s="3"/>
      <c r="K133" s="3"/>
      <c r="L133" s="3"/>
      <c r="M133" s="3"/>
      <c r="N133" s="3"/>
      <c r="O133" s="3"/>
      <c r="P133" s="3"/>
      <c r="Q133" s="3"/>
      <c r="R133" s="3"/>
      <c r="S133" s="239"/>
      <c r="T133" s="238"/>
      <c r="U133" s="223">
        <v>66.0</v>
      </c>
      <c r="V133" s="328"/>
      <c r="W133" s="329"/>
      <c r="X133" s="3"/>
      <c r="Y133" s="3"/>
      <c r="Z133" s="3"/>
      <c r="AA133" s="3"/>
      <c r="AB133" s="3"/>
      <c r="AC133" s="3"/>
      <c r="AD133" s="3"/>
      <c r="AE133" s="3"/>
      <c r="AF133" s="3"/>
      <c r="AG133" s="3"/>
      <c r="AH133" s="3"/>
      <c r="AI133" s="3"/>
      <c r="AJ133" s="3"/>
      <c r="AK133" s="3"/>
      <c r="AL133" s="239"/>
      <c r="AM133" s="238"/>
      <c r="AN133" s="223">
        <v>66.0</v>
      </c>
      <c r="AO133" s="328"/>
      <c r="AP133" s="329"/>
      <c r="AQ133" s="3"/>
      <c r="AR133" s="3"/>
      <c r="AS133" s="3"/>
      <c r="AT133" s="3"/>
      <c r="AU133" s="3"/>
      <c r="AV133" s="3"/>
      <c r="AW133" s="3"/>
      <c r="AX133" s="3"/>
      <c r="AY133" s="3"/>
      <c r="AZ133" s="3"/>
      <c r="BA133" s="3"/>
      <c r="BB133" s="3"/>
      <c r="BC133" s="3"/>
      <c r="BD133" s="3"/>
      <c r="BE133" s="239"/>
      <c r="BF133" s="238"/>
      <c r="BG133" s="223">
        <v>66.0</v>
      </c>
      <c r="BH133" s="328"/>
      <c r="BI133" s="329"/>
      <c r="BJ133" s="3"/>
      <c r="BK133" s="3"/>
      <c r="BL133" s="3"/>
      <c r="BM133" s="3"/>
      <c r="BN133" s="3"/>
      <c r="BO133" s="3"/>
      <c r="BP133" s="3"/>
      <c r="BQ133" s="3"/>
      <c r="BR133" s="3"/>
      <c r="BS133" s="3"/>
      <c r="BT133" s="3"/>
      <c r="BU133" s="3"/>
      <c r="BV133" s="3"/>
      <c r="BW133" s="3"/>
      <c r="BX133" s="239"/>
      <c r="BY133" s="238"/>
      <c r="BZ133" s="223">
        <v>66.0</v>
      </c>
      <c r="CA133" s="328"/>
      <c r="CB133" s="329"/>
      <c r="CC133" s="3"/>
      <c r="CD133" s="3"/>
      <c r="CE133" s="3"/>
      <c r="CF133" s="3"/>
      <c r="CG133" s="3"/>
      <c r="CH133" s="3"/>
      <c r="CI133" s="3"/>
      <c r="CJ133" s="3"/>
      <c r="CK133" s="3"/>
      <c r="CL133" s="3"/>
      <c r="CM133" s="3"/>
      <c r="CN133" s="3"/>
      <c r="CO133" s="3"/>
      <c r="CP133" s="3"/>
      <c r="CQ133" s="239"/>
    </row>
    <row r="134" ht="12.75" customHeight="1">
      <c r="A134" s="238"/>
      <c r="B134" s="223">
        <v>67.0</v>
      </c>
      <c r="C134" s="328"/>
      <c r="D134" s="329"/>
      <c r="E134" s="3"/>
      <c r="F134" s="3"/>
      <c r="G134" s="3"/>
      <c r="H134" s="3"/>
      <c r="I134" s="3"/>
      <c r="J134" s="3"/>
      <c r="K134" s="3"/>
      <c r="L134" s="3"/>
      <c r="M134" s="3"/>
      <c r="N134" s="3"/>
      <c r="O134" s="3"/>
      <c r="P134" s="3"/>
      <c r="Q134" s="3"/>
      <c r="R134" s="3"/>
      <c r="S134" s="239"/>
      <c r="T134" s="238"/>
      <c r="U134" s="223">
        <v>67.0</v>
      </c>
      <c r="V134" s="328"/>
      <c r="W134" s="329"/>
      <c r="X134" s="3"/>
      <c r="Y134" s="3"/>
      <c r="Z134" s="3"/>
      <c r="AA134" s="3"/>
      <c r="AB134" s="3"/>
      <c r="AC134" s="3"/>
      <c r="AD134" s="3"/>
      <c r="AE134" s="3"/>
      <c r="AF134" s="3"/>
      <c r="AG134" s="3"/>
      <c r="AH134" s="3"/>
      <c r="AI134" s="3"/>
      <c r="AJ134" s="3"/>
      <c r="AK134" s="3"/>
      <c r="AL134" s="239"/>
      <c r="AM134" s="238"/>
      <c r="AN134" s="223">
        <v>67.0</v>
      </c>
      <c r="AO134" s="328"/>
      <c r="AP134" s="329"/>
      <c r="AQ134" s="3"/>
      <c r="AR134" s="3"/>
      <c r="AS134" s="3"/>
      <c r="AT134" s="3"/>
      <c r="AU134" s="3"/>
      <c r="AV134" s="3"/>
      <c r="AW134" s="3"/>
      <c r="AX134" s="3"/>
      <c r="AY134" s="3"/>
      <c r="AZ134" s="3"/>
      <c r="BA134" s="3"/>
      <c r="BB134" s="3"/>
      <c r="BC134" s="3"/>
      <c r="BD134" s="3"/>
      <c r="BE134" s="239"/>
      <c r="BF134" s="238"/>
      <c r="BG134" s="223">
        <v>67.0</v>
      </c>
      <c r="BH134" s="328"/>
      <c r="BI134" s="329"/>
      <c r="BJ134" s="3"/>
      <c r="BK134" s="3"/>
      <c r="BL134" s="3"/>
      <c r="BM134" s="3"/>
      <c r="BN134" s="3"/>
      <c r="BO134" s="3"/>
      <c r="BP134" s="3"/>
      <c r="BQ134" s="3"/>
      <c r="BR134" s="3"/>
      <c r="BS134" s="3"/>
      <c r="BT134" s="3"/>
      <c r="BU134" s="3"/>
      <c r="BV134" s="3"/>
      <c r="BW134" s="3"/>
      <c r="BX134" s="239"/>
      <c r="BY134" s="238"/>
      <c r="BZ134" s="223">
        <v>67.0</v>
      </c>
      <c r="CA134" s="328"/>
      <c r="CB134" s="329"/>
      <c r="CC134" s="3"/>
      <c r="CD134" s="3"/>
      <c r="CE134" s="3"/>
      <c r="CF134" s="3"/>
      <c r="CG134" s="3"/>
      <c r="CH134" s="3"/>
      <c r="CI134" s="3"/>
      <c r="CJ134" s="3"/>
      <c r="CK134" s="3"/>
      <c r="CL134" s="3"/>
      <c r="CM134" s="3"/>
      <c r="CN134" s="3"/>
      <c r="CO134" s="3"/>
      <c r="CP134" s="3"/>
      <c r="CQ134" s="239"/>
    </row>
    <row r="135" ht="12.75" customHeight="1">
      <c r="A135" s="238"/>
      <c r="B135" s="223">
        <v>68.0</v>
      </c>
      <c r="C135" s="328"/>
      <c r="D135" s="329"/>
      <c r="E135" s="3"/>
      <c r="F135" s="3"/>
      <c r="G135" s="3"/>
      <c r="H135" s="3"/>
      <c r="I135" s="3"/>
      <c r="J135" s="3"/>
      <c r="K135" s="3"/>
      <c r="L135" s="3"/>
      <c r="M135" s="3"/>
      <c r="N135" s="3"/>
      <c r="O135" s="3"/>
      <c r="P135" s="3"/>
      <c r="Q135" s="3"/>
      <c r="R135" s="3"/>
      <c r="S135" s="239"/>
      <c r="T135" s="238"/>
      <c r="U135" s="223">
        <v>68.0</v>
      </c>
      <c r="V135" s="328"/>
      <c r="W135" s="329"/>
      <c r="X135" s="3"/>
      <c r="Y135" s="3"/>
      <c r="Z135" s="3"/>
      <c r="AA135" s="3"/>
      <c r="AB135" s="3"/>
      <c r="AC135" s="3"/>
      <c r="AD135" s="3"/>
      <c r="AE135" s="3"/>
      <c r="AF135" s="3"/>
      <c r="AG135" s="3"/>
      <c r="AH135" s="3"/>
      <c r="AI135" s="3"/>
      <c r="AJ135" s="3"/>
      <c r="AK135" s="3"/>
      <c r="AL135" s="239"/>
      <c r="AM135" s="238"/>
      <c r="AN135" s="223">
        <v>68.0</v>
      </c>
      <c r="AO135" s="328"/>
      <c r="AP135" s="329"/>
      <c r="AQ135" s="3"/>
      <c r="AR135" s="3"/>
      <c r="AS135" s="3"/>
      <c r="AT135" s="3"/>
      <c r="AU135" s="3"/>
      <c r="AV135" s="3"/>
      <c r="AW135" s="3"/>
      <c r="AX135" s="3"/>
      <c r="AY135" s="3"/>
      <c r="AZ135" s="3"/>
      <c r="BA135" s="3"/>
      <c r="BB135" s="3"/>
      <c r="BC135" s="3"/>
      <c r="BD135" s="3"/>
      <c r="BE135" s="239"/>
      <c r="BF135" s="238"/>
      <c r="BG135" s="223">
        <v>68.0</v>
      </c>
      <c r="BH135" s="328"/>
      <c r="BI135" s="329"/>
      <c r="BJ135" s="3"/>
      <c r="BK135" s="3"/>
      <c r="BL135" s="3"/>
      <c r="BM135" s="3"/>
      <c r="BN135" s="3"/>
      <c r="BO135" s="3"/>
      <c r="BP135" s="3"/>
      <c r="BQ135" s="3"/>
      <c r="BR135" s="3"/>
      <c r="BS135" s="3"/>
      <c r="BT135" s="3"/>
      <c r="BU135" s="3"/>
      <c r="BV135" s="3"/>
      <c r="BW135" s="3"/>
      <c r="BX135" s="239"/>
      <c r="BY135" s="238"/>
      <c r="BZ135" s="223">
        <v>68.0</v>
      </c>
      <c r="CA135" s="328"/>
      <c r="CB135" s="329"/>
      <c r="CC135" s="3"/>
      <c r="CD135" s="3"/>
      <c r="CE135" s="3"/>
      <c r="CF135" s="3"/>
      <c r="CG135" s="3"/>
      <c r="CH135" s="3"/>
      <c r="CI135" s="3"/>
      <c r="CJ135" s="3"/>
      <c r="CK135" s="3"/>
      <c r="CL135" s="3"/>
      <c r="CM135" s="3"/>
      <c r="CN135" s="3"/>
      <c r="CO135" s="3"/>
      <c r="CP135" s="3"/>
      <c r="CQ135" s="239"/>
    </row>
    <row r="136" ht="12.75" customHeight="1">
      <c r="A136" s="238"/>
      <c r="B136" s="223">
        <v>69.0</v>
      </c>
      <c r="C136" s="328"/>
      <c r="D136" s="329"/>
      <c r="E136" s="3"/>
      <c r="F136" s="3"/>
      <c r="G136" s="3"/>
      <c r="H136" s="3"/>
      <c r="I136" s="3"/>
      <c r="J136" s="3"/>
      <c r="K136" s="3"/>
      <c r="L136" s="3"/>
      <c r="M136" s="3"/>
      <c r="N136" s="3"/>
      <c r="O136" s="3"/>
      <c r="P136" s="3"/>
      <c r="Q136" s="3"/>
      <c r="R136" s="3"/>
      <c r="S136" s="239"/>
      <c r="T136" s="238"/>
      <c r="U136" s="223">
        <v>69.0</v>
      </c>
      <c r="V136" s="328"/>
      <c r="W136" s="329"/>
      <c r="X136" s="3"/>
      <c r="Y136" s="3"/>
      <c r="Z136" s="3"/>
      <c r="AA136" s="3"/>
      <c r="AB136" s="3"/>
      <c r="AC136" s="3"/>
      <c r="AD136" s="3"/>
      <c r="AE136" s="3"/>
      <c r="AF136" s="3"/>
      <c r="AG136" s="3"/>
      <c r="AH136" s="3"/>
      <c r="AI136" s="3"/>
      <c r="AJ136" s="3"/>
      <c r="AK136" s="3"/>
      <c r="AL136" s="239"/>
      <c r="AM136" s="238"/>
      <c r="AN136" s="223">
        <v>69.0</v>
      </c>
      <c r="AO136" s="328"/>
      <c r="AP136" s="329"/>
      <c r="AQ136" s="3"/>
      <c r="AR136" s="3"/>
      <c r="AS136" s="3"/>
      <c r="AT136" s="3"/>
      <c r="AU136" s="3"/>
      <c r="AV136" s="3"/>
      <c r="AW136" s="3"/>
      <c r="AX136" s="3"/>
      <c r="AY136" s="3"/>
      <c r="AZ136" s="3"/>
      <c r="BA136" s="3"/>
      <c r="BB136" s="3"/>
      <c r="BC136" s="3"/>
      <c r="BD136" s="3"/>
      <c r="BE136" s="239"/>
      <c r="BF136" s="238"/>
      <c r="BG136" s="223">
        <v>69.0</v>
      </c>
      <c r="BH136" s="328"/>
      <c r="BI136" s="329"/>
      <c r="BJ136" s="3"/>
      <c r="BK136" s="3"/>
      <c r="BL136" s="3"/>
      <c r="BM136" s="3"/>
      <c r="BN136" s="3"/>
      <c r="BO136" s="3"/>
      <c r="BP136" s="3"/>
      <c r="BQ136" s="3"/>
      <c r="BR136" s="3"/>
      <c r="BS136" s="3"/>
      <c r="BT136" s="3"/>
      <c r="BU136" s="3"/>
      <c r="BV136" s="3"/>
      <c r="BW136" s="3"/>
      <c r="BX136" s="239"/>
      <c r="BY136" s="238"/>
      <c r="BZ136" s="223">
        <v>69.0</v>
      </c>
      <c r="CA136" s="328"/>
      <c r="CB136" s="329"/>
      <c r="CC136" s="3"/>
      <c r="CD136" s="3"/>
      <c r="CE136" s="3"/>
      <c r="CF136" s="3"/>
      <c r="CG136" s="3"/>
      <c r="CH136" s="3"/>
      <c r="CI136" s="3"/>
      <c r="CJ136" s="3"/>
      <c r="CK136" s="3"/>
      <c r="CL136" s="3"/>
      <c r="CM136" s="3"/>
      <c r="CN136" s="3"/>
      <c r="CO136" s="3"/>
      <c r="CP136" s="3"/>
      <c r="CQ136" s="239"/>
    </row>
    <row r="137" ht="12.75" customHeight="1">
      <c r="A137" s="238"/>
      <c r="B137" s="223">
        <v>70.0</v>
      </c>
      <c r="C137" s="328"/>
      <c r="D137" s="329"/>
      <c r="E137" s="3"/>
      <c r="F137" s="3"/>
      <c r="G137" s="3"/>
      <c r="H137" s="3"/>
      <c r="I137" s="3"/>
      <c r="J137" s="3"/>
      <c r="K137" s="3"/>
      <c r="L137" s="3"/>
      <c r="M137" s="3"/>
      <c r="N137" s="3"/>
      <c r="O137" s="3"/>
      <c r="P137" s="3"/>
      <c r="Q137" s="3"/>
      <c r="R137" s="3"/>
      <c r="S137" s="239"/>
      <c r="T137" s="238"/>
      <c r="U137" s="223">
        <v>70.0</v>
      </c>
      <c r="V137" s="328"/>
      <c r="W137" s="329"/>
      <c r="X137" s="3"/>
      <c r="Y137" s="3"/>
      <c r="Z137" s="3"/>
      <c r="AA137" s="3"/>
      <c r="AB137" s="3"/>
      <c r="AC137" s="3"/>
      <c r="AD137" s="3"/>
      <c r="AE137" s="3"/>
      <c r="AF137" s="3"/>
      <c r="AG137" s="3"/>
      <c r="AH137" s="3"/>
      <c r="AI137" s="3"/>
      <c r="AJ137" s="3"/>
      <c r="AK137" s="3"/>
      <c r="AL137" s="239"/>
      <c r="AM137" s="238"/>
      <c r="AN137" s="223">
        <v>70.0</v>
      </c>
      <c r="AO137" s="328"/>
      <c r="AP137" s="329"/>
      <c r="AQ137" s="3"/>
      <c r="AR137" s="3"/>
      <c r="AS137" s="3"/>
      <c r="AT137" s="3"/>
      <c r="AU137" s="3"/>
      <c r="AV137" s="3"/>
      <c r="AW137" s="3"/>
      <c r="AX137" s="3"/>
      <c r="AY137" s="3"/>
      <c r="AZ137" s="3"/>
      <c r="BA137" s="3"/>
      <c r="BB137" s="3"/>
      <c r="BC137" s="3"/>
      <c r="BD137" s="3"/>
      <c r="BE137" s="239"/>
      <c r="BF137" s="238"/>
      <c r="BG137" s="223">
        <v>70.0</v>
      </c>
      <c r="BH137" s="328"/>
      <c r="BI137" s="329"/>
      <c r="BJ137" s="3"/>
      <c r="BK137" s="3"/>
      <c r="BL137" s="3"/>
      <c r="BM137" s="3"/>
      <c r="BN137" s="3"/>
      <c r="BO137" s="3"/>
      <c r="BP137" s="3"/>
      <c r="BQ137" s="3"/>
      <c r="BR137" s="3"/>
      <c r="BS137" s="3"/>
      <c r="BT137" s="3"/>
      <c r="BU137" s="3"/>
      <c r="BV137" s="3"/>
      <c r="BW137" s="3"/>
      <c r="BX137" s="239"/>
      <c r="BY137" s="238"/>
      <c r="BZ137" s="223">
        <v>70.0</v>
      </c>
      <c r="CA137" s="328"/>
      <c r="CB137" s="329"/>
      <c r="CC137" s="3"/>
      <c r="CD137" s="3"/>
      <c r="CE137" s="3"/>
      <c r="CF137" s="3"/>
      <c r="CG137" s="3"/>
      <c r="CH137" s="3"/>
      <c r="CI137" s="3"/>
      <c r="CJ137" s="3"/>
      <c r="CK137" s="3"/>
      <c r="CL137" s="3"/>
      <c r="CM137" s="3"/>
      <c r="CN137" s="3"/>
      <c r="CO137" s="3"/>
      <c r="CP137" s="3"/>
      <c r="CQ137" s="239"/>
    </row>
    <row r="138" ht="12.75" customHeight="1">
      <c r="A138" s="238"/>
      <c r="B138" s="223">
        <v>71.0</v>
      </c>
      <c r="C138" s="328"/>
      <c r="D138" s="329"/>
      <c r="E138" s="3"/>
      <c r="F138" s="3"/>
      <c r="G138" s="3"/>
      <c r="H138" s="3"/>
      <c r="I138" s="3"/>
      <c r="J138" s="3"/>
      <c r="K138" s="3"/>
      <c r="L138" s="3"/>
      <c r="M138" s="3"/>
      <c r="N138" s="3"/>
      <c r="O138" s="3"/>
      <c r="P138" s="3"/>
      <c r="Q138" s="3"/>
      <c r="R138" s="3"/>
      <c r="S138" s="239"/>
      <c r="T138" s="238"/>
      <c r="U138" s="223">
        <v>71.0</v>
      </c>
      <c r="V138" s="328"/>
      <c r="W138" s="329"/>
      <c r="X138" s="3"/>
      <c r="Y138" s="3"/>
      <c r="Z138" s="3"/>
      <c r="AA138" s="3"/>
      <c r="AB138" s="3"/>
      <c r="AC138" s="3"/>
      <c r="AD138" s="3"/>
      <c r="AE138" s="3"/>
      <c r="AF138" s="3"/>
      <c r="AG138" s="3"/>
      <c r="AH138" s="3"/>
      <c r="AI138" s="3"/>
      <c r="AJ138" s="3"/>
      <c r="AK138" s="3"/>
      <c r="AL138" s="239"/>
      <c r="AM138" s="238"/>
      <c r="AN138" s="223">
        <v>71.0</v>
      </c>
      <c r="AO138" s="328"/>
      <c r="AP138" s="329"/>
      <c r="AQ138" s="3"/>
      <c r="AR138" s="3"/>
      <c r="AS138" s="3"/>
      <c r="AT138" s="3"/>
      <c r="AU138" s="3"/>
      <c r="AV138" s="3"/>
      <c r="AW138" s="3"/>
      <c r="AX138" s="3"/>
      <c r="AY138" s="3"/>
      <c r="AZ138" s="3"/>
      <c r="BA138" s="3"/>
      <c r="BB138" s="3"/>
      <c r="BC138" s="3"/>
      <c r="BD138" s="3"/>
      <c r="BE138" s="239"/>
      <c r="BF138" s="238"/>
      <c r="BG138" s="223">
        <v>71.0</v>
      </c>
      <c r="BH138" s="328"/>
      <c r="BI138" s="329"/>
      <c r="BJ138" s="3"/>
      <c r="BK138" s="3"/>
      <c r="BL138" s="3"/>
      <c r="BM138" s="3"/>
      <c r="BN138" s="3"/>
      <c r="BO138" s="3"/>
      <c r="BP138" s="3"/>
      <c r="BQ138" s="3"/>
      <c r="BR138" s="3"/>
      <c r="BS138" s="3"/>
      <c r="BT138" s="3"/>
      <c r="BU138" s="3"/>
      <c r="BV138" s="3"/>
      <c r="BW138" s="3"/>
      <c r="BX138" s="239"/>
      <c r="BY138" s="238"/>
      <c r="BZ138" s="223">
        <v>71.0</v>
      </c>
      <c r="CA138" s="328"/>
      <c r="CB138" s="329"/>
      <c r="CC138" s="3"/>
      <c r="CD138" s="3"/>
      <c r="CE138" s="3"/>
      <c r="CF138" s="3"/>
      <c r="CG138" s="3"/>
      <c r="CH138" s="3"/>
      <c r="CI138" s="3"/>
      <c r="CJ138" s="3"/>
      <c r="CK138" s="3"/>
      <c r="CL138" s="3"/>
      <c r="CM138" s="3"/>
      <c r="CN138" s="3"/>
      <c r="CO138" s="3"/>
      <c r="CP138" s="3"/>
      <c r="CQ138" s="239"/>
    </row>
    <row r="139" ht="12.75" customHeight="1">
      <c r="A139" s="238"/>
      <c r="B139" s="223">
        <v>72.0</v>
      </c>
      <c r="C139" s="328"/>
      <c r="D139" s="329"/>
      <c r="E139" s="3"/>
      <c r="F139" s="3"/>
      <c r="G139" s="3"/>
      <c r="H139" s="3"/>
      <c r="I139" s="3"/>
      <c r="J139" s="3"/>
      <c r="K139" s="3"/>
      <c r="L139" s="3"/>
      <c r="M139" s="3"/>
      <c r="N139" s="3"/>
      <c r="O139" s="3"/>
      <c r="P139" s="3"/>
      <c r="Q139" s="3"/>
      <c r="R139" s="3"/>
      <c r="S139" s="239"/>
      <c r="T139" s="238"/>
      <c r="U139" s="223">
        <v>72.0</v>
      </c>
      <c r="V139" s="328"/>
      <c r="W139" s="329"/>
      <c r="X139" s="3"/>
      <c r="Y139" s="3"/>
      <c r="Z139" s="3"/>
      <c r="AA139" s="3"/>
      <c r="AB139" s="3"/>
      <c r="AC139" s="3"/>
      <c r="AD139" s="3"/>
      <c r="AE139" s="3"/>
      <c r="AF139" s="3"/>
      <c r="AG139" s="3"/>
      <c r="AH139" s="3"/>
      <c r="AI139" s="3"/>
      <c r="AJ139" s="3"/>
      <c r="AK139" s="3"/>
      <c r="AL139" s="239"/>
      <c r="AM139" s="238"/>
      <c r="AN139" s="223">
        <v>72.0</v>
      </c>
      <c r="AO139" s="328"/>
      <c r="AP139" s="329"/>
      <c r="AQ139" s="3"/>
      <c r="AR139" s="3"/>
      <c r="AS139" s="3"/>
      <c r="AT139" s="3"/>
      <c r="AU139" s="3"/>
      <c r="AV139" s="3"/>
      <c r="AW139" s="3"/>
      <c r="AX139" s="3"/>
      <c r="AY139" s="3"/>
      <c r="AZ139" s="3"/>
      <c r="BA139" s="3"/>
      <c r="BB139" s="3"/>
      <c r="BC139" s="3"/>
      <c r="BD139" s="3"/>
      <c r="BE139" s="239"/>
      <c r="BF139" s="238"/>
      <c r="BG139" s="223">
        <v>72.0</v>
      </c>
      <c r="BH139" s="328"/>
      <c r="BI139" s="329"/>
      <c r="BJ139" s="3"/>
      <c r="BK139" s="3"/>
      <c r="BL139" s="3"/>
      <c r="BM139" s="3"/>
      <c r="BN139" s="3"/>
      <c r="BO139" s="3"/>
      <c r="BP139" s="3"/>
      <c r="BQ139" s="3"/>
      <c r="BR139" s="3"/>
      <c r="BS139" s="3"/>
      <c r="BT139" s="3"/>
      <c r="BU139" s="3"/>
      <c r="BV139" s="3"/>
      <c r="BW139" s="3"/>
      <c r="BX139" s="239"/>
      <c r="BY139" s="238"/>
      <c r="BZ139" s="223">
        <v>72.0</v>
      </c>
      <c r="CA139" s="328"/>
      <c r="CB139" s="329"/>
      <c r="CC139" s="3"/>
      <c r="CD139" s="3"/>
      <c r="CE139" s="3"/>
      <c r="CF139" s="3"/>
      <c r="CG139" s="3"/>
      <c r="CH139" s="3"/>
      <c r="CI139" s="3"/>
      <c r="CJ139" s="3"/>
      <c r="CK139" s="3"/>
      <c r="CL139" s="3"/>
      <c r="CM139" s="3"/>
      <c r="CN139" s="3"/>
      <c r="CO139" s="3"/>
      <c r="CP139" s="3"/>
      <c r="CQ139" s="239"/>
    </row>
    <row r="140" ht="12.75" customHeight="1">
      <c r="A140" s="238"/>
      <c r="B140" s="223">
        <v>73.0</v>
      </c>
      <c r="C140" s="328"/>
      <c r="D140" s="329"/>
      <c r="E140" s="3"/>
      <c r="F140" s="3"/>
      <c r="G140" s="3"/>
      <c r="H140" s="3"/>
      <c r="I140" s="3"/>
      <c r="J140" s="3"/>
      <c r="K140" s="3"/>
      <c r="L140" s="3"/>
      <c r="M140" s="3"/>
      <c r="N140" s="3"/>
      <c r="O140" s="3"/>
      <c r="P140" s="3"/>
      <c r="Q140" s="3"/>
      <c r="R140" s="3"/>
      <c r="S140" s="239"/>
      <c r="T140" s="238"/>
      <c r="U140" s="223">
        <v>73.0</v>
      </c>
      <c r="V140" s="328"/>
      <c r="W140" s="329"/>
      <c r="X140" s="3"/>
      <c r="Y140" s="3"/>
      <c r="Z140" s="3"/>
      <c r="AA140" s="3"/>
      <c r="AB140" s="3"/>
      <c r="AC140" s="3"/>
      <c r="AD140" s="3"/>
      <c r="AE140" s="3"/>
      <c r="AF140" s="3"/>
      <c r="AG140" s="3"/>
      <c r="AH140" s="3"/>
      <c r="AI140" s="3"/>
      <c r="AJ140" s="3"/>
      <c r="AK140" s="3"/>
      <c r="AL140" s="239"/>
      <c r="AM140" s="238"/>
      <c r="AN140" s="223">
        <v>73.0</v>
      </c>
      <c r="AO140" s="328"/>
      <c r="AP140" s="329"/>
      <c r="AQ140" s="3"/>
      <c r="AR140" s="3"/>
      <c r="AS140" s="3"/>
      <c r="AT140" s="3"/>
      <c r="AU140" s="3"/>
      <c r="AV140" s="3"/>
      <c r="AW140" s="3"/>
      <c r="AX140" s="3"/>
      <c r="AY140" s="3"/>
      <c r="AZ140" s="3"/>
      <c r="BA140" s="3"/>
      <c r="BB140" s="3"/>
      <c r="BC140" s="3"/>
      <c r="BD140" s="3"/>
      <c r="BE140" s="239"/>
      <c r="BF140" s="238"/>
      <c r="BG140" s="223">
        <v>73.0</v>
      </c>
      <c r="BH140" s="328"/>
      <c r="BI140" s="329"/>
      <c r="BJ140" s="3"/>
      <c r="BK140" s="3"/>
      <c r="BL140" s="3"/>
      <c r="BM140" s="3"/>
      <c r="BN140" s="3"/>
      <c r="BO140" s="3"/>
      <c r="BP140" s="3"/>
      <c r="BQ140" s="3"/>
      <c r="BR140" s="3"/>
      <c r="BS140" s="3"/>
      <c r="BT140" s="3"/>
      <c r="BU140" s="3"/>
      <c r="BV140" s="3"/>
      <c r="BW140" s="3"/>
      <c r="BX140" s="239"/>
      <c r="BY140" s="238"/>
      <c r="BZ140" s="223">
        <v>73.0</v>
      </c>
      <c r="CA140" s="328"/>
      <c r="CB140" s="329"/>
      <c r="CC140" s="3"/>
      <c r="CD140" s="3"/>
      <c r="CE140" s="3"/>
      <c r="CF140" s="3"/>
      <c r="CG140" s="3"/>
      <c r="CH140" s="3"/>
      <c r="CI140" s="3"/>
      <c r="CJ140" s="3"/>
      <c r="CK140" s="3"/>
      <c r="CL140" s="3"/>
      <c r="CM140" s="3"/>
      <c r="CN140" s="3"/>
      <c r="CO140" s="3"/>
      <c r="CP140" s="3"/>
      <c r="CQ140" s="239"/>
    </row>
    <row r="141" ht="12.75" customHeight="1">
      <c r="A141" s="238"/>
      <c r="B141" s="223">
        <v>74.0</v>
      </c>
      <c r="C141" s="328"/>
      <c r="D141" s="329"/>
      <c r="E141" s="3"/>
      <c r="F141" s="3"/>
      <c r="G141" s="3"/>
      <c r="H141" s="3"/>
      <c r="I141" s="3"/>
      <c r="J141" s="3"/>
      <c r="K141" s="3"/>
      <c r="L141" s="3"/>
      <c r="M141" s="3"/>
      <c r="N141" s="3"/>
      <c r="O141" s="3"/>
      <c r="P141" s="3"/>
      <c r="Q141" s="3"/>
      <c r="R141" s="3"/>
      <c r="S141" s="239"/>
      <c r="T141" s="238"/>
      <c r="U141" s="223">
        <v>74.0</v>
      </c>
      <c r="V141" s="328"/>
      <c r="W141" s="329"/>
      <c r="X141" s="3"/>
      <c r="Y141" s="3"/>
      <c r="Z141" s="3"/>
      <c r="AA141" s="3"/>
      <c r="AB141" s="3"/>
      <c r="AC141" s="3"/>
      <c r="AD141" s="3"/>
      <c r="AE141" s="3"/>
      <c r="AF141" s="3"/>
      <c r="AG141" s="3"/>
      <c r="AH141" s="3"/>
      <c r="AI141" s="3"/>
      <c r="AJ141" s="3"/>
      <c r="AK141" s="3"/>
      <c r="AL141" s="239"/>
      <c r="AM141" s="238"/>
      <c r="AN141" s="223">
        <v>74.0</v>
      </c>
      <c r="AO141" s="328"/>
      <c r="AP141" s="329"/>
      <c r="AQ141" s="3"/>
      <c r="AR141" s="3"/>
      <c r="AS141" s="3"/>
      <c r="AT141" s="3"/>
      <c r="AU141" s="3"/>
      <c r="AV141" s="3"/>
      <c r="AW141" s="3"/>
      <c r="AX141" s="3"/>
      <c r="AY141" s="3"/>
      <c r="AZ141" s="3"/>
      <c r="BA141" s="3"/>
      <c r="BB141" s="3"/>
      <c r="BC141" s="3"/>
      <c r="BD141" s="3"/>
      <c r="BE141" s="239"/>
      <c r="BF141" s="238"/>
      <c r="BG141" s="223">
        <v>74.0</v>
      </c>
      <c r="BH141" s="328"/>
      <c r="BI141" s="329"/>
      <c r="BJ141" s="3"/>
      <c r="BK141" s="3"/>
      <c r="BL141" s="3"/>
      <c r="BM141" s="3"/>
      <c r="BN141" s="3"/>
      <c r="BO141" s="3"/>
      <c r="BP141" s="3"/>
      <c r="BQ141" s="3"/>
      <c r="BR141" s="3"/>
      <c r="BS141" s="3"/>
      <c r="BT141" s="3"/>
      <c r="BU141" s="3"/>
      <c r="BV141" s="3"/>
      <c r="BW141" s="3"/>
      <c r="BX141" s="239"/>
      <c r="BY141" s="238"/>
      <c r="BZ141" s="223">
        <v>74.0</v>
      </c>
      <c r="CA141" s="328"/>
      <c r="CB141" s="329"/>
      <c r="CC141" s="3"/>
      <c r="CD141" s="3"/>
      <c r="CE141" s="3"/>
      <c r="CF141" s="3"/>
      <c r="CG141" s="3"/>
      <c r="CH141" s="3"/>
      <c r="CI141" s="3"/>
      <c r="CJ141" s="3"/>
      <c r="CK141" s="3"/>
      <c r="CL141" s="3"/>
      <c r="CM141" s="3"/>
      <c r="CN141" s="3"/>
      <c r="CO141" s="3"/>
      <c r="CP141" s="3"/>
      <c r="CQ141" s="239"/>
    </row>
    <row r="142" ht="12.75" customHeight="1">
      <c r="A142" s="238"/>
      <c r="B142" s="223">
        <v>75.0</v>
      </c>
      <c r="C142" s="328"/>
      <c r="D142" s="329"/>
      <c r="E142" s="3"/>
      <c r="F142" s="3"/>
      <c r="G142" s="3"/>
      <c r="H142" s="3"/>
      <c r="I142" s="3"/>
      <c r="J142" s="3"/>
      <c r="K142" s="3"/>
      <c r="L142" s="3"/>
      <c r="M142" s="3"/>
      <c r="N142" s="3"/>
      <c r="O142" s="3"/>
      <c r="P142" s="3"/>
      <c r="Q142" s="3"/>
      <c r="R142" s="3"/>
      <c r="S142" s="239"/>
      <c r="T142" s="238"/>
      <c r="U142" s="223">
        <v>75.0</v>
      </c>
      <c r="V142" s="328"/>
      <c r="W142" s="329"/>
      <c r="X142" s="3"/>
      <c r="Y142" s="3"/>
      <c r="Z142" s="3"/>
      <c r="AA142" s="3"/>
      <c r="AB142" s="3"/>
      <c r="AC142" s="3"/>
      <c r="AD142" s="3"/>
      <c r="AE142" s="3"/>
      <c r="AF142" s="3"/>
      <c r="AG142" s="3"/>
      <c r="AH142" s="3"/>
      <c r="AI142" s="3"/>
      <c r="AJ142" s="3"/>
      <c r="AK142" s="3"/>
      <c r="AL142" s="239"/>
      <c r="AM142" s="238"/>
      <c r="AN142" s="223">
        <v>75.0</v>
      </c>
      <c r="AO142" s="328"/>
      <c r="AP142" s="329"/>
      <c r="AQ142" s="3"/>
      <c r="AR142" s="3"/>
      <c r="AS142" s="3"/>
      <c r="AT142" s="3"/>
      <c r="AU142" s="3"/>
      <c r="AV142" s="3"/>
      <c r="AW142" s="3"/>
      <c r="AX142" s="3"/>
      <c r="AY142" s="3"/>
      <c r="AZ142" s="3"/>
      <c r="BA142" s="3"/>
      <c r="BB142" s="3"/>
      <c r="BC142" s="3"/>
      <c r="BD142" s="3"/>
      <c r="BE142" s="239"/>
      <c r="BF142" s="238"/>
      <c r="BG142" s="223">
        <v>75.0</v>
      </c>
      <c r="BH142" s="328"/>
      <c r="BI142" s="329"/>
      <c r="BJ142" s="3"/>
      <c r="BK142" s="3"/>
      <c r="BL142" s="3"/>
      <c r="BM142" s="3"/>
      <c r="BN142" s="3"/>
      <c r="BO142" s="3"/>
      <c r="BP142" s="3"/>
      <c r="BQ142" s="3"/>
      <c r="BR142" s="3"/>
      <c r="BS142" s="3"/>
      <c r="BT142" s="3"/>
      <c r="BU142" s="3"/>
      <c r="BV142" s="3"/>
      <c r="BW142" s="3"/>
      <c r="BX142" s="239"/>
      <c r="BY142" s="238"/>
      <c r="BZ142" s="223">
        <v>75.0</v>
      </c>
      <c r="CA142" s="328"/>
      <c r="CB142" s="329"/>
      <c r="CC142" s="3"/>
      <c r="CD142" s="3"/>
      <c r="CE142" s="3"/>
      <c r="CF142" s="3"/>
      <c r="CG142" s="3"/>
      <c r="CH142" s="3"/>
      <c r="CI142" s="3"/>
      <c r="CJ142" s="3"/>
      <c r="CK142" s="3"/>
      <c r="CL142" s="3"/>
      <c r="CM142" s="3"/>
      <c r="CN142" s="3"/>
      <c r="CO142" s="3"/>
      <c r="CP142" s="3"/>
      <c r="CQ142" s="239"/>
    </row>
    <row r="143" ht="12.75" customHeight="1">
      <c r="A143" s="238"/>
      <c r="B143" s="223">
        <v>76.0</v>
      </c>
      <c r="C143" s="328"/>
      <c r="D143" s="329"/>
      <c r="E143" s="3"/>
      <c r="F143" s="3"/>
      <c r="G143" s="3"/>
      <c r="H143" s="3"/>
      <c r="I143" s="3"/>
      <c r="J143" s="3"/>
      <c r="K143" s="3"/>
      <c r="L143" s="3"/>
      <c r="M143" s="3"/>
      <c r="N143" s="3"/>
      <c r="O143" s="3"/>
      <c r="P143" s="3"/>
      <c r="Q143" s="3"/>
      <c r="R143" s="3"/>
      <c r="S143" s="239"/>
      <c r="T143" s="238"/>
      <c r="U143" s="223">
        <v>76.0</v>
      </c>
      <c r="V143" s="328"/>
      <c r="W143" s="329"/>
      <c r="X143" s="3"/>
      <c r="Y143" s="3"/>
      <c r="Z143" s="3"/>
      <c r="AA143" s="3"/>
      <c r="AB143" s="3"/>
      <c r="AC143" s="3"/>
      <c r="AD143" s="3"/>
      <c r="AE143" s="3"/>
      <c r="AF143" s="3"/>
      <c r="AG143" s="3"/>
      <c r="AH143" s="3"/>
      <c r="AI143" s="3"/>
      <c r="AJ143" s="3"/>
      <c r="AK143" s="3"/>
      <c r="AL143" s="239"/>
      <c r="AM143" s="238"/>
      <c r="AN143" s="223">
        <v>76.0</v>
      </c>
      <c r="AO143" s="328"/>
      <c r="AP143" s="329"/>
      <c r="AQ143" s="3"/>
      <c r="AR143" s="3"/>
      <c r="AS143" s="3"/>
      <c r="AT143" s="3"/>
      <c r="AU143" s="3"/>
      <c r="AV143" s="3"/>
      <c r="AW143" s="3"/>
      <c r="AX143" s="3"/>
      <c r="AY143" s="3"/>
      <c r="AZ143" s="3"/>
      <c r="BA143" s="3"/>
      <c r="BB143" s="3"/>
      <c r="BC143" s="3"/>
      <c r="BD143" s="3"/>
      <c r="BE143" s="239"/>
      <c r="BF143" s="238"/>
      <c r="BG143" s="223">
        <v>76.0</v>
      </c>
      <c r="BH143" s="328"/>
      <c r="BI143" s="329"/>
      <c r="BJ143" s="3"/>
      <c r="BK143" s="3"/>
      <c r="BL143" s="3"/>
      <c r="BM143" s="3"/>
      <c r="BN143" s="3"/>
      <c r="BO143" s="3"/>
      <c r="BP143" s="3"/>
      <c r="BQ143" s="3"/>
      <c r="BR143" s="3"/>
      <c r="BS143" s="3"/>
      <c r="BT143" s="3"/>
      <c r="BU143" s="3"/>
      <c r="BV143" s="3"/>
      <c r="BW143" s="3"/>
      <c r="BX143" s="239"/>
      <c r="BY143" s="238"/>
      <c r="BZ143" s="223">
        <v>76.0</v>
      </c>
      <c r="CA143" s="328"/>
      <c r="CB143" s="329"/>
      <c r="CC143" s="3"/>
      <c r="CD143" s="3"/>
      <c r="CE143" s="3"/>
      <c r="CF143" s="3"/>
      <c r="CG143" s="3"/>
      <c r="CH143" s="3"/>
      <c r="CI143" s="3"/>
      <c r="CJ143" s="3"/>
      <c r="CK143" s="3"/>
      <c r="CL143" s="3"/>
      <c r="CM143" s="3"/>
      <c r="CN143" s="3"/>
      <c r="CO143" s="3"/>
      <c r="CP143" s="3"/>
      <c r="CQ143" s="239"/>
    </row>
    <row r="144" ht="12.75" customHeight="1">
      <c r="A144" s="238"/>
      <c r="B144" s="223">
        <v>77.0</v>
      </c>
      <c r="C144" s="328"/>
      <c r="D144" s="329"/>
      <c r="E144" s="3"/>
      <c r="F144" s="3"/>
      <c r="G144" s="3"/>
      <c r="H144" s="3"/>
      <c r="I144" s="3"/>
      <c r="J144" s="3"/>
      <c r="K144" s="3"/>
      <c r="L144" s="3"/>
      <c r="M144" s="3"/>
      <c r="N144" s="3"/>
      <c r="O144" s="3"/>
      <c r="P144" s="3"/>
      <c r="Q144" s="3"/>
      <c r="R144" s="3"/>
      <c r="S144" s="239"/>
      <c r="T144" s="238"/>
      <c r="U144" s="223">
        <v>77.0</v>
      </c>
      <c r="V144" s="328"/>
      <c r="W144" s="329"/>
      <c r="X144" s="3"/>
      <c r="Y144" s="3"/>
      <c r="Z144" s="3"/>
      <c r="AA144" s="3"/>
      <c r="AB144" s="3"/>
      <c r="AC144" s="3"/>
      <c r="AD144" s="3"/>
      <c r="AE144" s="3"/>
      <c r="AF144" s="3"/>
      <c r="AG144" s="3"/>
      <c r="AH144" s="3"/>
      <c r="AI144" s="3"/>
      <c r="AJ144" s="3"/>
      <c r="AK144" s="3"/>
      <c r="AL144" s="239"/>
      <c r="AM144" s="238"/>
      <c r="AN144" s="223">
        <v>77.0</v>
      </c>
      <c r="AO144" s="328"/>
      <c r="AP144" s="329"/>
      <c r="AQ144" s="3"/>
      <c r="AR144" s="3"/>
      <c r="AS144" s="3"/>
      <c r="AT144" s="3"/>
      <c r="AU144" s="3"/>
      <c r="AV144" s="3"/>
      <c r="AW144" s="3"/>
      <c r="AX144" s="3"/>
      <c r="AY144" s="3"/>
      <c r="AZ144" s="3"/>
      <c r="BA144" s="3"/>
      <c r="BB144" s="3"/>
      <c r="BC144" s="3"/>
      <c r="BD144" s="3"/>
      <c r="BE144" s="239"/>
      <c r="BF144" s="238"/>
      <c r="BG144" s="223">
        <v>77.0</v>
      </c>
      <c r="BH144" s="328"/>
      <c r="BI144" s="329"/>
      <c r="BJ144" s="3"/>
      <c r="BK144" s="3"/>
      <c r="BL144" s="3"/>
      <c r="BM144" s="3"/>
      <c r="BN144" s="3"/>
      <c r="BO144" s="3"/>
      <c r="BP144" s="3"/>
      <c r="BQ144" s="3"/>
      <c r="BR144" s="3"/>
      <c r="BS144" s="3"/>
      <c r="BT144" s="3"/>
      <c r="BU144" s="3"/>
      <c r="BV144" s="3"/>
      <c r="BW144" s="3"/>
      <c r="BX144" s="239"/>
      <c r="BY144" s="238"/>
      <c r="BZ144" s="223">
        <v>77.0</v>
      </c>
      <c r="CA144" s="328"/>
      <c r="CB144" s="329"/>
      <c r="CC144" s="3"/>
      <c r="CD144" s="3"/>
      <c r="CE144" s="3"/>
      <c r="CF144" s="3"/>
      <c r="CG144" s="3"/>
      <c r="CH144" s="3"/>
      <c r="CI144" s="3"/>
      <c r="CJ144" s="3"/>
      <c r="CK144" s="3"/>
      <c r="CL144" s="3"/>
      <c r="CM144" s="3"/>
      <c r="CN144" s="3"/>
      <c r="CO144" s="3"/>
      <c r="CP144" s="3"/>
      <c r="CQ144" s="239"/>
    </row>
    <row r="145" ht="12.75" customHeight="1">
      <c r="A145" s="238"/>
      <c r="B145" s="223">
        <v>78.0</v>
      </c>
      <c r="C145" s="328"/>
      <c r="D145" s="329"/>
      <c r="E145" s="3"/>
      <c r="F145" s="3"/>
      <c r="G145" s="3"/>
      <c r="H145" s="3"/>
      <c r="I145" s="3"/>
      <c r="J145" s="3"/>
      <c r="K145" s="3"/>
      <c r="L145" s="3"/>
      <c r="M145" s="3"/>
      <c r="N145" s="3"/>
      <c r="O145" s="3"/>
      <c r="P145" s="3"/>
      <c r="Q145" s="3"/>
      <c r="R145" s="3"/>
      <c r="S145" s="239"/>
      <c r="T145" s="238"/>
      <c r="U145" s="223">
        <v>78.0</v>
      </c>
      <c r="V145" s="328"/>
      <c r="W145" s="329"/>
      <c r="X145" s="3"/>
      <c r="Y145" s="3"/>
      <c r="Z145" s="3"/>
      <c r="AA145" s="3"/>
      <c r="AB145" s="3"/>
      <c r="AC145" s="3"/>
      <c r="AD145" s="3"/>
      <c r="AE145" s="3"/>
      <c r="AF145" s="3"/>
      <c r="AG145" s="3"/>
      <c r="AH145" s="3"/>
      <c r="AI145" s="3"/>
      <c r="AJ145" s="3"/>
      <c r="AK145" s="3"/>
      <c r="AL145" s="239"/>
      <c r="AM145" s="238"/>
      <c r="AN145" s="223">
        <v>78.0</v>
      </c>
      <c r="AO145" s="328"/>
      <c r="AP145" s="329"/>
      <c r="AQ145" s="3"/>
      <c r="AR145" s="3"/>
      <c r="AS145" s="3"/>
      <c r="AT145" s="3"/>
      <c r="AU145" s="3"/>
      <c r="AV145" s="3"/>
      <c r="AW145" s="3"/>
      <c r="AX145" s="3"/>
      <c r="AY145" s="3"/>
      <c r="AZ145" s="3"/>
      <c r="BA145" s="3"/>
      <c r="BB145" s="3"/>
      <c r="BC145" s="3"/>
      <c r="BD145" s="3"/>
      <c r="BE145" s="239"/>
      <c r="BF145" s="238"/>
      <c r="BG145" s="223">
        <v>78.0</v>
      </c>
      <c r="BH145" s="328"/>
      <c r="BI145" s="329"/>
      <c r="BJ145" s="3"/>
      <c r="BK145" s="3"/>
      <c r="BL145" s="3"/>
      <c r="BM145" s="3"/>
      <c r="BN145" s="3"/>
      <c r="BO145" s="3"/>
      <c r="BP145" s="3"/>
      <c r="BQ145" s="3"/>
      <c r="BR145" s="3"/>
      <c r="BS145" s="3"/>
      <c r="BT145" s="3"/>
      <c r="BU145" s="3"/>
      <c r="BV145" s="3"/>
      <c r="BW145" s="3"/>
      <c r="BX145" s="239"/>
      <c r="BY145" s="238"/>
      <c r="BZ145" s="223">
        <v>78.0</v>
      </c>
      <c r="CA145" s="328"/>
      <c r="CB145" s="329"/>
      <c r="CC145" s="3"/>
      <c r="CD145" s="3"/>
      <c r="CE145" s="3"/>
      <c r="CF145" s="3"/>
      <c r="CG145" s="3"/>
      <c r="CH145" s="3"/>
      <c r="CI145" s="3"/>
      <c r="CJ145" s="3"/>
      <c r="CK145" s="3"/>
      <c r="CL145" s="3"/>
      <c r="CM145" s="3"/>
      <c r="CN145" s="3"/>
      <c r="CO145" s="3"/>
      <c r="CP145" s="3"/>
      <c r="CQ145" s="239"/>
    </row>
    <row r="146" ht="12.75" customHeight="1">
      <c r="A146" s="238"/>
      <c r="B146" s="223">
        <v>79.0</v>
      </c>
      <c r="C146" s="328"/>
      <c r="D146" s="329"/>
      <c r="E146" s="3"/>
      <c r="F146" s="3"/>
      <c r="G146" s="3"/>
      <c r="H146" s="3"/>
      <c r="I146" s="3"/>
      <c r="J146" s="3"/>
      <c r="K146" s="3"/>
      <c r="L146" s="3"/>
      <c r="M146" s="3"/>
      <c r="N146" s="3"/>
      <c r="O146" s="3"/>
      <c r="P146" s="3"/>
      <c r="Q146" s="3"/>
      <c r="R146" s="3"/>
      <c r="S146" s="239"/>
      <c r="T146" s="238"/>
      <c r="U146" s="223">
        <v>79.0</v>
      </c>
      <c r="V146" s="328"/>
      <c r="W146" s="329"/>
      <c r="X146" s="3"/>
      <c r="Y146" s="3"/>
      <c r="Z146" s="3"/>
      <c r="AA146" s="3"/>
      <c r="AB146" s="3"/>
      <c r="AC146" s="3"/>
      <c r="AD146" s="3"/>
      <c r="AE146" s="3"/>
      <c r="AF146" s="3"/>
      <c r="AG146" s="3"/>
      <c r="AH146" s="3"/>
      <c r="AI146" s="3"/>
      <c r="AJ146" s="3"/>
      <c r="AK146" s="3"/>
      <c r="AL146" s="239"/>
      <c r="AM146" s="238"/>
      <c r="AN146" s="223">
        <v>79.0</v>
      </c>
      <c r="AO146" s="328"/>
      <c r="AP146" s="329"/>
      <c r="AQ146" s="3"/>
      <c r="AR146" s="3"/>
      <c r="AS146" s="3"/>
      <c r="AT146" s="3"/>
      <c r="AU146" s="3"/>
      <c r="AV146" s="3"/>
      <c r="AW146" s="3"/>
      <c r="AX146" s="3"/>
      <c r="AY146" s="3"/>
      <c r="AZ146" s="3"/>
      <c r="BA146" s="3"/>
      <c r="BB146" s="3"/>
      <c r="BC146" s="3"/>
      <c r="BD146" s="3"/>
      <c r="BE146" s="239"/>
      <c r="BF146" s="238"/>
      <c r="BG146" s="223">
        <v>79.0</v>
      </c>
      <c r="BH146" s="328"/>
      <c r="BI146" s="329"/>
      <c r="BJ146" s="3"/>
      <c r="BK146" s="3"/>
      <c r="BL146" s="3"/>
      <c r="BM146" s="3"/>
      <c r="BN146" s="3"/>
      <c r="BO146" s="3"/>
      <c r="BP146" s="3"/>
      <c r="BQ146" s="3"/>
      <c r="BR146" s="3"/>
      <c r="BS146" s="3"/>
      <c r="BT146" s="3"/>
      <c r="BU146" s="3"/>
      <c r="BV146" s="3"/>
      <c r="BW146" s="3"/>
      <c r="BX146" s="239"/>
      <c r="BY146" s="238"/>
      <c r="BZ146" s="223">
        <v>79.0</v>
      </c>
      <c r="CA146" s="328"/>
      <c r="CB146" s="329"/>
      <c r="CC146" s="3"/>
      <c r="CD146" s="3"/>
      <c r="CE146" s="3"/>
      <c r="CF146" s="3"/>
      <c r="CG146" s="3"/>
      <c r="CH146" s="3"/>
      <c r="CI146" s="3"/>
      <c r="CJ146" s="3"/>
      <c r="CK146" s="3"/>
      <c r="CL146" s="3"/>
      <c r="CM146" s="3"/>
      <c r="CN146" s="3"/>
      <c r="CO146" s="3"/>
      <c r="CP146" s="3"/>
      <c r="CQ146" s="239"/>
    </row>
    <row r="147" ht="12.75" customHeight="1">
      <c r="A147" s="238"/>
      <c r="B147" s="223">
        <v>80.0</v>
      </c>
      <c r="C147" s="328"/>
      <c r="D147" s="329"/>
      <c r="E147" s="3"/>
      <c r="F147" s="3"/>
      <c r="G147" s="3"/>
      <c r="H147" s="3"/>
      <c r="I147" s="3"/>
      <c r="J147" s="3"/>
      <c r="K147" s="3"/>
      <c r="L147" s="3"/>
      <c r="M147" s="3"/>
      <c r="N147" s="3"/>
      <c r="O147" s="3"/>
      <c r="P147" s="3"/>
      <c r="Q147" s="3"/>
      <c r="R147" s="3"/>
      <c r="S147" s="239"/>
      <c r="T147" s="238"/>
      <c r="U147" s="223">
        <v>80.0</v>
      </c>
      <c r="V147" s="328"/>
      <c r="W147" s="329"/>
      <c r="X147" s="3"/>
      <c r="Y147" s="3"/>
      <c r="Z147" s="3"/>
      <c r="AA147" s="3"/>
      <c r="AB147" s="3"/>
      <c r="AC147" s="3"/>
      <c r="AD147" s="3"/>
      <c r="AE147" s="3"/>
      <c r="AF147" s="3"/>
      <c r="AG147" s="3"/>
      <c r="AH147" s="3"/>
      <c r="AI147" s="3"/>
      <c r="AJ147" s="3"/>
      <c r="AK147" s="3"/>
      <c r="AL147" s="239"/>
      <c r="AM147" s="238"/>
      <c r="AN147" s="223">
        <v>80.0</v>
      </c>
      <c r="AO147" s="328"/>
      <c r="AP147" s="329"/>
      <c r="AQ147" s="3"/>
      <c r="AR147" s="3"/>
      <c r="AS147" s="3"/>
      <c r="AT147" s="3"/>
      <c r="AU147" s="3"/>
      <c r="AV147" s="3"/>
      <c r="AW147" s="3"/>
      <c r="AX147" s="3"/>
      <c r="AY147" s="3"/>
      <c r="AZ147" s="3"/>
      <c r="BA147" s="3"/>
      <c r="BB147" s="3"/>
      <c r="BC147" s="3"/>
      <c r="BD147" s="3"/>
      <c r="BE147" s="239"/>
      <c r="BF147" s="238"/>
      <c r="BG147" s="223">
        <v>80.0</v>
      </c>
      <c r="BH147" s="328"/>
      <c r="BI147" s="329"/>
      <c r="BJ147" s="3"/>
      <c r="BK147" s="3"/>
      <c r="BL147" s="3"/>
      <c r="BM147" s="3"/>
      <c r="BN147" s="3"/>
      <c r="BO147" s="3"/>
      <c r="BP147" s="3"/>
      <c r="BQ147" s="3"/>
      <c r="BR147" s="3"/>
      <c r="BS147" s="3"/>
      <c r="BT147" s="3"/>
      <c r="BU147" s="3"/>
      <c r="BV147" s="3"/>
      <c r="BW147" s="3"/>
      <c r="BX147" s="239"/>
      <c r="BY147" s="238"/>
      <c r="BZ147" s="223">
        <v>80.0</v>
      </c>
      <c r="CA147" s="328"/>
      <c r="CB147" s="329"/>
      <c r="CC147" s="3"/>
      <c r="CD147" s="3"/>
      <c r="CE147" s="3"/>
      <c r="CF147" s="3"/>
      <c r="CG147" s="3"/>
      <c r="CH147" s="3"/>
      <c r="CI147" s="3"/>
      <c r="CJ147" s="3"/>
      <c r="CK147" s="3"/>
      <c r="CL147" s="3"/>
      <c r="CM147" s="3"/>
      <c r="CN147" s="3"/>
      <c r="CO147" s="3"/>
      <c r="CP147" s="3"/>
      <c r="CQ147" s="239"/>
    </row>
    <row r="148" ht="12.75" customHeight="1">
      <c r="A148" s="238"/>
      <c r="B148" s="223">
        <v>81.0</v>
      </c>
      <c r="C148" s="328"/>
      <c r="D148" s="329"/>
      <c r="E148" s="3"/>
      <c r="F148" s="3"/>
      <c r="G148" s="3"/>
      <c r="H148" s="3"/>
      <c r="I148" s="3"/>
      <c r="J148" s="3"/>
      <c r="K148" s="3"/>
      <c r="L148" s="3"/>
      <c r="M148" s="3"/>
      <c r="N148" s="3"/>
      <c r="O148" s="3"/>
      <c r="P148" s="3"/>
      <c r="Q148" s="3"/>
      <c r="R148" s="3"/>
      <c r="S148" s="239"/>
      <c r="T148" s="238"/>
      <c r="U148" s="223">
        <v>81.0</v>
      </c>
      <c r="V148" s="328"/>
      <c r="W148" s="329"/>
      <c r="X148" s="3"/>
      <c r="Y148" s="3"/>
      <c r="Z148" s="3"/>
      <c r="AA148" s="3"/>
      <c r="AB148" s="3"/>
      <c r="AC148" s="3"/>
      <c r="AD148" s="3"/>
      <c r="AE148" s="3"/>
      <c r="AF148" s="3"/>
      <c r="AG148" s="3"/>
      <c r="AH148" s="3"/>
      <c r="AI148" s="3"/>
      <c r="AJ148" s="3"/>
      <c r="AK148" s="3"/>
      <c r="AL148" s="239"/>
      <c r="AM148" s="238"/>
      <c r="AN148" s="223">
        <v>81.0</v>
      </c>
      <c r="AO148" s="328"/>
      <c r="AP148" s="329"/>
      <c r="AQ148" s="3"/>
      <c r="AR148" s="3"/>
      <c r="AS148" s="3"/>
      <c r="AT148" s="3"/>
      <c r="AU148" s="3"/>
      <c r="AV148" s="3"/>
      <c r="AW148" s="3"/>
      <c r="AX148" s="3"/>
      <c r="AY148" s="3"/>
      <c r="AZ148" s="3"/>
      <c r="BA148" s="3"/>
      <c r="BB148" s="3"/>
      <c r="BC148" s="3"/>
      <c r="BD148" s="3"/>
      <c r="BE148" s="239"/>
      <c r="BF148" s="238"/>
      <c r="BG148" s="223">
        <v>81.0</v>
      </c>
      <c r="BH148" s="328"/>
      <c r="BI148" s="329"/>
      <c r="BJ148" s="3"/>
      <c r="BK148" s="3"/>
      <c r="BL148" s="3"/>
      <c r="BM148" s="3"/>
      <c r="BN148" s="3"/>
      <c r="BO148" s="3"/>
      <c r="BP148" s="3"/>
      <c r="BQ148" s="3"/>
      <c r="BR148" s="3"/>
      <c r="BS148" s="3"/>
      <c r="BT148" s="3"/>
      <c r="BU148" s="3"/>
      <c r="BV148" s="3"/>
      <c r="BW148" s="3"/>
      <c r="BX148" s="239"/>
      <c r="BY148" s="238"/>
      <c r="BZ148" s="223">
        <v>81.0</v>
      </c>
      <c r="CA148" s="328"/>
      <c r="CB148" s="329"/>
      <c r="CC148" s="3"/>
      <c r="CD148" s="3"/>
      <c r="CE148" s="3"/>
      <c r="CF148" s="3"/>
      <c r="CG148" s="3"/>
      <c r="CH148" s="3"/>
      <c r="CI148" s="3"/>
      <c r="CJ148" s="3"/>
      <c r="CK148" s="3"/>
      <c r="CL148" s="3"/>
      <c r="CM148" s="3"/>
      <c r="CN148" s="3"/>
      <c r="CO148" s="3"/>
      <c r="CP148" s="3"/>
      <c r="CQ148" s="239"/>
    </row>
    <row r="149" ht="12.75" customHeight="1">
      <c r="A149" s="238"/>
      <c r="B149" s="223">
        <v>82.0</v>
      </c>
      <c r="C149" s="328"/>
      <c r="D149" s="329"/>
      <c r="E149" s="3"/>
      <c r="F149" s="3"/>
      <c r="G149" s="3"/>
      <c r="H149" s="3"/>
      <c r="I149" s="3"/>
      <c r="J149" s="3"/>
      <c r="K149" s="3"/>
      <c r="L149" s="3"/>
      <c r="M149" s="3"/>
      <c r="N149" s="3"/>
      <c r="O149" s="3"/>
      <c r="P149" s="3"/>
      <c r="Q149" s="3"/>
      <c r="R149" s="3"/>
      <c r="S149" s="239"/>
      <c r="T149" s="238"/>
      <c r="U149" s="223">
        <v>82.0</v>
      </c>
      <c r="V149" s="328"/>
      <c r="W149" s="329"/>
      <c r="X149" s="3"/>
      <c r="Y149" s="3"/>
      <c r="Z149" s="3"/>
      <c r="AA149" s="3"/>
      <c r="AB149" s="3"/>
      <c r="AC149" s="3"/>
      <c r="AD149" s="3"/>
      <c r="AE149" s="3"/>
      <c r="AF149" s="3"/>
      <c r="AG149" s="3"/>
      <c r="AH149" s="3"/>
      <c r="AI149" s="3"/>
      <c r="AJ149" s="3"/>
      <c r="AK149" s="3"/>
      <c r="AL149" s="239"/>
      <c r="AM149" s="238"/>
      <c r="AN149" s="223">
        <v>82.0</v>
      </c>
      <c r="AO149" s="328"/>
      <c r="AP149" s="329"/>
      <c r="AQ149" s="3"/>
      <c r="AR149" s="3"/>
      <c r="AS149" s="3"/>
      <c r="AT149" s="3"/>
      <c r="AU149" s="3"/>
      <c r="AV149" s="3"/>
      <c r="AW149" s="3"/>
      <c r="AX149" s="3"/>
      <c r="AY149" s="3"/>
      <c r="AZ149" s="3"/>
      <c r="BA149" s="3"/>
      <c r="BB149" s="3"/>
      <c r="BC149" s="3"/>
      <c r="BD149" s="3"/>
      <c r="BE149" s="239"/>
      <c r="BF149" s="238"/>
      <c r="BG149" s="223">
        <v>82.0</v>
      </c>
      <c r="BH149" s="328"/>
      <c r="BI149" s="329"/>
      <c r="BJ149" s="3"/>
      <c r="BK149" s="3"/>
      <c r="BL149" s="3"/>
      <c r="BM149" s="3"/>
      <c r="BN149" s="3"/>
      <c r="BO149" s="3"/>
      <c r="BP149" s="3"/>
      <c r="BQ149" s="3"/>
      <c r="BR149" s="3"/>
      <c r="BS149" s="3"/>
      <c r="BT149" s="3"/>
      <c r="BU149" s="3"/>
      <c r="BV149" s="3"/>
      <c r="BW149" s="3"/>
      <c r="BX149" s="239"/>
      <c r="BY149" s="238"/>
      <c r="BZ149" s="223">
        <v>82.0</v>
      </c>
      <c r="CA149" s="328"/>
      <c r="CB149" s="329"/>
      <c r="CC149" s="3"/>
      <c r="CD149" s="3"/>
      <c r="CE149" s="3"/>
      <c r="CF149" s="3"/>
      <c r="CG149" s="3"/>
      <c r="CH149" s="3"/>
      <c r="CI149" s="3"/>
      <c r="CJ149" s="3"/>
      <c r="CK149" s="3"/>
      <c r="CL149" s="3"/>
      <c r="CM149" s="3"/>
      <c r="CN149" s="3"/>
      <c r="CO149" s="3"/>
      <c r="CP149" s="3"/>
      <c r="CQ149" s="239"/>
    </row>
    <row r="150" ht="12.75" customHeight="1">
      <c r="A150" s="238"/>
      <c r="B150" s="223">
        <v>83.0</v>
      </c>
      <c r="C150" s="328"/>
      <c r="D150" s="329"/>
      <c r="E150" s="3"/>
      <c r="F150" s="3"/>
      <c r="G150" s="3"/>
      <c r="H150" s="3"/>
      <c r="I150" s="3"/>
      <c r="J150" s="3"/>
      <c r="K150" s="3"/>
      <c r="L150" s="3"/>
      <c r="M150" s="3"/>
      <c r="N150" s="3"/>
      <c r="O150" s="3"/>
      <c r="P150" s="3"/>
      <c r="Q150" s="3"/>
      <c r="R150" s="3"/>
      <c r="S150" s="239"/>
      <c r="T150" s="238"/>
      <c r="U150" s="223">
        <v>83.0</v>
      </c>
      <c r="V150" s="328"/>
      <c r="W150" s="329"/>
      <c r="X150" s="3"/>
      <c r="Y150" s="3"/>
      <c r="Z150" s="3"/>
      <c r="AA150" s="3"/>
      <c r="AB150" s="3"/>
      <c r="AC150" s="3"/>
      <c r="AD150" s="3"/>
      <c r="AE150" s="3"/>
      <c r="AF150" s="3"/>
      <c r="AG150" s="3"/>
      <c r="AH150" s="3"/>
      <c r="AI150" s="3"/>
      <c r="AJ150" s="3"/>
      <c r="AK150" s="3"/>
      <c r="AL150" s="239"/>
      <c r="AM150" s="238"/>
      <c r="AN150" s="223">
        <v>83.0</v>
      </c>
      <c r="AO150" s="328"/>
      <c r="AP150" s="329"/>
      <c r="AQ150" s="3"/>
      <c r="AR150" s="3"/>
      <c r="AS150" s="3"/>
      <c r="AT150" s="3"/>
      <c r="AU150" s="3"/>
      <c r="AV150" s="3"/>
      <c r="AW150" s="3"/>
      <c r="AX150" s="3"/>
      <c r="AY150" s="3"/>
      <c r="AZ150" s="3"/>
      <c r="BA150" s="3"/>
      <c r="BB150" s="3"/>
      <c r="BC150" s="3"/>
      <c r="BD150" s="3"/>
      <c r="BE150" s="239"/>
      <c r="BF150" s="238"/>
      <c r="BG150" s="223">
        <v>83.0</v>
      </c>
      <c r="BH150" s="328"/>
      <c r="BI150" s="329"/>
      <c r="BJ150" s="3"/>
      <c r="BK150" s="3"/>
      <c r="BL150" s="3"/>
      <c r="BM150" s="3"/>
      <c r="BN150" s="3"/>
      <c r="BO150" s="3"/>
      <c r="BP150" s="3"/>
      <c r="BQ150" s="3"/>
      <c r="BR150" s="3"/>
      <c r="BS150" s="3"/>
      <c r="BT150" s="3"/>
      <c r="BU150" s="3"/>
      <c r="BV150" s="3"/>
      <c r="BW150" s="3"/>
      <c r="BX150" s="239"/>
      <c r="BY150" s="238"/>
      <c r="BZ150" s="223">
        <v>83.0</v>
      </c>
      <c r="CA150" s="328"/>
      <c r="CB150" s="329"/>
      <c r="CC150" s="3"/>
      <c r="CD150" s="3"/>
      <c r="CE150" s="3"/>
      <c r="CF150" s="3"/>
      <c r="CG150" s="3"/>
      <c r="CH150" s="3"/>
      <c r="CI150" s="3"/>
      <c r="CJ150" s="3"/>
      <c r="CK150" s="3"/>
      <c r="CL150" s="3"/>
      <c r="CM150" s="3"/>
      <c r="CN150" s="3"/>
      <c r="CO150" s="3"/>
      <c r="CP150" s="3"/>
      <c r="CQ150" s="239"/>
    </row>
    <row r="151" ht="12.75" customHeight="1">
      <c r="A151" s="238"/>
      <c r="B151" s="223">
        <v>84.0</v>
      </c>
      <c r="C151" s="328"/>
      <c r="D151" s="329"/>
      <c r="E151" s="3"/>
      <c r="F151" s="3"/>
      <c r="G151" s="3"/>
      <c r="H151" s="3"/>
      <c r="I151" s="3"/>
      <c r="J151" s="3"/>
      <c r="K151" s="3"/>
      <c r="L151" s="3"/>
      <c r="M151" s="3"/>
      <c r="N151" s="3"/>
      <c r="O151" s="3"/>
      <c r="P151" s="3"/>
      <c r="Q151" s="3"/>
      <c r="R151" s="3"/>
      <c r="S151" s="239"/>
      <c r="T151" s="238"/>
      <c r="U151" s="223">
        <v>84.0</v>
      </c>
      <c r="V151" s="328"/>
      <c r="W151" s="329"/>
      <c r="X151" s="3"/>
      <c r="Y151" s="3"/>
      <c r="Z151" s="3"/>
      <c r="AA151" s="3"/>
      <c r="AB151" s="3"/>
      <c r="AC151" s="3"/>
      <c r="AD151" s="3"/>
      <c r="AE151" s="3"/>
      <c r="AF151" s="3"/>
      <c r="AG151" s="3"/>
      <c r="AH151" s="3"/>
      <c r="AI151" s="3"/>
      <c r="AJ151" s="3"/>
      <c r="AK151" s="3"/>
      <c r="AL151" s="239"/>
      <c r="AM151" s="238"/>
      <c r="AN151" s="223">
        <v>84.0</v>
      </c>
      <c r="AO151" s="328"/>
      <c r="AP151" s="329"/>
      <c r="AQ151" s="3"/>
      <c r="AR151" s="3"/>
      <c r="AS151" s="3"/>
      <c r="AT151" s="3"/>
      <c r="AU151" s="3"/>
      <c r="AV151" s="3"/>
      <c r="AW151" s="3"/>
      <c r="AX151" s="3"/>
      <c r="AY151" s="3"/>
      <c r="AZ151" s="3"/>
      <c r="BA151" s="3"/>
      <c r="BB151" s="3"/>
      <c r="BC151" s="3"/>
      <c r="BD151" s="3"/>
      <c r="BE151" s="239"/>
      <c r="BF151" s="238"/>
      <c r="BG151" s="223">
        <v>84.0</v>
      </c>
      <c r="BH151" s="328"/>
      <c r="BI151" s="329"/>
      <c r="BJ151" s="3"/>
      <c r="BK151" s="3"/>
      <c r="BL151" s="3"/>
      <c r="BM151" s="3"/>
      <c r="BN151" s="3"/>
      <c r="BO151" s="3"/>
      <c r="BP151" s="3"/>
      <c r="BQ151" s="3"/>
      <c r="BR151" s="3"/>
      <c r="BS151" s="3"/>
      <c r="BT151" s="3"/>
      <c r="BU151" s="3"/>
      <c r="BV151" s="3"/>
      <c r="BW151" s="3"/>
      <c r="BX151" s="239"/>
      <c r="BY151" s="238"/>
      <c r="BZ151" s="223">
        <v>84.0</v>
      </c>
      <c r="CA151" s="328"/>
      <c r="CB151" s="329"/>
      <c r="CC151" s="3"/>
      <c r="CD151" s="3"/>
      <c r="CE151" s="3"/>
      <c r="CF151" s="3"/>
      <c r="CG151" s="3"/>
      <c r="CH151" s="3"/>
      <c r="CI151" s="3"/>
      <c r="CJ151" s="3"/>
      <c r="CK151" s="3"/>
      <c r="CL151" s="3"/>
      <c r="CM151" s="3"/>
      <c r="CN151" s="3"/>
      <c r="CO151" s="3"/>
      <c r="CP151" s="3"/>
      <c r="CQ151" s="239"/>
    </row>
    <row r="152" ht="12.75" customHeight="1">
      <c r="A152" s="238"/>
      <c r="B152" s="223">
        <v>85.0</v>
      </c>
      <c r="C152" s="328"/>
      <c r="D152" s="329"/>
      <c r="E152" s="3"/>
      <c r="F152" s="3"/>
      <c r="G152" s="3"/>
      <c r="H152" s="3"/>
      <c r="I152" s="3"/>
      <c r="J152" s="3"/>
      <c r="K152" s="3"/>
      <c r="L152" s="3"/>
      <c r="M152" s="3"/>
      <c r="N152" s="3"/>
      <c r="O152" s="3"/>
      <c r="P152" s="3"/>
      <c r="Q152" s="3"/>
      <c r="R152" s="3"/>
      <c r="S152" s="239"/>
      <c r="T152" s="238"/>
      <c r="U152" s="223">
        <v>85.0</v>
      </c>
      <c r="V152" s="328"/>
      <c r="W152" s="329"/>
      <c r="X152" s="3"/>
      <c r="Y152" s="3"/>
      <c r="Z152" s="3"/>
      <c r="AA152" s="3"/>
      <c r="AB152" s="3"/>
      <c r="AC152" s="3"/>
      <c r="AD152" s="3"/>
      <c r="AE152" s="3"/>
      <c r="AF152" s="3"/>
      <c r="AG152" s="3"/>
      <c r="AH152" s="3"/>
      <c r="AI152" s="3"/>
      <c r="AJ152" s="3"/>
      <c r="AK152" s="3"/>
      <c r="AL152" s="239"/>
      <c r="AM152" s="238"/>
      <c r="AN152" s="223">
        <v>85.0</v>
      </c>
      <c r="AO152" s="328"/>
      <c r="AP152" s="329"/>
      <c r="AQ152" s="3"/>
      <c r="AR152" s="3"/>
      <c r="AS152" s="3"/>
      <c r="AT152" s="3"/>
      <c r="AU152" s="3"/>
      <c r="AV152" s="3"/>
      <c r="AW152" s="3"/>
      <c r="AX152" s="3"/>
      <c r="AY152" s="3"/>
      <c r="AZ152" s="3"/>
      <c r="BA152" s="3"/>
      <c r="BB152" s="3"/>
      <c r="BC152" s="3"/>
      <c r="BD152" s="3"/>
      <c r="BE152" s="239"/>
      <c r="BF152" s="238"/>
      <c r="BG152" s="223">
        <v>85.0</v>
      </c>
      <c r="BH152" s="328"/>
      <c r="BI152" s="329"/>
      <c r="BJ152" s="3"/>
      <c r="BK152" s="3"/>
      <c r="BL152" s="3"/>
      <c r="BM152" s="3"/>
      <c r="BN152" s="3"/>
      <c r="BO152" s="3"/>
      <c r="BP152" s="3"/>
      <c r="BQ152" s="3"/>
      <c r="BR152" s="3"/>
      <c r="BS152" s="3"/>
      <c r="BT152" s="3"/>
      <c r="BU152" s="3"/>
      <c r="BV152" s="3"/>
      <c r="BW152" s="3"/>
      <c r="BX152" s="239"/>
      <c r="BY152" s="238"/>
      <c r="BZ152" s="223">
        <v>85.0</v>
      </c>
      <c r="CA152" s="328"/>
      <c r="CB152" s="329"/>
      <c r="CC152" s="3"/>
      <c r="CD152" s="3"/>
      <c r="CE152" s="3"/>
      <c r="CF152" s="3"/>
      <c r="CG152" s="3"/>
      <c r="CH152" s="3"/>
      <c r="CI152" s="3"/>
      <c r="CJ152" s="3"/>
      <c r="CK152" s="3"/>
      <c r="CL152" s="3"/>
      <c r="CM152" s="3"/>
      <c r="CN152" s="3"/>
      <c r="CO152" s="3"/>
      <c r="CP152" s="3"/>
      <c r="CQ152" s="239"/>
    </row>
    <row r="153" ht="12.75" customHeight="1">
      <c r="A153" s="238"/>
      <c r="B153" s="223">
        <v>86.0</v>
      </c>
      <c r="C153" s="328"/>
      <c r="D153" s="329"/>
      <c r="E153" s="3"/>
      <c r="F153" s="3"/>
      <c r="G153" s="3"/>
      <c r="H153" s="3"/>
      <c r="I153" s="3"/>
      <c r="J153" s="3"/>
      <c r="K153" s="3"/>
      <c r="L153" s="3"/>
      <c r="M153" s="3"/>
      <c r="N153" s="3"/>
      <c r="O153" s="3"/>
      <c r="P153" s="3"/>
      <c r="Q153" s="3"/>
      <c r="R153" s="3"/>
      <c r="S153" s="239"/>
      <c r="T153" s="238"/>
      <c r="U153" s="223">
        <v>86.0</v>
      </c>
      <c r="V153" s="328"/>
      <c r="W153" s="329"/>
      <c r="X153" s="3"/>
      <c r="Y153" s="3"/>
      <c r="Z153" s="3"/>
      <c r="AA153" s="3"/>
      <c r="AB153" s="3"/>
      <c r="AC153" s="3"/>
      <c r="AD153" s="3"/>
      <c r="AE153" s="3"/>
      <c r="AF153" s="3"/>
      <c r="AG153" s="3"/>
      <c r="AH153" s="3"/>
      <c r="AI153" s="3"/>
      <c r="AJ153" s="3"/>
      <c r="AK153" s="3"/>
      <c r="AL153" s="239"/>
      <c r="AM153" s="238"/>
      <c r="AN153" s="223">
        <v>86.0</v>
      </c>
      <c r="AO153" s="328"/>
      <c r="AP153" s="329"/>
      <c r="AQ153" s="3"/>
      <c r="AR153" s="3"/>
      <c r="AS153" s="3"/>
      <c r="AT153" s="3"/>
      <c r="AU153" s="3"/>
      <c r="AV153" s="3"/>
      <c r="AW153" s="3"/>
      <c r="AX153" s="3"/>
      <c r="AY153" s="3"/>
      <c r="AZ153" s="3"/>
      <c r="BA153" s="3"/>
      <c r="BB153" s="3"/>
      <c r="BC153" s="3"/>
      <c r="BD153" s="3"/>
      <c r="BE153" s="239"/>
      <c r="BF153" s="238"/>
      <c r="BG153" s="223">
        <v>86.0</v>
      </c>
      <c r="BH153" s="328"/>
      <c r="BI153" s="329"/>
      <c r="BJ153" s="3"/>
      <c r="BK153" s="3"/>
      <c r="BL153" s="3"/>
      <c r="BM153" s="3"/>
      <c r="BN153" s="3"/>
      <c r="BO153" s="3"/>
      <c r="BP153" s="3"/>
      <c r="BQ153" s="3"/>
      <c r="BR153" s="3"/>
      <c r="BS153" s="3"/>
      <c r="BT153" s="3"/>
      <c r="BU153" s="3"/>
      <c r="BV153" s="3"/>
      <c r="BW153" s="3"/>
      <c r="BX153" s="239"/>
      <c r="BY153" s="238"/>
      <c r="BZ153" s="223">
        <v>86.0</v>
      </c>
      <c r="CA153" s="328"/>
      <c r="CB153" s="329"/>
      <c r="CC153" s="3"/>
      <c r="CD153" s="3"/>
      <c r="CE153" s="3"/>
      <c r="CF153" s="3"/>
      <c r="CG153" s="3"/>
      <c r="CH153" s="3"/>
      <c r="CI153" s="3"/>
      <c r="CJ153" s="3"/>
      <c r="CK153" s="3"/>
      <c r="CL153" s="3"/>
      <c r="CM153" s="3"/>
      <c r="CN153" s="3"/>
      <c r="CO153" s="3"/>
      <c r="CP153" s="3"/>
      <c r="CQ153" s="239"/>
    </row>
    <row r="154" ht="12.75" customHeight="1">
      <c r="A154" s="238"/>
      <c r="B154" s="223">
        <v>87.0</v>
      </c>
      <c r="C154" s="328"/>
      <c r="D154" s="329"/>
      <c r="E154" s="3"/>
      <c r="F154" s="3"/>
      <c r="G154" s="3"/>
      <c r="H154" s="3"/>
      <c r="I154" s="3"/>
      <c r="J154" s="3"/>
      <c r="K154" s="3"/>
      <c r="L154" s="3"/>
      <c r="M154" s="3"/>
      <c r="N154" s="3"/>
      <c r="O154" s="3"/>
      <c r="P154" s="3"/>
      <c r="Q154" s="3"/>
      <c r="R154" s="3"/>
      <c r="S154" s="239"/>
      <c r="T154" s="238"/>
      <c r="U154" s="223">
        <v>87.0</v>
      </c>
      <c r="V154" s="328"/>
      <c r="W154" s="329"/>
      <c r="X154" s="3"/>
      <c r="Y154" s="3"/>
      <c r="Z154" s="3"/>
      <c r="AA154" s="3"/>
      <c r="AB154" s="3"/>
      <c r="AC154" s="3"/>
      <c r="AD154" s="3"/>
      <c r="AE154" s="3"/>
      <c r="AF154" s="3"/>
      <c r="AG154" s="3"/>
      <c r="AH154" s="3"/>
      <c r="AI154" s="3"/>
      <c r="AJ154" s="3"/>
      <c r="AK154" s="3"/>
      <c r="AL154" s="239"/>
      <c r="AM154" s="238"/>
      <c r="AN154" s="223">
        <v>87.0</v>
      </c>
      <c r="AO154" s="328"/>
      <c r="AP154" s="329"/>
      <c r="AQ154" s="3"/>
      <c r="AR154" s="3"/>
      <c r="AS154" s="3"/>
      <c r="AT154" s="3"/>
      <c r="AU154" s="3"/>
      <c r="AV154" s="3"/>
      <c r="AW154" s="3"/>
      <c r="AX154" s="3"/>
      <c r="AY154" s="3"/>
      <c r="AZ154" s="3"/>
      <c r="BA154" s="3"/>
      <c r="BB154" s="3"/>
      <c r="BC154" s="3"/>
      <c r="BD154" s="3"/>
      <c r="BE154" s="239"/>
      <c r="BF154" s="238"/>
      <c r="BG154" s="223">
        <v>87.0</v>
      </c>
      <c r="BH154" s="328"/>
      <c r="BI154" s="329"/>
      <c r="BJ154" s="3"/>
      <c r="BK154" s="3"/>
      <c r="BL154" s="3"/>
      <c r="BM154" s="3"/>
      <c r="BN154" s="3"/>
      <c r="BO154" s="3"/>
      <c r="BP154" s="3"/>
      <c r="BQ154" s="3"/>
      <c r="BR154" s="3"/>
      <c r="BS154" s="3"/>
      <c r="BT154" s="3"/>
      <c r="BU154" s="3"/>
      <c r="BV154" s="3"/>
      <c r="BW154" s="3"/>
      <c r="BX154" s="239"/>
      <c r="BY154" s="238"/>
      <c r="BZ154" s="223">
        <v>87.0</v>
      </c>
      <c r="CA154" s="328"/>
      <c r="CB154" s="329"/>
      <c r="CC154" s="3"/>
      <c r="CD154" s="3"/>
      <c r="CE154" s="3"/>
      <c r="CF154" s="3"/>
      <c r="CG154" s="3"/>
      <c r="CH154" s="3"/>
      <c r="CI154" s="3"/>
      <c r="CJ154" s="3"/>
      <c r="CK154" s="3"/>
      <c r="CL154" s="3"/>
      <c r="CM154" s="3"/>
      <c r="CN154" s="3"/>
      <c r="CO154" s="3"/>
      <c r="CP154" s="3"/>
      <c r="CQ154" s="239"/>
    </row>
    <row r="155" ht="12.75" customHeight="1">
      <c r="A155" s="238"/>
      <c r="B155" s="223">
        <v>88.0</v>
      </c>
      <c r="C155" s="328"/>
      <c r="D155" s="329"/>
      <c r="E155" s="3"/>
      <c r="F155" s="3"/>
      <c r="G155" s="3"/>
      <c r="H155" s="3"/>
      <c r="I155" s="3"/>
      <c r="J155" s="3"/>
      <c r="K155" s="3"/>
      <c r="L155" s="3"/>
      <c r="M155" s="3"/>
      <c r="N155" s="3"/>
      <c r="O155" s="3"/>
      <c r="P155" s="3"/>
      <c r="Q155" s="3"/>
      <c r="R155" s="3"/>
      <c r="S155" s="239"/>
      <c r="T155" s="238"/>
      <c r="U155" s="223">
        <v>88.0</v>
      </c>
      <c r="V155" s="328"/>
      <c r="W155" s="329"/>
      <c r="X155" s="3"/>
      <c r="Y155" s="3"/>
      <c r="Z155" s="3"/>
      <c r="AA155" s="3"/>
      <c r="AB155" s="3"/>
      <c r="AC155" s="3"/>
      <c r="AD155" s="3"/>
      <c r="AE155" s="3"/>
      <c r="AF155" s="3"/>
      <c r="AG155" s="3"/>
      <c r="AH155" s="3"/>
      <c r="AI155" s="3"/>
      <c r="AJ155" s="3"/>
      <c r="AK155" s="3"/>
      <c r="AL155" s="239"/>
      <c r="AM155" s="238"/>
      <c r="AN155" s="223">
        <v>88.0</v>
      </c>
      <c r="AO155" s="328"/>
      <c r="AP155" s="329"/>
      <c r="AQ155" s="3"/>
      <c r="AR155" s="3"/>
      <c r="AS155" s="3"/>
      <c r="AT155" s="3"/>
      <c r="AU155" s="3"/>
      <c r="AV155" s="3"/>
      <c r="AW155" s="3"/>
      <c r="AX155" s="3"/>
      <c r="AY155" s="3"/>
      <c r="AZ155" s="3"/>
      <c r="BA155" s="3"/>
      <c r="BB155" s="3"/>
      <c r="BC155" s="3"/>
      <c r="BD155" s="3"/>
      <c r="BE155" s="239"/>
      <c r="BF155" s="238"/>
      <c r="BG155" s="223">
        <v>88.0</v>
      </c>
      <c r="BH155" s="328"/>
      <c r="BI155" s="329"/>
      <c r="BJ155" s="3"/>
      <c r="BK155" s="3"/>
      <c r="BL155" s="3"/>
      <c r="BM155" s="3"/>
      <c r="BN155" s="3"/>
      <c r="BO155" s="3"/>
      <c r="BP155" s="3"/>
      <c r="BQ155" s="3"/>
      <c r="BR155" s="3"/>
      <c r="BS155" s="3"/>
      <c r="BT155" s="3"/>
      <c r="BU155" s="3"/>
      <c r="BV155" s="3"/>
      <c r="BW155" s="3"/>
      <c r="BX155" s="239"/>
      <c r="BY155" s="238"/>
      <c r="BZ155" s="223">
        <v>88.0</v>
      </c>
      <c r="CA155" s="328"/>
      <c r="CB155" s="329"/>
      <c r="CC155" s="3"/>
      <c r="CD155" s="3"/>
      <c r="CE155" s="3"/>
      <c r="CF155" s="3"/>
      <c r="CG155" s="3"/>
      <c r="CH155" s="3"/>
      <c r="CI155" s="3"/>
      <c r="CJ155" s="3"/>
      <c r="CK155" s="3"/>
      <c r="CL155" s="3"/>
      <c r="CM155" s="3"/>
      <c r="CN155" s="3"/>
      <c r="CO155" s="3"/>
      <c r="CP155" s="3"/>
      <c r="CQ155" s="239"/>
    </row>
    <row r="156" ht="12.75" customHeight="1">
      <c r="A156" s="238"/>
      <c r="B156" s="223">
        <v>89.0</v>
      </c>
      <c r="C156" s="328"/>
      <c r="D156" s="329"/>
      <c r="E156" s="3"/>
      <c r="F156" s="3"/>
      <c r="G156" s="3"/>
      <c r="H156" s="3"/>
      <c r="I156" s="3"/>
      <c r="J156" s="3"/>
      <c r="K156" s="3"/>
      <c r="L156" s="3"/>
      <c r="M156" s="3"/>
      <c r="N156" s="3"/>
      <c r="O156" s="3"/>
      <c r="P156" s="3"/>
      <c r="Q156" s="3"/>
      <c r="R156" s="3"/>
      <c r="S156" s="239"/>
      <c r="T156" s="238"/>
      <c r="U156" s="223">
        <v>89.0</v>
      </c>
      <c r="V156" s="328"/>
      <c r="W156" s="329"/>
      <c r="X156" s="3"/>
      <c r="Y156" s="3"/>
      <c r="Z156" s="3"/>
      <c r="AA156" s="3"/>
      <c r="AB156" s="3"/>
      <c r="AC156" s="3"/>
      <c r="AD156" s="3"/>
      <c r="AE156" s="3"/>
      <c r="AF156" s="3"/>
      <c r="AG156" s="3"/>
      <c r="AH156" s="3"/>
      <c r="AI156" s="3"/>
      <c r="AJ156" s="3"/>
      <c r="AK156" s="3"/>
      <c r="AL156" s="239"/>
      <c r="AM156" s="238"/>
      <c r="AN156" s="223">
        <v>89.0</v>
      </c>
      <c r="AO156" s="328"/>
      <c r="AP156" s="329"/>
      <c r="AQ156" s="3"/>
      <c r="AR156" s="3"/>
      <c r="AS156" s="3"/>
      <c r="AT156" s="3"/>
      <c r="AU156" s="3"/>
      <c r="AV156" s="3"/>
      <c r="AW156" s="3"/>
      <c r="AX156" s="3"/>
      <c r="AY156" s="3"/>
      <c r="AZ156" s="3"/>
      <c r="BA156" s="3"/>
      <c r="BB156" s="3"/>
      <c r="BC156" s="3"/>
      <c r="BD156" s="3"/>
      <c r="BE156" s="239"/>
      <c r="BF156" s="238"/>
      <c r="BG156" s="223">
        <v>89.0</v>
      </c>
      <c r="BH156" s="328"/>
      <c r="BI156" s="329"/>
      <c r="BJ156" s="3"/>
      <c r="BK156" s="3"/>
      <c r="BL156" s="3"/>
      <c r="BM156" s="3"/>
      <c r="BN156" s="3"/>
      <c r="BO156" s="3"/>
      <c r="BP156" s="3"/>
      <c r="BQ156" s="3"/>
      <c r="BR156" s="3"/>
      <c r="BS156" s="3"/>
      <c r="BT156" s="3"/>
      <c r="BU156" s="3"/>
      <c r="BV156" s="3"/>
      <c r="BW156" s="3"/>
      <c r="BX156" s="239"/>
      <c r="BY156" s="238"/>
      <c r="BZ156" s="223">
        <v>89.0</v>
      </c>
      <c r="CA156" s="328"/>
      <c r="CB156" s="329"/>
      <c r="CC156" s="3"/>
      <c r="CD156" s="3"/>
      <c r="CE156" s="3"/>
      <c r="CF156" s="3"/>
      <c r="CG156" s="3"/>
      <c r="CH156" s="3"/>
      <c r="CI156" s="3"/>
      <c r="CJ156" s="3"/>
      <c r="CK156" s="3"/>
      <c r="CL156" s="3"/>
      <c r="CM156" s="3"/>
      <c r="CN156" s="3"/>
      <c r="CO156" s="3"/>
      <c r="CP156" s="3"/>
      <c r="CQ156" s="239"/>
    </row>
    <row r="157" ht="12.75" customHeight="1">
      <c r="A157" s="238"/>
      <c r="B157" s="223">
        <v>90.0</v>
      </c>
      <c r="C157" s="328"/>
      <c r="D157" s="329"/>
      <c r="E157" s="3"/>
      <c r="F157" s="3"/>
      <c r="G157" s="3"/>
      <c r="H157" s="3"/>
      <c r="I157" s="3"/>
      <c r="J157" s="3"/>
      <c r="K157" s="3"/>
      <c r="L157" s="3"/>
      <c r="M157" s="3"/>
      <c r="N157" s="3"/>
      <c r="O157" s="3"/>
      <c r="P157" s="3"/>
      <c r="Q157" s="3"/>
      <c r="R157" s="3"/>
      <c r="S157" s="239"/>
      <c r="T157" s="238"/>
      <c r="U157" s="223">
        <v>90.0</v>
      </c>
      <c r="V157" s="328"/>
      <c r="W157" s="329"/>
      <c r="X157" s="3"/>
      <c r="Y157" s="3"/>
      <c r="Z157" s="3"/>
      <c r="AA157" s="3"/>
      <c r="AB157" s="3"/>
      <c r="AC157" s="3"/>
      <c r="AD157" s="3"/>
      <c r="AE157" s="3"/>
      <c r="AF157" s="3"/>
      <c r="AG157" s="3"/>
      <c r="AH157" s="3"/>
      <c r="AI157" s="3"/>
      <c r="AJ157" s="3"/>
      <c r="AK157" s="3"/>
      <c r="AL157" s="239"/>
      <c r="AM157" s="238"/>
      <c r="AN157" s="223">
        <v>90.0</v>
      </c>
      <c r="AO157" s="328"/>
      <c r="AP157" s="329"/>
      <c r="AQ157" s="3"/>
      <c r="AR157" s="3"/>
      <c r="AS157" s="3"/>
      <c r="AT157" s="3"/>
      <c r="AU157" s="3"/>
      <c r="AV157" s="3"/>
      <c r="AW157" s="3"/>
      <c r="AX157" s="3"/>
      <c r="AY157" s="3"/>
      <c r="AZ157" s="3"/>
      <c r="BA157" s="3"/>
      <c r="BB157" s="3"/>
      <c r="BC157" s="3"/>
      <c r="BD157" s="3"/>
      <c r="BE157" s="239"/>
      <c r="BF157" s="238"/>
      <c r="BG157" s="223">
        <v>90.0</v>
      </c>
      <c r="BH157" s="328"/>
      <c r="BI157" s="329"/>
      <c r="BJ157" s="3"/>
      <c r="BK157" s="3"/>
      <c r="BL157" s="3"/>
      <c r="BM157" s="3"/>
      <c r="BN157" s="3"/>
      <c r="BO157" s="3"/>
      <c r="BP157" s="3"/>
      <c r="BQ157" s="3"/>
      <c r="BR157" s="3"/>
      <c r="BS157" s="3"/>
      <c r="BT157" s="3"/>
      <c r="BU157" s="3"/>
      <c r="BV157" s="3"/>
      <c r="BW157" s="3"/>
      <c r="BX157" s="239"/>
      <c r="BY157" s="238"/>
      <c r="BZ157" s="223">
        <v>90.0</v>
      </c>
      <c r="CA157" s="328"/>
      <c r="CB157" s="329"/>
      <c r="CC157" s="3"/>
      <c r="CD157" s="3"/>
      <c r="CE157" s="3"/>
      <c r="CF157" s="3"/>
      <c r="CG157" s="3"/>
      <c r="CH157" s="3"/>
      <c r="CI157" s="3"/>
      <c r="CJ157" s="3"/>
      <c r="CK157" s="3"/>
      <c r="CL157" s="3"/>
      <c r="CM157" s="3"/>
      <c r="CN157" s="3"/>
      <c r="CO157" s="3"/>
      <c r="CP157" s="3"/>
      <c r="CQ157" s="239"/>
    </row>
    <row r="158" ht="12.75" customHeight="1">
      <c r="A158" s="238"/>
      <c r="B158" s="223">
        <v>91.0</v>
      </c>
      <c r="C158" s="328"/>
      <c r="D158" s="329"/>
      <c r="E158" s="3"/>
      <c r="F158" s="3"/>
      <c r="G158" s="3"/>
      <c r="H158" s="3"/>
      <c r="I158" s="3"/>
      <c r="J158" s="3"/>
      <c r="K158" s="3"/>
      <c r="L158" s="3"/>
      <c r="M158" s="3"/>
      <c r="N158" s="3"/>
      <c r="O158" s="3"/>
      <c r="P158" s="3"/>
      <c r="Q158" s="3"/>
      <c r="R158" s="3"/>
      <c r="S158" s="239"/>
      <c r="T158" s="238"/>
      <c r="U158" s="223">
        <v>91.0</v>
      </c>
      <c r="V158" s="328"/>
      <c r="W158" s="329"/>
      <c r="X158" s="3"/>
      <c r="Y158" s="3"/>
      <c r="Z158" s="3"/>
      <c r="AA158" s="3"/>
      <c r="AB158" s="3"/>
      <c r="AC158" s="3"/>
      <c r="AD158" s="3"/>
      <c r="AE158" s="3"/>
      <c r="AF158" s="3"/>
      <c r="AG158" s="3"/>
      <c r="AH158" s="3"/>
      <c r="AI158" s="3"/>
      <c r="AJ158" s="3"/>
      <c r="AK158" s="3"/>
      <c r="AL158" s="239"/>
      <c r="AM158" s="238"/>
      <c r="AN158" s="223">
        <v>91.0</v>
      </c>
      <c r="AO158" s="328"/>
      <c r="AP158" s="329"/>
      <c r="AQ158" s="3"/>
      <c r="AR158" s="3"/>
      <c r="AS158" s="3"/>
      <c r="AT158" s="3"/>
      <c r="AU158" s="3"/>
      <c r="AV158" s="3"/>
      <c r="AW158" s="3"/>
      <c r="AX158" s="3"/>
      <c r="AY158" s="3"/>
      <c r="AZ158" s="3"/>
      <c r="BA158" s="3"/>
      <c r="BB158" s="3"/>
      <c r="BC158" s="3"/>
      <c r="BD158" s="3"/>
      <c r="BE158" s="239"/>
      <c r="BF158" s="238"/>
      <c r="BG158" s="223">
        <v>91.0</v>
      </c>
      <c r="BH158" s="328"/>
      <c r="BI158" s="329"/>
      <c r="BJ158" s="3"/>
      <c r="BK158" s="3"/>
      <c r="BL158" s="3"/>
      <c r="BM158" s="3"/>
      <c r="BN158" s="3"/>
      <c r="BO158" s="3"/>
      <c r="BP158" s="3"/>
      <c r="BQ158" s="3"/>
      <c r="BR158" s="3"/>
      <c r="BS158" s="3"/>
      <c r="BT158" s="3"/>
      <c r="BU158" s="3"/>
      <c r="BV158" s="3"/>
      <c r="BW158" s="3"/>
      <c r="BX158" s="239"/>
      <c r="BY158" s="238"/>
      <c r="BZ158" s="223">
        <v>91.0</v>
      </c>
      <c r="CA158" s="328"/>
      <c r="CB158" s="329"/>
      <c r="CC158" s="3"/>
      <c r="CD158" s="3"/>
      <c r="CE158" s="3"/>
      <c r="CF158" s="3"/>
      <c r="CG158" s="3"/>
      <c r="CH158" s="3"/>
      <c r="CI158" s="3"/>
      <c r="CJ158" s="3"/>
      <c r="CK158" s="3"/>
      <c r="CL158" s="3"/>
      <c r="CM158" s="3"/>
      <c r="CN158" s="3"/>
      <c r="CO158" s="3"/>
      <c r="CP158" s="3"/>
      <c r="CQ158" s="239"/>
    </row>
    <row r="159" ht="12.75" customHeight="1">
      <c r="A159" s="238"/>
      <c r="B159" s="223">
        <v>92.0</v>
      </c>
      <c r="C159" s="328"/>
      <c r="D159" s="329"/>
      <c r="E159" s="3"/>
      <c r="F159" s="3"/>
      <c r="G159" s="3"/>
      <c r="H159" s="3"/>
      <c r="I159" s="3"/>
      <c r="J159" s="3"/>
      <c r="K159" s="3"/>
      <c r="L159" s="3"/>
      <c r="M159" s="3"/>
      <c r="N159" s="3"/>
      <c r="O159" s="3"/>
      <c r="P159" s="3"/>
      <c r="Q159" s="3"/>
      <c r="R159" s="3"/>
      <c r="S159" s="239"/>
      <c r="T159" s="238"/>
      <c r="U159" s="223">
        <v>92.0</v>
      </c>
      <c r="V159" s="328"/>
      <c r="W159" s="329"/>
      <c r="X159" s="3"/>
      <c r="Y159" s="3"/>
      <c r="Z159" s="3"/>
      <c r="AA159" s="3"/>
      <c r="AB159" s="3"/>
      <c r="AC159" s="3"/>
      <c r="AD159" s="3"/>
      <c r="AE159" s="3"/>
      <c r="AF159" s="3"/>
      <c r="AG159" s="3"/>
      <c r="AH159" s="3"/>
      <c r="AI159" s="3"/>
      <c r="AJ159" s="3"/>
      <c r="AK159" s="3"/>
      <c r="AL159" s="239"/>
      <c r="AM159" s="238"/>
      <c r="AN159" s="223">
        <v>92.0</v>
      </c>
      <c r="AO159" s="328"/>
      <c r="AP159" s="329"/>
      <c r="AQ159" s="3"/>
      <c r="AR159" s="3"/>
      <c r="AS159" s="3"/>
      <c r="AT159" s="3"/>
      <c r="AU159" s="3"/>
      <c r="AV159" s="3"/>
      <c r="AW159" s="3"/>
      <c r="AX159" s="3"/>
      <c r="AY159" s="3"/>
      <c r="AZ159" s="3"/>
      <c r="BA159" s="3"/>
      <c r="BB159" s="3"/>
      <c r="BC159" s="3"/>
      <c r="BD159" s="3"/>
      <c r="BE159" s="239"/>
      <c r="BF159" s="238"/>
      <c r="BG159" s="223">
        <v>92.0</v>
      </c>
      <c r="BH159" s="328"/>
      <c r="BI159" s="329"/>
      <c r="BJ159" s="3"/>
      <c r="BK159" s="3"/>
      <c r="BL159" s="3"/>
      <c r="BM159" s="3"/>
      <c r="BN159" s="3"/>
      <c r="BO159" s="3"/>
      <c r="BP159" s="3"/>
      <c r="BQ159" s="3"/>
      <c r="BR159" s="3"/>
      <c r="BS159" s="3"/>
      <c r="BT159" s="3"/>
      <c r="BU159" s="3"/>
      <c r="BV159" s="3"/>
      <c r="BW159" s="3"/>
      <c r="BX159" s="239"/>
      <c r="BY159" s="238"/>
      <c r="BZ159" s="223">
        <v>92.0</v>
      </c>
      <c r="CA159" s="328"/>
      <c r="CB159" s="329"/>
      <c r="CC159" s="3"/>
      <c r="CD159" s="3"/>
      <c r="CE159" s="3"/>
      <c r="CF159" s="3"/>
      <c r="CG159" s="3"/>
      <c r="CH159" s="3"/>
      <c r="CI159" s="3"/>
      <c r="CJ159" s="3"/>
      <c r="CK159" s="3"/>
      <c r="CL159" s="3"/>
      <c r="CM159" s="3"/>
      <c r="CN159" s="3"/>
      <c r="CO159" s="3"/>
      <c r="CP159" s="3"/>
      <c r="CQ159" s="239"/>
    </row>
    <row r="160" ht="12.75" customHeight="1">
      <c r="A160" s="238"/>
      <c r="B160" s="223">
        <v>93.0</v>
      </c>
      <c r="C160" s="328"/>
      <c r="D160" s="329"/>
      <c r="E160" s="3"/>
      <c r="F160" s="3"/>
      <c r="G160" s="3"/>
      <c r="H160" s="3"/>
      <c r="I160" s="3"/>
      <c r="J160" s="3"/>
      <c r="K160" s="3"/>
      <c r="L160" s="3"/>
      <c r="M160" s="3"/>
      <c r="N160" s="3"/>
      <c r="O160" s="3"/>
      <c r="P160" s="3"/>
      <c r="Q160" s="3"/>
      <c r="R160" s="3"/>
      <c r="S160" s="239"/>
      <c r="T160" s="238"/>
      <c r="U160" s="223">
        <v>93.0</v>
      </c>
      <c r="V160" s="328"/>
      <c r="W160" s="329"/>
      <c r="X160" s="3"/>
      <c r="Y160" s="3"/>
      <c r="Z160" s="3"/>
      <c r="AA160" s="3"/>
      <c r="AB160" s="3"/>
      <c r="AC160" s="3"/>
      <c r="AD160" s="3"/>
      <c r="AE160" s="3"/>
      <c r="AF160" s="3"/>
      <c r="AG160" s="3"/>
      <c r="AH160" s="3"/>
      <c r="AI160" s="3"/>
      <c r="AJ160" s="3"/>
      <c r="AK160" s="3"/>
      <c r="AL160" s="239"/>
      <c r="AM160" s="238"/>
      <c r="AN160" s="223">
        <v>93.0</v>
      </c>
      <c r="AO160" s="328"/>
      <c r="AP160" s="329"/>
      <c r="AQ160" s="3"/>
      <c r="AR160" s="3"/>
      <c r="AS160" s="3"/>
      <c r="AT160" s="3"/>
      <c r="AU160" s="3"/>
      <c r="AV160" s="3"/>
      <c r="AW160" s="3"/>
      <c r="AX160" s="3"/>
      <c r="AY160" s="3"/>
      <c r="AZ160" s="3"/>
      <c r="BA160" s="3"/>
      <c r="BB160" s="3"/>
      <c r="BC160" s="3"/>
      <c r="BD160" s="3"/>
      <c r="BE160" s="239"/>
      <c r="BF160" s="238"/>
      <c r="BG160" s="223">
        <v>93.0</v>
      </c>
      <c r="BH160" s="328"/>
      <c r="BI160" s="329"/>
      <c r="BJ160" s="3"/>
      <c r="BK160" s="3"/>
      <c r="BL160" s="3"/>
      <c r="BM160" s="3"/>
      <c r="BN160" s="3"/>
      <c r="BO160" s="3"/>
      <c r="BP160" s="3"/>
      <c r="BQ160" s="3"/>
      <c r="BR160" s="3"/>
      <c r="BS160" s="3"/>
      <c r="BT160" s="3"/>
      <c r="BU160" s="3"/>
      <c r="BV160" s="3"/>
      <c r="BW160" s="3"/>
      <c r="BX160" s="239"/>
      <c r="BY160" s="238"/>
      <c r="BZ160" s="223">
        <v>93.0</v>
      </c>
      <c r="CA160" s="328"/>
      <c r="CB160" s="329"/>
      <c r="CC160" s="3"/>
      <c r="CD160" s="3"/>
      <c r="CE160" s="3"/>
      <c r="CF160" s="3"/>
      <c r="CG160" s="3"/>
      <c r="CH160" s="3"/>
      <c r="CI160" s="3"/>
      <c r="CJ160" s="3"/>
      <c r="CK160" s="3"/>
      <c r="CL160" s="3"/>
      <c r="CM160" s="3"/>
      <c r="CN160" s="3"/>
      <c r="CO160" s="3"/>
      <c r="CP160" s="3"/>
      <c r="CQ160" s="239"/>
    </row>
    <row r="161" ht="12.75" customHeight="1">
      <c r="A161" s="238"/>
      <c r="B161" s="223">
        <v>94.0</v>
      </c>
      <c r="C161" s="328"/>
      <c r="D161" s="329"/>
      <c r="E161" s="3"/>
      <c r="F161" s="3"/>
      <c r="G161" s="3"/>
      <c r="H161" s="3"/>
      <c r="I161" s="3"/>
      <c r="J161" s="3"/>
      <c r="K161" s="3"/>
      <c r="L161" s="3"/>
      <c r="M161" s="3"/>
      <c r="N161" s="3"/>
      <c r="O161" s="3"/>
      <c r="P161" s="3"/>
      <c r="Q161" s="3"/>
      <c r="R161" s="3"/>
      <c r="S161" s="239"/>
      <c r="T161" s="238"/>
      <c r="U161" s="223">
        <v>94.0</v>
      </c>
      <c r="V161" s="328"/>
      <c r="W161" s="329"/>
      <c r="X161" s="3"/>
      <c r="Y161" s="3"/>
      <c r="Z161" s="3"/>
      <c r="AA161" s="3"/>
      <c r="AB161" s="3"/>
      <c r="AC161" s="3"/>
      <c r="AD161" s="3"/>
      <c r="AE161" s="3"/>
      <c r="AF161" s="3"/>
      <c r="AG161" s="3"/>
      <c r="AH161" s="3"/>
      <c r="AI161" s="3"/>
      <c r="AJ161" s="3"/>
      <c r="AK161" s="3"/>
      <c r="AL161" s="239"/>
      <c r="AM161" s="238"/>
      <c r="AN161" s="223">
        <v>94.0</v>
      </c>
      <c r="AO161" s="328"/>
      <c r="AP161" s="329"/>
      <c r="AQ161" s="3"/>
      <c r="AR161" s="3"/>
      <c r="AS161" s="3"/>
      <c r="AT161" s="3"/>
      <c r="AU161" s="3"/>
      <c r="AV161" s="3"/>
      <c r="AW161" s="3"/>
      <c r="AX161" s="3"/>
      <c r="AY161" s="3"/>
      <c r="AZ161" s="3"/>
      <c r="BA161" s="3"/>
      <c r="BB161" s="3"/>
      <c r="BC161" s="3"/>
      <c r="BD161" s="3"/>
      <c r="BE161" s="239"/>
      <c r="BF161" s="238"/>
      <c r="BG161" s="223">
        <v>94.0</v>
      </c>
      <c r="BH161" s="328"/>
      <c r="BI161" s="329"/>
      <c r="BJ161" s="3"/>
      <c r="BK161" s="3"/>
      <c r="BL161" s="3"/>
      <c r="BM161" s="3"/>
      <c r="BN161" s="3"/>
      <c r="BO161" s="3"/>
      <c r="BP161" s="3"/>
      <c r="BQ161" s="3"/>
      <c r="BR161" s="3"/>
      <c r="BS161" s="3"/>
      <c r="BT161" s="3"/>
      <c r="BU161" s="3"/>
      <c r="BV161" s="3"/>
      <c r="BW161" s="3"/>
      <c r="BX161" s="239"/>
      <c r="BY161" s="238"/>
      <c r="BZ161" s="223">
        <v>94.0</v>
      </c>
      <c r="CA161" s="328"/>
      <c r="CB161" s="329"/>
      <c r="CC161" s="3"/>
      <c r="CD161" s="3"/>
      <c r="CE161" s="3"/>
      <c r="CF161" s="3"/>
      <c r="CG161" s="3"/>
      <c r="CH161" s="3"/>
      <c r="CI161" s="3"/>
      <c r="CJ161" s="3"/>
      <c r="CK161" s="3"/>
      <c r="CL161" s="3"/>
      <c r="CM161" s="3"/>
      <c r="CN161" s="3"/>
      <c r="CO161" s="3"/>
      <c r="CP161" s="3"/>
      <c r="CQ161" s="239"/>
    </row>
    <row r="162" ht="12.75" customHeight="1">
      <c r="A162" s="238"/>
      <c r="B162" s="223">
        <v>95.0</v>
      </c>
      <c r="C162" s="328"/>
      <c r="D162" s="329"/>
      <c r="E162" s="3"/>
      <c r="F162" s="3"/>
      <c r="G162" s="3"/>
      <c r="H162" s="3"/>
      <c r="I162" s="3"/>
      <c r="J162" s="3"/>
      <c r="K162" s="3"/>
      <c r="L162" s="3"/>
      <c r="M162" s="3"/>
      <c r="N162" s="3"/>
      <c r="O162" s="3"/>
      <c r="P162" s="3"/>
      <c r="Q162" s="3"/>
      <c r="R162" s="3"/>
      <c r="S162" s="239"/>
      <c r="T162" s="238"/>
      <c r="U162" s="223">
        <v>95.0</v>
      </c>
      <c r="V162" s="328"/>
      <c r="W162" s="329"/>
      <c r="X162" s="3"/>
      <c r="Y162" s="3"/>
      <c r="Z162" s="3"/>
      <c r="AA162" s="3"/>
      <c r="AB162" s="3"/>
      <c r="AC162" s="3"/>
      <c r="AD162" s="3"/>
      <c r="AE162" s="3"/>
      <c r="AF162" s="3"/>
      <c r="AG162" s="3"/>
      <c r="AH162" s="3"/>
      <c r="AI162" s="3"/>
      <c r="AJ162" s="3"/>
      <c r="AK162" s="3"/>
      <c r="AL162" s="239"/>
      <c r="AM162" s="238"/>
      <c r="AN162" s="223">
        <v>95.0</v>
      </c>
      <c r="AO162" s="328"/>
      <c r="AP162" s="329"/>
      <c r="AQ162" s="3"/>
      <c r="AR162" s="3"/>
      <c r="AS162" s="3"/>
      <c r="AT162" s="3"/>
      <c r="AU162" s="3"/>
      <c r="AV162" s="3"/>
      <c r="AW162" s="3"/>
      <c r="AX162" s="3"/>
      <c r="AY162" s="3"/>
      <c r="AZ162" s="3"/>
      <c r="BA162" s="3"/>
      <c r="BB162" s="3"/>
      <c r="BC162" s="3"/>
      <c r="BD162" s="3"/>
      <c r="BE162" s="239"/>
      <c r="BF162" s="238"/>
      <c r="BG162" s="223">
        <v>95.0</v>
      </c>
      <c r="BH162" s="328"/>
      <c r="BI162" s="329"/>
      <c r="BJ162" s="3"/>
      <c r="BK162" s="3"/>
      <c r="BL162" s="3"/>
      <c r="BM162" s="3"/>
      <c r="BN162" s="3"/>
      <c r="BO162" s="3"/>
      <c r="BP162" s="3"/>
      <c r="BQ162" s="3"/>
      <c r="BR162" s="3"/>
      <c r="BS162" s="3"/>
      <c r="BT162" s="3"/>
      <c r="BU162" s="3"/>
      <c r="BV162" s="3"/>
      <c r="BW162" s="3"/>
      <c r="BX162" s="239"/>
      <c r="BY162" s="238"/>
      <c r="BZ162" s="223">
        <v>95.0</v>
      </c>
      <c r="CA162" s="328"/>
      <c r="CB162" s="329"/>
      <c r="CC162" s="3"/>
      <c r="CD162" s="3"/>
      <c r="CE162" s="3"/>
      <c r="CF162" s="3"/>
      <c r="CG162" s="3"/>
      <c r="CH162" s="3"/>
      <c r="CI162" s="3"/>
      <c r="CJ162" s="3"/>
      <c r="CK162" s="3"/>
      <c r="CL162" s="3"/>
      <c r="CM162" s="3"/>
      <c r="CN162" s="3"/>
      <c r="CO162" s="3"/>
      <c r="CP162" s="3"/>
      <c r="CQ162" s="239"/>
    </row>
    <row r="163" ht="12.75" customHeight="1">
      <c r="A163" s="238"/>
      <c r="B163" s="223">
        <v>96.0</v>
      </c>
      <c r="C163" s="328"/>
      <c r="D163" s="329"/>
      <c r="E163" s="3"/>
      <c r="F163" s="3"/>
      <c r="G163" s="3"/>
      <c r="H163" s="3"/>
      <c r="I163" s="3"/>
      <c r="J163" s="3"/>
      <c r="K163" s="3"/>
      <c r="L163" s="3"/>
      <c r="M163" s="3"/>
      <c r="N163" s="3"/>
      <c r="O163" s="3"/>
      <c r="P163" s="3"/>
      <c r="Q163" s="3"/>
      <c r="R163" s="3"/>
      <c r="S163" s="239"/>
      <c r="T163" s="238"/>
      <c r="U163" s="223">
        <v>96.0</v>
      </c>
      <c r="V163" s="328"/>
      <c r="W163" s="329"/>
      <c r="X163" s="3"/>
      <c r="Y163" s="3"/>
      <c r="Z163" s="3"/>
      <c r="AA163" s="3"/>
      <c r="AB163" s="3"/>
      <c r="AC163" s="3"/>
      <c r="AD163" s="3"/>
      <c r="AE163" s="3"/>
      <c r="AF163" s="3"/>
      <c r="AG163" s="3"/>
      <c r="AH163" s="3"/>
      <c r="AI163" s="3"/>
      <c r="AJ163" s="3"/>
      <c r="AK163" s="3"/>
      <c r="AL163" s="239"/>
      <c r="AM163" s="238"/>
      <c r="AN163" s="223">
        <v>96.0</v>
      </c>
      <c r="AO163" s="328"/>
      <c r="AP163" s="329"/>
      <c r="AQ163" s="3"/>
      <c r="AR163" s="3"/>
      <c r="AS163" s="3"/>
      <c r="AT163" s="3"/>
      <c r="AU163" s="3"/>
      <c r="AV163" s="3"/>
      <c r="AW163" s="3"/>
      <c r="AX163" s="3"/>
      <c r="AY163" s="3"/>
      <c r="AZ163" s="3"/>
      <c r="BA163" s="3"/>
      <c r="BB163" s="3"/>
      <c r="BC163" s="3"/>
      <c r="BD163" s="3"/>
      <c r="BE163" s="239"/>
      <c r="BF163" s="238"/>
      <c r="BG163" s="223">
        <v>96.0</v>
      </c>
      <c r="BH163" s="328"/>
      <c r="BI163" s="329"/>
      <c r="BJ163" s="3"/>
      <c r="BK163" s="3"/>
      <c r="BL163" s="3"/>
      <c r="BM163" s="3"/>
      <c r="BN163" s="3"/>
      <c r="BO163" s="3"/>
      <c r="BP163" s="3"/>
      <c r="BQ163" s="3"/>
      <c r="BR163" s="3"/>
      <c r="BS163" s="3"/>
      <c r="BT163" s="3"/>
      <c r="BU163" s="3"/>
      <c r="BV163" s="3"/>
      <c r="BW163" s="3"/>
      <c r="BX163" s="239"/>
      <c r="BY163" s="238"/>
      <c r="BZ163" s="223">
        <v>96.0</v>
      </c>
      <c r="CA163" s="328"/>
      <c r="CB163" s="329"/>
      <c r="CC163" s="3"/>
      <c r="CD163" s="3"/>
      <c r="CE163" s="3"/>
      <c r="CF163" s="3"/>
      <c r="CG163" s="3"/>
      <c r="CH163" s="3"/>
      <c r="CI163" s="3"/>
      <c r="CJ163" s="3"/>
      <c r="CK163" s="3"/>
      <c r="CL163" s="3"/>
      <c r="CM163" s="3"/>
      <c r="CN163" s="3"/>
      <c r="CO163" s="3"/>
      <c r="CP163" s="3"/>
      <c r="CQ163" s="239"/>
    </row>
    <row r="164" ht="12.75" customHeight="1">
      <c r="A164" s="238"/>
      <c r="B164" s="223">
        <v>97.0</v>
      </c>
      <c r="C164" s="328"/>
      <c r="D164" s="329"/>
      <c r="E164" s="3"/>
      <c r="F164" s="3"/>
      <c r="G164" s="3"/>
      <c r="H164" s="3"/>
      <c r="I164" s="3"/>
      <c r="J164" s="3"/>
      <c r="K164" s="3"/>
      <c r="L164" s="3"/>
      <c r="M164" s="3"/>
      <c r="N164" s="3"/>
      <c r="O164" s="3"/>
      <c r="P164" s="3"/>
      <c r="Q164" s="3"/>
      <c r="R164" s="3"/>
      <c r="S164" s="239"/>
      <c r="T164" s="238"/>
      <c r="U164" s="223">
        <v>97.0</v>
      </c>
      <c r="V164" s="328"/>
      <c r="W164" s="329"/>
      <c r="X164" s="3"/>
      <c r="Y164" s="3"/>
      <c r="Z164" s="3"/>
      <c r="AA164" s="3"/>
      <c r="AB164" s="3"/>
      <c r="AC164" s="3"/>
      <c r="AD164" s="3"/>
      <c r="AE164" s="3"/>
      <c r="AF164" s="3"/>
      <c r="AG164" s="3"/>
      <c r="AH164" s="3"/>
      <c r="AI164" s="3"/>
      <c r="AJ164" s="3"/>
      <c r="AK164" s="3"/>
      <c r="AL164" s="239"/>
      <c r="AM164" s="238"/>
      <c r="AN164" s="223">
        <v>97.0</v>
      </c>
      <c r="AO164" s="328"/>
      <c r="AP164" s="329"/>
      <c r="AQ164" s="3"/>
      <c r="AR164" s="3"/>
      <c r="AS164" s="3"/>
      <c r="AT164" s="3"/>
      <c r="AU164" s="3"/>
      <c r="AV164" s="3"/>
      <c r="AW164" s="3"/>
      <c r="AX164" s="3"/>
      <c r="AY164" s="3"/>
      <c r="AZ164" s="3"/>
      <c r="BA164" s="3"/>
      <c r="BB164" s="3"/>
      <c r="BC164" s="3"/>
      <c r="BD164" s="3"/>
      <c r="BE164" s="239"/>
      <c r="BF164" s="238"/>
      <c r="BG164" s="223">
        <v>97.0</v>
      </c>
      <c r="BH164" s="328"/>
      <c r="BI164" s="329"/>
      <c r="BJ164" s="3"/>
      <c r="BK164" s="3"/>
      <c r="BL164" s="3"/>
      <c r="BM164" s="3"/>
      <c r="BN164" s="3"/>
      <c r="BO164" s="3"/>
      <c r="BP164" s="3"/>
      <c r="BQ164" s="3"/>
      <c r="BR164" s="3"/>
      <c r="BS164" s="3"/>
      <c r="BT164" s="3"/>
      <c r="BU164" s="3"/>
      <c r="BV164" s="3"/>
      <c r="BW164" s="3"/>
      <c r="BX164" s="239"/>
      <c r="BY164" s="238"/>
      <c r="BZ164" s="223">
        <v>97.0</v>
      </c>
      <c r="CA164" s="328"/>
      <c r="CB164" s="329"/>
      <c r="CC164" s="3"/>
      <c r="CD164" s="3"/>
      <c r="CE164" s="3"/>
      <c r="CF164" s="3"/>
      <c r="CG164" s="3"/>
      <c r="CH164" s="3"/>
      <c r="CI164" s="3"/>
      <c r="CJ164" s="3"/>
      <c r="CK164" s="3"/>
      <c r="CL164" s="3"/>
      <c r="CM164" s="3"/>
      <c r="CN164" s="3"/>
      <c r="CO164" s="3"/>
      <c r="CP164" s="3"/>
      <c r="CQ164" s="239"/>
    </row>
    <row r="165" ht="12.75" customHeight="1">
      <c r="A165" s="238"/>
      <c r="B165" s="223">
        <v>98.0</v>
      </c>
      <c r="C165" s="328"/>
      <c r="D165" s="329"/>
      <c r="E165" s="3"/>
      <c r="F165" s="3"/>
      <c r="G165" s="3"/>
      <c r="H165" s="3"/>
      <c r="I165" s="3"/>
      <c r="J165" s="3"/>
      <c r="K165" s="3"/>
      <c r="L165" s="3"/>
      <c r="M165" s="3"/>
      <c r="N165" s="3"/>
      <c r="O165" s="3"/>
      <c r="P165" s="3"/>
      <c r="Q165" s="3"/>
      <c r="R165" s="3"/>
      <c r="S165" s="239"/>
      <c r="T165" s="238"/>
      <c r="U165" s="223">
        <v>98.0</v>
      </c>
      <c r="V165" s="328"/>
      <c r="W165" s="329"/>
      <c r="X165" s="3"/>
      <c r="Y165" s="3"/>
      <c r="Z165" s="3"/>
      <c r="AA165" s="3"/>
      <c r="AB165" s="3"/>
      <c r="AC165" s="3"/>
      <c r="AD165" s="3"/>
      <c r="AE165" s="3"/>
      <c r="AF165" s="3"/>
      <c r="AG165" s="3"/>
      <c r="AH165" s="3"/>
      <c r="AI165" s="3"/>
      <c r="AJ165" s="3"/>
      <c r="AK165" s="3"/>
      <c r="AL165" s="239"/>
      <c r="AM165" s="238"/>
      <c r="AN165" s="223">
        <v>98.0</v>
      </c>
      <c r="AO165" s="328"/>
      <c r="AP165" s="329"/>
      <c r="AQ165" s="3"/>
      <c r="AR165" s="3"/>
      <c r="AS165" s="3"/>
      <c r="AT165" s="3"/>
      <c r="AU165" s="3"/>
      <c r="AV165" s="3"/>
      <c r="AW165" s="3"/>
      <c r="AX165" s="3"/>
      <c r="AY165" s="3"/>
      <c r="AZ165" s="3"/>
      <c r="BA165" s="3"/>
      <c r="BB165" s="3"/>
      <c r="BC165" s="3"/>
      <c r="BD165" s="3"/>
      <c r="BE165" s="239"/>
      <c r="BF165" s="238"/>
      <c r="BG165" s="223">
        <v>98.0</v>
      </c>
      <c r="BH165" s="328"/>
      <c r="BI165" s="329"/>
      <c r="BJ165" s="3"/>
      <c r="BK165" s="3"/>
      <c r="BL165" s="3"/>
      <c r="BM165" s="3"/>
      <c r="BN165" s="3"/>
      <c r="BO165" s="3"/>
      <c r="BP165" s="3"/>
      <c r="BQ165" s="3"/>
      <c r="BR165" s="3"/>
      <c r="BS165" s="3"/>
      <c r="BT165" s="3"/>
      <c r="BU165" s="3"/>
      <c r="BV165" s="3"/>
      <c r="BW165" s="3"/>
      <c r="BX165" s="239"/>
      <c r="BY165" s="238"/>
      <c r="BZ165" s="223">
        <v>98.0</v>
      </c>
      <c r="CA165" s="328"/>
      <c r="CB165" s="329"/>
      <c r="CC165" s="3"/>
      <c r="CD165" s="3"/>
      <c r="CE165" s="3"/>
      <c r="CF165" s="3"/>
      <c r="CG165" s="3"/>
      <c r="CH165" s="3"/>
      <c r="CI165" s="3"/>
      <c r="CJ165" s="3"/>
      <c r="CK165" s="3"/>
      <c r="CL165" s="3"/>
      <c r="CM165" s="3"/>
      <c r="CN165" s="3"/>
      <c r="CO165" s="3"/>
      <c r="CP165" s="3"/>
      <c r="CQ165" s="239"/>
    </row>
    <row r="166" ht="12.75" customHeight="1">
      <c r="A166" s="238"/>
      <c r="B166" s="223">
        <v>99.0</v>
      </c>
      <c r="C166" s="328"/>
      <c r="D166" s="329"/>
      <c r="E166" s="3"/>
      <c r="F166" s="3"/>
      <c r="G166" s="3"/>
      <c r="H166" s="3"/>
      <c r="I166" s="3"/>
      <c r="J166" s="3"/>
      <c r="K166" s="3"/>
      <c r="L166" s="3"/>
      <c r="M166" s="3"/>
      <c r="N166" s="3"/>
      <c r="O166" s="3"/>
      <c r="P166" s="3"/>
      <c r="Q166" s="3"/>
      <c r="R166" s="3"/>
      <c r="S166" s="239"/>
      <c r="T166" s="238"/>
      <c r="U166" s="223">
        <v>99.0</v>
      </c>
      <c r="V166" s="328"/>
      <c r="W166" s="329"/>
      <c r="X166" s="3"/>
      <c r="Y166" s="3"/>
      <c r="Z166" s="3"/>
      <c r="AA166" s="3"/>
      <c r="AB166" s="3"/>
      <c r="AC166" s="3"/>
      <c r="AD166" s="3"/>
      <c r="AE166" s="3"/>
      <c r="AF166" s="3"/>
      <c r="AG166" s="3"/>
      <c r="AH166" s="3"/>
      <c r="AI166" s="3"/>
      <c r="AJ166" s="3"/>
      <c r="AK166" s="3"/>
      <c r="AL166" s="239"/>
      <c r="AM166" s="238"/>
      <c r="AN166" s="223">
        <v>99.0</v>
      </c>
      <c r="AO166" s="328"/>
      <c r="AP166" s="329"/>
      <c r="AQ166" s="3"/>
      <c r="AR166" s="3"/>
      <c r="AS166" s="3"/>
      <c r="AT166" s="3"/>
      <c r="AU166" s="3"/>
      <c r="AV166" s="3"/>
      <c r="AW166" s="3"/>
      <c r="AX166" s="3"/>
      <c r="AY166" s="3"/>
      <c r="AZ166" s="3"/>
      <c r="BA166" s="3"/>
      <c r="BB166" s="3"/>
      <c r="BC166" s="3"/>
      <c r="BD166" s="3"/>
      <c r="BE166" s="239"/>
      <c r="BF166" s="238"/>
      <c r="BG166" s="223">
        <v>99.0</v>
      </c>
      <c r="BH166" s="328"/>
      <c r="BI166" s="329"/>
      <c r="BJ166" s="3"/>
      <c r="BK166" s="3"/>
      <c r="BL166" s="3"/>
      <c r="BM166" s="3"/>
      <c r="BN166" s="3"/>
      <c r="BO166" s="3"/>
      <c r="BP166" s="3"/>
      <c r="BQ166" s="3"/>
      <c r="BR166" s="3"/>
      <c r="BS166" s="3"/>
      <c r="BT166" s="3"/>
      <c r="BU166" s="3"/>
      <c r="BV166" s="3"/>
      <c r="BW166" s="3"/>
      <c r="BX166" s="239"/>
      <c r="BY166" s="238"/>
      <c r="BZ166" s="223">
        <v>99.0</v>
      </c>
      <c r="CA166" s="328"/>
      <c r="CB166" s="329"/>
      <c r="CC166" s="3"/>
      <c r="CD166" s="3"/>
      <c r="CE166" s="3"/>
      <c r="CF166" s="3"/>
      <c r="CG166" s="3"/>
      <c r="CH166" s="3"/>
      <c r="CI166" s="3"/>
      <c r="CJ166" s="3"/>
      <c r="CK166" s="3"/>
      <c r="CL166" s="3"/>
      <c r="CM166" s="3"/>
      <c r="CN166" s="3"/>
      <c r="CO166" s="3"/>
      <c r="CP166" s="3"/>
      <c r="CQ166" s="239"/>
    </row>
    <row r="167" ht="12.75" customHeight="1">
      <c r="A167" s="238"/>
      <c r="B167" s="223">
        <v>100.0</v>
      </c>
      <c r="C167" s="328"/>
      <c r="D167" s="329"/>
      <c r="E167" s="3"/>
      <c r="F167" s="3"/>
      <c r="G167" s="3"/>
      <c r="H167" s="3"/>
      <c r="I167" s="3"/>
      <c r="J167" s="3"/>
      <c r="K167" s="3"/>
      <c r="L167" s="3"/>
      <c r="M167" s="3"/>
      <c r="N167" s="3"/>
      <c r="O167" s="3"/>
      <c r="P167" s="3"/>
      <c r="Q167" s="3"/>
      <c r="R167" s="3"/>
      <c r="S167" s="239"/>
      <c r="T167" s="238"/>
      <c r="U167" s="223">
        <v>100.0</v>
      </c>
      <c r="V167" s="328"/>
      <c r="W167" s="329"/>
      <c r="X167" s="3"/>
      <c r="Y167" s="3"/>
      <c r="Z167" s="3"/>
      <c r="AA167" s="3"/>
      <c r="AB167" s="3"/>
      <c r="AC167" s="3"/>
      <c r="AD167" s="3"/>
      <c r="AE167" s="3"/>
      <c r="AF167" s="3"/>
      <c r="AG167" s="3"/>
      <c r="AH167" s="3"/>
      <c r="AI167" s="3"/>
      <c r="AJ167" s="3"/>
      <c r="AK167" s="3"/>
      <c r="AL167" s="239"/>
      <c r="AM167" s="238"/>
      <c r="AN167" s="223">
        <v>100.0</v>
      </c>
      <c r="AO167" s="328"/>
      <c r="AP167" s="329"/>
      <c r="AQ167" s="3"/>
      <c r="AR167" s="3"/>
      <c r="AS167" s="3"/>
      <c r="AT167" s="3"/>
      <c r="AU167" s="3"/>
      <c r="AV167" s="3"/>
      <c r="AW167" s="3"/>
      <c r="AX167" s="3"/>
      <c r="AY167" s="3"/>
      <c r="AZ167" s="3"/>
      <c r="BA167" s="3"/>
      <c r="BB167" s="3"/>
      <c r="BC167" s="3"/>
      <c r="BD167" s="3"/>
      <c r="BE167" s="239"/>
      <c r="BF167" s="238"/>
      <c r="BG167" s="223">
        <v>100.0</v>
      </c>
      <c r="BH167" s="328"/>
      <c r="BI167" s="329"/>
      <c r="BJ167" s="3"/>
      <c r="BK167" s="3"/>
      <c r="BL167" s="3"/>
      <c r="BM167" s="3"/>
      <c r="BN167" s="3"/>
      <c r="BO167" s="3"/>
      <c r="BP167" s="3"/>
      <c r="BQ167" s="3"/>
      <c r="BR167" s="3"/>
      <c r="BS167" s="3"/>
      <c r="BT167" s="3"/>
      <c r="BU167" s="3"/>
      <c r="BV167" s="3"/>
      <c r="BW167" s="3"/>
      <c r="BX167" s="239"/>
      <c r="BY167" s="238"/>
      <c r="BZ167" s="223">
        <v>100.0</v>
      </c>
      <c r="CA167" s="328"/>
      <c r="CB167" s="329"/>
      <c r="CC167" s="3"/>
      <c r="CD167" s="3"/>
      <c r="CE167" s="3"/>
      <c r="CF167" s="3"/>
      <c r="CG167" s="3"/>
      <c r="CH167" s="3"/>
      <c r="CI167" s="3"/>
      <c r="CJ167" s="3"/>
      <c r="CK167" s="3"/>
      <c r="CL167" s="3"/>
      <c r="CM167" s="3"/>
      <c r="CN167" s="3"/>
      <c r="CO167" s="3"/>
      <c r="CP167" s="3"/>
      <c r="CQ167" s="239"/>
    </row>
    <row r="168" ht="12.75" customHeight="1">
      <c r="A168" s="238"/>
      <c r="B168" s="223">
        <v>101.0</v>
      </c>
      <c r="C168" s="328"/>
      <c r="D168" s="329"/>
      <c r="E168" s="3"/>
      <c r="F168" s="3"/>
      <c r="G168" s="3"/>
      <c r="H168" s="3"/>
      <c r="I168" s="3"/>
      <c r="J168" s="3"/>
      <c r="K168" s="3"/>
      <c r="L168" s="3"/>
      <c r="M168" s="3"/>
      <c r="N168" s="3"/>
      <c r="O168" s="3"/>
      <c r="P168" s="3"/>
      <c r="Q168" s="3"/>
      <c r="R168" s="3"/>
      <c r="S168" s="239"/>
      <c r="T168" s="238"/>
      <c r="U168" s="223">
        <v>101.0</v>
      </c>
      <c r="V168" s="328"/>
      <c r="W168" s="329"/>
      <c r="X168" s="3"/>
      <c r="Y168" s="3"/>
      <c r="Z168" s="3"/>
      <c r="AA168" s="3"/>
      <c r="AB168" s="3"/>
      <c r="AC168" s="3"/>
      <c r="AD168" s="3"/>
      <c r="AE168" s="3"/>
      <c r="AF168" s="3"/>
      <c r="AG168" s="3"/>
      <c r="AH168" s="3"/>
      <c r="AI168" s="3"/>
      <c r="AJ168" s="3"/>
      <c r="AK168" s="3"/>
      <c r="AL168" s="239"/>
      <c r="AM168" s="238"/>
      <c r="AN168" s="223">
        <v>101.0</v>
      </c>
      <c r="AO168" s="328"/>
      <c r="AP168" s="329"/>
      <c r="AQ168" s="3"/>
      <c r="AR168" s="3"/>
      <c r="AS168" s="3"/>
      <c r="AT168" s="3"/>
      <c r="AU168" s="3"/>
      <c r="AV168" s="3"/>
      <c r="AW168" s="3"/>
      <c r="AX168" s="3"/>
      <c r="AY168" s="3"/>
      <c r="AZ168" s="3"/>
      <c r="BA168" s="3"/>
      <c r="BB168" s="3"/>
      <c r="BC168" s="3"/>
      <c r="BD168" s="3"/>
      <c r="BE168" s="239"/>
      <c r="BF168" s="238"/>
      <c r="BG168" s="223">
        <v>101.0</v>
      </c>
      <c r="BH168" s="328"/>
      <c r="BI168" s="329"/>
      <c r="BJ168" s="3"/>
      <c r="BK168" s="3"/>
      <c r="BL168" s="3"/>
      <c r="BM168" s="3"/>
      <c r="BN168" s="3"/>
      <c r="BO168" s="3"/>
      <c r="BP168" s="3"/>
      <c r="BQ168" s="3"/>
      <c r="BR168" s="3"/>
      <c r="BS168" s="3"/>
      <c r="BT168" s="3"/>
      <c r="BU168" s="3"/>
      <c r="BV168" s="3"/>
      <c r="BW168" s="3"/>
      <c r="BX168" s="239"/>
      <c r="BY168" s="238"/>
      <c r="BZ168" s="223">
        <v>101.0</v>
      </c>
      <c r="CA168" s="328"/>
      <c r="CB168" s="329"/>
      <c r="CC168" s="3"/>
      <c r="CD168" s="3"/>
      <c r="CE168" s="3"/>
      <c r="CF168" s="3"/>
      <c r="CG168" s="3"/>
      <c r="CH168" s="3"/>
      <c r="CI168" s="3"/>
      <c r="CJ168" s="3"/>
      <c r="CK168" s="3"/>
      <c r="CL168" s="3"/>
      <c r="CM168" s="3"/>
      <c r="CN168" s="3"/>
      <c r="CO168" s="3"/>
      <c r="CP168" s="3"/>
      <c r="CQ168" s="239"/>
    </row>
    <row r="169" ht="12.75" customHeight="1">
      <c r="A169" s="238"/>
      <c r="B169" s="223">
        <v>102.0</v>
      </c>
      <c r="C169" s="328"/>
      <c r="D169" s="329"/>
      <c r="E169" s="3"/>
      <c r="F169" s="3"/>
      <c r="G169" s="3"/>
      <c r="H169" s="3"/>
      <c r="I169" s="3"/>
      <c r="J169" s="3"/>
      <c r="K169" s="3"/>
      <c r="L169" s="3"/>
      <c r="M169" s="3"/>
      <c r="N169" s="3"/>
      <c r="O169" s="3"/>
      <c r="P169" s="3"/>
      <c r="Q169" s="3"/>
      <c r="R169" s="3"/>
      <c r="S169" s="239"/>
      <c r="T169" s="238"/>
      <c r="U169" s="223">
        <v>102.0</v>
      </c>
      <c r="V169" s="328"/>
      <c r="W169" s="329"/>
      <c r="X169" s="3"/>
      <c r="Y169" s="3"/>
      <c r="Z169" s="3"/>
      <c r="AA169" s="3"/>
      <c r="AB169" s="3"/>
      <c r="AC169" s="3"/>
      <c r="AD169" s="3"/>
      <c r="AE169" s="3"/>
      <c r="AF169" s="3"/>
      <c r="AG169" s="3"/>
      <c r="AH169" s="3"/>
      <c r="AI169" s="3"/>
      <c r="AJ169" s="3"/>
      <c r="AK169" s="3"/>
      <c r="AL169" s="239"/>
      <c r="AM169" s="238"/>
      <c r="AN169" s="223">
        <v>102.0</v>
      </c>
      <c r="AO169" s="328"/>
      <c r="AP169" s="329"/>
      <c r="AQ169" s="3"/>
      <c r="AR169" s="3"/>
      <c r="AS169" s="3"/>
      <c r="AT169" s="3"/>
      <c r="AU169" s="3"/>
      <c r="AV169" s="3"/>
      <c r="AW169" s="3"/>
      <c r="AX169" s="3"/>
      <c r="AY169" s="3"/>
      <c r="AZ169" s="3"/>
      <c r="BA169" s="3"/>
      <c r="BB169" s="3"/>
      <c r="BC169" s="3"/>
      <c r="BD169" s="3"/>
      <c r="BE169" s="239"/>
      <c r="BF169" s="238"/>
      <c r="BG169" s="223">
        <v>102.0</v>
      </c>
      <c r="BH169" s="328"/>
      <c r="BI169" s="329"/>
      <c r="BJ169" s="3"/>
      <c r="BK169" s="3"/>
      <c r="BL169" s="3"/>
      <c r="BM169" s="3"/>
      <c r="BN169" s="3"/>
      <c r="BO169" s="3"/>
      <c r="BP169" s="3"/>
      <c r="BQ169" s="3"/>
      <c r="BR169" s="3"/>
      <c r="BS169" s="3"/>
      <c r="BT169" s="3"/>
      <c r="BU169" s="3"/>
      <c r="BV169" s="3"/>
      <c r="BW169" s="3"/>
      <c r="BX169" s="239"/>
      <c r="BY169" s="238"/>
      <c r="BZ169" s="223">
        <v>102.0</v>
      </c>
      <c r="CA169" s="328"/>
      <c r="CB169" s="329"/>
      <c r="CC169" s="3"/>
      <c r="CD169" s="3"/>
      <c r="CE169" s="3"/>
      <c r="CF169" s="3"/>
      <c r="CG169" s="3"/>
      <c r="CH169" s="3"/>
      <c r="CI169" s="3"/>
      <c r="CJ169" s="3"/>
      <c r="CK169" s="3"/>
      <c r="CL169" s="3"/>
      <c r="CM169" s="3"/>
      <c r="CN169" s="3"/>
      <c r="CO169" s="3"/>
      <c r="CP169" s="3"/>
      <c r="CQ169" s="239"/>
    </row>
    <row r="170" ht="12.75" customHeight="1">
      <c r="A170" s="238"/>
      <c r="B170" s="223">
        <v>103.0</v>
      </c>
      <c r="C170" s="325"/>
      <c r="D170" s="326"/>
      <c r="E170" s="3"/>
      <c r="F170" s="3"/>
      <c r="G170" s="3"/>
      <c r="H170" s="3"/>
      <c r="I170" s="3"/>
      <c r="J170" s="3"/>
      <c r="K170" s="3"/>
      <c r="L170" s="3"/>
      <c r="M170" s="3"/>
      <c r="N170" s="3"/>
      <c r="O170" s="3"/>
      <c r="P170" s="3"/>
      <c r="Q170" s="3"/>
      <c r="R170" s="3"/>
      <c r="S170" s="239"/>
      <c r="T170" s="238"/>
      <c r="U170" s="223">
        <v>103.0</v>
      </c>
      <c r="V170" s="325"/>
      <c r="W170" s="326"/>
      <c r="X170" s="3"/>
      <c r="Y170" s="3"/>
      <c r="Z170" s="3"/>
      <c r="AA170" s="3"/>
      <c r="AB170" s="3"/>
      <c r="AC170" s="3"/>
      <c r="AD170" s="3"/>
      <c r="AE170" s="3"/>
      <c r="AF170" s="3"/>
      <c r="AG170" s="3"/>
      <c r="AH170" s="3"/>
      <c r="AI170" s="3"/>
      <c r="AJ170" s="3"/>
      <c r="AK170" s="3"/>
      <c r="AL170" s="239"/>
      <c r="AM170" s="238"/>
      <c r="AN170" s="223">
        <v>103.0</v>
      </c>
      <c r="AO170" s="325"/>
      <c r="AP170" s="326"/>
      <c r="AQ170" s="3"/>
      <c r="AR170" s="3"/>
      <c r="AS170" s="3"/>
      <c r="AT170" s="3"/>
      <c r="AU170" s="3"/>
      <c r="AV170" s="3"/>
      <c r="AW170" s="3"/>
      <c r="AX170" s="3"/>
      <c r="AY170" s="3"/>
      <c r="AZ170" s="3"/>
      <c r="BA170" s="3"/>
      <c r="BB170" s="3"/>
      <c r="BC170" s="3"/>
      <c r="BD170" s="3"/>
      <c r="BE170" s="239"/>
      <c r="BF170" s="238"/>
      <c r="BG170" s="223">
        <v>103.0</v>
      </c>
      <c r="BH170" s="325"/>
      <c r="BI170" s="326"/>
      <c r="BJ170" s="3"/>
      <c r="BK170" s="3"/>
      <c r="BL170" s="3"/>
      <c r="BM170" s="3"/>
      <c r="BN170" s="3"/>
      <c r="BO170" s="3"/>
      <c r="BP170" s="3"/>
      <c r="BQ170" s="3"/>
      <c r="BR170" s="3"/>
      <c r="BS170" s="3"/>
      <c r="BT170" s="3"/>
      <c r="BU170" s="3"/>
      <c r="BV170" s="3"/>
      <c r="BW170" s="3"/>
      <c r="BX170" s="239"/>
      <c r="BY170" s="238"/>
      <c r="BZ170" s="223">
        <v>103.0</v>
      </c>
      <c r="CA170" s="325"/>
      <c r="CB170" s="326"/>
      <c r="CC170" s="3"/>
      <c r="CD170" s="3"/>
      <c r="CE170" s="3"/>
      <c r="CF170" s="3"/>
      <c r="CG170" s="3"/>
      <c r="CH170" s="3"/>
      <c r="CI170" s="3"/>
      <c r="CJ170" s="3"/>
      <c r="CK170" s="3"/>
      <c r="CL170" s="3"/>
      <c r="CM170" s="3"/>
      <c r="CN170" s="3"/>
      <c r="CO170" s="3"/>
      <c r="CP170" s="3"/>
      <c r="CQ170" s="239"/>
    </row>
    <row r="171" ht="12.75" customHeight="1">
      <c r="A171" s="238"/>
      <c r="B171" s="223">
        <v>104.0</v>
      </c>
      <c r="C171" s="325"/>
      <c r="D171" s="326"/>
      <c r="E171" s="3"/>
      <c r="F171" s="3"/>
      <c r="G171" s="3"/>
      <c r="H171" s="3"/>
      <c r="I171" s="3"/>
      <c r="J171" s="3"/>
      <c r="K171" s="3"/>
      <c r="L171" s="3"/>
      <c r="M171" s="3"/>
      <c r="N171" s="3"/>
      <c r="O171" s="3"/>
      <c r="P171" s="3"/>
      <c r="Q171" s="3"/>
      <c r="R171" s="3"/>
      <c r="S171" s="239"/>
      <c r="T171" s="238"/>
      <c r="U171" s="223">
        <v>104.0</v>
      </c>
      <c r="V171" s="325"/>
      <c r="W171" s="326"/>
      <c r="X171" s="3"/>
      <c r="Y171" s="3"/>
      <c r="Z171" s="3"/>
      <c r="AA171" s="3"/>
      <c r="AB171" s="3"/>
      <c r="AC171" s="3"/>
      <c r="AD171" s="3"/>
      <c r="AE171" s="3"/>
      <c r="AF171" s="3"/>
      <c r="AG171" s="3"/>
      <c r="AH171" s="3"/>
      <c r="AI171" s="3"/>
      <c r="AJ171" s="3"/>
      <c r="AK171" s="3"/>
      <c r="AL171" s="239"/>
      <c r="AM171" s="238"/>
      <c r="AN171" s="223">
        <v>104.0</v>
      </c>
      <c r="AO171" s="325"/>
      <c r="AP171" s="326"/>
      <c r="AQ171" s="3"/>
      <c r="AR171" s="3"/>
      <c r="AS171" s="3"/>
      <c r="AT171" s="3"/>
      <c r="AU171" s="3"/>
      <c r="AV171" s="3"/>
      <c r="AW171" s="3"/>
      <c r="AX171" s="3"/>
      <c r="AY171" s="3"/>
      <c r="AZ171" s="3"/>
      <c r="BA171" s="3"/>
      <c r="BB171" s="3"/>
      <c r="BC171" s="3"/>
      <c r="BD171" s="3"/>
      <c r="BE171" s="239"/>
      <c r="BF171" s="238"/>
      <c r="BG171" s="223">
        <v>104.0</v>
      </c>
      <c r="BH171" s="325"/>
      <c r="BI171" s="326"/>
      <c r="BJ171" s="3"/>
      <c r="BK171" s="3"/>
      <c r="BL171" s="3"/>
      <c r="BM171" s="3"/>
      <c r="BN171" s="3"/>
      <c r="BO171" s="3"/>
      <c r="BP171" s="3"/>
      <c r="BQ171" s="3"/>
      <c r="BR171" s="3"/>
      <c r="BS171" s="3"/>
      <c r="BT171" s="3"/>
      <c r="BU171" s="3"/>
      <c r="BV171" s="3"/>
      <c r="BW171" s="3"/>
      <c r="BX171" s="239"/>
      <c r="BY171" s="238"/>
      <c r="BZ171" s="223">
        <v>104.0</v>
      </c>
      <c r="CA171" s="325"/>
      <c r="CB171" s="326"/>
      <c r="CC171" s="3"/>
      <c r="CD171" s="3"/>
      <c r="CE171" s="3"/>
      <c r="CF171" s="3"/>
      <c r="CG171" s="3"/>
      <c r="CH171" s="3"/>
      <c r="CI171" s="3"/>
      <c r="CJ171" s="3"/>
      <c r="CK171" s="3"/>
      <c r="CL171" s="3"/>
      <c r="CM171" s="3"/>
      <c r="CN171" s="3"/>
      <c r="CO171" s="3"/>
      <c r="CP171" s="3"/>
      <c r="CQ171" s="239"/>
    </row>
    <row r="172" ht="12.75" customHeight="1">
      <c r="A172" s="238"/>
      <c r="B172" s="223">
        <v>105.0</v>
      </c>
      <c r="C172" s="325"/>
      <c r="D172" s="326"/>
      <c r="E172" s="3"/>
      <c r="F172" s="3"/>
      <c r="G172" s="3"/>
      <c r="H172" s="3"/>
      <c r="I172" s="3"/>
      <c r="J172" s="3"/>
      <c r="K172" s="3"/>
      <c r="L172" s="3"/>
      <c r="M172" s="3"/>
      <c r="N172" s="3"/>
      <c r="O172" s="3"/>
      <c r="P172" s="3"/>
      <c r="Q172" s="3"/>
      <c r="R172" s="3"/>
      <c r="S172" s="239"/>
      <c r="T172" s="238"/>
      <c r="U172" s="223">
        <v>105.0</v>
      </c>
      <c r="V172" s="325"/>
      <c r="W172" s="326"/>
      <c r="X172" s="3"/>
      <c r="Y172" s="3"/>
      <c r="Z172" s="3"/>
      <c r="AA172" s="3"/>
      <c r="AB172" s="3"/>
      <c r="AC172" s="3"/>
      <c r="AD172" s="3"/>
      <c r="AE172" s="3"/>
      <c r="AF172" s="3"/>
      <c r="AG172" s="3"/>
      <c r="AH172" s="3"/>
      <c r="AI172" s="3"/>
      <c r="AJ172" s="3"/>
      <c r="AK172" s="3"/>
      <c r="AL172" s="239"/>
      <c r="AM172" s="238"/>
      <c r="AN172" s="223">
        <v>105.0</v>
      </c>
      <c r="AO172" s="325"/>
      <c r="AP172" s="326"/>
      <c r="AQ172" s="3"/>
      <c r="AR172" s="3"/>
      <c r="AS172" s="3"/>
      <c r="AT172" s="3"/>
      <c r="AU172" s="3"/>
      <c r="AV172" s="3"/>
      <c r="AW172" s="3"/>
      <c r="AX172" s="3"/>
      <c r="AY172" s="3"/>
      <c r="AZ172" s="3"/>
      <c r="BA172" s="3"/>
      <c r="BB172" s="3"/>
      <c r="BC172" s="3"/>
      <c r="BD172" s="3"/>
      <c r="BE172" s="239"/>
      <c r="BF172" s="238"/>
      <c r="BG172" s="223">
        <v>105.0</v>
      </c>
      <c r="BH172" s="325"/>
      <c r="BI172" s="326"/>
      <c r="BJ172" s="3"/>
      <c r="BK172" s="3"/>
      <c r="BL172" s="3"/>
      <c r="BM172" s="3"/>
      <c r="BN172" s="3"/>
      <c r="BO172" s="3"/>
      <c r="BP172" s="3"/>
      <c r="BQ172" s="3"/>
      <c r="BR172" s="3"/>
      <c r="BS172" s="3"/>
      <c r="BT172" s="3"/>
      <c r="BU172" s="3"/>
      <c r="BV172" s="3"/>
      <c r="BW172" s="3"/>
      <c r="BX172" s="239"/>
      <c r="BY172" s="238"/>
      <c r="BZ172" s="223">
        <v>105.0</v>
      </c>
      <c r="CA172" s="325"/>
      <c r="CB172" s="326"/>
      <c r="CC172" s="3"/>
      <c r="CD172" s="3"/>
      <c r="CE172" s="3"/>
      <c r="CF172" s="3"/>
      <c r="CG172" s="3"/>
      <c r="CH172" s="3"/>
      <c r="CI172" s="3"/>
      <c r="CJ172" s="3"/>
      <c r="CK172" s="3"/>
      <c r="CL172" s="3"/>
      <c r="CM172" s="3"/>
      <c r="CN172" s="3"/>
      <c r="CO172" s="3"/>
      <c r="CP172" s="3"/>
      <c r="CQ172" s="239"/>
    </row>
    <row r="173" ht="12.75" customHeight="1">
      <c r="A173" s="238"/>
      <c r="B173" s="223">
        <v>106.0</v>
      </c>
      <c r="C173" s="325"/>
      <c r="D173" s="326"/>
      <c r="E173" s="3"/>
      <c r="F173" s="3"/>
      <c r="G173" s="3"/>
      <c r="H173" s="3"/>
      <c r="I173" s="3"/>
      <c r="J173" s="3"/>
      <c r="K173" s="3"/>
      <c r="L173" s="3"/>
      <c r="M173" s="3"/>
      <c r="N173" s="3"/>
      <c r="O173" s="3"/>
      <c r="P173" s="3"/>
      <c r="Q173" s="3"/>
      <c r="R173" s="3"/>
      <c r="S173" s="239"/>
      <c r="T173" s="238"/>
      <c r="U173" s="223">
        <v>106.0</v>
      </c>
      <c r="V173" s="325"/>
      <c r="W173" s="326"/>
      <c r="X173" s="3"/>
      <c r="Y173" s="3"/>
      <c r="Z173" s="3"/>
      <c r="AA173" s="3"/>
      <c r="AB173" s="3"/>
      <c r="AC173" s="3"/>
      <c r="AD173" s="3"/>
      <c r="AE173" s="3"/>
      <c r="AF173" s="3"/>
      <c r="AG173" s="3"/>
      <c r="AH173" s="3"/>
      <c r="AI173" s="3"/>
      <c r="AJ173" s="3"/>
      <c r="AK173" s="3"/>
      <c r="AL173" s="239"/>
      <c r="AM173" s="238"/>
      <c r="AN173" s="223">
        <v>106.0</v>
      </c>
      <c r="AO173" s="325"/>
      <c r="AP173" s="326"/>
      <c r="AQ173" s="3"/>
      <c r="AR173" s="3"/>
      <c r="AS173" s="3"/>
      <c r="AT173" s="3"/>
      <c r="AU173" s="3"/>
      <c r="AV173" s="3"/>
      <c r="AW173" s="3"/>
      <c r="AX173" s="3"/>
      <c r="AY173" s="3"/>
      <c r="AZ173" s="3"/>
      <c r="BA173" s="3"/>
      <c r="BB173" s="3"/>
      <c r="BC173" s="3"/>
      <c r="BD173" s="3"/>
      <c r="BE173" s="239"/>
      <c r="BF173" s="238"/>
      <c r="BG173" s="223">
        <v>106.0</v>
      </c>
      <c r="BH173" s="325"/>
      <c r="BI173" s="326"/>
      <c r="BJ173" s="3"/>
      <c r="BK173" s="3"/>
      <c r="BL173" s="3"/>
      <c r="BM173" s="3"/>
      <c r="BN173" s="3"/>
      <c r="BO173" s="3"/>
      <c r="BP173" s="3"/>
      <c r="BQ173" s="3"/>
      <c r="BR173" s="3"/>
      <c r="BS173" s="3"/>
      <c r="BT173" s="3"/>
      <c r="BU173" s="3"/>
      <c r="BV173" s="3"/>
      <c r="BW173" s="3"/>
      <c r="BX173" s="239"/>
      <c r="BY173" s="238"/>
      <c r="BZ173" s="223">
        <v>106.0</v>
      </c>
      <c r="CA173" s="325"/>
      <c r="CB173" s="326"/>
      <c r="CC173" s="3"/>
      <c r="CD173" s="3"/>
      <c r="CE173" s="3"/>
      <c r="CF173" s="3"/>
      <c r="CG173" s="3"/>
      <c r="CH173" s="3"/>
      <c r="CI173" s="3"/>
      <c r="CJ173" s="3"/>
      <c r="CK173" s="3"/>
      <c r="CL173" s="3"/>
      <c r="CM173" s="3"/>
      <c r="CN173" s="3"/>
      <c r="CO173" s="3"/>
      <c r="CP173" s="3"/>
      <c r="CQ173" s="239"/>
    </row>
    <row r="174" ht="12.75" customHeight="1">
      <c r="A174" s="238"/>
      <c r="B174" s="223">
        <v>107.0</v>
      </c>
      <c r="C174" s="325"/>
      <c r="D174" s="326"/>
      <c r="E174" s="3"/>
      <c r="F174" s="3"/>
      <c r="G174" s="3"/>
      <c r="H174" s="3"/>
      <c r="I174" s="3"/>
      <c r="J174" s="3"/>
      <c r="K174" s="3"/>
      <c r="L174" s="3"/>
      <c r="M174" s="3"/>
      <c r="N174" s="3"/>
      <c r="O174" s="3"/>
      <c r="P174" s="3"/>
      <c r="Q174" s="3"/>
      <c r="R174" s="3"/>
      <c r="S174" s="239"/>
      <c r="T174" s="238"/>
      <c r="U174" s="223">
        <v>107.0</v>
      </c>
      <c r="V174" s="325"/>
      <c r="W174" s="326"/>
      <c r="X174" s="3"/>
      <c r="Y174" s="3"/>
      <c r="Z174" s="3"/>
      <c r="AA174" s="3"/>
      <c r="AB174" s="3"/>
      <c r="AC174" s="3"/>
      <c r="AD174" s="3"/>
      <c r="AE174" s="3"/>
      <c r="AF174" s="3"/>
      <c r="AG174" s="3"/>
      <c r="AH174" s="3"/>
      <c r="AI174" s="3"/>
      <c r="AJ174" s="3"/>
      <c r="AK174" s="3"/>
      <c r="AL174" s="239"/>
      <c r="AM174" s="238"/>
      <c r="AN174" s="223">
        <v>107.0</v>
      </c>
      <c r="AO174" s="325"/>
      <c r="AP174" s="326"/>
      <c r="AQ174" s="3"/>
      <c r="AR174" s="3"/>
      <c r="AS174" s="3"/>
      <c r="AT174" s="3"/>
      <c r="AU174" s="3"/>
      <c r="AV174" s="3"/>
      <c r="AW174" s="3"/>
      <c r="AX174" s="3"/>
      <c r="AY174" s="3"/>
      <c r="AZ174" s="3"/>
      <c r="BA174" s="3"/>
      <c r="BB174" s="3"/>
      <c r="BC174" s="3"/>
      <c r="BD174" s="3"/>
      <c r="BE174" s="239"/>
      <c r="BF174" s="238"/>
      <c r="BG174" s="223">
        <v>107.0</v>
      </c>
      <c r="BH174" s="325"/>
      <c r="BI174" s="326"/>
      <c r="BJ174" s="3"/>
      <c r="BK174" s="3"/>
      <c r="BL174" s="3"/>
      <c r="BM174" s="3"/>
      <c r="BN174" s="3"/>
      <c r="BO174" s="3"/>
      <c r="BP174" s="3"/>
      <c r="BQ174" s="3"/>
      <c r="BR174" s="3"/>
      <c r="BS174" s="3"/>
      <c r="BT174" s="3"/>
      <c r="BU174" s="3"/>
      <c r="BV174" s="3"/>
      <c r="BW174" s="3"/>
      <c r="BX174" s="239"/>
      <c r="BY174" s="238"/>
      <c r="BZ174" s="223">
        <v>107.0</v>
      </c>
      <c r="CA174" s="325"/>
      <c r="CB174" s="326"/>
      <c r="CC174" s="3"/>
      <c r="CD174" s="3"/>
      <c r="CE174" s="3"/>
      <c r="CF174" s="3"/>
      <c r="CG174" s="3"/>
      <c r="CH174" s="3"/>
      <c r="CI174" s="3"/>
      <c r="CJ174" s="3"/>
      <c r="CK174" s="3"/>
      <c r="CL174" s="3"/>
      <c r="CM174" s="3"/>
      <c r="CN174" s="3"/>
      <c r="CO174" s="3"/>
      <c r="CP174" s="3"/>
      <c r="CQ174" s="239"/>
    </row>
    <row r="175" ht="12.75" customHeight="1">
      <c r="A175" s="238"/>
      <c r="B175" s="223">
        <v>108.0</v>
      </c>
      <c r="C175" s="325"/>
      <c r="D175" s="326"/>
      <c r="E175" s="3"/>
      <c r="F175" s="3"/>
      <c r="G175" s="3"/>
      <c r="H175" s="3"/>
      <c r="I175" s="3"/>
      <c r="J175" s="3"/>
      <c r="K175" s="3"/>
      <c r="L175" s="3"/>
      <c r="M175" s="3"/>
      <c r="N175" s="3"/>
      <c r="O175" s="3"/>
      <c r="P175" s="3"/>
      <c r="Q175" s="3"/>
      <c r="R175" s="3"/>
      <c r="S175" s="239"/>
      <c r="T175" s="238"/>
      <c r="U175" s="223">
        <v>108.0</v>
      </c>
      <c r="V175" s="325"/>
      <c r="W175" s="326"/>
      <c r="X175" s="3"/>
      <c r="Y175" s="3"/>
      <c r="Z175" s="3"/>
      <c r="AA175" s="3"/>
      <c r="AB175" s="3"/>
      <c r="AC175" s="3"/>
      <c r="AD175" s="3"/>
      <c r="AE175" s="3"/>
      <c r="AF175" s="3"/>
      <c r="AG175" s="3"/>
      <c r="AH175" s="3"/>
      <c r="AI175" s="3"/>
      <c r="AJ175" s="3"/>
      <c r="AK175" s="3"/>
      <c r="AL175" s="239"/>
      <c r="AM175" s="238"/>
      <c r="AN175" s="223">
        <v>108.0</v>
      </c>
      <c r="AO175" s="325"/>
      <c r="AP175" s="326"/>
      <c r="AQ175" s="3"/>
      <c r="AR175" s="3"/>
      <c r="AS175" s="3"/>
      <c r="AT175" s="3"/>
      <c r="AU175" s="3"/>
      <c r="AV175" s="3"/>
      <c r="AW175" s="3"/>
      <c r="AX175" s="3"/>
      <c r="AY175" s="3"/>
      <c r="AZ175" s="3"/>
      <c r="BA175" s="3"/>
      <c r="BB175" s="3"/>
      <c r="BC175" s="3"/>
      <c r="BD175" s="3"/>
      <c r="BE175" s="239"/>
      <c r="BF175" s="238"/>
      <c r="BG175" s="223">
        <v>108.0</v>
      </c>
      <c r="BH175" s="325"/>
      <c r="BI175" s="326"/>
      <c r="BJ175" s="3"/>
      <c r="BK175" s="3"/>
      <c r="BL175" s="3"/>
      <c r="BM175" s="3"/>
      <c r="BN175" s="3"/>
      <c r="BO175" s="3"/>
      <c r="BP175" s="3"/>
      <c r="BQ175" s="3"/>
      <c r="BR175" s="3"/>
      <c r="BS175" s="3"/>
      <c r="BT175" s="3"/>
      <c r="BU175" s="3"/>
      <c r="BV175" s="3"/>
      <c r="BW175" s="3"/>
      <c r="BX175" s="239"/>
      <c r="BY175" s="238"/>
      <c r="BZ175" s="223">
        <v>108.0</v>
      </c>
      <c r="CA175" s="325"/>
      <c r="CB175" s="326"/>
      <c r="CC175" s="3"/>
      <c r="CD175" s="3"/>
      <c r="CE175" s="3"/>
      <c r="CF175" s="3"/>
      <c r="CG175" s="3"/>
      <c r="CH175" s="3"/>
      <c r="CI175" s="3"/>
      <c r="CJ175" s="3"/>
      <c r="CK175" s="3"/>
      <c r="CL175" s="3"/>
      <c r="CM175" s="3"/>
      <c r="CN175" s="3"/>
      <c r="CO175" s="3"/>
      <c r="CP175" s="3"/>
      <c r="CQ175" s="239"/>
    </row>
    <row r="176" ht="12.75" customHeight="1">
      <c r="A176" s="238"/>
      <c r="B176" s="223">
        <v>109.0</v>
      </c>
      <c r="C176" s="325"/>
      <c r="D176" s="326"/>
      <c r="E176" s="3"/>
      <c r="F176" s="3"/>
      <c r="G176" s="3"/>
      <c r="H176" s="3"/>
      <c r="I176" s="3"/>
      <c r="J176" s="3"/>
      <c r="K176" s="3"/>
      <c r="L176" s="3"/>
      <c r="M176" s="3"/>
      <c r="N176" s="3"/>
      <c r="O176" s="3"/>
      <c r="P176" s="3"/>
      <c r="Q176" s="3"/>
      <c r="R176" s="3"/>
      <c r="S176" s="239"/>
      <c r="T176" s="238"/>
      <c r="U176" s="223">
        <v>109.0</v>
      </c>
      <c r="V176" s="325"/>
      <c r="W176" s="326"/>
      <c r="X176" s="3"/>
      <c r="Y176" s="3"/>
      <c r="Z176" s="3"/>
      <c r="AA176" s="3"/>
      <c r="AB176" s="3"/>
      <c r="AC176" s="3"/>
      <c r="AD176" s="3"/>
      <c r="AE176" s="3"/>
      <c r="AF176" s="3"/>
      <c r="AG176" s="3"/>
      <c r="AH176" s="3"/>
      <c r="AI176" s="3"/>
      <c r="AJ176" s="3"/>
      <c r="AK176" s="3"/>
      <c r="AL176" s="239"/>
      <c r="AM176" s="238"/>
      <c r="AN176" s="223">
        <v>109.0</v>
      </c>
      <c r="AO176" s="325"/>
      <c r="AP176" s="326"/>
      <c r="AQ176" s="3"/>
      <c r="AR176" s="3"/>
      <c r="AS176" s="3"/>
      <c r="AT176" s="3"/>
      <c r="AU176" s="3"/>
      <c r="AV176" s="3"/>
      <c r="AW176" s="3"/>
      <c r="AX176" s="3"/>
      <c r="AY176" s="3"/>
      <c r="AZ176" s="3"/>
      <c r="BA176" s="3"/>
      <c r="BB176" s="3"/>
      <c r="BC176" s="3"/>
      <c r="BD176" s="3"/>
      <c r="BE176" s="239"/>
      <c r="BF176" s="238"/>
      <c r="BG176" s="223">
        <v>109.0</v>
      </c>
      <c r="BH176" s="325"/>
      <c r="BI176" s="326"/>
      <c r="BJ176" s="3"/>
      <c r="BK176" s="3"/>
      <c r="BL176" s="3"/>
      <c r="BM176" s="3"/>
      <c r="BN176" s="3"/>
      <c r="BO176" s="3"/>
      <c r="BP176" s="3"/>
      <c r="BQ176" s="3"/>
      <c r="BR176" s="3"/>
      <c r="BS176" s="3"/>
      <c r="BT176" s="3"/>
      <c r="BU176" s="3"/>
      <c r="BV176" s="3"/>
      <c r="BW176" s="3"/>
      <c r="BX176" s="239"/>
      <c r="BY176" s="238"/>
      <c r="BZ176" s="223">
        <v>109.0</v>
      </c>
      <c r="CA176" s="325"/>
      <c r="CB176" s="326"/>
      <c r="CC176" s="3"/>
      <c r="CD176" s="3"/>
      <c r="CE176" s="3"/>
      <c r="CF176" s="3"/>
      <c r="CG176" s="3"/>
      <c r="CH176" s="3"/>
      <c r="CI176" s="3"/>
      <c r="CJ176" s="3"/>
      <c r="CK176" s="3"/>
      <c r="CL176" s="3"/>
      <c r="CM176" s="3"/>
      <c r="CN176" s="3"/>
      <c r="CO176" s="3"/>
      <c r="CP176" s="3"/>
      <c r="CQ176" s="239"/>
    </row>
    <row r="177" ht="12.75" customHeight="1">
      <c r="A177" s="238"/>
      <c r="B177" s="223">
        <v>110.0</v>
      </c>
      <c r="C177" s="325"/>
      <c r="D177" s="326"/>
      <c r="E177" s="3"/>
      <c r="F177" s="3"/>
      <c r="G177" s="3"/>
      <c r="H177" s="3"/>
      <c r="I177" s="3"/>
      <c r="J177" s="3"/>
      <c r="K177" s="3"/>
      <c r="L177" s="3"/>
      <c r="M177" s="3"/>
      <c r="N177" s="3"/>
      <c r="O177" s="3"/>
      <c r="P177" s="3"/>
      <c r="Q177" s="3"/>
      <c r="R177" s="3"/>
      <c r="S177" s="239"/>
      <c r="T177" s="238"/>
      <c r="U177" s="223">
        <v>110.0</v>
      </c>
      <c r="V177" s="325"/>
      <c r="W177" s="326"/>
      <c r="X177" s="3"/>
      <c r="Y177" s="3"/>
      <c r="Z177" s="3"/>
      <c r="AA177" s="3"/>
      <c r="AB177" s="3"/>
      <c r="AC177" s="3"/>
      <c r="AD177" s="3"/>
      <c r="AE177" s="3"/>
      <c r="AF177" s="3"/>
      <c r="AG177" s="3"/>
      <c r="AH177" s="3"/>
      <c r="AI177" s="3"/>
      <c r="AJ177" s="3"/>
      <c r="AK177" s="3"/>
      <c r="AL177" s="239"/>
      <c r="AM177" s="238"/>
      <c r="AN177" s="223">
        <v>110.0</v>
      </c>
      <c r="AO177" s="325"/>
      <c r="AP177" s="326"/>
      <c r="AQ177" s="3"/>
      <c r="AR177" s="3"/>
      <c r="AS177" s="3"/>
      <c r="AT177" s="3"/>
      <c r="AU177" s="3"/>
      <c r="AV177" s="3"/>
      <c r="AW177" s="3"/>
      <c r="AX177" s="3"/>
      <c r="AY177" s="3"/>
      <c r="AZ177" s="3"/>
      <c r="BA177" s="3"/>
      <c r="BB177" s="3"/>
      <c r="BC177" s="3"/>
      <c r="BD177" s="3"/>
      <c r="BE177" s="239"/>
      <c r="BF177" s="238"/>
      <c r="BG177" s="223">
        <v>110.0</v>
      </c>
      <c r="BH177" s="325"/>
      <c r="BI177" s="326"/>
      <c r="BJ177" s="3"/>
      <c r="BK177" s="3"/>
      <c r="BL177" s="3"/>
      <c r="BM177" s="3"/>
      <c r="BN177" s="3"/>
      <c r="BO177" s="3"/>
      <c r="BP177" s="3"/>
      <c r="BQ177" s="3"/>
      <c r="BR177" s="3"/>
      <c r="BS177" s="3"/>
      <c r="BT177" s="3"/>
      <c r="BU177" s="3"/>
      <c r="BV177" s="3"/>
      <c r="BW177" s="3"/>
      <c r="BX177" s="239"/>
      <c r="BY177" s="238"/>
      <c r="BZ177" s="223">
        <v>110.0</v>
      </c>
      <c r="CA177" s="325"/>
      <c r="CB177" s="326"/>
      <c r="CC177" s="3"/>
      <c r="CD177" s="3"/>
      <c r="CE177" s="3"/>
      <c r="CF177" s="3"/>
      <c r="CG177" s="3"/>
      <c r="CH177" s="3"/>
      <c r="CI177" s="3"/>
      <c r="CJ177" s="3"/>
      <c r="CK177" s="3"/>
      <c r="CL177" s="3"/>
      <c r="CM177" s="3"/>
      <c r="CN177" s="3"/>
      <c r="CO177" s="3"/>
      <c r="CP177" s="3"/>
      <c r="CQ177" s="239"/>
    </row>
    <row r="178" ht="12.75" customHeight="1">
      <c r="A178" s="238"/>
      <c r="B178" s="223">
        <v>111.0</v>
      </c>
      <c r="C178" s="325"/>
      <c r="D178" s="326"/>
      <c r="E178" s="3"/>
      <c r="F178" s="3"/>
      <c r="G178" s="3"/>
      <c r="H178" s="3"/>
      <c r="I178" s="3"/>
      <c r="J178" s="3"/>
      <c r="K178" s="3"/>
      <c r="L178" s="3"/>
      <c r="M178" s="3"/>
      <c r="N178" s="3"/>
      <c r="O178" s="3"/>
      <c r="P178" s="3"/>
      <c r="Q178" s="3"/>
      <c r="R178" s="3"/>
      <c r="S178" s="239"/>
      <c r="T178" s="238"/>
      <c r="U178" s="223">
        <v>111.0</v>
      </c>
      <c r="V178" s="325"/>
      <c r="W178" s="326"/>
      <c r="X178" s="3"/>
      <c r="Y178" s="3"/>
      <c r="Z178" s="3"/>
      <c r="AA178" s="3"/>
      <c r="AB178" s="3"/>
      <c r="AC178" s="3"/>
      <c r="AD178" s="3"/>
      <c r="AE178" s="3"/>
      <c r="AF178" s="3"/>
      <c r="AG178" s="3"/>
      <c r="AH178" s="3"/>
      <c r="AI178" s="3"/>
      <c r="AJ178" s="3"/>
      <c r="AK178" s="3"/>
      <c r="AL178" s="239"/>
      <c r="AM178" s="238"/>
      <c r="AN178" s="223">
        <v>111.0</v>
      </c>
      <c r="AO178" s="325"/>
      <c r="AP178" s="326"/>
      <c r="AQ178" s="3"/>
      <c r="AR178" s="3"/>
      <c r="AS178" s="3"/>
      <c r="AT178" s="3"/>
      <c r="AU178" s="3"/>
      <c r="AV178" s="3"/>
      <c r="AW178" s="3"/>
      <c r="AX178" s="3"/>
      <c r="AY178" s="3"/>
      <c r="AZ178" s="3"/>
      <c r="BA178" s="3"/>
      <c r="BB178" s="3"/>
      <c r="BC178" s="3"/>
      <c r="BD178" s="3"/>
      <c r="BE178" s="239"/>
      <c r="BF178" s="238"/>
      <c r="BG178" s="223">
        <v>111.0</v>
      </c>
      <c r="BH178" s="325"/>
      <c r="BI178" s="326"/>
      <c r="BJ178" s="3"/>
      <c r="BK178" s="3"/>
      <c r="BL178" s="3"/>
      <c r="BM178" s="3"/>
      <c r="BN178" s="3"/>
      <c r="BO178" s="3"/>
      <c r="BP178" s="3"/>
      <c r="BQ178" s="3"/>
      <c r="BR178" s="3"/>
      <c r="BS178" s="3"/>
      <c r="BT178" s="3"/>
      <c r="BU178" s="3"/>
      <c r="BV178" s="3"/>
      <c r="BW178" s="3"/>
      <c r="BX178" s="239"/>
      <c r="BY178" s="238"/>
      <c r="BZ178" s="223">
        <v>111.0</v>
      </c>
      <c r="CA178" s="325"/>
      <c r="CB178" s="326"/>
      <c r="CC178" s="3"/>
      <c r="CD178" s="3"/>
      <c r="CE178" s="3"/>
      <c r="CF178" s="3"/>
      <c r="CG178" s="3"/>
      <c r="CH178" s="3"/>
      <c r="CI178" s="3"/>
      <c r="CJ178" s="3"/>
      <c r="CK178" s="3"/>
      <c r="CL178" s="3"/>
      <c r="CM178" s="3"/>
      <c r="CN178" s="3"/>
      <c r="CO178" s="3"/>
      <c r="CP178" s="3"/>
      <c r="CQ178" s="239"/>
    </row>
    <row r="179" ht="12.75" customHeight="1">
      <c r="A179" s="238"/>
      <c r="B179" s="223">
        <v>112.0</v>
      </c>
      <c r="C179" s="325"/>
      <c r="D179" s="326"/>
      <c r="E179" s="3"/>
      <c r="F179" s="3"/>
      <c r="G179" s="3"/>
      <c r="H179" s="3"/>
      <c r="I179" s="3"/>
      <c r="J179" s="3"/>
      <c r="K179" s="3"/>
      <c r="L179" s="3"/>
      <c r="M179" s="3"/>
      <c r="N179" s="3"/>
      <c r="O179" s="3"/>
      <c r="P179" s="3"/>
      <c r="Q179" s="3"/>
      <c r="R179" s="3"/>
      <c r="S179" s="239"/>
      <c r="T179" s="238"/>
      <c r="U179" s="223">
        <v>112.0</v>
      </c>
      <c r="V179" s="325"/>
      <c r="W179" s="326"/>
      <c r="X179" s="3"/>
      <c r="Y179" s="3"/>
      <c r="Z179" s="3"/>
      <c r="AA179" s="3"/>
      <c r="AB179" s="3"/>
      <c r="AC179" s="3"/>
      <c r="AD179" s="3"/>
      <c r="AE179" s="3"/>
      <c r="AF179" s="3"/>
      <c r="AG179" s="3"/>
      <c r="AH179" s="3"/>
      <c r="AI179" s="3"/>
      <c r="AJ179" s="3"/>
      <c r="AK179" s="3"/>
      <c r="AL179" s="239"/>
      <c r="AM179" s="238"/>
      <c r="AN179" s="223">
        <v>112.0</v>
      </c>
      <c r="AO179" s="325"/>
      <c r="AP179" s="326"/>
      <c r="AQ179" s="3"/>
      <c r="AR179" s="3"/>
      <c r="AS179" s="3"/>
      <c r="AT179" s="3"/>
      <c r="AU179" s="3"/>
      <c r="AV179" s="3"/>
      <c r="AW179" s="3"/>
      <c r="AX179" s="3"/>
      <c r="AY179" s="3"/>
      <c r="AZ179" s="3"/>
      <c r="BA179" s="3"/>
      <c r="BB179" s="3"/>
      <c r="BC179" s="3"/>
      <c r="BD179" s="3"/>
      <c r="BE179" s="239"/>
      <c r="BF179" s="238"/>
      <c r="BG179" s="223">
        <v>112.0</v>
      </c>
      <c r="BH179" s="325"/>
      <c r="BI179" s="326"/>
      <c r="BJ179" s="3"/>
      <c r="BK179" s="3"/>
      <c r="BL179" s="3"/>
      <c r="BM179" s="3"/>
      <c r="BN179" s="3"/>
      <c r="BO179" s="3"/>
      <c r="BP179" s="3"/>
      <c r="BQ179" s="3"/>
      <c r="BR179" s="3"/>
      <c r="BS179" s="3"/>
      <c r="BT179" s="3"/>
      <c r="BU179" s="3"/>
      <c r="BV179" s="3"/>
      <c r="BW179" s="3"/>
      <c r="BX179" s="239"/>
      <c r="BY179" s="238"/>
      <c r="BZ179" s="223">
        <v>112.0</v>
      </c>
      <c r="CA179" s="325"/>
      <c r="CB179" s="326"/>
      <c r="CC179" s="3"/>
      <c r="CD179" s="3"/>
      <c r="CE179" s="3"/>
      <c r="CF179" s="3"/>
      <c r="CG179" s="3"/>
      <c r="CH179" s="3"/>
      <c r="CI179" s="3"/>
      <c r="CJ179" s="3"/>
      <c r="CK179" s="3"/>
      <c r="CL179" s="3"/>
      <c r="CM179" s="3"/>
      <c r="CN179" s="3"/>
      <c r="CO179" s="3"/>
      <c r="CP179" s="3"/>
      <c r="CQ179" s="239"/>
    </row>
    <row r="180" ht="12.75" customHeight="1">
      <c r="A180" s="238"/>
      <c r="B180" s="223">
        <v>113.0</v>
      </c>
      <c r="C180" s="325"/>
      <c r="D180" s="326"/>
      <c r="E180" s="3"/>
      <c r="F180" s="3"/>
      <c r="G180" s="3"/>
      <c r="H180" s="3"/>
      <c r="I180" s="3"/>
      <c r="J180" s="3"/>
      <c r="K180" s="3"/>
      <c r="L180" s="3"/>
      <c r="M180" s="3"/>
      <c r="N180" s="3"/>
      <c r="O180" s="3"/>
      <c r="P180" s="3"/>
      <c r="Q180" s="3"/>
      <c r="R180" s="3"/>
      <c r="S180" s="239"/>
      <c r="T180" s="238"/>
      <c r="U180" s="223">
        <v>113.0</v>
      </c>
      <c r="V180" s="325"/>
      <c r="W180" s="326"/>
      <c r="X180" s="3"/>
      <c r="Y180" s="3"/>
      <c r="Z180" s="3"/>
      <c r="AA180" s="3"/>
      <c r="AB180" s="3"/>
      <c r="AC180" s="3"/>
      <c r="AD180" s="3"/>
      <c r="AE180" s="3"/>
      <c r="AF180" s="3"/>
      <c r="AG180" s="3"/>
      <c r="AH180" s="3"/>
      <c r="AI180" s="3"/>
      <c r="AJ180" s="3"/>
      <c r="AK180" s="3"/>
      <c r="AL180" s="239"/>
      <c r="AM180" s="238"/>
      <c r="AN180" s="223">
        <v>113.0</v>
      </c>
      <c r="AO180" s="325"/>
      <c r="AP180" s="326"/>
      <c r="AQ180" s="3"/>
      <c r="AR180" s="3"/>
      <c r="AS180" s="3"/>
      <c r="AT180" s="3"/>
      <c r="AU180" s="3"/>
      <c r="AV180" s="3"/>
      <c r="AW180" s="3"/>
      <c r="AX180" s="3"/>
      <c r="AY180" s="3"/>
      <c r="AZ180" s="3"/>
      <c r="BA180" s="3"/>
      <c r="BB180" s="3"/>
      <c r="BC180" s="3"/>
      <c r="BD180" s="3"/>
      <c r="BE180" s="239"/>
      <c r="BF180" s="238"/>
      <c r="BG180" s="223">
        <v>113.0</v>
      </c>
      <c r="BH180" s="325"/>
      <c r="BI180" s="326"/>
      <c r="BJ180" s="3"/>
      <c r="BK180" s="3"/>
      <c r="BL180" s="3"/>
      <c r="BM180" s="3"/>
      <c r="BN180" s="3"/>
      <c r="BO180" s="3"/>
      <c r="BP180" s="3"/>
      <c r="BQ180" s="3"/>
      <c r="BR180" s="3"/>
      <c r="BS180" s="3"/>
      <c r="BT180" s="3"/>
      <c r="BU180" s="3"/>
      <c r="BV180" s="3"/>
      <c r="BW180" s="3"/>
      <c r="BX180" s="239"/>
      <c r="BY180" s="238"/>
      <c r="BZ180" s="223">
        <v>113.0</v>
      </c>
      <c r="CA180" s="325"/>
      <c r="CB180" s="326"/>
      <c r="CC180" s="3"/>
      <c r="CD180" s="3"/>
      <c r="CE180" s="3"/>
      <c r="CF180" s="3"/>
      <c r="CG180" s="3"/>
      <c r="CH180" s="3"/>
      <c r="CI180" s="3"/>
      <c r="CJ180" s="3"/>
      <c r="CK180" s="3"/>
      <c r="CL180" s="3"/>
      <c r="CM180" s="3"/>
      <c r="CN180" s="3"/>
      <c r="CO180" s="3"/>
      <c r="CP180" s="3"/>
      <c r="CQ180" s="239"/>
    </row>
    <row r="181" ht="12.75" customHeight="1">
      <c r="A181" s="238"/>
      <c r="B181" s="223">
        <v>114.0</v>
      </c>
      <c r="C181" s="325"/>
      <c r="D181" s="326"/>
      <c r="E181" s="3"/>
      <c r="F181" s="3"/>
      <c r="G181" s="3"/>
      <c r="H181" s="3"/>
      <c r="I181" s="3"/>
      <c r="J181" s="3"/>
      <c r="K181" s="3"/>
      <c r="L181" s="3"/>
      <c r="M181" s="3"/>
      <c r="N181" s="3"/>
      <c r="O181" s="3"/>
      <c r="P181" s="3"/>
      <c r="Q181" s="3"/>
      <c r="R181" s="3"/>
      <c r="S181" s="239"/>
      <c r="T181" s="238"/>
      <c r="U181" s="223">
        <v>114.0</v>
      </c>
      <c r="V181" s="325"/>
      <c r="W181" s="326"/>
      <c r="X181" s="3"/>
      <c r="Y181" s="3"/>
      <c r="Z181" s="3"/>
      <c r="AA181" s="3"/>
      <c r="AB181" s="3"/>
      <c r="AC181" s="3"/>
      <c r="AD181" s="3"/>
      <c r="AE181" s="3"/>
      <c r="AF181" s="3"/>
      <c r="AG181" s="3"/>
      <c r="AH181" s="3"/>
      <c r="AI181" s="3"/>
      <c r="AJ181" s="3"/>
      <c r="AK181" s="3"/>
      <c r="AL181" s="239"/>
      <c r="AM181" s="238"/>
      <c r="AN181" s="223">
        <v>114.0</v>
      </c>
      <c r="AO181" s="325"/>
      <c r="AP181" s="326"/>
      <c r="AQ181" s="3"/>
      <c r="AR181" s="3"/>
      <c r="AS181" s="3"/>
      <c r="AT181" s="3"/>
      <c r="AU181" s="3"/>
      <c r="AV181" s="3"/>
      <c r="AW181" s="3"/>
      <c r="AX181" s="3"/>
      <c r="AY181" s="3"/>
      <c r="AZ181" s="3"/>
      <c r="BA181" s="3"/>
      <c r="BB181" s="3"/>
      <c r="BC181" s="3"/>
      <c r="BD181" s="3"/>
      <c r="BE181" s="239"/>
      <c r="BF181" s="238"/>
      <c r="BG181" s="223">
        <v>114.0</v>
      </c>
      <c r="BH181" s="325"/>
      <c r="BI181" s="326"/>
      <c r="BJ181" s="3"/>
      <c r="BK181" s="3"/>
      <c r="BL181" s="3"/>
      <c r="BM181" s="3"/>
      <c r="BN181" s="3"/>
      <c r="BO181" s="3"/>
      <c r="BP181" s="3"/>
      <c r="BQ181" s="3"/>
      <c r="BR181" s="3"/>
      <c r="BS181" s="3"/>
      <c r="BT181" s="3"/>
      <c r="BU181" s="3"/>
      <c r="BV181" s="3"/>
      <c r="BW181" s="3"/>
      <c r="BX181" s="239"/>
      <c r="BY181" s="238"/>
      <c r="BZ181" s="223">
        <v>114.0</v>
      </c>
      <c r="CA181" s="325"/>
      <c r="CB181" s="326"/>
      <c r="CC181" s="3"/>
      <c r="CD181" s="3"/>
      <c r="CE181" s="3"/>
      <c r="CF181" s="3"/>
      <c r="CG181" s="3"/>
      <c r="CH181" s="3"/>
      <c r="CI181" s="3"/>
      <c r="CJ181" s="3"/>
      <c r="CK181" s="3"/>
      <c r="CL181" s="3"/>
      <c r="CM181" s="3"/>
      <c r="CN181" s="3"/>
      <c r="CO181" s="3"/>
      <c r="CP181" s="3"/>
      <c r="CQ181" s="239"/>
    </row>
    <row r="182" ht="12.75" customHeight="1">
      <c r="A182" s="238"/>
      <c r="B182" s="223">
        <v>115.0</v>
      </c>
      <c r="C182" s="325"/>
      <c r="D182" s="326"/>
      <c r="E182" s="3"/>
      <c r="F182" s="3"/>
      <c r="G182" s="3"/>
      <c r="H182" s="3"/>
      <c r="I182" s="3"/>
      <c r="J182" s="3"/>
      <c r="K182" s="3"/>
      <c r="L182" s="3"/>
      <c r="M182" s="3"/>
      <c r="N182" s="3"/>
      <c r="O182" s="3"/>
      <c r="P182" s="3"/>
      <c r="Q182" s="3"/>
      <c r="R182" s="3"/>
      <c r="S182" s="239"/>
      <c r="T182" s="238"/>
      <c r="U182" s="223">
        <v>115.0</v>
      </c>
      <c r="V182" s="325"/>
      <c r="W182" s="326"/>
      <c r="X182" s="3"/>
      <c r="Y182" s="3"/>
      <c r="Z182" s="3"/>
      <c r="AA182" s="3"/>
      <c r="AB182" s="3"/>
      <c r="AC182" s="3"/>
      <c r="AD182" s="3"/>
      <c r="AE182" s="3"/>
      <c r="AF182" s="3"/>
      <c r="AG182" s="3"/>
      <c r="AH182" s="3"/>
      <c r="AI182" s="3"/>
      <c r="AJ182" s="3"/>
      <c r="AK182" s="3"/>
      <c r="AL182" s="239"/>
      <c r="AM182" s="238"/>
      <c r="AN182" s="223">
        <v>115.0</v>
      </c>
      <c r="AO182" s="325"/>
      <c r="AP182" s="326"/>
      <c r="AQ182" s="3"/>
      <c r="AR182" s="3"/>
      <c r="AS182" s="3"/>
      <c r="AT182" s="3"/>
      <c r="AU182" s="3"/>
      <c r="AV182" s="3"/>
      <c r="AW182" s="3"/>
      <c r="AX182" s="3"/>
      <c r="AY182" s="3"/>
      <c r="AZ182" s="3"/>
      <c r="BA182" s="3"/>
      <c r="BB182" s="3"/>
      <c r="BC182" s="3"/>
      <c r="BD182" s="3"/>
      <c r="BE182" s="239"/>
      <c r="BF182" s="238"/>
      <c r="BG182" s="223">
        <v>115.0</v>
      </c>
      <c r="BH182" s="325"/>
      <c r="BI182" s="326"/>
      <c r="BJ182" s="3"/>
      <c r="BK182" s="3"/>
      <c r="BL182" s="3"/>
      <c r="BM182" s="3"/>
      <c r="BN182" s="3"/>
      <c r="BO182" s="3"/>
      <c r="BP182" s="3"/>
      <c r="BQ182" s="3"/>
      <c r="BR182" s="3"/>
      <c r="BS182" s="3"/>
      <c r="BT182" s="3"/>
      <c r="BU182" s="3"/>
      <c r="BV182" s="3"/>
      <c r="BW182" s="3"/>
      <c r="BX182" s="239"/>
      <c r="BY182" s="238"/>
      <c r="BZ182" s="223">
        <v>115.0</v>
      </c>
      <c r="CA182" s="325"/>
      <c r="CB182" s="326"/>
      <c r="CC182" s="3"/>
      <c r="CD182" s="3"/>
      <c r="CE182" s="3"/>
      <c r="CF182" s="3"/>
      <c r="CG182" s="3"/>
      <c r="CH182" s="3"/>
      <c r="CI182" s="3"/>
      <c r="CJ182" s="3"/>
      <c r="CK182" s="3"/>
      <c r="CL182" s="3"/>
      <c r="CM182" s="3"/>
      <c r="CN182" s="3"/>
      <c r="CO182" s="3"/>
      <c r="CP182" s="3"/>
      <c r="CQ182" s="239"/>
    </row>
    <row r="183" ht="12.75" customHeight="1">
      <c r="A183" s="238"/>
      <c r="B183" s="223">
        <v>116.0</v>
      </c>
      <c r="C183" s="325"/>
      <c r="D183" s="326"/>
      <c r="E183" s="3"/>
      <c r="F183" s="3"/>
      <c r="G183" s="3"/>
      <c r="H183" s="3"/>
      <c r="I183" s="3"/>
      <c r="J183" s="3"/>
      <c r="K183" s="3"/>
      <c r="L183" s="3"/>
      <c r="M183" s="3"/>
      <c r="N183" s="3"/>
      <c r="O183" s="3"/>
      <c r="P183" s="3"/>
      <c r="Q183" s="3"/>
      <c r="R183" s="3"/>
      <c r="S183" s="239"/>
      <c r="T183" s="238"/>
      <c r="U183" s="223">
        <v>116.0</v>
      </c>
      <c r="V183" s="325"/>
      <c r="W183" s="326"/>
      <c r="X183" s="3"/>
      <c r="Y183" s="3"/>
      <c r="Z183" s="3"/>
      <c r="AA183" s="3"/>
      <c r="AB183" s="3"/>
      <c r="AC183" s="3"/>
      <c r="AD183" s="3"/>
      <c r="AE183" s="3"/>
      <c r="AF183" s="3"/>
      <c r="AG183" s="3"/>
      <c r="AH183" s="3"/>
      <c r="AI183" s="3"/>
      <c r="AJ183" s="3"/>
      <c r="AK183" s="3"/>
      <c r="AL183" s="239"/>
      <c r="AM183" s="238"/>
      <c r="AN183" s="223">
        <v>116.0</v>
      </c>
      <c r="AO183" s="325"/>
      <c r="AP183" s="326"/>
      <c r="AQ183" s="3"/>
      <c r="AR183" s="3"/>
      <c r="AS183" s="3"/>
      <c r="AT183" s="3"/>
      <c r="AU183" s="3"/>
      <c r="AV183" s="3"/>
      <c r="AW183" s="3"/>
      <c r="AX183" s="3"/>
      <c r="AY183" s="3"/>
      <c r="AZ183" s="3"/>
      <c r="BA183" s="3"/>
      <c r="BB183" s="3"/>
      <c r="BC183" s="3"/>
      <c r="BD183" s="3"/>
      <c r="BE183" s="239"/>
      <c r="BF183" s="238"/>
      <c r="BG183" s="223">
        <v>116.0</v>
      </c>
      <c r="BH183" s="325"/>
      <c r="BI183" s="326"/>
      <c r="BJ183" s="3"/>
      <c r="BK183" s="3"/>
      <c r="BL183" s="3"/>
      <c r="BM183" s="3"/>
      <c r="BN183" s="3"/>
      <c r="BO183" s="3"/>
      <c r="BP183" s="3"/>
      <c r="BQ183" s="3"/>
      <c r="BR183" s="3"/>
      <c r="BS183" s="3"/>
      <c r="BT183" s="3"/>
      <c r="BU183" s="3"/>
      <c r="BV183" s="3"/>
      <c r="BW183" s="3"/>
      <c r="BX183" s="239"/>
      <c r="BY183" s="238"/>
      <c r="BZ183" s="223">
        <v>116.0</v>
      </c>
      <c r="CA183" s="325"/>
      <c r="CB183" s="326"/>
      <c r="CC183" s="3"/>
      <c r="CD183" s="3"/>
      <c r="CE183" s="3"/>
      <c r="CF183" s="3"/>
      <c r="CG183" s="3"/>
      <c r="CH183" s="3"/>
      <c r="CI183" s="3"/>
      <c r="CJ183" s="3"/>
      <c r="CK183" s="3"/>
      <c r="CL183" s="3"/>
      <c r="CM183" s="3"/>
      <c r="CN183" s="3"/>
      <c r="CO183" s="3"/>
      <c r="CP183" s="3"/>
      <c r="CQ183" s="239"/>
    </row>
    <row r="184" ht="12.75" customHeight="1">
      <c r="A184" s="238"/>
      <c r="B184" s="223">
        <v>117.0</v>
      </c>
      <c r="C184" s="325"/>
      <c r="D184" s="326"/>
      <c r="E184" s="3"/>
      <c r="F184" s="3"/>
      <c r="G184" s="3"/>
      <c r="H184" s="3"/>
      <c r="I184" s="3"/>
      <c r="J184" s="3"/>
      <c r="K184" s="3"/>
      <c r="L184" s="3"/>
      <c r="M184" s="3"/>
      <c r="N184" s="3"/>
      <c r="O184" s="3"/>
      <c r="P184" s="3"/>
      <c r="Q184" s="3"/>
      <c r="R184" s="3"/>
      <c r="S184" s="239"/>
      <c r="T184" s="238"/>
      <c r="U184" s="223">
        <v>117.0</v>
      </c>
      <c r="V184" s="325"/>
      <c r="W184" s="326"/>
      <c r="X184" s="3"/>
      <c r="Y184" s="3"/>
      <c r="Z184" s="3"/>
      <c r="AA184" s="3"/>
      <c r="AB184" s="3"/>
      <c r="AC184" s="3"/>
      <c r="AD184" s="3"/>
      <c r="AE184" s="3"/>
      <c r="AF184" s="3"/>
      <c r="AG184" s="3"/>
      <c r="AH184" s="3"/>
      <c r="AI184" s="3"/>
      <c r="AJ184" s="3"/>
      <c r="AK184" s="3"/>
      <c r="AL184" s="239"/>
      <c r="AM184" s="238"/>
      <c r="AN184" s="223">
        <v>117.0</v>
      </c>
      <c r="AO184" s="325"/>
      <c r="AP184" s="326"/>
      <c r="AQ184" s="3"/>
      <c r="AR184" s="3"/>
      <c r="AS184" s="3"/>
      <c r="AT184" s="3"/>
      <c r="AU184" s="3"/>
      <c r="AV184" s="3"/>
      <c r="AW184" s="3"/>
      <c r="AX184" s="3"/>
      <c r="AY184" s="3"/>
      <c r="AZ184" s="3"/>
      <c r="BA184" s="3"/>
      <c r="BB184" s="3"/>
      <c r="BC184" s="3"/>
      <c r="BD184" s="3"/>
      <c r="BE184" s="239"/>
      <c r="BF184" s="238"/>
      <c r="BG184" s="223">
        <v>117.0</v>
      </c>
      <c r="BH184" s="325"/>
      <c r="BI184" s="326"/>
      <c r="BJ184" s="3"/>
      <c r="BK184" s="3"/>
      <c r="BL184" s="3"/>
      <c r="BM184" s="3"/>
      <c r="BN184" s="3"/>
      <c r="BO184" s="3"/>
      <c r="BP184" s="3"/>
      <c r="BQ184" s="3"/>
      <c r="BR184" s="3"/>
      <c r="BS184" s="3"/>
      <c r="BT184" s="3"/>
      <c r="BU184" s="3"/>
      <c r="BV184" s="3"/>
      <c r="BW184" s="3"/>
      <c r="BX184" s="239"/>
      <c r="BY184" s="238"/>
      <c r="BZ184" s="223">
        <v>117.0</v>
      </c>
      <c r="CA184" s="325"/>
      <c r="CB184" s="326"/>
      <c r="CC184" s="3"/>
      <c r="CD184" s="3"/>
      <c r="CE184" s="3"/>
      <c r="CF184" s="3"/>
      <c r="CG184" s="3"/>
      <c r="CH184" s="3"/>
      <c r="CI184" s="3"/>
      <c r="CJ184" s="3"/>
      <c r="CK184" s="3"/>
      <c r="CL184" s="3"/>
      <c r="CM184" s="3"/>
      <c r="CN184" s="3"/>
      <c r="CO184" s="3"/>
      <c r="CP184" s="3"/>
      <c r="CQ184" s="239"/>
    </row>
    <row r="185" ht="12.75" customHeight="1">
      <c r="A185" s="238"/>
      <c r="B185" s="223">
        <v>118.0</v>
      </c>
      <c r="C185" s="325"/>
      <c r="D185" s="326"/>
      <c r="E185" s="3"/>
      <c r="F185" s="3"/>
      <c r="G185" s="3"/>
      <c r="H185" s="3"/>
      <c r="I185" s="3"/>
      <c r="J185" s="3"/>
      <c r="K185" s="3"/>
      <c r="L185" s="3"/>
      <c r="M185" s="3"/>
      <c r="N185" s="3"/>
      <c r="O185" s="3"/>
      <c r="P185" s="3"/>
      <c r="Q185" s="3"/>
      <c r="R185" s="3"/>
      <c r="S185" s="239"/>
      <c r="T185" s="238"/>
      <c r="U185" s="223">
        <v>118.0</v>
      </c>
      <c r="V185" s="325"/>
      <c r="W185" s="326"/>
      <c r="X185" s="3"/>
      <c r="Y185" s="3"/>
      <c r="Z185" s="3"/>
      <c r="AA185" s="3"/>
      <c r="AB185" s="3"/>
      <c r="AC185" s="3"/>
      <c r="AD185" s="3"/>
      <c r="AE185" s="3"/>
      <c r="AF185" s="3"/>
      <c r="AG185" s="3"/>
      <c r="AH185" s="3"/>
      <c r="AI185" s="3"/>
      <c r="AJ185" s="3"/>
      <c r="AK185" s="3"/>
      <c r="AL185" s="239"/>
      <c r="AM185" s="238"/>
      <c r="AN185" s="223">
        <v>118.0</v>
      </c>
      <c r="AO185" s="325"/>
      <c r="AP185" s="326"/>
      <c r="AQ185" s="3"/>
      <c r="AR185" s="3"/>
      <c r="AS185" s="3"/>
      <c r="AT185" s="3"/>
      <c r="AU185" s="3"/>
      <c r="AV185" s="3"/>
      <c r="AW185" s="3"/>
      <c r="AX185" s="3"/>
      <c r="AY185" s="3"/>
      <c r="AZ185" s="3"/>
      <c r="BA185" s="3"/>
      <c r="BB185" s="3"/>
      <c r="BC185" s="3"/>
      <c r="BD185" s="3"/>
      <c r="BE185" s="239"/>
      <c r="BF185" s="238"/>
      <c r="BG185" s="223">
        <v>118.0</v>
      </c>
      <c r="BH185" s="325"/>
      <c r="BI185" s="326"/>
      <c r="BJ185" s="3"/>
      <c r="BK185" s="3"/>
      <c r="BL185" s="3"/>
      <c r="BM185" s="3"/>
      <c r="BN185" s="3"/>
      <c r="BO185" s="3"/>
      <c r="BP185" s="3"/>
      <c r="BQ185" s="3"/>
      <c r="BR185" s="3"/>
      <c r="BS185" s="3"/>
      <c r="BT185" s="3"/>
      <c r="BU185" s="3"/>
      <c r="BV185" s="3"/>
      <c r="BW185" s="3"/>
      <c r="BX185" s="239"/>
      <c r="BY185" s="238"/>
      <c r="BZ185" s="223">
        <v>118.0</v>
      </c>
      <c r="CA185" s="325"/>
      <c r="CB185" s="326"/>
      <c r="CC185" s="3"/>
      <c r="CD185" s="3"/>
      <c r="CE185" s="3"/>
      <c r="CF185" s="3"/>
      <c r="CG185" s="3"/>
      <c r="CH185" s="3"/>
      <c r="CI185" s="3"/>
      <c r="CJ185" s="3"/>
      <c r="CK185" s="3"/>
      <c r="CL185" s="3"/>
      <c r="CM185" s="3"/>
      <c r="CN185" s="3"/>
      <c r="CO185" s="3"/>
      <c r="CP185" s="3"/>
      <c r="CQ185" s="239"/>
    </row>
    <row r="186" ht="12.75" customHeight="1">
      <c r="A186" s="238"/>
      <c r="B186" s="223">
        <v>119.0</v>
      </c>
      <c r="C186" s="325"/>
      <c r="D186" s="326"/>
      <c r="E186" s="3"/>
      <c r="F186" s="3"/>
      <c r="G186" s="3"/>
      <c r="H186" s="3"/>
      <c r="I186" s="3"/>
      <c r="J186" s="3"/>
      <c r="K186" s="3"/>
      <c r="L186" s="3"/>
      <c r="M186" s="3"/>
      <c r="N186" s="3"/>
      <c r="O186" s="3"/>
      <c r="P186" s="3"/>
      <c r="Q186" s="3"/>
      <c r="R186" s="3"/>
      <c r="S186" s="239"/>
      <c r="T186" s="238"/>
      <c r="U186" s="223">
        <v>119.0</v>
      </c>
      <c r="V186" s="325"/>
      <c r="W186" s="326"/>
      <c r="X186" s="3"/>
      <c r="Y186" s="3"/>
      <c r="Z186" s="3"/>
      <c r="AA186" s="3"/>
      <c r="AB186" s="3"/>
      <c r="AC186" s="3"/>
      <c r="AD186" s="3"/>
      <c r="AE186" s="3"/>
      <c r="AF186" s="3"/>
      <c r="AG186" s="3"/>
      <c r="AH186" s="3"/>
      <c r="AI186" s="3"/>
      <c r="AJ186" s="3"/>
      <c r="AK186" s="3"/>
      <c r="AL186" s="239"/>
      <c r="AM186" s="238"/>
      <c r="AN186" s="223">
        <v>119.0</v>
      </c>
      <c r="AO186" s="325"/>
      <c r="AP186" s="326"/>
      <c r="AQ186" s="3"/>
      <c r="AR186" s="3"/>
      <c r="AS186" s="3"/>
      <c r="AT186" s="3"/>
      <c r="AU186" s="3"/>
      <c r="AV186" s="3"/>
      <c r="AW186" s="3"/>
      <c r="AX186" s="3"/>
      <c r="AY186" s="3"/>
      <c r="AZ186" s="3"/>
      <c r="BA186" s="3"/>
      <c r="BB186" s="3"/>
      <c r="BC186" s="3"/>
      <c r="BD186" s="3"/>
      <c r="BE186" s="239"/>
      <c r="BF186" s="238"/>
      <c r="BG186" s="223">
        <v>119.0</v>
      </c>
      <c r="BH186" s="325"/>
      <c r="BI186" s="326"/>
      <c r="BJ186" s="3"/>
      <c r="BK186" s="3"/>
      <c r="BL186" s="3"/>
      <c r="BM186" s="3"/>
      <c r="BN186" s="3"/>
      <c r="BO186" s="3"/>
      <c r="BP186" s="3"/>
      <c r="BQ186" s="3"/>
      <c r="BR186" s="3"/>
      <c r="BS186" s="3"/>
      <c r="BT186" s="3"/>
      <c r="BU186" s="3"/>
      <c r="BV186" s="3"/>
      <c r="BW186" s="3"/>
      <c r="BX186" s="239"/>
      <c r="BY186" s="238"/>
      <c r="BZ186" s="223">
        <v>119.0</v>
      </c>
      <c r="CA186" s="325"/>
      <c r="CB186" s="326"/>
      <c r="CC186" s="3"/>
      <c r="CD186" s="3"/>
      <c r="CE186" s="3"/>
      <c r="CF186" s="3"/>
      <c r="CG186" s="3"/>
      <c r="CH186" s="3"/>
      <c r="CI186" s="3"/>
      <c r="CJ186" s="3"/>
      <c r="CK186" s="3"/>
      <c r="CL186" s="3"/>
      <c r="CM186" s="3"/>
      <c r="CN186" s="3"/>
      <c r="CO186" s="3"/>
      <c r="CP186" s="3"/>
      <c r="CQ186" s="239"/>
    </row>
    <row r="187" ht="12.75" customHeight="1">
      <c r="A187" s="238"/>
      <c r="B187" s="223">
        <v>120.0</v>
      </c>
      <c r="C187" s="325"/>
      <c r="D187" s="326"/>
      <c r="E187" s="3"/>
      <c r="F187" s="3"/>
      <c r="G187" s="3"/>
      <c r="H187" s="3"/>
      <c r="I187" s="3"/>
      <c r="J187" s="3"/>
      <c r="K187" s="3"/>
      <c r="L187" s="3"/>
      <c r="M187" s="3"/>
      <c r="N187" s="3"/>
      <c r="O187" s="3"/>
      <c r="P187" s="3"/>
      <c r="Q187" s="3"/>
      <c r="R187" s="3"/>
      <c r="S187" s="239"/>
      <c r="T187" s="238"/>
      <c r="U187" s="223">
        <v>120.0</v>
      </c>
      <c r="V187" s="325"/>
      <c r="W187" s="326"/>
      <c r="X187" s="3"/>
      <c r="Y187" s="3"/>
      <c r="Z187" s="3"/>
      <c r="AA187" s="3"/>
      <c r="AB187" s="3"/>
      <c r="AC187" s="3"/>
      <c r="AD187" s="3"/>
      <c r="AE187" s="3"/>
      <c r="AF187" s="3"/>
      <c r="AG187" s="3"/>
      <c r="AH187" s="3"/>
      <c r="AI187" s="3"/>
      <c r="AJ187" s="3"/>
      <c r="AK187" s="3"/>
      <c r="AL187" s="239"/>
      <c r="AM187" s="238"/>
      <c r="AN187" s="223">
        <v>120.0</v>
      </c>
      <c r="AO187" s="325"/>
      <c r="AP187" s="326"/>
      <c r="AQ187" s="3"/>
      <c r="AR187" s="3"/>
      <c r="AS187" s="3"/>
      <c r="AT187" s="3"/>
      <c r="AU187" s="3"/>
      <c r="AV187" s="3"/>
      <c r="AW187" s="3"/>
      <c r="AX187" s="3"/>
      <c r="AY187" s="3"/>
      <c r="AZ187" s="3"/>
      <c r="BA187" s="3"/>
      <c r="BB187" s="3"/>
      <c r="BC187" s="3"/>
      <c r="BD187" s="3"/>
      <c r="BE187" s="239"/>
      <c r="BF187" s="238"/>
      <c r="BG187" s="223">
        <v>120.0</v>
      </c>
      <c r="BH187" s="325"/>
      <c r="BI187" s="326"/>
      <c r="BJ187" s="3"/>
      <c r="BK187" s="3"/>
      <c r="BL187" s="3"/>
      <c r="BM187" s="3"/>
      <c r="BN187" s="3"/>
      <c r="BO187" s="3"/>
      <c r="BP187" s="3"/>
      <c r="BQ187" s="3"/>
      <c r="BR187" s="3"/>
      <c r="BS187" s="3"/>
      <c r="BT187" s="3"/>
      <c r="BU187" s="3"/>
      <c r="BV187" s="3"/>
      <c r="BW187" s="3"/>
      <c r="BX187" s="239"/>
      <c r="BY187" s="238"/>
      <c r="BZ187" s="223">
        <v>120.0</v>
      </c>
      <c r="CA187" s="325"/>
      <c r="CB187" s="326"/>
      <c r="CC187" s="3"/>
      <c r="CD187" s="3"/>
      <c r="CE187" s="3"/>
      <c r="CF187" s="3"/>
      <c r="CG187" s="3"/>
      <c r="CH187" s="3"/>
      <c r="CI187" s="3"/>
      <c r="CJ187" s="3"/>
      <c r="CK187" s="3"/>
      <c r="CL187" s="3"/>
      <c r="CM187" s="3"/>
      <c r="CN187" s="3"/>
      <c r="CO187" s="3"/>
      <c r="CP187" s="3"/>
      <c r="CQ187" s="239"/>
    </row>
    <row r="188" ht="12.75" customHeight="1">
      <c r="A188" s="3"/>
      <c r="B188" s="223">
        <v>121.0</v>
      </c>
      <c r="C188" s="325"/>
      <c r="D188" s="326"/>
      <c r="E188" s="3"/>
      <c r="F188" s="3"/>
      <c r="G188" s="3"/>
      <c r="H188" s="3"/>
      <c r="I188" s="3"/>
      <c r="J188" s="3"/>
      <c r="K188" s="3"/>
      <c r="L188" s="3"/>
      <c r="M188" s="3"/>
      <c r="N188" s="3"/>
      <c r="O188" s="3"/>
      <c r="P188" s="3"/>
      <c r="Q188" s="3"/>
      <c r="R188" s="3"/>
      <c r="S188" s="239"/>
      <c r="T188" s="3"/>
      <c r="U188" s="223">
        <v>121.0</v>
      </c>
      <c r="V188" s="325"/>
      <c r="W188" s="326"/>
      <c r="X188" s="3"/>
      <c r="Y188" s="3"/>
      <c r="Z188" s="3"/>
      <c r="AA188" s="3"/>
      <c r="AB188" s="3"/>
      <c r="AC188" s="3"/>
      <c r="AD188" s="3"/>
      <c r="AE188" s="3"/>
      <c r="AF188" s="3"/>
      <c r="AG188" s="3"/>
      <c r="AH188" s="3"/>
      <c r="AI188" s="3"/>
      <c r="AJ188" s="3"/>
      <c r="AK188" s="3"/>
      <c r="AL188" s="239"/>
      <c r="AM188" s="3"/>
      <c r="AN188" s="223">
        <v>121.0</v>
      </c>
      <c r="AO188" s="325"/>
      <c r="AP188" s="326"/>
      <c r="AQ188" s="3"/>
      <c r="AR188" s="3"/>
      <c r="AS188" s="3"/>
      <c r="AT188" s="3"/>
      <c r="AU188" s="3"/>
      <c r="AV188" s="3"/>
      <c r="AW188" s="3"/>
      <c r="AX188" s="3"/>
      <c r="AY188" s="3"/>
      <c r="AZ188" s="3"/>
      <c r="BA188" s="3"/>
      <c r="BB188" s="3"/>
      <c r="BC188" s="3"/>
      <c r="BD188" s="3"/>
      <c r="BE188" s="239"/>
      <c r="BF188" s="3"/>
      <c r="BG188" s="223">
        <v>121.0</v>
      </c>
      <c r="BH188" s="325"/>
      <c r="BI188" s="326"/>
      <c r="BJ188" s="3"/>
      <c r="BK188" s="3"/>
      <c r="BL188" s="3"/>
      <c r="BM188" s="3"/>
      <c r="BN188" s="3"/>
      <c r="BO188" s="3"/>
      <c r="BP188" s="3"/>
      <c r="BQ188" s="3"/>
      <c r="BR188" s="3"/>
      <c r="BS188" s="3"/>
      <c r="BT188" s="3"/>
      <c r="BU188" s="3"/>
      <c r="BV188" s="3"/>
      <c r="BW188" s="3"/>
      <c r="BX188" s="239"/>
      <c r="BY188" s="3"/>
      <c r="BZ188" s="223">
        <v>121.0</v>
      </c>
      <c r="CA188" s="325"/>
      <c r="CB188" s="326"/>
      <c r="CC188" s="3"/>
      <c r="CD188" s="3"/>
      <c r="CE188" s="3"/>
      <c r="CF188" s="3"/>
      <c r="CG188" s="3"/>
      <c r="CH188" s="3"/>
      <c r="CI188" s="3"/>
      <c r="CJ188" s="3"/>
      <c r="CK188" s="3"/>
      <c r="CL188" s="3"/>
      <c r="CM188" s="3"/>
      <c r="CN188" s="3"/>
      <c r="CO188" s="3"/>
      <c r="CP188" s="3"/>
      <c r="CQ188" s="239"/>
    </row>
    <row r="189" ht="12.75" customHeight="1">
      <c r="A189" s="3"/>
      <c r="B189" s="223">
        <v>122.0</v>
      </c>
      <c r="C189" s="325"/>
      <c r="D189" s="326"/>
      <c r="E189" s="3"/>
      <c r="F189" s="3"/>
      <c r="G189" s="3"/>
      <c r="H189" s="3"/>
      <c r="I189" s="3"/>
      <c r="J189" s="3"/>
      <c r="K189" s="3"/>
      <c r="L189" s="3"/>
      <c r="M189" s="3"/>
      <c r="N189" s="3"/>
      <c r="O189" s="3"/>
      <c r="P189" s="3"/>
      <c r="Q189" s="3"/>
      <c r="R189" s="3"/>
      <c r="S189" s="239"/>
      <c r="T189" s="3"/>
      <c r="U189" s="223">
        <v>122.0</v>
      </c>
      <c r="V189" s="325"/>
      <c r="W189" s="326"/>
      <c r="X189" s="3"/>
      <c r="Y189" s="3"/>
      <c r="Z189" s="3"/>
      <c r="AA189" s="3"/>
      <c r="AB189" s="3"/>
      <c r="AC189" s="3"/>
      <c r="AD189" s="3"/>
      <c r="AE189" s="3"/>
      <c r="AF189" s="3"/>
      <c r="AG189" s="3"/>
      <c r="AH189" s="3"/>
      <c r="AI189" s="3"/>
      <c r="AJ189" s="3"/>
      <c r="AK189" s="3"/>
      <c r="AL189" s="239"/>
      <c r="AM189" s="3"/>
      <c r="AN189" s="223">
        <v>122.0</v>
      </c>
      <c r="AO189" s="325"/>
      <c r="AP189" s="326"/>
      <c r="AQ189" s="3"/>
      <c r="AR189" s="3"/>
      <c r="AS189" s="3"/>
      <c r="AT189" s="3"/>
      <c r="AU189" s="3"/>
      <c r="AV189" s="3"/>
      <c r="AW189" s="3"/>
      <c r="AX189" s="3"/>
      <c r="AY189" s="3"/>
      <c r="AZ189" s="3"/>
      <c r="BA189" s="3"/>
      <c r="BB189" s="3"/>
      <c r="BC189" s="3"/>
      <c r="BD189" s="3"/>
      <c r="BE189" s="239"/>
      <c r="BF189" s="3"/>
      <c r="BG189" s="223">
        <v>122.0</v>
      </c>
      <c r="BH189" s="325"/>
      <c r="BI189" s="326"/>
      <c r="BJ189" s="3"/>
      <c r="BK189" s="3"/>
      <c r="BL189" s="3"/>
      <c r="BM189" s="3"/>
      <c r="BN189" s="3"/>
      <c r="BO189" s="3"/>
      <c r="BP189" s="3"/>
      <c r="BQ189" s="3"/>
      <c r="BR189" s="3"/>
      <c r="BS189" s="3"/>
      <c r="BT189" s="3"/>
      <c r="BU189" s="3"/>
      <c r="BV189" s="3"/>
      <c r="BW189" s="3"/>
      <c r="BX189" s="239"/>
      <c r="BY189" s="3"/>
      <c r="BZ189" s="223">
        <v>122.0</v>
      </c>
      <c r="CA189" s="325"/>
      <c r="CB189" s="326"/>
      <c r="CC189" s="3"/>
      <c r="CD189" s="3"/>
      <c r="CE189" s="3"/>
      <c r="CF189" s="3"/>
      <c r="CG189" s="3"/>
      <c r="CH189" s="3"/>
      <c r="CI189" s="3"/>
      <c r="CJ189" s="3"/>
      <c r="CK189" s="3"/>
      <c r="CL189" s="3"/>
      <c r="CM189" s="3"/>
      <c r="CN189" s="3"/>
      <c r="CO189" s="3"/>
      <c r="CP189" s="3"/>
      <c r="CQ189" s="239"/>
    </row>
    <row r="190" ht="12.75" customHeight="1">
      <c r="A190" s="3"/>
      <c r="B190" s="223">
        <v>123.0</v>
      </c>
      <c r="C190" s="325"/>
      <c r="D190" s="326"/>
      <c r="E190" s="3"/>
      <c r="F190" s="3"/>
      <c r="G190" s="3"/>
      <c r="H190" s="3"/>
      <c r="I190" s="3"/>
      <c r="J190" s="3"/>
      <c r="K190" s="3"/>
      <c r="L190" s="3"/>
      <c r="M190" s="3"/>
      <c r="N190" s="3"/>
      <c r="O190" s="3"/>
      <c r="P190" s="3"/>
      <c r="Q190" s="3"/>
      <c r="R190" s="3"/>
      <c r="S190" s="239"/>
      <c r="T190" s="3"/>
      <c r="U190" s="223">
        <v>123.0</v>
      </c>
      <c r="V190" s="325"/>
      <c r="W190" s="326"/>
      <c r="X190" s="3"/>
      <c r="Y190" s="3"/>
      <c r="Z190" s="3"/>
      <c r="AA190" s="3"/>
      <c r="AB190" s="3"/>
      <c r="AC190" s="3"/>
      <c r="AD190" s="3"/>
      <c r="AE190" s="3"/>
      <c r="AF190" s="3"/>
      <c r="AG190" s="3"/>
      <c r="AH190" s="3"/>
      <c r="AI190" s="3"/>
      <c r="AJ190" s="3"/>
      <c r="AK190" s="3"/>
      <c r="AL190" s="239"/>
      <c r="AM190" s="3"/>
      <c r="AN190" s="223">
        <v>123.0</v>
      </c>
      <c r="AO190" s="325"/>
      <c r="AP190" s="326"/>
      <c r="AQ190" s="3"/>
      <c r="AR190" s="3"/>
      <c r="AS190" s="3"/>
      <c r="AT190" s="3"/>
      <c r="AU190" s="3"/>
      <c r="AV190" s="3"/>
      <c r="AW190" s="3"/>
      <c r="AX190" s="3"/>
      <c r="AY190" s="3"/>
      <c r="AZ190" s="3"/>
      <c r="BA190" s="3"/>
      <c r="BB190" s="3"/>
      <c r="BC190" s="3"/>
      <c r="BD190" s="3"/>
      <c r="BE190" s="239"/>
      <c r="BF190" s="3"/>
      <c r="BG190" s="223">
        <v>123.0</v>
      </c>
      <c r="BH190" s="325"/>
      <c r="BI190" s="326"/>
      <c r="BJ190" s="3"/>
      <c r="BK190" s="3"/>
      <c r="BL190" s="3"/>
      <c r="BM190" s="3"/>
      <c r="BN190" s="3"/>
      <c r="BO190" s="3"/>
      <c r="BP190" s="3"/>
      <c r="BQ190" s="3"/>
      <c r="BR190" s="3"/>
      <c r="BS190" s="3"/>
      <c r="BT190" s="3"/>
      <c r="BU190" s="3"/>
      <c r="BV190" s="3"/>
      <c r="BW190" s="3"/>
      <c r="BX190" s="239"/>
      <c r="BY190" s="3"/>
      <c r="BZ190" s="223">
        <v>123.0</v>
      </c>
      <c r="CA190" s="325"/>
      <c r="CB190" s="326"/>
      <c r="CC190" s="3"/>
      <c r="CD190" s="3"/>
      <c r="CE190" s="3"/>
      <c r="CF190" s="3"/>
      <c r="CG190" s="3"/>
      <c r="CH190" s="3"/>
      <c r="CI190" s="3"/>
      <c r="CJ190" s="3"/>
      <c r="CK190" s="3"/>
      <c r="CL190" s="3"/>
      <c r="CM190" s="3"/>
      <c r="CN190" s="3"/>
      <c r="CO190" s="3"/>
      <c r="CP190" s="3"/>
      <c r="CQ190" s="239"/>
    </row>
    <row r="191" ht="12.75" customHeight="1">
      <c r="A191" s="3"/>
      <c r="B191" s="223">
        <v>124.0</v>
      </c>
      <c r="C191" s="325"/>
      <c r="D191" s="326"/>
      <c r="E191" s="3"/>
      <c r="F191" s="3"/>
      <c r="G191" s="3"/>
      <c r="H191" s="3"/>
      <c r="I191" s="3"/>
      <c r="J191" s="3"/>
      <c r="K191" s="3"/>
      <c r="L191" s="3"/>
      <c r="M191" s="3"/>
      <c r="N191" s="3"/>
      <c r="O191" s="3"/>
      <c r="P191" s="3"/>
      <c r="Q191" s="3"/>
      <c r="R191" s="3"/>
      <c r="S191" s="239"/>
      <c r="T191" s="3"/>
      <c r="U191" s="223">
        <v>124.0</v>
      </c>
      <c r="V191" s="325"/>
      <c r="W191" s="326"/>
      <c r="X191" s="3"/>
      <c r="Y191" s="3"/>
      <c r="Z191" s="3"/>
      <c r="AA191" s="3"/>
      <c r="AB191" s="3"/>
      <c r="AC191" s="3"/>
      <c r="AD191" s="3"/>
      <c r="AE191" s="3"/>
      <c r="AF191" s="3"/>
      <c r="AG191" s="3"/>
      <c r="AH191" s="3"/>
      <c r="AI191" s="3"/>
      <c r="AJ191" s="3"/>
      <c r="AK191" s="3"/>
      <c r="AL191" s="239"/>
      <c r="AM191" s="3"/>
      <c r="AN191" s="223">
        <v>124.0</v>
      </c>
      <c r="AO191" s="325"/>
      <c r="AP191" s="326"/>
      <c r="AQ191" s="3"/>
      <c r="AR191" s="3"/>
      <c r="AS191" s="3"/>
      <c r="AT191" s="3"/>
      <c r="AU191" s="3"/>
      <c r="AV191" s="3"/>
      <c r="AW191" s="3"/>
      <c r="AX191" s="3"/>
      <c r="AY191" s="3"/>
      <c r="AZ191" s="3"/>
      <c r="BA191" s="3"/>
      <c r="BB191" s="3"/>
      <c r="BC191" s="3"/>
      <c r="BD191" s="3"/>
      <c r="BE191" s="239"/>
      <c r="BF191" s="3"/>
      <c r="BG191" s="223">
        <v>124.0</v>
      </c>
      <c r="BH191" s="325"/>
      <c r="BI191" s="326"/>
      <c r="BJ191" s="3"/>
      <c r="BK191" s="3"/>
      <c r="BL191" s="3"/>
      <c r="BM191" s="3"/>
      <c r="BN191" s="3"/>
      <c r="BO191" s="3"/>
      <c r="BP191" s="3"/>
      <c r="BQ191" s="3"/>
      <c r="BR191" s="3"/>
      <c r="BS191" s="3"/>
      <c r="BT191" s="3"/>
      <c r="BU191" s="3"/>
      <c r="BV191" s="3"/>
      <c r="BW191" s="3"/>
      <c r="BX191" s="239"/>
      <c r="BY191" s="3"/>
      <c r="BZ191" s="223">
        <v>124.0</v>
      </c>
      <c r="CA191" s="325"/>
      <c r="CB191" s="326"/>
      <c r="CC191" s="3"/>
      <c r="CD191" s="3"/>
      <c r="CE191" s="3"/>
      <c r="CF191" s="3"/>
      <c r="CG191" s="3"/>
      <c r="CH191" s="3"/>
      <c r="CI191" s="3"/>
      <c r="CJ191" s="3"/>
      <c r="CK191" s="3"/>
      <c r="CL191" s="3"/>
      <c r="CM191" s="3"/>
      <c r="CN191" s="3"/>
      <c r="CO191" s="3"/>
      <c r="CP191" s="3"/>
      <c r="CQ191" s="239"/>
    </row>
    <row r="192" ht="12.75" customHeight="1">
      <c r="A192" s="3"/>
      <c r="B192" s="223">
        <v>125.0</v>
      </c>
      <c r="C192" s="325"/>
      <c r="D192" s="326"/>
      <c r="E192" s="3"/>
      <c r="F192" s="3"/>
      <c r="G192" s="3"/>
      <c r="H192" s="3"/>
      <c r="I192" s="3"/>
      <c r="J192" s="3"/>
      <c r="K192" s="3"/>
      <c r="L192" s="3"/>
      <c r="M192" s="3"/>
      <c r="N192" s="3"/>
      <c r="O192" s="3"/>
      <c r="P192" s="3"/>
      <c r="Q192" s="3"/>
      <c r="R192" s="3"/>
      <c r="S192" s="239"/>
      <c r="T192" s="3"/>
      <c r="U192" s="223">
        <v>125.0</v>
      </c>
      <c r="V192" s="325"/>
      <c r="W192" s="326"/>
      <c r="X192" s="3"/>
      <c r="Y192" s="3"/>
      <c r="Z192" s="3"/>
      <c r="AA192" s="3"/>
      <c r="AB192" s="3"/>
      <c r="AC192" s="3"/>
      <c r="AD192" s="3"/>
      <c r="AE192" s="3"/>
      <c r="AF192" s="3"/>
      <c r="AG192" s="3"/>
      <c r="AH192" s="3"/>
      <c r="AI192" s="3"/>
      <c r="AJ192" s="3"/>
      <c r="AK192" s="3"/>
      <c r="AL192" s="239"/>
      <c r="AM192" s="3"/>
      <c r="AN192" s="223">
        <v>125.0</v>
      </c>
      <c r="AO192" s="325"/>
      <c r="AP192" s="326"/>
      <c r="AQ192" s="3"/>
      <c r="AR192" s="3"/>
      <c r="AS192" s="3"/>
      <c r="AT192" s="3"/>
      <c r="AU192" s="3"/>
      <c r="AV192" s="3"/>
      <c r="AW192" s="3"/>
      <c r="AX192" s="3"/>
      <c r="AY192" s="3"/>
      <c r="AZ192" s="3"/>
      <c r="BA192" s="3"/>
      <c r="BB192" s="3"/>
      <c r="BC192" s="3"/>
      <c r="BD192" s="3"/>
      <c r="BE192" s="239"/>
      <c r="BF192" s="3"/>
      <c r="BG192" s="223">
        <v>125.0</v>
      </c>
      <c r="BH192" s="325"/>
      <c r="BI192" s="326"/>
      <c r="BJ192" s="3"/>
      <c r="BK192" s="3"/>
      <c r="BL192" s="3"/>
      <c r="BM192" s="3"/>
      <c r="BN192" s="3"/>
      <c r="BO192" s="3"/>
      <c r="BP192" s="3"/>
      <c r="BQ192" s="3"/>
      <c r="BR192" s="3"/>
      <c r="BS192" s="3"/>
      <c r="BT192" s="3"/>
      <c r="BU192" s="3"/>
      <c r="BV192" s="3"/>
      <c r="BW192" s="3"/>
      <c r="BX192" s="239"/>
      <c r="BY192" s="3"/>
      <c r="BZ192" s="223">
        <v>125.0</v>
      </c>
      <c r="CA192" s="325"/>
      <c r="CB192" s="326"/>
      <c r="CC192" s="3"/>
      <c r="CD192" s="3"/>
      <c r="CE192" s="3"/>
      <c r="CF192" s="3"/>
      <c r="CG192" s="3"/>
      <c r="CH192" s="3"/>
      <c r="CI192" s="3"/>
      <c r="CJ192" s="3"/>
      <c r="CK192" s="3"/>
      <c r="CL192" s="3"/>
      <c r="CM192" s="3"/>
      <c r="CN192" s="3"/>
      <c r="CO192" s="3"/>
      <c r="CP192" s="3"/>
      <c r="CQ192" s="239"/>
    </row>
    <row r="193" ht="12.75" customHeight="1">
      <c r="A193" s="3"/>
      <c r="B193" s="223">
        <v>126.0</v>
      </c>
      <c r="C193" s="325"/>
      <c r="D193" s="326"/>
      <c r="E193" s="3"/>
      <c r="F193" s="3"/>
      <c r="G193" s="3"/>
      <c r="H193" s="3"/>
      <c r="I193" s="3"/>
      <c r="J193" s="3"/>
      <c r="K193" s="3"/>
      <c r="L193" s="3"/>
      <c r="M193" s="3"/>
      <c r="N193" s="3"/>
      <c r="O193" s="3"/>
      <c r="P193" s="3"/>
      <c r="Q193" s="3"/>
      <c r="R193" s="3"/>
      <c r="S193" s="239"/>
      <c r="T193" s="3"/>
      <c r="U193" s="223">
        <v>126.0</v>
      </c>
      <c r="V193" s="325"/>
      <c r="W193" s="326"/>
      <c r="X193" s="3"/>
      <c r="Y193" s="3"/>
      <c r="Z193" s="3"/>
      <c r="AA193" s="3"/>
      <c r="AB193" s="3"/>
      <c r="AC193" s="3"/>
      <c r="AD193" s="3"/>
      <c r="AE193" s="3"/>
      <c r="AF193" s="3"/>
      <c r="AG193" s="3"/>
      <c r="AH193" s="3"/>
      <c r="AI193" s="3"/>
      <c r="AJ193" s="3"/>
      <c r="AK193" s="3"/>
      <c r="AL193" s="239"/>
      <c r="AM193" s="3"/>
      <c r="AN193" s="223">
        <v>126.0</v>
      </c>
      <c r="AO193" s="325"/>
      <c r="AP193" s="326"/>
      <c r="AQ193" s="3"/>
      <c r="AR193" s="3"/>
      <c r="AS193" s="3"/>
      <c r="AT193" s="3"/>
      <c r="AU193" s="3"/>
      <c r="AV193" s="3"/>
      <c r="AW193" s="3"/>
      <c r="AX193" s="3"/>
      <c r="AY193" s="3"/>
      <c r="AZ193" s="3"/>
      <c r="BA193" s="3"/>
      <c r="BB193" s="3"/>
      <c r="BC193" s="3"/>
      <c r="BD193" s="3"/>
      <c r="BE193" s="239"/>
      <c r="BF193" s="3"/>
      <c r="BG193" s="223">
        <v>126.0</v>
      </c>
      <c r="BH193" s="325"/>
      <c r="BI193" s="326"/>
      <c r="BJ193" s="3"/>
      <c r="BK193" s="3"/>
      <c r="BL193" s="3"/>
      <c r="BM193" s="3"/>
      <c r="BN193" s="3"/>
      <c r="BO193" s="3"/>
      <c r="BP193" s="3"/>
      <c r="BQ193" s="3"/>
      <c r="BR193" s="3"/>
      <c r="BS193" s="3"/>
      <c r="BT193" s="3"/>
      <c r="BU193" s="3"/>
      <c r="BV193" s="3"/>
      <c r="BW193" s="3"/>
      <c r="BX193" s="239"/>
      <c r="BY193" s="3"/>
      <c r="BZ193" s="223">
        <v>126.0</v>
      </c>
      <c r="CA193" s="325"/>
      <c r="CB193" s="326"/>
      <c r="CC193" s="3"/>
      <c r="CD193" s="3"/>
      <c r="CE193" s="3"/>
      <c r="CF193" s="3"/>
      <c r="CG193" s="3"/>
      <c r="CH193" s="3"/>
      <c r="CI193" s="3"/>
      <c r="CJ193" s="3"/>
      <c r="CK193" s="3"/>
      <c r="CL193" s="3"/>
      <c r="CM193" s="3"/>
      <c r="CN193" s="3"/>
      <c r="CO193" s="3"/>
      <c r="CP193" s="3"/>
      <c r="CQ193" s="239"/>
    </row>
    <row r="194" ht="12.75" customHeight="1">
      <c r="A194" s="3"/>
      <c r="B194" s="223">
        <v>127.0</v>
      </c>
      <c r="C194" s="325"/>
      <c r="D194" s="326"/>
      <c r="E194" s="3"/>
      <c r="F194" s="3"/>
      <c r="G194" s="3"/>
      <c r="H194" s="3"/>
      <c r="I194" s="3"/>
      <c r="J194" s="3"/>
      <c r="K194" s="3"/>
      <c r="L194" s="3"/>
      <c r="M194" s="3"/>
      <c r="N194" s="3"/>
      <c r="O194" s="3"/>
      <c r="P194" s="3"/>
      <c r="Q194" s="3"/>
      <c r="R194" s="3"/>
      <c r="S194" s="239"/>
      <c r="T194" s="3"/>
      <c r="U194" s="223">
        <v>127.0</v>
      </c>
      <c r="V194" s="325"/>
      <c r="W194" s="326"/>
      <c r="X194" s="3"/>
      <c r="Y194" s="3"/>
      <c r="Z194" s="3"/>
      <c r="AA194" s="3"/>
      <c r="AB194" s="3"/>
      <c r="AC194" s="3"/>
      <c r="AD194" s="3"/>
      <c r="AE194" s="3"/>
      <c r="AF194" s="3"/>
      <c r="AG194" s="3"/>
      <c r="AH194" s="3"/>
      <c r="AI194" s="3"/>
      <c r="AJ194" s="3"/>
      <c r="AK194" s="3"/>
      <c r="AL194" s="239"/>
      <c r="AM194" s="3"/>
      <c r="AN194" s="223">
        <v>127.0</v>
      </c>
      <c r="AO194" s="325"/>
      <c r="AP194" s="326"/>
      <c r="AQ194" s="3"/>
      <c r="AR194" s="3"/>
      <c r="AS194" s="3"/>
      <c r="AT194" s="3"/>
      <c r="AU194" s="3"/>
      <c r="AV194" s="3"/>
      <c r="AW194" s="3"/>
      <c r="AX194" s="3"/>
      <c r="AY194" s="3"/>
      <c r="AZ194" s="3"/>
      <c r="BA194" s="3"/>
      <c r="BB194" s="3"/>
      <c r="BC194" s="3"/>
      <c r="BD194" s="3"/>
      <c r="BE194" s="239"/>
      <c r="BF194" s="3"/>
      <c r="BG194" s="223">
        <v>127.0</v>
      </c>
      <c r="BH194" s="325"/>
      <c r="BI194" s="326"/>
      <c r="BJ194" s="3"/>
      <c r="BK194" s="3"/>
      <c r="BL194" s="3"/>
      <c r="BM194" s="3"/>
      <c r="BN194" s="3"/>
      <c r="BO194" s="3"/>
      <c r="BP194" s="3"/>
      <c r="BQ194" s="3"/>
      <c r="BR194" s="3"/>
      <c r="BS194" s="3"/>
      <c r="BT194" s="3"/>
      <c r="BU194" s="3"/>
      <c r="BV194" s="3"/>
      <c r="BW194" s="3"/>
      <c r="BX194" s="239"/>
      <c r="BY194" s="3"/>
      <c r="BZ194" s="223">
        <v>127.0</v>
      </c>
      <c r="CA194" s="325"/>
      <c r="CB194" s="326"/>
      <c r="CC194" s="3"/>
      <c r="CD194" s="3"/>
      <c r="CE194" s="3"/>
      <c r="CF194" s="3"/>
      <c r="CG194" s="3"/>
      <c r="CH194" s="3"/>
      <c r="CI194" s="3"/>
      <c r="CJ194" s="3"/>
      <c r="CK194" s="3"/>
      <c r="CL194" s="3"/>
      <c r="CM194" s="3"/>
      <c r="CN194" s="3"/>
      <c r="CO194" s="3"/>
      <c r="CP194" s="3"/>
      <c r="CQ194" s="239"/>
    </row>
    <row r="195" ht="12.75" customHeight="1">
      <c r="A195" s="3"/>
      <c r="B195" s="223">
        <v>128.0</v>
      </c>
      <c r="C195" s="325"/>
      <c r="D195" s="326"/>
      <c r="E195" s="3"/>
      <c r="F195" s="3"/>
      <c r="G195" s="3"/>
      <c r="H195" s="3"/>
      <c r="I195" s="3"/>
      <c r="J195" s="3"/>
      <c r="K195" s="3"/>
      <c r="L195" s="3"/>
      <c r="M195" s="3"/>
      <c r="N195" s="3"/>
      <c r="O195" s="3"/>
      <c r="P195" s="3"/>
      <c r="Q195" s="3"/>
      <c r="R195" s="3"/>
      <c r="S195" s="239"/>
      <c r="T195" s="3"/>
      <c r="U195" s="223">
        <v>128.0</v>
      </c>
      <c r="V195" s="325"/>
      <c r="W195" s="326"/>
      <c r="X195" s="3"/>
      <c r="Y195" s="3"/>
      <c r="Z195" s="3"/>
      <c r="AA195" s="3"/>
      <c r="AB195" s="3"/>
      <c r="AC195" s="3"/>
      <c r="AD195" s="3"/>
      <c r="AE195" s="3"/>
      <c r="AF195" s="3"/>
      <c r="AG195" s="3"/>
      <c r="AH195" s="3"/>
      <c r="AI195" s="3"/>
      <c r="AJ195" s="3"/>
      <c r="AK195" s="3"/>
      <c r="AL195" s="239"/>
      <c r="AM195" s="3"/>
      <c r="AN195" s="223">
        <v>128.0</v>
      </c>
      <c r="AO195" s="325"/>
      <c r="AP195" s="326"/>
      <c r="AQ195" s="3"/>
      <c r="AR195" s="3"/>
      <c r="AS195" s="3"/>
      <c r="AT195" s="3"/>
      <c r="AU195" s="3"/>
      <c r="AV195" s="3"/>
      <c r="AW195" s="3"/>
      <c r="AX195" s="3"/>
      <c r="AY195" s="3"/>
      <c r="AZ195" s="3"/>
      <c r="BA195" s="3"/>
      <c r="BB195" s="3"/>
      <c r="BC195" s="3"/>
      <c r="BD195" s="3"/>
      <c r="BE195" s="239"/>
      <c r="BF195" s="3"/>
      <c r="BG195" s="223">
        <v>128.0</v>
      </c>
      <c r="BH195" s="325"/>
      <c r="BI195" s="326"/>
      <c r="BJ195" s="3"/>
      <c r="BK195" s="3"/>
      <c r="BL195" s="3"/>
      <c r="BM195" s="3"/>
      <c r="BN195" s="3"/>
      <c r="BO195" s="3"/>
      <c r="BP195" s="3"/>
      <c r="BQ195" s="3"/>
      <c r="BR195" s="3"/>
      <c r="BS195" s="3"/>
      <c r="BT195" s="3"/>
      <c r="BU195" s="3"/>
      <c r="BV195" s="3"/>
      <c r="BW195" s="3"/>
      <c r="BX195" s="239"/>
      <c r="BY195" s="3"/>
      <c r="BZ195" s="223">
        <v>128.0</v>
      </c>
      <c r="CA195" s="325"/>
      <c r="CB195" s="326"/>
      <c r="CC195" s="3"/>
      <c r="CD195" s="3"/>
      <c r="CE195" s="3"/>
      <c r="CF195" s="3"/>
      <c r="CG195" s="3"/>
      <c r="CH195" s="3"/>
      <c r="CI195" s="3"/>
      <c r="CJ195" s="3"/>
      <c r="CK195" s="3"/>
      <c r="CL195" s="3"/>
      <c r="CM195" s="3"/>
      <c r="CN195" s="3"/>
      <c r="CO195" s="3"/>
      <c r="CP195" s="3"/>
      <c r="CQ195" s="239"/>
    </row>
    <row r="196" ht="12.75" customHeight="1">
      <c r="A196" s="3"/>
      <c r="B196" s="223">
        <v>129.0</v>
      </c>
      <c r="C196" s="325"/>
      <c r="D196" s="326"/>
      <c r="E196" s="3"/>
      <c r="F196" s="3"/>
      <c r="G196" s="3"/>
      <c r="H196" s="3"/>
      <c r="I196" s="3"/>
      <c r="J196" s="3"/>
      <c r="K196" s="3"/>
      <c r="L196" s="3"/>
      <c r="M196" s="3"/>
      <c r="N196" s="3"/>
      <c r="O196" s="3"/>
      <c r="P196" s="3"/>
      <c r="Q196" s="3"/>
      <c r="R196" s="3"/>
      <c r="S196" s="239"/>
      <c r="T196" s="3"/>
      <c r="U196" s="223">
        <v>129.0</v>
      </c>
      <c r="V196" s="325"/>
      <c r="W196" s="326"/>
      <c r="X196" s="3"/>
      <c r="Y196" s="3"/>
      <c r="Z196" s="3"/>
      <c r="AA196" s="3"/>
      <c r="AB196" s="3"/>
      <c r="AC196" s="3"/>
      <c r="AD196" s="3"/>
      <c r="AE196" s="3"/>
      <c r="AF196" s="3"/>
      <c r="AG196" s="3"/>
      <c r="AH196" s="3"/>
      <c r="AI196" s="3"/>
      <c r="AJ196" s="3"/>
      <c r="AK196" s="3"/>
      <c r="AL196" s="239"/>
      <c r="AM196" s="3"/>
      <c r="AN196" s="223">
        <v>129.0</v>
      </c>
      <c r="AO196" s="325"/>
      <c r="AP196" s="326"/>
      <c r="AQ196" s="3"/>
      <c r="AR196" s="3"/>
      <c r="AS196" s="3"/>
      <c r="AT196" s="3"/>
      <c r="AU196" s="3"/>
      <c r="AV196" s="3"/>
      <c r="AW196" s="3"/>
      <c r="AX196" s="3"/>
      <c r="AY196" s="3"/>
      <c r="AZ196" s="3"/>
      <c r="BA196" s="3"/>
      <c r="BB196" s="3"/>
      <c r="BC196" s="3"/>
      <c r="BD196" s="3"/>
      <c r="BE196" s="239"/>
      <c r="BF196" s="3"/>
      <c r="BG196" s="223">
        <v>129.0</v>
      </c>
      <c r="BH196" s="325"/>
      <c r="BI196" s="326"/>
      <c r="BJ196" s="3"/>
      <c r="BK196" s="3"/>
      <c r="BL196" s="3"/>
      <c r="BM196" s="3"/>
      <c r="BN196" s="3"/>
      <c r="BO196" s="3"/>
      <c r="BP196" s="3"/>
      <c r="BQ196" s="3"/>
      <c r="BR196" s="3"/>
      <c r="BS196" s="3"/>
      <c r="BT196" s="3"/>
      <c r="BU196" s="3"/>
      <c r="BV196" s="3"/>
      <c r="BW196" s="3"/>
      <c r="BX196" s="239"/>
      <c r="BY196" s="3"/>
      <c r="BZ196" s="223">
        <v>129.0</v>
      </c>
      <c r="CA196" s="325"/>
      <c r="CB196" s="326"/>
      <c r="CC196" s="3"/>
      <c r="CD196" s="3"/>
      <c r="CE196" s="3"/>
      <c r="CF196" s="3"/>
      <c r="CG196" s="3"/>
      <c r="CH196" s="3"/>
      <c r="CI196" s="3"/>
      <c r="CJ196" s="3"/>
      <c r="CK196" s="3"/>
      <c r="CL196" s="3"/>
      <c r="CM196" s="3"/>
      <c r="CN196" s="3"/>
      <c r="CO196" s="3"/>
      <c r="CP196" s="3"/>
      <c r="CQ196" s="239"/>
    </row>
    <row r="197" ht="12.75" customHeight="1">
      <c r="A197" s="3"/>
      <c r="B197" s="223">
        <v>130.0</v>
      </c>
      <c r="C197" s="325"/>
      <c r="D197" s="326"/>
      <c r="E197" s="3"/>
      <c r="F197" s="3"/>
      <c r="G197" s="3"/>
      <c r="H197" s="3"/>
      <c r="I197" s="3"/>
      <c r="J197" s="3"/>
      <c r="K197" s="3"/>
      <c r="L197" s="3"/>
      <c r="M197" s="3"/>
      <c r="N197" s="3"/>
      <c r="O197" s="3"/>
      <c r="P197" s="3"/>
      <c r="Q197" s="3"/>
      <c r="R197" s="3"/>
      <c r="S197" s="239"/>
      <c r="T197" s="3"/>
      <c r="U197" s="223">
        <v>130.0</v>
      </c>
      <c r="V197" s="325"/>
      <c r="W197" s="326"/>
      <c r="X197" s="3"/>
      <c r="Y197" s="3"/>
      <c r="Z197" s="3"/>
      <c r="AA197" s="3"/>
      <c r="AB197" s="3"/>
      <c r="AC197" s="3"/>
      <c r="AD197" s="3"/>
      <c r="AE197" s="3"/>
      <c r="AF197" s="3"/>
      <c r="AG197" s="3"/>
      <c r="AH197" s="3"/>
      <c r="AI197" s="3"/>
      <c r="AJ197" s="3"/>
      <c r="AK197" s="3"/>
      <c r="AL197" s="239"/>
      <c r="AM197" s="3"/>
      <c r="AN197" s="223">
        <v>130.0</v>
      </c>
      <c r="AO197" s="325"/>
      <c r="AP197" s="326"/>
      <c r="AQ197" s="3"/>
      <c r="AR197" s="3"/>
      <c r="AS197" s="3"/>
      <c r="AT197" s="3"/>
      <c r="AU197" s="3"/>
      <c r="AV197" s="3"/>
      <c r="AW197" s="3"/>
      <c r="AX197" s="3"/>
      <c r="AY197" s="3"/>
      <c r="AZ197" s="3"/>
      <c r="BA197" s="3"/>
      <c r="BB197" s="3"/>
      <c r="BC197" s="3"/>
      <c r="BD197" s="3"/>
      <c r="BE197" s="239"/>
      <c r="BF197" s="3"/>
      <c r="BG197" s="223">
        <v>130.0</v>
      </c>
      <c r="BH197" s="325"/>
      <c r="BI197" s="326"/>
      <c r="BJ197" s="3"/>
      <c r="BK197" s="3"/>
      <c r="BL197" s="3"/>
      <c r="BM197" s="3"/>
      <c r="BN197" s="3"/>
      <c r="BO197" s="3"/>
      <c r="BP197" s="3"/>
      <c r="BQ197" s="3"/>
      <c r="BR197" s="3"/>
      <c r="BS197" s="3"/>
      <c r="BT197" s="3"/>
      <c r="BU197" s="3"/>
      <c r="BV197" s="3"/>
      <c r="BW197" s="3"/>
      <c r="BX197" s="239"/>
      <c r="BY197" s="3"/>
      <c r="BZ197" s="223">
        <v>130.0</v>
      </c>
      <c r="CA197" s="325"/>
      <c r="CB197" s="326"/>
      <c r="CC197" s="3"/>
      <c r="CD197" s="3"/>
      <c r="CE197" s="3"/>
      <c r="CF197" s="3"/>
      <c r="CG197" s="3"/>
      <c r="CH197" s="3"/>
      <c r="CI197" s="3"/>
      <c r="CJ197" s="3"/>
      <c r="CK197" s="3"/>
      <c r="CL197" s="3"/>
      <c r="CM197" s="3"/>
      <c r="CN197" s="3"/>
      <c r="CO197" s="3"/>
      <c r="CP197" s="3"/>
      <c r="CQ197" s="239"/>
    </row>
    <row r="198" ht="12.75" customHeight="1">
      <c r="A198" s="3"/>
      <c r="B198" s="223">
        <v>131.0</v>
      </c>
      <c r="C198" s="325"/>
      <c r="D198" s="326"/>
      <c r="E198" s="3"/>
      <c r="F198" s="3"/>
      <c r="G198" s="3"/>
      <c r="H198" s="3"/>
      <c r="I198" s="3"/>
      <c r="J198" s="3"/>
      <c r="K198" s="3"/>
      <c r="L198" s="3"/>
      <c r="M198" s="3"/>
      <c r="N198" s="3"/>
      <c r="O198" s="3"/>
      <c r="P198" s="3"/>
      <c r="Q198" s="3"/>
      <c r="R198" s="3"/>
      <c r="S198" s="239"/>
      <c r="T198" s="3"/>
      <c r="U198" s="223">
        <v>131.0</v>
      </c>
      <c r="V198" s="325"/>
      <c r="W198" s="326"/>
      <c r="X198" s="3"/>
      <c r="Y198" s="3"/>
      <c r="Z198" s="3"/>
      <c r="AA198" s="3"/>
      <c r="AB198" s="3"/>
      <c r="AC198" s="3"/>
      <c r="AD198" s="3"/>
      <c r="AE198" s="3"/>
      <c r="AF198" s="3"/>
      <c r="AG198" s="3"/>
      <c r="AH198" s="3"/>
      <c r="AI198" s="3"/>
      <c r="AJ198" s="3"/>
      <c r="AK198" s="3"/>
      <c r="AL198" s="239"/>
      <c r="AM198" s="3"/>
      <c r="AN198" s="223">
        <v>131.0</v>
      </c>
      <c r="AO198" s="325"/>
      <c r="AP198" s="326"/>
      <c r="AQ198" s="3"/>
      <c r="AR198" s="3"/>
      <c r="AS198" s="3"/>
      <c r="AT198" s="3"/>
      <c r="AU198" s="3"/>
      <c r="AV198" s="3"/>
      <c r="AW198" s="3"/>
      <c r="AX198" s="3"/>
      <c r="AY198" s="3"/>
      <c r="AZ198" s="3"/>
      <c r="BA198" s="3"/>
      <c r="BB198" s="3"/>
      <c r="BC198" s="3"/>
      <c r="BD198" s="3"/>
      <c r="BE198" s="239"/>
      <c r="BF198" s="3"/>
      <c r="BG198" s="223">
        <v>131.0</v>
      </c>
      <c r="BH198" s="325"/>
      <c r="BI198" s="326"/>
      <c r="BJ198" s="3"/>
      <c r="BK198" s="3"/>
      <c r="BL198" s="3"/>
      <c r="BM198" s="3"/>
      <c r="BN198" s="3"/>
      <c r="BO198" s="3"/>
      <c r="BP198" s="3"/>
      <c r="BQ198" s="3"/>
      <c r="BR198" s="3"/>
      <c r="BS198" s="3"/>
      <c r="BT198" s="3"/>
      <c r="BU198" s="3"/>
      <c r="BV198" s="3"/>
      <c r="BW198" s="3"/>
      <c r="BX198" s="239"/>
      <c r="BY198" s="3"/>
      <c r="BZ198" s="223">
        <v>131.0</v>
      </c>
      <c r="CA198" s="325"/>
      <c r="CB198" s="326"/>
      <c r="CC198" s="3"/>
      <c r="CD198" s="3"/>
      <c r="CE198" s="3"/>
      <c r="CF198" s="3"/>
      <c r="CG198" s="3"/>
      <c r="CH198" s="3"/>
      <c r="CI198" s="3"/>
      <c r="CJ198" s="3"/>
      <c r="CK198" s="3"/>
      <c r="CL198" s="3"/>
      <c r="CM198" s="3"/>
      <c r="CN198" s="3"/>
      <c r="CO198" s="3"/>
      <c r="CP198" s="3"/>
      <c r="CQ198" s="239"/>
    </row>
    <row r="199" ht="12.75" customHeight="1">
      <c r="A199" s="3"/>
      <c r="B199" s="223">
        <v>132.0</v>
      </c>
      <c r="C199" s="325"/>
      <c r="D199" s="326"/>
      <c r="E199" s="3"/>
      <c r="F199" s="3"/>
      <c r="G199" s="3"/>
      <c r="H199" s="3"/>
      <c r="I199" s="3"/>
      <c r="J199" s="3"/>
      <c r="K199" s="3"/>
      <c r="L199" s="3"/>
      <c r="M199" s="3"/>
      <c r="N199" s="3"/>
      <c r="O199" s="3"/>
      <c r="P199" s="3"/>
      <c r="Q199" s="3"/>
      <c r="R199" s="3"/>
      <c r="S199" s="239"/>
      <c r="T199" s="3"/>
      <c r="U199" s="223">
        <v>132.0</v>
      </c>
      <c r="V199" s="325"/>
      <c r="W199" s="326"/>
      <c r="X199" s="3"/>
      <c r="Y199" s="3"/>
      <c r="Z199" s="3"/>
      <c r="AA199" s="3"/>
      <c r="AB199" s="3"/>
      <c r="AC199" s="3"/>
      <c r="AD199" s="3"/>
      <c r="AE199" s="3"/>
      <c r="AF199" s="3"/>
      <c r="AG199" s="3"/>
      <c r="AH199" s="3"/>
      <c r="AI199" s="3"/>
      <c r="AJ199" s="3"/>
      <c r="AK199" s="3"/>
      <c r="AL199" s="239"/>
      <c r="AM199" s="3"/>
      <c r="AN199" s="223">
        <v>132.0</v>
      </c>
      <c r="AO199" s="325"/>
      <c r="AP199" s="326"/>
      <c r="AQ199" s="3"/>
      <c r="AR199" s="3"/>
      <c r="AS199" s="3"/>
      <c r="AT199" s="3"/>
      <c r="AU199" s="3"/>
      <c r="AV199" s="3"/>
      <c r="AW199" s="3"/>
      <c r="AX199" s="3"/>
      <c r="AY199" s="3"/>
      <c r="AZ199" s="3"/>
      <c r="BA199" s="3"/>
      <c r="BB199" s="3"/>
      <c r="BC199" s="3"/>
      <c r="BD199" s="3"/>
      <c r="BE199" s="239"/>
      <c r="BF199" s="3"/>
      <c r="BG199" s="223">
        <v>132.0</v>
      </c>
      <c r="BH199" s="325"/>
      <c r="BI199" s="326"/>
      <c r="BJ199" s="3"/>
      <c r="BK199" s="3"/>
      <c r="BL199" s="3"/>
      <c r="BM199" s="3"/>
      <c r="BN199" s="3"/>
      <c r="BO199" s="3"/>
      <c r="BP199" s="3"/>
      <c r="BQ199" s="3"/>
      <c r="BR199" s="3"/>
      <c r="BS199" s="3"/>
      <c r="BT199" s="3"/>
      <c r="BU199" s="3"/>
      <c r="BV199" s="3"/>
      <c r="BW199" s="3"/>
      <c r="BX199" s="239"/>
      <c r="BY199" s="3"/>
      <c r="BZ199" s="223">
        <v>132.0</v>
      </c>
      <c r="CA199" s="325"/>
      <c r="CB199" s="326"/>
      <c r="CC199" s="3"/>
      <c r="CD199" s="3"/>
      <c r="CE199" s="3"/>
      <c r="CF199" s="3"/>
      <c r="CG199" s="3"/>
      <c r="CH199" s="3"/>
      <c r="CI199" s="3"/>
      <c r="CJ199" s="3"/>
      <c r="CK199" s="3"/>
      <c r="CL199" s="3"/>
      <c r="CM199" s="3"/>
      <c r="CN199" s="3"/>
      <c r="CO199" s="3"/>
      <c r="CP199" s="3"/>
      <c r="CQ199" s="239"/>
    </row>
    <row r="200" ht="12.75" customHeight="1">
      <c r="A200" s="3"/>
      <c r="B200" s="223">
        <v>133.0</v>
      </c>
      <c r="C200" s="325"/>
      <c r="D200" s="326"/>
      <c r="E200" s="3"/>
      <c r="F200" s="3"/>
      <c r="G200" s="3"/>
      <c r="H200" s="3"/>
      <c r="I200" s="3"/>
      <c r="J200" s="3"/>
      <c r="K200" s="3"/>
      <c r="L200" s="3"/>
      <c r="M200" s="3"/>
      <c r="N200" s="3"/>
      <c r="O200" s="3"/>
      <c r="P200" s="3"/>
      <c r="Q200" s="3"/>
      <c r="R200" s="3"/>
      <c r="S200" s="239"/>
      <c r="T200" s="3"/>
      <c r="U200" s="223">
        <v>133.0</v>
      </c>
      <c r="V200" s="325"/>
      <c r="W200" s="326"/>
      <c r="X200" s="3"/>
      <c r="Y200" s="3"/>
      <c r="Z200" s="3"/>
      <c r="AA200" s="3"/>
      <c r="AB200" s="3"/>
      <c r="AC200" s="3"/>
      <c r="AD200" s="3"/>
      <c r="AE200" s="3"/>
      <c r="AF200" s="3"/>
      <c r="AG200" s="3"/>
      <c r="AH200" s="3"/>
      <c r="AI200" s="3"/>
      <c r="AJ200" s="3"/>
      <c r="AK200" s="3"/>
      <c r="AL200" s="239"/>
      <c r="AM200" s="3"/>
      <c r="AN200" s="223">
        <v>133.0</v>
      </c>
      <c r="AO200" s="325"/>
      <c r="AP200" s="326"/>
      <c r="AQ200" s="3"/>
      <c r="AR200" s="3"/>
      <c r="AS200" s="3"/>
      <c r="AT200" s="3"/>
      <c r="AU200" s="3"/>
      <c r="AV200" s="3"/>
      <c r="AW200" s="3"/>
      <c r="AX200" s="3"/>
      <c r="AY200" s="3"/>
      <c r="AZ200" s="3"/>
      <c r="BA200" s="3"/>
      <c r="BB200" s="3"/>
      <c r="BC200" s="3"/>
      <c r="BD200" s="3"/>
      <c r="BE200" s="239"/>
      <c r="BF200" s="3"/>
      <c r="BG200" s="223">
        <v>133.0</v>
      </c>
      <c r="BH200" s="325"/>
      <c r="BI200" s="326"/>
      <c r="BJ200" s="3"/>
      <c r="BK200" s="3"/>
      <c r="BL200" s="3"/>
      <c r="BM200" s="3"/>
      <c r="BN200" s="3"/>
      <c r="BO200" s="3"/>
      <c r="BP200" s="3"/>
      <c r="BQ200" s="3"/>
      <c r="BR200" s="3"/>
      <c r="BS200" s="3"/>
      <c r="BT200" s="3"/>
      <c r="BU200" s="3"/>
      <c r="BV200" s="3"/>
      <c r="BW200" s="3"/>
      <c r="BX200" s="239"/>
      <c r="BY200" s="3"/>
      <c r="BZ200" s="223">
        <v>133.0</v>
      </c>
      <c r="CA200" s="325"/>
      <c r="CB200" s="326"/>
      <c r="CC200" s="3"/>
      <c r="CD200" s="3"/>
      <c r="CE200" s="3"/>
      <c r="CF200" s="3"/>
      <c r="CG200" s="3"/>
      <c r="CH200" s="3"/>
      <c r="CI200" s="3"/>
      <c r="CJ200" s="3"/>
      <c r="CK200" s="3"/>
      <c r="CL200" s="3"/>
      <c r="CM200" s="3"/>
      <c r="CN200" s="3"/>
      <c r="CO200" s="3"/>
      <c r="CP200" s="3"/>
      <c r="CQ200" s="239"/>
    </row>
    <row r="201" ht="12.75" customHeight="1">
      <c r="A201" s="3"/>
      <c r="B201" s="223">
        <v>134.0</v>
      </c>
      <c r="C201" s="325"/>
      <c r="D201" s="326"/>
      <c r="E201" s="3"/>
      <c r="F201" s="3"/>
      <c r="G201" s="3"/>
      <c r="H201" s="3"/>
      <c r="I201" s="3"/>
      <c r="J201" s="3"/>
      <c r="K201" s="3"/>
      <c r="L201" s="3"/>
      <c r="M201" s="3"/>
      <c r="N201" s="3"/>
      <c r="O201" s="3"/>
      <c r="P201" s="3"/>
      <c r="Q201" s="3"/>
      <c r="R201" s="3"/>
      <c r="S201" s="239"/>
      <c r="T201" s="3"/>
      <c r="U201" s="223">
        <v>134.0</v>
      </c>
      <c r="V201" s="325"/>
      <c r="W201" s="326"/>
      <c r="X201" s="3"/>
      <c r="Y201" s="3"/>
      <c r="Z201" s="3"/>
      <c r="AA201" s="3"/>
      <c r="AB201" s="3"/>
      <c r="AC201" s="3"/>
      <c r="AD201" s="3"/>
      <c r="AE201" s="3"/>
      <c r="AF201" s="3"/>
      <c r="AG201" s="3"/>
      <c r="AH201" s="3"/>
      <c r="AI201" s="3"/>
      <c r="AJ201" s="3"/>
      <c r="AK201" s="3"/>
      <c r="AL201" s="239"/>
      <c r="AM201" s="3"/>
      <c r="AN201" s="223">
        <v>134.0</v>
      </c>
      <c r="AO201" s="325"/>
      <c r="AP201" s="326"/>
      <c r="AQ201" s="3"/>
      <c r="AR201" s="3"/>
      <c r="AS201" s="3"/>
      <c r="AT201" s="3"/>
      <c r="AU201" s="3"/>
      <c r="AV201" s="3"/>
      <c r="AW201" s="3"/>
      <c r="AX201" s="3"/>
      <c r="AY201" s="3"/>
      <c r="AZ201" s="3"/>
      <c r="BA201" s="3"/>
      <c r="BB201" s="3"/>
      <c r="BC201" s="3"/>
      <c r="BD201" s="3"/>
      <c r="BE201" s="239"/>
      <c r="BF201" s="3"/>
      <c r="BG201" s="223">
        <v>134.0</v>
      </c>
      <c r="BH201" s="325"/>
      <c r="BI201" s="326"/>
      <c r="BJ201" s="3"/>
      <c r="BK201" s="3"/>
      <c r="BL201" s="3"/>
      <c r="BM201" s="3"/>
      <c r="BN201" s="3"/>
      <c r="BO201" s="3"/>
      <c r="BP201" s="3"/>
      <c r="BQ201" s="3"/>
      <c r="BR201" s="3"/>
      <c r="BS201" s="3"/>
      <c r="BT201" s="3"/>
      <c r="BU201" s="3"/>
      <c r="BV201" s="3"/>
      <c r="BW201" s="3"/>
      <c r="BX201" s="239"/>
      <c r="BY201" s="3"/>
      <c r="BZ201" s="223">
        <v>134.0</v>
      </c>
      <c r="CA201" s="325"/>
      <c r="CB201" s="326"/>
      <c r="CC201" s="3"/>
      <c r="CD201" s="3"/>
      <c r="CE201" s="3"/>
      <c r="CF201" s="3"/>
      <c r="CG201" s="3"/>
      <c r="CH201" s="3"/>
      <c r="CI201" s="3"/>
      <c r="CJ201" s="3"/>
      <c r="CK201" s="3"/>
      <c r="CL201" s="3"/>
      <c r="CM201" s="3"/>
      <c r="CN201" s="3"/>
      <c r="CO201" s="3"/>
      <c r="CP201" s="3"/>
      <c r="CQ201" s="239"/>
    </row>
    <row r="202" ht="12.75" customHeight="1">
      <c r="A202" s="3"/>
      <c r="B202" s="223">
        <v>135.0</v>
      </c>
      <c r="C202" s="325"/>
      <c r="D202" s="326"/>
      <c r="E202" s="3"/>
      <c r="F202" s="3"/>
      <c r="G202" s="3"/>
      <c r="H202" s="3"/>
      <c r="I202" s="3"/>
      <c r="J202" s="3"/>
      <c r="K202" s="3"/>
      <c r="L202" s="3"/>
      <c r="M202" s="3"/>
      <c r="N202" s="3"/>
      <c r="O202" s="3"/>
      <c r="P202" s="3"/>
      <c r="Q202" s="3"/>
      <c r="R202" s="3"/>
      <c r="S202" s="239"/>
      <c r="T202" s="3"/>
      <c r="U202" s="223">
        <v>135.0</v>
      </c>
      <c r="V202" s="325"/>
      <c r="W202" s="326"/>
      <c r="X202" s="3"/>
      <c r="Y202" s="3"/>
      <c r="Z202" s="3"/>
      <c r="AA202" s="3"/>
      <c r="AB202" s="3"/>
      <c r="AC202" s="3"/>
      <c r="AD202" s="3"/>
      <c r="AE202" s="3"/>
      <c r="AF202" s="3"/>
      <c r="AG202" s="3"/>
      <c r="AH202" s="3"/>
      <c r="AI202" s="3"/>
      <c r="AJ202" s="3"/>
      <c r="AK202" s="3"/>
      <c r="AL202" s="239"/>
      <c r="AM202" s="3"/>
      <c r="AN202" s="223">
        <v>135.0</v>
      </c>
      <c r="AO202" s="325"/>
      <c r="AP202" s="326"/>
      <c r="AQ202" s="3"/>
      <c r="AR202" s="3"/>
      <c r="AS202" s="3"/>
      <c r="AT202" s="3"/>
      <c r="AU202" s="3"/>
      <c r="AV202" s="3"/>
      <c r="AW202" s="3"/>
      <c r="AX202" s="3"/>
      <c r="AY202" s="3"/>
      <c r="AZ202" s="3"/>
      <c r="BA202" s="3"/>
      <c r="BB202" s="3"/>
      <c r="BC202" s="3"/>
      <c r="BD202" s="3"/>
      <c r="BE202" s="239"/>
      <c r="BF202" s="3"/>
      <c r="BG202" s="223">
        <v>135.0</v>
      </c>
      <c r="BH202" s="325"/>
      <c r="BI202" s="326"/>
      <c r="BJ202" s="3"/>
      <c r="BK202" s="3"/>
      <c r="BL202" s="3"/>
      <c r="BM202" s="3"/>
      <c r="BN202" s="3"/>
      <c r="BO202" s="3"/>
      <c r="BP202" s="3"/>
      <c r="BQ202" s="3"/>
      <c r="BR202" s="3"/>
      <c r="BS202" s="3"/>
      <c r="BT202" s="3"/>
      <c r="BU202" s="3"/>
      <c r="BV202" s="3"/>
      <c r="BW202" s="3"/>
      <c r="BX202" s="239"/>
      <c r="BY202" s="3"/>
      <c r="BZ202" s="223">
        <v>135.0</v>
      </c>
      <c r="CA202" s="325"/>
      <c r="CB202" s="326"/>
      <c r="CC202" s="3"/>
      <c r="CD202" s="3"/>
      <c r="CE202" s="3"/>
      <c r="CF202" s="3"/>
      <c r="CG202" s="3"/>
      <c r="CH202" s="3"/>
      <c r="CI202" s="3"/>
      <c r="CJ202" s="3"/>
      <c r="CK202" s="3"/>
      <c r="CL202" s="3"/>
      <c r="CM202" s="3"/>
      <c r="CN202" s="3"/>
      <c r="CO202" s="3"/>
      <c r="CP202" s="3"/>
      <c r="CQ202" s="239"/>
    </row>
    <row r="203" ht="12.75" customHeight="1">
      <c r="A203" s="3"/>
      <c r="B203" s="223">
        <v>136.0</v>
      </c>
      <c r="C203" s="325"/>
      <c r="D203" s="326"/>
      <c r="E203" s="3"/>
      <c r="F203" s="3"/>
      <c r="G203" s="3"/>
      <c r="H203" s="3"/>
      <c r="I203" s="3"/>
      <c r="J203" s="3"/>
      <c r="K203" s="3"/>
      <c r="L203" s="3"/>
      <c r="M203" s="3"/>
      <c r="N203" s="3"/>
      <c r="O203" s="3"/>
      <c r="P203" s="3"/>
      <c r="Q203" s="3"/>
      <c r="R203" s="3"/>
      <c r="S203" s="239"/>
      <c r="T203" s="3"/>
      <c r="U203" s="223">
        <v>136.0</v>
      </c>
      <c r="V203" s="325"/>
      <c r="W203" s="326"/>
      <c r="X203" s="3"/>
      <c r="Y203" s="3"/>
      <c r="Z203" s="3"/>
      <c r="AA203" s="3"/>
      <c r="AB203" s="3"/>
      <c r="AC203" s="3"/>
      <c r="AD203" s="3"/>
      <c r="AE203" s="3"/>
      <c r="AF203" s="3"/>
      <c r="AG203" s="3"/>
      <c r="AH203" s="3"/>
      <c r="AI203" s="3"/>
      <c r="AJ203" s="3"/>
      <c r="AK203" s="3"/>
      <c r="AL203" s="239"/>
      <c r="AM203" s="3"/>
      <c r="AN203" s="223">
        <v>136.0</v>
      </c>
      <c r="AO203" s="325"/>
      <c r="AP203" s="326"/>
      <c r="AQ203" s="3"/>
      <c r="AR203" s="3"/>
      <c r="AS203" s="3"/>
      <c r="AT203" s="3"/>
      <c r="AU203" s="3"/>
      <c r="AV203" s="3"/>
      <c r="AW203" s="3"/>
      <c r="AX203" s="3"/>
      <c r="AY203" s="3"/>
      <c r="AZ203" s="3"/>
      <c r="BA203" s="3"/>
      <c r="BB203" s="3"/>
      <c r="BC203" s="3"/>
      <c r="BD203" s="3"/>
      <c r="BE203" s="239"/>
      <c r="BF203" s="3"/>
      <c r="BG203" s="223">
        <v>136.0</v>
      </c>
      <c r="BH203" s="325"/>
      <c r="BI203" s="326"/>
      <c r="BJ203" s="3"/>
      <c r="BK203" s="3"/>
      <c r="BL203" s="3"/>
      <c r="BM203" s="3"/>
      <c r="BN203" s="3"/>
      <c r="BO203" s="3"/>
      <c r="BP203" s="3"/>
      <c r="BQ203" s="3"/>
      <c r="BR203" s="3"/>
      <c r="BS203" s="3"/>
      <c r="BT203" s="3"/>
      <c r="BU203" s="3"/>
      <c r="BV203" s="3"/>
      <c r="BW203" s="3"/>
      <c r="BX203" s="239"/>
      <c r="BY203" s="3"/>
      <c r="BZ203" s="223">
        <v>136.0</v>
      </c>
      <c r="CA203" s="325"/>
      <c r="CB203" s="326"/>
      <c r="CC203" s="3"/>
      <c r="CD203" s="3"/>
      <c r="CE203" s="3"/>
      <c r="CF203" s="3"/>
      <c r="CG203" s="3"/>
      <c r="CH203" s="3"/>
      <c r="CI203" s="3"/>
      <c r="CJ203" s="3"/>
      <c r="CK203" s="3"/>
      <c r="CL203" s="3"/>
      <c r="CM203" s="3"/>
      <c r="CN203" s="3"/>
      <c r="CO203" s="3"/>
      <c r="CP203" s="3"/>
      <c r="CQ203" s="239"/>
    </row>
    <row r="204" ht="12.75" customHeight="1">
      <c r="A204" s="3"/>
      <c r="B204" s="223">
        <v>137.0</v>
      </c>
      <c r="C204" s="325"/>
      <c r="D204" s="326"/>
      <c r="E204" s="3"/>
      <c r="F204" s="3"/>
      <c r="G204" s="3"/>
      <c r="H204" s="3"/>
      <c r="I204" s="3"/>
      <c r="J204" s="3"/>
      <c r="K204" s="3"/>
      <c r="L204" s="3"/>
      <c r="M204" s="3"/>
      <c r="N204" s="3"/>
      <c r="O204" s="3"/>
      <c r="P204" s="3"/>
      <c r="Q204" s="3"/>
      <c r="R204" s="3"/>
      <c r="S204" s="239"/>
      <c r="T204" s="3"/>
      <c r="U204" s="223">
        <v>137.0</v>
      </c>
      <c r="V204" s="325"/>
      <c r="W204" s="326"/>
      <c r="X204" s="3"/>
      <c r="Y204" s="3"/>
      <c r="Z204" s="3"/>
      <c r="AA204" s="3"/>
      <c r="AB204" s="3"/>
      <c r="AC204" s="3"/>
      <c r="AD204" s="3"/>
      <c r="AE204" s="3"/>
      <c r="AF204" s="3"/>
      <c r="AG204" s="3"/>
      <c r="AH204" s="3"/>
      <c r="AI204" s="3"/>
      <c r="AJ204" s="3"/>
      <c r="AK204" s="3"/>
      <c r="AL204" s="239"/>
      <c r="AM204" s="3"/>
      <c r="AN204" s="223">
        <v>137.0</v>
      </c>
      <c r="AO204" s="325"/>
      <c r="AP204" s="326"/>
      <c r="AQ204" s="3"/>
      <c r="AR204" s="3"/>
      <c r="AS204" s="3"/>
      <c r="AT204" s="3"/>
      <c r="AU204" s="3"/>
      <c r="AV204" s="3"/>
      <c r="AW204" s="3"/>
      <c r="AX204" s="3"/>
      <c r="AY204" s="3"/>
      <c r="AZ204" s="3"/>
      <c r="BA204" s="3"/>
      <c r="BB204" s="3"/>
      <c r="BC204" s="3"/>
      <c r="BD204" s="3"/>
      <c r="BE204" s="239"/>
      <c r="BF204" s="3"/>
      <c r="BG204" s="223">
        <v>137.0</v>
      </c>
      <c r="BH204" s="325"/>
      <c r="BI204" s="326"/>
      <c r="BJ204" s="3"/>
      <c r="BK204" s="3"/>
      <c r="BL204" s="3"/>
      <c r="BM204" s="3"/>
      <c r="BN204" s="3"/>
      <c r="BO204" s="3"/>
      <c r="BP204" s="3"/>
      <c r="BQ204" s="3"/>
      <c r="BR204" s="3"/>
      <c r="BS204" s="3"/>
      <c r="BT204" s="3"/>
      <c r="BU204" s="3"/>
      <c r="BV204" s="3"/>
      <c r="BW204" s="3"/>
      <c r="BX204" s="239"/>
      <c r="BY204" s="3"/>
      <c r="BZ204" s="223">
        <v>137.0</v>
      </c>
      <c r="CA204" s="325"/>
      <c r="CB204" s="326"/>
      <c r="CC204" s="3"/>
      <c r="CD204" s="3"/>
      <c r="CE204" s="3"/>
      <c r="CF204" s="3"/>
      <c r="CG204" s="3"/>
      <c r="CH204" s="3"/>
      <c r="CI204" s="3"/>
      <c r="CJ204" s="3"/>
      <c r="CK204" s="3"/>
      <c r="CL204" s="3"/>
      <c r="CM204" s="3"/>
      <c r="CN204" s="3"/>
      <c r="CO204" s="3"/>
      <c r="CP204" s="3"/>
      <c r="CQ204" s="239"/>
    </row>
    <row r="205" ht="12.75" customHeight="1">
      <c r="A205" s="3"/>
      <c r="B205" s="223">
        <v>138.0</v>
      </c>
      <c r="C205" s="325"/>
      <c r="D205" s="326"/>
      <c r="E205" s="3"/>
      <c r="F205" s="3"/>
      <c r="G205" s="3"/>
      <c r="H205" s="3"/>
      <c r="I205" s="3"/>
      <c r="J205" s="3"/>
      <c r="K205" s="3"/>
      <c r="L205" s="3"/>
      <c r="M205" s="3"/>
      <c r="N205" s="3"/>
      <c r="O205" s="3"/>
      <c r="P205" s="3"/>
      <c r="Q205" s="3"/>
      <c r="R205" s="3"/>
      <c r="S205" s="239"/>
      <c r="T205" s="3"/>
      <c r="U205" s="223">
        <v>138.0</v>
      </c>
      <c r="V205" s="325"/>
      <c r="W205" s="326"/>
      <c r="X205" s="3"/>
      <c r="Y205" s="3"/>
      <c r="Z205" s="3"/>
      <c r="AA205" s="3"/>
      <c r="AB205" s="3"/>
      <c r="AC205" s="3"/>
      <c r="AD205" s="3"/>
      <c r="AE205" s="3"/>
      <c r="AF205" s="3"/>
      <c r="AG205" s="3"/>
      <c r="AH205" s="3"/>
      <c r="AI205" s="3"/>
      <c r="AJ205" s="3"/>
      <c r="AK205" s="3"/>
      <c r="AL205" s="239"/>
      <c r="AM205" s="3"/>
      <c r="AN205" s="223">
        <v>138.0</v>
      </c>
      <c r="AO205" s="325"/>
      <c r="AP205" s="326"/>
      <c r="AQ205" s="3"/>
      <c r="AR205" s="3"/>
      <c r="AS205" s="3"/>
      <c r="AT205" s="3"/>
      <c r="AU205" s="3"/>
      <c r="AV205" s="3"/>
      <c r="AW205" s="3"/>
      <c r="AX205" s="3"/>
      <c r="AY205" s="3"/>
      <c r="AZ205" s="3"/>
      <c r="BA205" s="3"/>
      <c r="BB205" s="3"/>
      <c r="BC205" s="3"/>
      <c r="BD205" s="3"/>
      <c r="BE205" s="239"/>
      <c r="BF205" s="3"/>
      <c r="BG205" s="223">
        <v>138.0</v>
      </c>
      <c r="BH205" s="325"/>
      <c r="BI205" s="326"/>
      <c r="BJ205" s="3"/>
      <c r="BK205" s="3"/>
      <c r="BL205" s="3"/>
      <c r="BM205" s="3"/>
      <c r="BN205" s="3"/>
      <c r="BO205" s="3"/>
      <c r="BP205" s="3"/>
      <c r="BQ205" s="3"/>
      <c r="BR205" s="3"/>
      <c r="BS205" s="3"/>
      <c r="BT205" s="3"/>
      <c r="BU205" s="3"/>
      <c r="BV205" s="3"/>
      <c r="BW205" s="3"/>
      <c r="BX205" s="239"/>
      <c r="BY205" s="3"/>
      <c r="BZ205" s="223">
        <v>138.0</v>
      </c>
      <c r="CA205" s="325"/>
      <c r="CB205" s="326"/>
      <c r="CC205" s="3"/>
      <c r="CD205" s="3"/>
      <c r="CE205" s="3"/>
      <c r="CF205" s="3"/>
      <c r="CG205" s="3"/>
      <c r="CH205" s="3"/>
      <c r="CI205" s="3"/>
      <c r="CJ205" s="3"/>
      <c r="CK205" s="3"/>
      <c r="CL205" s="3"/>
      <c r="CM205" s="3"/>
      <c r="CN205" s="3"/>
      <c r="CO205" s="3"/>
      <c r="CP205" s="3"/>
      <c r="CQ205" s="239"/>
    </row>
    <row r="206" ht="12.75" customHeight="1">
      <c r="A206" s="3"/>
      <c r="B206" s="223">
        <v>139.0</v>
      </c>
      <c r="C206" s="325"/>
      <c r="D206" s="326"/>
      <c r="E206" s="3"/>
      <c r="F206" s="3"/>
      <c r="G206" s="3"/>
      <c r="H206" s="3"/>
      <c r="I206" s="3"/>
      <c r="J206" s="3"/>
      <c r="K206" s="3"/>
      <c r="L206" s="3"/>
      <c r="M206" s="3"/>
      <c r="N206" s="3"/>
      <c r="O206" s="3"/>
      <c r="P206" s="3"/>
      <c r="Q206" s="3"/>
      <c r="R206" s="3"/>
      <c r="S206" s="239"/>
      <c r="T206" s="3"/>
      <c r="U206" s="223">
        <v>139.0</v>
      </c>
      <c r="V206" s="325"/>
      <c r="W206" s="326"/>
      <c r="X206" s="3"/>
      <c r="Y206" s="3"/>
      <c r="Z206" s="3"/>
      <c r="AA206" s="3"/>
      <c r="AB206" s="3"/>
      <c r="AC206" s="3"/>
      <c r="AD206" s="3"/>
      <c r="AE206" s="3"/>
      <c r="AF206" s="3"/>
      <c r="AG206" s="3"/>
      <c r="AH206" s="3"/>
      <c r="AI206" s="3"/>
      <c r="AJ206" s="3"/>
      <c r="AK206" s="3"/>
      <c r="AL206" s="239"/>
      <c r="AM206" s="3"/>
      <c r="AN206" s="223">
        <v>139.0</v>
      </c>
      <c r="AO206" s="325"/>
      <c r="AP206" s="326"/>
      <c r="AQ206" s="3"/>
      <c r="AR206" s="3"/>
      <c r="AS206" s="3"/>
      <c r="AT206" s="3"/>
      <c r="AU206" s="3"/>
      <c r="AV206" s="3"/>
      <c r="AW206" s="3"/>
      <c r="AX206" s="3"/>
      <c r="AY206" s="3"/>
      <c r="AZ206" s="3"/>
      <c r="BA206" s="3"/>
      <c r="BB206" s="3"/>
      <c r="BC206" s="3"/>
      <c r="BD206" s="3"/>
      <c r="BE206" s="239"/>
      <c r="BF206" s="3"/>
      <c r="BG206" s="223">
        <v>139.0</v>
      </c>
      <c r="BH206" s="325"/>
      <c r="BI206" s="326"/>
      <c r="BJ206" s="3"/>
      <c r="BK206" s="3"/>
      <c r="BL206" s="3"/>
      <c r="BM206" s="3"/>
      <c r="BN206" s="3"/>
      <c r="BO206" s="3"/>
      <c r="BP206" s="3"/>
      <c r="BQ206" s="3"/>
      <c r="BR206" s="3"/>
      <c r="BS206" s="3"/>
      <c r="BT206" s="3"/>
      <c r="BU206" s="3"/>
      <c r="BV206" s="3"/>
      <c r="BW206" s="3"/>
      <c r="BX206" s="239"/>
      <c r="BY206" s="3"/>
      <c r="BZ206" s="223">
        <v>139.0</v>
      </c>
      <c r="CA206" s="325"/>
      <c r="CB206" s="326"/>
      <c r="CC206" s="3"/>
      <c r="CD206" s="3"/>
      <c r="CE206" s="3"/>
      <c r="CF206" s="3"/>
      <c r="CG206" s="3"/>
      <c r="CH206" s="3"/>
      <c r="CI206" s="3"/>
      <c r="CJ206" s="3"/>
      <c r="CK206" s="3"/>
      <c r="CL206" s="3"/>
      <c r="CM206" s="3"/>
      <c r="CN206" s="3"/>
      <c r="CO206" s="3"/>
      <c r="CP206" s="3"/>
      <c r="CQ206" s="239"/>
    </row>
    <row r="207" ht="12.75" customHeight="1">
      <c r="A207" s="3"/>
      <c r="B207" s="223">
        <v>140.0</v>
      </c>
      <c r="C207" s="325"/>
      <c r="D207" s="326"/>
      <c r="E207" s="3"/>
      <c r="F207" s="3"/>
      <c r="G207" s="3"/>
      <c r="H207" s="3"/>
      <c r="I207" s="3"/>
      <c r="J207" s="3"/>
      <c r="K207" s="3"/>
      <c r="L207" s="3"/>
      <c r="M207" s="3"/>
      <c r="N207" s="3"/>
      <c r="O207" s="3"/>
      <c r="P207" s="3"/>
      <c r="Q207" s="3"/>
      <c r="R207" s="3"/>
      <c r="S207" s="239"/>
      <c r="T207" s="3"/>
      <c r="U207" s="223">
        <v>140.0</v>
      </c>
      <c r="V207" s="325"/>
      <c r="W207" s="326"/>
      <c r="X207" s="3"/>
      <c r="Y207" s="3"/>
      <c r="Z207" s="3"/>
      <c r="AA207" s="3"/>
      <c r="AB207" s="3"/>
      <c r="AC207" s="3"/>
      <c r="AD207" s="3"/>
      <c r="AE207" s="3"/>
      <c r="AF207" s="3"/>
      <c r="AG207" s="3"/>
      <c r="AH207" s="3"/>
      <c r="AI207" s="3"/>
      <c r="AJ207" s="3"/>
      <c r="AK207" s="3"/>
      <c r="AL207" s="239"/>
      <c r="AM207" s="3"/>
      <c r="AN207" s="223">
        <v>140.0</v>
      </c>
      <c r="AO207" s="325"/>
      <c r="AP207" s="326"/>
      <c r="AQ207" s="3"/>
      <c r="AR207" s="3"/>
      <c r="AS207" s="3"/>
      <c r="AT207" s="3"/>
      <c r="AU207" s="3"/>
      <c r="AV207" s="3"/>
      <c r="AW207" s="3"/>
      <c r="AX207" s="3"/>
      <c r="AY207" s="3"/>
      <c r="AZ207" s="3"/>
      <c r="BA207" s="3"/>
      <c r="BB207" s="3"/>
      <c r="BC207" s="3"/>
      <c r="BD207" s="3"/>
      <c r="BE207" s="239"/>
      <c r="BF207" s="3"/>
      <c r="BG207" s="223">
        <v>140.0</v>
      </c>
      <c r="BH207" s="325"/>
      <c r="BI207" s="326"/>
      <c r="BJ207" s="3"/>
      <c r="BK207" s="3"/>
      <c r="BL207" s="3"/>
      <c r="BM207" s="3"/>
      <c r="BN207" s="3"/>
      <c r="BO207" s="3"/>
      <c r="BP207" s="3"/>
      <c r="BQ207" s="3"/>
      <c r="BR207" s="3"/>
      <c r="BS207" s="3"/>
      <c r="BT207" s="3"/>
      <c r="BU207" s="3"/>
      <c r="BV207" s="3"/>
      <c r="BW207" s="3"/>
      <c r="BX207" s="239"/>
      <c r="BY207" s="3"/>
      <c r="BZ207" s="223">
        <v>140.0</v>
      </c>
      <c r="CA207" s="325"/>
      <c r="CB207" s="326"/>
      <c r="CC207" s="3"/>
      <c r="CD207" s="3"/>
      <c r="CE207" s="3"/>
      <c r="CF207" s="3"/>
      <c r="CG207" s="3"/>
      <c r="CH207" s="3"/>
      <c r="CI207" s="3"/>
      <c r="CJ207" s="3"/>
      <c r="CK207" s="3"/>
      <c r="CL207" s="3"/>
      <c r="CM207" s="3"/>
      <c r="CN207" s="3"/>
      <c r="CO207" s="3"/>
      <c r="CP207" s="3"/>
      <c r="CQ207" s="239"/>
    </row>
    <row r="208" ht="12.75" customHeight="1">
      <c r="A208" s="3"/>
      <c r="B208" s="223">
        <v>141.0</v>
      </c>
      <c r="C208" s="325"/>
      <c r="D208" s="326"/>
      <c r="E208" s="3"/>
      <c r="F208" s="3"/>
      <c r="G208" s="3"/>
      <c r="H208" s="3"/>
      <c r="I208" s="3"/>
      <c r="J208" s="3"/>
      <c r="K208" s="3"/>
      <c r="L208" s="3"/>
      <c r="M208" s="3"/>
      <c r="N208" s="3"/>
      <c r="O208" s="3"/>
      <c r="P208" s="3"/>
      <c r="Q208" s="3"/>
      <c r="R208" s="3"/>
      <c r="S208" s="239"/>
      <c r="T208" s="3"/>
      <c r="U208" s="223">
        <v>141.0</v>
      </c>
      <c r="V208" s="325"/>
      <c r="W208" s="326"/>
      <c r="X208" s="3"/>
      <c r="Y208" s="3"/>
      <c r="Z208" s="3"/>
      <c r="AA208" s="3"/>
      <c r="AB208" s="3"/>
      <c r="AC208" s="3"/>
      <c r="AD208" s="3"/>
      <c r="AE208" s="3"/>
      <c r="AF208" s="3"/>
      <c r="AG208" s="3"/>
      <c r="AH208" s="3"/>
      <c r="AI208" s="3"/>
      <c r="AJ208" s="3"/>
      <c r="AK208" s="3"/>
      <c r="AL208" s="239"/>
      <c r="AM208" s="3"/>
      <c r="AN208" s="223">
        <v>141.0</v>
      </c>
      <c r="AO208" s="325"/>
      <c r="AP208" s="326"/>
      <c r="AQ208" s="3"/>
      <c r="AR208" s="3"/>
      <c r="AS208" s="3"/>
      <c r="AT208" s="3"/>
      <c r="AU208" s="3"/>
      <c r="AV208" s="3"/>
      <c r="AW208" s="3"/>
      <c r="AX208" s="3"/>
      <c r="AY208" s="3"/>
      <c r="AZ208" s="3"/>
      <c r="BA208" s="3"/>
      <c r="BB208" s="3"/>
      <c r="BC208" s="3"/>
      <c r="BD208" s="3"/>
      <c r="BE208" s="239"/>
      <c r="BF208" s="3"/>
      <c r="BG208" s="223">
        <v>141.0</v>
      </c>
      <c r="BH208" s="325"/>
      <c r="BI208" s="326"/>
      <c r="BJ208" s="3"/>
      <c r="BK208" s="3"/>
      <c r="BL208" s="3"/>
      <c r="BM208" s="3"/>
      <c r="BN208" s="3"/>
      <c r="BO208" s="3"/>
      <c r="BP208" s="3"/>
      <c r="BQ208" s="3"/>
      <c r="BR208" s="3"/>
      <c r="BS208" s="3"/>
      <c r="BT208" s="3"/>
      <c r="BU208" s="3"/>
      <c r="BV208" s="3"/>
      <c r="BW208" s="3"/>
      <c r="BX208" s="239"/>
      <c r="BY208" s="3"/>
      <c r="BZ208" s="223">
        <v>141.0</v>
      </c>
      <c r="CA208" s="325"/>
      <c r="CB208" s="326"/>
      <c r="CC208" s="3"/>
      <c r="CD208" s="3"/>
      <c r="CE208" s="3"/>
      <c r="CF208" s="3"/>
      <c r="CG208" s="3"/>
      <c r="CH208" s="3"/>
      <c r="CI208" s="3"/>
      <c r="CJ208" s="3"/>
      <c r="CK208" s="3"/>
      <c r="CL208" s="3"/>
      <c r="CM208" s="3"/>
      <c r="CN208" s="3"/>
      <c r="CO208" s="3"/>
      <c r="CP208" s="3"/>
      <c r="CQ208" s="239"/>
    </row>
    <row r="209" ht="12.75" customHeight="1">
      <c r="A209" s="3"/>
      <c r="B209" s="223">
        <v>142.0</v>
      </c>
      <c r="C209" s="325"/>
      <c r="D209" s="326"/>
      <c r="E209" s="3"/>
      <c r="F209" s="3"/>
      <c r="G209" s="3"/>
      <c r="H209" s="3"/>
      <c r="I209" s="3"/>
      <c r="J209" s="3"/>
      <c r="K209" s="3"/>
      <c r="L209" s="3"/>
      <c r="M209" s="3"/>
      <c r="N209" s="3"/>
      <c r="O209" s="3"/>
      <c r="P209" s="3"/>
      <c r="Q209" s="3"/>
      <c r="R209" s="3"/>
      <c r="S209" s="239"/>
      <c r="T209" s="3"/>
      <c r="U209" s="223">
        <v>142.0</v>
      </c>
      <c r="V209" s="325"/>
      <c r="W209" s="326"/>
      <c r="X209" s="3"/>
      <c r="Y209" s="3"/>
      <c r="Z209" s="3"/>
      <c r="AA209" s="3"/>
      <c r="AB209" s="3"/>
      <c r="AC209" s="3"/>
      <c r="AD209" s="3"/>
      <c r="AE209" s="3"/>
      <c r="AF209" s="3"/>
      <c r="AG209" s="3"/>
      <c r="AH209" s="3"/>
      <c r="AI209" s="3"/>
      <c r="AJ209" s="3"/>
      <c r="AK209" s="3"/>
      <c r="AL209" s="239"/>
      <c r="AM209" s="3"/>
      <c r="AN209" s="223">
        <v>142.0</v>
      </c>
      <c r="AO209" s="325"/>
      <c r="AP209" s="326"/>
      <c r="AQ209" s="3"/>
      <c r="AR209" s="3"/>
      <c r="AS209" s="3"/>
      <c r="AT209" s="3"/>
      <c r="AU209" s="3"/>
      <c r="AV209" s="3"/>
      <c r="AW209" s="3"/>
      <c r="AX209" s="3"/>
      <c r="AY209" s="3"/>
      <c r="AZ209" s="3"/>
      <c r="BA209" s="3"/>
      <c r="BB209" s="3"/>
      <c r="BC209" s="3"/>
      <c r="BD209" s="3"/>
      <c r="BE209" s="239"/>
      <c r="BF209" s="3"/>
      <c r="BG209" s="223">
        <v>142.0</v>
      </c>
      <c r="BH209" s="325"/>
      <c r="BI209" s="326"/>
      <c r="BJ209" s="3"/>
      <c r="BK209" s="3"/>
      <c r="BL209" s="3"/>
      <c r="BM209" s="3"/>
      <c r="BN209" s="3"/>
      <c r="BO209" s="3"/>
      <c r="BP209" s="3"/>
      <c r="BQ209" s="3"/>
      <c r="BR209" s="3"/>
      <c r="BS209" s="3"/>
      <c r="BT209" s="3"/>
      <c r="BU209" s="3"/>
      <c r="BV209" s="3"/>
      <c r="BW209" s="3"/>
      <c r="BX209" s="239"/>
      <c r="BY209" s="3"/>
      <c r="BZ209" s="223">
        <v>142.0</v>
      </c>
      <c r="CA209" s="325"/>
      <c r="CB209" s="326"/>
      <c r="CC209" s="3"/>
      <c r="CD209" s="3"/>
      <c r="CE209" s="3"/>
      <c r="CF209" s="3"/>
      <c r="CG209" s="3"/>
      <c r="CH209" s="3"/>
      <c r="CI209" s="3"/>
      <c r="CJ209" s="3"/>
      <c r="CK209" s="3"/>
      <c r="CL209" s="3"/>
      <c r="CM209" s="3"/>
      <c r="CN209" s="3"/>
      <c r="CO209" s="3"/>
      <c r="CP209" s="3"/>
      <c r="CQ209" s="239"/>
    </row>
    <row r="210" ht="12.75" customHeight="1">
      <c r="A210" s="3"/>
      <c r="B210" s="223">
        <v>143.0</v>
      </c>
      <c r="C210" s="325"/>
      <c r="D210" s="326"/>
      <c r="E210" s="3"/>
      <c r="F210" s="3"/>
      <c r="G210" s="3"/>
      <c r="H210" s="3"/>
      <c r="I210" s="3"/>
      <c r="J210" s="3"/>
      <c r="K210" s="3"/>
      <c r="L210" s="3"/>
      <c r="M210" s="3"/>
      <c r="N210" s="3"/>
      <c r="O210" s="3"/>
      <c r="P210" s="3"/>
      <c r="Q210" s="3"/>
      <c r="R210" s="3"/>
      <c r="S210" s="239"/>
      <c r="T210" s="3"/>
      <c r="U210" s="223">
        <v>143.0</v>
      </c>
      <c r="V210" s="325"/>
      <c r="W210" s="326"/>
      <c r="X210" s="3"/>
      <c r="Y210" s="3"/>
      <c r="Z210" s="3"/>
      <c r="AA210" s="3"/>
      <c r="AB210" s="3"/>
      <c r="AC210" s="3"/>
      <c r="AD210" s="3"/>
      <c r="AE210" s="3"/>
      <c r="AF210" s="3"/>
      <c r="AG210" s="3"/>
      <c r="AH210" s="3"/>
      <c r="AI210" s="3"/>
      <c r="AJ210" s="3"/>
      <c r="AK210" s="3"/>
      <c r="AL210" s="239"/>
      <c r="AM210" s="3"/>
      <c r="AN210" s="223">
        <v>143.0</v>
      </c>
      <c r="AO210" s="325"/>
      <c r="AP210" s="326"/>
      <c r="AQ210" s="3"/>
      <c r="AR210" s="3"/>
      <c r="AS210" s="3"/>
      <c r="AT210" s="3"/>
      <c r="AU210" s="3"/>
      <c r="AV210" s="3"/>
      <c r="AW210" s="3"/>
      <c r="AX210" s="3"/>
      <c r="AY210" s="3"/>
      <c r="AZ210" s="3"/>
      <c r="BA210" s="3"/>
      <c r="BB210" s="3"/>
      <c r="BC210" s="3"/>
      <c r="BD210" s="3"/>
      <c r="BE210" s="239"/>
      <c r="BF210" s="3"/>
      <c r="BG210" s="223">
        <v>143.0</v>
      </c>
      <c r="BH210" s="325"/>
      <c r="BI210" s="326"/>
      <c r="BJ210" s="3"/>
      <c r="BK210" s="3"/>
      <c r="BL210" s="3"/>
      <c r="BM210" s="3"/>
      <c r="BN210" s="3"/>
      <c r="BO210" s="3"/>
      <c r="BP210" s="3"/>
      <c r="BQ210" s="3"/>
      <c r="BR210" s="3"/>
      <c r="BS210" s="3"/>
      <c r="BT210" s="3"/>
      <c r="BU210" s="3"/>
      <c r="BV210" s="3"/>
      <c r="BW210" s="3"/>
      <c r="BX210" s="239"/>
      <c r="BY210" s="3"/>
      <c r="BZ210" s="223">
        <v>143.0</v>
      </c>
      <c r="CA210" s="325"/>
      <c r="CB210" s="326"/>
      <c r="CC210" s="3"/>
      <c r="CD210" s="3"/>
      <c r="CE210" s="3"/>
      <c r="CF210" s="3"/>
      <c r="CG210" s="3"/>
      <c r="CH210" s="3"/>
      <c r="CI210" s="3"/>
      <c r="CJ210" s="3"/>
      <c r="CK210" s="3"/>
      <c r="CL210" s="3"/>
      <c r="CM210" s="3"/>
      <c r="CN210" s="3"/>
      <c r="CO210" s="3"/>
      <c r="CP210" s="3"/>
      <c r="CQ210" s="239"/>
    </row>
    <row r="211" ht="12.75" customHeight="1">
      <c r="A211" s="3"/>
      <c r="B211" s="223">
        <v>144.0</v>
      </c>
      <c r="C211" s="325"/>
      <c r="D211" s="326"/>
      <c r="E211" s="3"/>
      <c r="F211" s="3"/>
      <c r="G211" s="3"/>
      <c r="H211" s="3"/>
      <c r="I211" s="3"/>
      <c r="J211" s="3"/>
      <c r="K211" s="3"/>
      <c r="L211" s="3"/>
      <c r="M211" s="3"/>
      <c r="N211" s="3"/>
      <c r="O211" s="3"/>
      <c r="P211" s="3"/>
      <c r="Q211" s="3"/>
      <c r="R211" s="3"/>
      <c r="S211" s="239"/>
      <c r="T211" s="3"/>
      <c r="U211" s="223">
        <v>144.0</v>
      </c>
      <c r="V211" s="325"/>
      <c r="W211" s="326"/>
      <c r="X211" s="3"/>
      <c r="Y211" s="3"/>
      <c r="Z211" s="3"/>
      <c r="AA211" s="3"/>
      <c r="AB211" s="3"/>
      <c r="AC211" s="3"/>
      <c r="AD211" s="3"/>
      <c r="AE211" s="3"/>
      <c r="AF211" s="3"/>
      <c r="AG211" s="3"/>
      <c r="AH211" s="3"/>
      <c r="AI211" s="3"/>
      <c r="AJ211" s="3"/>
      <c r="AK211" s="3"/>
      <c r="AL211" s="239"/>
      <c r="AM211" s="3"/>
      <c r="AN211" s="223">
        <v>144.0</v>
      </c>
      <c r="AO211" s="325"/>
      <c r="AP211" s="326"/>
      <c r="AQ211" s="3"/>
      <c r="AR211" s="3"/>
      <c r="AS211" s="3"/>
      <c r="AT211" s="3"/>
      <c r="AU211" s="3"/>
      <c r="AV211" s="3"/>
      <c r="AW211" s="3"/>
      <c r="AX211" s="3"/>
      <c r="AY211" s="3"/>
      <c r="AZ211" s="3"/>
      <c r="BA211" s="3"/>
      <c r="BB211" s="3"/>
      <c r="BC211" s="3"/>
      <c r="BD211" s="3"/>
      <c r="BE211" s="239"/>
      <c r="BF211" s="3"/>
      <c r="BG211" s="223">
        <v>144.0</v>
      </c>
      <c r="BH211" s="325"/>
      <c r="BI211" s="326"/>
      <c r="BJ211" s="3"/>
      <c r="BK211" s="3"/>
      <c r="BL211" s="3"/>
      <c r="BM211" s="3"/>
      <c r="BN211" s="3"/>
      <c r="BO211" s="3"/>
      <c r="BP211" s="3"/>
      <c r="BQ211" s="3"/>
      <c r="BR211" s="3"/>
      <c r="BS211" s="3"/>
      <c r="BT211" s="3"/>
      <c r="BU211" s="3"/>
      <c r="BV211" s="3"/>
      <c r="BW211" s="3"/>
      <c r="BX211" s="239"/>
      <c r="BY211" s="3"/>
      <c r="BZ211" s="223">
        <v>144.0</v>
      </c>
      <c r="CA211" s="325"/>
      <c r="CB211" s="326"/>
      <c r="CC211" s="3"/>
      <c r="CD211" s="3"/>
      <c r="CE211" s="3"/>
      <c r="CF211" s="3"/>
      <c r="CG211" s="3"/>
      <c r="CH211" s="3"/>
      <c r="CI211" s="3"/>
      <c r="CJ211" s="3"/>
      <c r="CK211" s="3"/>
      <c r="CL211" s="3"/>
      <c r="CM211" s="3"/>
      <c r="CN211" s="3"/>
      <c r="CO211" s="3"/>
      <c r="CP211" s="3"/>
      <c r="CQ211" s="239"/>
    </row>
    <row r="212" ht="12.75" customHeight="1">
      <c r="A212" s="3"/>
      <c r="B212" s="223">
        <v>145.0</v>
      </c>
      <c r="C212" s="325"/>
      <c r="D212" s="326"/>
      <c r="E212" s="3"/>
      <c r="F212" s="3"/>
      <c r="G212" s="3"/>
      <c r="H212" s="3"/>
      <c r="I212" s="3"/>
      <c r="J212" s="3"/>
      <c r="K212" s="3"/>
      <c r="L212" s="3"/>
      <c r="M212" s="3"/>
      <c r="N212" s="3"/>
      <c r="O212" s="3"/>
      <c r="P212" s="3"/>
      <c r="Q212" s="3"/>
      <c r="R212" s="3"/>
      <c r="S212" s="239"/>
      <c r="T212" s="3"/>
      <c r="U212" s="223">
        <v>145.0</v>
      </c>
      <c r="V212" s="325"/>
      <c r="W212" s="326"/>
      <c r="X212" s="3"/>
      <c r="Y212" s="3"/>
      <c r="Z212" s="3"/>
      <c r="AA212" s="3"/>
      <c r="AB212" s="3"/>
      <c r="AC212" s="3"/>
      <c r="AD212" s="3"/>
      <c r="AE212" s="3"/>
      <c r="AF212" s="3"/>
      <c r="AG212" s="3"/>
      <c r="AH212" s="3"/>
      <c r="AI212" s="3"/>
      <c r="AJ212" s="3"/>
      <c r="AK212" s="3"/>
      <c r="AL212" s="239"/>
      <c r="AM212" s="3"/>
      <c r="AN212" s="223">
        <v>145.0</v>
      </c>
      <c r="AO212" s="325"/>
      <c r="AP212" s="326"/>
      <c r="AQ212" s="3"/>
      <c r="AR212" s="3"/>
      <c r="AS212" s="3"/>
      <c r="AT212" s="3"/>
      <c r="AU212" s="3"/>
      <c r="AV212" s="3"/>
      <c r="AW212" s="3"/>
      <c r="AX212" s="3"/>
      <c r="AY212" s="3"/>
      <c r="AZ212" s="3"/>
      <c r="BA212" s="3"/>
      <c r="BB212" s="3"/>
      <c r="BC212" s="3"/>
      <c r="BD212" s="3"/>
      <c r="BE212" s="239"/>
      <c r="BF212" s="3"/>
      <c r="BG212" s="223">
        <v>145.0</v>
      </c>
      <c r="BH212" s="325"/>
      <c r="BI212" s="326"/>
      <c r="BJ212" s="3"/>
      <c r="BK212" s="3"/>
      <c r="BL212" s="3"/>
      <c r="BM212" s="3"/>
      <c r="BN212" s="3"/>
      <c r="BO212" s="3"/>
      <c r="BP212" s="3"/>
      <c r="BQ212" s="3"/>
      <c r="BR212" s="3"/>
      <c r="BS212" s="3"/>
      <c r="BT212" s="3"/>
      <c r="BU212" s="3"/>
      <c r="BV212" s="3"/>
      <c r="BW212" s="3"/>
      <c r="BX212" s="239"/>
      <c r="BY212" s="3"/>
      <c r="BZ212" s="223">
        <v>145.0</v>
      </c>
      <c r="CA212" s="325"/>
      <c r="CB212" s="326"/>
      <c r="CC212" s="3"/>
      <c r="CD212" s="3"/>
      <c r="CE212" s="3"/>
      <c r="CF212" s="3"/>
      <c r="CG212" s="3"/>
      <c r="CH212" s="3"/>
      <c r="CI212" s="3"/>
      <c r="CJ212" s="3"/>
      <c r="CK212" s="3"/>
      <c r="CL212" s="3"/>
      <c r="CM212" s="3"/>
      <c r="CN212" s="3"/>
      <c r="CO212" s="3"/>
      <c r="CP212" s="3"/>
      <c r="CQ212" s="239"/>
    </row>
    <row r="213" ht="12.75" customHeight="1">
      <c r="A213" s="3"/>
      <c r="B213" s="223">
        <v>146.0</v>
      </c>
      <c r="C213" s="325"/>
      <c r="D213" s="326"/>
      <c r="E213" s="3"/>
      <c r="F213" s="3"/>
      <c r="G213" s="3"/>
      <c r="H213" s="3"/>
      <c r="I213" s="3"/>
      <c r="J213" s="3"/>
      <c r="K213" s="3"/>
      <c r="L213" s="3"/>
      <c r="M213" s="3"/>
      <c r="N213" s="3"/>
      <c r="O213" s="3"/>
      <c r="P213" s="3"/>
      <c r="Q213" s="3"/>
      <c r="R213" s="3"/>
      <c r="S213" s="239"/>
      <c r="T213" s="3"/>
      <c r="U213" s="223">
        <v>146.0</v>
      </c>
      <c r="V213" s="325"/>
      <c r="W213" s="326"/>
      <c r="X213" s="3"/>
      <c r="Y213" s="3"/>
      <c r="Z213" s="3"/>
      <c r="AA213" s="3"/>
      <c r="AB213" s="3"/>
      <c r="AC213" s="3"/>
      <c r="AD213" s="3"/>
      <c r="AE213" s="3"/>
      <c r="AF213" s="3"/>
      <c r="AG213" s="3"/>
      <c r="AH213" s="3"/>
      <c r="AI213" s="3"/>
      <c r="AJ213" s="3"/>
      <c r="AK213" s="3"/>
      <c r="AL213" s="239"/>
      <c r="AM213" s="3"/>
      <c r="AN213" s="223">
        <v>146.0</v>
      </c>
      <c r="AO213" s="325"/>
      <c r="AP213" s="326"/>
      <c r="AQ213" s="3"/>
      <c r="AR213" s="3"/>
      <c r="AS213" s="3"/>
      <c r="AT213" s="3"/>
      <c r="AU213" s="3"/>
      <c r="AV213" s="3"/>
      <c r="AW213" s="3"/>
      <c r="AX213" s="3"/>
      <c r="AY213" s="3"/>
      <c r="AZ213" s="3"/>
      <c r="BA213" s="3"/>
      <c r="BB213" s="3"/>
      <c r="BC213" s="3"/>
      <c r="BD213" s="3"/>
      <c r="BE213" s="239"/>
      <c r="BF213" s="3"/>
      <c r="BG213" s="223">
        <v>146.0</v>
      </c>
      <c r="BH213" s="325"/>
      <c r="BI213" s="326"/>
      <c r="BJ213" s="3"/>
      <c r="BK213" s="3"/>
      <c r="BL213" s="3"/>
      <c r="BM213" s="3"/>
      <c r="BN213" s="3"/>
      <c r="BO213" s="3"/>
      <c r="BP213" s="3"/>
      <c r="BQ213" s="3"/>
      <c r="BR213" s="3"/>
      <c r="BS213" s="3"/>
      <c r="BT213" s="3"/>
      <c r="BU213" s="3"/>
      <c r="BV213" s="3"/>
      <c r="BW213" s="3"/>
      <c r="BX213" s="239"/>
      <c r="BY213" s="3"/>
      <c r="BZ213" s="223">
        <v>146.0</v>
      </c>
      <c r="CA213" s="325"/>
      <c r="CB213" s="326"/>
      <c r="CC213" s="3"/>
      <c r="CD213" s="3"/>
      <c r="CE213" s="3"/>
      <c r="CF213" s="3"/>
      <c r="CG213" s="3"/>
      <c r="CH213" s="3"/>
      <c r="CI213" s="3"/>
      <c r="CJ213" s="3"/>
      <c r="CK213" s="3"/>
      <c r="CL213" s="3"/>
      <c r="CM213" s="3"/>
      <c r="CN213" s="3"/>
      <c r="CO213" s="3"/>
      <c r="CP213" s="3"/>
      <c r="CQ213" s="239"/>
    </row>
    <row r="214" ht="12.75" customHeight="1">
      <c r="A214" s="3"/>
      <c r="B214" s="223">
        <v>147.0</v>
      </c>
      <c r="C214" s="325"/>
      <c r="D214" s="326"/>
      <c r="E214" s="3"/>
      <c r="F214" s="3"/>
      <c r="G214" s="3"/>
      <c r="H214" s="3"/>
      <c r="I214" s="3"/>
      <c r="J214" s="3"/>
      <c r="K214" s="3"/>
      <c r="L214" s="3"/>
      <c r="M214" s="3"/>
      <c r="N214" s="3"/>
      <c r="O214" s="3"/>
      <c r="P214" s="3"/>
      <c r="Q214" s="3"/>
      <c r="R214" s="3"/>
      <c r="S214" s="239"/>
      <c r="T214" s="3"/>
      <c r="U214" s="223">
        <v>147.0</v>
      </c>
      <c r="V214" s="325"/>
      <c r="W214" s="326"/>
      <c r="X214" s="3"/>
      <c r="Y214" s="3"/>
      <c r="Z214" s="3"/>
      <c r="AA214" s="3"/>
      <c r="AB214" s="3"/>
      <c r="AC214" s="3"/>
      <c r="AD214" s="3"/>
      <c r="AE214" s="3"/>
      <c r="AF214" s="3"/>
      <c r="AG214" s="3"/>
      <c r="AH214" s="3"/>
      <c r="AI214" s="3"/>
      <c r="AJ214" s="3"/>
      <c r="AK214" s="3"/>
      <c r="AL214" s="239"/>
      <c r="AM214" s="3"/>
      <c r="AN214" s="223">
        <v>147.0</v>
      </c>
      <c r="AO214" s="325"/>
      <c r="AP214" s="326"/>
      <c r="AQ214" s="3"/>
      <c r="AR214" s="3"/>
      <c r="AS214" s="3"/>
      <c r="AT214" s="3"/>
      <c r="AU214" s="3"/>
      <c r="AV214" s="3"/>
      <c r="AW214" s="3"/>
      <c r="AX214" s="3"/>
      <c r="AY214" s="3"/>
      <c r="AZ214" s="3"/>
      <c r="BA214" s="3"/>
      <c r="BB214" s="3"/>
      <c r="BC214" s="3"/>
      <c r="BD214" s="3"/>
      <c r="BE214" s="239"/>
      <c r="BF214" s="3"/>
      <c r="BG214" s="223">
        <v>147.0</v>
      </c>
      <c r="BH214" s="325"/>
      <c r="BI214" s="326"/>
      <c r="BJ214" s="3"/>
      <c r="BK214" s="3"/>
      <c r="BL214" s="3"/>
      <c r="BM214" s="3"/>
      <c r="BN214" s="3"/>
      <c r="BO214" s="3"/>
      <c r="BP214" s="3"/>
      <c r="BQ214" s="3"/>
      <c r="BR214" s="3"/>
      <c r="BS214" s="3"/>
      <c r="BT214" s="3"/>
      <c r="BU214" s="3"/>
      <c r="BV214" s="3"/>
      <c r="BW214" s="3"/>
      <c r="BX214" s="239"/>
      <c r="BY214" s="3"/>
      <c r="BZ214" s="223">
        <v>147.0</v>
      </c>
      <c r="CA214" s="325"/>
      <c r="CB214" s="326"/>
      <c r="CC214" s="3"/>
      <c r="CD214" s="3"/>
      <c r="CE214" s="3"/>
      <c r="CF214" s="3"/>
      <c r="CG214" s="3"/>
      <c r="CH214" s="3"/>
      <c r="CI214" s="3"/>
      <c r="CJ214" s="3"/>
      <c r="CK214" s="3"/>
      <c r="CL214" s="3"/>
      <c r="CM214" s="3"/>
      <c r="CN214" s="3"/>
      <c r="CO214" s="3"/>
      <c r="CP214" s="3"/>
      <c r="CQ214" s="239"/>
    </row>
    <row r="215" ht="12.75" customHeight="1">
      <c r="A215" s="3"/>
      <c r="B215" s="223">
        <v>148.0</v>
      </c>
      <c r="C215" s="325"/>
      <c r="D215" s="326"/>
      <c r="E215" s="3"/>
      <c r="F215" s="3"/>
      <c r="G215" s="3"/>
      <c r="H215" s="3"/>
      <c r="I215" s="3"/>
      <c r="J215" s="3"/>
      <c r="K215" s="3"/>
      <c r="L215" s="3"/>
      <c r="M215" s="3"/>
      <c r="N215" s="3"/>
      <c r="O215" s="3"/>
      <c r="P215" s="3"/>
      <c r="Q215" s="3"/>
      <c r="R215" s="3"/>
      <c r="S215" s="239"/>
      <c r="T215" s="3"/>
      <c r="U215" s="223">
        <v>148.0</v>
      </c>
      <c r="V215" s="325"/>
      <c r="W215" s="326"/>
      <c r="X215" s="3"/>
      <c r="Y215" s="3"/>
      <c r="Z215" s="3"/>
      <c r="AA215" s="3"/>
      <c r="AB215" s="3"/>
      <c r="AC215" s="3"/>
      <c r="AD215" s="3"/>
      <c r="AE215" s="3"/>
      <c r="AF215" s="3"/>
      <c r="AG215" s="3"/>
      <c r="AH215" s="3"/>
      <c r="AI215" s="3"/>
      <c r="AJ215" s="3"/>
      <c r="AK215" s="3"/>
      <c r="AL215" s="239"/>
      <c r="AM215" s="3"/>
      <c r="AN215" s="223">
        <v>148.0</v>
      </c>
      <c r="AO215" s="325"/>
      <c r="AP215" s="326"/>
      <c r="AQ215" s="3"/>
      <c r="AR215" s="3"/>
      <c r="AS215" s="3"/>
      <c r="AT215" s="3"/>
      <c r="AU215" s="3"/>
      <c r="AV215" s="3"/>
      <c r="AW215" s="3"/>
      <c r="AX215" s="3"/>
      <c r="AY215" s="3"/>
      <c r="AZ215" s="3"/>
      <c r="BA215" s="3"/>
      <c r="BB215" s="3"/>
      <c r="BC215" s="3"/>
      <c r="BD215" s="3"/>
      <c r="BE215" s="239"/>
      <c r="BF215" s="3"/>
      <c r="BG215" s="223">
        <v>148.0</v>
      </c>
      <c r="BH215" s="325"/>
      <c r="BI215" s="326"/>
      <c r="BJ215" s="3"/>
      <c r="BK215" s="3"/>
      <c r="BL215" s="3"/>
      <c r="BM215" s="3"/>
      <c r="BN215" s="3"/>
      <c r="BO215" s="3"/>
      <c r="BP215" s="3"/>
      <c r="BQ215" s="3"/>
      <c r="BR215" s="3"/>
      <c r="BS215" s="3"/>
      <c r="BT215" s="3"/>
      <c r="BU215" s="3"/>
      <c r="BV215" s="3"/>
      <c r="BW215" s="3"/>
      <c r="BX215" s="239"/>
      <c r="BY215" s="3"/>
      <c r="BZ215" s="223">
        <v>148.0</v>
      </c>
      <c r="CA215" s="325"/>
      <c r="CB215" s="326"/>
      <c r="CC215" s="3"/>
      <c r="CD215" s="3"/>
      <c r="CE215" s="3"/>
      <c r="CF215" s="3"/>
      <c r="CG215" s="3"/>
      <c r="CH215" s="3"/>
      <c r="CI215" s="3"/>
      <c r="CJ215" s="3"/>
      <c r="CK215" s="3"/>
      <c r="CL215" s="3"/>
      <c r="CM215" s="3"/>
      <c r="CN215" s="3"/>
      <c r="CO215" s="3"/>
      <c r="CP215" s="3"/>
      <c r="CQ215" s="239"/>
    </row>
    <row r="216" ht="12.75" customHeight="1">
      <c r="A216" s="3"/>
      <c r="B216" s="223">
        <v>149.0</v>
      </c>
      <c r="C216" s="325"/>
      <c r="D216" s="326"/>
      <c r="E216" s="3"/>
      <c r="F216" s="3"/>
      <c r="G216" s="3"/>
      <c r="H216" s="3"/>
      <c r="I216" s="3"/>
      <c r="J216" s="3"/>
      <c r="K216" s="3"/>
      <c r="L216" s="3"/>
      <c r="M216" s="3"/>
      <c r="N216" s="3"/>
      <c r="O216" s="3"/>
      <c r="P216" s="3"/>
      <c r="Q216" s="3"/>
      <c r="R216" s="3"/>
      <c r="S216" s="239"/>
      <c r="T216" s="3"/>
      <c r="U216" s="223">
        <v>149.0</v>
      </c>
      <c r="V216" s="325"/>
      <c r="W216" s="326"/>
      <c r="X216" s="3"/>
      <c r="Y216" s="3"/>
      <c r="Z216" s="3"/>
      <c r="AA216" s="3"/>
      <c r="AB216" s="3"/>
      <c r="AC216" s="3"/>
      <c r="AD216" s="3"/>
      <c r="AE216" s="3"/>
      <c r="AF216" s="3"/>
      <c r="AG216" s="3"/>
      <c r="AH216" s="3"/>
      <c r="AI216" s="3"/>
      <c r="AJ216" s="3"/>
      <c r="AK216" s="3"/>
      <c r="AL216" s="239"/>
      <c r="AM216" s="3"/>
      <c r="AN216" s="223">
        <v>149.0</v>
      </c>
      <c r="AO216" s="325"/>
      <c r="AP216" s="326"/>
      <c r="AQ216" s="3"/>
      <c r="AR216" s="3"/>
      <c r="AS216" s="3"/>
      <c r="AT216" s="3"/>
      <c r="AU216" s="3"/>
      <c r="AV216" s="3"/>
      <c r="AW216" s="3"/>
      <c r="AX216" s="3"/>
      <c r="AY216" s="3"/>
      <c r="AZ216" s="3"/>
      <c r="BA216" s="3"/>
      <c r="BB216" s="3"/>
      <c r="BC216" s="3"/>
      <c r="BD216" s="3"/>
      <c r="BE216" s="239"/>
      <c r="BF216" s="3"/>
      <c r="BG216" s="223">
        <v>149.0</v>
      </c>
      <c r="BH216" s="325"/>
      <c r="BI216" s="326"/>
      <c r="BJ216" s="3"/>
      <c r="BK216" s="3"/>
      <c r="BL216" s="3"/>
      <c r="BM216" s="3"/>
      <c r="BN216" s="3"/>
      <c r="BO216" s="3"/>
      <c r="BP216" s="3"/>
      <c r="BQ216" s="3"/>
      <c r="BR216" s="3"/>
      <c r="BS216" s="3"/>
      <c r="BT216" s="3"/>
      <c r="BU216" s="3"/>
      <c r="BV216" s="3"/>
      <c r="BW216" s="3"/>
      <c r="BX216" s="239"/>
      <c r="BY216" s="3"/>
      <c r="BZ216" s="223">
        <v>149.0</v>
      </c>
      <c r="CA216" s="325"/>
      <c r="CB216" s="326"/>
      <c r="CC216" s="3"/>
      <c r="CD216" s="3"/>
      <c r="CE216" s="3"/>
      <c r="CF216" s="3"/>
      <c r="CG216" s="3"/>
      <c r="CH216" s="3"/>
      <c r="CI216" s="3"/>
      <c r="CJ216" s="3"/>
      <c r="CK216" s="3"/>
      <c r="CL216" s="3"/>
      <c r="CM216" s="3"/>
      <c r="CN216" s="3"/>
      <c r="CO216" s="3"/>
      <c r="CP216" s="3"/>
      <c r="CQ216" s="239"/>
    </row>
    <row r="217" ht="12.75" customHeight="1">
      <c r="A217" s="3"/>
      <c r="B217" s="223">
        <v>150.0</v>
      </c>
      <c r="C217" s="325"/>
      <c r="D217" s="326"/>
      <c r="E217" s="3"/>
      <c r="F217" s="3"/>
      <c r="G217" s="3"/>
      <c r="H217" s="3"/>
      <c r="I217" s="3"/>
      <c r="J217" s="3"/>
      <c r="K217" s="3"/>
      <c r="L217" s="3"/>
      <c r="M217" s="3"/>
      <c r="N217" s="3"/>
      <c r="O217" s="3"/>
      <c r="P217" s="3"/>
      <c r="Q217" s="3"/>
      <c r="R217" s="3"/>
      <c r="S217" s="239"/>
      <c r="T217" s="3"/>
      <c r="U217" s="223">
        <v>150.0</v>
      </c>
      <c r="V217" s="325"/>
      <c r="W217" s="326"/>
      <c r="X217" s="3"/>
      <c r="Y217" s="3"/>
      <c r="Z217" s="3"/>
      <c r="AA217" s="3"/>
      <c r="AB217" s="3"/>
      <c r="AC217" s="3"/>
      <c r="AD217" s="3"/>
      <c r="AE217" s="3"/>
      <c r="AF217" s="3"/>
      <c r="AG217" s="3"/>
      <c r="AH217" s="3"/>
      <c r="AI217" s="3"/>
      <c r="AJ217" s="3"/>
      <c r="AK217" s="3"/>
      <c r="AL217" s="239"/>
      <c r="AM217" s="3"/>
      <c r="AN217" s="223">
        <v>150.0</v>
      </c>
      <c r="AO217" s="325"/>
      <c r="AP217" s="326"/>
      <c r="AQ217" s="3"/>
      <c r="AR217" s="3"/>
      <c r="AS217" s="3"/>
      <c r="AT217" s="3"/>
      <c r="AU217" s="3"/>
      <c r="AV217" s="3"/>
      <c r="AW217" s="3"/>
      <c r="AX217" s="3"/>
      <c r="AY217" s="3"/>
      <c r="AZ217" s="3"/>
      <c r="BA217" s="3"/>
      <c r="BB217" s="3"/>
      <c r="BC217" s="3"/>
      <c r="BD217" s="3"/>
      <c r="BE217" s="239"/>
      <c r="BF217" s="3"/>
      <c r="BG217" s="223">
        <v>150.0</v>
      </c>
      <c r="BH217" s="325"/>
      <c r="BI217" s="326"/>
      <c r="BJ217" s="3"/>
      <c r="BK217" s="3"/>
      <c r="BL217" s="3"/>
      <c r="BM217" s="3"/>
      <c r="BN217" s="3"/>
      <c r="BO217" s="3"/>
      <c r="BP217" s="3"/>
      <c r="BQ217" s="3"/>
      <c r="BR217" s="3"/>
      <c r="BS217" s="3"/>
      <c r="BT217" s="3"/>
      <c r="BU217" s="3"/>
      <c r="BV217" s="3"/>
      <c r="BW217" s="3"/>
      <c r="BX217" s="239"/>
      <c r="BY217" s="3"/>
      <c r="BZ217" s="223">
        <v>150.0</v>
      </c>
      <c r="CA217" s="325"/>
      <c r="CB217" s="326"/>
      <c r="CC217" s="3"/>
      <c r="CD217" s="3"/>
      <c r="CE217" s="3"/>
      <c r="CF217" s="3"/>
      <c r="CG217" s="3"/>
      <c r="CH217" s="3"/>
      <c r="CI217" s="3"/>
      <c r="CJ217" s="3"/>
      <c r="CK217" s="3"/>
      <c r="CL217" s="3"/>
      <c r="CM217" s="3"/>
      <c r="CN217" s="3"/>
      <c r="CO217" s="3"/>
      <c r="CP217" s="3"/>
      <c r="CQ217" s="239"/>
    </row>
    <row r="218" ht="12.75" customHeight="1">
      <c r="A218" s="3"/>
      <c r="B218" s="223">
        <v>151.0</v>
      </c>
      <c r="C218" s="325"/>
      <c r="D218" s="326"/>
      <c r="E218" s="3"/>
      <c r="F218" s="3"/>
      <c r="G218" s="3"/>
      <c r="H218" s="3"/>
      <c r="I218" s="3"/>
      <c r="J218" s="3"/>
      <c r="K218" s="3"/>
      <c r="L218" s="3"/>
      <c r="M218" s="3"/>
      <c r="N218" s="3"/>
      <c r="O218" s="3"/>
      <c r="P218" s="3"/>
      <c r="Q218" s="3"/>
      <c r="R218" s="3"/>
      <c r="S218" s="239"/>
      <c r="T218" s="3"/>
      <c r="U218" s="223">
        <v>151.0</v>
      </c>
      <c r="V218" s="325"/>
      <c r="W218" s="326"/>
      <c r="X218" s="3"/>
      <c r="Y218" s="3"/>
      <c r="Z218" s="3"/>
      <c r="AA218" s="3"/>
      <c r="AB218" s="3"/>
      <c r="AC218" s="3"/>
      <c r="AD218" s="3"/>
      <c r="AE218" s="3"/>
      <c r="AF218" s="3"/>
      <c r="AG218" s="3"/>
      <c r="AH218" s="3"/>
      <c r="AI218" s="3"/>
      <c r="AJ218" s="3"/>
      <c r="AK218" s="3"/>
      <c r="AL218" s="239"/>
      <c r="AM218" s="3"/>
      <c r="AN218" s="223">
        <v>151.0</v>
      </c>
      <c r="AO218" s="325"/>
      <c r="AP218" s="326"/>
      <c r="AQ218" s="3"/>
      <c r="AR218" s="3"/>
      <c r="AS218" s="3"/>
      <c r="AT218" s="3"/>
      <c r="AU218" s="3"/>
      <c r="AV218" s="3"/>
      <c r="AW218" s="3"/>
      <c r="AX218" s="3"/>
      <c r="AY218" s="3"/>
      <c r="AZ218" s="3"/>
      <c r="BA218" s="3"/>
      <c r="BB218" s="3"/>
      <c r="BC218" s="3"/>
      <c r="BD218" s="3"/>
      <c r="BE218" s="239"/>
      <c r="BF218" s="3"/>
      <c r="BG218" s="223">
        <v>151.0</v>
      </c>
      <c r="BH218" s="325"/>
      <c r="BI218" s="326"/>
      <c r="BJ218" s="3"/>
      <c r="BK218" s="3"/>
      <c r="BL218" s="3"/>
      <c r="BM218" s="3"/>
      <c r="BN218" s="3"/>
      <c r="BO218" s="3"/>
      <c r="BP218" s="3"/>
      <c r="BQ218" s="3"/>
      <c r="BR218" s="3"/>
      <c r="BS218" s="3"/>
      <c r="BT218" s="3"/>
      <c r="BU218" s="3"/>
      <c r="BV218" s="3"/>
      <c r="BW218" s="3"/>
      <c r="BX218" s="239"/>
      <c r="BY218" s="3"/>
      <c r="BZ218" s="223">
        <v>151.0</v>
      </c>
      <c r="CA218" s="325"/>
      <c r="CB218" s="326"/>
      <c r="CC218" s="3"/>
      <c r="CD218" s="3"/>
      <c r="CE218" s="3"/>
      <c r="CF218" s="3"/>
      <c r="CG218" s="3"/>
      <c r="CH218" s="3"/>
      <c r="CI218" s="3"/>
      <c r="CJ218" s="3"/>
      <c r="CK218" s="3"/>
      <c r="CL218" s="3"/>
      <c r="CM218" s="3"/>
      <c r="CN218" s="3"/>
      <c r="CO218" s="3"/>
      <c r="CP218" s="3"/>
      <c r="CQ218" s="239"/>
    </row>
    <row r="219" ht="12.75" customHeight="1">
      <c r="A219" s="3"/>
      <c r="B219" s="223">
        <v>152.0</v>
      </c>
      <c r="C219" s="325"/>
      <c r="D219" s="326"/>
      <c r="E219" s="3"/>
      <c r="F219" s="3"/>
      <c r="G219" s="3"/>
      <c r="H219" s="3"/>
      <c r="I219" s="3"/>
      <c r="J219" s="3"/>
      <c r="K219" s="3"/>
      <c r="L219" s="3"/>
      <c r="M219" s="3"/>
      <c r="N219" s="3"/>
      <c r="O219" s="3"/>
      <c r="P219" s="3"/>
      <c r="Q219" s="3"/>
      <c r="R219" s="3"/>
      <c r="S219" s="239"/>
      <c r="T219" s="3"/>
      <c r="U219" s="223">
        <v>152.0</v>
      </c>
      <c r="V219" s="325"/>
      <c r="W219" s="326"/>
      <c r="X219" s="3"/>
      <c r="Y219" s="3"/>
      <c r="Z219" s="3"/>
      <c r="AA219" s="3"/>
      <c r="AB219" s="3"/>
      <c r="AC219" s="3"/>
      <c r="AD219" s="3"/>
      <c r="AE219" s="3"/>
      <c r="AF219" s="3"/>
      <c r="AG219" s="3"/>
      <c r="AH219" s="3"/>
      <c r="AI219" s="3"/>
      <c r="AJ219" s="3"/>
      <c r="AK219" s="3"/>
      <c r="AL219" s="239"/>
      <c r="AM219" s="3"/>
      <c r="AN219" s="223">
        <v>152.0</v>
      </c>
      <c r="AO219" s="325"/>
      <c r="AP219" s="326"/>
      <c r="AQ219" s="3"/>
      <c r="AR219" s="3"/>
      <c r="AS219" s="3"/>
      <c r="AT219" s="3"/>
      <c r="AU219" s="3"/>
      <c r="AV219" s="3"/>
      <c r="AW219" s="3"/>
      <c r="AX219" s="3"/>
      <c r="AY219" s="3"/>
      <c r="AZ219" s="3"/>
      <c r="BA219" s="3"/>
      <c r="BB219" s="3"/>
      <c r="BC219" s="3"/>
      <c r="BD219" s="3"/>
      <c r="BE219" s="239"/>
      <c r="BF219" s="3"/>
      <c r="BG219" s="223">
        <v>152.0</v>
      </c>
      <c r="BH219" s="325"/>
      <c r="BI219" s="326"/>
      <c r="BJ219" s="3"/>
      <c r="BK219" s="3"/>
      <c r="BL219" s="3"/>
      <c r="BM219" s="3"/>
      <c r="BN219" s="3"/>
      <c r="BO219" s="3"/>
      <c r="BP219" s="3"/>
      <c r="BQ219" s="3"/>
      <c r="BR219" s="3"/>
      <c r="BS219" s="3"/>
      <c r="BT219" s="3"/>
      <c r="BU219" s="3"/>
      <c r="BV219" s="3"/>
      <c r="BW219" s="3"/>
      <c r="BX219" s="239"/>
      <c r="BY219" s="3"/>
      <c r="BZ219" s="223">
        <v>152.0</v>
      </c>
      <c r="CA219" s="325"/>
      <c r="CB219" s="326"/>
      <c r="CC219" s="3"/>
      <c r="CD219" s="3"/>
      <c r="CE219" s="3"/>
      <c r="CF219" s="3"/>
      <c r="CG219" s="3"/>
      <c r="CH219" s="3"/>
      <c r="CI219" s="3"/>
      <c r="CJ219" s="3"/>
      <c r="CK219" s="3"/>
      <c r="CL219" s="3"/>
      <c r="CM219" s="3"/>
      <c r="CN219" s="3"/>
      <c r="CO219" s="3"/>
      <c r="CP219" s="3"/>
      <c r="CQ219" s="239"/>
    </row>
    <row r="220" ht="12.75" customHeight="1">
      <c r="A220" s="3"/>
      <c r="B220" s="223">
        <v>153.0</v>
      </c>
      <c r="C220" s="325"/>
      <c r="D220" s="326"/>
      <c r="E220" s="3"/>
      <c r="F220" s="3"/>
      <c r="G220" s="3"/>
      <c r="H220" s="3"/>
      <c r="I220" s="3"/>
      <c r="J220" s="3"/>
      <c r="K220" s="3"/>
      <c r="L220" s="3"/>
      <c r="M220" s="3"/>
      <c r="N220" s="3"/>
      <c r="O220" s="3"/>
      <c r="P220" s="3"/>
      <c r="Q220" s="3"/>
      <c r="R220" s="3"/>
      <c r="S220" s="239"/>
      <c r="T220" s="3"/>
      <c r="U220" s="223">
        <v>153.0</v>
      </c>
      <c r="V220" s="325"/>
      <c r="W220" s="326"/>
      <c r="X220" s="3"/>
      <c r="Y220" s="3"/>
      <c r="Z220" s="3"/>
      <c r="AA220" s="3"/>
      <c r="AB220" s="3"/>
      <c r="AC220" s="3"/>
      <c r="AD220" s="3"/>
      <c r="AE220" s="3"/>
      <c r="AF220" s="3"/>
      <c r="AG220" s="3"/>
      <c r="AH220" s="3"/>
      <c r="AI220" s="3"/>
      <c r="AJ220" s="3"/>
      <c r="AK220" s="3"/>
      <c r="AL220" s="239"/>
      <c r="AM220" s="3"/>
      <c r="AN220" s="223">
        <v>153.0</v>
      </c>
      <c r="AO220" s="325"/>
      <c r="AP220" s="326"/>
      <c r="AQ220" s="3"/>
      <c r="AR220" s="3"/>
      <c r="AS220" s="3"/>
      <c r="AT220" s="3"/>
      <c r="AU220" s="3"/>
      <c r="AV220" s="3"/>
      <c r="AW220" s="3"/>
      <c r="AX220" s="3"/>
      <c r="AY220" s="3"/>
      <c r="AZ220" s="3"/>
      <c r="BA220" s="3"/>
      <c r="BB220" s="3"/>
      <c r="BC220" s="3"/>
      <c r="BD220" s="3"/>
      <c r="BE220" s="239"/>
      <c r="BF220" s="3"/>
      <c r="BG220" s="223">
        <v>153.0</v>
      </c>
      <c r="BH220" s="325"/>
      <c r="BI220" s="326"/>
      <c r="BJ220" s="3"/>
      <c r="BK220" s="3"/>
      <c r="BL220" s="3"/>
      <c r="BM220" s="3"/>
      <c r="BN220" s="3"/>
      <c r="BO220" s="3"/>
      <c r="BP220" s="3"/>
      <c r="BQ220" s="3"/>
      <c r="BR220" s="3"/>
      <c r="BS220" s="3"/>
      <c r="BT220" s="3"/>
      <c r="BU220" s="3"/>
      <c r="BV220" s="3"/>
      <c r="BW220" s="3"/>
      <c r="BX220" s="239"/>
      <c r="BY220" s="3"/>
      <c r="BZ220" s="223">
        <v>153.0</v>
      </c>
      <c r="CA220" s="325"/>
      <c r="CB220" s="326"/>
      <c r="CC220" s="3"/>
      <c r="CD220" s="3"/>
      <c r="CE220" s="3"/>
      <c r="CF220" s="3"/>
      <c r="CG220" s="3"/>
      <c r="CH220" s="3"/>
      <c r="CI220" s="3"/>
      <c r="CJ220" s="3"/>
      <c r="CK220" s="3"/>
      <c r="CL220" s="3"/>
      <c r="CM220" s="3"/>
      <c r="CN220" s="3"/>
      <c r="CO220" s="3"/>
      <c r="CP220" s="3"/>
      <c r="CQ220" s="239"/>
    </row>
    <row r="221" ht="12.75" customHeight="1">
      <c r="A221" s="3"/>
      <c r="B221" s="223">
        <v>154.0</v>
      </c>
      <c r="C221" s="325"/>
      <c r="D221" s="326"/>
      <c r="E221" s="3"/>
      <c r="F221" s="3"/>
      <c r="G221" s="3"/>
      <c r="H221" s="3"/>
      <c r="I221" s="3"/>
      <c r="J221" s="3"/>
      <c r="K221" s="3"/>
      <c r="L221" s="3"/>
      <c r="M221" s="3"/>
      <c r="N221" s="3"/>
      <c r="O221" s="3"/>
      <c r="P221" s="3"/>
      <c r="Q221" s="3"/>
      <c r="R221" s="3"/>
      <c r="S221" s="239"/>
      <c r="T221" s="3"/>
      <c r="U221" s="223">
        <v>154.0</v>
      </c>
      <c r="V221" s="325"/>
      <c r="W221" s="326"/>
      <c r="X221" s="3"/>
      <c r="Y221" s="3"/>
      <c r="Z221" s="3"/>
      <c r="AA221" s="3"/>
      <c r="AB221" s="3"/>
      <c r="AC221" s="3"/>
      <c r="AD221" s="3"/>
      <c r="AE221" s="3"/>
      <c r="AF221" s="3"/>
      <c r="AG221" s="3"/>
      <c r="AH221" s="3"/>
      <c r="AI221" s="3"/>
      <c r="AJ221" s="3"/>
      <c r="AK221" s="3"/>
      <c r="AL221" s="239"/>
      <c r="AM221" s="3"/>
      <c r="AN221" s="223">
        <v>154.0</v>
      </c>
      <c r="AO221" s="325"/>
      <c r="AP221" s="326"/>
      <c r="AQ221" s="3"/>
      <c r="AR221" s="3"/>
      <c r="AS221" s="3"/>
      <c r="AT221" s="3"/>
      <c r="AU221" s="3"/>
      <c r="AV221" s="3"/>
      <c r="AW221" s="3"/>
      <c r="AX221" s="3"/>
      <c r="AY221" s="3"/>
      <c r="AZ221" s="3"/>
      <c r="BA221" s="3"/>
      <c r="BB221" s="3"/>
      <c r="BC221" s="3"/>
      <c r="BD221" s="3"/>
      <c r="BE221" s="239"/>
      <c r="BF221" s="3"/>
      <c r="BG221" s="223">
        <v>154.0</v>
      </c>
      <c r="BH221" s="325"/>
      <c r="BI221" s="326"/>
      <c r="BJ221" s="3"/>
      <c r="BK221" s="3"/>
      <c r="BL221" s="3"/>
      <c r="BM221" s="3"/>
      <c r="BN221" s="3"/>
      <c r="BO221" s="3"/>
      <c r="BP221" s="3"/>
      <c r="BQ221" s="3"/>
      <c r="BR221" s="3"/>
      <c r="BS221" s="3"/>
      <c r="BT221" s="3"/>
      <c r="BU221" s="3"/>
      <c r="BV221" s="3"/>
      <c r="BW221" s="3"/>
      <c r="BX221" s="239"/>
      <c r="BY221" s="3"/>
      <c r="BZ221" s="223">
        <v>154.0</v>
      </c>
      <c r="CA221" s="325"/>
      <c r="CB221" s="326"/>
      <c r="CC221" s="3"/>
      <c r="CD221" s="3"/>
      <c r="CE221" s="3"/>
      <c r="CF221" s="3"/>
      <c r="CG221" s="3"/>
      <c r="CH221" s="3"/>
      <c r="CI221" s="3"/>
      <c r="CJ221" s="3"/>
      <c r="CK221" s="3"/>
      <c r="CL221" s="3"/>
      <c r="CM221" s="3"/>
      <c r="CN221" s="3"/>
      <c r="CO221" s="3"/>
      <c r="CP221" s="3"/>
      <c r="CQ221" s="239"/>
    </row>
    <row r="222" ht="12.75" customHeight="1">
      <c r="A222" s="3"/>
      <c r="B222" s="223">
        <v>155.0</v>
      </c>
      <c r="C222" s="325"/>
      <c r="D222" s="326"/>
      <c r="E222" s="3"/>
      <c r="F222" s="3"/>
      <c r="G222" s="3"/>
      <c r="H222" s="3"/>
      <c r="I222" s="3"/>
      <c r="J222" s="3"/>
      <c r="K222" s="3"/>
      <c r="L222" s="3"/>
      <c r="M222" s="3"/>
      <c r="N222" s="3"/>
      <c r="O222" s="3"/>
      <c r="P222" s="3"/>
      <c r="Q222" s="3"/>
      <c r="R222" s="3"/>
      <c r="S222" s="239"/>
      <c r="T222" s="3"/>
      <c r="U222" s="223">
        <v>155.0</v>
      </c>
      <c r="V222" s="325"/>
      <c r="W222" s="326"/>
      <c r="X222" s="3"/>
      <c r="Y222" s="3"/>
      <c r="Z222" s="3"/>
      <c r="AA222" s="3"/>
      <c r="AB222" s="3"/>
      <c r="AC222" s="3"/>
      <c r="AD222" s="3"/>
      <c r="AE222" s="3"/>
      <c r="AF222" s="3"/>
      <c r="AG222" s="3"/>
      <c r="AH222" s="3"/>
      <c r="AI222" s="3"/>
      <c r="AJ222" s="3"/>
      <c r="AK222" s="3"/>
      <c r="AL222" s="239"/>
      <c r="AM222" s="3"/>
      <c r="AN222" s="223">
        <v>155.0</v>
      </c>
      <c r="AO222" s="325"/>
      <c r="AP222" s="326"/>
      <c r="AQ222" s="3"/>
      <c r="AR222" s="3"/>
      <c r="AS222" s="3"/>
      <c r="AT222" s="3"/>
      <c r="AU222" s="3"/>
      <c r="AV222" s="3"/>
      <c r="AW222" s="3"/>
      <c r="AX222" s="3"/>
      <c r="AY222" s="3"/>
      <c r="AZ222" s="3"/>
      <c r="BA222" s="3"/>
      <c r="BB222" s="3"/>
      <c r="BC222" s="3"/>
      <c r="BD222" s="3"/>
      <c r="BE222" s="239"/>
      <c r="BF222" s="3"/>
      <c r="BG222" s="223">
        <v>155.0</v>
      </c>
      <c r="BH222" s="325"/>
      <c r="BI222" s="326"/>
      <c r="BJ222" s="3"/>
      <c r="BK222" s="3"/>
      <c r="BL222" s="3"/>
      <c r="BM222" s="3"/>
      <c r="BN222" s="3"/>
      <c r="BO222" s="3"/>
      <c r="BP222" s="3"/>
      <c r="BQ222" s="3"/>
      <c r="BR222" s="3"/>
      <c r="BS222" s="3"/>
      <c r="BT222" s="3"/>
      <c r="BU222" s="3"/>
      <c r="BV222" s="3"/>
      <c r="BW222" s="3"/>
      <c r="BX222" s="239"/>
      <c r="BY222" s="3"/>
      <c r="BZ222" s="223">
        <v>155.0</v>
      </c>
      <c r="CA222" s="325"/>
      <c r="CB222" s="326"/>
      <c r="CC222" s="3"/>
      <c r="CD222" s="3"/>
      <c r="CE222" s="3"/>
      <c r="CF222" s="3"/>
      <c r="CG222" s="3"/>
      <c r="CH222" s="3"/>
      <c r="CI222" s="3"/>
      <c r="CJ222" s="3"/>
      <c r="CK222" s="3"/>
      <c r="CL222" s="3"/>
      <c r="CM222" s="3"/>
      <c r="CN222" s="3"/>
      <c r="CO222" s="3"/>
      <c r="CP222" s="3"/>
      <c r="CQ222" s="239"/>
    </row>
    <row r="223" ht="12.75" customHeight="1">
      <c r="A223" s="3"/>
      <c r="B223" s="223">
        <v>156.0</v>
      </c>
      <c r="C223" s="325"/>
      <c r="D223" s="326"/>
      <c r="E223" s="3"/>
      <c r="F223" s="3"/>
      <c r="G223" s="3"/>
      <c r="H223" s="3"/>
      <c r="I223" s="3"/>
      <c r="J223" s="3"/>
      <c r="K223" s="3"/>
      <c r="L223" s="3"/>
      <c r="M223" s="3"/>
      <c r="N223" s="3"/>
      <c r="O223" s="3"/>
      <c r="P223" s="3"/>
      <c r="Q223" s="3"/>
      <c r="R223" s="3"/>
      <c r="S223" s="239"/>
      <c r="T223" s="3"/>
      <c r="U223" s="223">
        <v>156.0</v>
      </c>
      <c r="V223" s="325"/>
      <c r="W223" s="326"/>
      <c r="X223" s="3"/>
      <c r="Y223" s="3"/>
      <c r="Z223" s="3"/>
      <c r="AA223" s="3"/>
      <c r="AB223" s="3"/>
      <c r="AC223" s="3"/>
      <c r="AD223" s="3"/>
      <c r="AE223" s="3"/>
      <c r="AF223" s="3"/>
      <c r="AG223" s="3"/>
      <c r="AH223" s="3"/>
      <c r="AI223" s="3"/>
      <c r="AJ223" s="3"/>
      <c r="AK223" s="3"/>
      <c r="AL223" s="239"/>
      <c r="AM223" s="3"/>
      <c r="AN223" s="223">
        <v>156.0</v>
      </c>
      <c r="AO223" s="325"/>
      <c r="AP223" s="326"/>
      <c r="AQ223" s="3"/>
      <c r="AR223" s="3"/>
      <c r="AS223" s="3"/>
      <c r="AT223" s="3"/>
      <c r="AU223" s="3"/>
      <c r="AV223" s="3"/>
      <c r="AW223" s="3"/>
      <c r="AX223" s="3"/>
      <c r="AY223" s="3"/>
      <c r="AZ223" s="3"/>
      <c r="BA223" s="3"/>
      <c r="BB223" s="3"/>
      <c r="BC223" s="3"/>
      <c r="BD223" s="3"/>
      <c r="BE223" s="239"/>
      <c r="BF223" s="3"/>
      <c r="BG223" s="223">
        <v>156.0</v>
      </c>
      <c r="BH223" s="325"/>
      <c r="BI223" s="326"/>
      <c r="BJ223" s="3"/>
      <c r="BK223" s="3"/>
      <c r="BL223" s="3"/>
      <c r="BM223" s="3"/>
      <c r="BN223" s="3"/>
      <c r="BO223" s="3"/>
      <c r="BP223" s="3"/>
      <c r="BQ223" s="3"/>
      <c r="BR223" s="3"/>
      <c r="BS223" s="3"/>
      <c r="BT223" s="3"/>
      <c r="BU223" s="3"/>
      <c r="BV223" s="3"/>
      <c r="BW223" s="3"/>
      <c r="BX223" s="239"/>
      <c r="BY223" s="3"/>
      <c r="BZ223" s="223">
        <v>156.0</v>
      </c>
      <c r="CA223" s="325"/>
      <c r="CB223" s="326"/>
      <c r="CC223" s="3"/>
      <c r="CD223" s="3"/>
      <c r="CE223" s="3"/>
      <c r="CF223" s="3"/>
      <c r="CG223" s="3"/>
      <c r="CH223" s="3"/>
      <c r="CI223" s="3"/>
      <c r="CJ223" s="3"/>
      <c r="CK223" s="3"/>
      <c r="CL223" s="3"/>
      <c r="CM223" s="3"/>
      <c r="CN223" s="3"/>
      <c r="CO223" s="3"/>
      <c r="CP223" s="3"/>
      <c r="CQ223" s="239"/>
    </row>
    <row r="224" ht="12.75" customHeight="1">
      <c r="A224" s="3"/>
      <c r="B224" s="223">
        <v>157.0</v>
      </c>
      <c r="C224" s="325"/>
      <c r="D224" s="326"/>
      <c r="E224" s="3"/>
      <c r="F224" s="3"/>
      <c r="G224" s="3"/>
      <c r="H224" s="3"/>
      <c r="I224" s="3"/>
      <c r="J224" s="3"/>
      <c r="K224" s="3"/>
      <c r="L224" s="3"/>
      <c r="M224" s="3"/>
      <c r="N224" s="3"/>
      <c r="O224" s="3"/>
      <c r="P224" s="3"/>
      <c r="Q224" s="3"/>
      <c r="R224" s="3"/>
      <c r="S224" s="239"/>
      <c r="T224" s="3"/>
      <c r="U224" s="223">
        <v>157.0</v>
      </c>
      <c r="V224" s="325"/>
      <c r="W224" s="326"/>
      <c r="X224" s="3"/>
      <c r="Y224" s="3"/>
      <c r="Z224" s="3"/>
      <c r="AA224" s="3"/>
      <c r="AB224" s="3"/>
      <c r="AC224" s="3"/>
      <c r="AD224" s="3"/>
      <c r="AE224" s="3"/>
      <c r="AF224" s="3"/>
      <c r="AG224" s="3"/>
      <c r="AH224" s="3"/>
      <c r="AI224" s="3"/>
      <c r="AJ224" s="3"/>
      <c r="AK224" s="3"/>
      <c r="AL224" s="239"/>
      <c r="AM224" s="3"/>
      <c r="AN224" s="223">
        <v>157.0</v>
      </c>
      <c r="AO224" s="325"/>
      <c r="AP224" s="326"/>
      <c r="AQ224" s="3"/>
      <c r="AR224" s="3"/>
      <c r="AS224" s="3"/>
      <c r="AT224" s="3"/>
      <c r="AU224" s="3"/>
      <c r="AV224" s="3"/>
      <c r="AW224" s="3"/>
      <c r="AX224" s="3"/>
      <c r="AY224" s="3"/>
      <c r="AZ224" s="3"/>
      <c r="BA224" s="3"/>
      <c r="BB224" s="3"/>
      <c r="BC224" s="3"/>
      <c r="BD224" s="3"/>
      <c r="BE224" s="239"/>
      <c r="BF224" s="3"/>
      <c r="BG224" s="223">
        <v>157.0</v>
      </c>
      <c r="BH224" s="325"/>
      <c r="BI224" s="326"/>
      <c r="BJ224" s="3"/>
      <c r="BK224" s="3"/>
      <c r="BL224" s="3"/>
      <c r="BM224" s="3"/>
      <c r="BN224" s="3"/>
      <c r="BO224" s="3"/>
      <c r="BP224" s="3"/>
      <c r="BQ224" s="3"/>
      <c r="BR224" s="3"/>
      <c r="BS224" s="3"/>
      <c r="BT224" s="3"/>
      <c r="BU224" s="3"/>
      <c r="BV224" s="3"/>
      <c r="BW224" s="3"/>
      <c r="BX224" s="239"/>
      <c r="BY224" s="3"/>
      <c r="BZ224" s="223">
        <v>157.0</v>
      </c>
      <c r="CA224" s="325"/>
      <c r="CB224" s="326"/>
      <c r="CC224" s="3"/>
      <c r="CD224" s="3"/>
      <c r="CE224" s="3"/>
      <c r="CF224" s="3"/>
      <c r="CG224" s="3"/>
      <c r="CH224" s="3"/>
      <c r="CI224" s="3"/>
      <c r="CJ224" s="3"/>
      <c r="CK224" s="3"/>
      <c r="CL224" s="3"/>
      <c r="CM224" s="3"/>
      <c r="CN224" s="3"/>
      <c r="CO224" s="3"/>
      <c r="CP224" s="3"/>
      <c r="CQ224" s="239"/>
    </row>
    <row r="225" ht="12.75" customHeight="1">
      <c r="A225" s="3"/>
      <c r="B225" s="223">
        <v>158.0</v>
      </c>
      <c r="C225" s="325"/>
      <c r="D225" s="326"/>
      <c r="E225" s="3"/>
      <c r="F225" s="3"/>
      <c r="G225" s="3"/>
      <c r="H225" s="3"/>
      <c r="I225" s="3"/>
      <c r="J225" s="3"/>
      <c r="K225" s="3"/>
      <c r="L225" s="3"/>
      <c r="M225" s="3"/>
      <c r="N225" s="3"/>
      <c r="O225" s="3"/>
      <c r="P225" s="3"/>
      <c r="Q225" s="3"/>
      <c r="R225" s="3"/>
      <c r="S225" s="239"/>
      <c r="T225" s="3"/>
      <c r="U225" s="223">
        <v>158.0</v>
      </c>
      <c r="V225" s="325"/>
      <c r="W225" s="326"/>
      <c r="X225" s="3"/>
      <c r="Y225" s="3"/>
      <c r="Z225" s="3"/>
      <c r="AA225" s="3"/>
      <c r="AB225" s="3"/>
      <c r="AC225" s="3"/>
      <c r="AD225" s="3"/>
      <c r="AE225" s="3"/>
      <c r="AF225" s="3"/>
      <c r="AG225" s="3"/>
      <c r="AH225" s="3"/>
      <c r="AI225" s="3"/>
      <c r="AJ225" s="3"/>
      <c r="AK225" s="3"/>
      <c r="AL225" s="239"/>
      <c r="AM225" s="3"/>
      <c r="AN225" s="223">
        <v>158.0</v>
      </c>
      <c r="AO225" s="325"/>
      <c r="AP225" s="326"/>
      <c r="AQ225" s="3"/>
      <c r="AR225" s="3"/>
      <c r="AS225" s="3"/>
      <c r="AT225" s="3"/>
      <c r="AU225" s="3"/>
      <c r="AV225" s="3"/>
      <c r="AW225" s="3"/>
      <c r="AX225" s="3"/>
      <c r="AY225" s="3"/>
      <c r="AZ225" s="3"/>
      <c r="BA225" s="3"/>
      <c r="BB225" s="3"/>
      <c r="BC225" s="3"/>
      <c r="BD225" s="3"/>
      <c r="BE225" s="239"/>
      <c r="BF225" s="3"/>
      <c r="BG225" s="223">
        <v>158.0</v>
      </c>
      <c r="BH225" s="325"/>
      <c r="BI225" s="326"/>
      <c r="BJ225" s="3"/>
      <c r="BK225" s="3"/>
      <c r="BL225" s="3"/>
      <c r="BM225" s="3"/>
      <c r="BN225" s="3"/>
      <c r="BO225" s="3"/>
      <c r="BP225" s="3"/>
      <c r="BQ225" s="3"/>
      <c r="BR225" s="3"/>
      <c r="BS225" s="3"/>
      <c r="BT225" s="3"/>
      <c r="BU225" s="3"/>
      <c r="BV225" s="3"/>
      <c r="BW225" s="3"/>
      <c r="BX225" s="239"/>
      <c r="BY225" s="3"/>
      <c r="BZ225" s="223">
        <v>158.0</v>
      </c>
      <c r="CA225" s="325"/>
      <c r="CB225" s="326"/>
      <c r="CC225" s="3"/>
      <c r="CD225" s="3"/>
      <c r="CE225" s="3"/>
      <c r="CF225" s="3"/>
      <c r="CG225" s="3"/>
      <c r="CH225" s="3"/>
      <c r="CI225" s="3"/>
      <c r="CJ225" s="3"/>
      <c r="CK225" s="3"/>
      <c r="CL225" s="3"/>
      <c r="CM225" s="3"/>
      <c r="CN225" s="3"/>
      <c r="CO225" s="3"/>
      <c r="CP225" s="3"/>
      <c r="CQ225" s="239"/>
    </row>
    <row r="226" ht="12.75" customHeight="1">
      <c r="A226" s="3"/>
      <c r="B226" s="223">
        <v>159.0</v>
      </c>
      <c r="C226" s="325"/>
      <c r="D226" s="326"/>
      <c r="E226" s="3"/>
      <c r="F226" s="3"/>
      <c r="G226" s="3"/>
      <c r="H226" s="3"/>
      <c r="I226" s="3"/>
      <c r="J226" s="3"/>
      <c r="K226" s="3"/>
      <c r="L226" s="3"/>
      <c r="M226" s="3"/>
      <c r="N226" s="3"/>
      <c r="O226" s="3"/>
      <c r="P226" s="3"/>
      <c r="Q226" s="3"/>
      <c r="R226" s="3"/>
      <c r="S226" s="239"/>
      <c r="T226" s="3"/>
      <c r="U226" s="223">
        <v>159.0</v>
      </c>
      <c r="V226" s="325"/>
      <c r="W226" s="326"/>
      <c r="X226" s="3"/>
      <c r="Y226" s="3"/>
      <c r="Z226" s="3"/>
      <c r="AA226" s="3"/>
      <c r="AB226" s="3"/>
      <c r="AC226" s="3"/>
      <c r="AD226" s="3"/>
      <c r="AE226" s="3"/>
      <c r="AF226" s="3"/>
      <c r="AG226" s="3"/>
      <c r="AH226" s="3"/>
      <c r="AI226" s="3"/>
      <c r="AJ226" s="3"/>
      <c r="AK226" s="3"/>
      <c r="AL226" s="239"/>
      <c r="AM226" s="3"/>
      <c r="AN226" s="223">
        <v>159.0</v>
      </c>
      <c r="AO226" s="325"/>
      <c r="AP226" s="326"/>
      <c r="AQ226" s="3"/>
      <c r="AR226" s="3"/>
      <c r="AS226" s="3"/>
      <c r="AT226" s="3"/>
      <c r="AU226" s="3"/>
      <c r="AV226" s="3"/>
      <c r="AW226" s="3"/>
      <c r="AX226" s="3"/>
      <c r="AY226" s="3"/>
      <c r="AZ226" s="3"/>
      <c r="BA226" s="3"/>
      <c r="BB226" s="3"/>
      <c r="BC226" s="3"/>
      <c r="BD226" s="3"/>
      <c r="BE226" s="239"/>
      <c r="BF226" s="3"/>
      <c r="BG226" s="223">
        <v>159.0</v>
      </c>
      <c r="BH226" s="325"/>
      <c r="BI226" s="326"/>
      <c r="BJ226" s="3"/>
      <c r="BK226" s="3"/>
      <c r="BL226" s="3"/>
      <c r="BM226" s="3"/>
      <c r="BN226" s="3"/>
      <c r="BO226" s="3"/>
      <c r="BP226" s="3"/>
      <c r="BQ226" s="3"/>
      <c r="BR226" s="3"/>
      <c r="BS226" s="3"/>
      <c r="BT226" s="3"/>
      <c r="BU226" s="3"/>
      <c r="BV226" s="3"/>
      <c r="BW226" s="3"/>
      <c r="BX226" s="239"/>
      <c r="BY226" s="3"/>
      <c r="BZ226" s="223">
        <v>159.0</v>
      </c>
      <c r="CA226" s="325"/>
      <c r="CB226" s="326"/>
      <c r="CC226" s="3"/>
      <c r="CD226" s="3"/>
      <c r="CE226" s="3"/>
      <c r="CF226" s="3"/>
      <c r="CG226" s="3"/>
      <c r="CH226" s="3"/>
      <c r="CI226" s="3"/>
      <c r="CJ226" s="3"/>
      <c r="CK226" s="3"/>
      <c r="CL226" s="3"/>
      <c r="CM226" s="3"/>
      <c r="CN226" s="3"/>
      <c r="CO226" s="3"/>
      <c r="CP226" s="3"/>
      <c r="CQ226" s="239"/>
    </row>
    <row r="227" ht="12.75" customHeight="1">
      <c r="A227" s="3"/>
      <c r="B227" s="223">
        <v>160.0</v>
      </c>
      <c r="C227" s="325"/>
      <c r="D227" s="326"/>
      <c r="E227" s="3"/>
      <c r="F227" s="3"/>
      <c r="G227" s="3"/>
      <c r="H227" s="3"/>
      <c r="I227" s="3"/>
      <c r="J227" s="3"/>
      <c r="K227" s="3"/>
      <c r="L227" s="3"/>
      <c r="M227" s="3"/>
      <c r="N227" s="3"/>
      <c r="O227" s="3"/>
      <c r="P227" s="3"/>
      <c r="Q227" s="3"/>
      <c r="R227" s="3"/>
      <c r="S227" s="239"/>
      <c r="T227" s="3"/>
      <c r="U227" s="223">
        <v>160.0</v>
      </c>
      <c r="V227" s="325"/>
      <c r="W227" s="326"/>
      <c r="X227" s="3"/>
      <c r="Y227" s="3"/>
      <c r="Z227" s="3"/>
      <c r="AA227" s="3"/>
      <c r="AB227" s="3"/>
      <c r="AC227" s="3"/>
      <c r="AD227" s="3"/>
      <c r="AE227" s="3"/>
      <c r="AF227" s="3"/>
      <c r="AG227" s="3"/>
      <c r="AH227" s="3"/>
      <c r="AI227" s="3"/>
      <c r="AJ227" s="3"/>
      <c r="AK227" s="3"/>
      <c r="AL227" s="239"/>
      <c r="AM227" s="3"/>
      <c r="AN227" s="223">
        <v>160.0</v>
      </c>
      <c r="AO227" s="325"/>
      <c r="AP227" s="326"/>
      <c r="AQ227" s="3"/>
      <c r="AR227" s="3"/>
      <c r="AS227" s="3"/>
      <c r="AT227" s="3"/>
      <c r="AU227" s="3"/>
      <c r="AV227" s="3"/>
      <c r="AW227" s="3"/>
      <c r="AX227" s="3"/>
      <c r="AY227" s="3"/>
      <c r="AZ227" s="3"/>
      <c r="BA227" s="3"/>
      <c r="BB227" s="3"/>
      <c r="BC227" s="3"/>
      <c r="BD227" s="3"/>
      <c r="BE227" s="239"/>
      <c r="BF227" s="3"/>
      <c r="BG227" s="223">
        <v>160.0</v>
      </c>
      <c r="BH227" s="325"/>
      <c r="BI227" s="326"/>
      <c r="BJ227" s="3"/>
      <c r="BK227" s="3"/>
      <c r="BL227" s="3"/>
      <c r="BM227" s="3"/>
      <c r="BN227" s="3"/>
      <c r="BO227" s="3"/>
      <c r="BP227" s="3"/>
      <c r="BQ227" s="3"/>
      <c r="BR227" s="3"/>
      <c r="BS227" s="3"/>
      <c r="BT227" s="3"/>
      <c r="BU227" s="3"/>
      <c r="BV227" s="3"/>
      <c r="BW227" s="3"/>
      <c r="BX227" s="239"/>
      <c r="BY227" s="3"/>
      <c r="BZ227" s="223">
        <v>160.0</v>
      </c>
      <c r="CA227" s="325"/>
      <c r="CB227" s="326"/>
      <c r="CC227" s="3"/>
      <c r="CD227" s="3"/>
      <c r="CE227" s="3"/>
      <c r="CF227" s="3"/>
      <c r="CG227" s="3"/>
      <c r="CH227" s="3"/>
      <c r="CI227" s="3"/>
      <c r="CJ227" s="3"/>
      <c r="CK227" s="3"/>
      <c r="CL227" s="3"/>
      <c r="CM227" s="3"/>
      <c r="CN227" s="3"/>
      <c r="CO227" s="3"/>
      <c r="CP227" s="3"/>
      <c r="CQ227" s="239"/>
    </row>
    <row r="228" ht="12.75" customHeight="1">
      <c r="A228" s="3"/>
      <c r="B228" s="223">
        <v>161.0</v>
      </c>
      <c r="C228" s="325"/>
      <c r="D228" s="326"/>
      <c r="E228" s="3"/>
      <c r="F228" s="3"/>
      <c r="G228" s="3"/>
      <c r="H228" s="3"/>
      <c r="I228" s="3"/>
      <c r="J228" s="3"/>
      <c r="K228" s="3"/>
      <c r="L228" s="3"/>
      <c r="M228" s="3"/>
      <c r="N228" s="3"/>
      <c r="O228" s="3"/>
      <c r="P228" s="3"/>
      <c r="Q228" s="3"/>
      <c r="R228" s="3"/>
      <c r="S228" s="239"/>
      <c r="T228" s="3"/>
      <c r="U228" s="223">
        <v>161.0</v>
      </c>
      <c r="V228" s="325"/>
      <c r="W228" s="326"/>
      <c r="X228" s="3"/>
      <c r="Y228" s="3"/>
      <c r="Z228" s="3"/>
      <c r="AA228" s="3"/>
      <c r="AB228" s="3"/>
      <c r="AC228" s="3"/>
      <c r="AD228" s="3"/>
      <c r="AE228" s="3"/>
      <c r="AF228" s="3"/>
      <c r="AG228" s="3"/>
      <c r="AH228" s="3"/>
      <c r="AI228" s="3"/>
      <c r="AJ228" s="3"/>
      <c r="AK228" s="3"/>
      <c r="AL228" s="239"/>
      <c r="AM228" s="3"/>
      <c r="AN228" s="223">
        <v>161.0</v>
      </c>
      <c r="AO228" s="325"/>
      <c r="AP228" s="326"/>
      <c r="AQ228" s="3"/>
      <c r="AR228" s="3"/>
      <c r="AS228" s="3"/>
      <c r="AT228" s="3"/>
      <c r="AU228" s="3"/>
      <c r="AV228" s="3"/>
      <c r="AW228" s="3"/>
      <c r="AX228" s="3"/>
      <c r="AY228" s="3"/>
      <c r="AZ228" s="3"/>
      <c r="BA228" s="3"/>
      <c r="BB228" s="3"/>
      <c r="BC228" s="3"/>
      <c r="BD228" s="3"/>
      <c r="BE228" s="239"/>
      <c r="BF228" s="3"/>
      <c r="BG228" s="223">
        <v>161.0</v>
      </c>
      <c r="BH228" s="325"/>
      <c r="BI228" s="326"/>
      <c r="BJ228" s="3"/>
      <c r="BK228" s="3"/>
      <c r="BL228" s="3"/>
      <c r="BM228" s="3"/>
      <c r="BN228" s="3"/>
      <c r="BO228" s="3"/>
      <c r="BP228" s="3"/>
      <c r="BQ228" s="3"/>
      <c r="BR228" s="3"/>
      <c r="BS228" s="3"/>
      <c r="BT228" s="3"/>
      <c r="BU228" s="3"/>
      <c r="BV228" s="3"/>
      <c r="BW228" s="3"/>
      <c r="BX228" s="239"/>
      <c r="BY228" s="3"/>
      <c r="BZ228" s="223">
        <v>161.0</v>
      </c>
      <c r="CA228" s="325"/>
      <c r="CB228" s="326"/>
      <c r="CC228" s="3"/>
      <c r="CD228" s="3"/>
      <c r="CE228" s="3"/>
      <c r="CF228" s="3"/>
      <c r="CG228" s="3"/>
      <c r="CH228" s="3"/>
      <c r="CI228" s="3"/>
      <c r="CJ228" s="3"/>
      <c r="CK228" s="3"/>
      <c r="CL228" s="3"/>
      <c r="CM228" s="3"/>
      <c r="CN228" s="3"/>
      <c r="CO228" s="3"/>
      <c r="CP228" s="3"/>
      <c r="CQ228" s="239"/>
    </row>
    <row r="229" ht="12.75" customHeight="1">
      <c r="A229" s="3"/>
      <c r="B229" s="223">
        <v>162.0</v>
      </c>
      <c r="C229" s="325"/>
      <c r="D229" s="326"/>
      <c r="E229" s="3"/>
      <c r="F229" s="3"/>
      <c r="G229" s="3"/>
      <c r="H229" s="3"/>
      <c r="I229" s="3"/>
      <c r="J229" s="3"/>
      <c r="K229" s="3"/>
      <c r="L229" s="3"/>
      <c r="M229" s="3"/>
      <c r="N229" s="3"/>
      <c r="O229" s="3"/>
      <c r="P229" s="3"/>
      <c r="Q229" s="3"/>
      <c r="R229" s="3"/>
      <c r="S229" s="239"/>
      <c r="T229" s="3"/>
      <c r="U229" s="223">
        <v>162.0</v>
      </c>
      <c r="V229" s="325"/>
      <c r="W229" s="326"/>
      <c r="X229" s="3"/>
      <c r="Y229" s="3"/>
      <c r="Z229" s="3"/>
      <c r="AA229" s="3"/>
      <c r="AB229" s="3"/>
      <c r="AC229" s="3"/>
      <c r="AD229" s="3"/>
      <c r="AE229" s="3"/>
      <c r="AF229" s="3"/>
      <c r="AG229" s="3"/>
      <c r="AH229" s="3"/>
      <c r="AI229" s="3"/>
      <c r="AJ229" s="3"/>
      <c r="AK229" s="3"/>
      <c r="AL229" s="239"/>
      <c r="AM229" s="3"/>
      <c r="AN229" s="223">
        <v>162.0</v>
      </c>
      <c r="AO229" s="325"/>
      <c r="AP229" s="326"/>
      <c r="AQ229" s="3"/>
      <c r="AR229" s="3"/>
      <c r="AS229" s="3"/>
      <c r="AT229" s="3"/>
      <c r="AU229" s="3"/>
      <c r="AV229" s="3"/>
      <c r="AW229" s="3"/>
      <c r="AX229" s="3"/>
      <c r="AY229" s="3"/>
      <c r="AZ229" s="3"/>
      <c r="BA229" s="3"/>
      <c r="BB229" s="3"/>
      <c r="BC229" s="3"/>
      <c r="BD229" s="3"/>
      <c r="BE229" s="239"/>
      <c r="BF229" s="3"/>
      <c r="BG229" s="223">
        <v>162.0</v>
      </c>
      <c r="BH229" s="325"/>
      <c r="BI229" s="326"/>
      <c r="BJ229" s="3"/>
      <c r="BK229" s="3"/>
      <c r="BL229" s="3"/>
      <c r="BM229" s="3"/>
      <c r="BN229" s="3"/>
      <c r="BO229" s="3"/>
      <c r="BP229" s="3"/>
      <c r="BQ229" s="3"/>
      <c r="BR229" s="3"/>
      <c r="BS229" s="3"/>
      <c r="BT229" s="3"/>
      <c r="BU229" s="3"/>
      <c r="BV229" s="3"/>
      <c r="BW229" s="3"/>
      <c r="BX229" s="239"/>
      <c r="BY229" s="3"/>
      <c r="BZ229" s="223">
        <v>162.0</v>
      </c>
      <c r="CA229" s="325"/>
      <c r="CB229" s="326"/>
      <c r="CC229" s="3"/>
      <c r="CD229" s="3"/>
      <c r="CE229" s="3"/>
      <c r="CF229" s="3"/>
      <c r="CG229" s="3"/>
      <c r="CH229" s="3"/>
      <c r="CI229" s="3"/>
      <c r="CJ229" s="3"/>
      <c r="CK229" s="3"/>
      <c r="CL229" s="3"/>
      <c r="CM229" s="3"/>
      <c r="CN229" s="3"/>
      <c r="CO229" s="3"/>
      <c r="CP229" s="3"/>
      <c r="CQ229" s="239"/>
    </row>
    <row r="230" ht="12.75" customHeight="1">
      <c r="A230" s="3"/>
      <c r="B230" s="223">
        <v>163.0</v>
      </c>
      <c r="C230" s="325"/>
      <c r="D230" s="326"/>
      <c r="E230" s="3"/>
      <c r="F230" s="3"/>
      <c r="G230" s="3"/>
      <c r="H230" s="3"/>
      <c r="I230" s="3"/>
      <c r="J230" s="3"/>
      <c r="K230" s="3"/>
      <c r="L230" s="3"/>
      <c r="M230" s="3"/>
      <c r="N230" s="3"/>
      <c r="O230" s="3"/>
      <c r="P230" s="3"/>
      <c r="Q230" s="3"/>
      <c r="R230" s="3"/>
      <c r="S230" s="239"/>
      <c r="T230" s="3"/>
      <c r="U230" s="223">
        <v>163.0</v>
      </c>
      <c r="V230" s="325"/>
      <c r="W230" s="326"/>
      <c r="X230" s="3"/>
      <c r="Y230" s="3"/>
      <c r="Z230" s="3"/>
      <c r="AA230" s="3"/>
      <c r="AB230" s="3"/>
      <c r="AC230" s="3"/>
      <c r="AD230" s="3"/>
      <c r="AE230" s="3"/>
      <c r="AF230" s="3"/>
      <c r="AG230" s="3"/>
      <c r="AH230" s="3"/>
      <c r="AI230" s="3"/>
      <c r="AJ230" s="3"/>
      <c r="AK230" s="3"/>
      <c r="AL230" s="239"/>
      <c r="AM230" s="3"/>
      <c r="AN230" s="223">
        <v>163.0</v>
      </c>
      <c r="AO230" s="325"/>
      <c r="AP230" s="326"/>
      <c r="AQ230" s="3"/>
      <c r="AR230" s="3"/>
      <c r="AS230" s="3"/>
      <c r="AT230" s="3"/>
      <c r="AU230" s="3"/>
      <c r="AV230" s="3"/>
      <c r="AW230" s="3"/>
      <c r="AX230" s="3"/>
      <c r="AY230" s="3"/>
      <c r="AZ230" s="3"/>
      <c r="BA230" s="3"/>
      <c r="BB230" s="3"/>
      <c r="BC230" s="3"/>
      <c r="BD230" s="3"/>
      <c r="BE230" s="239"/>
      <c r="BF230" s="3"/>
      <c r="BG230" s="223">
        <v>163.0</v>
      </c>
      <c r="BH230" s="325"/>
      <c r="BI230" s="326"/>
      <c r="BJ230" s="3"/>
      <c r="BK230" s="3"/>
      <c r="BL230" s="3"/>
      <c r="BM230" s="3"/>
      <c r="BN230" s="3"/>
      <c r="BO230" s="3"/>
      <c r="BP230" s="3"/>
      <c r="BQ230" s="3"/>
      <c r="BR230" s="3"/>
      <c r="BS230" s="3"/>
      <c r="BT230" s="3"/>
      <c r="BU230" s="3"/>
      <c r="BV230" s="3"/>
      <c r="BW230" s="3"/>
      <c r="BX230" s="239"/>
      <c r="BY230" s="3"/>
      <c r="BZ230" s="223">
        <v>163.0</v>
      </c>
      <c r="CA230" s="325"/>
      <c r="CB230" s="326"/>
      <c r="CC230" s="3"/>
      <c r="CD230" s="3"/>
      <c r="CE230" s="3"/>
      <c r="CF230" s="3"/>
      <c r="CG230" s="3"/>
      <c r="CH230" s="3"/>
      <c r="CI230" s="3"/>
      <c r="CJ230" s="3"/>
      <c r="CK230" s="3"/>
      <c r="CL230" s="3"/>
      <c r="CM230" s="3"/>
      <c r="CN230" s="3"/>
      <c r="CO230" s="3"/>
      <c r="CP230" s="3"/>
      <c r="CQ230" s="239"/>
    </row>
    <row r="231" ht="12.75" customHeight="1">
      <c r="A231" s="3"/>
      <c r="B231" s="223">
        <v>164.0</v>
      </c>
      <c r="C231" s="325"/>
      <c r="D231" s="326"/>
      <c r="E231" s="3"/>
      <c r="F231" s="3"/>
      <c r="G231" s="3"/>
      <c r="H231" s="3"/>
      <c r="I231" s="3"/>
      <c r="J231" s="3"/>
      <c r="K231" s="3"/>
      <c r="L231" s="3"/>
      <c r="M231" s="3"/>
      <c r="N231" s="3"/>
      <c r="O231" s="3"/>
      <c r="P231" s="3"/>
      <c r="Q231" s="3"/>
      <c r="R231" s="3"/>
      <c r="S231" s="239"/>
      <c r="T231" s="3"/>
      <c r="U231" s="223">
        <v>164.0</v>
      </c>
      <c r="V231" s="325"/>
      <c r="W231" s="326"/>
      <c r="X231" s="3"/>
      <c r="Y231" s="3"/>
      <c r="Z231" s="3"/>
      <c r="AA231" s="3"/>
      <c r="AB231" s="3"/>
      <c r="AC231" s="3"/>
      <c r="AD231" s="3"/>
      <c r="AE231" s="3"/>
      <c r="AF231" s="3"/>
      <c r="AG231" s="3"/>
      <c r="AH231" s="3"/>
      <c r="AI231" s="3"/>
      <c r="AJ231" s="3"/>
      <c r="AK231" s="3"/>
      <c r="AL231" s="239"/>
      <c r="AM231" s="3"/>
      <c r="AN231" s="223">
        <v>164.0</v>
      </c>
      <c r="AO231" s="325"/>
      <c r="AP231" s="326"/>
      <c r="AQ231" s="3"/>
      <c r="AR231" s="3"/>
      <c r="AS231" s="3"/>
      <c r="AT231" s="3"/>
      <c r="AU231" s="3"/>
      <c r="AV231" s="3"/>
      <c r="AW231" s="3"/>
      <c r="AX231" s="3"/>
      <c r="AY231" s="3"/>
      <c r="AZ231" s="3"/>
      <c r="BA231" s="3"/>
      <c r="BB231" s="3"/>
      <c r="BC231" s="3"/>
      <c r="BD231" s="3"/>
      <c r="BE231" s="239"/>
      <c r="BF231" s="3"/>
      <c r="BG231" s="223">
        <v>164.0</v>
      </c>
      <c r="BH231" s="325"/>
      <c r="BI231" s="326"/>
      <c r="BJ231" s="3"/>
      <c r="BK231" s="3"/>
      <c r="BL231" s="3"/>
      <c r="BM231" s="3"/>
      <c r="BN231" s="3"/>
      <c r="BO231" s="3"/>
      <c r="BP231" s="3"/>
      <c r="BQ231" s="3"/>
      <c r="BR231" s="3"/>
      <c r="BS231" s="3"/>
      <c r="BT231" s="3"/>
      <c r="BU231" s="3"/>
      <c r="BV231" s="3"/>
      <c r="BW231" s="3"/>
      <c r="BX231" s="239"/>
      <c r="BY231" s="3"/>
      <c r="BZ231" s="223">
        <v>164.0</v>
      </c>
      <c r="CA231" s="325"/>
      <c r="CB231" s="326"/>
      <c r="CC231" s="3"/>
      <c r="CD231" s="3"/>
      <c r="CE231" s="3"/>
      <c r="CF231" s="3"/>
      <c r="CG231" s="3"/>
      <c r="CH231" s="3"/>
      <c r="CI231" s="3"/>
      <c r="CJ231" s="3"/>
      <c r="CK231" s="3"/>
      <c r="CL231" s="3"/>
      <c r="CM231" s="3"/>
      <c r="CN231" s="3"/>
      <c r="CO231" s="3"/>
      <c r="CP231" s="3"/>
      <c r="CQ231" s="239"/>
    </row>
    <row r="232" ht="12.75" customHeight="1">
      <c r="A232" s="3"/>
      <c r="B232" s="223">
        <v>165.0</v>
      </c>
      <c r="C232" s="325"/>
      <c r="D232" s="326"/>
      <c r="E232" s="3"/>
      <c r="F232" s="3"/>
      <c r="G232" s="3"/>
      <c r="H232" s="3"/>
      <c r="I232" s="3"/>
      <c r="J232" s="3"/>
      <c r="K232" s="3"/>
      <c r="L232" s="3"/>
      <c r="M232" s="3"/>
      <c r="N232" s="3"/>
      <c r="O232" s="3"/>
      <c r="P232" s="3"/>
      <c r="Q232" s="3"/>
      <c r="R232" s="3"/>
      <c r="S232" s="239"/>
      <c r="T232" s="3"/>
      <c r="U232" s="223">
        <v>165.0</v>
      </c>
      <c r="V232" s="325"/>
      <c r="W232" s="326"/>
      <c r="X232" s="3"/>
      <c r="Y232" s="3"/>
      <c r="Z232" s="3"/>
      <c r="AA232" s="3"/>
      <c r="AB232" s="3"/>
      <c r="AC232" s="3"/>
      <c r="AD232" s="3"/>
      <c r="AE232" s="3"/>
      <c r="AF232" s="3"/>
      <c r="AG232" s="3"/>
      <c r="AH232" s="3"/>
      <c r="AI232" s="3"/>
      <c r="AJ232" s="3"/>
      <c r="AK232" s="3"/>
      <c r="AL232" s="239"/>
      <c r="AM232" s="3"/>
      <c r="AN232" s="223">
        <v>165.0</v>
      </c>
      <c r="AO232" s="325"/>
      <c r="AP232" s="326"/>
      <c r="AQ232" s="3"/>
      <c r="AR232" s="3"/>
      <c r="AS232" s="3"/>
      <c r="AT232" s="3"/>
      <c r="AU232" s="3"/>
      <c r="AV232" s="3"/>
      <c r="AW232" s="3"/>
      <c r="AX232" s="3"/>
      <c r="AY232" s="3"/>
      <c r="AZ232" s="3"/>
      <c r="BA232" s="3"/>
      <c r="BB232" s="3"/>
      <c r="BC232" s="3"/>
      <c r="BD232" s="3"/>
      <c r="BE232" s="239"/>
      <c r="BF232" s="3"/>
      <c r="BG232" s="223">
        <v>165.0</v>
      </c>
      <c r="BH232" s="325"/>
      <c r="BI232" s="326"/>
      <c r="BJ232" s="3"/>
      <c r="BK232" s="3"/>
      <c r="BL232" s="3"/>
      <c r="BM232" s="3"/>
      <c r="BN232" s="3"/>
      <c r="BO232" s="3"/>
      <c r="BP232" s="3"/>
      <c r="BQ232" s="3"/>
      <c r="BR232" s="3"/>
      <c r="BS232" s="3"/>
      <c r="BT232" s="3"/>
      <c r="BU232" s="3"/>
      <c r="BV232" s="3"/>
      <c r="BW232" s="3"/>
      <c r="BX232" s="239"/>
      <c r="BY232" s="3"/>
      <c r="BZ232" s="223">
        <v>165.0</v>
      </c>
      <c r="CA232" s="325"/>
      <c r="CB232" s="326"/>
      <c r="CC232" s="3"/>
      <c r="CD232" s="3"/>
      <c r="CE232" s="3"/>
      <c r="CF232" s="3"/>
      <c r="CG232" s="3"/>
      <c r="CH232" s="3"/>
      <c r="CI232" s="3"/>
      <c r="CJ232" s="3"/>
      <c r="CK232" s="3"/>
      <c r="CL232" s="3"/>
      <c r="CM232" s="3"/>
      <c r="CN232" s="3"/>
      <c r="CO232" s="3"/>
      <c r="CP232" s="3"/>
      <c r="CQ232" s="239"/>
    </row>
    <row r="233" ht="12.75" customHeight="1">
      <c r="A233" s="3"/>
      <c r="B233" s="223">
        <v>166.0</v>
      </c>
      <c r="C233" s="325"/>
      <c r="D233" s="326"/>
      <c r="E233" s="3"/>
      <c r="F233" s="3"/>
      <c r="G233" s="3"/>
      <c r="H233" s="3"/>
      <c r="I233" s="3"/>
      <c r="J233" s="3"/>
      <c r="K233" s="3"/>
      <c r="L233" s="3"/>
      <c r="M233" s="3"/>
      <c r="N233" s="3"/>
      <c r="O233" s="3"/>
      <c r="P233" s="3"/>
      <c r="Q233" s="3"/>
      <c r="R233" s="3"/>
      <c r="S233" s="239"/>
      <c r="T233" s="3"/>
      <c r="U233" s="223">
        <v>166.0</v>
      </c>
      <c r="V233" s="325"/>
      <c r="W233" s="326"/>
      <c r="X233" s="3"/>
      <c r="Y233" s="3"/>
      <c r="Z233" s="3"/>
      <c r="AA233" s="3"/>
      <c r="AB233" s="3"/>
      <c r="AC233" s="3"/>
      <c r="AD233" s="3"/>
      <c r="AE233" s="3"/>
      <c r="AF233" s="3"/>
      <c r="AG233" s="3"/>
      <c r="AH233" s="3"/>
      <c r="AI233" s="3"/>
      <c r="AJ233" s="3"/>
      <c r="AK233" s="3"/>
      <c r="AL233" s="239"/>
      <c r="AM233" s="3"/>
      <c r="AN233" s="223">
        <v>166.0</v>
      </c>
      <c r="AO233" s="325"/>
      <c r="AP233" s="326"/>
      <c r="AQ233" s="3"/>
      <c r="AR233" s="3"/>
      <c r="AS233" s="3"/>
      <c r="AT233" s="3"/>
      <c r="AU233" s="3"/>
      <c r="AV233" s="3"/>
      <c r="AW233" s="3"/>
      <c r="AX233" s="3"/>
      <c r="AY233" s="3"/>
      <c r="AZ233" s="3"/>
      <c r="BA233" s="3"/>
      <c r="BB233" s="3"/>
      <c r="BC233" s="3"/>
      <c r="BD233" s="3"/>
      <c r="BE233" s="239"/>
      <c r="BF233" s="3"/>
      <c r="BG233" s="223">
        <v>166.0</v>
      </c>
      <c r="BH233" s="325"/>
      <c r="BI233" s="326"/>
      <c r="BJ233" s="3"/>
      <c r="BK233" s="3"/>
      <c r="BL233" s="3"/>
      <c r="BM233" s="3"/>
      <c r="BN233" s="3"/>
      <c r="BO233" s="3"/>
      <c r="BP233" s="3"/>
      <c r="BQ233" s="3"/>
      <c r="BR233" s="3"/>
      <c r="BS233" s="3"/>
      <c r="BT233" s="3"/>
      <c r="BU233" s="3"/>
      <c r="BV233" s="3"/>
      <c r="BW233" s="3"/>
      <c r="BX233" s="239"/>
      <c r="BY233" s="3"/>
      <c r="BZ233" s="223">
        <v>166.0</v>
      </c>
      <c r="CA233" s="325"/>
      <c r="CB233" s="326"/>
      <c r="CC233" s="3"/>
      <c r="CD233" s="3"/>
      <c r="CE233" s="3"/>
      <c r="CF233" s="3"/>
      <c r="CG233" s="3"/>
      <c r="CH233" s="3"/>
      <c r="CI233" s="3"/>
      <c r="CJ233" s="3"/>
      <c r="CK233" s="3"/>
      <c r="CL233" s="3"/>
      <c r="CM233" s="3"/>
      <c r="CN233" s="3"/>
      <c r="CO233" s="3"/>
      <c r="CP233" s="3"/>
      <c r="CQ233" s="239"/>
    </row>
    <row r="234" ht="12.75" customHeight="1">
      <c r="A234" s="3"/>
      <c r="B234" s="223">
        <v>167.0</v>
      </c>
      <c r="C234" s="325"/>
      <c r="D234" s="326"/>
      <c r="E234" s="3"/>
      <c r="F234" s="3"/>
      <c r="G234" s="3"/>
      <c r="H234" s="3"/>
      <c r="I234" s="3"/>
      <c r="J234" s="3"/>
      <c r="K234" s="3"/>
      <c r="L234" s="3"/>
      <c r="M234" s="3"/>
      <c r="N234" s="3"/>
      <c r="O234" s="3"/>
      <c r="P234" s="3"/>
      <c r="Q234" s="3"/>
      <c r="R234" s="3"/>
      <c r="S234" s="239"/>
      <c r="T234" s="3"/>
      <c r="U234" s="223">
        <v>167.0</v>
      </c>
      <c r="V234" s="325"/>
      <c r="W234" s="326"/>
      <c r="X234" s="3"/>
      <c r="Y234" s="3"/>
      <c r="Z234" s="3"/>
      <c r="AA234" s="3"/>
      <c r="AB234" s="3"/>
      <c r="AC234" s="3"/>
      <c r="AD234" s="3"/>
      <c r="AE234" s="3"/>
      <c r="AF234" s="3"/>
      <c r="AG234" s="3"/>
      <c r="AH234" s="3"/>
      <c r="AI234" s="3"/>
      <c r="AJ234" s="3"/>
      <c r="AK234" s="3"/>
      <c r="AL234" s="239"/>
      <c r="AM234" s="3"/>
      <c r="AN234" s="223">
        <v>167.0</v>
      </c>
      <c r="AO234" s="325"/>
      <c r="AP234" s="326"/>
      <c r="AQ234" s="3"/>
      <c r="AR234" s="3"/>
      <c r="AS234" s="3"/>
      <c r="AT234" s="3"/>
      <c r="AU234" s="3"/>
      <c r="AV234" s="3"/>
      <c r="AW234" s="3"/>
      <c r="AX234" s="3"/>
      <c r="AY234" s="3"/>
      <c r="AZ234" s="3"/>
      <c r="BA234" s="3"/>
      <c r="BB234" s="3"/>
      <c r="BC234" s="3"/>
      <c r="BD234" s="3"/>
      <c r="BE234" s="239"/>
      <c r="BF234" s="3"/>
      <c r="BG234" s="223">
        <v>167.0</v>
      </c>
      <c r="BH234" s="325"/>
      <c r="BI234" s="326"/>
      <c r="BJ234" s="3"/>
      <c r="BK234" s="3"/>
      <c r="BL234" s="3"/>
      <c r="BM234" s="3"/>
      <c r="BN234" s="3"/>
      <c r="BO234" s="3"/>
      <c r="BP234" s="3"/>
      <c r="BQ234" s="3"/>
      <c r="BR234" s="3"/>
      <c r="BS234" s="3"/>
      <c r="BT234" s="3"/>
      <c r="BU234" s="3"/>
      <c r="BV234" s="3"/>
      <c r="BW234" s="3"/>
      <c r="BX234" s="239"/>
      <c r="BY234" s="3"/>
      <c r="BZ234" s="223">
        <v>167.0</v>
      </c>
      <c r="CA234" s="325"/>
      <c r="CB234" s="326"/>
      <c r="CC234" s="3"/>
      <c r="CD234" s="3"/>
      <c r="CE234" s="3"/>
      <c r="CF234" s="3"/>
      <c r="CG234" s="3"/>
      <c r="CH234" s="3"/>
      <c r="CI234" s="3"/>
      <c r="CJ234" s="3"/>
      <c r="CK234" s="3"/>
      <c r="CL234" s="3"/>
      <c r="CM234" s="3"/>
      <c r="CN234" s="3"/>
      <c r="CO234" s="3"/>
      <c r="CP234" s="3"/>
      <c r="CQ234" s="239"/>
    </row>
    <row r="235" ht="12.75" customHeight="1">
      <c r="A235" s="3"/>
      <c r="B235" s="223">
        <v>168.0</v>
      </c>
      <c r="C235" s="325"/>
      <c r="D235" s="326"/>
      <c r="E235" s="3"/>
      <c r="F235" s="3"/>
      <c r="G235" s="3"/>
      <c r="H235" s="3"/>
      <c r="I235" s="3"/>
      <c r="J235" s="3"/>
      <c r="K235" s="3"/>
      <c r="L235" s="3"/>
      <c r="M235" s="3"/>
      <c r="N235" s="3"/>
      <c r="O235" s="3"/>
      <c r="P235" s="3"/>
      <c r="Q235" s="3"/>
      <c r="R235" s="3"/>
      <c r="S235" s="239"/>
      <c r="T235" s="3"/>
      <c r="U235" s="223">
        <v>168.0</v>
      </c>
      <c r="V235" s="325"/>
      <c r="W235" s="326"/>
      <c r="X235" s="3"/>
      <c r="Y235" s="3"/>
      <c r="Z235" s="3"/>
      <c r="AA235" s="3"/>
      <c r="AB235" s="3"/>
      <c r="AC235" s="3"/>
      <c r="AD235" s="3"/>
      <c r="AE235" s="3"/>
      <c r="AF235" s="3"/>
      <c r="AG235" s="3"/>
      <c r="AH235" s="3"/>
      <c r="AI235" s="3"/>
      <c r="AJ235" s="3"/>
      <c r="AK235" s="3"/>
      <c r="AL235" s="239"/>
      <c r="AM235" s="3"/>
      <c r="AN235" s="223">
        <v>168.0</v>
      </c>
      <c r="AO235" s="325"/>
      <c r="AP235" s="326"/>
      <c r="AQ235" s="3"/>
      <c r="AR235" s="3"/>
      <c r="AS235" s="3"/>
      <c r="AT235" s="3"/>
      <c r="AU235" s="3"/>
      <c r="AV235" s="3"/>
      <c r="AW235" s="3"/>
      <c r="AX235" s="3"/>
      <c r="AY235" s="3"/>
      <c r="AZ235" s="3"/>
      <c r="BA235" s="3"/>
      <c r="BB235" s="3"/>
      <c r="BC235" s="3"/>
      <c r="BD235" s="3"/>
      <c r="BE235" s="239"/>
      <c r="BF235" s="3"/>
      <c r="BG235" s="223">
        <v>168.0</v>
      </c>
      <c r="BH235" s="325"/>
      <c r="BI235" s="326"/>
      <c r="BJ235" s="3"/>
      <c r="BK235" s="3"/>
      <c r="BL235" s="3"/>
      <c r="BM235" s="3"/>
      <c r="BN235" s="3"/>
      <c r="BO235" s="3"/>
      <c r="BP235" s="3"/>
      <c r="BQ235" s="3"/>
      <c r="BR235" s="3"/>
      <c r="BS235" s="3"/>
      <c r="BT235" s="3"/>
      <c r="BU235" s="3"/>
      <c r="BV235" s="3"/>
      <c r="BW235" s="3"/>
      <c r="BX235" s="239"/>
      <c r="BY235" s="3"/>
      <c r="BZ235" s="223">
        <v>168.0</v>
      </c>
      <c r="CA235" s="325"/>
      <c r="CB235" s="326"/>
      <c r="CC235" s="3"/>
      <c r="CD235" s="3"/>
      <c r="CE235" s="3"/>
      <c r="CF235" s="3"/>
      <c r="CG235" s="3"/>
      <c r="CH235" s="3"/>
      <c r="CI235" s="3"/>
      <c r="CJ235" s="3"/>
      <c r="CK235" s="3"/>
      <c r="CL235" s="3"/>
      <c r="CM235" s="3"/>
      <c r="CN235" s="3"/>
      <c r="CO235" s="3"/>
      <c r="CP235" s="3"/>
      <c r="CQ235" s="239"/>
    </row>
    <row r="236" ht="12.75" customHeight="1">
      <c r="A236" s="3"/>
      <c r="B236" s="223">
        <v>169.0</v>
      </c>
      <c r="C236" s="325"/>
      <c r="D236" s="326"/>
      <c r="E236" s="3"/>
      <c r="F236" s="3"/>
      <c r="G236" s="3"/>
      <c r="H236" s="3"/>
      <c r="I236" s="3"/>
      <c r="J236" s="3"/>
      <c r="K236" s="3"/>
      <c r="L236" s="3"/>
      <c r="M236" s="3"/>
      <c r="N236" s="3"/>
      <c r="O236" s="3"/>
      <c r="P236" s="3"/>
      <c r="Q236" s="3"/>
      <c r="R236" s="3"/>
      <c r="S236" s="239"/>
      <c r="T236" s="3"/>
      <c r="U236" s="223">
        <v>169.0</v>
      </c>
      <c r="V236" s="325"/>
      <c r="W236" s="326"/>
      <c r="X236" s="3"/>
      <c r="Y236" s="3"/>
      <c r="Z236" s="3"/>
      <c r="AA236" s="3"/>
      <c r="AB236" s="3"/>
      <c r="AC236" s="3"/>
      <c r="AD236" s="3"/>
      <c r="AE236" s="3"/>
      <c r="AF236" s="3"/>
      <c r="AG236" s="3"/>
      <c r="AH236" s="3"/>
      <c r="AI236" s="3"/>
      <c r="AJ236" s="3"/>
      <c r="AK236" s="3"/>
      <c r="AL236" s="239"/>
      <c r="AM236" s="3"/>
      <c r="AN236" s="223">
        <v>169.0</v>
      </c>
      <c r="AO236" s="325"/>
      <c r="AP236" s="326"/>
      <c r="AQ236" s="3"/>
      <c r="AR236" s="3"/>
      <c r="AS236" s="3"/>
      <c r="AT236" s="3"/>
      <c r="AU236" s="3"/>
      <c r="AV236" s="3"/>
      <c r="AW236" s="3"/>
      <c r="AX236" s="3"/>
      <c r="AY236" s="3"/>
      <c r="AZ236" s="3"/>
      <c r="BA236" s="3"/>
      <c r="BB236" s="3"/>
      <c r="BC236" s="3"/>
      <c r="BD236" s="3"/>
      <c r="BE236" s="239"/>
      <c r="BF236" s="3"/>
      <c r="BG236" s="223">
        <v>169.0</v>
      </c>
      <c r="BH236" s="325"/>
      <c r="BI236" s="326"/>
      <c r="BJ236" s="3"/>
      <c r="BK236" s="3"/>
      <c r="BL236" s="3"/>
      <c r="BM236" s="3"/>
      <c r="BN236" s="3"/>
      <c r="BO236" s="3"/>
      <c r="BP236" s="3"/>
      <c r="BQ236" s="3"/>
      <c r="BR236" s="3"/>
      <c r="BS236" s="3"/>
      <c r="BT236" s="3"/>
      <c r="BU236" s="3"/>
      <c r="BV236" s="3"/>
      <c r="BW236" s="3"/>
      <c r="BX236" s="239"/>
      <c r="BY236" s="3"/>
      <c r="BZ236" s="223">
        <v>169.0</v>
      </c>
      <c r="CA236" s="325"/>
      <c r="CB236" s="326"/>
      <c r="CC236" s="3"/>
      <c r="CD236" s="3"/>
      <c r="CE236" s="3"/>
      <c r="CF236" s="3"/>
      <c r="CG236" s="3"/>
      <c r="CH236" s="3"/>
      <c r="CI236" s="3"/>
      <c r="CJ236" s="3"/>
      <c r="CK236" s="3"/>
      <c r="CL236" s="3"/>
      <c r="CM236" s="3"/>
      <c r="CN236" s="3"/>
      <c r="CO236" s="3"/>
      <c r="CP236" s="3"/>
      <c r="CQ236" s="239"/>
    </row>
    <row r="237" ht="12.75" customHeight="1">
      <c r="A237" s="3"/>
      <c r="B237" s="223">
        <v>170.0</v>
      </c>
      <c r="C237" s="325"/>
      <c r="D237" s="326"/>
      <c r="E237" s="3"/>
      <c r="F237" s="3"/>
      <c r="G237" s="3"/>
      <c r="H237" s="3"/>
      <c r="I237" s="3"/>
      <c r="J237" s="3"/>
      <c r="K237" s="3"/>
      <c r="L237" s="3"/>
      <c r="M237" s="3"/>
      <c r="N237" s="3"/>
      <c r="O237" s="3"/>
      <c r="P237" s="3"/>
      <c r="Q237" s="3"/>
      <c r="R237" s="3"/>
      <c r="S237" s="239"/>
      <c r="T237" s="3"/>
      <c r="U237" s="223">
        <v>170.0</v>
      </c>
      <c r="V237" s="325"/>
      <c r="W237" s="326"/>
      <c r="X237" s="3"/>
      <c r="Y237" s="3"/>
      <c r="Z237" s="3"/>
      <c r="AA237" s="3"/>
      <c r="AB237" s="3"/>
      <c r="AC237" s="3"/>
      <c r="AD237" s="3"/>
      <c r="AE237" s="3"/>
      <c r="AF237" s="3"/>
      <c r="AG237" s="3"/>
      <c r="AH237" s="3"/>
      <c r="AI237" s="3"/>
      <c r="AJ237" s="3"/>
      <c r="AK237" s="3"/>
      <c r="AL237" s="239"/>
      <c r="AM237" s="3"/>
      <c r="AN237" s="223">
        <v>170.0</v>
      </c>
      <c r="AO237" s="325"/>
      <c r="AP237" s="326"/>
      <c r="AQ237" s="3"/>
      <c r="AR237" s="3"/>
      <c r="AS237" s="3"/>
      <c r="AT237" s="3"/>
      <c r="AU237" s="3"/>
      <c r="AV237" s="3"/>
      <c r="AW237" s="3"/>
      <c r="AX237" s="3"/>
      <c r="AY237" s="3"/>
      <c r="AZ237" s="3"/>
      <c r="BA237" s="3"/>
      <c r="BB237" s="3"/>
      <c r="BC237" s="3"/>
      <c r="BD237" s="3"/>
      <c r="BE237" s="239"/>
      <c r="BF237" s="3"/>
      <c r="BG237" s="223">
        <v>170.0</v>
      </c>
      <c r="BH237" s="325"/>
      <c r="BI237" s="326"/>
      <c r="BJ237" s="3"/>
      <c r="BK237" s="3"/>
      <c r="BL237" s="3"/>
      <c r="BM237" s="3"/>
      <c r="BN237" s="3"/>
      <c r="BO237" s="3"/>
      <c r="BP237" s="3"/>
      <c r="BQ237" s="3"/>
      <c r="BR237" s="3"/>
      <c r="BS237" s="3"/>
      <c r="BT237" s="3"/>
      <c r="BU237" s="3"/>
      <c r="BV237" s="3"/>
      <c r="BW237" s="3"/>
      <c r="BX237" s="239"/>
      <c r="BY237" s="3"/>
      <c r="BZ237" s="223">
        <v>170.0</v>
      </c>
      <c r="CA237" s="325"/>
      <c r="CB237" s="326"/>
      <c r="CC237" s="3"/>
      <c r="CD237" s="3"/>
      <c r="CE237" s="3"/>
      <c r="CF237" s="3"/>
      <c r="CG237" s="3"/>
      <c r="CH237" s="3"/>
      <c r="CI237" s="3"/>
      <c r="CJ237" s="3"/>
      <c r="CK237" s="3"/>
      <c r="CL237" s="3"/>
      <c r="CM237" s="3"/>
      <c r="CN237" s="3"/>
      <c r="CO237" s="3"/>
      <c r="CP237" s="3"/>
      <c r="CQ237" s="239"/>
    </row>
    <row r="238" ht="12.75" customHeight="1">
      <c r="A238" s="3"/>
      <c r="B238" s="223">
        <v>171.0</v>
      </c>
      <c r="C238" s="325"/>
      <c r="D238" s="326"/>
      <c r="E238" s="3"/>
      <c r="F238" s="3"/>
      <c r="G238" s="3"/>
      <c r="H238" s="3"/>
      <c r="I238" s="3"/>
      <c r="J238" s="3"/>
      <c r="K238" s="3"/>
      <c r="L238" s="3"/>
      <c r="M238" s="3"/>
      <c r="N238" s="3"/>
      <c r="O238" s="3"/>
      <c r="P238" s="3"/>
      <c r="Q238" s="3"/>
      <c r="R238" s="3"/>
      <c r="S238" s="239"/>
      <c r="T238" s="3"/>
      <c r="U238" s="223">
        <v>171.0</v>
      </c>
      <c r="V238" s="325"/>
      <c r="W238" s="326"/>
      <c r="X238" s="3"/>
      <c r="Y238" s="3"/>
      <c r="Z238" s="3"/>
      <c r="AA238" s="3"/>
      <c r="AB238" s="3"/>
      <c r="AC238" s="3"/>
      <c r="AD238" s="3"/>
      <c r="AE238" s="3"/>
      <c r="AF238" s="3"/>
      <c r="AG238" s="3"/>
      <c r="AH238" s="3"/>
      <c r="AI238" s="3"/>
      <c r="AJ238" s="3"/>
      <c r="AK238" s="3"/>
      <c r="AL238" s="239"/>
      <c r="AM238" s="3"/>
      <c r="AN238" s="223">
        <v>171.0</v>
      </c>
      <c r="AO238" s="325"/>
      <c r="AP238" s="326"/>
      <c r="AQ238" s="3"/>
      <c r="AR238" s="3"/>
      <c r="AS238" s="3"/>
      <c r="AT238" s="3"/>
      <c r="AU238" s="3"/>
      <c r="AV238" s="3"/>
      <c r="AW238" s="3"/>
      <c r="AX238" s="3"/>
      <c r="AY238" s="3"/>
      <c r="AZ238" s="3"/>
      <c r="BA238" s="3"/>
      <c r="BB238" s="3"/>
      <c r="BC238" s="3"/>
      <c r="BD238" s="3"/>
      <c r="BE238" s="239"/>
      <c r="BF238" s="3"/>
      <c r="BG238" s="223">
        <v>171.0</v>
      </c>
      <c r="BH238" s="325"/>
      <c r="BI238" s="326"/>
      <c r="BJ238" s="3"/>
      <c r="BK238" s="3"/>
      <c r="BL238" s="3"/>
      <c r="BM238" s="3"/>
      <c r="BN238" s="3"/>
      <c r="BO238" s="3"/>
      <c r="BP238" s="3"/>
      <c r="BQ238" s="3"/>
      <c r="BR238" s="3"/>
      <c r="BS238" s="3"/>
      <c r="BT238" s="3"/>
      <c r="BU238" s="3"/>
      <c r="BV238" s="3"/>
      <c r="BW238" s="3"/>
      <c r="BX238" s="239"/>
      <c r="BY238" s="3"/>
      <c r="BZ238" s="223">
        <v>171.0</v>
      </c>
      <c r="CA238" s="325"/>
      <c r="CB238" s="326"/>
      <c r="CC238" s="3"/>
      <c r="CD238" s="3"/>
      <c r="CE238" s="3"/>
      <c r="CF238" s="3"/>
      <c r="CG238" s="3"/>
      <c r="CH238" s="3"/>
      <c r="CI238" s="3"/>
      <c r="CJ238" s="3"/>
      <c r="CK238" s="3"/>
      <c r="CL238" s="3"/>
      <c r="CM238" s="3"/>
      <c r="CN238" s="3"/>
      <c r="CO238" s="3"/>
      <c r="CP238" s="3"/>
      <c r="CQ238" s="239"/>
    </row>
    <row r="239" ht="12.75" customHeight="1">
      <c r="A239" s="3"/>
      <c r="B239" s="223">
        <v>172.0</v>
      </c>
      <c r="C239" s="325"/>
      <c r="D239" s="326"/>
      <c r="E239" s="3"/>
      <c r="F239" s="3"/>
      <c r="G239" s="3"/>
      <c r="H239" s="3"/>
      <c r="I239" s="3"/>
      <c r="J239" s="3"/>
      <c r="K239" s="3"/>
      <c r="L239" s="3"/>
      <c r="M239" s="3"/>
      <c r="N239" s="3"/>
      <c r="O239" s="3"/>
      <c r="P239" s="3"/>
      <c r="Q239" s="3"/>
      <c r="R239" s="3"/>
      <c r="S239" s="239"/>
      <c r="T239" s="3"/>
      <c r="U239" s="223">
        <v>172.0</v>
      </c>
      <c r="V239" s="325"/>
      <c r="W239" s="326"/>
      <c r="X239" s="3"/>
      <c r="Y239" s="3"/>
      <c r="Z239" s="3"/>
      <c r="AA239" s="3"/>
      <c r="AB239" s="3"/>
      <c r="AC239" s="3"/>
      <c r="AD239" s="3"/>
      <c r="AE239" s="3"/>
      <c r="AF239" s="3"/>
      <c r="AG239" s="3"/>
      <c r="AH239" s="3"/>
      <c r="AI239" s="3"/>
      <c r="AJ239" s="3"/>
      <c r="AK239" s="3"/>
      <c r="AL239" s="239"/>
      <c r="AM239" s="3"/>
      <c r="AN239" s="223">
        <v>172.0</v>
      </c>
      <c r="AO239" s="325"/>
      <c r="AP239" s="326"/>
      <c r="AQ239" s="3"/>
      <c r="AR239" s="3"/>
      <c r="AS239" s="3"/>
      <c r="AT239" s="3"/>
      <c r="AU239" s="3"/>
      <c r="AV239" s="3"/>
      <c r="AW239" s="3"/>
      <c r="AX239" s="3"/>
      <c r="AY239" s="3"/>
      <c r="AZ239" s="3"/>
      <c r="BA239" s="3"/>
      <c r="BB239" s="3"/>
      <c r="BC239" s="3"/>
      <c r="BD239" s="3"/>
      <c r="BE239" s="239"/>
      <c r="BF239" s="3"/>
      <c r="BG239" s="223">
        <v>172.0</v>
      </c>
      <c r="BH239" s="325"/>
      <c r="BI239" s="326"/>
      <c r="BJ239" s="3"/>
      <c r="BK239" s="3"/>
      <c r="BL239" s="3"/>
      <c r="BM239" s="3"/>
      <c r="BN239" s="3"/>
      <c r="BO239" s="3"/>
      <c r="BP239" s="3"/>
      <c r="BQ239" s="3"/>
      <c r="BR239" s="3"/>
      <c r="BS239" s="3"/>
      <c r="BT239" s="3"/>
      <c r="BU239" s="3"/>
      <c r="BV239" s="3"/>
      <c r="BW239" s="3"/>
      <c r="BX239" s="239"/>
      <c r="BY239" s="3"/>
      <c r="BZ239" s="223">
        <v>172.0</v>
      </c>
      <c r="CA239" s="325"/>
      <c r="CB239" s="326"/>
      <c r="CC239" s="3"/>
      <c r="CD239" s="3"/>
      <c r="CE239" s="3"/>
      <c r="CF239" s="3"/>
      <c r="CG239" s="3"/>
      <c r="CH239" s="3"/>
      <c r="CI239" s="3"/>
      <c r="CJ239" s="3"/>
      <c r="CK239" s="3"/>
      <c r="CL239" s="3"/>
      <c r="CM239" s="3"/>
      <c r="CN239" s="3"/>
      <c r="CO239" s="3"/>
      <c r="CP239" s="3"/>
      <c r="CQ239" s="239"/>
    </row>
    <row r="240" ht="12.75" customHeight="1">
      <c r="A240" s="3"/>
      <c r="B240" s="223">
        <v>173.0</v>
      </c>
      <c r="C240" s="325"/>
      <c r="D240" s="326"/>
      <c r="E240" s="3"/>
      <c r="F240" s="3"/>
      <c r="G240" s="3"/>
      <c r="H240" s="3"/>
      <c r="I240" s="3"/>
      <c r="J240" s="3"/>
      <c r="K240" s="3"/>
      <c r="L240" s="3"/>
      <c r="M240" s="3"/>
      <c r="N240" s="3"/>
      <c r="O240" s="3"/>
      <c r="P240" s="3"/>
      <c r="Q240" s="3"/>
      <c r="R240" s="3"/>
      <c r="S240" s="239"/>
      <c r="T240" s="3"/>
      <c r="U240" s="223">
        <v>173.0</v>
      </c>
      <c r="V240" s="325"/>
      <c r="W240" s="326"/>
      <c r="X240" s="3"/>
      <c r="Y240" s="3"/>
      <c r="Z240" s="3"/>
      <c r="AA240" s="3"/>
      <c r="AB240" s="3"/>
      <c r="AC240" s="3"/>
      <c r="AD240" s="3"/>
      <c r="AE240" s="3"/>
      <c r="AF240" s="3"/>
      <c r="AG240" s="3"/>
      <c r="AH240" s="3"/>
      <c r="AI240" s="3"/>
      <c r="AJ240" s="3"/>
      <c r="AK240" s="3"/>
      <c r="AL240" s="239"/>
      <c r="AM240" s="3"/>
      <c r="AN240" s="223">
        <v>173.0</v>
      </c>
      <c r="AO240" s="325"/>
      <c r="AP240" s="326"/>
      <c r="AQ240" s="3"/>
      <c r="AR240" s="3"/>
      <c r="AS240" s="3"/>
      <c r="AT240" s="3"/>
      <c r="AU240" s="3"/>
      <c r="AV240" s="3"/>
      <c r="AW240" s="3"/>
      <c r="AX240" s="3"/>
      <c r="AY240" s="3"/>
      <c r="AZ240" s="3"/>
      <c r="BA240" s="3"/>
      <c r="BB240" s="3"/>
      <c r="BC240" s="3"/>
      <c r="BD240" s="3"/>
      <c r="BE240" s="239"/>
      <c r="BF240" s="3"/>
      <c r="BG240" s="223">
        <v>173.0</v>
      </c>
      <c r="BH240" s="325"/>
      <c r="BI240" s="326"/>
      <c r="BJ240" s="3"/>
      <c r="BK240" s="3"/>
      <c r="BL240" s="3"/>
      <c r="BM240" s="3"/>
      <c r="BN240" s="3"/>
      <c r="BO240" s="3"/>
      <c r="BP240" s="3"/>
      <c r="BQ240" s="3"/>
      <c r="BR240" s="3"/>
      <c r="BS240" s="3"/>
      <c r="BT240" s="3"/>
      <c r="BU240" s="3"/>
      <c r="BV240" s="3"/>
      <c r="BW240" s="3"/>
      <c r="BX240" s="239"/>
      <c r="BY240" s="3"/>
      <c r="BZ240" s="223">
        <v>173.0</v>
      </c>
      <c r="CA240" s="325"/>
      <c r="CB240" s="326"/>
      <c r="CC240" s="3"/>
      <c r="CD240" s="3"/>
      <c r="CE240" s="3"/>
      <c r="CF240" s="3"/>
      <c r="CG240" s="3"/>
      <c r="CH240" s="3"/>
      <c r="CI240" s="3"/>
      <c r="CJ240" s="3"/>
      <c r="CK240" s="3"/>
      <c r="CL240" s="3"/>
      <c r="CM240" s="3"/>
      <c r="CN240" s="3"/>
      <c r="CO240" s="3"/>
      <c r="CP240" s="3"/>
      <c r="CQ240" s="239"/>
    </row>
    <row r="241" ht="12.75" customHeight="1">
      <c r="A241" s="3"/>
      <c r="B241" s="223">
        <v>174.0</v>
      </c>
      <c r="C241" s="325"/>
      <c r="D241" s="326"/>
      <c r="E241" s="3"/>
      <c r="F241" s="3"/>
      <c r="G241" s="3"/>
      <c r="H241" s="3"/>
      <c r="I241" s="3"/>
      <c r="J241" s="3"/>
      <c r="K241" s="3"/>
      <c r="L241" s="3"/>
      <c r="M241" s="3"/>
      <c r="N241" s="3"/>
      <c r="O241" s="3"/>
      <c r="P241" s="3"/>
      <c r="Q241" s="3"/>
      <c r="R241" s="3"/>
      <c r="S241" s="239"/>
      <c r="T241" s="3"/>
      <c r="U241" s="223">
        <v>174.0</v>
      </c>
      <c r="V241" s="325"/>
      <c r="W241" s="326"/>
      <c r="X241" s="3"/>
      <c r="Y241" s="3"/>
      <c r="Z241" s="3"/>
      <c r="AA241" s="3"/>
      <c r="AB241" s="3"/>
      <c r="AC241" s="3"/>
      <c r="AD241" s="3"/>
      <c r="AE241" s="3"/>
      <c r="AF241" s="3"/>
      <c r="AG241" s="3"/>
      <c r="AH241" s="3"/>
      <c r="AI241" s="3"/>
      <c r="AJ241" s="3"/>
      <c r="AK241" s="3"/>
      <c r="AL241" s="239"/>
      <c r="AM241" s="3"/>
      <c r="AN241" s="223">
        <v>174.0</v>
      </c>
      <c r="AO241" s="325"/>
      <c r="AP241" s="326"/>
      <c r="AQ241" s="3"/>
      <c r="AR241" s="3"/>
      <c r="AS241" s="3"/>
      <c r="AT241" s="3"/>
      <c r="AU241" s="3"/>
      <c r="AV241" s="3"/>
      <c r="AW241" s="3"/>
      <c r="AX241" s="3"/>
      <c r="AY241" s="3"/>
      <c r="AZ241" s="3"/>
      <c r="BA241" s="3"/>
      <c r="BB241" s="3"/>
      <c r="BC241" s="3"/>
      <c r="BD241" s="3"/>
      <c r="BE241" s="239"/>
      <c r="BF241" s="3"/>
      <c r="BG241" s="223">
        <v>174.0</v>
      </c>
      <c r="BH241" s="325"/>
      <c r="BI241" s="326"/>
      <c r="BJ241" s="3"/>
      <c r="BK241" s="3"/>
      <c r="BL241" s="3"/>
      <c r="BM241" s="3"/>
      <c r="BN241" s="3"/>
      <c r="BO241" s="3"/>
      <c r="BP241" s="3"/>
      <c r="BQ241" s="3"/>
      <c r="BR241" s="3"/>
      <c r="BS241" s="3"/>
      <c r="BT241" s="3"/>
      <c r="BU241" s="3"/>
      <c r="BV241" s="3"/>
      <c r="BW241" s="3"/>
      <c r="BX241" s="239"/>
      <c r="BY241" s="3"/>
      <c r="BZ241" s="223">
        <v>174.0</v>
      </c>
      <c r="CA241" s="325"/>
      <c r="CB241" s="326"/>
      <c r="CC241" s="3"/>
      <c r="CD241" s="3"/>
      <c r="CE241" s="3"/>
      <c r="CF241" s="3"/>
      <c r="CG241" s="3"/>
      <c r="CH241" s="3"/>
      <c r="CI241" s="3"/>
      <c r="CJ241" s="3"/>
      <c r="CK241" s="3"/>
      <c r="CL241" s="3"/>
      <c r="CM241" s="3"/>
      <c r="CN241" s="3"/>
      <c r="CO241" s="3"/>
      <c r="CP241" s="3"/>
      <c r="CQ241" s="239"/>
    </row>
    <row r="242" ht="12.75" customHeight="1">
      <c r="A242" s="3"/>
      <c r="B242" s="223">
        <v>175.0</v>
      </c>
      <c r="C242" s="325"/>
      <c r="D242" s="326"/>
      <c r="E242" s="3"/>
      <c r="F242" s="3"/>
      <c r="G242" s="3"/>
      <c r="H242" s="3"/>
      <c r="I242" s="3"/>
      <c r="J242" s="3"/>
      <c r="K242" s="3"/>
      <c r="L242" s="3"/>
      <c r="M242" s="3"/>
      <c r="N242" s="3"/>
      <c r="O242" s="3"/>
      <c r="P242" s="3"/>
      <c r="Q242" s="3"/>
      <c r="R242" s="3"/>
      <c r="S242" s="239"/>
      <c r="T242" s="3"/>
      <c r="U242" s="223">
        <v>175.0</v>
      </c>
      <c r="V242" s="325"/>
      <c r="W242" s="326"/>
      <c r="X242" s="3"/>
      <c r="Y242" s="3"/>
      <c r="Z242" s="3"/>
      <c r="AA242" s="3"/>
      <c r="AB242" s="3"/>
      <c r="AC242" s="3"/>
      <c r="AD242" s="3"/>
      <c r="AE242" s="3"/>
      <c r="AF242" s="3"/>
      <c r="AG242" s="3"/>
      <c r="AH242" s="3"/>
      <c r="AI242" s="3"/>
      <c r="AJ242" s="3"/>
      <c r="AK242" s="3"/>
      <c r="AL242" s="239"/>
      <c r="AM242" s="3"/>
      <c r="AN242" s="223">
        <v>175.0</v>
      </c>
      <c r="AO242" s="325"/>
      <c r="AP242" s="326"/>
      <c r="AQ242" s="3"/>
      <c r="AR242" s="3"/>
      <c r="AS242" s="3"/>
      <c r="AT242" s="3"/>
      <c r="AU242" s="3"/>
      <c r="AV242" s="3"/>
      <c r="AW242" s="3"/>
      <c r="AX242" s="3"/>
      <c r="AY242" s="3"/>
      <c r="AZ242" s="3"/>
      <c r="BA242" s="3"/>
      <c r="BB242" s="3"/>
      <c r="BC242" s="3"/>
      <c r="BD242" s="3"/>
      <c r="BE242" s="239"/>
      <c r="BF242" s="3"/>
      <c r="BG242" s="223">
        <v>175.0</v>
      </c>
      <c r="BH242" s="325"/>
      <c r="BI242" s="326"/>
      <c r="BJ242" s="3"/>
      <c r="BK242" s="3"/>
      <c r="BL242" s="3"/>
      <c r="BM242" s="3"/>
      <c r="BN242" s="3"/>
      <c r="BO242" s="3"/>
      <c r="BP242" s="3"/>
      <c r="BQ242" s="3"/>
      <c r="BR242" s="3"/>
      <c r="BS242" s="3"/>
      <c r="BT242" s="3"/>
      <c r="BU242" s="3"/>
      <c r="BV242" s="3"/>
      <c r="BW242" s="3"/>
      <c r="BX242" s="239"/>
      <c r="BY242" s="3"/>
      <c r="BZ242" s="223">
        <v>175.0</v>
      </c>
      <c r="CA242" s="325"/>
      <c r="CB242" s="326"/>
      <c r="CC242" s="3"/>
      <c r="CD242" s="3"/>
      <c r="CE242" s="3"/>
      <c r="CF242" s="3"/>
      <c r="CG242" s="3"/>
      <c r="CH242" s="3"/>
      <c r="CI242" s="3"/>
      <c r="CJ242" s="3"/>
      <c r="CK242" s="3"/>
      <c r="CL242" s="3"/>
      <c r="CM242" s="3"/>
      <c r="CN242" s="3"/>
      <c r="CO242" s="3"/>
      <c r="CP242" s="3"/>
      <c r="CQ242" s="239"/>
    </row>
    <row r="243" ht="12.75" customHeight="1">
      <c r="A243" s="3"/>
      <c r="B243" s="223">
        <v>176.0</v>
      </c>
      <c r="C243" s="325"/>
      <c r="D243" s="326"/>
      <c r="E243" s="3"/>
      <c r="F243" s="3"/>
      <c r="G243" s="3"/>
      <c r="H243" s="3"/>
      <c r="I243" s="3"/>
      <c r="J243" s="3"/>
      <c r="K243" s="3"/>
      <c r="L243" s="3"/>
      <c r="M243" s="3"/>
      <c r="N243" s="3"/>
      <c r="O243" s="3"/>
      <c r="P243" s="3"/>
      <c r="Q243" s="3"/>
      <c r="R243" s="3"/>
      <c r="S243" s="239"/>
      <c r="T243" s="3"/>
      <c r="U243" s="223">
        <v>176.0</v>
      </c>
      <c r="V243" s="325"/>
      <c r="W243" s="326"/>
      <c r="X243" s="3"/>
      <c r="Y243" s="3"/>
      <c r="Z243" s="3"/>
      <c r="AA243" s="3"/>
      <c r="AB243" s="3"/>
      <c r="AC243" s="3"/>
      <c r="AD243" s="3"/>
      <c r="AE243" s="3"/>
      <c r="AF243" s="3"/>
      <c r="AG243" s="3"/>
      <c r="AH243" s="3"/>
      <c r="AI243" s="3"/>
      <c r="AJ243" s="3"/>
      <c r="AK243" s="3"/>
      <c r="AL243" s="239"/>
      <c r="AM243" s="3"/>
      <c r="AN243" s="223">
        <v>176.0</v>
      </c>
      <c r="AO243" s="325"/>
      <c r="AP243" s="326"/>
      <c r="AQ243" s="3"/>
      <c r="AR243" s="3"/>
      <c r="AS243" s="3"/>
      <c r="AT243" s="3"/>
      <c r="AU243" s="3"/>
      <c r="AV243" s="3"/>
      <c r="AW243" s="3"/>
      <c r="AX243" s="3"/>
      <c r="AY243" s="3"/>
      <c r="AZ243" s="3"/>
      <c r="BA243" s="3"/>
      <c r="BB243" s="3"/>
      <c r="BC243" s="3"/>
      <c r="BD243" s="3"/>
      <c r="BE243" s="239"/>
      <c r="BF243" s="3"/>
      <c r="BG243" s="223">
        <v>176.0</v>
      </c>
      <c r="BH243" s="325"/>
      <c r="BI243" s="326"/>
      <c r="BJ243" s="3"/>
      <c r="BK243" s="3"/>
      <c r="BL243" s="3"/>
      <c r="BM243" s="3"/>
      <c r="BN243" s="3"/>
      <c r="BO243" s="3"/>
      <c r="BP243" s="3"/>
      <c r="BQ243" s="3"/>
      <c r="BR243" s="3"/>
      <c r="BS243" s="3"/>
      <c r="BT243" s="3"/>
      <c r="BU243" s="3"/>
      <c r="BV243" s="3"/>
      <c r="BW243" s="3"/>
      <c r="BX243" s="239"/>
      <c r="BY243" s="3"/>
      <c r="BZ243" s="223">
        <v>176.0</v>
      </c>
      <c r="CA243" s="325"/>
      <c r="CB243" s="326"/>
      <c r="CC243" s="3"/>
      <c r="CD243" s="3"/>
      <c r="CE243" s="3"/>
      <c r="CF243" s="3"/>
      <c r="CG243" s="3"/>
      <c r="CH243" s="3"/>
      <c r="CI243" s="3"/>
      <c r="CJ243" s="3"/>
      <c r="CK243" s="3"/>
      <c r="CL243" s="3"/>
      <c r="CM243" s="3"/>
      <c r="CN243" s="3"/>
      <c r="CO243" s="3"/>
      <c r="CP243" s="3"/>
      <c r="CQ243" s="239"/>
    </row>
    <row r="244" ht="12.75" customHeight="1">
      <c r="A244" s="3"/>
      <c r="B244" s="223">
        <v>177.0</v>
      </c>
      <c r="C244" s="325"/>
      <c r="D244" s="326"/>
      <c r="E244" s="3"/>
      <c r="F244" s="3"/>
      <c r="G244" s="3"/>
      <c r="H244" s="3"/>
      <c r="I244" s="3"/>
      <c r="J244" s="3"/>
      <c r="K244" s="3"/>
      <c r="L244" s="3"/>
      <c r="M244" s="3"/>
      <c r="N244" s="3"/>
      <c r="O244" s="3"/>
      <c r="P244" s="3"/>
      <c r="Q244" s="3"/>
      <c r="R244" s="3"/>
      <c r="S244" s="239"/>
      <c r="T244" s="3"/>
      <c r="U244" s="223">
        <v>177.0</v>
      </c>
      <c r="V244" s="325"/>
      <c r="W244" s="326"/>
      <c r="X244" s="3"/>
      <c r="Y244" s="3"/>
      <c r="Z244" s="3"/>
      <c r="AA244" s="3"/>
      <c r="AB244" s="3"/>
      <c r="AC244" s="3"/>
      <c r="AD244" s="3"/>
      <c r="AE244" s="3"/>
      <c r="AF244" s="3"/>
      <c r="AG244" s="3"/>
      <c r="AH244" s="3"/>
      <c r="AI244" s="3"/>
      <c r="AJ244" s="3"/>
      <c r="AK244" s="3"/>
      <c r="AL244" s="239"/>
      <c r="AM244" s="3"/>
      <c r="AN244" s="223">
        <v>177.0</v>
      </c>
      <c r="AO244" s="325"/>
      <c r="AP244" s="326"/>
      <c r="AQ244" s="3"/>
      <c r="AR244" s="3"/>
      <c r="AS244" s="3"/>
      <c r="AT244" s="3"/>
      <c r="AU244" s="3"/>
      <c r="AV244" s="3"/>
      <c r="AW244" s="3"/>
      <c r="AX244" s="3"/>
      <c r="AY244" s="3"/>
      <c r="AZ244" s="3"/>
      <c r="BA244" s="3"/>
      <c r="BB244" s="3"/>
      <c r="BC244" s="3"/>
      <c r="BD244" s="3"/>
      <c r="BE244" s="239"/>
      <c r="BF244" s="3"/>
      <c r="BG244" s="223">
        <v>177.0</v>
      </c>
      <c r="BH244" s="325"/>
      <c r="BI244" s="326"/>
      <c r="BJ244" s="3"/>
      <c r="BK244" s="3"/>
      <c r="BL244" s="3"/>
      <c r="BM244" s="3"/>
      <c r="BN244" s="3"/>
      <c r="BO244" s="3"/>
      <c r="BP244" s="3"/>
      <c r="BQ244" s="3"/>
      <c r="BR244" s="3"/>
      <c r="BS244" s="3"/>
      <c r="BT244" s="3"/>
      <c r="BU244" s="3"/>
      <c r="BV244" s="3"/>
      <c r="BW244" s="3"/>
      <c r="BX244" s="239"/>
      <c r="BY244" s="3"/>
      <c r="BZ244" s="223">
        <v>177.0</v>
      </c>
      <c r="CA244" s="325"/>
      <c r="CB244" s="326"/>
      <c r="CC244" s="3"/>
      <c r="CD244" s="3"/>
      <c r="CE244" s="3"/>
      <c r="CF244" s="3"/>
      <c r="CG244" s="3"/>
      <c r="CH244" s="3"/>
      <c r="CI244" s="3"/>
      <c r="CJ244" s="3"/>
      <c r="CK244" s="3"/>
      <c r="CL244" s="3"/>
      <c r="CM244" s="3"/>
      <c r="CN244" s="3"/>
      <c r="CO244" s="3"/>
      <c r="CP244" s="3"/>
      <c r="CQ244" s="239"/>
    </row>
    <row r="245" ht="12.75" customHeight="1">
      <c r="A245" s="3"/>
      <c r="B245" s="223">
        <v>178.0</v>
      </c>
      <c r="C245" s="325"/>
      <c r="D245" s="326"/>
      <c r="E245" s="3"/>
      <c r="F245" s="3"/>
      <c r="G245" s="3"/>
      <c r="H245" s="3"/>
      <c r="I245" s="3"/>
      <c r="J245" s="3"/>
      <c r="K245" s="3"/>
      <c r="L245" s="3"/>
      <c r="M245" s="3"/>
      <c r="N245" s="3"/>
      <c r="O245" s="3"/>
      <c r="P245" s="3"/>
      <c r="Q245" s="3"/>
      <c r="R245" s="3"/>
      <c r="S245" s="239"/>
      <c r="T245" s="3"/>
      <c r="U245" s="223">
        <v>178.0</v>
      </c>
      <c r="V245" s="325"/>
      <c r="W245" s="326"/>
      <c r="X245" s="3"/>
      <c r="Y245" s="3"/>
      <c r="Z245" s="3"/>
      <c r="AA245" s="3"/>
      <c r="AB245" s="3"/>
      <c r="AC245" s="3"/>
      <c r="AD245" s="3"/>
      <c r="AE245" s="3"/>
      <c r="AF245" s="3"/>
      <c r="AG245" s="3"/>
      <c r="AH245" s="3"/>
      <c r="AI245" s="3"/>
      <c r="AJ245" s="3"/>
      <c r="AK245" s="3"/>
      <c r="AL245" s="239"/>
      <c r="AM245" s="3"/>
      <c r="AN245" s="223">
        <v>178.0</v>
      </c>
      <c r="AO245" s="325"/>
      <c r="AP245" s="326"/>
      <c r="AQ245" s="3"/>
      <c r="AR245" s="3"/>
      <c r="AS245" s="3"/>
      <c r="AT245" s="3"/>
      <c r="AU245" s="3"/>
      <c r="AV245" s="3"/>
      <c r="AW245" s="3"/>
      <c r="AX245" s="3"/>
      <c r="AY245" s="3"/>
      <c r="AZ245" s="3"/>
      <c r="BA245" s="3"/>
      <c r="BB245" s="3"/>
      <c r="BC245" s="3"/>
      <c r="BD245" s="3"/>
      <c r="BE245" s="239"/>
      <c r="BF245" s="3"/>
      <c r="BG245" s="223">
        <v>178.0</v>
      </c>
      <c r="BH245" s="325"/>
      <c r="BI245" s="326"/>
      <c r="BJ245" s="3"/>
      <c r="BK245" s="3"/>
      <c r="BL245" s="3"/>
      <c r="BM245" s="3"/>
      <c r="BN245" s="3"/>
      <c r="BO245" s="3"/>
      <c r="BP245" s="3"/>
      <c r="BQ245" s="3"/>
      <c r="BR245" s="3"/>
      <c r="BS245" s="3"/>
      <c r="BT245" s="3"/>
      <c r="BU245" s="3"/>
      <c r="BV245" s="3"/>
      <c r="BW245" s="3"/>
      <c r="BX245" s="239"/>
      <c r="BY245" s="3"/>
      <c r="BZ245" s="223">
        <v>178.0</v>
      </c>
      <c r="CA245" s="325"/>
      <c r="CB245" s="326"/>
      <c r="CC245" s="3"/>
      <c r="CD245" s="3"/>
      <c r="CE245" s="3"/>
      <c r="CF245" s="3"/>
      <c r="CG245" s="3"/>
      <c r="CH245" s="3"/>
      <c r="CI245" s="3"/>
      <c r="CJ245" s="3"/>
      <c r="CK245" s="3"/>
      <c r="CL245" s="3"/>
      <c r="CM245" s="3"/>
      <c r="CN245" s="3"/>
      <c r="CO245" s="3"/>
      <c r="CP245" s="3"/>
      <c r="CQ245" s="239"/>
    </row>
    <row r="246" ht="12.75" customHeight="1">
      <c r="A246" s="3"/>
      <c r="B246" s="223">
        <v>179.0</v>
      </c>
      <c r="C246" s="325"/>
      <c r="D246" s="326"/>
      <c r="E246" s="3"/>
      <c r="F246" s="3"/>
      <c r="G246" s="3"/>
      <c r="H246" s="3"/>
      <c r="I246" s="3"/>
      <c r="J246" s="3"/>
      <c r="K246" s="3"/>
      <c r="L246" s="3"/>
      <c r="M246" s="3"/>
      <c r="N246" s="3"/>
      <c r="O246" s="3"/>
      <c r="P246" s="3"/>
      <c r="Q246" s="3"/>
      <c r="R246" s="3"/>
      <c r="S246" s="239"/>
      <c r="T246" s="3"/>
      <c r="U246" s="223">
        <v>179.0</v>
      </c>
      <c r="V246" s="325"/>
      <c r="W246" s="326"/>
      <c r="X246" s="3"/>
      <c r="Y246" s="3"/>
      <c r="Z246" s="3"/>
      <c r="AA246" s="3"/>
      <c r="AB246" s="3"/>
      <c r="AC246" s="3"/>
      <c r="AD246" s="3"/>
      <c r="AE246" s="3"/>
      <c r="AF246" s="3"/>
      <c r="AG246" s="3"/>
      <c r="AH246" s="3"/>
      <c r="AI246" s="3"/>
      <c r="AJ246" s="3"/>
      <c r="AK246" s="3"/>
      <c r="AL246" s="239"/>
      <c r="AM246" s="3"/>
      <c r="AN246" s="223">
        <v>179.0</v>
      </c>
      <c r="AO246" s="325"/>
      <c r="AP246" s="326"/>
      <c r="AQ246" s="3"/>
      <c r="AR246" s="3"/>
      <c r="AS246" s="3"/>
      <c r="AT246" s="3"/>
      <c r="AU246" s="3"/>
      <c r="AV246" s="3"/>
      <c r="AW246" s="3"/>
      <c r="AX246" s="3"/>
      <c r="AY246" s="3"/>
      <c r="AZ246" s="3"/>
      <c r="BA246" s="3"/>
      <c r="BB246" s="3"/>
      <c r="BC246" s="3"/>
      <c r="BD246" s="3"/>
      <c r="BE246" s="239"/>
      <c r="BF246" s="3"/>
      <c r="BG246" s="223">
        <v>179.0</v>
      </c>
      <c r="BH246" s="325"/>
      <c r="BI246" s="326"/>
      <c r="BJ246" s="3"/>
      <c r="BK246" s="3"/>
      <c r="BL246" s="3"/>
      <c r="BM246" s="3"/>
      <c r="BN246" s="3"/>
      <c r="BO246" s="3"/>
      <c r="BP246" s="3"/>
      <c r="BQ246" s="3"/>
      <c r="BR246" s="3"/>
      <c r="BS246" s="3"/>
      <c r="BT246" s="3"/>
      <c r="BU246" s="3"/>
      <c r="BV246" s="3"/>
      <c r="BW246" s="3"/>
      <c r="BX246" s="239"/>
      <c r="BY246" s="3"/>
      <c r="BZ246" s="223">
        <v>179.0</v>
      </c>
      <c r="CA246" s="325"/>
      <c r="CB246" s="326"/>
      <c r="CC246" s="3"/>
      <c r="CD246" s="3"/>
      <c r="CE246" s="3"/>
      <c r="CF246" s="3"/>
      <c r="CG246" s="3"/>
      <c r="CH246" s="3"/>
      <c r="CI246" s="3"/>
      <c r="CJ246" s="3"/>
      <c r="CK246" s="3"/>
      <c r="CL246" s="3"/>
      <c r="CM246" s="3"/>
      <c r="CN246" s="3"/>
      <c r="CO246" s="3"/>
      <c r="CP246" s="3"/>
      <c r="CQ246" s="239"/>
    </row>
    <row r="247" ht="12.75" customHeight="1">
      <c r="A247" s="3"/>
      <c r="B247" s="223">
        <v>180.0</v>
      </c>
      <c r="C247" s="325"/>
      <c r="D247" s="326"/>
      <c r="E247" s="3"/>
      <c r="F247" s="3"/>
      <c r="G247" s="3"/>
      <c r="H247" s="3"/>
      <c r="I247" s="3"/>
      <c r="J247" s="3"/>
      <c r="K247" s="3"/>
      <c r="L247" s="3"/>
      <c r="M247" s="3"/>
      <c r="N247" s="3"/>
      <c r="O247" s="3"/>
      <c r="P247" s="3"/>
      <c r="Q247" s="3"/>
      <c r="R247" s="3"/>
      <c r="S247" s="239"/>
      <c r="T247" s="3"/>
      <c r="U247" s="223">
        <v>180.0</v>
      </c>
      <c r="V247" s="325"/>
      <c r="W247" s="326"/>
      <c r="X247" s="3"/>
      <c r="Y247" s="3"/>
      <c r="Z247" s="3"/>
      <c r="AA247" s="3"/>
      <c r="AB247" s="3"/>
      <c r="AC247" s="3"/>
      <c r="AD247" s="3"/>
      <c r="AE247" s="3"/>
      <c r="AF247" s="3"/>
      <c r="AG247" s="3"/>
      <c r="AH247" s="3"/>
      <c r="AI247" s="3"/>
      <c r="AJ247" s="3"/>
      <c r="AK247" s="3"/>
      <c r="AL247" s="239"/>
      <c r="AM247" s="3"/>
      <c r="AN247" s="223">
        <v>180.0</v>
      </c>
      <c r="AO247" s="325"/>
      <c r="AP247" s="326"/>
      <c r="AQ247" s="3"/>
      <c r="AR247" s="3"/>
      <c r="AS247" s="3"/>
      <c r="AT247" s="3"/>
      <c r="AU247" s="3"/>
      <c r="AV247" s="3"/>
      <c r="AW247" s="3"/>
      <c r="AX247" s="3"/>
      <c r="AY247" s="3"/>
      <c r="AZ247" s="3"/>
      <c r="BA247" s="3"/>
      <c r="BB247" s="3"/>
      <c r="BC247" s="3"/>
      <c r="BD247" s="3"/>
      <c r="BE247" s="239"/>
      <c r="BF247" s="3"/>
      <c r="BG247" s="223">
        <v>180.0</v>
      </c>
      <c r="BH247" s="325"/>
      <c r="BI247" s="326"/>
      <c r="BJ247" s="3"/>
      <c r="BK247" s="3"/>
      <c r="BL247" s="3"/>
      <c r="BM247" s="3"/>
      <c r="BN247" s="3"/>
      <c r="BO247" s="3"/>
      <c r="BP247" s="3"/>
      <c r="BQ247" s="3"/>
      <c r="BR247" s="3"/>
      <c r="BS247" s="3"/>
      <c r="BT247" s="3"/>
      <c r="BU247" s="3"/>
      <c r="BV247" s="3"/>
      <c r="BW247" s="3"/>
      <c r="BX247" s="239"/>
      <c r="BY247" s="3"/>
      <c r="BZ247" s="223">
        <v>180.0</v>
      </c>
      <c r="CA247" s="325"/>
      <c r="CB247" s="326"/>
      <c r="CC247" s="3"/>
      <c r="CD247" s="3"/>
      <c r="CE247" s="3"/>
      <c r="CF247" s="3"/>
      <c r="CG247" s="3"/>
      <c r="CH247" s="3"/>
      <c r="CI247" s="3"/>
      <c r="CJ247" s="3"/>
      <c r="CK247" s="3"/>
      <c r="CL247" s="3"/>
      <c r="CM247" s="3"/>
      <c r="CN247" s="3"/>
      <c r="CO247" s="3"/>
      <c r="CP247" s="3"/>
      <c r="CQ247" s="239"/>
    </row>
    <row r="248" ht="12.75" customHeight="1">
      <c r="A248" s="3"/>
      <c r="B248" s="223">
        <v>181.0</v>
      </c>
      <c r="C248" s="325"/>
      <c r="D248" s="326"/>
      <c r="E248" s="3"/>
      <c r="F248" s="3"/>
      <c r="G248" s="3"/>
      <c r="H248" s="3"/>
      <c r="I248" s="3"/>
      <c r="J248" s="3"/>
      <c r="K248" s="3"/>
      <c r="L248" s="3"/>
      <c r="M248" s="3"/>
      <c r="N248" s="3"/>
      <c r="O248" s="3"/>
      <c r="P248" s="3"/>
      <c r="Q248" s="3"/>
      <c r="R248" s="3"/>
      <c r="S248" s="239"/>
      <c r="T248" s="3"/>
      <c r="U248" s="223">
        <v>181.0</v>
      </c>
      <c r="V248" s="325"/>
      <c r="W248" s="326"/>
      <c r="X248" s="3"/>
      <c r="Y248" s="3"/>
      <c r="Z248" s="3"/>
      <c r="AA248" s="3"/>
      <c r="AB248" s="3"/>
      <c r="AC248" s="3"/>
      <c r="AD248" s="3"/>
      <c r="AE248" s="3"/>
      <c r="AF248" s="3"/>
      <c r="AG248" s="3"/>
      <c r="AH248" s="3"/>
      <c r="AI248" s="3"/>
      <c r="AJ248" s="3"/>
      <c r="AK248" s="3"/>
      <c r="AL248" s="239"/>
      <c r="AM248" s="3"/>
      <c r="AN248" s="223">
        <v>181.0</v>
      </c>
      <c r="AO248" s="325"/>
      <c r="AP248" s="326"/>
      <c r="AQ248" s="3"/>
      <c r="AR248" s="3"/>
      <c r="AS248" s="3"/>
      <c r="AT248" s="3"/>
      <c r="AU248" s="3"/>
      <c r="AV248" s="3"/>
      <c r="AW248" s="3"/>
      <c r="AX248" s="3"/>
      <c r="AY248" s="3"/>
      <c r="AZ248" s="3"/>
      <c r="BA248" s="3"/>
      <c r="BB248" s="3"/>
      <c r="BC248" s="3"/>
      <c r="BD248" s="3"/>
      <c r="BE248" s="239"/>
      <c r="BF248" s="3"/>
      <c r="BG248" s="223">
        <v>181.0</v>
      </c>
      <c r="BH248" s="325"/>
      <c r="BI248" s="326"/>
      <c r="BJ248" s="3"/>
      <c r="BK248" s="3"/>
      <c r="BL248" s="3"/>
      <c r="BM248" s="3"/>
      <c r="BN248" s="3"/>
      <c r="BO248" s="3"/>
      <c r="BP248" s="3"/>
      <c r="BQ248" s="3"/>
      <c r="BR248" s="3"/>
      <c r="BS248" s="3"/>
      <c r="BT248" s="3"/>
      <c r="BU248" s="3"/>
      <c r="BV248" s="3"/>
      <c r="BW248" s="3"/>
      <c r="BX248" s="239"/>
      <c r="BY248" s="3"/>
      <c r="BZ248" s="223">
        <v>181.0</v>
      </c>
      <c r="CA248" s="325"/>
      <c r="CB248" s="326"/>
      <c r="CC248" s="3"/>
      <c r="CD248" s="3"/>
      <c r="CE248" s="3"/>
      <c r="CF248" s="3"/>
      <c r="CG248" s="3"/>
      <c r="CH248" s="3"/>
      <c r="CI248" s="3"/>
      <c r="CJ248" s="3"/>
      <c r="CK248" s="3"/>
      <c r="CL248" s="3"/>
      <c r="CM248" s="3"/>
      <c r="CN248" s="3"/>
      <c r="CO248" s="3"/>
      <c r="CP248" s="3"/>
      <c r="CQ248" s="239"/>
    </row>
    <row r="249" ht="12.75" customHeight="1">
      <c r="A249" s="3"/>
      <c r="B249" s="223">
        <v>182.0</v>
      </c>
      <c r="C249" s="325"/>
      <c r="D249" s="326"/>
      <c r="E249" s="3"/>
      <c r="F249" s="3"/>
      <c r="G249" s="3"/>
      <c r="H249" s="3"/>
      <c r="I249" s="3"/>
      <c r="J249" s="3"/>
      <c r="K249" s="3"/>
      <c r="L249" s="3"/>
      <c r="M249" s="3"/>
      <c r="N249" s="3"/>
      <c r="O249" s="3"/>
      <c r="P249" s="3"/>
      <c r="Q249" s="3"/>
      <c r="R249" s="3"/>
      <c r="S249" s="239"/>
      <c r="T249" s="3"/>
      <c r="U249" s="223">
        <v>182.0</v>
      </c>
      <c r="V249" s="325"/>
      <c r="W249" s="326"/>
      <c r="X249" s="3"/>
      <c r="Y249" s="3"/>
      <c r="Z249" s="3"/>
      <c r="AA249" s="3"/>
      <c r="AB249" s="3"/>
      <c r="AC249" s="3"/>
      <c r="AD249" s="3"/>
      <c r="AE249" s="3"/>
      <c r="AF249" s="3"/>
      <c r="AG249" s="3"/>
      <c r="AH249" s="3"/>
      <c r="AI249" s="3"/>
      <c r="AJ249" s="3"/>
      <c r="AK249" s="3"/>
      <c r="AL249" s="239"/>
      <c r="AM249" s="3"/>
      <c r="AN249" s="223">
        <v>182.0</v>
      </c>
      <c r="AO249" s="325"/>
      <c r="AP249" s="326"/>
      <c r="AQ249" s="3"/>
      <c r="AR249" s="3"/>
      <c r="AS249" s="3"/>
      <c r="AT249" s="3"/>
      <c r="AU249" s="3"/>
      <c r="AV249" s="3"/>
      <c r="AW249" s="3"/>
      <c r="AX249" s="3"/>
      <c r="AY249" s="3"/>
      <c r="AZ249" s="3"/>
      <c r="BA249" s="3"/>
      <c r="BB249" s="3"/>
      <c r="BC249" s="3"/>
      <c r="BD249" s="3"/>
      <c r="BE249" s="239"/>
      <c r="BF249" s="3"/>
      <c r="BG249" s="223">
        <v>182.0</v>
      </c>
      <c r="BH249" s="325"/>
      <c r="BI249" s="326"/>
      <c r="BJ249" s="3"/>
      <c r="BK249" s="3"/>
      <c r="BL249" s="3"/>
      <c r="BM249" s="3"/>
      <c r="BN249" s="3"/>
      <c r="BO249" s="3"/>
      <c r="BP249" s="3"/>
      <c r="BQ249" s="3"/>
      <c r="BR249" s="3"/>
      <c r="BS249" s="3"/>
      <c r="BT249" s="3"/>
      <c r="BU249" s="3"/>
      <c r="BV249" s="3"/>
      <c r="BW249" s="3"/>
      <c r="BX249" s="239"/>
      <c r="BY249" s="3"/>
      <c r="BZ249" s="223">
        <v>182.0</v>
      </c>
      <c r="CA249" s="325"/>
      <c r="CB249" s="326"/>
      <c r="CC249" s="3"/>
      <c r="CD249" s="3"/>
      <c r="CE249" s="3"/>
      <c r="CF249" s="3"/>
      <c r="CG249" s="3"/>
      <c r="CH249" s="3"/>
      <c r="CI249" s="3"/>
      <c r="CJ249" s="3"/>
      <c r="CK249" s="3"/>
      <c r="CL249" s="3"/>
      <c r="CM249" s="3"/>
      <c r="CN249" s="3"/>
      <c r="CO249" s="3"/>
      <c r="CP249" s="3"/>
      <c r="CQ249" s="239"/>
    </row>
    <row r="250" ht="12.75" customHeight="1">
      <c r="A250" s="3"/>
      <c r="B250" s="223">
        <v>183.0</v>
      </c>
      <c r="C250" s="325"/>
      <c r="D250" s="326"/>
      <c r="E250" s="3"/>
      <c r="F250" s="3"/>
      <c r="G250" s="3"/>
      <c r="H250" s="3"/>
      <c r="I250" s="3"/>
      <c r="J250" s="3"/>
      <c r="K250" s="3"/>
      <c r="L250" s="3"/>
      <c r="M250" s="3"/>
      <c r="N250" s="3"/>
      <c r="O250" s="3"/>
      <c r="P250" s="3"/>
      <c r="Q250" s="3"/>
      <c r="R250" s="3"/>
      <c r="S250" s="239"/>
      <c r="T250" s="3"/>
      <c r="U250" s="223">
        <v>183.0</v>
      </c>
      <c r="V250" s="325"/>
      <c r="W250" s="326"/>
      <c r="X250" s="3"/>
      <c r="Y250" s="3"/>
      <c r="Z250" s="3"/>
      <c r="AA250" s="3"/>
      <c r="AB250" s="3"/>
      <c r="AC250" s="3"/>
      <c r="AD250" s="3"/>
      <c r="AE250" s="3"/>
      <c r="AF250" s="3"/>
      <c r="AG250" s="3"/>
      <c r="AH250" s="3"/>
      <c r="AI250" s="3"/>
      <c r="AJ250" s="3"/>
      <c r="AK250" s="3"/>
      <c r="AL250" s="239"/>
      <c r="AM250" s="3"/>
      <c r="AN250" s="223">
        <v>183.0</v>
      </c>
      <c r="AO250" s="325"/>
      <c r="AP250" s="326"/>
      <c r="AQ250" s="3"/>
      <c r="AR250" s="3"/>
      <c r="AS250" s="3"/>
      <c r="AT250" s="3"/>
      <c r="AU250" s="3"/>
      <c r="AV250" s="3"/>
      <c r="AW250" s="3"/>
      <c r="AX250" s="3"/>
      <c r="AY250" s="3"/>
      <c r="AZ250" s="3"/>
      <c r="BA250" s="3"/>
      <c r="BB250" s="3"/>
      <c r="BC250" s="3"/>
      <c r="BD250" s="3"/>
      <c r="BE250" s="239"/>
      <c r="BF250" s="3"/>
      <c r="BG250" s="223">
        <v>183.0</v>
      </c>
      <c r="BH250" s="325"/>
      <c r="BI250" s="326"/>
      <c r="BJ250" s="3"/>
      <c r="BK250" s="3"/>
      <c r="BL250" s="3"/>
      <c r="BM250" s="3"/>
      <c r="BN250" s="3"/>
      <c r="BO250" s="3"/>
      <c r="BP250" s="3"/>
      <c r="BQ250" s="3"/>
      <c r="BR250" s="3"/>
      <c r="BS250" s="3"/>
      <c r="BT250" s="3"/>
      <c r="BU250" s="3"/>
      <c r="BV250" s="3"/>
      <c r="BW250" s="3"/>
      <c r="BX250" s="239"/>
      <c r="BY250" s="3"/>
      <c r="BZ250" s="223">
        <v>183.0</v>
      </c>
      <c r="CA250" s="325"/>
      <c r="CB250" s="326"/>
      <c r="CC250" s="3"/>
      <c r="CD250" s="3"/>
      <c r="CE250" s="3"/>
      <c r="CF250" s="3"/>
      <c r="CG250" s="3"/>
      <c r="CH250" s="3"/>
      <c r="CI250" s="3"/>
      <c r="CJ250" s="3"/>
      <c r="CK250" s="3"/>
      <c r="CL250" s="3"/>
      <c r="CM250" s="3"/>
      <c r="CN250" s="3"/>
      <c r="CO250" s="3"/>
      <c r="CP250" s="3"/>
      <c r="CQ250" s="239"/>
    </row>
    <row r="251" ht="12.75" customHeight="1">
      <c r="A251" s="3"/>
      <c r="B251" s="223">
        <v>184.0</v>
      </c>
      <c r="C251" s="325"/>
      <c r="D251" s="326"/>
      <c r="E251" s="3"/>
      <c r="F251" s="3"/>
      <c r="G251" s="3"/>
      <c r="H251" s="3"/>
      <c r="I251" s="3"/>
      <c r="J251" s="3"/>
      <c r="K251" s="3"/>
      <c r="L251" s="3"/>
      <c r="M251" s="3"/>
      <c r="N251" s="3"/>
      <c r="O251" s="3"/>
      <c r="P251" s="3"/>
      <c r="Q251" s="3"/>
      <c r="R251" s="3"/>
      <c r="S251" s="239"/>
      <c r="T251" s="3"/>
      <c r="U251" s="223">
        <v>184.0</v>
      </c>
      <c r="V251" s="325"/>
      <c r="W251" s="326"/>
      <c r="X251" s="3"/>
      <c r="Y251" s="3"/>
      <c r="Z251" s="3"/>
      <c r="AA251" s="3"/>
      <c r="AB251" s="3"/>
      <c r="AC251" s="3"/>
      <c r="AD251" s="3"/>
      <c r="AE251" s="3"/>
      <c r="AF251" s="3"/>
      <c r="AG251" s="3"/>
      <c r="AH251" s="3"/>
      <c r="AI251" s="3"/>
      <c r="AJ251" s="3"/>
      <c r="AK251" s="3"/>
      <c r="AL251" s="239"/>
      <c r="AM251" s="3"/>
      <c r="AN251" s="223">
        <v>184.0</v>
      </c>
      <c r="AO251" s="325"/>
      <c r="AP251" s="326"/>
      <c r="AQ251" s="3"/>
      <c r="AR251" s="3"/>
      <c r="AS251" s="3"/>
      <c r="AT251" s="3"/>
      <c r="AU251" s="3"/>
      <c r="AV251" s="3"/>
      <c r="AW251" s="3"/>
      <c r="AX251" s="3"/>
      <c r="AY251" s="3"/>
      <c r="AZ251" s="3"/>
      <c r="BA251" s="3"/>
      <c r="BB251" s="3"/>
      <c r="BC251" s="3"/>
      <c r="BD251" s="3"/>
      <c r="BE251" s="239"/>
      <c r="BF251" s="3"/>
      <c r="BG251" s="223">
        <v>184.0</v>
      </c>
      <c r="BH251" s="325"/>
      <c r="BI251" s="326"/>
      <c r="BJ251" s="3"/>
      <c r="BK251" s="3"/>
      <c r="BL251" s="3"/>
      <c r="BM251" s="3"/>
      <c r="BN251" s="3"/>
      <c r="BO251" s="3"/>
      <c r="BP251" s="3"/>
      <c r="BQ251" s="3"/>
      <c r="BR251" s="3"/>
      <c r="BS251" s="3"/>
      <c r="BT251" s="3"/>
      <c r="BU251" s="3"/>
      <c r="BV251" s="3"/>
      <c r="BW251" s="3"/>
      <c r="BX251" s="239"/>
      <c r="BY251" s="3"/>
      <c r="BZ251" s="223">
        <v>184.0</v>
      </c>
      <c r="CA251" s="325"/>
      <c r="CB251" s="326"/>
      <c r="CC251" s="3"/>
      <c r="CD251" s="3"/>
      <c r="CE251" s="3"/>
      <c r="CF251" s="3"/>
      <c r="CG251" s="3"/>
      <c r="CH251" s="3"/>
      <c r="CI251" s="3"/>
      <c r="CJ251" s="3"/>
      <c r="CK251" s="3"/>
      <c r="CL251" s="3"/>
      <c r="CM251" s="3"/>
      <c r="CN251" s="3"/>
      <c r="CO251" s="3"/>
      <c r="CP251" s="3"/>
      <c r="CQ251" s="239"/>
    </row>
    <row r="252" ht="12.75" customHeight="1">
      <c r="A252" s="3"/>
      <c r="B252" s="223">
        <v>185.0</v>
      </c>
      <c r="C252" s="325"/>
      <c r="D252" s="326"/>
      <c r="E252" s="3"/>
      <c r="F252" s="3"/>
      <c r="G252" s="3"/>
      <c r="H252" s="3"/>
      <c r="I252" s="3"/>
      <c r="J252" s="3"/>
      <c r="K252" s="3"/>
      <c r="L252" s="3"/>
      <c r="M252" s="3"/>
      <c r="N252" s="3"/>
      <c r="O252" s="3"/>
      <c r="P252" s="3"/>
      <c r="Q252" s="3"/>
      <c r="R252" s="3"/>
      <c r="S252" s="239"/>
      <c r="T252" s="3"/>
      <c r="U252" s="223">
        <v>185.0</v>
      </c>
      <c r="V252" s="325"/>
      <c r="W252" s="326"/>
      <c r="X252" s="3"/>
      <c r="Y252" s="3"/>
      <c r="Z252" s="3"/>
      <c r="AA252" s="3"/>
      <c r="AB252" s="3"/>
      <c r="AC252" s="3"/>
      <c r="AD252" s="3"/>
      <c r="AE252" s="3"/>
      <c r="AF252" s="3"/>
      <c r="AG252" s="3"/>
      <c r="AH252" s="3"/>
      <c r="AI252" s="3"/>
      <c r="AJ252" s="3"/>
      <c r="AK252" s="3"/>
      <c r="AL252" s="239"/>
      <c r="AM252" s="3"/>
      <c r="AN252" s="223">
        <v>185.0</v>
      </c>
      <c r="AO252" s="325"/>
      <c r="AP252" s="326"/>
      <c r="AQ252" s="3"/>
      <c r="AR252" s="3"/>
      <c r="AS252" s="3"/>
      <c r="AT252" s="3"/>
      <c r="AU252" s="3"/>
      <c r="AV252" s="3"/>
      <c r="AW252" s="3"/>
      <c r="AX252" s="3"/>
      <c r="AY252" s="3"/>
      <c r="AZ252" s="3"/>
      <c r="BA252" s="3"/>
      <c r="BB252" s="3"/>
      <c r="BC252" s="3"/>
      <c r="BD252" s="3"/>
      <c r="BE252" s="239"/>
      <c r="BF252" s="3"/>
      <c r="BG252" s="223">
        <v>185.0</v>
      </c>
      <c r="BH252" s="325"/>
      <c r="BI252" s="326"/>
      <c r="BJ252" s="3"/>
      <c r="BK252" s="3"/>
      <c r="BL252" s="3"/>
      <c r="BM252" s="3"/>
      <c r="BN252" s="3"/>
      <c r="BO252" s="3"/>
      <c r="BP252" s="3"/>
      <c r="BQ252" s="3"/>
      <c r="BR252" s="3"/>
      <c r="BS252" s="3"/>
      <c r="BT252" s="3"/>
      <c r="BU252" s="3"/>
      <c r="BV252" s="3"/>
      <c r="BW252" s="3"/>
      <c r="BX252" s="239"/>
      <c r="BY252" s="3"/>
      <c r="BZ252" s="223">
        <v>185.0</v>
      </c>
      <c r="CA252" s="325"/>
      <c r="CB252" s="326"/>
      <c r="CC252" s="3"/>
      <c r="CD252" s="3"/>
      <c r="CE252" s="3"/>
      <c r="CF252" s="3"/>
      <c r="CG252" s="3"/>
      <c r="CH252" s="3"/>
      <c r="CI252" s="3"/>
      <c r="CJ252" s="3"/>
      <c r="CK252" s="3"/>
      <c r="CL252" s="3"/>
      <c r="CM252" s="3"/>
      <c r="CN252" s="3"/>
      <c r="CO252" s="3"/>
      <c r="CP252" s="3"/>
      <c r="CQ252" s="239"/>
    </row>
    <row r="253" ht="12.75" customHeight="1">
      <c r="A253" s="3"/>
      <c r="B253" s="223">
        <v>186.0</v>
      </c>
      <c r="C253" s="325"/>
      <c r="D253" s="326"/>
      <c r="E253" s="3"/>
      <c r="F253" s="3"/>
      <c r="G253" s="3"/>
      <c r="H253" s="3"/>
      <c r="I253" s="3"/>
      <c r="J253" s="3"/>
      <c r="K253" s="3"/>
      <c r="L253" s="3"/>
      <c r="M253" s="3"/>
      <c r="N253" s="3"/>
      <c r="O253" s="3"/>
      <c r="P253" s="3"/>
      <c r="Q253" s="3"/>
      <c r="R253" s="3"/>
      <c r="S253" s="239"/>
      <c r="T253" s="3"/>
      <c r="U253" s="223">
        <v>186.0</v>
      </c>
      <c r="V253" s="325"/>
      <c r="W253" s="326"/>
      <c r="X253" s="3"/>
      <c r="Y253" s="3"/>
      <c r="Z253" s="3"/>
      <c r="AA253" s="3"/>
      <c r="AB253" s="3"/>
      <c r="AC253" s="3"/>
      <c r="AD253" s="3"/>
      <c r="AE253" s="3"/>
      <c r="AF253" s="3"/>
      <c r="AG253" s="3"/>
      <c r="AH253" s="3"/>
      <c r="AI253" s="3"/>
      <c r="AJ253" s="3"/>
      <c r="AK253" s="3"/>
      <c r="AL253" s="239"/>
      <c r="AM253" s="3"/>
      <c r="AN253" s="223">
        <v>186.0</v>
      </c>
      <c r="AO253" s="325"/>
      <c r="AP253" s="326"/>
      <c r="AQ253" s="3"/>
      <c r="AR253" s="3"/>
      <c r="AS253" s="3"/>
      <c r="AT253" s="3"/>
      <c r="AU253" s="3"/>
      <c r="AV253" s="3"/>
      <c r="AW253" s="3"/>
      <c r="AX253" s="3"/>
      <c r="AY253" s="3"/>
      <c r="AZ253" s="3"/>
      <c r="BA253" s="3"/>
      <c r="BB253" s="3"/>
      <c r="BC253" s="3"/>
      <c r="BD253" s="3"/>
      <c r="BE253" s="239"/>
      <c r="BF253" s="3"/>
      <c r="BG253" s="223">
        <v>186.0</v>
      </c>
      <c r="BH253" s="325"/>
      <c r="BI253" s="326"/>
      <c r="BJ253" s="3"/>
      <c r="BK253" s="3"/>
      <c r="BL253" s="3"/>
      <c r="BM253" s="3"/>
      <c r="BN253" s="3"/>
      <c r="BO253" s="3"/>
      <c r="BP253" s="3"/>
      <c r="BQ253" s="3"/>
      <c r="BR253" s="3"/>
      <c r="BS253" s="3"/>
      <c r="BT253" s="3"/>
      <c r="BU253" s="3"/>
      <c r="BV253" s="3"/>
      <c r="BW253" s="3"/>
      <c r="BX253" s="239"/>
      <c r="BY253" s="3"/>
      <c r="BZ253" s="223">
        <v>186.0</v>
      </c>
      <c r="CA253" s="325"/>
      <c r="CB253" s="326"/>
      <c r="CC253" s="3"/>
      <c r="CD253" s="3"/>
      <c r="CE253" s="3"/>
      <c r="CF253" s="3"/>
      <c r="CG253" s="3"/>
      <c r="CH253" s="3"/>
      <c r="CI253" s="3"/>
      <c r="CJ253" s="3"/>
      <c r="CK253" s="3"/>
      <c r="CL253" s="3"/>
      <c r="CM253" s="3"/>
      <c r="CN253" s="3"/>
      <c r="CO253" s="3"/>
      <c r="CP253" s="3"/>
      <c r="CQ253" s="239"/>
    </row>
    <row r="254" ht="12.75" customHeight="1">
      <c r="A254" s="3"/>
      <c r="B254" s="223">
        <v>187.0</v>
      </c>
      <c r="C254" s="325"/>
      <c r="D254" s="326"/>
      <c r="E254" s="3"/>
      <c r="F254" s="3"/>
      <c r="G254" s="3"/>
      <c r="H254" s="3"/>
      <c r="I254" s="3"/>
      <c r="J254" s="3"/>
      <c r="K254" s="3"/>
      <c r="L254" s="3"/>
      <c r="M254" s="3"/>
      <c r="N254" s="3"/>
      <c r="O254" s="3"/>
      <c r="P254" s="3"/>
      <c r="Q254" s="3"/>
      <c r="R254" s="3"/>
      <c r="S254" s="239"/>
      <c r="T254" s="3"/>
      <c r="U254" s="223">
        <v>187.0</v>
      </c>
      <c r="V254" s="325"/>
      <c r="W254" s="326"/>
      <c r="X254" s="3"/>
      <c r="Y254" s="3"/>
      <c r="Z254" s="3"/>
      <c r="AA254" s="3"/>
      <c r="AB254" s="3"/>
      <c r="AC254" s="3"/>
      <c r="AD254" s="3"/>
      <c r="AE254" s="3"/>
      <c r="AF254" s="3"/>
      <c r="AG254" s="3"/>
      <c r="AH254" s="3"/>
      <c r="AI254" s="3"/>
      <c r="AJ254" s="3"/>
      <c r="AK254" s="3"/>
      <c r="AL254" s="239"/>
      <c r="AM254" s="3"/>
      <c r="AN254" s="223">
        <v>187.0</v>
      </c>
      <c r="AO254" s="325"/>
      <c r="AP254" s="326"/>
      <c r="AQ254" s="3"/>
      <c r="AR254" s="3"/>
      <c r="AS254" s="3"/>
      <c r="AT254" s="3"/>
      <c r="AU254" s="3"/>
      <c r="AV254" s="3"/>
      <c r="AW254" s="3"/>
      <c r="AX254" s="3"/>
      <c r="AY254" s="3"/>
      <c r="AZ254" s="3"/>
      <c r="BA254" s="3"/>
      <c r="BB254" s="3"/>
      <c r="BC254" s="3"/>
      <c r="BD254" s="3"/>
      <c r="BE254" s="239"/>
      <c r="BF254" s="3"/>
      <c r="BG254" s="223">
        <v>187.0</v>
      </c>
      <c r="BH254" s="325"/>
      <c r="BI254" s="326"/>
      <c r="BJ254" s="3"/>
      <c r="BK254" s="3"/>
      <c r="BL254" s="3"/>
      <c r="BM254" s="3"/>
      <c r="BN254" s="3"/>
      <c r="BO254" s="3"/>
      <c r="BP254" s="3"/>
      <c r="BQ254" s="3"/>
      <c r="BR254" s="3"/>
      <c r="BS254" s="3"/>
      <c r="BT254" s="3"/>
      <c r="BU254" s="3"/>
      <c r="BV254" s="3"/>
      <c r="BW254" s="3"/>
      <c r="BX254" s="239"/>
      <c r="BY254" s="3"/>
      <c r="BZ254" s="223">
        <v>187.0</v>
      </c>
      <c r="CA254" s="325"/>
      <c r="CB254" s="326"/>
      <c r="CC254" s="3"/>
      <c r="CD254" s="3"/>
      <c r="CE254" s="3"/>
      <c r="CF254" s="3"/>
      <c r="CG254" s="3"/>
      <c r="CH254" s="3"/>
      <c r="CI254" s="3"/>
      <c r="CJ254" s="3"/>
      <c r="CK254" s="3"/>
      <c r="CL254" s="3"/>
      <c r="CM254" s="3"/>
      <c r="CN254" s="3"/>
      <c r="CO254" s="3"/>
      <c r="CP254" s="3"/>
      <c r="CQ254" s="239"/>
    </row>
    <row r="255" ht="12.75" customHeight="1">
      <c r="A255" s="3"/>
      <c r="B255" s="223">
        <v>188.0</v>
      </c>
      <c r="C255" s="325"/>
      <c r="D255" s="326"/>
      <c r="E255" s="3"/>
      <c r="F255" s="3"/>
      <c r="G255" s="3"/>
      <c r="H255" s="3"/>
      <c r="I255" s="3"/>
      <c r="J255" s="3"/>
      <c r="K255" s="3"/>
      <c r="L255" s="3"/>
      <c r="M255" s="3"/>
      <c r="N255" s="3"/>
      <c r="O255" s="3"/>
      <c r="P255" s="3"/>
      <c r="Q255" s="3"/>
      <c r="R255" s="3"/>
      <c r="S255" s="239"/>
      <c r="T255" s="3"/>
      <c r="U255" s="223">
        <v>188.0</v>
      </c>
      <c r="V255" s="325"/>
      <c r="W255" s="326"/>
      <c r="X255" s="3"/>
      <c r="Y255" s="3"/>
      <c r="Z255" s="3"/>
      <c r="AA255" s="3"/>
      <c r="AB255" s="3"/>
      <c r="AC255" s="3"/>
      <c r="AD255" s="3"/>
      <c r="AE255" s="3"/>
      <c r="AF255" s="3"/>
      <c r="AG255" s="3"/>
      <c r="AH255" s="3"/>
      <c r="AI255" s="3"/>
      <c r="AJ255" s="3"/>
      <c r="AK255" s="3"/>
      <c r="AL255" s="239"/>
      <c r="AM255" s="3"/>
      <c r="AN255" s="223">
        <v>188.0</v>
      </c>
      <c r="AO255" s="325"/>
      <c r="AP255" s="326"/>
      <c r="AQ255" s="3"/>
      <c r="AR255" s="3"/>
      <c r="AS255" s="3"/>
      <c r="AT255" s="3"/>
      <c r="AU255" s="3"/>
      <c r="AV255" s="3"/>
      <c r="AW255" s="3"/>
      <c r="AX255" s="3"/>
      <c r="AY255" s="3"/>
      <c r="AZ255" s="3"/>
      <c r="BA255" s="3"/>
      <c r="BB255" s="3"/>
      <c r="BC255" s="3"/>
      <c r="BD255" s="3"/>
      <c r="BE255" s="239"/>
      <c r="BF255" s="3"/>
      <c r="BG255" s="223">
        <v>188.0</v>
      </c>
      <c r="BH255" s="325"/>
      <c r="BI255" s="326"/>
      <c r="BJ255" s="3"/>
      <c r="BK255" s="3"/>
      <c r="BL255" s="3"/>
      <c r="BM255" s="3"/>
      <c r="BN255" s="3"/>
      <c r="BO255" s="3"/>
      <c r="BP255" s="3"/>
      <c r="BQ255" s="3"/>
      <c r="BR255" s="3"/>
      <c r="BS255" s="3"/>
      <c r="BT255" s="3"/>
      <c r="BU255" s="3"/>
      <c r="BV255" s="3"/>
      <c r="BW255" s="3"/>
      <c r="BX255" s="239"/>
      <c r="BY255" s="3"/>
      <c r="BZ255" s="223">
        <v>188.0</v>
      </c>
      <c r="CA255" s="325"/>
      <c r="CB255" s="326"/>
      <c r="CC255" s="3"/>
      <c r="CD255" s="3"/>
      <c r="CE255" s="3"/>
      <c r="CF255" s="3"/>
      <c r="CG255" s="3"/>
      <c r="CH255" s="3"/>
      <c r="CI255" s="3"/>
      <c r="CJ255" s="3"/>
      <c r="CK255" s="3"/>
      <c r="CL255" s="3"/>
      <c r="CM255" s="3"/>
      <c r="CN255" s="3"/>
      <c r="CO255" s="3"/>
      <c r="CP255" s="3"/>
      <c r="CQ255" s="239"/>
    </row>
    <row r="256" ht="12.75" customHeight="1">
      <c r="A256" s="3"/>
      <c r="B256" s="223">
        <v>189.0</v>
      </c>
      <c r="C256" s="325"/>
      <c r="D256" s="326"/>
      <c r="E256" s="3"/>
      <c r="F256" s="3"/>
      <c r="G256" s="3"/>
      <c r="H256" s="3"/>
      <c r="I256" s="3"/>
      <c r="J256" s="3"/>
      <c r="K256" s="3"/>
      <c r="L256" s="3"/>
      <c r="M256" s="3"/>
      <c r="N256" s="3"/>
      <c r="O256" s="3"/>
      <c r="P256" s="3"/>
      <c r="Q256" s="3"/>
      <c r="R256" s="3"/>
      <c r="S256" s="239"/>
      <c r="T256" s="3"/>
      <c r="U256" s="223">
        <v>189.0</v>
      </c>
      <c r="V256" s="325"/>
      <c r="W256" s="326"/>
      <c r="X256" s="3"/>
      <c r="Y256" s="3"/>
      <c r="Z256" s="3"/>
      <c r="AA256" s="3"/>
      <c r="AB256" s="3"/>
      <c r="AC256" s="3"/>
      <c r="AD256" s="3"/>
      <c r="AE256" s="3"/>
      <c r="AF256" s="3"/>
      <c r="AG256" s="3"/>
      <c r="AH256" s="3"/>
      <c r="AI256" s="3"/>
      <c r="AJ256" s="3"/>
      <c r="AK256" s="3"/>
      <c r="AL256" s="239"/>
      <c r="AM256" s="3"/>
      <c r="AN256" s="223">
        <v>189.0</v>
      </c>
      <c r="AO256" s="325"/>
      <c r="AP256" s="326"/>
      <c r="AQ256" s="3"/>
      <c r="AR256" s="3"/>
      <c r="AS256" s="3"/>
      <c r="AT256" s="3"/>
      <c r="AU256" s="3"/>
      <c r="AV256" s="3"/>
      <c r="AW256" s="3"/>
      <c r="AX256" s="3"/>
      <c r="AY256" s="3"/>
      <c r="AZ256" s="3"/>
      <c r="BA256" s="3"/>
      <c r="BB256" s="3"/>
      <c r="BC256" s="3"/>
      <c r="BD256" s="3"/>
      <c r="BE256" s="239"/>
      <c r="BF256" s="3"/>
      <c r="BG256" s="223">
        <v>189.0</v>
      </c>
      <c r="BH256" s="325"/>
      <c r="BI256" s="326"/>
      <c r="BJ256" s="3"/>
      <c r="BK256" s="3"/>
      <c r="BL256" s="3"/>
      <c r="BM256" s="3"/>
      <c r="BN256" s="3"/>
      <c r="BO256" s="3"/>
      <c r="BP256" s="3"/>
      <c r="BQ256" s="3"/>
      <c r="BR256" s="3"/>
      <c r="BS256" s="3"/>
      <c r="BT256" s="3"/>
      <c r="BU256" s="3"/>
      <c r="BV256" s="3"/>
      <c r="BW256" s="3"/>
      <c r="BX256" s="239"/>
      <c r="BY256" s="3"/>
      <c r="BZ256" s="223">
        <v>189.0</v>
      </c>
      <c r="CA256" s="325"/>
      <c r="CB256" s="326"/>
      <c r="CC256" s="3"/>
      <c r="CD256" s="3"/>
      <c r="CE256" s="3"/>
      <c r="CF256" s="3"/>
      <c r="CG256" s="3"/>
      <c r="CH256" s="3"/>
      <c r="CI256" s="3"/>
      <c r="CJ256" s="3"/>
      <c r="CK256" s="3"/>
      <c r="CL256" s="3"/>
      <c r="CM256" s="3"/>
      <c r="CN256" s="3"/>
      <c r="CO256" s="3"/>
      <c r="CP256" s="3"/>
      <c r="CQ256" s="239"/>
    </row>
    <row r="257" ht="12.75" customHeight="1">
      <c r="A257" s="3"/>
      <c r="B257" s="223">
        <v>190.0</v>
      </c>
      <c r="C257" s="325"/>
      <c r="D257" s="326"/>
      <c r="E257" s="3"/>
      <c r="F257" s="3"/>
      <c r="G257" s="3"/>
      <c r="H257" s="3"/>
      <c r="I257" s="3"/>
      <c r="J257" s="3"/>
      <c r="K257" s="3"/>
      <c r="L257" s="3"/>
      <c r="M257" s="3"/>
      <c r="N257" s="3"/>
      <c r="O257" s="3"/>
      <c r="P257" s="3"/>
      <c r="Q257" s="3"/>
      <c r="R257" s="3"/>
      <c r="S257" s="239"/>
      <c r="T257" s="3"/>
      <c r="U257" s="223">
        <v>190.0</v>
      </c>
      <c r="V257" s="325"/>
      <c r="W257" s="326"/>
      <c r="X257" s="3"/>
      <c r="Y257" s="3"/>
      <c r="Z257" s="3"/>
      <c r="AA257" s="3"/>
      <c r="AB257" s="3"/>
      <c r="AC257" s="3"/>
      <c r="AD257" s="3"/>
      <c r="AE257" s="3"/>
      <c r="AF257" s="3"/>
      <c r="AG257" s="3"/>
      <c r="AH257" s="3"/>
      <c r="AI257" s="3"/>
      <c r="AJ257" s="3"/>
      <c r="AK257" s="3"/>
      <c r="AL257" s="239"/>
      <c r="AM257" s="3"/>
      <c r="AN257" s="223">
        <v>190.0</v>
      </c>
      <c r="AO257" s="325"/>
      <c r="AP257" s="326"/>
      <c r="AQ257" s="3"/>
      <c r="AR257" s="3"/>
      <c r="AS257" s="3"/>
      <c r="AT257" s="3"/>
      <c r="AU257" s="3"/>
      <c r="AV257" s="3"/>
      <c r="AW257" s="3"/>
      <c r="AX257" s="3"/>
      <c r="AY257" s="3"/>
      <c r="AZ257" s="3"/>
      <c r="BA257" s="3"/>
      <c r="BB257" s="3"/>
      <c r="BC257" s="3"/>
      <c r="BD257" s="3"/>
      <c r="BE257" s="239"/>
      <c r="BF257" s="3"/>
      <c r="BG257" s="223">
        <v>190.0</v>
      </c>
      <c r="BH257" s="325"/>
      <c r="BI257" s="326"/>
      <c r="BJ257" s="3"/>
      <c r="BK257" s="3"/>
      <c r="BL257" s="3"/>
      <c r="BM257" s="3"/>
      <c r="BN257" s="3"/>
      <c r="BO257" s="3"/>
      <c r="BP257" s="3"/>
      <c r="BQ257" s="3"/>
      <c r="BR257" s="3"/>
      <c r="BS257" s="3"/>
      <c r="BT257" s="3"/>
      <c r="BU257" s="3"/>
      <c r="BV257" s="3"/>
      <c r="BW257" s="3"/>
      <c r="BX257" s="239"/>
      <c r="BY257" s="3"/>
      <c r="BZ257" s="223">
        <v>190.0</v>
      </c>
      <c r="CA257" s="325"/>
      <c r="CB257" s="326"/>
      <c r="CC257" s="3"/>
      <c r="CD257" s="3"/>
      <c r="CE257" s="3"/>
      <c r="CF257" s="3"/>
      <c r="CG257" s="3"/>
      <c r="CH257" s="3"/>
      <c r="CI257" s="3"/>
      <c r="CJ257" s="3"/>
      <c r="CK257" s="3"/>
      <c r="CL257" s="3"/>
      <c r="CM257" s="3"/>
      <c r="CN257" s="3"/>
      <c r="CO257" s="3"/>
      <c r="CP257" s="3"/>
      <c r="CQ257" s="239"/>
    </row>
    <row r="258" ht="12.75" customHeight="1">
      <c r="A258" s="3"/>
      <c r="B258" s="223">
        <v>191.0</v>
      </c>
      <c r="C258" s="325"/>
      <c r="D258" s="326"/>
      <c r="E258" s="3"/>
      <c r="F258" s="3"/>
      <c r="G258" s="3"/>
      <c r="H258" s="3"/>
      <c r="I258" s="3"/>
      <c r="J258" s="3"/>
      <c r="K258" s="3"/>
      <c r="L258" s="3"/>
      <c r="M258" s="3"/>
      <c r="N258" s="3"/>
      <c r="O258" s="3"/>
      <c r="P258" s="3"/>
      <c r="Q258" s="3"/>
      <c r="R258" s="3"/>
      <c r="S258" s="239"/>
      <c r="T258" s="3"/>
      <c r="U258" s="223">
        <v>191.0</v>
      </c>
      <c r="V258" s="325"/>
      <c r="W258" s="326"/>
      <c r="X258" s="3"/>
      <c r="Y258" s="3"/>
      <c r="Z258" s="3"/>
      <c r="AA258" s="3"/>
      <c r="AB258" s="3"/>
      <c r="AC258" s="3"/>
      <c r="AD258" s="3"/>
      <c r="AE258" s="3"/>
      <c r="AF258" s="3"/>
      <c r="AG258" s="3"/>
      <c r="AH258" s="3"/>
      <c r="AI258" s="3"/>
      <c r="AJ258" s="3"/>
      <c r="AK258" s="3"/>
      <c r="AL258" s="239"/>
      <c r="AM258" s="3"/>
      <c r="AN258" s="223">
        <v>191.0</v>
      </c>
      <c r="AO258" s="325"/>
      <c r="AP258" s="326"/>
      <c r="AQ258" s="3"/>
      <c r="AR258" s="3"/>
      <c r="AS258" s="3"/>
      <c r="AT258" s="3"/>
      <c r="AU258" s="3"/>
      <c r="AV258" s="3"/>
      <c r="AW258" s="3"/>
      <c r="AX258" s="3"/>
      <c r="AY258" s="3"/>
      <c r="AZ258" s="3"/>
      <c r="BA258" s="3"/>
      <c r="BB258" s="3"/>
      <c r="BC258" s="3"/>
      <c r="BD258" s="3"/>
      <c r="BE258" s="239"/>
      <c r="BF258" s="3"/>
      <c r="BG258" s="223">
        <v>191.0</v>
      </c>
      <c r="BH258" s="325"/>
      <c r="BI258" s="326"/>
      <c r="BJ258" s="3"/>
      <c r="BK258" s="3"/>
      <c r="BL258" s="3"/>
      <c r="BM258" s="3"/>
      <c r="BN258" s="3"/>
      <c r="BO258" s="3"/>
      <c r="BP258" s="3"/>
      <c r="BQ258" s="3"/>
      <c r="BR258" s="3"/>
      <c r="BS258" s="3"/>
      <c r="BT258" s="3"/>
      <c r="BU258" s="3"/>
      <c r="BV258" s="3"/>
      <c r="BW258" s="3"/>
      <c r="BX258" s="239"/>
      <c r="BY258" s="3"/>
      <c r="BZ258" s="223">
        <v>191.0</v>
      </c>
      <c r="CA258" s="325"/>
      <c r="CB258" s="326"/>
      <c r="CC258" s="3"/>
      <c r="CD258" s="3"/>
      <c r="CE258" s="3"/>
      <c r="CF258" s="3"/>
      <c r="CG258" s="3"/>
      <c r="CH258" s="3"/>
      <c r="CI258" s="3"/>
      <c r="CJ258" s="3"/>
      <c r="CK258" s="3"/>
      <c r="CL258" s="3"/>
      <c r="CM258" s="3"/>
      <c r="CN258" s="3"/>
      <c r="CO258" s="3"/>
      <c r="CP258" s="3"/>
      <c r="CQ258" s="239"/>
    </row>
    <row r="259" ht="12.75" customHeight="1">
      <c r="A259" s="3"/>
      <c r="B259" s="223">
        <v>192.0</v>
      </c>
      <c r="C259" s="325"/>
      <c r="D259" s="326"/>
      <c r="E259" s="3"/>
      <c r="F259" s="3"/>
      <c r="G259" s="3"/>
      <c r="H259" s="3"/>
      <c r="I259" s="3"/>
      <c r="J259" s="3"/>
      <c r="K259" s="3"/>
      <c r="L259" s="3"/>
      <c r="M259" s="3"/>
      <c r="N259" s="3"/>
      <c r="O259" s="3"/>
      <c r="P259" s="3"/>
      <c r="Q259" s="3"/>
      <c r="R259" s="3"/>
      <c r="S259" s="239"/>
      <c r="T259" s="3"/>
      <c r="U259" s="223">
        <v>192.0</v>
      </c>
      <c r="V259" s="325"/>
      <c r="W259" s="326"/>
      <c r="X259" s="3"/>
      <c r="Y259" s="3"/>
      <c r="Z259" s="3"/>
      <c r="AA259" s="3"/>
      <c r="AB259" s="3"/>
      <c r="AC259" s="3"/>
      <c r="AD259" s="3"/>
      <c r="AE259" s="3"/>
      <c r="AF259" s="3"/>
      <c r="AG259" s="3"/>
      <c r="AH259" s="3"/>
      <c r="AI259" s="3"/>
      <c r="AJ259" s="3"/>
      <c r="AK259" s="3"/>
      <c r="AL259" s="239"/>
      <c r="AM259" s="3"/>
      <c r="AN259" s="223">
        <v>192.0</v>
      </c>
      <c r="AO259" s="325"/>
      <c r="AP259" s="326"/>
      <c r="AQ259" s="3"/>
      <c r="AR259" s="3"/>
      <c r="AS259" s="3"/>
      <c r="AT259" s="3"/>
      <c r="AU259" s="3"/>
      <c r="AV259" s="3"/>
      <c r="AW259" s="3"/>
      <c r="AX259" s="3"/>
      <c r="AY259" s="3"/>
      <c r="AZ259" s="3"/>
      <c r="BA259" s="3"/>
      <c r="BB259" s="3"/>
      <c r="BC259" s="3"/>
      <c r="BD259" s="3"/>
      <c r="BE259" s="239"/>
      <c r="BF259" s="3"/>
      <c r="BG259" s="223">
        <v>192.0</v>
      </c>
      <c r="BH259" s="325"/>
      <c r="BI259" s="326"/>
      <c r="BJ259" s="3"/>
      <c r="BK259" s="3"/>
      <c r="BL259" s="3"/>
      <c r="BM259" s="3"/>
      <c r="BN259" s="3"/>
      <c r="BO259" s="3"/>
      <c r="BP259" s="3"/>
      <c r="BQ259" s="3"/>
      <c r="BR259" s="3"/>
      <c r="BS259" s="3"/>
      <c r="BT259" s="3"/>
      <c r="BU259" s="3"/>
      <c r="BV259" s="3"/>
      <c r="BW259" s="3"/>
      <c r="BX259" s="239"/>
      <c r="BY259" s="3"/>
      <c r="BZ259" s="223">
        <v>192.0</v>
      </c>
      <c r="CA259" s="325"/>
      <c r="CB259" s="326"/>
      <c r="CC259" s="3"/>
      <c r="CD259" s="3"/>
      <c r="CE259" s="3"/>
      <c r="CF259" s="3"/>
      <c r="CG259" s="3"/>
      <c r="CH259" s="3"/>
      <c r="CI259" s="3"/>
      <c r="CJ259" s="3"/>
      <c r="CK259" s="3"/>
      <c r="CL259" s="3"/>
      <c r="CM259" s="3"/>
      <c r="CN259" s="3"/>
      <c r="CO259" s="3"/>
      <c r="CP259" s="3"/>
      <c r="CQ259" s="239"/>
    </row>
    <row r="260" ht="12.75" customHeight="1">
      <c r="A260" s="3"/>
      <c r="B260" s="223">
        <v>193.0</v>
      </c>
      <c r="C260" s="325"/>
      <c r="D260" s="326"/>
      <c r="E260" s="3"/>
      <c r="F260" s="3"/>
      <c r="G260" s="3"/>
      <c r="H260" s="3"/>
      <c r="I260" s="3"/>
      <c r="J260" s="3"/>
      <c r="K260" s="3"/>
      <c r="L260" s="3"/>
      <c r="M260" s="3"/>
      <c r="N260" s="3"/>
      <c r="O260" s="3"/>
      <c r="P260" s="3"/>
      <c r="Q260" s="3"/>
      <c r="R260" s="3"/>
      <c r="S260" s="239"/>
      <c r="T260" s="3"/>
      <c r="U260" s="223">
        <v>193.0</v>
      </c>
      <c r="V260" s="325"/>
      <c r="W260" s="326"/>
      <c r="X260" s="3"/>
      <c r="Y260" s="3"/>
      <c r="Z260" s="3"/>
      <c r="AA260" s="3"/>
      <c r="AB260" s="3"/>
      <c r="AC260" s="3"/>
      <c r="AD260" s="3"/>
      <c r="AE260" s="3"/>
      <c r="AF260" s="3"/>
      <c r="AG260" s="3"/>
      <c r="AH260" s="3"/>
      <c r="AI260" s="3"/>
      <c r="AJ260" s="3"/>
      <c r="AK260" s="3"/>
      <c r="AL260" s="239"/>
      <c r="AM260" s="3"/>
      <c r="AN260" s="223">
        <v>193.0</v>
      </c>
      <c r="AO260" s="325"/>
      <c r="AP260" s="326"/>
      <c r="AQ260" s="3"/>
      <c r="AR260" s="3"/>
      <c r="AS260" s="3"/>
      <c r="AT260" s="3"/>
      <c r="AU260" s="3"/>
      <c r="AV260" s="3"/>
      <c r="AW260" s="3"/>
      <c r="AX260" s="3"/>
      <c r="AY260" s="3"/>
      <c r="AZ260" s="3"/>
      <c r="BA260" s="3"/>
      <c r="BB260" s="3"/>
      <c r="BC260" s="3"/>
      <c r="BD260" s="3"/>
      <c r="BE260" s="239"/>
      <c r="BF260" s="3"/>
      <c r="BG260" s="223">
        <v>193.0</v>
      </c>
      <c r="BH260" s="325"/>
      <c r="BI260" s="326"/>
      <c r="BJ260" s="3"/>
      <c r="BK260" s="3"/>
      <c r="BL260" s="3"/>
      <c r="BM260" s="3"/>
      <c r="BN260" s="3"/>
      <c r="BO260" s="3"/>
      <c r="BP260" s="3"/>
      <c r="BQ260" s="3"/>
      <c r="BR260" s="3"/>
      <c r="BS260" s="3"/>
      <c r="BT260" s="3"/>
      <c r="BU260" s="3"/>
      <c r="BV260" s="3"/>
      <c r="BW260" s="3"/>
      <c r="BX260" s="239"/>
      <c r="BY260" s="3"/>
      <c r="BZ260" s="223">
        <v>193.0</v>
      </c>
      <c r="CA260" s="325"/>
      <c r="CB260" s="326"/>
      <c r="CC260" s="3"/>
      <c r="CD260" s="3"/>
      <c r="CE260" s="3"/>
      <c r="CF260" s="3"/>
      <c r="CG260" s="3"/>
      <c r="CH260" s="3"/>
      <c r="CI260" s="3"/>
      <c r="CJ260" s="3"/>
      <c r="CK260" s="3"/>
      <c r="CL260" s="3"/>
      <c r="CM260" s="3"/>
      <c r="CN260" s="3"/>
      <c r="CO260" s="3"/>
      <c r="CP260" s="3"/>
      <c r="CQ260" s="239"/>
    </row>
    <row r="261" ht="12.75" customHeight="1">
      <c r="A261" s="3"/>
      <c r="B261" s="223">
        <v>194.0</v>
      </c>
      <c r="C261" s="325"/>
      <c r="D261" s="326"/>
      <c r="E261" s="3"/>
      <c r="F261" s="3"/>
      <c r="G261" s="3"/>
      <c r="H261" s="3"/>
      <c r="I261" s="3"/>
      <c r="J261" s="3"/>
      <c r="K261" s="3"/>
      <c r="L261" s="3"/>
      <c r="M261" s="3"/>
      <c r="N261" s="3"/>
      <c r="O261" s="3"/>
      <c r="P261" s="3"/>
      <c r="Q261" s="3"/>
      <c r="R261" s="3"/>
      <c r="S261" s="239"/>
      <c r="T261" s="3"/>
      <c r="U261" s="223">
        <v>194.0</v>
      </c>
      <c r="V261" s="325"/>
      <c r="W261" s="326"/>
      <c r="X261" s="3"/>
      <c r="Y261" s="3"/>
      <c r="Z261" s="3"/>
      <c r="AA261" s="3"/>
      <c r="AB261" s="3"/>
      <c r="AC261" s="3"/>
      <c r="AD261" s="3"/>
      <c r="AE261" s="3"/>
      <c r="AF261" s="3"/>
      <c r="AG261" s="3"/>
      <c r="AH261" s="3"/>
      <c r="AI261" s="3"/>
      <c r="AJ261" s="3"/>
      <c r="AK261" s="3"/>
      <c r="AL261" s="239"/>
      <c r="AM261" s="3"/>
      <c r="AN261" s="223">
        <v>194.0</v>
      </c>
      <c r="AO261" s="325"/>
      <c r="AP261" s="326"/>
      <c r="AQ261" s="3"/>
      <c r="AR261" s="3"/>
      <c r="AS261" s="3"/>
      <c r="AT261" s="3"/>
      <c r="AU261" s="3"/>
      <c r="AV261" s="3"/>
      <c r="AW261" s="3"/>
      <c r="AX261" s="3"/>
      <c r="AY261" s="3"/>
      <c r="AZ261" s="3"/>
      <c r="BA261" s="3"/>
      <c r="BB261" s="3"/>
      <c r="BC261" s="3"/>
      <c r="BD261" s="3"/>
      <c r="BE261" s="239"/>
      <c r="BF261" s="3"/>
      <c r="BG261" s="223">
        <v>194.0</v>
      </c>
      <c r="BH261" s="325"/>
      <c r="BI261" s="326"/>
      <c r="BJ261" s="3"/>
      <c r="BK261" s="3"/>
      <c r="BL261" s="3"/>
      <c r="BM261" s="3"/>
      <c r="BN261" s="3"/>
      <c r="BO261" s="3"/>
      <c r="BP261" s="3"/>
      <c r="BQ261" s="3"/>
      <c r="BR261" s="3"/>
      <c r="BS261" s="3"/>
      <c r="BT261" s="3"/>
      <c r="BU261" s="3"/>
      <c r="BV261" s="3"/>
      <c r="BW261" s="3"/>
      <c r="BX261" s="239"/>
      <c r="BY261" s="3"/>
      <c r="BZ261" s="223">
        <v>194.0</v>
      </c>
      <c r="CA261" s="325"/>
      <c r="CB261" s="326"/>
      <c r="CC261" s="3"/>
      <c r="CD261" s="3"/>
      <c r="CE261" s="3"/>
      <c r="CF261" s="3"/>
      <c r="CG261" s="3"/>
      <c r="CH261" s="3"/>
      <c r="CI261" s="3"/>
      <c r="CJ261" s="3"/>
      <c r="CK261" s="3"/>
      <c r="CL261" s="3"/>
      <c r="CM261" s="3"/>
      <c r="CN261" s="3"/>
      <c r="CO261" s="3"/>
      <c r="CP261" s="3"/>
      <c r="CQ261" s="239"/>
    </row>
    <row r="262" ht="12.75" customHeight="1">
      <c r="A262" s="3"/>
      <c r="B262" s="223">
        <v>195.0</v>
      </c>
      <c r="C262" s="325"/>
      <c r="D262" s="326"/>
      <c r="E262" s="3"/>
      <c r="F262" s="3"/>
      <c r="G262" s="3"/>
      <c r="H262" s="3"/>
      <c r="I262" s="3"/>
      <c r="J262" s="3"/>
      <c r="K262" s="3"/>
      <c r="L262" s="3"/>
      <c r="M262" s="3"/>
      <c r="N262" s="3"/>
      <c r="O262" s="3"/>
      <c r="P262" s="3"/>
      <c r="Q262" s="3"/>
      <c r="R262" s="3"/>
      <c r="S262" s="239"/>
      <c r="T262" s="3"/>
      <c r="U262" s="223">
        <v>195.0</v>
      </c>
      <c r="V262" s="325"/>
      <c r="W262" s="326"/>
      <c r="X262" s="3"/>
      <c r="Y262" s="3"/>
      <c r="Z262" s="3"/>
      <c r="AA262" s="3"/>
      <c r="AB262" s="3"/>
      <c r="AC262" s="3"/>
      <c r="AD262" s="3"/>
      <c r="AE262" s="3"/>
      <c r="AF262" s="3"/>
      <c r="AG262" s="3"/>
      <c r="AH262" s="3"/>
      <c r="AI262" s="3"/>
      <c r="AJ262" s="3"/>
      <c r="AK262" s="3"/>
      <c r="AL262" s="239"/>
      <c r="AM262" s="3"/>
      <c r="AN262" s="223">
        <v>195.0</v>
      </c>
      <c r="AO262" s="325"/>
      <c r="AP262" s="326"/>
      <c r="AQ262" s="3"/>
      <c r="AR262" s="3"/>
      <c r="AS262" s="3"/>
      <c r="AT262" s="3"/>
      <c r="AU262" s="3"/>
      <c r="AV262" s="3"/>
      <c r="AW262" s="3"/>
      <c r="AX262" s="3"/>
      <c r="AY262" s="3"/>
      <c r="AZ262" s="3"/>
      <c r="BA262" s="3"/>
      <c r="BB262" s="3"/>
      <c r="BC262" s="3"/>
      <c r="BD262" s="3"/>
      <c r="BE262" s="239"/>
      <c r="BF262" s="3"/>
      <c r="BG262" s="223">
        <v>195.0</v>
      </c>
      <c r="BH262" s="325"/>
      <c r="BI262" s="326"/>
      <c r="BJ262" s="3"/>
      <c r="BK262" s="3"/>
      <c r="BL262" s="3"/>
      <c r="BM262" s="3"/>
      <c r="BN262" s="3"/>
      <c r="BO262" s="3"/>
      <c r="BP262" s="3"/>
      <c r="BQ262" s="3"/>
      <c r="BR262" s="3"/>
      <c r="BS262" s="3"/>
      <c r="BT262" s="3"/>
      <c r="BU262" s="3"/>
      <c r="BV262" s="3"/>
      <c r="BW262" s="3"/>
      <c r="BX262" s="239"/>
      <c r="BY262" s="3"/>
      <c r="BZ262" s="223">
        <v>195.0</v>
      </c>
      <c r="CA262" s="325"/>
      <c r="CB262" s="326"/>
      <c r="CC262" s="3"/>
      <c r="CD262" s="3"/>
      <c r="CE262" s="3"/>
      <c r="CF262" s="3"/>
      <c r="CG262" s="3"/>
      <c r="CH262" s="3"/>
      <c r="CI262" s="3"/>
      <c r="CJ262" s="3"/>
      <c r="CK262" s="3"/>
      <c r="CL262" s="3"/>
      <c r="CM262" s="3"/>
      <c r="CN262" s="3"/>
      <c r="CO262" s="3"/>
      <c r="CP262" s="3"/>
      <c r="CQ262" s="239"/>
    </row>
    <row r="263" ht="12.75" customHeight="1">
      <c r="A263" s="3"/>
      <c r="B263" s="223">
        <v>196.0</v>
      </c>
      <c r="C263" s="325"/>
      <c r="D263" s="326"/>
      <c r="E263" s="3"/>
      <c r="F263" s="3"/>
      <c r="G263" s="3"/>
      <c r="H263" s="3"/>
      <c r="I263" s="3"/>
      <c r="J263" s="3"/>
      <c r="K263" s="3"/>
      <c r="L263" s="3"/>
      <c r="M263" s="3"/>
      <c r="N263" s="3"/>
      <c r="O263" s="3"/>
      <c r="P263" s="3"/>
      <c r="Q263" s="3"/>
      <c r="R263" s="3"/>
      <c r="S263" s="239"/>
      <c r="T263" s="3"/>
      <c r="U263" s="223">
        <v>196.0</v>
      </c>
      <c r="V263" s="325"/>
      <c r="W263" s="326"/>
      <c r="X263" s="3"/>
      <c r="Y263" s="3"/>
      <c r="Z263" s="3"/>
      <c r="AA263" s="3"/>
      <c r="AB263" s="3"/>
      <c r="AC263" s="3"/>
      <c r="AD263" s="3"/>
      <c r="AE263" s="3"/>
      <c r="AF263" s="3"/>
      <c r="AG263" s="3"/>
      <c r="AH263" s="3"/>
      <c r="AI263" s="3"/>
      <c r="AJ263" s="3"/>
      <c r="AK263" s="3"/>
      <c r="AL263" s="239"/>
      <c r="AM263" s="3"/>
      <c r="AN263" s="223">
        <v>196.0</v>
      </c>
      <c r="AO263" s="325"/>
      <c r="AP263" s="326"/>
      <c r="AQ263" s="3"/>
      <c r="AR263" s="3"/>
      <c r="AS263" s="3"/>
      <c r="AT263" s="3"/>
      <c r="AU263" s="3"/>
      <c r="AV263" s="3"/>
      <c r="AW263" s="3"/>
      <c r="AX263" s="3"/>
      <c r="AY263" s="3"/>
      <c r="AZ263" s="3"/>
      <c r="BA263" s="3"/>
      <c r="BB263" s="3"/>
      <c r="BC263" s="3"/>
      <c r="BD263" s="3"/>
      <c r="BE263" s="239"/>
      <c r="BF263" s="3"/>
      <c r="BG263" s="223">
        <v>196.0</v>
      </c>
      <c r="BH263" s="325"/>
      <c r="BI263" s="326"/>
      <c r="BJ263" s="3"/>
      <c r="BK263" s="3"/>
      <c r="BL263" s="3"/>
      <c r="BM263" s="3"/>
      <c r="BN263" s="3"/>
      <c r="BO263" s="3"/>
      <c r="BP263" s="3"/>
      <c r="BQ263" s="3"/>
      <c r="BR263" s="3"/>
      <c r="BS263" s="3"/>
      <c r="BT263" s="3"/>
      <c r="BU263" s="3"/>
      <c r="BV263" s="3"/>
      <c r="BW263" s="3"/>
      <c r="BX263" s="239"/>
      <c r="BY263" s="3"/>
      <c r="BZ263" s="223">
        <v>196.0</v>
      </c>
      <c r="CA263" s="325"/>
      <c r="CB263" s="326"/>
      <c r="CC263" s="3"/>
      <c r="CD263" s="3"/>
      <c r="CE263" s="3"/>
      <c r="CF263" s="3"/>
      <c r="CG263" s="3"/>
      <c r="CH263" s="3"/>
      <c r="CI263" s="3"/>
      <c r="CJ263" s="3"/>
      <c r="CK263" s="3"/>
      <c r="CL263" s="3"/>
      <c r="CM263" s="3"/>
      <c r="CN263" s="3"/>
      <c r="CO263" s="3"/>
      <c r="CP263" s="3"/>
      <c r="CQ263" s="239"/>
    </row>
    <row r="264" ht="12.75" customHeight="1">
      <c r="A264" s="3"/>
      <c r="B264" s="223">
        <v>197.0</v>
      </c>
      <c r="C264" s="325"/>
      <c r="D264" s="326"/>
      <c r="E264" s="3"/>
      <c r="F264" s="3"/>
      <c r="G264" s="3"/>
      <c r="H264" s="3"/>
      <c r="I264" s="3"/>
      <c r="J264" s="3"/>
      <c r="K264" s="3"/>
      <c r="L264" s="3"/>
      <c r="M264" s="3"/>
      <c r="N264" s="3"/>
      <c r="O264" s="3"/>
      <c r="P264" s="3"/>
      <c r="Q264" s="3"/>
      <c r="R264" s="3"/>
      <c r="S264" s="239"/>
      <c r="T264" s="3"/>
      <c r="U264" s="223">
        <v>197.0</v>
      </c>
      <c r="V264" s="325"/>
      <c r="W264" s="326"/>
      <c r="X264" s="3"/>
      <c r="Y264" s="3"/>
      <c r="Z264" s="3"/>
      <c r="AA264" s="3"/>
      <c r="AB264" s="3"/>
      <c r="AC264" s="3"/>
      <c r="AD264" s="3"/>
      <c r="AE264" s="3"/>
      <c r="AF264" s="3"/>
      <c r="AG264" s="3"/>
      <c r="AH264" s="3"/>
      <c r="AI264" s="3"/>
      <c r="AJ264" s="3"/>
      <c r="AK264" s="3"/>
      <c r="AL264" s="239"/>
      <c r="AM264" s="3"/>
      <c r="AN264" s="223">
        <v>197.0</v>
      </c>
      <c r="AO264" s="325"/>
      <c r="AP264" s="326"/>
      <c r="AQ264" s="3"/>
      <c r="AR264" s="3"/>
      <c r="AS264" s="3"/>
      <c r="AT264" s="3"/>
      <c r="AU264" s="3"/>
      <c r="AV264" s="3"/>
      <c r="AW264" s="3"/>
      <c r="AX264" s="3"/>
      <c r="AY264" s="3"/>
      <c r="AZ264" s="3"/>
      <c r="BA264" s="3"/>
      <c r="BB264" s="3"/>
      <c r="BC264" s="3"/>
      <c r="BD264" s="3"/>
      <c r="BE264" s="239"/>
      <c r="BF264" s="3"/>
      <c r="BG264" s="223">
        <v>197.0</v>
      </c>
      <c r="BH264" s="325"/>
      <c r="BI264" s="326"/>
      <c r="BJ264" s="3"/>
      <c r="BK264" s="3"/>
      <c r="BL264" s="3"/>
      <c r="BM264" s="3"/>
      <c r="BN264" s="3"/>
      <c r="BO264" s="3"/>
      <c r="BP264" s="3"/>
      <c r="BQ264" s="3"/>
      <c r="BR264" s="3"/>
      <c r="BS264" s="3"/>
      <c r="BT264" s="3"/>
      <c r="BU264" s="3"/>
      <c r="BV264" s="3"/>
      <c r="BW264" s="3"/>
      <c r="BX264" s="239"/>
      <c r="BY264" s="3"/>
      <c r="BZ264" s="223">
        <v>197.0</v>
      </c>
      <c r="CA264" s="325"/>
      <c r="CB264" s="326"/>
      <c r="CC264" s="3"/>
      <c r="CD264" s="3"/>
      <c r="CE264" s="3"/>
      <c r="CF264" s="3"/>
      <c r="CG264" s="3"/>
      <c r="CH264" s="3"/>
      <c r="CI264" s="3"/>
      <c r="CJ264" s="3"/>
      <c r="CK264" s="3"/>
      <c r="CL264" s="3"/>
      <c r="CM264" s="3"/>
      <c r="CN264" s="3"/>
      <c r="CO264" s="3"/>
      <c r="CP264" s="3"/>
      <c r="CQ264" s="239"/>
    </row>
    <row r="265" ht="12.75" customHeight="1">
      <c r="A265" s="3"/>
      <c r="B265" s="223">
        <v>198.0</v>
      </c>
      <c r="C265" s="325"/>
      <c r="D265" s="326"/>
      <c r="E265" s="3"/>
      <c r="F265" s="3"/>
      <c r="G265" s="3"/>
      <c r="H265" s="3"/>
      <c r="I265" s="3"/>
      <c r="J265" s="3"/>
      <c r="K265" s="3"/>
      <c r="L265" s="3"/>
      <c r="M265" s="3"/>
      <c r="N265" s="3"/>
      <c r="O265" s="3"/>
      <c r="P265" s="3"/>
      <c r="Q265" s="3"/>
      <c r="R265" s="3"/>
      <c r="S265" s="239"/>
      <c r="T265" s="3"/>
      <c r="U265" s="223">
        <v>198.0</v>
      </c>
      <c r="V265" s="325"/>
      <c r="W265" s="326"/>
      <c r="X265" s="3"/>
      <c r="Y265" s="3"/>
      <c r="Z265" s="3"/>
      <c r="AA265" s="3"/>
      <c r="AB265" s="3"/>
      <c r="AC265" s="3"/>
      <c r="AD265" s="3"/>
      <c r="AE265" s="3"/>
      <c r="AF265" s="3"/>
      <c r="AG265" s="3"/>
      <c r="AH265" s="3"/>
      <c r="AI265" s="3"/>
      <c r="AJ265" s="3"/>
      <c r="AK265" s="3"/>
      <c r="AL265" s="239"/>
      <c r="AM265" s="3"/>
      <c r="AN265" s="223">
        <v>198.0</v>
      </c>
      <c r="AO265" s="325"/>
      <c r="AP265" s="326"/>
      <c r="AQ265" s="3"/>
      <c r="AR265" s="3"/>
      <c r="AS265" s="3"/>
      <c r="AT265" s="3"/>
      <c r="AU265" s="3"/>
      <c r="AV265" s="3"/>
      <c r="AW265" s="3"/>
      <c r="AX265" s="3"/>
      <c r="AY265" s="3"/>
      <c r="AZ265" s="3"/>
      <c r="BA265" s="3"/>
      <c r="BB265" s="3"/>
      <c r="BC265" s="3"/>
      <c r="BD265" s="3"/>
      <c r="BE265" s="239"/>
      <c r="BF265" s="3"/>
      <c r="BG265" s="223">
        <v>198.0</v>
      </c>
      <c r="BH265" s="325"/>
      <c r="BI265" s="326"/>
      <c r="BJ265" s="3"/>
      <c r="BK265" s="3"/>
      <c r="BL265" s="3"/>
      <c r="BM265" s="3"/>
      <c r="BN265" s="3"/>
      <c r="BO265" s="3"/>
      <c r="BP265" s="3"/>
      <c r="BQ265" s="3"/>
      <c r="BR265" s="3"/>
      <c r="BS265" s="3"/>
      <c r="BT265" s="3"/>
      <c r="BU265" s="3"/>
      <c r="BV265" s="3"/>
      <c r="BW265" s="3"/>
      <c r="BX265" s="239"/>
      <c r="BY265" s="3"/>
      <c r="BZ265" s="223">
        <v>198.0</v>
      </c>
      <c r="CA265" s="325"/>
      <c r="CB265" s="326"/>
      <c r="CC265" s="3"/>
      <c r="CD265" s="3"/>
      <c r="CE265" s="3"/>
      <c r="CF265" s="3"/>
      <c r="CG265" s="3"/>
      <c r="CH265" s="3"/>
      <c r="CI265" s="3"/>
      <c r="CJ265" s="3"/>
      <c r="CK265" s="3"/>
      <c r="CL265" s="3"/>
      <c r="CM265" s="3"/>
      <c r="CN265" s="3"/>
      <c r="CO265" s="3"/>
      <c r="CP265" s="3"/>
      <c r="CQ265" s="239"/>
    </row>
    <row r="266" ht="12.75" customHeight="1">
      <c r="A266" s="3"/>
      <c r="B266" s="223">
        <v>199.0</v>
      </c>
      <c r="C266" s="325"/>
      <c r="D266" s="326"/>
      <c r="E266" s="3"/>
      <c r="F266" s="3"/>
      <c r="G266" s="3"/>
      <c r="H266" s="3"/>
      <c r="I266" s="3"/>
      <c r="J266" s="3"/>
      <c r="K266" s="3"/>
      <c r="L266" s="3"/>
      <c r="M266" s="3"/>
      <c r="N266" s="3"/>
      <c r="O266" s="3"/>
      <c r="P266" s="3"/>
      <c r="Q266" s="3"/>
      <c r="R266" s="3"/>
      <c r="S266" s="239"/>
      <c r="T266" s="3"/>
      <c r="U266" s="223">
        <v>199.0</v>
      </c>
      <c r="V266" s="325"/>
      <c r="W266" s="326"/>
      <c r="X266" s="3"/>
      <c r="Y266" s="3"/>
      <c r="Z266" s="3"/>
      <c r="AA266" s="3"/>
      <c r="AB266" s="3"/>
      <c r="AC266" s="3"/>
      <c r="AD266" s="3"/>
      <c r="AE266" s="3"/>
      <c r="AF266" s="3"/>
      <c r="AG266" s="3"/>
      <c r="AH266" s="3"/>
      <c r="AI266" s="3"/>
      <c r="AJ266" s="3"/>
      <c r="AK266" s="3"/>
      <c r="AL266" s="239"/>
      <c r="AM266" s="3"/>
      <c r="AN266" s="223">
        <v>199.0</v>
      </c>
      <c r="AO266" s="325"/>
      <c r="AP266" s="326"/>
      <c r="AQ266" s="3"/>
      <c r="AR266" s="3"/>
      <c r="AS266" s="3"/>
      <c r="AT266" s="3"/>
      <c r="AU266" s="3"/>
      <c r="AV266" s="3"/>
      <c r="AW266" s="3"/>
      <c r="AX266" s="3"/>
      <c r="AY266" s="3"/>
      <c r="AZ266" s="3"/>
      <c r="BA266" s="3"/>
      <c r="BB266" s="3"/>
      <c r="BC266" s="3"/>
      <c r="BD266" s="3"/>
      <c r="BE266" s="239"/>
      <c r="BF266" s="3"/>
      <c r="BG266" s="223">
        <v>199.0</v>
      </c>
      <c r="BH266" s="325"/>
      <c r="BI266" s="326"/>
      <c r="BJ266" s="3"/>
      <c r="BK266" s="3"/>
      <c r="BL266" s="3"/>
      <c r="BM266" s="3"/>
      <c r="BN266" s="3"/>
      <c r="BO266" s="3"/>
      <c r="BP266" s="3"/>
      <c r="BQ266" s="3"/>
      <c r="BR266" s="3"/>
      <c r="BS266" s="3"/>
      <c r="BT266" s="3"/>
      <c r="BU266" s="3"/>
      <c r="BV266" s="3"/>
      <c r="BW266" s="3"/>
      <c r="BX266" s="239"/>
      <c r="BY266" s="3"/>
      <c r="BZ266" s="223">
        <v>199.0</v>
      </c>
      <c r="CA266" s="325"/>
      <c r="CB266" s="326"/>
      <c r="CC266" s="3"/>
      <c r="CD266" s="3"/>
      <c r="CE266" s="3"/>
      <c r="CF266" s="3"/>
      <c r="CG266" s="3"/>
      <c r="CH266" s="3"/>
      <c r="CI266" s="3"/>
      <c r="CJ266" s="3"/>
      <c r="CK266" s="3"/>
      <c r="CL266" s="3"/>
      <c r="CM266" s="3"/>
      <c r="CN266" s="3"/>
      <c r="CO266" s="3"/>
      <c r="CP266" s="3"/>
      <c r="CQ266" s="239"/>
    </row>
    <row r="267" ht="12.75" customHeight="1">
      <c r="A267" s="3"/>
      <c r="B267" s="223">
        <v>200.0</v>
      </c>
      <c r="C267" s="325"/>
      <c r="D267" s="326"/>
      <c r="E267" s="3"/>
      <c r="F267" s="3"/>
      <c r="G267" s="3"/>
      <c r="H267" s="3"/>
      <c r="I267" s="3"/>
      <c r="J267" s="3"/>
      <c r="K267" s="3"/>
      <c r="L267" s="3"/>
      <c r="M267" s="3"/>
      <c r="N267" s="3"/>
      <c r="O267" s="3"/>
      <c r="P267" s="3"/>
      <c r="Q267" s="3"/>
      <c r="R267" s="3"/>
      <c r="S267" s="239"/>
      <c r="T267" s="3"/>
      <c r="U267" s="223">
        <v>200.0</v>
      </c>
      <c r="V267" s="325"/>
      <c r="W267" s="326"/>
      <c r="X267" s="3"/>
      <c r="Y267" s="3"/>
      <c r="Z267" s="3"/>
      <c r="AA267" s="3"/>
      <c r="AB267" s="3"/>
      <c r="AC267" s="3"/>
      <c r="AD267" s="3"/>
      <c r="AE267" s="3"/>
      <c r="AF267" s="3"/>
      <c r="AG267" s="3"/>
      <c r="AH267" s="3"/>
      <c r="AI267" s="3"/>
      <c r="AJ267" s="3"/>
      <c r="AK267" s="3"/>
      <c r="AL267" s="239"/>
      <c r="AM267" s="3"/>
      <c r="AN267" s="223">
        <v>200.0</v>
      </c>
      <c r="AO267" s="325"/>
      <c r="AP267" s="326"/>
      <c r="AQ267" s="3"/>
      <c r="AR267" s="3"/>
      <c r="AS267" s="3"/>
      <c r="AT267" s="3"/>
      <c r="AU267" s="3"/>
      <c r="AV267" s="3"/>
      <c r="AW267" s="3"/>
      <c r="AX267" s="3"/>
      <c r="AY267" s="3"/>
      <c r="AZ267" s="3"/>
      <c r="BA267" s="3"/>
      <c r="BB267" s="3"/>
      <c r="BC267" s="3"/>
      <c r="BD267" s="3"/>
      <c r="BE267" s="239"/>
      <c r="BF267" s="3"/>
      <c r="BG267" s="223">
        <v>200.0</v>
      </c>
      <c r="BH267" s="325"/>
      <c r="BI267" s="326"/>
      <c r="BJ267" s="3"/>
      <c r="BK267" s="3"/>
      <c r="BL267" s="3"/>
      <c r="BM267" s="3"/>
      <c r="BN267" s="3"/>
      <c r="BO267" s="3"/>
      <c r="BP267" s="3"/>
      <c r="BQ267" s="3"/>
      <c r="BR267" s="3"/>
      <c r="BS267" s="3"/>
      <c r="BT267" s="3"/>
      <c r="BU267" s="3"/>
      <c r="BV267" s="3"/>
      <c r="BW267" s="3"/>
      <c r="BX267" s="239"/>
      <c r="BY267" s="3"/>
      <c r="BZ267" s="223">
        <v>200.0</v>
      </c>
      <c r="CA267" s="325"/>
      <c r="CB267" s="326"/>
      <c r="CC267" s="3"/>
      <c r="CD267" s="3"/>
      <c r="CE267" s="3"/>
      <c r="CF267" s="3"/>
      <c r="CG267" s="3"/>
      <c r="CH267" s="3"/>
      <c r="CI267" s="3"/>
      <c r="CJ267" s="3"/>
      <c r="CK267" s="3"/>
      <c r="CL267" s="3"/>
      <c r="CM267" s="3"/>
      <c r="CN267" s="3"/>
      <c r="CO267" s="3"/>
      <c r="CP267" s="3"/>
      <c r="CQ267" s="239"/>
    </row>
    <row r="268" ht="12.75" customHeight="1">
      <c r="A268" s="3"/>
      <c r="B268" s="223">
        <v>201.0</v>
      </c>
      <c r="C268" s="325"/>
      <c r="D268" s="326"/>
      <c r="E268" s="3"/>
      <c r="F268" s="3"/>
      <c r="G268" s="3"/>
      <c r="H268" s="3"/>
      <c r="I268" s="3"/>
      <c r="J268" s="3"/>
      <c r="K268" s="3"/>
      <c r="L268" s="3"/>
      <c r="M268" s="3"/>
      <c r="N268" s="3"/>
      <c r="O268" s="3"/>
      <c r="P268" s="3"/>
      <c r="Q268" s="3"/>
      <c r="R268" s="3"/>
      <c r="S268" s="239"/>
      <c r="T268" s="3"/>
      <c r="U268" s="223">
        <v>201.0</v>
      </c>
      <c r="V268" s="325"/>
      <c r="W268" s="326"/>
      <c r="X268" s="3"/>
      <c r="Y268" s="3"/>
      <c r="Z268" s="3"/>
      <c r="AA268" s="3"/>
      <c r="AB268" s="3"/>
      <c r="AC268" s="3"/>
      <c r="AD268" s="3"/>
      <c r="AE268" s="3"/>
      <c r="AF268" s="3"/>
      <c r="AG268" s="3"/>
      <c r="AH268" s="3"/>
      <c r="AI268" s="3"/>
      <c r="AJ268" s="3"/>
      <c r="AK268" s="3"/>
      <c r="AL268" s="239"/>
      <c r="AM268" s="3"/>
      <c r="AN268" s="223">
        <v>201.0</v>
      </c>
      <c r="AO268" s="325"/>
      <c r="AP268" s="326"/>
      <c r="AQ268" s="3"/>
      <c r="AR268" s="3"/>
      <c r="AS268" s="3"/>
      <c r="AT268" s="3"/>
      <c r="AU268" s="3"/>
      <c r="AV268" s="3"/>
      <c r="AW268" s="3"/>
      <c r="AX268" s="3"/>
      <c r="AY268" s="3"/>
      <c r="AZ268" s="3"/>
      <c r="BA268" s="3"/>
      <c r="BB268" s="3"/>
      <c r="BC268" s="3"/>
      <c r="BD268" s="3"/>
      <c r="BE268" s="239"/>
      <c r="BF268" s="3"/>
      <c r="BG268" s="223">
        <v>201.0</v>
      </c>
      <c r="BH268" s="325"/>
      <c r="BI268" s="326"/>
      <c r="BJ268" s="3"/>
      <c r="BK268" s="3"/>
      <c r="BL268" s="3"/>
      <c r="BM268" s="3"/>
      <c r="BN268" s="3"/>
      <c r="BO268" s="3"/>
      <c r="BP268" s="3"/>
      <c r="BQ268" s="3"/>
      <c r="BR268" s="3"/>
      <c r="BS268" s="3"/>
      <c r="BT268" s="3"/>
      <c r="BU268" s="3"/>
      <c r="BV268" s="3"/>
      <c r="BW268" s="3"/>
      <c r="BX268" s="239"/>
      <c r="BY268" s="3"/>
      <c r="BZ268" s="223">
        <v>201.0</v>
      </c>
      <c r="CA268" s="325"/>
      <c r="CB268" s="326"/>
      <c r="CC268" s="3"/>
      <c r="CD268" s="3"/>
      <c r="CE268" s="3"/>
      <c r="CF268" s="3"/>
      <c r="CG268" s="3"/>
      <c r="CH268" s="3"/>
      <c r="CI268" s="3"/>
      <c r="CJ268" s="3"/>
      <c r="CK268" s="3"/>
      <c r="CL268" s="3"/>
      <c r="CM268" s="3"/>
      <c r="CN268" s="3"/>
      <c r="CO268" s="3"/>
      <c r="CP268" s="3"/>
      <c r="CQ268" s="239"/>
    </row>
    <row r="269" ht="12.75" customHeight="1">
      <c r="A269" s="3"/>
      <c r="B269" s="223">
        <v>202.0</v>
      </c>
      <c r="C269" s="325"/>
      <c r="D269" s="326"/>
      <c r="E269" s="3"/>
      <c r="F269" s="3"/>
      <c r="G269" s="3"/>
      <c r="H269" s="3"/>
      <c r="I269" s="3"/>
      <c r="J269" s="3"/>
      <c r="K269" s="3"/>
      <c r="L269" s="3"/>
      <c r="M269" s="3"/>
      <c r="N269" s="3"/>
      <c r="O269" s="3"/>
      <c r="P269" s="3"/>
      <c r="Q269" s="3"/>
      <c r="R269" s="3"/>
      <c r="S269" s="239"/>
      <c r="T269" s="3"/>
      <c r="U269" s="223">
        <v>202.0</v>
      </c>
      <c r="V269" s="325"/>
      <c r="W269" s="326"/>
      <c r="X269" s="3"/>
      <c r="Y269" s="3"/>
      <c r="Z269" s="3"/>
      <c r="AA269" s="3"/>
      <c r="AB269" s="3"/>
      <c r="AC269" s="3"/>
      <c r="AD269" s="3"/>
      <c r="AE269" s="3"/>
      <c r="AF269" s="3"/>
      <c r="AG269" s="3"/>
      <c r="AH269" s="3"/>
      <c r="AI269" s="3"/>
      <c r="AJ269" s="3"/>
      <c r="AK269" s="3"/>
      <c r="AL269" s="239"/>
      <c r="AM269" s="3"/>
      <c r="AN269" s="223">
        <v>202.0</v>
      </c>
      <c r="AO269" s="325"/>
      <c r="AP269" s="326"/>
      <c r="AQ269" s="3"/>
      <c r="AR269" s="3"/>
      <c r="AS269" s="3"/>
      <c r="AT269" s="3"/>
      <c r="AU269" s="3"/>
      <c r="AV269" s="3"/>
      <c r="AW269" s="3"/>
      <c r="AX269" s="3"/>
      <c r="AY269" s="3"/>
      <c r="AZ269" s="3"/>
      <c r="BA269" s="3"/>
      <c r="BB269" s="3"/>
      <c r="BC269" s="3"/>
      <c r="BD269" s="3"/>
      <c r="BE269" s="239"/>
      <c r="BF269" s="3"/>
      <c r="BG269" s="223">
        <v>202.0</v>
      </c>
      <c r="BH269" s="325"/>
      <c r="BI269" s="326"/>
      <c r="BJ269" s="3"/>
      <c r="BK269" s="3"/>
      <c r="BL269" s="3"/>
      <c r="BM269" s="3"/>
      <c r="BN269" s="3"/>
      <c r="BO269" s="3"/>
      <c r="BP269" s="3"/>
      <c r="BQ269" s="3"/>
      <c r="BR269" s="3"/>
      <c r="BS269" s="3"/>
      <c r="BT269" s="3"/>
      <c r="BU269" s="3"/>
      <c r="BV269" s="3"/>
      <c r="BW269" s="3"/>
      <c r="BX269" s="239"/>
      <c r="BY269" s="3"/>
      <c r="BZ269" s="223">
        <v>202.0</v>
      </c>
      <c r="CA269" s="325"/>
      <c r="CB269" s="326"/>
      <c r="CC269" s="3"/>
      <c r="CD269" s="3"/>
      <c r="CE269" s="3"/>
      <c r="CF269" s="3"/>
      <c r="CG269" s="3"/>
      <c r="CH269" s="3"/>
      <c r="CI269" s="3"/>
      <c r="CJ269" s="3"/>
      <c r="CK269" s="3"/>
      <c r="CL269" s="3"/>
      <c r="CM269" s="3"/>
      <c r="CN269" s="3"/>
      <c r="CO269" s="3"/>
      <c r="CP269" s="3"/>
      <c r="CQ269" s="239"/>
    </row>
    <row r="270" ht="12.75" customHeight="1">
      <c r="A270" s="3"/>
      <c r="B270" s="223">
        <v>203.0</v>
      </c>
      <c r="C270" s="325"/>
      <c r="D270" s="326"/>
      <c r="E270" s="3"/>
      <c r="F270" s="3"/>
      <c r="G270" s="3"/>
      <c r="H270" s="3"/>
      <c r="I270" s="3"/>
      <c r="J270" s="3"/>
      <c r="K270" s="3"/>
      <c r="L270" s="3"/>
      <c r="M270" s="3"/>
      <c r="N270" s="3"/>
      <c r="O270" s="3"/>
      <c r="P270" s="3"/>
      <c r="Q270" s="3"/>
      <c r="R270" s="3"/>
      <c r="S270" s="239"/>
      <c r="T270" s="3"/>
      <c r="U270" s="223">
        <v>203.0</v>
      </c>
      <c r="V270" s="325"/>
      <c r="W270" s="326"/>
      <c r="X270" s="3"/>
      <c r="Y270" s="3"/>
      <c r="Z270" s="3"/>
      <c r="AA270" s="3"/>
      <c r="AB270" s="3"/>
      <c r="AC270" s="3"/>
      <c r="AD270" s="3"/>
      <c r="AE270" s="3"/>
      <c r="AF270" s="3"/>
      <c r="AG270" s="3"/>
      <c r="AH270" s="3"/>
      <c r="AI270" s="3"/>
      <c r="AJ270" s="3"/>
      <c r="AK270" s="3"/>
      <c r="AL270" s="239"/>
      <c r="AM270" s="3"/>
      <c r="AN270" s="223">
        <v>203.0</v>
      </c>
      <c r="AO270" s="325"/>
      <c r="AP270" s="326"/>
      <c r="AQ270" s="3"/>
      <c r="AR270" s="3"/>
      <c r="AS270" s="3"/>
      <c r="AT270" s="3"/>
      <c r="AU270" s="3"/>
      <c r="AV270" s="3"/>
      <c r="AW270" s="3"/>
      <c r="AX270" s="3"/>
      <c r="AY270" s="3"/>
      <c r="AZ270" s="3"/>
      <c r="BA270" s="3"/>
      <c r="BB270" s="3"/>
      <c r="BC270" s="3"/>
      <c r="BD270" s="3"/>
      <c r="BE270" s="239"/>
      <c r="BF270" s="3"/>
      <c r="BG270" s="223">
        <v>203.0</v>
      </c>
      <c r="BH270" s="325"/>
      <c r="BI270" s="326"/>
      <c r="BJ270" s="3"/>
      <c r="BK270" s="3"/>
      <c r="BL270" s="3"/>
      <c r="BM270" s="3"/>
      <c r="BN270" s="3"/>
      <c r="BO270" s="3"/>
      <c r="BP270" s="3"/>
      <c r="BQ270" s="3"/>
      <c r="BR270" s="3"/>
      <c r="BS270" s="3"/>
      <c r="BT270" s="3"/>
      <c r="BU270" s="3"/>
      <c r="BV270" s="3"/>
      <c r="BW270" s="3"/>
      <c r="BX270" s="239"/>
      <c r="BY270" s="3"/>
      <c r="BZ270" s="223">
        <v>203.0</v>
      </c>
      <c r="CA270" s="325"/>
      <c r="CB270" s="326"/>
      <c r="CC270" s="3"/>
      <c r="CD270" s="3"/>
      <c r="CE270" s="3"/>
      <c r="CF270" s="3"/>
      <c r="CG270" s="3"/>
      <c r="CH270" s="3"/>
      <c r="CI270" s="3"/>
      <c r="CJ270" s="3"/>
      <c r="CK270" s="3"/>
      <c r="CL270" s="3"/>
      <c r="CM270" s="3"/>
      <c r="CN270" s="3"/>
      <c r="CO270" s="3"/>
      <c r="CP270" s="3"/>
      <c r="CQ270" s="239"/>
    </row>
    <row r="271" ht="12.75" customHeight="1">
      <c r="A271" s="3"/>
      <c r="B271" s="223">
        <v>204.0</v>
      </c>
      <c r="C271" s="325"/>
      <c r="D271" s="326"/>
      <c r="E271" s="3"/>
      <c r="F271" s="3"/>
      <c r="G271" s="3"/>
      <c r="H271" s="3"/>
      <c r="I271" s="3"/>
      <c r="J271" s="3"/>
      <c r="K271" s="3"/>
      <c r="L271" s="3"/>
      <c r="M271" s="3"/>
      <c r="N271" s="3"/>
      <c r="O271" s="3"/>
      <c r="P271" s="3"/>
      <c r="Q271" s="3"/>
      <c r="R271" s="3"/>
      <c r="S271" s="239"/>
      <c r="T271" s="3"/>
      <c r="U271" s="223">
        <v>204.0</v>
      </c>
      <c r="V271" s="325"/>
      <c r="W271" s="326"/>
      <c r="X271" s="3"/>
      <c r="Y271" s="3"/>
      <c r="Z271" s="3"/>
      <c r="AA271" s="3"/>
      <c r="AB271" s="3"/>
      <c r="AC271" s="3"/>
      <c r="AD271" s="3"/>
      <c r="AE271" s="3"/>
      <c r="AF271" s="3"/>
      <c r="AG271" s="3"/>
      <c r="AH271" s="3"/>
      <c r="AI271" s="3"/>
      <c r="AJ271" s="3"/>
      <c r="AK271" s="3"/>
      <c r="AL271" s="239"/>
      <c r="AM271" s="3"/>
      <c r="AN271" s="223">
        <v>204.0</v>
      </c>
      <c r="AO271" s="325"/>
      <c r="AP271" s="326"/>
      <c r="AQ271" s="3"/>
      <c r="AR271" s="3"/>
      <c r="AS271" s="3"/>
      <c r="AT271" s="3"/>
      <c r="AU271" s="3"/>
      <c r="AV271" s="3"/>
      <c r="AW271" s="3"/>
      <c r="AX271" s="3"/>
      <c r="AY271" s="3"/>
      <c r="AZ271" s="3"/>
      <c r="BA271" s="3"/>
      <c r="BB271" s="3"/>
      <c r="BC271" s="3"/>
      <c r="BD271" s="3"/>
      <c r="BE271" s="239"/>
      <c r="BF271" s="3"/>
      <c r="BG271" s="223">
        <v>204.0</v>
      </c>
      <c r="BH271" s="325"/>
      <c r="BI271" s="326"/>
      <c r="BJ271" s="3"/>
      <c r="BK271" s="3"/>
      <c r="BL271" s="3"/>
      <c r="BM271" s="3"/>
      <c r="BN271" s="3"/>
      <c r="BO271" s="3"/>
      <c r="BP271" s="3"/>
      <c r="BQ271" s="3"/>
      <c r="BR271" s="3"/>
      <c r="BS271" s="3"/>
      <c r="BT271" s="3"/>
      <c r="BU271" s="3"/>
      <c r="BV271" s="3"/>
      <c r="BW271" s="3"/>
      <c r="BX271" s="239"/>
      <c r="BY271" s="3"/>
      <c r="BZ271" s="223">
        <v>204.0</v>
      </c>
      <c r="CA271" s="325"/>
      <c r="CB271" s="326"/>
      <c r="CC271" s="3"/>
      <c r="CD271" s="3"/>
      <c r="CE271" s="3"/>
      <c r="CF271" s="3"/>
      <c r="CG271" s="3"/>
      <c r="CH271" s="3"/>
      <c r="CI271" s="3"/>
      <c r="CJ271" s="3"/>
      <c r="CK271" s="3"/>
      <c r="CL271" s="3"/>
      <c r="CM271" s="3"/>
      <c r="CN271" s="3"/>
      <c r="CO271" s="3"/>
      <c r="CP271" s="3"/>
      <c r="CQ271" s="239"/>
    </row>
    <row r="272" ht="12.75" customHeight="1">
      <c r="A272" s="3"/>
      <c r="B272" s="223">
        <v>205.0</v>
      </c>
      <c r="C272" s="325"/>
      <c r="D272" s="326"/>
      <c r="E272" s="3"/>
      <c r="F272" s="3"/>
      <c r="G272" s="3"/>
      <c r="H272" s="3"/>
      <c r="I272" s="3"/>
      <c r="J272" s="3"/>
      <c r="K272" s="3"/>
      <c r="L272" s="3"/>
      <c r="M272" s="3"/>
      <c r="N272" s="3"/>
      <c r="O272" s="3"/>
      <c r="P272" s="3"/>
      <c r="Q272" s="3"/>
      <c r="R272" s="3"/>
      <c r="S272" s="239"/>
      <c r="T272" s="3"/>
      <c r="U272" s="223">
        <v>205.0</v>
      </c>
      <c r="V272" s="325"/>
      <c r="W272" s="326"/>
      <c r="X272" s="3"/>
      <c r="Y272" s="3"/>
      <c r="Z272" s="3"/>
      <c r="AA272" s="3"/>
      <c r="AB272" s="3"/>
      <c r="AC272" s="3"/>
      <c r="AD272" s="3"/>
      <c r="AE272" s="3"/>
      <c r="AF272" s="3"/>
      <c r="AG272" s="3"/>
      <c r="AH272" s="3"/>
      <c r="AI272" s="3"/>
      <c r="AJ272" s="3"/>
      <c r="AK272" s="3"/>
      <c r="AL272" s="239"/>
      <c r="AM272" s="3"/>
      <c r="AN272" s="223">
        <v>205.0</v>
      </c>
      <c r="AO272" s="325"/>
      <c r="AP272" s="326"/>
      <c r="AQ272" s="3"/>
      <c r="AR272" s="3"/>
      <c r="AS272" s="3"/>
      <c r="AT272" s="3"/>
      <c r="AU272" s="3"/>
      <c r="AV272" s="3"/>
      <c r="AW272" s="3"/>
      <c r="AX272" s="3"/>
      <c r="AY272" s="3"/>
      <c r="AZ272" s="3"/>
      <c r="BA272" s="3"/>
      <c r="BB272" s="3"/>
      <c r="BC272" s="3"/>
      <c r="BD272" s="3"/>
      <c r="BE272" s="239"/>
      <c r="BF272" s="3"/>
      <c r="BG272" s="223">
        <v>205.0</v>
      </c>
      <c r="BH272" s="325"/>
      <c r="BI272" s="326"/>
      <c r="BJ272" s="3"/>
      <c r="BK272" s="3"/>
      <c r="BL272" s="3"/>
      <c r="BM272" s="3"/>
      <c r="BN272" s="3"/>
      <c r="BO272" s="3"/>
      <c r="BP272" s="3"/>
      <c r="BQ272" s="3"/>
      <c r="BR272" s="3"/>
      <c r="BS272" s="3"/>
      <c r="BT272" s="3"/>
      <c r="BU272" s="3"/>
      <c r="BV272" s="3"/>
      <c r="BW272" s="3"/>
      <c r="BX272" s="239"/>
      <c r="BY272" s="3"/>
      <c r="BZ272" s="223">
        <v>205.0</v>
      </c>
      <c r="CA272" s="325"/>
      <c r="CB272" s="326"/>
      <c r="CC272" s="3"/>
      <c r="CD272" s="3"/>
      <c r="CE272" s="3"/>
      <c r="CF272" s="3"/>
      <c r="CG272" s="3"/>
      <c r="CH272" s="3"/>
      <c r="CI272" s="3"/>
      <c r="CJ272" s="3"/>
      <c r="CK272" s="3"/>
      <c r="CL272" s="3"/>
      <c r="CM272" s="3"/>
      <c r="CN272" s="3"/>
      <c r="CO272" s="3"/>
      <c r="CP272" s="3"/>
      <c r="CQ272" s="239"/>
    </row>
    <row r="273" ht="12.75" customHeight="1">
      <c r="A273" s="3"/>
      <c r="B273" s="223">
        <v>206.0</v>
      </c>
      <c r="C273" s="325"/>
      <c r="D273" s="326"/>
      <c r="E273" s="3"/>
      <c r="F273" s="3"/>
      <c r="G273" s="3"/>
      <c r="H273" s="3"/>
      <c r="I273" s="3"/>
      <c r="J273" s="3"/>
      <c r="K273" s="3"/>
      <c r="L273" s="3"/>
      <c r="M273" s="3"/>
      <c r="N273" s="3"/>
      <c r="O273" s="3"/>
      <c r="P273" s="3"/>
      <c r="Q273" s="3"/>
      <c r="R273" s="3"/>
      <c r="S273" s="239"/>
      <c r="T273" s="3"/>
      <c r="U273" s="223">
        <v>206.0</v>
      </c>
      <c r="V273" s="325"/>
      <c r="W273" s="326"/>
      <c r="X273" s="3"/>
      <c r="Y273" s="3"/>
      <c r="Z273" s="3"/>
      <c r="AA273" s="3"/>
      <c r="AB273" s="3"/>
      <c r="AC273" s="3"/>
      <c r="AD273" s="3"/>
      <c r="AE273" s="3"/>
      <c r="AF273" s="3"/>
      <c r="AG273" s="3"/>
      <c r="AH273" s="3"/>
      <c r="AI273" s="3"/>
      <c r="AJ273" s="3"/>
      <c r="AK273" s="3"/>
      <c r="AL273" s="239"/>
      <c r="AM273" s="3"/>
      <c r="AN273" s="223">
        <v>206.0</v>
      </c>
      <c r="AO273" s="325"/>
      <c r="AP273" s="326"/>
      <c r="AQ273" s="3"/>
      <c r="AR273" s="3"/>
      <c r="AS273" s="3"/>
      <c r="AT273" s="3"/>
      <c r="AU273" s="3"/>
      <c r="AV273" s="3"/>
      <c r="AW273" s="3"/>
      <c r="AX273" s="3"/>
      <c r="AY273" s="3"/>
      <c r="AZ273" s="3"/>
      <c r="BA273" s="3"/>
      <c r="BB273" s="3"/>
      <c r="BC273" s="3"/>
      <c r="BD273" s="3"/>
      <c r="BE273" s="239"/>
      <c r="BF273" s="3"/>
      <c r="BG273" s="223">
        <v>206.0</v>
      </c>
      <c r="BH273" s="325"/>
      <c r="BI273" s="326"/>
      <c r="BJ273" s="3"/>
      <c r="BK273" s="3"/>
      <c r="BL273" s="3"/>
      <c r="BM273" s="3"/>
      <c r="BN273" s="3"/>
      <c r="BO273" s="3"/>
      <c r="BP273" s="3"/>
      <c r="BQ273" s="3"/>
      <c r="BR273" s="3"/>
      <c r="BS273" s="3"/>
      <c r="BT273" s="3"/>
      <c r="BU273" s="3"/>
      <c r="BV273" s="3"/>
      <c r="BW273" s="3"/>
      <c r="BX273" s="239"/>
      <c r="BY273" s="3"/>
      <c r="BZ273" s="223">
        <v>206.0</v>
      </c>
      <c r="CA273" s="325"/>
      <c r="CB273" s="326"/>
      <c r="CC273" s="3"/>
      <c r="CD273" s="3"/>
      <c r="CE273" s="3"/>
      <c r="CF273" s="3"/>
      <c r="CG273" s="3"/>
      <c r="CH273" s="3"/>
      <c r="CI273" s="3"/>
      <c r="CJ273" s="3"/>
      <c r="CK273" s="3"/>
      <c r="CL273" s="3"/>
      <c r="CM273" s="3"/>
      <c r="CN273" s="3"/>
      <c r="CO273" s="3"/>
      <c r="CP273" s="3"/>
      <c r="CQ273" s="239"/>
    </row>
    <row r="274" ht="12.75" customHeight="1">
      <c r="A274" s="3"/>
      <c r="B274" s="223">
        <v>207.0</v>
      </c>
      <c r="C274" s="325"/>
      <c r="D274" s="326"/>
      <c r="E274" s="3"/>
      <c r="F274" s="3"/>
      <c r="G274" s="3"/>
      <c r="H274" s="3"/>
      <c r="I274" s="3"/>
      <c r="J274" s="3"/>
      <c r="K274" s="3"/>
      <c r="L274" s="3"/>
      <c r="M274" s="3"/>
      <c r="N274" s="3"/>
      <c r="O274" s="3"/>
      <c r="P274" s="3"/>
      <c r="Q274" s="3"/>
      <c r="R274" s="3"/>
      <c r="S274" s="239"/>
      <c r="T274" s="3"/>
      <c r="U274" s="223">
        <v>207.0</v>
      </c>
      <c r="V274" s="325"/>
      <c r="W274" s="326"/>
      <c r="X274" s="3"/>
      <c r="Y274" s="3"/>
      <c r="Z274" s="3"/>
      <c r="AA274" s="3"/>
      <c r="AB274" s="3"/>
      <c r="AC274" s="3"/>
      <c r="AD274" s="3"/>
      <c r="AE274" s="3"/>
      <c r="AF274" s="3"/>
      <c r="AG274" s="3"/>
      <c r="AH274" s="3"/>
      <c r="AI274" s="3"/>
      <c r="AJ274" s="3"/>
      <c r="AK274" s="3"/>
      <c r="AL274" s="239"/>
      <c r="AM274" s="3"/>
      <c r="AN274" s="223">
        <v>207.0</v>
      </c>
      <c r="AO274" s="325"/>
      <c r="AP274" s="326"/>
      <c r="AQ274" s="3"/>
      <c r="AR274" s="3"/>
      <c r="AS274" s="3"/>
      <c r="AT274" s="3"/>
      <c r="AU274" s="3"/>
      <c r="AV274" s="3"/>
      <c r="AW274" s="3"/>
      <c r="AX274" s="3"/>
      <c r="AY274" s="3"/>
      <c r="AZ274" s="3"/>
      <c r="BA274" s="3"/>
      <c r="BB274" s="3"/>
      <c r="BC274" s="3"/>
      <c r="BD274" s="3"/>
      <c r="BE274" s="239"/>
      <c r="BF274" s="3"/>
      <c r="BG274" s="223">
        <v>207.0</v>
      </c>
      <c r="BH274" s="325"/>
      <c r="BI274" s="326"/>
      <c r="BJ274" s="3"/>
      <c r="BK274" s="3"/>
      <c r="BL274" s="3"/>
      <c r="BM274" s="3"/>
      <c r="BN274" s="3"/>
      <c r="BO274" s="3"/>
      <c r="BP274" s="3"/>
      <c r="BQ274" s="3"/>
      <c r="BR274" s="3"/>
      <c r="BS274" s="3"/>
      <c r="BT274" s="3"/>
      <c r="BU274" s="3"/>
      <c r="BV274" s="3"/>
      <c r="BW274" s="3"/>
      <c r="BX274" s="239"/>
      <c r="BY274" s="3"/>
      <c r="BZ274" s="223">
        <v>207.0</v>
      </c>
      <c r="CA274" s="325"/>
      <c r="CB274" s="326"/>
      <c r="CC274" s="3"/>
      <c r="CD274" s="3"/>
      <c r="CE274" s="3"/>
      <c r="CF274" s="3"/>
      <c r="CG274" s="3"/>
      <c r="CH274" s="3"/>
      <c r="CI274" s="3"/>
      <c r="CJ274" s="3"/>
      <c r="CK274" s="3"/>
      <c r="CL274" s="3"/>
      <c r="CM274" s="3"/>
      <c r="CN274" s="3"/>
      <c r="CO274" s="3"/>
      <c r="CP274" s="3"/>
      <c r="CQ274" s="239"/>
    </row>
    <row r="275" ht="12.75" customHeight="1">
      <c r="A275" s="3"/>
      <c r="B275" s="223">
        <v>208.0</v>
      </c>
      <c r="C275" s="325"/>
      <c r="D275" s="326"/>
      <c r="E275" s="3"/>
      <c r="F275" s="3"/>
      <c r="G275" s="3"/>
      <c r="H275" s="3"/>
      <c r="I275" s="3"/>
      <c r="J275" s="3"/>
      <c r="K275" s="3"/>
      <c r="L275" s="3"/>
      <c r="M275" s="3"/>
      <c r="N275" s="3"/>
      <c r="O275" s="3"/>
      <c r="P275" s="3"/>
      <c r="Q275" s="3"/>
      <c r="R275" s="3"/>
      <c r="S275" s="239"/>
      <c r="T275" s="3"/>
      <c r="U275" s="223">
        <v>208.0</v>
      </c>
      <c r="V275" s="325"/>
      <c r="W275" s="326"/>
      <c r="X275" s="3"/>
      <c r="Y275" s="3"/>
      <c r="Z275" s="3"/>
      <c r="AA275" s="3"/>
      <c r="AB275" s="3"/>
      <c r="AC275" s="3"/>
      <c r="AD275" s="3"/>
      <c r="AE275" s="3"/>
      <c r="AF275" s="3"/>
      <c r="AG275" s="3"/>
      <c r="AH275" s="3"/>
      <c r="AI275" s="3"/>
      <c r="AJ275" s="3"/>
      <c r="AK275" s="3"/>
      <c r="AL275" s="239"/>
      <c r="AM275" s="3"/>
      <c r="AN275" s="223">
        <v>208.0</v>
      </c>
      <c r="AO275" s="325"/>
      <c r="AP275" s="326"/>
      <c r="AQ275" s="3"/>
      <c r="AR275" s="3"/>
      <c r="AS275" s="3"/>
      <c r="AT275" s="3"/>
      <c r="AU275" s="3"/>
      <c r="AV275" s="3"/>
      <c r="AW275" s="3"/>
      <c r="AX275" s="3"/>
      <c r="AY275" s="3"/>
      <c r="AZ275" s="3"/>
      <c r="BA275" s="3"/>
      <c r="BB275" s="3"/>
      <c r="BC275" s="3"/>
      <c r="BD275" s="3"/>
      <c r="BE275" s="239"/>
      <c r="BF275" s="3"/>
      <c r="BG275" s="223">
        <v>208.0</v>
      </c>
      <c r="BH275" s="325"/>
      <c r="BI275" s="326"/>
      <c r="BJ275" s="3"/>
      <c r="BK275" s="3"/>
      <c r="BL275" s="3"/>
      <c r="BM275" s="3"/>
      <c r="BN275" s="3"/>
      <c r="BO275" s="3"/>
      <c r="BP275" s="3"/>
      <c r="BQ275" s="3"/>
      <c r="BR275" s="3"/>
      <c r="BS275" s="3"/>
      <c r="BT275" s="3"/>
      <c r="BU275" s="3"/>
      <c r="BV275" s="3"/>
      <c r="BW275" s="3"/>
      <c r="BX275" s="239"/>
      <c r="BY275" s="3"/>
      <c r="BZ275" s="223">
        <v>208.0</v>
      </c>
      <c r="CA275" s="325"/>
      <c r="CB275" s="326"/>
      <c r="CC275" s="3"/>
      <c r="CD275" s="3"/>
      <c r="CE275" s="3"/>
      <c r="CF275" s="3"/>
      <c r="CG275" s="3"/>
      <c r="CH275" s="3"/>
      <c r="CI275" s="3"/>
      <c r="CJ275" s="3"/>
      <c r="CK275" s="3"/>
      <c r="CL275" s="3"/>
      <c r="CM275" s="3"/>
      <c r="CN275" s="3"/>
      <c r="CO275" s="3"/>
      <c r="CP275" s="3"/>
      <c r="CQ275" s="239"/>
    </row>
    <row r="276" ht="12.75" customHeight="1">
      <c r="A276" s="3"/>
      <c r="B276" s="223">
        <v>209.0</v>
      </c>
      <c r="C276" s="325"/>
      <c r="D276" s="326"/>
      <c r="E276" s="3"/>
      <c r="F276" s="3"/>
      <c r="G276" s="3"/>
      <c r="H276" s="3"/>
      <c r="I276" s="3"/>
      <c r="J276" s="3"/>
      <c r="K276" s="3"/>
      <c r="L276" s="3"/>
      <c r="M276" s="3"/>
      <c r="N276" s="3"/>
      <c r="O276" s="3"/>
      <c r="P276" s="3"/>
      <c r="Q276" s="3"/>
      <c r="R276" s="3"/>
      <c r="S276" s="239"/>
      <c r="T276" s="3"/>
      <c r="U276" s="223">
        <v>209.0</v>
      </c>
      <c r="V276" s="325"/>
      <c r="W276" s="326"/>
      <c r="X276" s="3"/>
      <c r="Y276" s="3"/>
      <c r="Z276" s="3"/>
      <c r="AA276" s="3"/>
      <c r="AB276" s="3"/>
      <c r="AC276" s="3"/>
      <c r="AD276" s="3"/>
      <c r="AE276" s="3"/>
      <c r="AF276" s="3"/>
      <c r="AG276" s="3"/>
      <c r="AH276" s="3"/>
      <c r="AI276" s="3"/>
      <c r="AJ276" s="3"/>
      <c r="AK276" s="3"/>
      <c r="AL276" s="239"/>
      <c r="AM276" s="3"/>
      <c r="AN276" s="223">
        <v>209.0</v>
      </c>
      <c r="AO276" s="325"/>
      <c r="AP276" s="326"/>
      <c r="AQ276" s="3"/>
      <c r="AR276" s="3"/>
      <c r="AS276" s="3"/>
      <c r="AT276" s="3"/>
      <c r="AU276" s="3"/>
      <c r="AV276" s="3"/>
      <c r="AW276" s="3"/>
      <c r="AX276" s="3"/>
      <c r="AY276" s="3"/>
      <c r="AZ276" s="3"/>
      <c r="BA276" s="3"/>
      <c r="BB276" s="3"/>
      <c r="BC276" s="3"/>
      <c r="BD276" s="3"/>
      <c r="BE276" s="239"/>
      <c r="BF276" s="3"/>
      <c r="BG276" s="223">
        <v>209.0</v>
      </c>
      <c r="BH276" s="325"/>
      <c r="BI276" s="326"/>
      <c r="BJ276" s="3"/>
      <c r="BK276" s="3"/>
      <c r="BL276" s="3"/>
      <c r="BM276" s="3"/>
      <c r="BN276" s="3"/>
      <c r="BO276" s="3"/>
      <c r="BP276" s="3"/>
      <c r="BQ276" s="3"/>
      <c r="BR276" s="3"/>
      <c r="BS276" s="3"/>
      <c r="BT276" s="3"/>
      <c r="BU276" s="3"/>
      <c r="BV276" s="3"/>
      <c r="BW276" s="3"/>
      <c r="BX276" s="239"/>
      <c r="BY276" s="3"/>
      <c r="BZ276" s="223">
        <v>209.0</v>
      </c>
      <c r="CA276" s="325"/>
      <c r="CB276" s="326"/>
      <c r="CC276" s="3"/>
      <c r="CD276" s="3"/>
      <c r="CE276" s="3"/>
      <c r="CF276" s="3"/>
      <c r="CG276" s="3"/>
      <c r="CH276" s="3"/>
      <c r="CI276" s="3"/>
      <c r="CJ276" s="3"/>
      <c r="CK276" s="3"/>
      <c r="CL276" s="3"/>
      <c r="CM276" s="3"/>
      <c r="CN276" s="3"/>
      <c r="CO276" s="3"/>
      <c r="CP276" s="3"/>
      <c r="CQ276" s="239"/>
    </row>
    <row r="277" ht="12.75" customHeight="1">
      <c r="A277" s="3"/>
      <c r="B277" s="223">
        <v>210.0</v>
      </c>
      <c r="C277" s="325"/>
      <c r="D277" s="326"/>
      <c r="E277" s="3"/>
      <c r="F277" s="3"/>
      <c r="G277" s="3"/>
      <c r="H277" s="3"/>
      <c r="I277" s="3"/>
      <c r="J277" s="3"/>
      <c r="K277" s="3"/>
      <c r="L277" s="3"/>
      <c r="M277" s="3"/>
      <c r="N277" s="3"/>
      <c r="O277" s="3"/>
      <c r="P277" s="3"/>
      <c r="Q277" s="3"/>
      <c r="R277" s="3"/>
      <c r="S277" s="239"/>
      <c r="T277" s="3"/>
      <c r="U277" s="223">
        <v>210.0</v>
      </c>
      <c r="V277" s="325"/>
      <c r="W277" s="326"/>
      <c r="X277" s="3"/>
      <c r="Y277" s="3"/>
      <c r="Z277" s="3"/>
      <c r="AA277" s="3"/>
      <c r="AB277" s="3"/>
      <c r="AC277" s="3"/>
      <c r="AD277" s="3"/>
      <c r="AE277" s="3"/>
      <c r="AF277" s="3"/>
      <c r="AG277" s="3"/>
      <c r="AH277" s="3"/>
      <c r="AI277" s="3"/>
      <c r="AJ277" s="3"/>
      <c r="AK277" s="3"/>
      <c r="AL277" s="239"/>
      <c r="AM277" s="3"/>
      <c r="AN277" s="223">
        <v>210.0</v>
      </c>
      <c r="AO277" s="325"/>
      <c r="AP277" s="326"/>
      <c r="AQ277" s="3"/>
      <c r="AR277" s="3"/>
      <c r="AS277" s="3"/>
      <c r="AT277" s="3"/>
      <c r="AU277" s="3"/>
      <c r="AV277" s="3"/>
      <c r="AW277" s="3"/>
      <c r="AX277" s="3"/>
      <c r="AY277" s="3"/>
      <c r="AZ277" s="3"/>
      <c r="BA277" s="3"/>
      <c r="BB277" s="3"/>
      <c r="BC277" s="3"/>
      <c r="BD277" s="3"/>
      <c r="BE277" s="239"/>
      <c r="BF277" s="3"/>
      <c r="BG277" s="223">
        <v>210.0</v>
      </c>
      <c r="BH277" s="325"/>
      <c r="BI277" s="326"/>
      <c r="BJ277" s="3"/>
      <c r="BK277" s="3"/>
      <c r="BL277" s="3"/>
      <c r="BM277" s="3"/>
      <c r="BN277" s="3"/>
      <c r="BO277" s="3"/>
      <c r="BP277" s="3"/>
      <c r="BQ277" s="3"/>
      <c r="BR277" s="3"/>
      <c r="BS277" s="3"/>
      <c r="BT277" s="3"/>
      <c r="BU277" s="3"/>
      <c r="BV277" s="3"/>
      <c r="BW277" s="3"/>
      <c r="BX277" s="239"/>
      <c r="BY277" s="3"/>
      <c r="BZ277" s="223">
        <v>210.0</v>
      </c>
      <c r="CA277" s="325"/>
      <c r="CB277" s="326"/>
      <c r="CC277" s="3"/>
      <c r="CD277" s="3"/>
      <c r="CE277" s="3"/>
      <c r="CF277" s="3"/>
      <c r="CG277" s="3"/>
      <c r="CH277" s="3"/>
      <c r="CI277" s="3"/>
      <c r="CJ277" s="3"/>
      <c r="CK277" s="3"/>
      <c r="CL277" s="3"/>
      <c r="CM277" s="3"/>
      <c r="CN277" s="3"/>
      <c r="CO277" s="3"/>
      <c r="CP277" s="3"/>
      <c r="CQ277" s="239"/>
    </row>
    <row r="278" ht="12.75" customHeight="1">
      <c r="A278" s="3"/>
      <c r="B278" s="223">
        <v>211.0</v>
      </c>
      <c r="C278" s="325"/>
      <c r="D278" s="326"/>
      <c r="E278" s="3"/>
      <c r="F278" s="3"/>
      <c r="G278" s="3"/>
      <c r="H278" s="3"/>
      <c r="I278" s="3"/>
      <c r="J278" s="3"/>
      <c r="K278" s="3"/>
      <c r="L278" s="3"/>
      <c r="M278" s="3"/>
      <c r="N278" s="3"/>
      <c r="O278" s="3"/>
      <c r="P278" s="3"/>
      <c r="Q278" s="3"/>
      <c r="R278" s="3"/>
      <c r="S278" s="239"/>
      <c r="T278" s="3"/>
      <c r="U278" s="223">
        <v>211.0</v>
      </c>
      <c r="V278" s="325"/>
      <c r="W278" s="326"/>
      <c r="X278" s="3"/>
      <c r="Y278" s="3"/>
      <c r="Z278" s="3"/>
      <c r="AA278" s="3"/>
      <c r="AB278" s="3"/>
      <c r="AC278" s="3"/>
      <c r="AD278" s="3"/>
      <c r="AE278" s="3"/>
      <c r="AF278" s="3"/>
      <c r="AG278" s="3"/>
      <c r="AH278" s="3"/>
      <c r="AI278" s="3"/>
      <c r="AJ278" s="3"/>
      <c r="AK278" s="3"/>
      <c r="AL278" s="239"/>
      <c r="AM278" s="3"/>
      <c r="AN278" s="223">
        <v>211.0</v>
      </c>
      <c r="AO278" s="325"/>
      <c r="AP278" s="326"/>
      <c r="AQ278" s="3"/>
      <c r="AR278" s="3"/>
      <c r="AS278" s="3"/>
      <c r="AT278" s="3"/>
      <c r="AU278" s="3"/>
      <c r="AV278" s="3"/>
      <c r="AW278" s="3"/>
      <c r="AX278" s="3"/>
      <c r="AY278" s="3"/>
      <c r="AZ278" s="3"/>
      <c r="BA278" s="3"/>
      <c r="BB278" s="3"/>
      <c r="BC278" s="3"/>
      <c r="BD278" s="3"/>
      <c r="BE278" s="239"/>
      <c r="BF278" s="3"/>
      <c r="BG278" s="223">
        <v>211.0</v>
      </c>
      <c r="BH278" s="325"/>
      <c r="BI278" s="326"/>
      <c r="BJ278" s="3"/>
      <c r="BK278" s="3"/>
      <c r="BL278" s="3"/>
      <c r="BM278" s="3"/>
      <c r="BN278" s="3"/>
      <c r="BO278" s="3"/>
      <c r="BP278" s="3"/>
      <c r="BQ278" s="3"/>
      <c r="BR278" s="3"/>
      <c r="BS278" s="3"/>
      <c r="BT278" s="3"/>
      <c r="BU278" s="3"/>
      <c r="BV278" s="3"/>
      <c r="BW278" s="3"/>
      <c r="BX278" s="239"/>
      <c r="BY278" s="3"/>
      <c r="BZ278" s="223">
        <v>211.0</v>
      </c>
      <c r="CA278" s="325"/>
      <c r="CB278" s="326"/>
      <c r="CC278" s="3"/>
      <c r="CD278" s="3"/>
      <c r="CE278" s="3"/>
      <c r="CF278" s="3"/>
      <c r="CG278" s="3"/>
      <c r="CH278" s="3"/>
      <c r="CI278" s="3"/>
      <c r="CJ278" s="3"/>
      <c r="CK278" s="3"/>
      <c r="CL278" s="3"/>
      <c r="CM278" s="3"/>
      <c r="CN278" s="3"/>
      <c r="CO278" s="3"/>
      <c r="CP278" s="3"/>
      <c r="CQ278" s="239"/>
    </row>
    <row r="279" ht="12.75" customHeight="1">
      <c r="A279" s="3"/>
      <c r="B279" s="223">
        <v>212.0</v>
      </c>
      <c r="C279" s="325"/>
      <c r="D279" s="326"/>
      <c r="E279" s="3"/>
      <c r="F279" s="3"/>
      <c r="G279" s="3"/>
      <c r="H279" s="3"/>
      <c r="I279" s="3"/>
      <c r="J279" s="3"/>
      <c r="K279" s="3"/>
      <c r="L279" s="3"/>
      <c r="M279" s="3"/>
      <c r="N279" s="3"/>
      <c r="O279" s="3"/>
      <c r="P279" s="3"/>
      <c r="Q279" s="3"/>
      <c r="R279" s="3"/>
      <c r="S279" s="239"/>
      <c r="T279" s="3"/>
      <c r="U279" s="223">
        <v>212.0</v>
      </c>
      <c r="V279" s="325"/>
      <c r="W279" s="326"/>
      <c r="X279" s="3"/>
      <c r="Y279" s="3"/>
      <c r="Z279" s="3"/>
      <c r="AA279" s="3"/>
      <c r="AB279" s="3"/>
      <c r="AC279" s="3"/>
      <c r="AD279" s="3"/>
      <c r="AE279" s="3"/>
      <c r="AF279" s="3"/>
      <c r="AG279" s="3"/>
      <c r="AH279" s="3"/>
      <c r="AI279" s="3"/>
      <c r="AJ279" s="3"/>
      <c r="AK279" s="3"/>
      <c r="AL279" s="239"/>
      <c r="AM279" s="3"/>
      <c r="AN279" s="223">
        <v>212.0</v>
      </c>
      <c r="AO279" s="325"/>
      <c r="AP279" s="326"/>
      <c r="AQ279" s="3"/>
      <c r="AR279" s="3"/>
      <c r="AS279" s="3"/>
      <c r="AT279" s="3"/>
      <c r="AU279" s="3"/>
      <c r="AV279" s="3"/>
      <c r="AW279" s="3"/>
      <c r="AX279" s="3"/>
      <c r="AY279" s="3"/>
      <c r="AZ279" s="3"/>
      <c r="BA279" s="3"/>
      <c r="BB279" s="3"/>
      <c r="BC279" s="3"/>
      <c r="BD279" s="3"/>
      <c r="BE279" s="239"/>
      <c r="BF279" s="3"/>
      <c r="BG279" s="223">
        <v>212.0</v>
      </c>
      <c r="BH279" s="325"/>
      <c r="BI279" s="326"/>
      <c r="BJ279" s="3"/>
      <c r="BK279" s="3"/>
      <c r="BL279" s="3"/>
      <c r="BM279" s="3"/>
      <c r="BN279" s="3"/>
      <c r="BO279" s="3"/>
      <c r="BP279" s="3"/>
      <c r="BQ279" s="3"/>
      <c r="BR279" s="3"/>
      <c r="BS279" s="3"/>
      <c r="BT279" s="3"/>
      <c r="BU279" s="3"/>
      <c r="BV279" s="3"/>
      <c r="BW279" s="3"/>
      <c r="BX279" s="239"/>
      <c r="BY279" s="3"/>
      <c r="BZ279" s="223">
        <v>212.0</v>
      </c>
      <c r="CA279" s="325"/>
      <c r="CB279" s="326"/>
      <c r="CC279" s="3"/>
      <c r="CD279" s="3"/>
      <c r="CE279" s="3"/>
      <c r="CF279" s="3"/>
      <c r="CG279" s="3"/>
      <c r="CH279" s="3"/>
      <c r="CI279" s="3"/>
      <c r="CJ279" s="3"/>
      <c r="CK279" s="3"/>
      <c r="CL279" s="3"/>
      <c r="CM279" s="3"/>
      <c r="CN279" s="3"/>
      <c r="CO279" s="3"/>
      <c r="CP279" s="3"/>
      <c r="CQ279" s="239"/>
    </row>
    <row r="280" ht="12.75" customHeight="1">
      <c r="A280" s="3"/>
      <c r="B280" s="223">
        <v>213.0</v>
      </c>
      <c r="C280" s="325"/>
      <c r="D280" s="326"/>
      <c r="E280" s="3"/>
      <c r="F280" s="3"/>
      <c r="G280" s="3"/>
      <c r="H280" s="3"/>
      <c r="I280" s="3"/>
      <c r="J280" s="3"/>
      <c r="K280" s="3"/>
      <c r="L280" s="3"/>
      <c r="M280" s="3"/>
      <c r="N280" s="3"/>
      <c r="O280" s="3"/>
      <c r="P280" s="3"/>
      <c r="Q280" s="3"/>
      <c r="R280" s="3"/>
      <c r="S280" s="239"/>
      <c r="T280" s="3"/>
      <c r="U280" s="223">
        <v>213.0</v>
      </c>
      <c r="V280" s="325"/>
      <c r="W280" s="326"/>
      <c r="X280" s="3"/>
      <c r="Y280" s="3"/>
      <c r="Z280" s="3"/>
      <c r="AA280" s="3"/>
      <c r="AB280" s="3"/>
      <c r="AC280" s="3"/>
      <c r="AD280" s="3"/>
      <c r="AE280" s="3"/>
      <c r="AF280" s="3"/>
      <c r="AG280" s="3"/>
      <c r="AH280" s="3"/>
      <c r="AI280" s="3"/>
      <c r="AJ280" s="3"/>
      <c r="AK280" s="3"/>
      <c r="AL280" s="239"/>
      <c r="AM280" s="3"/>
      <c r="AN280" s="223">
        <v>213.0</v>
      </c>
      <c r="AO280" s="325"/>
      <c r="AP280" s="326"/>
      <c r="AQ280" s="3"/>
      <c r="AR280" s="3"/>
      <c r="AS280" s="3"/>
      <c r="AT280" s="3"/>
      <c r="AU280" s="3"/>
      <c r="AV280" s="3"/>
      <c r="AW280" s="3"/>
      <c r="AX280" s="3"/>
      <c r="AY280" s="3"/>
      <c r="AZ280" s="3"/>
      <c r="BA280" s="3"/>
      <c r="BB280" s="3"/>
      <c r="BC280" s="3"/>
      <c r="BD280" s="3"/>
      <c r="BE280" s="239"/>
      <c r="BF280" s="3"/>
      <c r="BG280" s="223">
        <v>213.0</v>
      </c>
      <c r="BH280" s="325"/>
      <c r="BI280" s="326"/>
      <c r="BJ280" s="3"/>
      <c r="BK280" s="3"/>
      <c r="BL280" s="3"/>
      <c r="BM280" s="3"/>
      <c r="BN280" s="3"/>
      <c r="BO280" s="3"/>
      <c r="BP280" s="3"/>
      <c r="BQ280" s="3"/>
      <c r="BR280" s="3"/>
      <c r="BS280" s="3"/>
      <c r="BT280" s="3"/>
      <c r="BU280" s="3"/>
      <c r="BV280" s="3"/>
      <c r="BW280" s="3"/>
      <c r="BX280" s="239"/>
      <c r="BY280" s="3"/>
      <c r="BZ280" s="223">
        <v>213.0</v>
      </c>
      <c r="CA280" s="325"/>
      <c r="CB280" s="326"/>
      <c r="CC280" s="3"/>
      <c r="CD280" s="3"/>
      <c r="CE280" s="3"/>
      <c r="CF280" s="3"/>
      <c r="CG280" s="3"/>
      <c r="CH280" s="3"/>
      <c r="CI280" s="3"/>
      <c r="CJ280" s="3"/>
      <c r="CK280" s="3"/>
      <c r="CL280" s="3"/>
      <c r="CM280" s="3"/>
      <c r="CN280" s="3"/>
      <c r="CO280" s="3"/>
      <c r="CP280" s="3"/>
      <c r="CQ280" s="239"/>
    </row>
    <row r="281" ht="12.75" customHeight="1">
      <c r="A281" s="3"/>
      <c r="B281" s="223">
        <v>214.0</v>
      </c>
      <c r="C281" s="325"/>
      <c r="D281" s="326"/>
      <c r="E281" s="3"/>
      <c r="F281" s="3"/>
      <c r="G281" s="3"/>
      <c r="H281" s="3"/>
      <c r="I281" s="3"/>
      <c r="J281" s="3"/>
      <c r="K281" s="3"/>
      <c r="L281" s="3"/>
      <c r="M281" s="3"/>
      <c r="N281" s="3"/>
      <c r="O281" s="3"/>
      <c r="P281" s="3"/>
      <c r="Q281" s="3"/>
      <c r="R281" s="3"/>
      <c r="S281" s="239"/>
      <c r="T281" s="3"/>
      <c r="U281" s="223">
        <v>214.0</v>
      </c>
      <c r="V281" s="325"/>
      <c r="W281" s="326"/>
      <c r="X281" s="3"/>
      <c r="Y281" s="3"/>
      <c r="Z281" s="3"/>
      <c r="AA281" s="3"/>
      <c r="AB281" s="3"/>
      <c r="AC281" s="3"/>
      <c r="AD281" s="3"/>
      <c r="AE281" s="3"/>
      <c r="AF281" s="3"/>
      <c r="AG281" s="3"/>
      <c r="AH281" s="3"/>
      <c r="AI281" s="3"/>
      <c r="AJ281" s="3"/>
      <c r="AK281" s="3"/>
      <c r="AL281" s="239"/>
      <c r="AM281" s="3"/>
      <c r="AN281" s="223">
        <v>214.0</v>
      </c>
      <c r="AO281" s="325"/>
      <c r="AP281" s="326"/>
      <c r="AQ281" s="3"/>
      <c r="AR281" s="3"/>
      <c r="AS281" s="3"/>
      <c r="AT281" s="3"/>
      <c r="AU281" s="3"/>
      <c r="AV281" s="3"/>
      <c r="AW281" s="3"/>
      <c r="AX281" s="3"/>
      <c r="AY281" s="3"/>
      <c r="AZ281" s="3"/>
      <c r="BA281" s="3"/>
      <c r="BB281" s="3"/>
      <c r="BC281" s="3"/>
      <c r="BD281" s="3"/>
      <c r="BE281" s="239"/>
      <c r="BF281" s="3"/>
      <c r="BG281" s="223">
        <v>214.0</v>
      </c>
      <c r="BH281" s="325"/>
      <c r="BI281" s="326"/>
      <c r="BJ281" s="3"/>
      <c r="BK281" s="3"/>
      <c r="BL281" s="3"/>
      <c r="BM281" s="3"/>
      <c r="BN281" s="3"/>
      <c r="BO281" s="3"/>
      <c r="BP281" s="3"/>
      <c r="BQ281" s="3"/>
      <c r="BR281" s="3"/>
      <c r="BS281" s="3"/>
      <c r="BT281" s="3"/>
      <c r="BU281" s="3"/>
      <c r="BV281" s="3"/>
      <c r="BW281" s="3"/>
      <c r="BX281" s="239"/>
      <c r="BY281" s="3"/>
      <c r="BZ281" s="223">
        <v>214.0</v>
      </c>
      <c r="CA281" s="325"/>
      <c r="CB281" s="326"/>
      <c r="CC281" s="3"/>
      <c r="CD281" s="3"/>
      <c r="CE281" s="3"/>
      <c r="CF281" s="3"/>
      <c r="CG281" s="3"/>
      <c r="CH281" s="3"/>
      <c r="CI281" s="3"/>
      <c r="CJ281" s="3"/>
      <c r="CK281" s="3"/>
      <c r="CL281" s="3"/>
      <c r="CM281" s="3"/>
      <c r="CN281" s="3"/>
      <c r="CO281" s="3"/>
      <c r="CP281" s="3"/>
      <c r="CQ281" s="239"/>
    </row>
    <row r="282" ht="12.75" customHeight="1">
      <c r="A282" s="3"/>
      <c r="B282" s="223">
        <v>215.0</v>
      </c>
      <c r="C282" s="325"/>
      <c r="D282" s="326"/>
      <c r="E282" s="3"/>
      <c r="F282" s="3"/>
      <c r="G282" s="3"/>
      <c r="H282" s="3"/>
      <c r="I282" s="3"/>
      <c r="J282" s="3"/>
      <c r="K282" s="3"/>
      <c r="L282" s="3"/>
      <c r="M282" s="3"/>
      <c r="N282" s="3"/>
      <c r="O282" s="3"/>
      <c r="P282" s="3"/>
      <c r="Q282" s="3"/>
      <c r="R282" s="3"/>
      <c r="S282" s="239"/>
      <c r="T282" s="3"/>
      <c r="U282" s="223">
        <v>215.0</v>
      </c>
      <c r="V282" s="325"/>
      <c r="W282" s="326"/>
      <c r="X282" s="3"/>
      <c r="Y282" s="3"/>
      <c r="Z282" s="3"/>
      <c r="AA282" s="3"/>
      <c r="AB282" s="3"/>
      <c r="AC282" s="3"/>
      <c r="AD282" s="3"/>
      <c r="AE282" s="3"/>
      <c r="AF282" s="3"/>
      <c r="AG282" s="3"/>
      <c r="AH282" s="3"/>
      <c r="AI282" s="3"/>
      <c r="AJ282" s="3"/>
      <c r="AK282" s="3"/>
      <c r="AL282" s="239"/>
      <c r="AM282" s="3"/>
      <c r="AN282" s="223">
        <v>215.0</v>
      </c>
      <c r="AO282" s="325"/>
      <c r="AP282" s="326"/>
      <c r="AQ282" s="3"/>
      <c r="AR282" s="3"/>
      <c r="AS282" s="3"/>
      <c r="AT282" s="3"/>
      <c r="AU282" s="3"/>
      <c r="AV282" s="3"/>
      <c r="AW282" s="3"/>
      <c r="AX282" s="3"/>
      <c r="AY282" s="3"/>
      <c r="AZ282" s="3"/>
      <c r="BA282" s="3"/>
      <c r="BB282" s="3"/>
      <c r="BC282" s="3"/>
      <c r="BD282" s="3"/>
      <c r="BE282" s="239"/>
      <c r="BF282" s="3"/>
      <c r="BG282" s="223">
        <v>215.0</v>
      </c>
      <c r="BH282" s="325"/>
      <c r="BI282" s="326"/>
      <c r="BJ282" s="3"/>
      <c r="BK282" s="3"/>
      <c r="BL282" s="3"/>
      <c r="BM282" s="3"/>
      <c r="BN282" s="3"/>
      <c r="BO282" s="3"/>
      <c r="BP282" s="3"/>
      <c r="BQ282" s="3"/>
      <c r="BR282" s="3"/>
      <c r="BS282" s="3"/>
      <c r="BT282" s="3"/>
      <c r="BU282" s="3"/>
      <c r="BV282" s="3"/>
      <c r="BW282" s="3"/>
      <c r="BX282" s="239"/>
      <c r="BY282" s="3"/>
      <c r="BZ282" s="223">
        <v>215.0</v>
      </c>
      <c r="CA282" s="325"/>
      <c r="CB282" s="326"/>
      <c r="CC282" s="3"/>
      <c r="CD282" s="3"/>
      <c r="CE282" s="3"/>
      <c r="CF282" s="3"/>
      <c r="CG282" s="3"/>
      <c r="CH282" s="3"/>
      <c r="CI282" s="3"/>
      <c r="CJ282" s="3"/>
      <c r="CK282" s="3"/>
      <c r="CL282" s="3"/>
      <c r="CM282" s="3"/>
      <c r="CN282" s="3"/>
      <c r="CO282" s="3"/>
      <c r="CP282" s="3"/>
      <c r="CQ282" s="239"/>
    </row>
    <row r="283" ht="12.75" customHeight="1">
      <c r="A283" s="3"/>
      <c r="B283" s="223">
        <v>216.0</v>
      </c>
      <c r="C283" s="325"/>
      <c r="D283" s="326"/>
      <c r="E283" s="3"/>
      <c r="F283" s="3"/>
      <c r="G283" s="3"/>
      <c r="H283" s="3"/>
      <c r="I283" s="3"/>
      <c r="J283" s="3"/>
      <c r="K283" s="3"/>
      <c r="L283" s="3"/>
      <c r="M283" s="3"/>
      <c r="N283" s="3"/>
      <c r="O283" s="3"/>
      <c r="P283" s="3"/>
      <c r="Q283" s="3"/>
      <c r="R283" s="3"/>
      <c r="S283" s="239"/>
      <c r="T283" s="3"/>
      <c r="U283" s="223">
        <v>216.0</v>
      </c>
      <c r="V283" s="325"/>
      <c r="W283" s="326"/>
      <c r="X283" s="3"/>
      <c r="Y283" s="3"/>
      <c r="Z283" s="3"/>
      <c r="AA283" s="3"/>
      <c r="AB283" s="3"/>
      <c r="AC283" s="3"/>
      <c r="AD283" s="3"/>
      <c r="AE283" s="3"/>
      <c r="AF283" s="3"/>
      <c r="AG283" s="3"/>
      <c r="AH283" s="3"/>
      <c r="AI283" s="3"/>
      <c r="AJ283" s="3"/>
      <c r="AK283" s="3"/>
      <c r="AL283" s="239"/>
      <c r="AM283" s="3"/>
      <c r="AN283" s="223">
        <v>216.0</v>
      </c>
      <c r="AO283" s="325"/>
      <c r="AP283" s="326"/>
      <c r="AQ283" s="3"/>
      <c r="AR283" s="3"/>
      <c r="AS283" s="3"/>
      <c r="AT283" s="3"/>
      <c r="AU283" s="3"/>
      <c r="AV283" s="3"/>
      <c r="AW283" s="3"/>
      <c r="AX283" s="3"/>
      <c r="AY283" s="3"/>
      <c r="AZ283" s="3"/>
      <c r="BA283" s="3"/>
      <c r="BB283" s="3"/>
      <c r="BC283" s="3"/>
      <c r="BD283" s="3"/>
      <c r="BE283" s="239"/>
      <c r="BF283" s="3"/>
      <c r="BG283" s="223">
        <v>216.0</v>
      </c>
      <c r="BH283" s="325"/>
      <c r="BI283" s="326"/>
      <c r="BJ283" s="3"/>
      <c r="BK283" s="3"/>
      <c r="BL283" s="3"/>
      <c r="BM283" s="3"/>
      <c r="BN283" s="3"/>
      <c r="BO283" s="3"/>
      <c r="BP283" s="3"/>
      <c r="BQ283" s="3"/>
      <c r="BR283" s="3"/>
      <c r="BS283" s="3"/>
      <c r="BT283" s="3"/>
      <c r="BU283" s="3"/>
      <c r="BV283" s="3"/>
      <c r="BW283" s="3"/>
      <c r="BX283" s="239"/>
      <c r="BY283" s="3"/>
      <c r="BZ283" s="223">
        <v>216.0</v>
      </c>
      <c r="CA283" s="325"/>
      <c r="CB283" s="326"/>
      <c r="CC283" s="3"/>
      <c r="CD283" s="3"/>
      <c r="CE283" s="3"/>
      <c r="CF283" s="3"/>
      <c r="CG283" s="3"/>
      <c r="CH283" s="3"/>
      <c r="CI283" s="3"/>
      <c r="CJ283" s="3"/>
      <c r="CK283" s="3"/>
      <c r="CL283" s="3"/>
      <c r="CM283" s="3"/>
      <c r="CN283" s="3"/>
      <c r="CO283" s="3"/>
      <c r="CP283" s="3"/>
      <c r="CQ283" s="239"/>
    </row>
    <row r="284" ht="12.75" customHeight="1">
      <c r="A284" s="3"/>
      <c r="B284" s="223">
        <v>217.0</v>
      </c>
      <c r="C284" s="325"/>
      <c r="D284" s="326"/>
      <c r="E284" s="3"/>
      <c r="F284" s="3"/>
      <c r="G284" s="3"/>
      <c r="H284" s="3"/>
      <c r="I284" s="3"/>
      <c r="J284" s="3"/>
      <c r="K284" s="3"/>
      <c r="L284" s="3"/>
      <c r="M284" s="3"/>
      <c r="N284" s="3"/>
      <c r="O284" s="3"/>
      <c r="P284" s="3"/>
      <c r="Q284" s="3"/>
      <c r="R284" s="3"/>
      <c r="S284" s="239"/>
      <c r="T284" s="3"/>
      <c r="U284" s="223">
        <v>217.0</v>
      </c>
      <c r="V284" s="325"/>
      <c r="W284" s="326"/>
      <c r="X284" s="3"/>
      <c r="Y284" s="3"/>
      <c r="Z284" s="3"/>
      <c r="AA284" s="3"/>
      <c r="AB284" s="3"/>
      <c r="AC284" s="3"/>
      <c r="AD284" s="3"/>
      <c r="AE284" s="3"/>
      <c r="AF284" s="3"/>
      <c r="AG284" s="3"/>
      <c r="AH284" s="3"/>
      <c r="AI284" s="3"/>
      <c r="AJ284" s="3"/>
      <c r="AK284" s="3"/>
      <c r="AL284" s="239"/>
      <c r="AM284" s="3"/>
      <c r="AN284" s="223">
        <v>217.0</v>
      </c>
      <c r="AO284" s="325"/>
      <c r="AP284" s="326"/>
      <c r="AQ284" s="3"/>
      <c r="AR284" s="3"/>
      <c r="AS284" s="3"/>
      <c r="AT284" s="3"/>
      <c r="AU284" s="3"/>
      <c r="AV284" s="3"/>
      <c r="AW284" s="3"/>
      <c r="AX284" s="3"/>
      <c r="AY284" s="3"/>
      <c r="AZ284" s="3"/>
      <c r="BA284" s="3"/>
      <c r="BB284" s="3"/>
      <c r="BC284" s="3"/>
      <c r="BD284" s="3"/>
      <c r="BE284" s="239"/>
      <c r="BF284" s="3"/>
      <c r="BG284" s="223">
        <v>217.0</v>
      </c>
      <c r="BH284" s="325"/>
      <c r="BI284" s="326"/>
      <c r="BJ284" s="3"/>
      <c r="BK284" s="3"/>
      <c r="BL284" s="3"/>
      <c r="BM284" s="3"/>
      <c r="BN284" s="3"/>
      <c r="BO284" s="3"/>
      <c r="BP284" s="3"/>
      <c r="BQ284" s="3"/>
      <c r="BR284" s="3"/>
      <c r="BS284" s="3"/>
      <c r="BT284" s="3"/>
      <c r="BU284" s="3"/>
      <c r="BV284" s="3"/>
      <c r="BW284" s="3"/>
      <c r="BX284" s="239"/>
      <c r="BY284" s="3"/>
      <c r="BZ284" s="223">
        <v>217.0</v>
      </c>
      <c r="CA284" s="325"/>
      <c r="CB284" s="326"/>
      <c r="CC284" s="3"/>
      <c r="CD284" s="3"/>
      <c r="CE284" s="3"/>
      <c r="CF284" s="3"/>
      <c r="CG284" s="3"/>
      <c r="CH284" s="3"/>
      <c r="CI284" s="3"/>
      <c r="CJ284" s="3"/>
      <c r="CK284" s="3"/>
      <c r="CL284" s="3"/>
      <c r="CM284" s="3"/>
      <c r="CN284" s="3"/>
      <c r="CO284" s="3"/>
      <c r="CP284" s="3"/>
      <c r="CQ284" s="239"/>
    </row>
    <row r="285" ht="12.75" customHeight="1">
      <c r="A285" s="3"/>
      <c r="B285" s="223">
        <v>218.0</v>
      </c>
      <c r="C285" s="325"/>
      <c r="D285" s="326"/>
      <c r="E285" s="3"/>
      <c r="F285" s="3"/>
      <c r="G285" s="3"/>
      <c r="H285" s="3"/>
      <c r="I285" s="3"/>
      <c r="J285" s="3"/>
      <c r="K285" s="3"/>
      <c r="L285" s="3"/>
      <c r="M285" s="3"/>
      <c r="N285" s="3"/>
      <c r="O285" s="3"/>
      <c r="P285" s="3"/>
      <c r="Q285" s="3"/>
      <c r="R285" s="3"/>
      <c r="S285" s="239"/>
      <c r="T285" s="3"/>
      <c r="U285" s="223">
        <v>218.0</v>
      </c>
      <c r="V285" s="325"/>
      <c r="W285" s="326"/>
      <c r="X285" s="3"/>
      <c r="Y285" s="3"/>
      <c r="Z285" s="3"/>
      <c r="AA285" s="3"/>
      <c r="AB285" s="3"/>
      <c r="AC285" s="3"/>
      <c r="AD285" s="3"/>
      <c r="AE285" s="3"/>
      <c r="AF285" s="3"/>
      <c r="AG285" s="3"/>
      <c r="AH285" s="3"/>
      <c r="AI285" s="3"/>
      <c r="AJ285" s="3"/>
      <c r="AK285" s="3"/>
      <c r="AL285" s="239"/>
      <c r="AM285" s="3"/>
      <c r="AN285" s="223">
        <v>218.0</v>
      </c>
      <c r="AO285" s="325"/>
      <c r="AP285" s="326"/>
      <c r="AQ285" s="3"/>
      <c r="AR285" s="3"/>
      <c r="AS285" s="3"/>
      <c r="AT285" s="3"/>
      <c r="AU285" s="3"/>
      <c r="AV285" s="3"/>
      <c r="AW285" s="3"/>
      <c r="AX285" s="3"/>
      <c r="AY285" s="3"/>
      <c r="AZ285" s="3"/>
      <c r="BA285" s="3"/>
      <c r="BB285" s="3"/>
      <c r="BC285" s="3"/>
      <c r="BD285" s="3"/>
      <c r="BE285" s="239"/>
      <c r="BF285" s="3"/>
      <c r="BG285" s="223">
        <v>218.0</v>
      </c>
      <c r="BH285" s="325"/>
      <c r="BI285" s="326"/>
      <c r="BJ285" s="3"/>
      <c r="BK285" s="3"/>
      <c r="BL285" s="3"/>
      <c r="BM285" s="3"/>
      <c r="BN285" s="3"/>
      <c r="BO285" s="3"/>
      <c r="BP285" s="3"/>
      <c r="BQ285" s="3"/>
      <c r="BR285" s="3"/>
      <c r="BS285" s="3"/>
      <c r="BT285" s="3"/>
      <c r="BU285" s="3"/>
      <c r="BV285" s="3"/>
      <c r="BW285" s="3"/>
      <c r="BX285" s="239"/>
      <c r="BY285" s="3"/>
      <c r="BZ285" s="223">
        <v>218.0</v>
      </c>
      <c r="CA285" s="325"/>
      <c r="CB285" s="326"/>
      <c r="CC285" s="3"/>
      <c r="CD285" s="3"/>
      <c r="CE285" s="3"/>
      <c r="CF285" s="3"/>
      <c r="CG285" s="3"/>
      <c r="CH285" s="3"/>
      <c r="CI285" s="3"/>
      <c r="CJ285" s="3"/>
      <c r="CK285" s="3"/>
      <c r="CL285" s="3"/>
      <c r="CM285" s="3"/>
      <c r="CN285" s="3"/>
      <c r="CO285" s="3"/>
      <c r="CP285" s="3"/>
      <c r="CQ285" s="239"/>
    </row>
    <row r="286" ht="12.75" customHeight="1">
      <c r="A286" s="3"/>
      <c r="B286" s="223">
        <v>219.0</v>
      </c>
      <c r="C286" s="325"/>
      <c r="D286" s="326"/>
      <c r="E286" s="3"/>
      <c r="F286" s="3"/>
      <c r="G286" s="3"/>
      <c r="H286" s="3"/>
      <c r="I286" s="3"/>
      <c r="J286" s="3"/>
      <c r="K286" s="3"/>
      <c r="L286" s="3"/>
      <c r="M286" s="3"/>
      <c r="N286" s="3"/>
      <c r="O286" s="3"/>
      <c r="P286" s="3"/>
      <c r="Q286" s="3"/>
      <c r="R286" s="3"/>
      <c r="S286" s="239"/>
      <c r="T286" s="3"/>
      <c r="U286" s="223">
        <v>219.0</v>
      </c>
      <c r="V286" s="325"/>
      <c r="W286" s="326"/>
      <c r="X286" s="3"/>
      <c r="Y286" s="3"/>
      <c r="Z286" s="3"/>
      <c r="AA286" s="3"/>
      <c r="AB286" s="3"/>
      <c r="AC286" s="3"/>
      <c r="AD286" s="3"/>
      <c r="AE286" s="3"/>
      <c r="AF286" s="3"/>
      <c r="AG286" s="3"/>
      <c r="AH286" s="3"/>
      <c r="AI286" s="3"/>
      <c r="AJ286" s="3"/>
      <c r="AK286" s="3"/>
      <c r="AL286" s="239"/>
      <c r="AM286" s="3"/>
      <c r="AN286" s="223">
        <v>219.0</v>
      </c>
      <c r="AO286" s="325"/>
      <c r="AP286" s="326"/>
      <c r="AQ286" s="3"/>
      <c r="AR286" s="3"/>
      <c r="AS286" s="3"/>
      <c r="AT286" s="3"/>
      <c r="AU286" s="3"/>
      <c r="AV286" s="3"/>
      <c r="AW286" s="3"/>
      <c r="AX286" s="3"/>
      <c r="AY286" s="3"/>
      <c r="AZ286" s="3"/>
      <c r="BA286" s="3"/>
      <c r="BB286" s="3"/>
      <c r="BC286" s="3"/>
      <c r="BD286" s="3"/>
      <c r="BE286" s="239"/>
      <c r="BF286" s="3"/>
      <c r="BG286" s="223">
        <v>219.0</v>
      </c>
      <c r="BH286" s="325"/>
      <c r="BI286" s="326"/>
      <c r="BJ286" s="3"/>
      <c r="BK286" s="3"/>
      <c r="BL286" s="3"/>
      <c r="BM286" s="3"/>
      <c r="BN286" s="3"/>
      <c r="BO286" s="3"/>
      <c r="BP286" s="3"/>
      <c r="BQ286" s="3"/>
      <c r="BR286" s="3"/>
      <c r="BS286" s="3"/>
      <c r="BT286" s="3"/>
      <c r="BU286" s="3"/>
      <c r="BV286" s="3"/>
      <c r="BW286" s="3"/>
      <c r="BX286" s="239"/>
      <c r="BY286" s="3"/>
      <c r="BZ286" s="223">
        <v>219.0</v>
      </c>
      <c r="CA286" s="325"/>
      <c r="CB286" s="326"/>
      <c r="CC286" s="3"/>
      <c r="CD286" s="3"/>
      <c r="CE286" s="3"/>
      <c r="CF286" s="3"/>
      <c r="CG286" s="3"/>
      <c r="CH286" s="3"/>
      <c r="CI286" s="3"/>
      <c r="CJ286" s="3"/>
      <c r="CK286" s="3"/>
      <c r="CL286" s="3"/>
      <c r="CM286" s="3"/>
      <c r="CN286" s="3"/>
      <c r="CO286" s="3"/>
      <c r="CP286" s="3"/>
      <c r="CQ286" s="239"/>
    </row>
    <row r="287" ht="12.75" customHeight="1">
      <c r="A287" s="3"/>
      <c r="B287" s="223">
        <v>220.0</v>
      </c>
      <c r="C287" s="325"/>
      <c r="D287" s="326"/>
      <c r="E287" s="3"/>
      <c r="F287" s="3"/>
      <c r="G287" s="3"/>
      <c r="H287" s="3"/>
      <c r="I287" s="3"/>
      <c r="J287" s="3"/>
      <c r="K287" s="3"/>
      <c r="L287" s="3"/>
      <c r="M287" s="3"/>
      <c r="N287" s="3"/>
      <c r="O287" s="3"/>
      <c r="P287" s="3"/>
      <c r="Q287" s="3"/>
      <c r="R287" s="3"/>
      <c r="S287" s="239"/>
      <c r="T287" s="3"/>
      <c r="U287" s="223">
        <v>220.0</v>
      </c>
      <c r="V287" s="325"/>
      <c r="W287" s="326"/>
      <c r="X287" s="3"/>
      <c r="Y287" s="3"/>
      <c r="Z287" s="3"/>
      <c r="AA287" s="3"/>
      <c r="AB287" s="3"/>
      <c r="AC287" s="3"/>
      <c r="AD287" s="3"/>
      <c r="AE287" s="3"/>
      <c r="AF287" s="3"/>
      <c r="AG287" s="3"/>
      <c r="AH287" s="3"/>
      <c r="AI287" s="3"/>
      <c r="AJ287" s="3"/>
      <c r="AK287" s="3"/>
      <c r="AL287" s="239"/>
      <c r="AM287" s="3"/>
      <c r="AN287" s="223">
        <v>220.0</v>
      </c>
      <c r="AO287" s="325"/>
      <c r="AP287" s="326"/>
      <c r="AQ287" s="3"/>
      <c r="AR287" s="3"/>
      <c r="AS287" s="3"/>
      <c r="AT287" s="3"/>
      <c r="AU287" s="3"/>
      <c r="AV287" s="3"/>
      <c r="AW287" s="3"/>
      <c r="AX287" s="3"/>
      <c r="AY287" s="3"/>
      <c r="AZ287" s="3"/>
      <c r="BA287" s="3"/>
      <c r="BB287" s="3"/>
      <c r="BC287" s="3"/>
      <c r="BD287" s="3"/>
      <c r="BE287" s="239"/>
      <c r="BF287" s="3"/>
      <c r="BG287" s="223">
        <v>220.0</v>
      </c>
      <c r="BH287" s="325"/>
      <c r="BI287" s="326"/>
      <c r="BJ287" s="3"/>
      <c r="BK287" s="3"/>
      <c r="BL287" s="3"/>
      <c r="BM287" s="3"/>
      <c r="BN287" s="3"/>
      <c r="BO287" s="3"/>
      <c r="BP287" s="3"/>
      <c r="BQ287" s="3"/>
      <c r="BR287" s="3"/>
      <c r="BS287" s="3"/>
      <c r="BT287" s="3"/>
      <c r="BU287" s="3"/>
      <c r="BV287" s="3"/>
      <c r="BW287" s="3"/>
      <c r="BX287" s="239"/>
      <c r="BY287" s="3"/>
      <c r="BZ287" s="223">
        <v>220.0</v>
      </c>
      <c r="CA287" s="325"/>
      <c r="CB287" s="326"/>
      <c r="CC287" s="3"/>
      <c r="CD287" s="3"/>
      <c r="CE287" s="3"/>
      <c r="CF287" s="3"/>
      <c r="CG287" s="3"/>
      <c r="CH287" s="3"/>
      <c r="CI287" s="3"/>
      <c r="CJ287" s="3"/>
      <c r="CK287" s="3"/>
      <c r="CL287" s="3"/>
      <c r="CM287" s="3"/>
      <c r="CN287" s="3"/>
      <c r="CO287" s="3"/>
      <c r="CP287" s="3"/>
      <c r="CQ287" s="239"/>
    </row>
    <row r="288" ht="12.75" customHeight="1">
      <c r="A288" s="3"/>
      <c r="B288" s="223">
        <v>221.0</v>
      </c>
      <c r="C288" s="325"/>
      <c r="D288" s="326"/>
      <c r="E288" s="3"/>
      <c r="F288" s="3"/>
      <c r="G288" s="3"/>
      <c r="H288" s="3"/>
      <c r="I288" s="3"/>
      <c r="J288" s="3"/>
      <c r="K288" s="3"/>
      <c r="L288" s="3"/>
      <c r="M288" s="3"/>
      <c r="N288" s="3"/>
      <c r="O288" s="3"/>
      <c r="P288" s="3"/>
      <c r="Q288" s="3"/>
      <c r="R288" s="3"/>
      <c r="S288" s="239"/>
      <c r="T288" s="3"/>
      <c r="U288" s="223">
        <v>221.0</v>
      </c>
      <c r="V288" s="325"/>
      <c r="W288" s="326"/>
      <c r="X288" s="3"/>
      <c r="Y288" s="3"/>
      <c r="Z288" s="3"/>
      <c r="AA288" s="3"/>
      <c r="AB288" s="3"/>
      <c r="AC288" s="3"/>
      <c r="AD288" s="3"/>
      <c r="AE288" s="3"/>
      <c r="AF288" s="3"/>
      <c r="AG288" s="3"/>
      <c r="AH288" s="3"/>
      <c r="AI288" s="3"/>
      <c r="AJ288" s="3"/>
      <c r="AK288" s="3"/>
      <c r="AL288" s="239"/>
      <c r="AM288" s="3"/>
      <c r="AN288" s="223">
        <v>221.0</v>
      </c>
      <c r="AO288" s="325"/>
      <c r="AP288" s="326"/>
      <c r="AQ288" s="3"/>
      <c r="AR288" s="3"/>
      <c r="AS288" s="3"/>
      <c r="AT288" s="3"/>
      <c r="AU288" s="3"/>
      <c r="AV288" s="3"/>
      <c r="AW288" s="3"/>
      <c r="AX288" s="3"/>
      <c r="AY288" s="3"/>
      <c r="AZ288" s="3"/>
      <c r="BA288" s="3"/>
      <c r="BB288" s="3"/>
      <c r="BC288" s="3"/>
      <c r="BD288" s="3"/>
      <c r="BE288" s="239"/>
      <c r="BF288" s="3"/>
      <c r="BG288" s="223">
        <v>221.0</v>
      </c>
      <c r="BH288" s="325"/>
      <c r="BI288" s="326"/>
      <c r="BJ288" s="3"/>
      <c r="BK288" s="3"/>
      <c r="BL288" s="3"/>
      <c r="BM288" s="3"/>
      <c r="BN288" s="3"/>
      <c r="BO288" s="3"/>
      <c r="BP288" s="3"/>
      <c r="BQ288" s="3"/>
      <c r="BR288" s="3"/>
      <c r="BS288" s="3"/>
      <c r="BT288" s="3"/>
      <c r="BU288" s="3"/>
      <c r="BV288" s="3"/>
      <c r="BW288" s="3"/>
      <c r="BX288" s="239"/>
      <c r="BY288" s="3"/>
      <c r="BZ288" s="223">
        <v>221.0</v>
      </c>
      <c r="CA288" s="325"/>
      <c r="CB288" s="326"/>
      <c r="CC288" s="3"/>
      <c r="CD288" s="3"/>
      <c r="CE288" s="3"/>
      <c r="CF288" s="3"/>
      <c r="CG288" s="3"/>
      <c r="CH288" s="3"/>
      <c r="CI288" s="3"/>
      <c r="CJ288" s="3"/>
      <c r="CK288" s="3"/>
      <c r="CL288" s="3"/>
      <c r="CM288" s="3"/>
      <c r="CN288" s="3"/>
      <c r="CO288" s="3"/>
      <c r="CP288" s="3"/>
      <c r="CQ288" s="239"/>
    </row>
    <row r="289" ht="12.75" customHeight="1">
      <c r="A289" s="3"/>
      <c r="B289" s="223">
        <v>222.0</v>
      </c>
      <c r="C289" s="325"/>
      <c r="D289" s="326"/>
      <c r="E289" s="3"/>
      <c r="F289" s="3"/>
      <c r="G289" s="3"/>
      <c r="H289" s="3"/>
      <c r="I289" s="3"/>
      <c r="J289" s="3"/>
      <c r="K289" s="3"/>
      <c r="L289" s="3"/>
      <c r="M289" s="3"/>
      <c r="N289" s="3"/>
      <c r="O289" s="3"/>
      <c r="P289" s="3"/>
      <c r="Q289" s="3"/>
      <c r="R289" s="3"/>
      <c r="S289" s="239"/>
      <c r="T289" s="3"/>
      <c r="U289" s="223">
        <v>222.0</v>
      </c>
      <c r="V289" s="325"/>
      <c r="W289" s="326"/>
      <c r="X289" s="3"/>
      <c r="Y289" s="3"/>
      <c r="Z289" s="3"/>
      <c r="AA289" s="3"/>
      <c r="AB289" s="3"/>
      <c r="AC289" s="3"/>
      <c r="AD289" s="3"/>
      <c r="AE289" s="3"/>
      <c r="AF289" s="3"/>
      <c r="AG289" s="3"/>
      <c r="AH289" s="3"/>
      <c r="AI289" s="3"/>
      <c r="AJ289" s="3"/>
      <c r="AK289" s="3"/>
      <c r="AL289" s="239"/>
      <c r="AM289" s="3"/>
      <c r="AN289" s="223">
        <v>222.0</v>
      </c>
      <c r="AO289" s="325"/>
      <c r="AP289" s="326"/>
      <c r="AQ289" s="3"/>
      <c r="AR289" s="3"/>
      <c r="AS289" s="3"/>
      <c r="AT289" s="3"/>
      <c r="AU289" s="3"/>
      <c r="AV289" s="3"/>
      <c r="AW289" s="3"/>
      <c r="AX289" s="3"/>
      <c r="AY289" s="3"/>
      <c r="AZ289" s="3"/>
      <c r="BA289" s="3"/>
      <c r="BB289" s="3"/>
      <c r="BC289" s="3"/>
      <c r="BD289" s="3"/>
      <c r="BE289" s="239"/>
      <c r="BF289" s="3"/>
      <c r="BG289" s="223">
        <v>222.0</v>
      </c>
      <c r="BH289" s="325"/>
      <c r="BI289" s="326"/>
      <c r="BJ289" s="3"/>
      <c r="BK289" s="3"/>
      <c r="BL289" s="3"/>
      <c r="BM289" s="3"/>
      <c r="BN289" s="3"/>
      <c r="BO289" s="3"/>
      <c r="BP289" s="3"/>
      <c r="BQ289" s="3"/>
      <c r="BR289" s="3"/>
      <c r="BS289" s="3"/>
      <c r="BT289" s="3"/>
      <c r="BU289" s="3"/>
      <c r="BV289" s="3"/>
      <c r="BW289" s="3"/>
      <c r="BX289" s="239"/>
      <c r="BY289" s="3"/>
      <c r="BZ289" s="223">
        <v>222.0</v>
      </c>
      <c r="CA289" s="325"/>
      <c r="CB289" s="326"/>
      <c r="CC289" s="3"/>
      <c r="CD289" s="3"/>
      <c r="CE289" s="3"/>
      <c r="CF289" s="3"/>
      <c r="CG289" s="3"/>
      <c r="CH289" s="3"/>
      <c r="CI289" s="3"/>
      <c r="CJ289" s="3"/>
      <c r="CK289" s="3"/>
      <c r="CL289" s="3"/>
      <c r="CM289" s="3"/>
      <c r="CN289" s="3"/>
      <c r="CO289" s="3"/>
      <c r="CP289" s="3"/>
      <c r="CQ289" s="239"/>
    </row>
    <row r="290" ht="12.75" customHeight="1">
      <c r="A290" s="3"/>
      <c r="B290" s="223">
        <v>223.0</v>
      </c>
      <c r="C290" s="325"/>
      <c r="D290" s="326"/>
      <c r="E290" s="3"/>
      <c r="F290" s="3"/>
      <c r="G290" s="3"/>
      <c r="H290" s="3"/>
      <c r="I290" s="3"/>
      <c r="J290" s="3"/>
      <c r="K290" s="3"/>
      <c r="L290" s="3"/>
      <c r="M290" s="3"/>
      <c r="N290" s="3"/>
      <c r="O290" s="3"/>
      <c r="P290" s="3"/>
      <c r="Q290" s="3"/>
      <c r="R290" s="3"/>
      <c r="S290" s="239"/>
      <c r="T290" s="3"/>
      <c r="U290" s="223">
        <v>223.0</v>
      </c>
      <c r="V290" s="325"/>
      <c r="W290" s="326"/>
      <c r="X290" s="3"/>
      <c r="Y290" s="3"/>
      <c r="Z290" s="3"/>
      <c r="AA290" s="3"/>
      <c r="AB290" s="3"/>
      <c r="AC290" s="3"/>
      <c r="AD290" s="3"/>
      <c r="AE290" s="3"/>
      <c r="AF290" s="3"/>
      <c r="AG290" s="3"/>
      <c r="AH290" s="3"/>
      <c r="AI290" s="3"/>
      <c r="AJ290" s="3"/>
      <c r="AK290" s="3"/>
      <c r="AL290" s="239"/>
      <c r="AM290" s="3"/>
      <c r="AN290" s="223">
        <v>223.0</v>
      </c>
      <c r="AO290" s="325"/>
      <c r="AP290" s="326"/>
      <c r="AQ290" s="3"/>
      <c r="AR290" s="3"/>
      <c r="AS290" s="3"/>
      <c r="AT290" s="3"/>
      <c r="AU290" s="3"/>
      <c r="AV290" s="3"/>
      <c r="AW290" s="3"/>
      <c r="AX290" s="3"/>
      <c r="AY290" s="3"/>
      <c r="AZ290" s="3"/>
      <c r="BA290" s="3"/>
      <c r="BB290" s="3"/>
      <c r="BC290" s="3"/>
      <c r="BD290" s="3"/>
      <c r="BE290" s="239"/>
      <c r="BF290" s="3"/>
      <c r="BG290" s="223">
        <v>223.0</v>
      </c>
      <c r="BH290" s="325"/>
      <c r="BI290" s="326"/>
      <c r="BJ290" s="3"/>
      <c r="BK290" s="3"/>
      <c r="BL290" s="3"/>
      <c r="BM290" s="3"/>
      <c r="BN290" s="3"/>
      <c r="BO290" s="3"/>
      <c r="BP290" s="3"/>
      <c r="BQ290" s="3"/>
      <c r="BR290" s="3"/>
      <c r="BS290" s="3"/>
      <c r="BT290" s="3"/>
      <c r="BU290" s="3"/>
      <c r="BV290" s="3"/>
      <c r="BW290" s="3"/>
      <c r="BX290" s="239"/>
      <c r="BY290" s="3"/>
      <c r="BZ290" s="223">
        <v>223.0</v>
      </c>
      <c r="CA290" s="325"/>
      <c r="CB290" s="326"/>
      <c r="CC290" s="3"/>
      <c r="CD290" s="3"/>
      <c r="CE290" s="3"/>
      <c r="CF290" s="3"/>
      <c r="CG290" s="3"/>
      <c r="CH290" s="3"/>
      <c r="CI290" s="3"/>
      <c r="CJ290" s="3"/>
      <c r="CK290" s="3"/>
      <c r="CL290" s="3"/>
      <c r="CM290" s="3"/>
      <c r="CN290" s="3"/>
      <c r="CO290" s="3"/>
      <c r="CP290" s="3"/>
      <c r="CQ290" s="239"/>
    </row>
    <row r="291" ht="12.75" customHeight="1">
      <c r="A291" s="3"/>
      <c r="B291" s="223">
        <v>224.0</v>
      </c>
      <c r="C291" s="325"/>
      <c r="D291" s="326"/>
      <c r="E291" s="3"/>
      <c r="F291" s="3"/>
      <c r="G291" s="3"/>
      <c r="H291" s="3"/>
      <c r="I291" s="3"/>
      <c r="J291" s="3"/>
      <c r="K291" s="3"/>
      <c r="L291" s="3"/>
      <c r="M291" s="3"/>
      <c r="N291" s="3"/>
      <c r="O291" s="3"/>
      <c r="P291" s="3"/>
      <c r="Q291" s="3"/>
      <c r="R291" s="3"/>
      <c r="S291" s="239"/>
      <c r="T291" s="3"/>
      <c r="U291" s="223">
        <v>224.0</v>
      </c>
      <c r="V291" s="325"/>
      <c r="W291" s="326"/>
      <c r="X291" s="3"/>
      <c r="Y291" s="3"/>
      <c r="Z291" s="3"/>
      <c r="AA291" s="3"/>
      <c r="AB291" s="3"/>
      <c r="AC291" s="3"/>
      <c r="AD291" s="3"/>
      <c r="AE291" s="3"/>
      <c r="AF291" s="3"/>
      <c r="AG291" s="3"/>
      <c r="AH291" s="3"/>
      <c r="AI291" s="3"/>
      <c r="AJ291" s="3"/>
      <c r="AK291" s="3"/>
      <c r="AL291" s="239"/>
      <c r="AM291" s="3"/>
      <c r="AN291" s="223">
        <v>224.0</v>
      </c>
      <c r="AO291" s="325"/>
      <c r="AP291" s="326"/>
      <c r="AQ291" s="3"/>
      <c r="AR291" s="3"/>
      <c r="AS291" s="3"/>
      <c r="AT291" s="3"/>
      <c r="AU291" s="3"/>
      <c r="AV291" s="3"/>
      <c r="AW291" s="3"/>
      <c r="AX291" s="3"/>
      <c r="AY291" s="3"/>
      <c r="AZ291" s="3"/>
      <c r="BA291" s="3"/>
      <c r="BB291" s="3"/>
      <c r="BC291" s="3"/>
      <c r="BD291" s="3"/>
      <c r="BE291" s="239"/>
      <c r="BF291" s="3"/>
      <c r="BG291" s="223">
        <v>224.0</v>
      </c>
      <c r="BH291" s="325"/>
      <c r="BI291" s="326"/>
      <c r="BJ291" s="3"/>
      <c r="BK291" s="3"/>
      <c r="BL291" s="3"/>
      <c r="BM291" s="3"/>
      <c r="BN291" s="3"/>
      <c r="BO291" s="3"/>
      <c r="BP291" s="3"/>
      <c r="BQ291" s="3"/>
      <c r="BR291" s="3"/>
      <c r="BS291" s="3"/>
      <c r="BT291" s="3"/>
      <c r="BU291" s="3"/>
      <c r="BV291" s="3"/>
      <c r="BW291" s="3"/>
      <c r="BX291" s="239"/>
      <c r="BY291" s="3"/>
      <c r="BZ291" s="223">
        <v>224.0</v>
      </c>
      <c r="CA291" s="325"/>
      <c r="CB291" s="326"/>
      <c r="CC291" s="3"/>
      <c r="CD291" s="3"/>
      <c r="CE291" s="3"/>
      <c r="CF291" s="3"/>
      <c r="CG291" s="3"/>
      <c r="CH291" s="3"/>
      <c r="CI291" s="3"/>
      <c r="CJ291" s="3"/>
      <c r="CK291" s="3"/>
      <c r="CL291" s="3"/>
      <c r="CM291" s="3"/>
      <c r="CN291" s="3"/>
      <c r="CO291" s="3"/>
      <c r="CP291" s="3"/>
      <c r="CQ291" s="239"/>
    </row>
    <row r="292" ht="12.75" customHeight="1">
      <c r="A292" s="3"/>
      <c r="B292" s="223">
        <v>225.0</v>
      </c>
      <c r="C292" s="325"/>
      <c r="D292" s="326"/>
      <c r="E292" s="3"/>
      <c r="F292" s="3"/>
      <c r="G292" s="3"/>
      <c r="H292" s="3"/>
      <c r="I292" s="3"/>
      <c r="J292" s="3"/>
      <c r="K292" s="3"/>
      <c r="L292" s="3"/>
      <c r="M292" s="3"/>
      <c r="N292" s="3"/>
      <c r="O292" s="3"/>
      <c r="P292" s="3"/>
      <c r="Q292" s="3"/>
      <c r="R292" s="3"/>
      <c r="S292" s="239"/>
      <c r="T292" s="3"/>
      <c r="U292" s="223">
        <v>225.0</v>
      </c>
      <c r="V292" s="325"/>
      <c r="W292" s="326"/>
      <c r="X292" s="3"/>
      <c r="Y292" s="3"/>
      <c r="Z292" s="3"/>
      <c r="AA292" s="3"/>
      <c r="AB292" s="3"/>
      <c r="AC292" s="3"/>
      <c r="AD292" s="3"/>
      <c r="AE292" s="3"/>
      <c r="AF292" s="3"/>
      <c r="AG292" s="3"/>
      <c r="AH292" s="3"/>
      <c r="AI292" s="3"/>
      <c r="AJ292" s="3"/>
      <c r="AK292" s="3"/>
      <c r="AL292" s="239"/>
      <c r="AM292" s="3"/>
      <c r="AN292" s="223">
        <v>225.0</v>
      </c>
      <c r="AO292" s="325"/>
      <c r="AP292" s="326"/>
      <c r="AQ292" s="3"/>
      <c r="AR292" s="3"/>
      <c r="AS292" s="3"/>
      <c r="AT292" s="3"/>
      <c r="AU292" s="3"/>
      <c r="AV292" s="3"/>
      <c r="AW292" s="3"/>
      <c r="AX292" s="3"/>
      <c r="AY292" s="3"/>
      <c r="AZ292" s="3"/>
      <c r="BA292" s="3"/>
      <c r="BB292" s="3"/>
      <c r="BC292" s="3"/>
      <c r="BD292" s="3"/>
      <c r="BE292" s="239"/>
      <c r="BF292" s="3"/>
      <c r="BG292" s="223">
        <v>225.0</v>
      </c>
      <c r="BH292" s="325"/>
      <c r="BI292" s="326"/>
      <c r="BJ292" s="3"/>
      <c r="BK292" s="3"/>
      <c r="BL292" s="3"/>
      <c r="BM292" s="3"/>
      <c r="BN292" s="3"/>
      <c r="BO292" s="3"/>
      <c r="BP292" s="3"/>
      <c r="BQ292" s="3"/>
      <c r="BR292" s="3"/>
      <c r="BS292" s="3"/>
      <c r="BT292" s="3"/>
      <c r="BU292" s="3"/>
      <c r="BV292" s="3"/>
      <c r="BW292" s="3"/>
      <c r="BX292" s="239"/>
      <c r="BY292" s="3"/>
      <c r="BZ292" s="223">
        <v>225.0</v>
      </c>
      <c r="CA292" s="325"/>
      <c r="CB292" s="326"/>
      <c r="CC292" s="3"/>
      <c r="CD292" s="3"/>
      <c r="CE292" s="3"/>
      <c r="CF292" s="3"/>
      <c r="CG292" s="3"/>
      <c r="CH292" s="3"/>
      <c r="CI292" s="3"/>
      <c r="CJ292" s="3"/>
      <c r="CK292" s="3"/>
      <c r="CL292" s="3"/>
      <c r="CM292" s="3"/>
      <c r="CN292" s="3"/>
      <c r="CO292" s="3"/>
      <c r="CP292" s="3"/>
      <c r="CQ292" s="239"/>
    </row>
    <row r="293" ht="12.75" customHeight="1">
      <c r="A293" s="3"/>
      <c r="B293" s="223">
        <v>226.0</v>
      </c>
      <c r="C293" s="325"/>
      <c r="D293" s="326"/>
      <c r="E293" s="3"/>
      <c r="F293" s="3"/>
      <c r="G293" s="3"/>
      <c r="H293" s="3"/>
      <c r="I293" s="3"/>
      <c r="J293" s="3"/>
      <c r="K293" s="3"/>
      <c r="L293" s="3"/>
      <c r="M293" s="3"/>
      <c r="N293" s="3"/>
      <c r="O293" s="3"/>
      <c r="P293" s="3"/>
      <c r="Q293" s="3"/>
      <c r="R293" s="3"/>
      <c r="S293" s="239"/>
      <c r="T293" s="3"/>
      <c r="U293" s="223">
        <v>226.0</v>
      </c>
      <c r="V293" s="325"/>
      <c r="W293" s="326"/>
      <c r="X293" s="3"/>
      <c r="Y293" s="3"/>
      <c r="Z293" s="3"/>
      <c r="AA293" s="3"/>
      <c r="AB293" s="3"/>
      <c r="AC293" s="3"/>
      <c r="AD293" s="3"/>
      <c r="AE293" s="3"/>
      <c r="AF293" s="3"/>
      <c r="AG293" s="3"/>
      <c r="AH293" s="3"/>
      <c r="AI293" s="3"/>
      <c r="AJ293" s="3"/>
      <c r="AK293" s="3"/>
      <c r="AL293" s="239"/>
      <c r="AM293" s="3"/>
      <c r="AN293" s="223">
        <v>226.0</v>
      </c>
      <c r="AO293" s="325"/>
      <c r="AP293" s="326"/>
      <c r="AQ293" s="3"/>
      <c r="AR293" s="3"/>
      <c r="AS293" s="3"/>
      <c r="AT293" s="3"/>
      <c r="AU293" s="3"/>
      <c r="AV293" s="3"/>
      <c r="AW293" s="3"/>
      <c r="AX293" s="3"/>
      <c r="AY293" s="3"/>
      <c r="AZ293" s="3"/>
      <c r="BA293" s="3"/>
      <c r="BB293" s="3"/>
      <c r="BC293" s="3"/>
      <c r="BD293" s="3"/>
      <c r="BE293" s="239"/>
      <c r="BF293" s="3"/>
      <c r="BG293" s="223">
        <v>226.0</v>
      </c>
      <c r="BH293" s="325"/>
      <c r="BI293" s="326"/>
      <c r="BJ293" s="3"/>
      <c r="BK293" s="3"/>
      <c r="BL293" s="3"/>
      <c r="BM293" s="3"/>
      <c r="BN293" s="3"/>
      <c r="BO293" s="3"/>
      <c r="BP293" s="3"/>
      <c r="BQ293" s="3"/>
      <c r="BR293" s="3"/>
      <c r="BS293" s="3"/>
      <c r="BT293" s="3"/>
      <c r="BU293" s="3"/>
      <c r="BV293" s="3"/>
      <c r="BW293" s="3"/>
      <c r="BX293" s="239"/>
      <c r="BY293" s="3"/>
      <c r="BZ293" s="223">
        <v>226.0</v>
      </c>
      <c r="CA293" s="325"/>
      <c r="CB293" s="326"/>
      <c r="CC293" s="3"/>
      <c r="CD293" s="3"/>
      <c r="CE293" s="3"/>
      <c r="CF293" s="3"/>
      <c r="CG293" s="3"/>
      <c r="CH293" s="3"/>
      <c r="CI293" s="3"/>
      <c r="CJ293" s="3"/>
      <c r="CK293" s="3"/>
      <c r="CL293" s="3"/>
      <c r="CM293" s="3"/>
      <c r="CN293" s="3"/>
      <c r="CO293" s="3"/>
      <c r="CP293" s="3"/>
      <c r="CQ293" s="239"/>
    </row>
    <row r="294" ht="12.75" customHeight="1">
      <c r="A294" s="3"/>
      <c r="B294" s="223">
        <v>227.0</v>
      </c>
      <c r="C294" s="325"/>
      <c r="D294" s="326"/>
      <c r="E294" s="3"/>
      <c r="F294" s="3"/>
      <c r="G294" s="3"/>
      <c r="H294" s="3"/>
      <c r="I294" s="3"/>
      <c r="J294" s="3"/>
      <c r="K294" s="3"/>
      <c r="L294" s="3"/>
      <c r="M294" s="3"/>
      <c r="N294" s="3"/>
      <c r="O294" s="3"/>
      <c r="P294" s="3"/>
      <c r="Q294" s="3"/>
      <c r="R294" s="3"/>
      <c r="S294" s="239"/>
      <c r="T294" s="3"/>
      <c r="U294" s="223">
        <v>227.0</v>
      </c>
      <c r="V294" s="325"/>
      <c r="W294" s="326"/>
      <c r="X294" s="3"/>
      <c r="Y294" s="3"/>
      <c r="Z294" s="3"/>
      <c r="AA294" s="3"/>
      <c r="AB294" s="3"/>
      <c r="AC294" s="3"/>
      <c r="AD294" s="3"/>
      <c r="AE294" s="3"/>
      <c r="AF294" s="3"/>
      <c r="AG294" s="3"/>
      <c r="AH294" s="3"/>
      <c r="AI294" s="3"/>
      <c r="AJ294" s="3"/>
      <c r="AK294" s="3"/>
      <c r="AL294" s="239"/>
      <c r="AM294" s="3"/>
      <c r="AN294" s="223">
        <v>227.0</v>
      </c>
      <c r="AO294" s="325"/>
      <c r="AP294" s="326"/>
      <c r="AQ294" s="3"/>
      <c r="AR294" s="3"/>
      <c r="AS294" s="3"/>
      <c r="AT294" s="3"/>
      <c r="AU294" s="3"/>
      <c r="AV294" s="3"/>
      <c r="AW294" s="3"/>
      <c r="AX294" s="3"/>
      <c r="AY294" s="3"/>
      <c r="AZ294" s="3"/>
      <c r="BA294" s="3"/>
      <c r="BB294" s="3"/>
      <c r="BC294" s="3"/>
      <c r="BD294" s="3"/>
      <c r="BE294" s="239"/>
      <c r="BF294" s="3"/>
      <c r="BG294" s="223">
        <v>227.0</v>
      </c>
      <c r="BH294" s="325"/>
      <c r="BI294" s="326"/>
      <c r="BJ294" s="3"/>
      <c r="BK294" s="3"/>
      <c r="BL294" s="3"/>
      <c r="BM294" s="3"/>
      <c r="BN294" s="3"/>
      <c r="BO294" s="3"/>
      <c r="BP294" s="3"/>
      <c r="BQ294" s="3"/>
      <c r="BR294" s="3"/>
      <c r="BS294" s="3"/>
      <c r="BT294" s="3"/>
      <c r="BU294" s="3"/>
      <c r="BV294" s="3"/>
      <c r="BW294" s="3"/>
      <c r="BX294" s="239"/>
      <c r="BY294" s="3"/>
      <c r="BZ294" s="223">
        <v>227.0</v>
      </c>
      <c r="CA294" s="325"/>
      <c r="CB294" s="326"/>
      <c r="CC294" s="3"/>
      <c r="CD294" s="3"/>
      <c r="CE294" s="3"/>
      <c r="CF294" s="3"/>
      <c r="CG294" s="3"/>
      <c r="CH294" s="3"/>
      <c r="CI294" s="3"/>
      <c r="CJ294" s="3"/>
      <c r="CK294" s="3"/>
      <c r="CL294" s="3"/>
      <c r="CM294" s="3"/>
      <c r="CN294" s="3"/>
      <c r="CO294" s="3"/>
      <c r="CP294" s="3"/>
      <c r="CQ294" s="239"/>
    </row>
    <row r="295" ht="12.75" customHeight="1">
      <c r="A295" s="3"/>
      <c r="B295" s="223">
        <v>228.0</v>
      </c>
      <c r="C295" s="325"/>
      <c r="D295" s="326"/>
      <c r="E295" s="3"/>
      <c r="F295" s="3"/>
      <c r="G295" s="3"/>
      <c r="H295" s="3"/>
      <c r="I295" s="3"/>
      <c r="J295" s="3"/>
      <c r="K295" s="3"/>
      <c r="L295" s="3"/>
      <c r="M295" s="3"/>
      <c r="N295" s="3"/>
      <c r="O295" s="3"/>
      <c r="P295" s="3"/>
      <c r="Q295" s="3"/>
      <c r="R295" s="3"/>
      <c r="S295" s="239"/>
      <c r="T295" s="3"/>
      <c r="U295" s="223">
        <v>228.0</v>
      </c>
      <c r="V295" s="325"/>
      <c r="W295" s="326"/>
      <c r="X295" s="3"/>
      <c r="Y295" s="3"/>
      <c r="Z295" s="3"/>
      <c r="AA295" s="3"/>
      <c r="AB295" s="3"/>
      <c r="AC295" s="3"/>
      <c r="AD295" s="3"/>
      <c r="AE295" s="3"/>
      <c r="AF295" s="3"/>
      <c r="AG295" s="3"/>
      <c r="AH295" s="3"/>
      <c r="AI295" s="3"/>
      <c r="AJ295" s="3"/>
      <c r="AK295" s="3"/>
      <c r="AL295" s="239"/>
      <c r="AM295" s="3"/>
      <c r="AN295" s="223">
        <v>228.0</v>
      </c>
      <c r="AO295" s="325"/>
      <c r="AP295" s="326"/>
      <c r="AQ295" s="3"/>
      <c r="AR295" s="3"/>
      <c r="AS295" s="3"/>
      <c r="AT295" s="3"/>
      <c r="AU295" s="3"/>
      <c r="AV295" s="3"/>
      <c r="AW295" s="3"/>
      <c r="AX295" s="3"/>
      <c r="AY295" s="3"/>
      <c r="AZ295" s="3"/>
      <c r="BA295" s="3"/>
      <c r="BB295" s="3"/>
      <c r="BC295" s="3"/>
      <c r="BD295" s="3"/>
      <c r="BE295" s="239"/>
      <c r="BF295" s="3"/>
      <c r="BG295" s="223">
        <v>228.0</v>
      </c>
      <c r="BH295" s="325"/>
      <c r="BI295" s="326"/>
      <c r="BJ295" s="3"/>
      <c r="BK295" s="3"/>
      <c r="BL295" s="3"/>
      <c r="BM295" s="3"/>
      <c r="BN295" s="3"/>
      <c r="BO295" s="3"/>
      <c r="BP295" s="3"/>
      <c r="BQ295" s="3"/>
      <c r="BR295" s="3"/>
      <c r="BS295" s="3"/>
      <c r="BT295" s="3"/>
      <c r="BU295" s="3"/>
      <c r="BV295" s="3"/>
      <c r="BW295" s="3"/>
      <c r="BX295" s="239"/>
      <c r="BY295" s="3"/>
      <c r="BZ295" s="223">
        <v>228.0</v>
      </c>
      <c r="CA295" s="325"/>
      <c r="CB295" s="326"/>
      <c r="CC295" s="3"/>
      <c r="CD295" s="3"/>
      <c r="CE295" s="3"/>
      <c r="CF295" s="3"/>
      <c r="CG295" s="3"/>
      <c r="CH295" s="3"/>
      <c r="CI295" s="3"/>
      <c r="CJ295" s="3"/>
      <c r="CK295" s="3"/>
      <c r="CL295" s="3"/>
      <c r="CM295" s="3"/>
      <c r="CN295" s="3"/>
      <c r="CO295" s="3"/>
      <c r="CP295" s="3"/>
      <c r="CQ295" s="239"/>
    </row>
    <row r="296" ht="12.75" customHeight="1">
      <c r="A296" s="3"/>
      <c r="B296" s="223">
        <v>229.0</v>
      </c>
      <c r="C296" s="325"/>
      <c r="D296" s="326"/>
      <c r="E296" s="3"/>
      <c r="F296" s="3"/>
      <c r="G296" s="3"/>
      <c r="H296" s="3"/>
      <c r="I296" s="3"/>
      <c r="J296" s="3"/>
      <c r="K296" s="3"/>
      <c r="L296" s="3"/>
      <c r="M296" s="3"/>
      <c r="N296" s="3"/>
      <c r="O296" s="3"/>
      <c r="P296" s="3"/>
      <c r="Q296" s="3"/>
      <c r="R296" s="3"/>
      <c r="S296" s="239"/>
      <c r="T296" s="3"/>
      <c r="U296" s="223">
        <v>229.0</v>
      </c>
      <c r="V296" s="325"/>
      <c r="W296" s="326"/>
      <c r="X296" s="3"/>
      <c r="Y296" s="3"/>
      <c r="Z296" s="3"/>
      <c r="AA296" s="3"/>
      <c r="AB296" s="3"/>
      <c r="AC296" s="3"/>
      <c r="AD296" s="3"/>
      <c r="AE296" s="3"/>
      <c r="AF296" s="3"/>
      <c r="AG296" s="3"/>
      <c r="AH296" s="3"/>
      <c r="AI296" s="3"/>
      <c r="AJ296" s="3"/>
      <c r="AK296" s="3"/>
      <c r="AL296" s="239"/>
      <c r="AM296" s="3"/>
      <c r="AN296" s="223">
        <v>229.0</v>
      </c>
      <c r="AO296" s="325"/>
      <c r="AP296" s="326"/>
      <c r="AQ296" s="3"/>
      <c r="AR296" s="3"/>
      <c r="AS296" s="3"/>
      <c r="AT296" s="3"/>
      <c r="AU296" s="3"/>
      <c r="AV296" s="3"/>
      <c r="AW296" s="3"/>
      <c r="AX296" s="3"/>
      <c r="AY296" s="3"/>
      <c r="AZ296" s="3"/>
      <c r="BA296" s="3"/>
      <c r="BB296" s="3"/>
      <c r="BC296" s="3"/>
      <c r="BD296" s="3"/>
      <c r="BE296" s="239"/>
      <c r="BF296" s="3"/>
      <c r="BG296" s="223">
        <v>229.0</v>
      </c>
      <c r="BH296" s="325"/>
      <c r="BI296" s="326"/>
      <c r="BJ296" s="3"/>
      <c r="BK296" s="3"/>
      <c r="BL296" s="3"/>
      <c r="BM296" s="3"/>
      <c r="BN296" s="3"/>
      <c r="BO296" s="3"/>
      <c r="BP296" s="3"/>
      <c r="BQ296" s="3"/>
      <c r="BR296" s="3"/>
      <c r="BS296" s="3"/>
      <c r="BT296" s="3"/>
      <c r="BU296" s="3"/>
      <c r="BV296" s="3"/>
      <c r="BW296" s="3"/>
      <c r="BX296" s="239"/>
      <c r="BY296" s="3"/>
      <c r="BZ296" s="223">
        <v>229.0</v>
      </c>
      <c r="CA296" s="325"/>
      <c r="CB296" s="326"/>
      <c r="CC296" s="3"/>
      <c r="CD296" s="3"/>
      <c r="CE296" s="3"/>
      <c r="CF296" s="3"/>
      <c r="CG296" s="3"/>
      <c r="CH296" s="3"/>
      <c r="CI296" s="3"/>
      <c r="CJ296" s="3"/>
      <c r="CK296" s="3"/>
      <c r="CL296" s="3"/>
      <c r="CM296" s="3"/>
      <c r="CN296" s="3"/>
      <c r="CO296" s="3"/>
      <c r="CP296" s="3"/>
      <c r="CQ296" s="239"/>
    </row>
    <row r="297" ht="12.75" customHeight="1">
      <c r="A297" s="3"/>
      <c r="B297" s="223">
        <v>230.0</v>
      </c>
      <c r="C297" s="325"/>
      <c r="D297" s="326"/>
      <c r="E297" s="3"/>
      <c r="F297" s="3"/>
      <c r="G297" s="3"/>
      <c r="H297" s="3"/>
      <c r="I297" s="3"/>
      <c r="J297" s="3"/>
      <c r="K297" s="3"/>
      <c r="L297" s="3"/>
      <c r="M297" s="3"/>
      <c r="N297" s="3"/>
      <c r="O297" s="3"/>
      <c r="P297" s="3"/>
      <c r="Q297" s="3"/>
      <c r="R297" s="3"/>
      <c r="S297" s="239"/>
      <c r="T297" s="3"/>
      <c r="U297" s="223">
        <v>230.0</v>
      </c>
      <c r="V297" s="325"/>
      <c r="W297" s="326"/>
      <c r="X297" s="3"/>
      <c r="Y297" s="3"/>
      <c r="Z297" s="3"/>
      <c r="AA297" s="3"/>
      <c r="AB297" s="3"/>
      <c r="AC297" s="3"/>
      <c r="AD297" s="3"/>
      <c r="AE297" s="3"/>
      <c r="AF297" s="3"/>
      <c r="AG297" s="3"/>
      <c r="AH297" s="3"/>
      <c r="AI297" s="3"/>
      <c r="AJ297" s="3"/>
      <c r="AK297" s="3"/>
      <c r="AL297" s="239"/>
      <c r="AM297" s="3"/>
      <c r="AN297" s="223">
        <v>230.0</v>
      </c>
      <c r="AO297" s="325"/>
      <c r="AP297" s="326"/>
      <c r="AQ297" s="3"/>
      <c r="AR297" s="3"/>
      <c r="AS297" s="3"/>
      <c r="AT297" s="3"/>
      <c r="AU297" s="3"/>
      <c r="AV297" s="3"/>
      <c r="AW297" s="3"/>
      <c r="AX297" s="3"/>
      <c r="AY297" s="3"/>
      <c r="AZ297" s="3"/>
      <c r="BA297" s="3"/>
      <c r="BB297" s="3"/>
      <c r="BC297" s="3"/>
      <c r="BD297" s="3"/>
      <c r="BE297" s="239"/>
      <c r="BF297" s="3"/>
      <c r="BG297" s="223">
        <v>230.0</v>
      </c>
      <c r="BH297" s="325"/>
      <c r="BI297" s="326"/>
      <c r="BJ297" s="3"/>
      <c r="BK297" s="3"/>
      <c r="BL297" s="3"/>
      <c r="BM297" s="3"/>
      <c r="BN297" s="3"/>
      <c r="BO297" s="3"/>
      <c r="BP297" s="3"/>
      <c r="BQ297" s="3"/>
      <c r="BR297" s="3"/>
      <c r="BS297" s="3"/>
      <c r="BT297" s="3"/>
      <c r="BU297" s="3"/>
      <c r="BV297" s="3"/>
      <c r="BW297" s="3"/>
      <c r="BX297" s="239"/>
      <c r="BY297" s="3"/>
      <c r="BZ297" s="223">
        <v>230.0</v>
      </c>
      <c r="CA297" s="325"/>
      <c r="CB297" s="326"/>
      <c r="CC297" s="3"/>
      <c r="CD297" s="3"/>
      <c r="CE297" s="3"/>
      <c r="CF297" s="3"/>
      <c r="CG297" s="3"/>
      <c r="CH297" s="3"/>
      <c r="CI297" s="3"/>
      <c r="CJ297" s="3"/>
      <c r="CK297" s="3"/>
      <c r="CL297" s="3"/>
      <c r="CM297" s="3"/>
      <c r="CN297" s="3"/>
      <c r="CO297" s="3"/>
      <c r="CP297" s="3"/>
      <c r="CQ297" s="239"/>
    </row>
    <row r="298" ht="12.75" customHeight="1">
      <c r="A298" s="3"/>
      <c r="B298" s="223">
        <v>231.0</v>
      </c>
      <c r="C298" s="325"/>
      <c r="D298" s="326"/>
      <c r="E298" s="3"/>
      <c r="F298" s="3"/>
      <c r="G298" s="3"/>
      <c r="H298" s="3"/>
      <c r="I298" s="3"/>
      <c r="J298" s="3"/>
      <c r="K298" s="3"/>
      <c r="L298" s="3"/>
      <c r="M298" s="3"/>
      <c r="N298" s="3"/>
      <c r="O298" s="3"/>
      <c r="P298" s="3"/>
      <c r="Q298" s="3"/>
      <c r="R298" s="3"/>
      <c r="S298" s="239"/>
      <c r="T298" s="3"/>
      <c r="U298" s="223">
        <v>231.0</v>
      </c>
      <c r="V298" s="325"/>
      <c r="W298" s="326"/>
      <c r="X298" s="3"/>
      <c r="Y298" s="3"/>
      <c r="Z298" s="3"/>
      <c r="AA298" s="3"/>
      <c r="AB298" s="3"/>
      <c r="AC298" s="3"/>
      <c r="AD298" s="3"/>
      <c r="AE298" s="3"/>
      <c r="AF298" s="3"/>
      <c r="AG298" s="3"/>
      <c r="AH298" s="3"/>
      <c r="AI298" s="3"/>
      <c r="AJ298" s="3"/>
      <c r="AK298" s="3"/>
      <c r="AL298" s="239"/>
      <c r="AM298" s="3"/>
      <c r="AN298" s="223">
        <v>231.0</v>
      </c>
      <c r="AO298" s="325"/>
      <c r="AP298" s="326"/>
      <c r="AQ298" s="3"/>
      <c r="AR298" s="3"/>
      <c r="AS298" s="3"/>
      <c r="AT298" s="3"/>
      <c r="AU298" s="3"/>
      <c r="AV298" s="3"/>
      <c r="AW298" s="3"/>
      <c r="AX298" s="3"/>
      <c r="AY298" s="3"/>
      <c r="AZ298" s="3"/>
      <c r="BA298" s="3"/>
      <c r="BB298" s="3"/>
      <c r="BC298" s="3"/>
      <c r="BD298" s="3"/>
      <c r="BE298" s="239"/>
      <c r="BF298" s="3"/>
      <c r="BG298" s="223">
        <v>231.0</v>
      </c>
      <c r="BH298" s="325"/>
      <c r="BI298" s="326"/>
      <c r="BJ298" s="3"/>
      <c r="BK298" s="3"/>
      <c r="BL298" s="3"/>
      <c r="BM298" s="3"/>
      <c r="BN298" s="3"/>
      <c r="BO298" s="3"/>
      <c r="BP298" s="3"/>
      <c r="BQ298" s="3"/>
      <c r="BR298" s="3"/>
      <c r="BS298" s="3"/>
      <c r="BT298" s="3"/>
      <c r="BU298" s="3"/>
      <c r="BV298" s="3"/>
      <c r="BW298" s="3"/>
      <c r="BX298" s="239"/>
      <c r="BY298" s="3"/>
      <c r="BZ298" s="223">
        <v>231.0</v>
      </c>
      <c r="CA298" s="325"/>
      <c r="CB298" s="326"/>
      <c r="CC298" s="3"/>
      <c r="CD298" s="3"/>
      <c r="CE298" s="3"/>
      <c r="CF298" s="3"/>
      <c r="CG298" s="3"/>
      <c r="CH298" s="3"/>
      <c r="CI298" s="3"/>
      <c r="CJ298" s="3"/>
      <c r="CK298" s="3"/>
      <c r="CL298" s="3"/>
      <c r="CM298" s="3"/>
      <c r="CN298" s="3"/>
      <c r="CO298" s="3"/>
      <c r="CP298" s="3"/>
      <c r="CQ298" s="239"/>
    </row>
    <row r="299" ht="12.75" customHeight="1">
      <c r="A299" s="3"/>
      <c r="B299" s="223">
        <v>232.0</v>
      </c>
      <c r="C299" s="325"/>
      <c r="D299" s="326"/>
      <c r="E299" s="3"/>
      <c r="F299" s="3"/>
      <c r="G299" s="3"/>
      <c r="H299" s="3"/>
      <c r="I299" s="3"/>
      <c r="J299" s="3"/>
      <c r="K299" s="3"/>
      <c r="L299" s="3"/>
      <c r="M299" s="3"/>
      <c r="N299" s="3"/>
      <c r="O299" s="3"/>
      <c r="P299" s="3"/>
      <c r="Q299" s="3"/>
      <c r="R299" s="3"/>
      <c r="S299" s="239"/>
      <c r="T299" s="3"/>
      <c r="U299" s="223">
        <v>232.0</v>
      </c>
      <c r="V299" s="325"/>
      <c r="W299" s="326"/>
      <c r="X299" s="3"/>
      <c r="Y299" s="3"/>
      <c r="Z299" s="3"/>
      <c r="AA299" s="3"/>
      <c r="AB299" s="3"/>
      <c r="AC299" s="3"/>
      <c r="AD299" s="3"/>
      <c r="AE299" s="3"/>
      <c r="AF299" s="3"/>
      <c r="AG299" s="3"/>
      <c r="AH299" s="3"/>
      <c r="AI299" s="3"/>
      <c r="AJ299" s="3"/>
      <c r="AK299" s="3"/>
      <c r="AL299" s="239"/>
      <c r="AM299" s="3"/>
      <c r="AN299" s="223">
        <v>232.0</v>
      </c>
      <c r="AO299" s="325"/>
      <c r="AP299" s="326"/>
      <c r="AQ299" s="3"/>
      <c r="AR299" s="3"/>
      <c r="AS299" s="3"/>
      <c r="AT299" s="3"/>
      <c r="AU299" s="3"/>
      <c r="AV299" s="3"/>
      <c r="AW299" s="3"/>
      <c r="AX299" s="3"/>
      <c r="AY299" s="3"/>
      <c r="AZ299" s="3"/>
      <c r="BA299" s="3"/>
      <c r="BB299" s="3"/>
      <c r="BC299" s="3"/>
      <c r="BD299" s="3"/>
      <c r="BE299" s="239"/>
      <c r="BF299" s="3"/>
      <c r="BG299" s="223">
        <v>232.0</v>
      </c>
      <c r="BH299" s="325"/>
      <c r="BI299" s="326"/>
      <c r="BJ299" s="3"/>
      <c r="BK299" s="3"/>
      <c r="BL299" s="3"/>
      <c r="BM299" s="3"/>
      <c r="BN299" s="3"/>
      <c r="BO299" s="3"/>
      <c r="BP299" s="3"/>
      <c r="BQ299" s="3"/>
      <c r="BR299" s="3"/>
      <c r="BS299" s="3"/>
      <c r="BT299" s="3"/>
      <c r="BU299" s="3"/>
      <c r="BV299" s="3"/>
      <c r="BW299" s="3"/>
      <c r="BX299" s="239"/>
      <c r="BY299" s="3"/>
      <c r="BZ299" s="223">
        <v>232.0</v>
      </c>
      <c r="CA299" s="325"/>
      <c r="CB299" s="326"/>
      <c r="CC299" s="3"/>
      <c r="CD299" s="3"/>
      <c r="CE299" s="3"/>
      <c r="CF299" s="3"/>
      <c r="CG299" s="3"/>
      <c r="CH299" s="3"/>
      <c r="CI299" s="3"/>
      <c r="CJ299" s="3"/>
      <c r="CK299" s="3"/>
      <c r="CL299" s="3"/>
      <c r="CM299" s="3"/>
      <c r="CN299" s="3"/>
      <c r="CO299" s="3"/>
      <c r="CP299" s="3"/>
      <c r="CQ299" s="239"/>
    </row>
    <row r="300" ht="12.75" customHeight="1">
      <c r="A300" s="3"/>
      <c r="B300" s="223">
        <v>233.0</v>
      </c>
      <c r="C300" s="325"/>
      <c r="D300" s="326"/>
      <c r="E300" s="3"/>
      <c r="F300" s="3"/>
      <c r="G300" s="3"/>
      <c r="H300" s="3"/>
      <c r="I300" s="3"/>
      <c r="J300" s="3"/>
      <c r="K300" s="3"/>
      <c r="L300" s="3"/>
      <c r="M300" s="3"/>
      <c r="N300" s="3"/>
      <c r="O300" s="3"/>
      <c r="P300" s="3"/>
      <c r="Q300" s="3"/>
      <c r="R300" s="3"/>
      <c r="S300" s="239"/>
      <c r="T300" s="3"/>
      <c r="U300" s="223">
        <v>233.0</v>
      </c>
      <c r="V300" s="325"/>
      <c r="W300" s="326"/>
      <c r="X300" s="3"/>
      <c r="Y300" s="3"/>
      <c r="Z300" s="3"/>
      <c r="AA300" s="3"/>
      <c r="AB300" s="3"/>
      <c r="AC300" s="3"/>
      <c r="AD300" s="3"/>
      <c r="AE300" s="3"/>
      <c r="AF300" s="3"/>
      <c r="AG300" s="3"/>
      <c r="AH300" s="3"/>
      <c r="AI300" s="3"/>
      <c r="AJ300" s="3"/>
      <c r="AK300" s="3"/>
      <c r="AL300" s="239"/>
      <c r="AM300" s="3"/>
      <c r="AN300" s="223">
        <v>233.0</v>
      </c>
      <c r="AO300" s="325"/>
      <c r="AP300" s="326"/>
      <c r="AQ300" s="3"/>
      <c r="AR300" s="3"/>
      <c r="AS300" s="3"/>
      <c r="AT300" s="3"/>
      <c r="AU300" s="3"/>
      <c r="AV300" s="3"/>
      <c r="AW300" s="3"/>
      <c r="AX300" s="3"/>
      <c r="AY300" s="3"/>
      <c r="AZ300" s="3"/>
      <c r="BA300" s="3"/>
      <c r="BB300" s="3"/>
      <c r="BC300" s="3"/>
      <c r="BD300" s="3"/>
      <c r="BE300" s="239"/>
      <c r="BF300" s="3"/>
      <c r="BG300" s="223">
        <v>233.0</v>
      </c>
      <c r="BH300" s="325"/>
      <c r="BI300" s="326"/>
      <c r="BJ300" s="3"/>
      <c r="BK300" s="3"/>
      <c r="BL300" s="3"/>
      <c r="BM300" s="3"/>
      <c r="BN300" s="3"/>
      <c r="BO300" s="3"/>
      <c r="BP300" s="3"/>
      <c r="BQ300" s="3"/>
      <c r="BR300" s="3"/>
      <c r="BS300" s="3"/>
      <c r="BT300" s="3"/>
      <c r="BU300" s="3"/>
      <c r="BV300" s="3"/>
      <c r="BW300" s="3"/>
      <c r="BX300" s="239"/>
      <c r="BY300" s="3"/>
      <c r="BZ300" s="223">
        <v>233.0</v>
      </c>
      <c r="CA300" s="325"/>
      <c r="CB300" s="326"/>
      <c r="CC300" s="3"/>
      <c r="CD300" s="3"/>
      <c r="CE300" s="3"/>
      <c r="CF300" s="3"/>
      <c r="CG300" s="3"/>
      <c r="CH300" s="3"/>
      <c r="CI300" s="3"/>
      <c r="CJ300" s="3"/>
      <c r="CK300" s="3"/>
      <c r="CL300" s="3"/>
      <c r="CM300" s="3"/>
      <c r="CN300" s="3"/>
      <c r="CO300" s="3"/>
      <c r="CP300" s="3"/>
      <c r="CQ300" s="239"/>
    </row>
    <row r="301" ht="12.75" customHeight="1">
      <c r="A301" s="3"/>
      <c r="B301" s="223">
        <v>234.0</v>
      </c>
      <c r="C301" s="325"/>
      <c r="D301" s="326"/>
      <c r="E301" s="3"/>
      <c r="F301" s="3"/>
      <c r="G301" s="3"/>
      <c r="H301" s="3"/>
      <c r="I301" s="3"/>
      <c r="J301" s="3"/>
      <c r="K301" s="3"/>
      <c r="L301" s="3"/>
      <c r="M301" s="3"/>
      <c r="N301" s="3"/>
      <c r="O301" s="3"/>
      <c r="P301" s="3"/>
      <c r="Q301" s="3"/>
      <c r="R301" s="3"/>
      <c r="S301" s="239"/>
      <c r="T301" s="3"/>
      <c r="U301" s="223">
        <v>234.0</v>
      </c>
      <c r="V301" s="325"/>
      <c r="W301" s="326"/>
      <c r="X301" s="3"/>
      <c r="Y301" s="3"/>
      <c r="Z301" s="3"/>
      <c r="AA301" s="3"/>
      <c r="AB301" s="3"/>
      <c r="AC301" s="3"/>
      <c r="AD301" s="3"/>
      <c r="AE301" s="3"/>
      <c r="AF301" s="3"/>
      <c r="AG301" s="3"/>
      <c r="AH301" s="3"/>
      <c r="AI301" s="3"/>
      <c r="AJ301" s="3"/>
      <c r="AK301" s="3"/>
      <c r="AL301" s="239"/>
      <c r="AM301" s="3"/>
      <c r="AN301" s="223">
        <v>234.0</v>
      </c>
      <c r="AO301" s="325"/>
      <c r="AP301" s="326"/>
      <c r="AQ301" s="3"/>
      <c r="AR301" s="3"/>
      <c r="AS301" s="3"/>
      <c r="AT301" s="3"/>
      <c r="AU301" s="3"/>
      <c r="AV301" s="3"/>
      <c r="AW301" s="3"/>
      <c r="AX301" s="3"/>
      <c r="AY301" s="3"/>
      <c r="AZ301" s="3"/>
      <c r="BA301" s="3"/>
      <c r="BB301" s="3"/>
      <c r="BC301" s="3"/>
      <c r="BD301" s="3"/>
      <c r="BE301" s="239"/>
      <c r="BF301" s="3"/>
      <c r="BG301" s="223">
        <v>234.0</v>
      </c>
      <c r="BH301" s="325"/>
      <c r="BI301" s="326"/>
      <c r="BJ301" s="3"/>
      <c r="BK301" s="3"/>
      <c r="BL301" s="3"/>
      <c r="BM301" s="3"/>
      <c r="BN301" s="3"/>
      <c r="BO301" s="3"/>
      <c r="BP301" s="3"/>
      <c r="BQ301" s="3"/>
      <c r="BR301" s="3"/>
      <c r="BS301" s="3"/>
      <c r="BT301" s="3"/>
      <c r="BU301" s="3"/>
      <c r="BV301" s="3"/>
      <c r="BW301" s="3"/>
      <c r="BX301" s="239"/>
      <c r="BY301" s="3"/>
      <c r="BZ301" s="223">
        <v>234.0</v>
      </c>
      <c r="CA301" s="325"/>
      <c r="CB301" s="326"/>
      <c r="CC301" s="3"/>
      <c r="CD301" s="3"/>
      <c r="CE301" s="3"/>
      <c r="CF301" s="3"/>
      <c r="CG301" s="3"/>
      <c r="CH301" s="3"/>
      <c r="CI301" s="3"/>
      <c r="CJ301" s="3"/>
      <c r="CK301" s="3"/>
      <c r="CL301" s="3"/>
      <c r="CM301" s="3"/>
      <c r="CN301" s="3"/>
      <c r="CO301" s="3"/>
      <c r="CP301" s="3"/>
      <c r="CQ301" s="239"/>
    </row>
    <row r="302" ht="12.75" customHeight="1">
      <c r="A302" s="3"/>
      <c r="B302" s="223">
        <v>235.0</v>
      </c>
      <c r="C302" s="325"/>
      <c r="D302" s="326"/>
      <c r="E302" s="3"/>
      <c r="F302" s="3"/>
      <c r="G302" s="3"/>
      <c r="H302" s="3"/>
      <c r="I302" s="3"/>
      <c r="J302" s="3"/>
      <c r="K302" s="3"/>
      <c r="L302" s="3"/>
      <c r="M302" s="3"/>
      <c r="N302" s="3"/>
      <c r="O302" s="3"/>
      <c r="P302" s="3"/>
      <c r="Q302" s="3"/>
      <c r="R302" s="3"/>
      <c r="S302" s="239"/>
      <c r="T302" s="3"/>
      <c r="U302" s="223">
        <v>235.0</v>
      </c>
      <c r="V302" s="325"/>
      <c r="W302" s="326"/>
      <c r="X302" s="3"/>
      <c r="Y302" s="3"/>
      <c r="Z302" s="3"/>
      <c r="AA302" s="3"/>
      <c r="AB302" s="3"/>
      <c r="AC302" s="3"/>
      <c r="AD302" s="3"/>
      <c r="AE302" s="3"/>
      <c r="AF302" s="3"/>
      <c r="AG302" s="3"/>
      <c r="AH302" s="3"/>
      <c r="AI302" s="3"/>
      <c r="AJ302" s="3"/>
      <c r="AK302" s="3"/>
      <c r="AL302" s="239"/>
      <c r="AM302" s="3"/>
      <c r="AN302" s="223">
        <v>235.0</v>
      </c>
      <c r="AO302" s="325"/>
      <c r="AP302" s="326"/>
      <c r="AQ302" s="3"/>
      <c r="AR302" s="3"/>
      <c r="AS302" s="3"/>
      <c r="AT302" s="3"/>
      <c r="AU302" s="3"/>
      <c r="AV302" s="3"/>
      <c r="AW302" s="3"/>
      <c r="AX302" s="3"/>
      <c r="AY302" s="3"/>
      <c r="AZ302" s="3"/>
      <c r="BA302" s="3"/>
      <c r="BB302" s="3"/>
      <c r="BC302" s="3"/>
      <c r="BD302" s="3"/>
      <c r="BE302" s="239"/>
      <c r="BF302" s="3"/>
      <c r="BG302" s="223">
        <v>235.0</v>
      </c>
      <c r="BH302" s="325"/>
      <c r="BI302" s="326"/>
      <c r="BJ302" s="3"/>
      <c r="BK302" s="3"/>
      <c r="BL302" s="3"/>
      <c r="BM302" s="3"/>
      <c r="BN302" s="3"/>
      <c r="BO302" s="3"/>
      <c r="BP302" s="3"/>
      <c r="BQ302" s="3"/>
      <c r="BR302" s="3"/>
      <c r="BS302" s="3"/>
      <c r="BT302" s="3"/>
      <c r="BU302" s="3"/>
      <c r="BV302" s="3"/>
      <c r="BW302" s="3"/>
      <c r="BX302" s="239"/>
      <c r="BY302" s="3"/>
      <c r="BZ302" s="223">
        <v>235.0</v>
      </c>
      <c r="CA302" s="325"/>
      <c r="CB302" s="326"/>
      <c r="CC302" s="3"/>
      <c r="CD302" s="3"/>
      <c r="CE302" s="3"/>
      <c r="CF302" s="3"/>
      <c r="CG302" s="3"/>
      <c r="CH302" s="3"/>
      <c r="CI302" s="3"/>
      <c r="CJ302" s="3"/>
      <c r="CK302" s="3"/>
      <c r="CL302" s="3"/>
      <c r="CM302" s="3"/>
      <c r="CN302" s="3"/>
      <c r="CO302" s="3"/>
      <c r="CP302" s="3"/>
      <c r="CQ302" s="239"/>
    </row>
    <row r="303" ht="12.75" customHeight="1">
      <c r="A303" s="3"/>
      <c r="B303" s="223">
        <v>236.0</v>
      </c>
      <c r="C303" s="325"/>
      <c r="D303" s="326"/>
      <c r="E303" s="3"/>
      <c r="F303" s="3"/>
      <c r="G303" s="3"/>
      <c r="H303" s="3"/>
      <c r="I303" s="3"/>
      <c r="J303" s="3"/>
      <c r="K303" s="3"/>
      <c r="L303" s="3"/>
      <c r="M303" s="3"/>
      <c r="N303" s="3"/>
      <c r="O303" s="3"/>
      <c r="P303" s="3"/>
      <c r="Q303" s="3"/>
      <c r="R303" s="3"/>
      <c r="S303" s="239"/>
      <c r="T303" s="3"/>
      <c r="U303" s="223">
        <v>236.0</v>
      </c>
      <c r="V303" s="325"/>
      <c r="W303" s="326"/>
      <c r="X303" s="3"/>
      <c r="Y303" s="3"/>
      <c r="Z303" s="3"/>
      <c r="AA303" s="3"/>
      <c r="AB303" s="3"/>
      <c r="AC303" s="3"/>
      <c r="AD303" s="3"/>
      <c r="AE303" s="3"/>
      <c r="AF303" s="3"/>
      <c r="AG303" s="3"/>
      <c r="AH303" s="3"/>
      <c r="AI303" s="3"/>
      <c r="AJ303" s="3"/>
      <c r="AK303" s="3"/>
      <c r="AL303" s="239"/>
      <c r="AM303" s="3"/>
      <c r="AN303" s="223">
        <v>236.0</v>
      </c>
      <c r="AO303" s="325"/>
      <c r="AP303" s="326"/>
      <c r="AQ303" s="3"/>
      <c r="AR303" s="3"/>
      <c r="AS303" s="3"/>
      <c r="AT303" s="3"/>
      <c r="AU303" s="3"/>
      <c r="AV303" s="3"/>
      <c r="AW303" s="3"/>
      <c r="AX303" s="3"/>
      <c r="AY303" s="3"/>
      <c r="AZ303" s="3"/>
      <c r="BA303" s="3"/>
      <c r="BB303" s="3"/>
      <c r="BC303" s="3"/>
      <c r="BD303" s="3"/>
      <c r="BE303" s="239"/>
      <c r="BF303" s="3"/>
      <c r="BG303" s="223">
        <v>236.0</v>
      </c>
      <c r="BH303" s="325"/>
      <c r="BI303" s="326"/>
      <c r="BJ303" s="3"/>
      <c r="BK303" s="3"/>
      <c r="BL303" s="3"/>
      <c r="BM303" s="3"/>
      <c r="BN303" s="3"/>
      <c r="BO303" s="3"/>
      <c r="BP303" s="3"/>
      <c r="BQ303" s="3"/>
      <c r="BR303" s="3"/>
      <c r="BS303" s="3"/>
      <c r="BT303" s="3"/>
      <c r="BU303" s="3"/>
      <c r="BV303" s="3"/>
      <c r="BW303" s="3"/>
      <c r="BX303" s="239"/>
      <c r="BY303" s="3"/>
      <c r="BZ303" s="223">
        <v>236.0</v>
      </c>
      <c r="CA303" s="325"/>
      <c r="CB303" s="326"/>
      <c r="CC303" s="3"/>
      <c r="CD303" s="3"/>
      <c r="CE303" s="3"/>
      <c r="CF303" s="3"/>
      <c r="CG303" s="3"/>
      <c r="CH303" s="3"/>
      <c r="CI303" s="3"/>
      <c r="CJ303" s="3"/>
      <c r="CK303" s="3"/>
      <c r="CL303" s="3"/>
      <c r="CM303" s="3"/>
      <c r="CN303" s="3"/>
      <c r="CO303" s="3"/>
      <c r="CP303" s="3"/>
      <c r="CQ303" s="239"/>
    </row>
    <row r="304" ht="12.75" customHeight="1">
      <c r="A304" s="3"/>
      <c r="B304" s="223">
        <v>237.0</v>
      </c>
      <c r="C304" s="325"/>
      <c r="D304" s="326"/>
      <c r="E304" s="3"/>
      <c r="F304" s="3"/>
      <c r="G304" s="3"/>
      <c r="H304" s="3"/>
      <c r="I304" s="3"/>
      <c r="J304" s="3"/>
      <c r="K304" s="3"/>
      <c r="L304" s="3"/>
      <c r="M304" s="3"/>
      <c r="N304" s="3"/>
      <c r="O304" s="3"/>
      <c r="P304" s="3"/>
      <c r="Q304" s="3"/>
      <c r="R304" s="3"/>
      <c r="S304" s="239"/>
      <c r="T304" s="3"/>
      <c r="U304" s="223">
        <v>237.0</v>
      </c>
      <c r="V304" s="325"/>
      <c r="W304" s="326"/>
      <c r="X304" s="3"/>
      <c r="Y304" s="3"/>
      <c r="Z304" s="3"/>
      <c r="AA304" s="3"/>
      <c r="AB304" s="3"/>
      <c r="AC304" s="3"/>
      <c r="AD304" s="3"/>
      <c r="AE304" s="3"/>
      <c r="AF304" s="3"/>
      <c r="AG304" s="3"/>
      <c r="AH304" s="3"/>
      <c r="AI304" s="3"/>
      <c r="AJ304" s="3"/>
      <c r="AK304" s="3"/>
      <c r="AL304" s="239"/>
      <c r="AM304" s="3"/>
      <c r="AN304" s="223">
        <v>237.0</v>
      </c>
      <c r="AO304" s="325"/>
      <c r="AP304" s="326"/>
      <c r="AQ304" s="3"/>
      <c r="AR304" s="3"/>
      <c r="AS304" s="3"/>
      <c r="AT304" s="3"/>
      <c r="AU304" s="3"/>
      <c r="AV304" s="3"/>
      <c r="AW304" s="3"/>
      <c r="AX304" s="3"/>
      <c r="AY304" s="3"/>
      <c r="AZ304" s="3"/>
      <c r="BA304" s="3"/>
      <c r="BB304" s="3"/>
      <c r="BC304" s="3"/>
      <c r="BD304" s="3"/>
      <c r="BE304" s="239"/>
      <c r="BF304" s="3"/>
      <c r="BG304" s="223">
        <v>237.0</v>
      </c>
      <c r="BH304" s="325"/>
      <c r="BI304" s="326"/>
      <c r="BJ304" s="3"/>
      <c r="BK304" s="3"/>
      <c r="BL304" s="3"/>
      <c r="BM304" s="3"/>
      <c r="BN304" s="3"/>
      <c r="BO304" s="3"/>
      <c r="BP304" s="3"/>
      <c r="BQ304" s="3"/>
      <c r="BR304" s="3"/>
      <c r="BS304" s="3"/>
      <c r="BT304" s="3"/>
      <c r="BU304" s="3"/>
      <c r="BV304" s="3"/>
      <c r="BW304" s="3"/>
      <c r="BX304" s="239"/>
      <c r="BY304" s="3"/>
      <c r="BZ304" s="223">
        <v>237.0</v>
      </c>
      <c r="CA304" s="325"/>
      <c r="CB304" s="326"/>
      <c r="CC304" s="3"/>
      <c r="CD304" s="3"/>
      <c r="CE304" s="3"/>
      <c r="CF304" s="3"/>
      <c r="CG304" s="3"/>
      <c r="CH304" s="3"/>
      <c r="CI304" s="3"/>
      <c r="CJ304" s="3"/>
      <c r="CK304" s="3"/>
      <c r="CL304" s="3"/>
      <c r="CM304" s="3"/>
      <c r="CN304" s="3"/>
      <c r="CO304" s="3"/>
      <c r="CP304" s="3"/>
      <c r="CQ304" s="239"/>
    </row>
    <row r="305" ht="12.75" customHeight="1">
      <c r="A305" s="3"/>
      <c r="B305" s="223">
        <v>238.0</v>
      </c>
      <c r="C305" s="325"/>
      <c r="D305" s="326"/>
      <c r="E305" s="3"/>
      <c r="F305" s="3"/>
      <c r="G305" s="3"/>
      <c r="H305" s="3"/>
      <c r="I305" s="3"/>
      <c r="J305" s="3"/>
      <c r="K305" s="3"/>
      <c r="L305" s="3"/>
      <c r="M305" s="3"/>
      <c r="N305" s="3"/>
      <c r="O305" s="3"/>
      <c r="P305" s="3"/>
      <c r="Q305" s="3"/>
      <c r="R305" s="3"/>
      <c r="S305" s="239"/>
      <c r="T305" s="3"/>
      <c r="U305" s="223">
        <v>238.0</v>
      </c>
      <c r="V305" s="325"/>
      <c r="W305" s="326"/>
      <c r="X305" s="3"/>
      <c r="Y305" s="3"/>
      <c r="Z305" s="3"/>
      <c r="AA305" s="3"/>
      <c r="AB305" s="3"/>
      <c r="AC305" s="3"/>
      <c r="AD305" s="3"/>
      <c r="AE305" s="3"/>
      <c r="AF305" s="3"/>
      <c r="AG305" s="3"/>
      <c r="AH305" s="3"/>
      <c r="AI305" s="3"/>
      <c r="AJ305" s="3"/>
      <c r="AK305" s="3"/>
      <c r="AL305" s="239"/>
      <c r="AM305" s="3"/>
      <c r="AN305" s="223">
        <v>238.0</v>
      </c>
      <c r="AO305" s="325"/>
      <c r="AP305" s="326"/>
      <c r="AQ305" s="3"/>
      <c r="AR305" s="3"/>
      <c r="AS305" s="3"/>
      <c r="AT305" s="3"/>
      <c r="AU305" s="3"/>
      <c r="AV305" s="3"/>
      <c r="AW305" s="3"/>
      <c r="AX305" s="3"/>
      <c r="AY305" s="3"/>
      <c r="AZ305" s="3"/>
      <c r="BA305" s="3"/>
      <c r="BB305" s="3"/>
      <c r="BC305" s="3"/>
      <c r="BD305" s="3"/>
      <c r="BE305" s="239"/>
      <c r="BF305" s="3"/>
      <c r="BG305" s="223">
        <v>238.0</v>
      </c>
      <c r="BH305" s="325"/>
      <c r="BI305" s="326"/>
      <c r="BJ305" s="3"/>
      <c r="BK305" s="3"/>
      <c r="BL305" s="3"/>
      <c r="BM305" s="3"/>
      <c r="BN305" s="3"/>
      <c r="BO305" s="3"/>
      <c r="BP305" s="3"/>
      <c r="BQ305" s="3"/>
      <c r="BR305" s="3"/>
      <c r="BS305" s="3"/>
      <c r="BT305" s="3"/>
      <c r="BU305" s="3"/>
      <c r="BV305" s="3"/>
      <c r="BW305" s="3"/>
      <c r="BX305" s="239"/>
      <c r="BY305" s="3"/>
      <c r="BZ305" s="223">
        <v>238.0</v>
      </c>
      <c r="CA305" s="325"/>
      <c r="CB305" s="326"/>
      <c r="CC305" s="3"/>
      <c r="CD305" s="3"/>
      <c r="CE305" s="3"/>
      <c r="CF305" s="3"/>
      <c r="CG305" s="3"/>
      <c r="CH305" s="3"/>
      <c r="CI305" s="3"/>
      <c r="CJ305" s="3"/>
      <c r="CK305" s="3"/>
      <c r="CL305" s="3"/>
      <c r="CM305" s="3"/>
      <c r="CN305" s="3"/>
      <c r="CO305" s="3"/>
      <c r="CP305" s="3"/>
      <c r="CQ305" s="239"/>
    </row>
    <row r="306" ht="12.75" customHeight="1">
      <c r="A306" s="3"/>
      <c r="B306" s="223">
        <v>239.0</v>
      </c>
      <c r="C306" s="325"/>
      <c r="D306" s="326"/>
      <c r="E306" s="3"/>
      <c r="F306" s="3"/>
      <c r="G306" s="3"/>
      <c r="H306" s="3"/>
      <c r="I306" s="3"/>
      <c r="J306" s="3"/>
      <c r="K306" s="3"/>
      <c r="L306" s="3"/>
      <c r="M306" s="3"/>
      <c r="N306" s="3"/>
      <c r="O306" s="3"/>
      <c r="P306" s="3"/>
      <c r="Q306" s="3"/>
      <c r="R306" s="3"/>
      <c r="S306" s="239"/>
      <c r="T306" s="3"/>
      <c r="U306" s="223">
        <v>239.0</v>
      </c>
      <c r="V306" s="325"/>
      <c r="W306" s="326"/>
      <c r="X306" s="3"/>
      <c r="Y306" s="3"/>
      <c r="Z306" s="3"/>
      <c r="AA306" s="3"/>
      <c r="AB306" s="3"/>
      <c r="AC306" s="3"/>
      <c r="AD306" s="3"/>
      <c r="AE306" s="3"/>
      <c r="AF306" s="3"/>
      <c r="AG306" s="3"/>
      <c r="AH306" s="3"/>
      <c r="AI306" s="3"/>
      <c r="AJ306" s="3"/>
      <c r="AK306" s="3"/>
      <c r="AL306" s="239"/>
      <c r="AM306" s="3"/>
      <c r="AN306" s="223">
        <v>239.0</v>
      </c>
      <c r="AO306" s="325"/>
      <c r="AP306" s="326"/>
      <c r="AQ306" s="3"/>
      <c r="AR306" s="3"/>
      <c r="AS306" s="3"/>
      <c r="AT306" s="3"/>
      <c r="AU306" s="3"/>
      <c r="AV306" s="3"/>
      <c r="AW306" s="3"/>
      <c r="AX306" s="3"/>
      <c r="AY306" s="3"/>
      <c r="AZ306" s="3"/>
      <c r="BA306" s="3"/>
      <c r="BB306" s="3"/>
      <c r="BC306" s="3"/>
      <c r="BD306" s="3"/>
      <c r="BE306" s="239"/>
      <c r="BF306" s="3"/>
      <c r="BG306" s="223">
        <v>239.0</v>
      </c>
      <c r="BH306" s="325"/>
      <c r="BI306" s="326"/>
      <c r="BJ306" s="3"/>
      <c r="BK306" s="3"/>
      <c r="BL306" s="3"/>
      <c r="BM306" s="3"/>
      <c r="BN306" s="3"/>
      <c r="BO306" s="3"/>
      <c r="BP306" s="3"/>
      <c r="BQ306" s="3"/>
      <c r="BR306" s="3"/>
      <c r="BS306" s="3"/>
      <c r="BT306" s="3"/>
      <c r="BU306" s="3"/>
      <c r="BV306" s="3"/>
      <c r="BW306" s="3"/>
      <c r="BX306" s="239"/>
      <c r="BY306" s="3"/>
      <c r="BZ306" s="223">
        <v>239.0</v>
      </c>
      <c r="CA306" s="325"/>
      <c r="CB306" s="326"/>
      <c r="CC306" s="3"/>
      <c r="CD306" s="3"/>
      <c r="CE306" s="3"/>
      <c r="CF306" s="3"/>
      <c r="CG306" s="3"/>
      <c r="CH306" s="3"/>
      <c r="CI306" s="3"/>
      <c r="CJ306" s="3"/>
      <c r="CK306" s="3"/>
      <c r="CL306" s="3"/>
      <c r="CM306" s="3"/>
      <c r="CN306" s="3"/>
      <c r="CO306" s="3"/>
      <c r="CP306" s="3"/>
      <c r="CQ306" s="239"/>
    </row>
    <row r="307" ht="12.75" customHeight="1">
      <c r="A307" s="3"/>
      <c r="B307" s="223">
        <v>240.0</v>
      </c>
      <c r="C307" s="325"/>
      <c r="D307" s="326"/>
      <c r="E307" s="3"/>
      <c r="F307" s="3"/>
      <c r="G307" s="3"/>
      <c r="H307" s="3"/>
      <c r="I307" s="3"/>
      <c r="J307" s="3"/>
      <c r="K307" s="3"/>
      <c r="L307" s="3"/>
      <c r="M307" s="3"/>
      <c r="N307" s="3"/>
      <c r="O307" s="3"/>
      <c r="P307" s="3"/>
      <c r="Q307" s="3"/>
      <c r="R307" s="3"/>
      <c r="S307" s="239"/>
      <c r="T307" s="3"/>
      <c r="U307" s="223">
        <v>240.0</v>
      </c>
      <c r="V307" s="325"/>
      <c r="W307" s="326"/>
      <c r="X307" s="3"/>
      <c r="Y307" s="3"/>
      <c r="Z307" s="3"/>
      <c r="AA307" s="3"/>
      <c r="AB307" s="3"/>
      <c r="AC307" s="3"/>
      <c r="AD307" s="3"/>
      <c r="AE307" s="3"/>
      <c r="AF307" s="3"/>
      <c r="AG307" s="3"/>
      <c r="AH307" s="3"/>
      <c r="AI307" s="3"/>
      <c r="AJ307" s="3"/>
      <c r="AK307" s="3"/>
      <c r="AL307" s="239"/>
      <c r="AM307" s="3"/>
      <c r="AN307" s="223">
        <v>240.0</v>
      </c>
      <c r="AO307" s="325"/>
      <c r="AP307" s="326"/>
      <c r="AQ307" s="3"/>
      <c r="AR307" s="3"/>
      <c r="AS307" s="3"/>
      <c r="AT307" s="3"/>
      <c r="AU307" s="3"/>
      <c r="AV307" s="3"/>
      <c r="AW307" s="3"/>
      <c r="AX307" s="3"/>
      <c r="AY307" s="3"/>
      <c r="AZ307" s="3"/>
      <c r="BA307" s="3"/>
      <c r="BB307" s="3"/>
      <c r="BC307" s="3"/>
      <c r="BD307" s="3"/>
      <c r="BE307" s="239"/>
      <c r="BF307" s="3"/>
      <c r="BG307" s="223">
        <v>240.0</v>
      </c>
      <c r="BH307" s="325"/>
      <c r="BI307" s="326"/>
      <c r="BJ307" s="3"/>
      <c r="BK307" s="3"/>
      <c r="BL307" s="3"/>
      <c r="BM307" s="3"/>
      <c r="BN307" s="3"/>
      <c r="BO307" s="3"/>
      <c r="BP307" s="3"/>
      <c r="BQ307" s="3"/>
      <c r="BR307" s="3"/>
      <c r="BS307" s="3"/>
      <c r="BT307" s="3"/>
      <c r="BU307" s="3"/>
      <c r="BV307" s="3"/>
      <c r="BW307" s="3"/>
      <c r="BX307" s="239"/>
      <c r="BY307" s="3"/>
      <c r="BZ307" s="223">
        <v>240.0</v>
      </c>
      <c r="CA307" s="325"/>
      <c r="CB307" s="326"/>
      <c r="CC307" s="3"/>
      <c r="CD307" s="3"/>
      <c r="CE307" s="3"/>
      <c r="CF307" s="3"/>
      <c r="CG307" s="3"/>
      <c r="CH307" s="3"/>
      <c r="CI307" s="3"/>
      <c r="CJ307" s="3"/>
      <c r="CK307" s="3"/>
      <c r="CL307" s="3"/>
      <c r="CM307" s="3"/>
      <c r="CN307" s="3"/>
      <c r="CO307" s="3"/>
      <c r="CP307" s="3"/>
      <c r="CQ307" s="239"/>
    </row>
    <row r="308" ht="12.75" customHeight="1">
      <c r="A308" s="3"/>
      <c r="B308" s="223">
        <v>241.0</v>
      </c>
      <c r="C308" s="325"/>
      <c r="D308" s="326"/>
      <c r="E308" s="3"/>
      <c r="F308" s="3"/>
      <c r="G308" s="3"/>
      <c r="H308" s="3"/>
      <c r="I308" s="3"/>
      <c r="J308" s="3"/>
      <c r="K308" s="3"/>
      <c r="L308" s="3"/>
      <c r="M308" s="3"/>
      <c r="N308" s="3"/>
      <c r="O308" s="3"/>
      <c r="P308" s="3"/>
      <c r="Q308" s="3"/>
      <c r="R308" s="3"/>
      <c r="S308" s="239"/>
      <c r="T308" s="3"/>
      <c r="U308" s="223">
        <v>241.0</v>
      </c>
      <c r="V308" s="325"/>
      <c r="W308" s="326"/>
      <c r="X308" s="3"/>
      <c r="Y308" s="3"/>
      <c r="Z308" s="3"/>
      <c r="AA308" s="3"/>
      <c r="AB308" s="3"/>
      <c r="AC308" s="3"/>
      <c r="AD308" s="3"/>
      <c r="AE308" s="3"/>
      <c r="AF308" s="3"/>
      <c r="AG308" s="3"/>
      <c r="AH308" s="3"/>
      <c r="AI308" s="3"/>
      <c r="AJ308" s="3"/>
      <c r="AK308" s="3"/>
      <c r="AL308" s="239"/>
      <c r="AM308" s="3"/>
      <c r="AN308" s="223">
        <v>241.0</v>
      </c>
      <c r="AO308" s="325"/>
      <c r="AP308" s="326"/>
      <c r="AQ308" s="3"/>
      <c r="AR308" s="3"/>
      <c r="AS308" s="3"/>
      <c r="AT308" s="3"/>
      <c r="AU308" s="3"/>
      <c r="AV308" s="3"/>
      <c r="AW308" s="3"/>
      <c r="AX308" s="3"/>
      <c r="AY308" s="3"/>
      <c r="AZ308" s="3"/>
      <c r="BA308" s="3"/>
      <c r="BB308" s="3"/>
      <c r="BC308" s="3"/>
      <c r="BD308" s="3"/>
      <c r="BE308" s="239"/>
      <c r="BF308" s="3"/>
      <c r="BG308" s="223">
        <v>241.0</v>
      </c>
      <c r="BH308" s="325"/>
      <c r="BI308" s="326"/>
      <c r="BJ308" s="3"/>
      <c r="BK308" s="3"/>
      <c r="BL308" s="3"/>
      <c r="BM308" s="3"/>
      <c r="BN308" s="3"/>
      <c r="BO308" s="3"/>
      <c r="BP308" s="3"/>
      <c r="BQ308" s="3"/>
      <c r="BR308" s="3"/>
      <c r="BS308" s="3"/>
      <c r="BT308" s="3"/>
      <c r="BU308" s="3"/>
      <c r="BV308" s="3"/>
      <c r="BW308" s="3"/>
      <c r="BX308" s="239"/>
      <c r="BY308" s="3"/>
      <c r="BZ308" s="223">
        <v>241.0</v>
      </c>
      <c r="CA308" s="325"/>
      <c r="CB308" s="326"/>
      <c r="CC308" s="3"/>
      <c r="CD308" s="3"/>
      <c r="CE308" s="3"/>
      <c r="CF308" s="3"/>
      <c r="CG308" s="3"/>
      <c r="CH308" s="3"/>
      <c r="CI308" s="3"/>
      <c r="CJ308" s="3"/>
      <c r="CK308" s="3"/>
      <c r="CL308" s="3"/>
      <c r="CM308" s="3"/>
      <c r="CN308" s="3"/>
      <c r="CO308" s="3"/>
      <c r="CP308" s="3"/>
      <c r="CQ308" s="239"/>
    </row>
    <row r="309" ht="12.75" customHeight="1">
      <c r="A309" s="3"/>
      <c r="B309" s="223">
        <v>242.0</v>
      </c>
      <c r="C309" s="325"/>
      <c r="D309" s="326"/>
      <c r="E309" s="3"/>
      <c r="F309" s="3"/>
      <c r="G309" s="3"/>
      <c r="H309" s="3"/>
      <c r="I309" s="3"/>
      <c r="J309" s="3"/>
      <c r="K309" s="3"/>
      <c r="L309" s="3"/>
      <c r="M309" s="3"/>
      <c r="N309" s="3"/>
      <c r="O309" s="3"/>
      <c r="P309" s="3"/>
      <c r="Q309" s="3"/>
      <c r="R309" s="3"/>
      <c r="S309" s="239"/>
      <c r="T309" s="3"/>
      <c r="U309" s="223">
        <v>242.0</v>
      </c>
      <c r="V309" s="325"/>
      <c r="W309" s="326"/>
      <c r="X309" s="3"/>
      <c r="Y309" s="3"/>
      <c r="Z309" s="3"/>
      <c r="AA309" s="3"/>
      <c r="AB309" s="3"/>
      <c r="AC309" s="3"/>
      <c r="AD309" s="3"/>
      <c r="AE309" s="3"/>
      <c r="AF309" s="3"/>
      <c r="AG309" s="3"/>
      <c r="AH309" s="3"/>
      <c r="AI309" s="3"/>
      <c r="AJ309" s="3"/>
      <c r="AK309" s="3"/>
      <c r="AL309" s="239"/>
      <c r="AM309" s="3"/>
      <c r="AN309" s="223">
        <v>242.0</v>
      </c>
      <c r="AO309" s="325"/>
      <c r="AP309" s="326"/>
      <c r="AQ309" s="3"/>
      <c r="AR309" s="3"/>
      <c r="AS309" s="3"/>
      <c r="AT309" s="3"/>
      <c r="AU309" s="3"/>
      <c r="AV309" s="3"/>
      <c r="AW309" s="3"/>
      <c r="AX309" s="3"/>
      <c r="AY309" s="3"/>
      <c r="AZ309" s="3"/>
      <c r="BA309" s="3"/>
      <c r="BB309" s="3"/>
      <c r="BC309" s="3"/>
      <c r="BD309" s="3"/>
      <c r="BE309" s="239"/>
      <c r="BF309" s="3"/>
      <c r="BG309" s="223">
        <v>242.0</v>
      </c>
      <c r="BH309" s="325"/>
      <c r="BI309" s="326"/>
      <c r="BJ309" s="3"/>
      <c r="BK309" s="3"/>
      <c r="BL309" s="3"/>
      <c r="BM309" s="3"/>
      <c r="BN309" s="3"/>
      <c r="BO309" s="3"/>
      <c r="BP309" s="3"/>
      <c r="BQ309" s="3"/>
      <c r="BR309" s="3"/>
      <c r="BS309" s="3"/>
      <c r="BT309" s="3"/>
      <c r="BU309" s="3"/>
      <c r="BV309" s="3"/>
      <c r="BW309" s="3"/>
      <c r="BX309" s="239"/>
      <c r="BY309" s="3"/>
      <c r="BZ309" s="223">
        <v>242.0</v>
      </c>
      <c r="CA309" s="325"/>
      <c r="CB309" s="326"/>
      <c r="CC309" s="3"/>
      <c r="CD309" s="3"/>
      <c r="CE309" s="3"/>
      <c r="CF309" s="3"/>
      <c r="CG309" s="3"/>
      <c r="CH309" s="3"/>
      <c r="CI309" s="3"/>
      <c r="CJ309" s="3"/>
      <c r="CK309" s="3"/>
      <c r="CL309" s="3"/>
      <c r="CM309" s="3"/>
      <c r="CN309" s="3"/>
      <c r="CO309" s="3"/>
      <c r="CP309" s="3"/>
      <c r="CQ309" s="239"/>
    </row>
    <row r="310" ht="12.75" customHeight="1">
      <c r="A310" s="3"/>
      <c r="B310" s="223">
        <v>243.0</v>
      </c>
      <c r="C310" s="325"/>
      <c r="D310" s="326"/>
      <c r="E310" s="3"/>
      <c r="F310" s="3"/>
      <c r="G310" s="3"/>
      <c r="H310" s="3"/>
      <c r="I310" s="3"/>
      <c r="J310" s="3"/>
      <c r="K310" s="3"/>
      <c r="L310" s="3"/>
      <c r="M310" s="3"/>
      <c r="N310" s="3"/>
      <c r="O310" s="3"/>
      <c r="P310" s="3"/>
      <c r="Q310" s="3"/>
      <c r="R310" s="3"/>
      <c r="S310" s="239"/>
      <c r="T310" s="3"/>
      <c r="U310" s="223">
        <v>243.0</v>
      </c>
      <c r="V310" s="325"/>
      <c r="W310" s="326"/>
      <c r="X310" s="3"/>
      <c r="Y310" s="3"/>
      <c r="Z310" s="3"/>
      <c r="AA310" s="3"/>
      <c r="AB310" s="3"/>
      <c r="AC310" s="3"/>
      <c r="AD310" s="3"/>
      <c r="AE310" s="3"/>
      <c r="AF310" s="3"/>
      <c r="AG310" s="3"/>
      <c r="AH310" s="3"/>
      <c r="AI310" s="3"/>
      <c r="AJ310" s="3"/>
      <c r="AK310" s="3"/>
      <c r="AL310" s="239"/>
      <c r="AM310" s="3"/>
      <c r="AN310" s="223">
        <v>243.0</v>
      </c>
      <c r="AO310" s="325"/>
      <c r="AP310" s="326"/>
      <c r="AQ310" s="3"/>
      <c r="AR310" s="3"/>
      <c r="AS310" s="3"/>
      <c r="AT310" s="3"/>
      <c r="AU310" s="3"/>
      <c r="AV310" s="3"/>
      <c r="AW310" s="3"/>
      <c r="AX310" s="3"/>
      <c r="AY310" s="3"/>
      <c r="AZ310" s="3"/>
      <c r="BA310" s="3"/>
      <c r="BB310" s="3"/>
      <c r="BC310" s="3"/>
      <c r="BD310" s="3"/>
      <c r="BE310" s="239"/>
      <c r="BF310" s="3"/>
      <c r="BG310" s="223">
        <v>243.0</v>
      </c>
      <c r="BH310" s="325"/>
      <c r="BI310" s="326"/>
      <c r="BJ310" s="3"/>
      <c r="BK310" s="3"/>
      <c r="BL310" s="3"/>
      <c r="BM310" s="3"/>
      <c r="BN310" s="3"/>
      <c r="BO310" s="3"/>
      <c r="BP310" s="3"/>
      <c r="BQ310" s="3"/>
      <c r="BR310" s="3"/>
      <c r="BS310" s="3"/>
      <c r="BT310" s="3"/>
      <c r="BU310" s="3"/>
      <c r="BV310" s="3"/>
      <c r="BW310" s="3"/>
      <c r="BX310" s="239"/>
      <c r="BY310" s="3"/>
      <c r="BZ310" s="223">
        <v>243.0</v>
      </c>
      <c r="CA310" s="325"/>
      <c r="CB310" s="326"/>
      <c r="CC310" s="3"/>
      <c r="CD310" s="3"/>
      <c r="CE310" s="3"/>
      <c r="CF310" s="3"/>
      <c r="CG310" s="3"/>
      <c r="CH310" s="3"/>
      <c r="CI310" s="3"/>
      <c r="CJ310" s="3"/>
      <c r="CK310" s="3"/>
      <c r="CL310" s="3"/>
      <c r="CM310" s="3"/>
      <c r="CN310" s="3"/>
      <c r="CO310" s="3"/>
      <c r="CP310" s="3"/>
      <c r="CQ310" s="239"/>
    </row>
    <row r="311" ht="12.75" customHeight="1">
      <c r="A311" s="3"/>
      <c r="B311" s="223">
        <v>244.0</v>
      </c>
      <c r="C311" s="325"/>
      <c r="D311" s="326"/>
      <c r="E311" s="3"/>
      <c r="F311" s="3"/>
      <c r="G311" s="3"/>
      <c r="H311" s="3"/>
      <c r="I311" s="3"/>
      <c r="J311" s="3"/>
      <c r="K311" s="3"/>
      <c r="L311" s="3"/>
      <c r="M311" s="3"/>
      <c r="N311" s="3"/>
      <c r="O311" s="3"/>
      <c r="P311" s="3"/>
      <c r="Q311" s="3"/>
      <c r="R311" s="3"/>
      <c r="S311" s="239"/>
      <c r="T311" s="3"/>
      <c r="U311" s="223">
        <v>244.0</v>
      </c>
      <c r="V311" s="325"/>
      <c r="W311" s="326"/>
      <c r="X311" s="3"/>
      <c r="Y311" s="3"/>
      <c r="Z311" s="3"/>
      <c r="AA311" s="3"/>
      <c r="AB311" s="3"/>
      <c r="AC311" s="3"/>
      <c r="AD311" s="3"/>
      <c r="AE311" s="3"/>
      <c r="AF311" s="3"/>
      <c r="AG311" s="3"/>
      <c r="AH311" s="3"/>
      <c r="AI311" s="3"/>
      <c r="AJ311" s="3"/>
      <c r="AK311" s="3"/>
      <c r="AL311" s="239"/>
      <c r="AM311" s="3"/>
      <c r="AN311" s="223">
        <v>244.0</v>
      </c>
      <c r="AO311" s="325"/>
      <c r="AP311" s="326"/>
      <c r="AQ311" s="3"/>
      <c r="AR311" s="3"/>
      <c r="AS311" s="3"/>
      <c r="AT311" s="3"/>
      <c r="AU311" s="3"/>
      <c r="AV311" s="3"/>
      <c r="AW311" s="3"/>
      <c r="AX311" s="3"/>
      <c r="AY311" s="3"/>
      <c r="AZ311" s="3"/>
      <c r="BA311" s="3"/>
      <c r="BB311" s="3"/>
      <c r="BC311" s="3"/>
      <c r="BD311" s="3"/>
      <c r="BE311" s="239"/>
      <c r="BF311" s="3"/>
      <c r="BG311" s="223">
        <v>244.0</v>
      </c>
      <c r="BH311" s="325"/>
      <c r="BI311" s="326"/>
      <c r="BJ311" s="3"/>
      <c r="BK311" s="3"/>
      <c r="BL311" s="3"/>
      <c r="BM311" s="3"/>
      <c r="BN311" s="3"/>
      <c r="BO311" s="3"/>
      <c r="BP311" s="3"/>
      <c r="BQ311" s="3"/>
      <c r="BR311" s="3"/>
      <c r="BS311" s="3"/>
      <c r="BT311" s="3"/>
      <c r="BU311" s="3"/>
      <c r="BV311" s="3"/>
      <c r="BW311" s="3"/>
      <c r="BX311" s="239"/>
      <c r="BY311" s="3"/>
      <c r="BZ311" s="223">
        <v>244.0</v>
      </c>
      <c r="CA311" s="325"/>
      <c r="CB311" s="326"/>
      <c r="CC311" s="3"/>
      <c r="CD311" s="3"/>
      <c r="CE311" s="3"/>
      <c r="CF311" s="3"/>
      <c r="CG311" s="3"/>
      <c r="CH311" s="3"/>
      <c r="CI311" s="3"/>
      <c r="CJ311" s="3"/>
      <c r="CK311" s="3"/>
      <c r="CL311" s="3"/>
      <c r="CM311" s="3"/>
      <c r="CN311" s="3"/>
      <c r="CO311" s="3"/>
      <c r="CP311" s="3"/>
      <c r="CQ311" s="239"/>
    </row>
    <row r="312" ht="12.75" customHeight="1">
      <c r="A312" s="3"/>
      <c r="B312" s="223">
        <v>245.0</v>
      </c>
      <c r="C312" s="325"/>
      <c r="D312" s="326"/>
      <c r="E312" s="3"/>
      <c r="F312" s="3"/>
      <c r="G312" s="3"/>
      <c r="H312" s="3"/>
      <c r="I312" s="3"/>
      <c r="J312" s="3"/>
      <c r="K312" s="3"/>
      <c r="L312" s="3"/>
      <c r="M312" s="3"/>
      <c r="N312" s="3"/>
      <c r="O312" s="3"/>
      <c r="P312" s="3"/>
      <c r="Q312" s="3"/>
      <c r="R312" s="3"/>
      <c r="S312" s="239"/>
      <c r="T312" s="3"/>
      <c r="U312" s="223">
        <v>245.0</v>
      </c>
      <c r="V312" s="325"/>
      <c r="W312" s="326"/>
      <c r="X312" s="3"/>
      <c r="Y312" s="3"/>
      <c r="Z312" s="3"/>
      <c r="AA312" s="3"/>
      <c r="AB312" s="3"/>
      <c r="AC312" s="3"/>
      <c r="AD312" s="3"/>
      <c r="AE312" s="3"/>
      <c r="AF312" s="3"/>
      <c r="AG312" s="3"/>
      <c r="AH312" s="3"/>
      <c r="AI312" s="3"/>
      <c r="AJ312" s="3"/>
      <c r="AK312" s="3"/>
      <c r="AL312" s="239"/>
      <c r="AM312" s="3"/>
      <c r="AN312" s="223">
        <v>245.0</v>
      </c>
      <c r="AO312" s="325"/>
      <c r="AP312" s="326"/>
      <c r="AQ312" s="3"/>
      <c r="AR312" s="3"/>
      <c r="AS312" s="3"/>
      <c r="AT312" s="3"/>
      <c r="AU312" s="3"/>
      <c r="AV312" s="3"/>
      <c r="AW312" s="3"/>
      <c r="AX312" s="3"/>
      <c r="AY312" s="3"/>
      <c r="AZ312" s="3"/>
      <c r="BA312" s="3"/>
      <c r="BB312" s="3"/>
      <c r="BC312" s="3"/>
      <c r="BD312" s="3"/>
      <c r="BE312" s="239"/>
      <c r="BF312" s="3"/>
      <c r="BG312" s="223">
        <v>245.0</v>
      </c>
      <c r="BH312" s="325"/>
      <c r="BI312" s="326"/>
      <c r="BJ312" s="3"/>
      <c r="BK312" s="3"/>
      <c r="BL312" s="3"/>
      <c r="BM312" s="3"/>
      <c r="BN312" s="3"/>
      <c r="BO312" s="3"/>
      <c r="BP312" s="3"/>
      <c r="BQ312" s="3"/>
      <c r="BR312" s="3"/>
      <c r="BS312" s="3"/>
      <c r="BT312" s="3"/>
      <c r="BU312" s="3"/>
      <c r="BV312" s="3"/>
      <c r="BW312" s="3"/>
      <c r="BX312" s="239"/>
      <c r="BY312" s="3"/>
      <c r="BZ312" s="223">
        <v>245.0</v>
      </c>
      <c r="CA312" s="325"/>
      <c r="CB312" s="326"/>
      <c r="CC312" s="3"/>
      <c r="CD312" s="3"/>
      <c r="CE312" s="3"/>
      <c r="CF312" s="3"/>
      <c r="CG312" s="3"/>
      <c r="CH312" s="3"/>
      <c r="CI312" s="3"/>
      <c r="CJ312" s="3"/>
      <c r="CK312" s="3"/>
      <c r="CL312" s="3"/>
      <c r="CM312" s="3"/>
      <c r="CN312" s="3"/>
      <c r="CO312" s="3"/>
      <c r="CP312" s="3"/>
      <c r="CQ312" s="239"/>
    </row>
    <row r="313" ht="12.75" customHeight="1">
      <c r="A313" s="3"/>
      <c r="B313" s="223">
        <v>246.0</v>
      </c>
      <c r="C313" s="325"/>
      <c r="D313" s="326"/>
      <c r="E313" s="3"/>
      <c r="F313" s="3"/>
      <c r="G313" s="3"/>
      <c r="H313" s="3"/>
      <c r="I313" s="3"/>
      <c r="J313" s="3"/>
      <c r="K313" s="3"/>
      <c r="L313" s="3"/>
      <c r="M313" s="3"/>
      <c r="N313" s="3"/>
      <c r="O313" s="3"/>
      <c r="P313" s="3"/>
      <c r="Q313" s="3"/>
      <c r="R313" s="3"/>
      <c r="S313" s="239"/>
      <c r="T313" s="3"/>
      <c r="U313" s="223">
        <v>246.0</v>
      </c>
      <c r="V313" s="325"/>
      <c r="W313" s="326"/>
      <c r="X313" s="3"/>
      <c r="Y313" s="3"/>
      <c r="Z313" s="3"/>
      <c r="AA313" s="3"/>
      <c r="AB313" s="3"/>
      <c r="AC313" s="3"/>
      <c r="AD313" s="3"/>
      <c r="AE313" s="3"/>
      <c r="AF313" s="3"/>
      <c r="AG313" s="3"/>
      <c r="AH313" s="3"/>
      <c r="AI313" s="3"/>
      <c r="AJ313" s="3"/>
      <c r="AK313" s="3"/>
      <c r="AL313" s="239"/>
      <c r="AM313" s="3"/>
      <c r="AN313" s="223">
        <v>246.0</v>
      </c>
      <c r="AO313" s="325"/>
      <c r="AP313" s="326"/>
      <c r="AQ313" s="3"/>
      <c r="AR313" s="3"/>
      <c r="AS313" s="3"/>
      <c r="AT313" s="3"/>
      <c r="AU313" s="3"/>
      <c r="AV313" s="3"/>
      <c r="AW313" s="3"/>
      <c r="AX313" s="3"/>
      <c r="AY313" s="3"/>
      <c r="AZ313" s="3"/>
      <c r="BA313" s="3"/>
      <c r="BB313" s="3"/>
      <c r="BC313" s="3"/>
      <c r="BD313" s="3"/>
      <c r="BE313" s="239"/>
      <c r="BF313" s="3"/>
      <c r="BG313" s="223">
        <v>246.0</v>
      </c>
      <c r="BH313" s="325"/>
      <c r="BI313" s="326"/>
      <c r="BJ313" s="3"/>
      <c r="BK313" s="3"/>
      <c r="BL313" s="3"/>
      <c r="BM313" s="3"/>
      <c r="BN313" s="3"/>
      <c r="BO313" s="3"/>
      <c r="BP313" s="3"/>
      <c r="BQ313" s="3"/>
      <c r="BR313" s="3"/>
      <c r="BS313" s="3"/>
      <c r="BT313" s="3"/>
      <c r="BU313" s="3"/>
      <c r="BV313" s="3"/>
      <c r="BW313" s="3"/>
      <c r="BX313" s="239"/>
      <c r="BY313" s="3"/>
      <c r="BZ313" s="223">
        <v>246.0</v>
      </c>
      <c r="CA313" s="325"/>
      <c r="CB313" s="326"/>
      <c r="CC313" s="3"/>
      <c r="CD313" s="3"/>
      <c r="CE313" s="3"/>
      <c r="CF313" s="3"/>
      <c r="CG313" s="3"/>
      <c r="CH313" s="3"/>
      <c r="CI313" s="3"/>
      <c r="CJ313" s="3"/>
      <c r="CK313" s="3"/>
      <c r="CL313" s="3"/>
      <c r="CM313" s="3"/>
      <c r="CN313" s="3"/>
      <c r="CO313" s="3"/>
      <c r="CP313" s="3"/>
      <c r="CQ313" s="239"/>
    </row>
    <row r="314" ht="12.75" customHeight="1">
      <c r="A314" s="3"/>
      <c r="B314" s="223">
        <v>247.0</v>
      </c>
      <c r="C314" s="325"/>
      <c r="D314" s="326"/>
      <c r="E314" s="3"/>
      <c r="F314" s="3"/>
      <c r="G314" s="3"/>
      <c r="H314" s="3"/>
      <c r="I314" s="3"/>
      <c r="J314" s="3"/>
      <c r="K314" s="3"/>
      <c r="L314" s="3"/>
      <c r="M314" s="3"/>
      <c r="N314" s="3"/>
      <c r="O314" s="3"/>
      <c r="P314" s="3"/>
      <c r="Q314" s="3"/>
      <c r="R314" s="3"/>
      <c r="S314" s="239"/>
      <c r="T314" s="3"/>
      <c r="U314" s="223">
        <v>247.0</v>
      </c>
      <c r="V314" s="325"/>
      <c r="W314" s="326"/>
      <c r="X314" s="3"/>
      <c r="Y314" s="3"/>
      <c r="Z314" s="3"/>
      <c r="AA314" s="3"/>
      <c r="AB314" s="3"/>
      <c r="AC314" s="3"/>
      <c r="AD314" s="3"/>
      <c r="AE314" s="3"/>
      <c r="AF314" s="3"/>
      <c r="AG314" s="3"/>
      <c r="AH314" s="3"/>
      <c r="AI314" s="3"/>
      <c r="AJ314" s="3"/>
      <c r="AK314" s="3"/>
      <c r="AL314" s="239"/>
      <c r="AM314" s="3"/>
      <c r="AN314" s="223">
        <v>247.0</v>
      </c>
      <c r="AO314" s="325"/>
      <c r="AP314" s="326"/>
      <c r="AQ314" s="3"/>
      <c r="AR314" s="3"/>
      <c r="AS314" s="3"/>
      <c r="AT314" s="3"/>
      <c r="AU314" s="3"/>
      <c r="AV314" s="3"/>
      <c r="AW314" s="3"/>
      <c r="AX314" s="3"/>
      <c r="AY314" s="3"/>
      <c r="AZ314" s="3"/>
      <c r="BA314" s="3"/>
      <c r="BB314" s="3"/>
      <c r="BC314" s="3"/>
      <c r="BD314" s="3"/>
      <c r="BE314" s="239"/>
      <c r="BF314" s="3"/>
      <c r="BG314" s="223">
        <v>247.0</v>
      </c>
      <c r="BH314" s="325"/>
      <c r="BI314" s="326"/>
      <c r="BJ314" s="3"/>
      <c r="BK314" s="3"/>
      <c r="BL314" s="3"/>
      <c r="BM314" s="3"/>
      <c r="BN314" s="3"/>
      <c r="BO314" s="3"/>
      <c r="BP314" s="3"/>
      <c r="BQ314" s="3"/>
      <c r="BR314" s="3"/>
      <c r="BS314" s="3"/>
      <c r="BT314" s="3"/>
      <c r="BU314" s="3"/>
      <c r="BV314" s="3"/>
      <c r="BW314" s="3"/>
      <c r="BX314" s="239"/>
      <c r="BY314" s="3"/>
      <c r="BZ314" s="223">
        <v>247.0</v>
      </c>
      <c r="CA314" s="325"/>
      <c r="CB314" s="326"/>
      <c r="CC314" s="3"/>
      <c r="CD314" s="3"/>
      <c r="CE314" s="3"/>
      <c r="CF314" s="3"/>
      <c r="CG314" s="3"/>
      <c r="CH314" s="3"/>
      <c r="CI314" s="3"/>
      <c r="CJ314" s="3"/>
      <c r="CK314" s="3"/>
      <c r="CL314" s="3"/>
      <c r="CM314" s="3"/>
      <c r="CN314" s="3"/>
      <c r="CO314" s="3"/>
      <c r="CP314" s="3"/>
      <c r="CQ314" s="239"/>
    </row>
    <row r="315" ht="12.75" customHeight="1">
      <c r="A315" s="3"/>
      <c r="B315" s="223">
        <v>248.0</v>
      </c>
      <c r="C315" s="325"/>
      <c r="D315" s="326"/>
      <c r="E315" s="3"/>
      <c r="F315" s="3"/>
      <c r="G315" s="3"/>
      <c r="H315" s="3"/>
      <c r="I315" s="3"/>
      <c r="J315" s="3"/>
      <c r="K315" s="3"/>
      <c r="L315" s="3"/>
      <c r="M315" s="3"/>
      <c r="N315" s="3"/>
      <c r="O315" s="3"/>
      <c r="P315" s="3"/>
      <c r="Q315" s="3"/>
      <c r="R315" s="3"/>
      <c r="S315" s="239"/>
      <c r="T315" s="3"/>
      <c r="U315" s="223">
        <v>248.0</v>
      </c>
      <c r="V315" s="325"/>
      <c r="W315" s="326"/>
      <c r="X315" s="3"/>
      <c r="Y315" s="3"/>
      <c r="Z315" s="3"/>
      <c r="AA315" s="3"/>
      <c r="AB315" s="3"/>
      <c r="AC315" s="3"/>
      <c r="AD315" s="3"/>
      <c r="AE315" s="3"/>
      <c r="AF315" s="3"/>
      <c r="AG315" s="3"/>
      <c r="AH315" s="3"/>
      <c r="AI315" s="3"/>
      <c r="AJ315" s="3"/>
      <c r="AK315" s="3"/>
      <c r="AL315" s="239"/>
      <c r="AM315" s="3"/>
      <c r="AN315" s="223">
        <v>248.0</v>
      </c>
      <c r="AO315" s="325"/>
      <c r="AP315" s="326"/>
      <c r="AQ315" s="3"/>
      <c r="AR315" s="3"/>
      <c r="AS315" s="3"/>
      <c r="AT315" s="3"/>
      <c r="AU315" s="3"/>
      <c r="AV315" s="3"/>
      <c r="AW315" s="3"/>
      <c r="AX315" s="3"/>
      <c r="AY315" s="3"/>
      <c r="AZ315" s="3"/>
      <c r="BA315" s="3"/>
      <c r="BB315" s="3"/>
      <c r="BC315" s="3"/>
      <c r="BD315" s="3"/>
      <c r="BE315" s="239"/>
      <c r="BF315" s="3"/>
      <c r="BG315" s="223">
        <v>248.0</v>
      </c>
      <c r="BH315" s="325"/>
      <c r="BI315" s="326"/>
      <c r="BJ315" s="3"/>
      <c r="BK315" s="3"/>
      <c r="BL315" s="3"/>
      <c r="BM315" s="3"/>
      <c r="BN315" s="3"/>
      <c r="BO315" s="3"/>
      <c r="BP315" s="3"/>
      <c r="BQ315" s="3"/>
      <c r="BR315" s="3"/>
      <c r="BS315" s="3"/>
      <c r="BT315" s="3"/>
      <c r="BU315" s="3"/>
      <c r="BV315" s="3"/>
      <c r="BW315" s="3"/>
      <c r="BX315" s="239"/>
      <c r="BY315" s="3"/>
      <c r="BZ315" s="223">
        <v>248.0</v>
      </c>
      <c r="CA315" s="325"/>
      <c r="CB315" s="326"/>
      <c r="CC315" s="3"/>
      <c r="CD315" s="3"/>
      <c r="CE315" s="3"/>
      <c r="CF315" s="3"/>
      <c r="CG315" s="3"/>
      <c r="CH315" s="3"/>
      <c r="CI315" s="3"/>
      <c r="CJ315" s="3"/>
      <c r="CK315" s="3"/>
      <c r="CL315" s="3"/>
      <c r="CM315" s="3"/>
      <c r="CN315" s="3"/>
      <c r="CO315" s="3"/>
      <c r="CP315" s="3"/>
      <c r="CQ315" s="239"/>
    </row>
    <row r="316" ht="12.75" customHeight="1">
      <c r="A316" s="3"/>
      <c r="B316" s="223">
        <v>249.0</v>
      </c>
      <c r="C316" s="325"/>
      <c r="D316" s="326"/>
      <c r="E316" s="3"/>
      <c r="F316" s="3"/>
      <c r="G316" s="3"/>
      <c r="H316" s="3"/>
      <c r="I316" s="3"/>
      <c r="J316" s="3"/>
      <c r="K316" s="3"/>
      <c r="L316" s="3"/>
      <c r="M316" s="3"/>
      <c r="N316" s="3"/>
      <c r="O316" s="3"/>
      <c r="P316" s="3"/>
      <c r="Q316" s="3"/>
      <c r="R316" s="3"/>
      <c r="S316" s="239"/>
      <c r="T316" s="3"/>
      <c r="U316" s="223">
        <v>249.0</v>
      </c>
      <c r="V316" s="325"/>
      <c r="W316" s="326"/>
      <c r="X316" s="3"/>
      <c r="Y316" s="3"/>
      <c r="Z316" s="3"/>
      <c r="AA316" s="3"/>
      <c r="AB316" s="3"/>
      <c r="AC316" s="3"/>
      <c r="AD316" s="3"/>
      <c r="AE316" s="3"/>
      <c r="AF316" s="3"/>
      <c r="AG316" s="3"/>
      <c r="AH316" s="3"/>
      <c r="AI316" s="3"/>
      <c r="AJ316" s="3"/>
      <c r="AK316" s="3"/>
      <c r="AL316" s="239"/>
      <c r="AM316" s="3"/>
      <c r="AN316" s="223">
        <v>249.0</v>
      </c>
      <c r="AO316" s="325"/>
      <c r="AP316" s="326"/>
      <c r="AQ316" s="3"/>
      <c r="AR316" s="3"/>
      <c r="AS316" s="3"/>
      <c r="AT316" s="3"/>
      <c r="AU316" s="3"/>
      <c r="AV316" s="3"/>
      <c r="AW316" s="3"/>
      <c r="AX316" s="3"/>
      <c r="AY316" s="3"/>
      <c r="AZ316" s="3"/>
      <c r="BA316" s="3"/>
      <c r="BB316" s="3"/>
      <c r="BC316" s="3"/>
      <c r="BD316" s="3"/>
      <c r="BE316" s="239"/>
      <c r="BF316" s="3"/>
      <c r="BG316" s="223">
        <v>249.0</v>
      </c>
      <c r="BH316" s="325"/>
      <c r="BI316" s="326"/>
      <c r="BJ316" s="3"/>
      <c r="BK316" s="3"/>
      <c r="BL316" s="3"/>
      <c r="BM316" s="3"/>
      <c r="BN316" s="3"/>
      <c r="BO316" s="3"/>
      <c r="BP316" s="3"/>
      <c r="BQ316" s="3"/>
      <c r="BR316" s="3"/>
      <c r="BS316" s="3"/>
      <c r="BT316" s="3"/>
      <c r="BU316" s="3"/>
      <c r="BV316" s="3"/>
      <c r="BW316" s="3"/>
      <c r="BX316" s="239"/>
      <c r="BY316" s="3"/>
      <c r="BZ316" s="223">
        <v>249.0</v>
      </c>
      <c r="CA316" s="325"/>
      <c r="CB316" s="326"/>
      <c r="CC316" s="3"/>
      <c r="CD316" s="3"/>
      <c r="CE316" s="3"/>
      <c r="CF316" s="3"/>
      <c r="CG316" s="3"/>
      <c r="CH316" s="3"/>
      <c r="CI316" s="3"/>
      <c r="CJ316" s="3"/>
      <c r="CK316" s="3"/>
      <c r="CL316" s="3"/>
      <c r="CM316" s="3"/>
      <c r="CN316" s="3"/>
      <c r="CO316" s="3"/>
      <c r="CP316" s="3"/>
      <c r="CQ316" s="239"/>
    </row>
    <row r="317" ht="12.75" customHeight="1">
      <c r="A317" s="3"/>
      <c r="B317" s="223">
        <v>250.0</v>
      </c>
      <c r="C317" s="325"/>
      <c r="D317" s="326"/>
      <c r="E317" s="3"/>
      <c r="F317" s="3"/>
      <c r="G317" s="3"/>
      <c r="H317" s="3"/>
      <c r="I317" s="3"/>
      <c r="J317" s="3"/>
      <c r="K317" s="3"/>
      <c r="L317" s="3"/>
      <c r="M317" s="3"/>
      <c r="N317" s="3"/>
      <c r="O317" s="3"/>
      <c r="P317" s="3"/>
      <c r="Q317" s="3"/>
      <c r="R317" s="3"/>
      <c r="S317" s="239"/>
      <c r="T317" s="3"/>
      <c r="U317" s="223">
        <v>250.0</v>
      </c>
      <c r="V317" s="325"/>
      <c r="W317" s="326"/>
      <c r="X317" s="3"/>
      <c r="Y317" s="3"/>
      <c r="Z317" s="3"/>
      <c r="AA317" s="3"/>
      <c r="AB317" s="3"/>
      <c r="AC317" s="3"/>
      <c r="AD317" s="3"/>
      <c r="AE317" s="3"/>
      <c r="AF317" s="3"/>
      <c r="AG317" s="3"/>
      <c r="AH317" s="3"/>
      <c r="AI317" s="3"/>
      <c r="AJ317" s="3"/>
      <c r="AK317" s="3"/>
      <c r="AL317" s="239"/>
      <c r="AM317" s="3"/>
      <c r="AN317" s="223">
        <v>250.0</v>
      </c>
      <c r="AO317" s="325"/>
      <c r="AP317" s="326"/>
      <c r="AQ317" s="3"/>
      <c r="AR317" s="3"/>
      <c r="AS317" s="3"/>
      <c r="AT317" s="3"/>
      <c r="AU317" s="3"/>
      <c r="AV317" s="3"/>
      <c r="AW317" s="3"/>
      <c r="AX317" s="3"/>
      <c r="AY317" s="3"/>
      <c r="AZ317" s="3"/>
      <c r="BA317" s="3"/>
      <c r="BB317" s="3"/>
      <c r="BC317" s="3"/>
      <c r="BD317" s="3"/>
      <c r="BE317" s="239"/>
      <c r="BF317" s="3"/>
      <c r="BG317" s="223">
        <v>250.0</v>
      </c>
      <c r="BH317" s="325"/>
      <c r="BI317" s="326"/>
      <c r="BJ317" s="3"/>
      <c r="BK317" s="3"/>
      <c r="BL317" s="3"/>
      <c r="BM317" s="3"/>
      <c r="BN317" s="3"/>
      <c r="BO317" s="3"/>
      <c r="BP317" s="3"/>
      <c r="BQ317" s="3"/>
      <c r="BR317" s="3"/>
      <c r="BS317" s="3"/>
      <c r="BT317" s="3"/>
      <c r="BU317" s="3"/>
      <c r="BV317" s="3"/>
      <c r="BW317" s="3"/>
      <c r="BX317" s="239"/>
      <c r="BY317" s="3"/>
      <c r="BZ317" s="223">
        <v>250.0</v>
      </c>
      <c r="CA317" s="325"/>
      <c r="CB317" s="326"/>
      <c r="CC317" s="3"/>
      <c r="CD317" s="3"/>
      <c r="CE317" s="3"/>
      <c r="CF317" s="3"/>
      <c r="CG317" s="3"/>
      <c r="CH317" s="3"/>
      <c r="CI317" s="3"/>
      <c r="CJ317" s="3"/>
      <c r="CK317" s="3"/>
      <c r="CL317" s="3"/>
      <c r="CM317" s="3"/>
      <c r="CN317" s="3"/>
      <c r="CO317" s="3"/>
      <c r="CP317" s="3"/>
      <c r="CQ317" s="239"/>
    </row>
    <row r="318" ht="12.75" customHeight="1">
      <c r="A318" s="3"/>
      <c r="B318" s="223">
        <v>251.0</v>
      </c>
      <c r="C318" s="325"/>
      <c r="D318" s="326"/>
      <c r="E318" s="3"/>
      <c r="F318" s="3"/>
      <c r="G318" s="3"/>
      <c r="H318" s="3"/>
      <c r="I318" s="3"/>
      <c r="J318" s="3"/>
      <c r="K318" s="3"/>
      <c r="L318" s="3"/>
      <c r="M318" s="3"/>
      <c r="N318" s="3"/>
      <c r="O318" s="3"/>
      <c r="P318" s="3"/>
      <c r="Q318" s="3"/>
      <c r="R318" s="3"/>
      <c r="S318" s="239"/>
      <c r="T318" s="3"/>
      <c r="U318" s="223">
        <v>251.0</v>
      </c>
      <c r="V318" s="325"/>
      <c r="W318" s="326"/>
      <c r="X318" s="3"/>
      <c r="Y318" s="3"/>
      <c r="Z318" s="3"/>
      <c r="AA318" s="3"/>
      <c r="AB318" s="3"/>
      <c r="AC318" s="3"/>
      <c r="AD318" s="3"/>
      <c r="AE318" s="3"/>
      <c r="AF318" s="3"/>
      <c r="AG318" s="3"/>
      <c r="AH318" s="3"/>
      <c r="AI318" s="3"/>
      <c r="AJ318" s="3"/>
      <c r="AK318" s="3"/>
      <c r="AL318" s="239"/>
      <c r="AM318" s="3"/>
      <c r="AN318" s="223">
        <v>251.0</v>
      </c>
      <c r="AO318" s="325"/>
      <c r="AP318" s="326"/>
      <c r="AQ318" s="3"/>
      <c r="AR318" s="3"/>
      <c r="AS318" s="3"/>
      <c r="AT318" s="3"/>
      <c r="AU318" s="3"/>
      <c r="AV318" s="3"/>
      <c r="AW318" s="3"/>
      <c r="AX318" s="3"/>
      <c r="AY318" s="3"/>
      <c r="AZ318" s="3"/>
      <c r="BA318" s="3"/>
      <c r="BB318" s="3"/>
      <c r="BC318" s="3"/>
      <c r="BD318" s="3"/>
      <c r="BE318" s="239"/>
      <c r="BF318" s="3"/>
      <c r="BG318" s="223">
        <v>251.0</v>
      </c>
      <c r="BH318" s="325"/>
      <c r="BI318" s="326"/>
      <c r="BJ318" s="3"/>
      <c r="BK318" s="3"/>
      <c r="BL318" s="3"/>
      <c r="BM318" s="3"/>
      <c r="BN318" s="3"/>
      <c r="BO318" s="3"/>
      <c r="BP318" s="3"/>
      <c r="BQ318" s="3"/>
      <c r="BR318" s="3"/>
      <c r="BS318" s="3"/>
      <c r="BT318" s="3"/>
      <c r="BU318" s="3"/>
      <c r="BV318" s="3"/>
      <c r="BW318" s="3"/>
      <c r="BX318" s="239"/>
      <c r="BY318" s="3"/>
      <c r="BZ318" s="223">
        <v>251.0</v>
      </c>
      <c r="CA318" s="325"/>
      <c r="CB318" s="326"/>
      <c r="CC318" s="3"/>
      <c r="CD318" s="3"/>
      <c r="CE318" s="3"/>
      <c r="CF318" s="3"/>
      <c r="CG318" s="3"/>
      <c r="CH318" s="3"/>
      <c r="CI318" s="3"/>
      <c r="CJ318" s="3"/>
      <c r="CK318" s="3"/>
      <c r="CL318" s="3"/>
      <c r="CM318" s="3"/>
      <c r="CN318" s="3"/>
      <c r="CO318" s="3"/>
      <c r="CP318" s="3"/>
      <c r="CQ318" s="239"/>
    </row>
    <row r="319" ht="12.75" customHeight="1">
      <c r="A319" s="3"/>
      <c r="B319" s="223">
        <v>252.0</v>
      </c>
      <c r="C319" s="325"/>
      <c r="D319" s="326"/>
      <c r="E319" s="3"/>
      <c r="F319" s="3"/>
      <c r="G319" s="3"/>
      <c r="H319" s="3"/>
      <c r="I319" s="3"/>
      <c r="J319" s="3"/>
      <c r="K319" s="3"/>
      <c r="L319" s="3"/>
      <c r="M319" s="3"/>
      <c r="N319" s="3"/>
      <c r="O319" s="3"/>
      <c r="P319" s="3"/>
      <c r="Q319" s="3"/>
      <c r="R319" s="3"/>
      <c r="S319" s="239"/>
      <c r="T319" s="3"/>
      <c r="U319" s="223">
        <v>252.0</v>
      </c>
      <c r="V319" s="325"/>
      <c r="W319" s="326"/>
      <c r="X319" s="3"/>
      <c r="Y319" s="3"/>
      <c r="Z319" s="3"/>
      <c r="AA319" s="3"/>
      <c r="AB319" s="3"/>
      <c r="AC319" s="3"/>
      <c r="AD319" s="3"/>
      <c r="AE319" s="3"/>
      <c r="AF319" s="3"/>
      <c r="AG319" s="3"/>
      <c r="AH319" s="3"/>
      <c r="AI319" s="3"/>
      <c r="AJ319" s="3"/>
      <c r="AK319" s="3"/>
      <c r="AL319" s="239"/>
      <c r="AM319" s="3"/>
      <c r="AN319" s="223">
        <v>252.0</v>
      </c>
      <c r="AO319" s="325"/>
      <c r="AP319" s="326"/>
      <c r="AQ319" s="3"/>
      <c r="AR319" s="3"/>
      <c r="AS319" s="3"/>
      <c r="AT319" s="3"/>
      <c r="AU319" s="3"/>
      <c r="AV319" s="3"/>
      <c r="AW319" s="3"/>
      <c r="AX319" s="3"/>
      <c r="AY319" s="3"/>
      <c r="AZ319" s="3"/>
      <c r="BA319" s="3"/>
      <c r="BB319" s="3"/>
      <c r="BC319" s="3"/>
      <c r="BD319" s="3"/>
      <c r="BE319" s="239"/>
      <c r="BF319" s="3"/>
      <c r="BG319" s="223">
        <v>252.0</v>
      </c>
      <c r="BH319" s="325"/>
      <c r="BI319" s="326"/>
      <c r="BJ319" s="3"/>
      <c r="BK319" s="3"/>
      <c r="BL319" s="3"/>
      <c r="BM319" s="3"/>
      <c r="BN319" s="3"/>
      <c r="BO319" s="3"/>
      <c r="BP319" s="3"/>
      <c r="BQ319" s="3"/>
      <c r="BR319" s="3"/>
      <c r="BS319" s="3"/>
      <c r="BT319" s="3"/>
      <c r="BU319" s="3"/>
      <c r="BV319" s="3"/>
      <c r="BW319" s="3"/>
      <c r="BX319" s="239"/>
      <c r="BY319" s="3"/>
      <c r="BZ319" s="223">
        <v>252.0</v>
      </c>
      <c r="CA319" s="325"/>
      <c r="CB319" s="326"/>
      <c r="CC319" s="3"/>
      <c r="CD319" s="3"/>
      <c r="CE319" s="3"/>
      <c r="CF319" s="3"/>
      <c r="CG319" s="3"/>
      <c r="CH319" s="3"/>
      <c r="CI319" s="3"/>
      <c r="CJ319" s="3"/>
      <c r="CK319" s="3"/>
      <c r="CL319" s="3"/>
      <c r="CM319" s="3"/>
      <c r="CN319" s="3"/>
      <c r="CO319" s="3"/>
      <c r="CP319" s="3"/>
      <c r="CQ319" s="239"/>
    </row>
    <row r="320" ht="12.75" customHeight="1">
      <c r="A320" s="3"/>
      <c r="B320" s="223">
        <v>253.0</v>
      </c>
      <c r="C320" s="325"/>
      <c r="D320" s="326"/>
      <c r="E320" s="3"/>
      <c r="F320" s="3"/>
      <c r="G320" s="3"/>
      <c r="H320" s="3"/>
      <c r="I320" s="3"/>
      <c r="J320" s="3"/>
      <c r="K320" s="3"/>
      <c r="L320" s="3"/>
      <c r="M320" s="3"/>
      <c r="N320" s="3"/>
      <c r="O320" s="3"/>
      <c r="P320" s="3"/>
      <c r="Q320" s="3"/>
      <c r="R320" s="3"/>
      <c r="S320" s="239"/>
      <c r="T320" s="3"/>
      <c r="U320" s="223">
        <v>253.0</v>
      </c>
      <c r="V320" s="325"/>
      <c r="W320" s="326"/>
      <c r="X320" s="3"/>
      <c r="Y320" s="3"/>
      <c r="Z320" s="3"/>
      <c r="AA320" s="3"/>
      <c r="AB320" s="3"/>
      <c r="AC320" s="3"/>
      <c r="AD320" s="3"/>
      <c r="AE320" s="3"/>
      <c r="AF320" s="3"/>
      <c r="AG320" s="3"/>
      <c r="AH320" s="3"/>
      <c r="AI320" s="3"/>
      <c r="AJ320" s="3"/>
      <c r="AK320" s="3"/>
      <c r="AL320" s="239"/>
      <c r="AM320" s="3"/>
      <c r="AN320" s="223">
        <v>253.0</v>
      </c>
      <c r="AO320" s="325"/>
      <c r="AP320" s="326"/>
      <c r="AQ320" s="3"/>
      <c r="AR320" s="3"/>
      <c r="AS320" s="3"/>
      <c r="AT320" s="3"/>
      <c r="AU320" s="3"/>
      <c r="AV320" s="3"/>
      <c r="AW320" s="3"/>
      <c r="AX320" s="3"/>
      <c r="AY320" s="3"/>
      <c r="AZ320" s="3"/>
      <c r="BA320" s="3"/>
      <c r="BB320" s="3"/>
      <c r="BC320" s="3"/>
      <c r="BD320" s="3"/>
      <c r="BE320" s="239"/>
      <c r="BF320" s="3"/>
      <c r="BG320" s="223">
        <v>253.0</v>
      </c>
      <c r="BH320" s="325"/>
      <c r="BI320" s="326"/>
      <c r="BJ320" s="3"/>
      <c r="BK320" s="3"/>
      <c r="BL320" s="3"/>
      <c r="BM320" s="3"/>
      <c r="BN320" s="3"/>
      <c r="BO320" s="3"/>
      <c r="BP320" s="3"/>
      <c r="BQ320" s="3"/>
      <c r="BR320" s="3"/>
      <c r="BS320" s="3"/>
      <c r="BT320" s="3"/>
      <c r="BU320" s="3"/>
      <c r="BV320" s="3"/>
      <c r="BW320" s="3"/>
      <c r="BX320" s="239"/>
      <c r="BY320" s="3"/>
      <c r="BZ320" s="223">
        <v>253.0</v>
      </c>
      <c r="CA320" s="325"/>
      <c r="CB320" s="326"/>
      <c r="CC320" s="3"/>
      <c r="CD320" s="3"/>
      <c r="CE320" s="3"/>
      <c r="CF320" s="3"/>
      <c r="CG320" s="3"/>
      <c r="CH320" s="3"/>
      <c r="CI320" s="3"/>
      <c r="CJ320" s="3"/>
      <c r="CK320" s="3"/>
      <c r="CL320" s="3"/>
      <c r="CM320" s="3"/>
      <c r="CN320" s="3"/>
      <c r="CO320" s="3"/>
      <c r="CP320" s="3"/>
      <c r="CQ320" s="239"/>
    </row>
    <row r="321" ht="12.75" customHeight="1">
      <c r="A321" s="3"/>
      <c r="B321" s="223">
        <v>254.0</v>
      </c>
      <c r="C321" s="325"/>
      <c r="D321" s="326"/>
      <c r="E321" s="3"/>
      <c r="F321" s="3"/>
      <c r="G321" s="3"/>
      <c r="H321" s="3"/>
      <c r="I321" s="3"/>
      <c r="J321" s="3"/>
      <c r="K321" s="3"/>
      <c r="L321" s="3"/>
      <c r="M321" s="3"/>
      <c r="N321" s="3"/>
      <c r="O321" s="3"/>
      <c r="P321" s="3"/>
      <c r="Q321" s="3"/>
      <c r="R321" s="3"/>
      <c r="S321" s="239"/>
      <c r="T321" s="3"/>
      <c r="U321" s="223">
        <v>254.0</v>
      </c>
      <c r="V321" s="325"/>
      <c r="W321" s="326"/>
      <c r="X321" s="3"/>
      <c r="Y321" s="3"/>
      <c r="Z321" s="3"/>
      <c r="AA321" s="3"/>
      <c r="AB321" s="3"/>
      <c r="AC321" s="3"/>
      <c r="AD321" s="3"/>
      <c r="AE321" s="3"/>
      <c r="AF321" s="3"/>
      <c r="AG321" s="3"/>
      <c r="AH321" s="3"/>
      <c r="AI321" s="3"/>
      <c r="AJ321" s="3"/>
      <c r="AK321" s="3"/>
      <c r="AL321" s="239"/>
      <c r="AM321" s="3"/>
      <c r="AN321" s="223">
        <v>254.0</v>
      </c>
      <c r="AO321" s="325"/>
      <c r="AP321" s="326"/>
      <c r="AQ321" s="3"/>
      <c r="AR321" s="3"/>
      <c r="AS321" s="3"/>
      <c r="AT321" s="3"/>
      <c r="AU321" s="3"/>
      <c r="AV321" s="3"/>
      <c r="AW321" s="3"/>
      <c r="AX321" s="3"/>
      <c r="AY321" s="3"/>
      <c r="AZ321" s="3"/>
      <c r="BA321" s="3"/>
      <c r="BB321" s="3"/>
      <c r="BC321" s="3"/>
      <c r="BD321" s="3"/>
      <c r="BE321" s="239"/>
      <c r="BF321" s="3"/>
      <c r="BG321" s="223">
        <v>254.0</v>
      </c>
      <c r="BH321" s="325"/>
      <c r="BI321" s="326"/>
      <c r="BJ321" s="3"/>
      <c r="BK321" s="3"/>
      <c r="BL321" s="3"/>
      <c r="BM321" s="3"/>
      <c r="BN321" s="3"/>
      <c r="BO321" s="3"/>
      <c r="BP321" s="3"/>
      <c r="BQ321" s="3"/>
      <c r="BR321" s="3"/>
      <c r="BS321" s="3"/>
      <c r="BT321" s="3"/>
      <c r="BU321" s="3"/>
      <c r="BV321" s="3"/>
      <c r="BW321" s="3"/>
      <c r="BX321" s="239"/>
      <c r="BY321" s="3"/>
      <c r="BZ321" s="223">
        <v>254.0</v>
      </c>
      <c r="CA321" s="325"/>
      <c r="CB321" s="326"/>
      <c r="CC321" s="3"/>
      <c r="CD321" s="3"/>
      <c r="CE321" s="3"/>
      <c r="CF321" s="3"/>
      <c r="CG321" s="3"/>
      <c r="CH321" s="3"/>
      <c r="CI321" s="3"/>
      <c r="CJ321" s="3"/>
      <c r="CK321" s="3"/>
      <c r="CL321" s="3"/>
      <c r="CM321" s="3"/>
      <c r="CN321" s="3"/>
      <c r="CO321" s="3"/>
      <c r="CP321" s="3"/>
      <c r="CQ321" s="239"/>
    </row>
    <row r="322" ht="12.75" customHeight="1">
      <c r="A322" s="3"/>
      <c r="B322" s="223">
        <v>255.0</v>
      </c>
      <c r="C322" s="325"/>
      <c r="D322" s="326"/>
      <c r="E322" s="3"/>
      <c r="F322" s="3"/>
      <c r="G322" s="3"/>
      <c r="H322" s="3"/>
      <c r="I322" s="3"/>
      <c r="J322" s="3"/>
      <c r="K322" s="3"/>
      <c r="L322" s="3"/>
      <c r="M322" s="3"/>
      <c r="N322" s="3"/>
      <c r="O322" s="3"/>
      <c r="P322" s="3"/>
      <c r="Q322" s="3"/>
      <c r="R322" s="3"/>
      <c r="S322" s="239"/>
      <c r="T322" s="3"/>
      <c r="U322" s="223">
        <v>255.0</v>
      </c>
      <c r="V322" s="325"/>
      <c r="W322" s="326"/>
      <c r="X322" s="3"/>
      <c r="Y322" s="3"/>
      <c r="Z322" s="3"/>
      <c r="AA322" s="3"/>
      <c r="AB322" s="3"/>
      <c r="AC322" s="3"/>
      <c r="AD322" s="3"/>
      <c r="AE322" s="3"/>
      <c r="AF322" s="3"/>
      <c r="AG322" s="3"/>
      <c r="AH322" s="3"/>
      <c r="AI322" s="3"/>
      <c r="AJ322" s="3"/>
      <c r="AK322" s="3"/>
      <c r="AL322" s="239"/>
      <c r="AM322" s="3"/>
      <c r="AN322" s="223">
        <v>255.0</v>
      </c>
      <c r="AO322" s="325"/>
      <c r="AP322" s="326"/>
      <c r="AQ322" s="3"/>
      <c r="AR322" s="3"/>
      <c r="AS322" s="3"/>
      <c r="AT322" s="3"/>
      <c r="AU322" s="3"/>
      <c r="AV322" s="3"/>
      <c r="AW322" s="3"/>
      <c r="AX322" s="3"/>
      <c r="AY322" s="3"/>
      <c r="AZ322" s="3"/>
      <c r="BA322" s="3"/>
      <c r="BB322" s="3"/>
      <c r="BC322" s="3"/>
      <c r="BD322" s="3"/>
      <c r="BE322" s="239"/>
      <c r="BF322" s="3"/>
      <c r="BG322" s="223">
        <v>255.0</v>
      </c>
      <c r="BH322" s="325"/>
      <c r="BI322" s="326"/>
      <c r="BJ322" s="3"/>
      <c r="BK322" s="3"/>
      <c r="BL322" s="3"/>
      <c r="BM322" s="3"/>
      <c r="BN322" s="3"/>
      <c r="BO322" s="3"/>
      <c r="BP322" s="3"/>
      <c r="BQ322" s="3"/>
      <c r="BR322" s="3"/>
      <c r="BS322" s="3"/>
      <c r="BT322" s="3"/>
      <c r="BU322" s="3"/>
      <c r="BV322" s="3"/>
      <c r="BW322" s="3"/>
      <c r="BX322" s="239"/>
      <c r="BY322" s="3"/>
      <c r="BZ322" s="223">
        <v>255.0</v>
      </c>
      <c r="CA322" s="325"/>
      <c r="CB322" s="326"/>
      <c r="CC322" s="3"/>
      <c r="CD322" s="3"/>
      <c r="CE322" s="3"/>
      <c r="CF322" s="3"/>
      <c r="CG322" s="3"/>
      <c r="CH322" s="3"/>
      <c r="CI322" s="3"/>
      <c r="CJ322" s="3"/>
      <c r="CK322" s="3"/>
      <c r="CL322" s="3"/>
      <c r="CM322" s="3"/>
      <c r="CN322" s="3"/>
      <c r="CO322" s="3"/>
      <c r="CP322" s="3"/>
      <c r="CQ322" s="239"/>
    </row>
    <row r="323" ht="12.75" customHeight="1">
      <c r="A323" s="3"/>
      <c r="B323" s="223">
        <v>256.0</v>
      </c>
      <c r="C323" s="325"/>
      <c r="D323" s="326"/>
      <c r="E323" s="3"/>
      <c r="F323" s="3"/>
      <c r="G323" s="3"/>
      <c r="H323" s="3"/>
      <c r="I323" s="3"/>
      <c r="J323" s="3"/>
      <c r="K323" s="3"/>
      <c r="L323" s="3"/>
      <c r="M323" s="3"/>
      <c r="N323" s="3"/>
      <c r="O323" s="3"/>
      <c r="P323" s="3"/>
      <c r="Q323" s="3"/>
      <c r="R323" s="3"/>
      <c r="S323" s="239"/>
      <c r="T323" s="3"/>
      <c r="U323" s="223">
        <v>256.0</v>
      </c>
      <c r="V323" s="325"/>
      <c r="W323" s="326"/>
      <c r="X323" s="3"/>
      <c r="Y323" s="3"/>
      <c r="Z323" s="3"/>
      <c r="AA323" s="3"/>
      <c r="AB323" s="3"/>
      <c r="AC323" s="3"/>
      <c r="AD323" s="3"/>
      <c r="AE323" s="3"/>
      <c r="AF323" s="3"/>
      <c r="AG323" s="3"/>
      <c r="AH323" s="3"/>
      <c r="AI323" s="3"/>
      <c r="AJ323" s="3"/>
      <c r="AK323" s="3"/>
      <c r="AL323" s="239"/>
      <c r="AM323" s="3"/>
      <c r="AN323" s="223">
        <v>256.0</v>
      </c>
      <c r="AO323" s="325"/>
      <c r="AP323" s="326"/>
      <c r="AQ323" s="3"/>
      <c r="AR323" s="3"/>
      <c r="AS323" s="3"/>
      <c r="AT323" s="3"/>
      <c r="AU323" s="3"/>
      <c r="AV323" s="3"/>
      <c r="AW323" s="3"/>
      <c r="AX323" s="3"/>
      <c r="AY323" s="3"/>
      <c r="AZ323" s="3"/>
      <c r="BA323" s="3"/>
      <c r="BB323" s="3"/>
      <c r="BC323" s="3"/>
      <c r="BD323" s="3"/>
      <c r="BE323" s="239"/>
      <c r="BF323" s="3"/>
      <c r="BG323" s="223">
        <v>256.0</v>
      </c>
      <c r="BH323" s="325"/>
      <c r="BI323" s="326"/>
      <c r="BJ323" s="3"/>
      <c r="BK323" s="3"/>
      <c r="BL323" s="3"/>
      <c r="BM323" s="3"/>
      <c r="BN323" s="3"/>
      <c r="BO323" s="3"/>
      <c r="BP323" s="3"/>
      <c r="BQ323" s="3"/>
      <c r="BR323" s="3"/>
      <c r="BS323" s="3"/>
      <c r="BT323" s="3"/>
      <c r="BU323" s="3"/>
      <c r="BV323" s="3"/>
      <c r="BW323" s="3"/>
      <c r="BX323" s="239"/>
      <c r="BY323" s="3"/>
      <c r="BZ323" s="223">
        <v>256.0</v>
      </c>
      <c r="CA323" s="325"/>
      <c r="CB323" s="326"/>
      <c r="CC323" s="3"/>
      <c r="CD323" s="3"/>
      <c r="CE323" s="3"/>
      <c r="CF323" s="3"/>
      <c r="CG323" s="3"/>
      <c r="CH323" s="3"/>
      <c r="CI323" s="3"/>
      <c r="CJ323" s="3"/>
      <c r="CK323" s="3"/>
      <c r="CL323" s="3"/>
      <c r="CM323" s="3"/>
      <c r="CN323" s="3"/>
      <c r="CO323" s="3"/>
      <c r="CP323" s="3"/>
      <c r="CQ323" s="239"/>
    </row>
    <row r="324" ht="12.75" customHeight="1">
      <c r="A324" s="3"/>
      <c r="B324" s="223">
        <v>257.0</v>
      </c>
      <c r="C324" s="325"/>
      <c r="D324" s="326"/>
      <c r="E324" s="3"/>
      <c r="F324" s="3"/>
      <c r="G324" s="3"/>
      <c r="H324" s="3"/>
      <c r="I324" s="3"/>
      <c r="J324" s="3"/>
      <c r="K324" s="3"/>
      <c r="L324" s="3"/>
      <c r="M324" s="3"/>
      <c r="N324" s="3"/>
      <c r="O324" s="3"/>
      <c r="P324" s="3"/>
      <c r="Q324" s="3"/>
      <c r="R324" s="3"/>
      <c r="S324" s="239"/>
      <c r="T324" s="3"/>
      <c r="U324" s="223">
        <v>257.0</v>
      </c>
      <c r="V324" s="325"/>
      <c r="W324" s="326"/>
      <c r="X324" s="3"/>
      <c r="Y324" s="3"/>
      <c r="Z324" s="3"/>
      <c r="AA324" s="3"/>
      <c r="AB324" s="3"/>
      <c r="AC324" s="3"/>
      <c r="AD324" s="3"/>
      <c r="AE324" s="3"/>
      <c r="AF324" s="3"/>
      <c r="AG324" s="3"/>
      <c r="AH324" s="3"/>
      <c r="AI324" s="3"/>
      <c r="AJ324" s="3"/>
      <c r="AK324" s="3"/>
      <c r="AL324" s="239"/>
      <c r="AM324" s="3"/>
      <c r="AN324" s="223">
        <v>257.0</v>
      </c>
      <c r="AO324" s="325"/>
      <c r="AP324" s="326"/>
      <c r="AQ324" s="3"/>
      <c r="AR324" s="3"/>
      <c r="AS324" s="3"/>
      <c r="AT324" s="3"/>
      <c r="AU324" s="3"/>
      <c r="AV324" s="3"/>
      <c r="AW324" s="3"/>
      <c r="AX324" s="3"/>
      <c r="AY324" s="3"/>
      <c r="AZ324" s="3"/>
      <c r="BA324" s="3"/>
      <c r="BB324" s="3"/>
      <c r="BC324" s="3"/>
      <c r="BD324" s="3"/>
      <c r="BE324" s="239"/>
      <c r="BF324" s="3"/>
      <c r="BG324" s="223">
        <v>257.0</v>
      </c>
      <c r="BH324" s="325"/>
      <c r="BI324" s="326"/>
      <c r="BJ324" s="3"/>
      <c r="BK324" s="3"/>
      <c r="BL324" s="3"/>
      <c r="BM324" s="3"/>
      <c r="BN324" s="3"/>
      <c r="BO324" s="3"/>
      <c r="BP324" s="3"/>
      <c r="BQ324" s="3"/>
      <c r="BR324" s="3"/>
      <c r="BS324" s="3"/>
      <c r="BT324" s="3"/>
      <c r="BU324" s="3"/>
      <c r="BV324" s="3"/>
      <c r="BW324" s="3"/>
      <c r="BX324" s="239"/>
      <c r="BY324" s="3"/>
      <c r="BZ324" s="223">
        <v>257.0</v>
      </c>
      <c r="CA324" s="325"/>
      <c r="CB324" s="326"/>
      <c r="CC324" s="3"/>
      <c r="CD324" s="3"/>
      <c r="CE324" s="3"/>
      <c r="CF324" s="3"/>
      <c r="CG324" s="3"/>
      <c r="CH324" s="3"/>
      <c r="CI324" s="3"/>
      <c r="CJ324" s="3"/>
      <c r="CK324" s="3"/>
      <c r="CL324" s="3"/>
      <c r="CM324" s="3"/>
      <c r="CN324" s="3"/>
      <c r="CO324" s="3"/>
      <c r="CP324" s="3"/>
      <c r="CQ324" s="239"/>
    </row>
    <row r="325" ht="12.75" customHeight="1">
      <c r="A325" s="3"/>
      <c r="B325" s="223">
        <v>258.0</v>
      </c>
      <c r="C325" s="325"/>
      <c r="D325" s="326"/>
      <c r="E325" s="3"/>
      <c r="F325" s="3"/>
      <c r="G325" s="3"/>
      <c r="H325" s="3"/>
      <c r="I325" s="3"/>
      <c r="J325" s="3"/>
      <c r="K325" s="3"/>
      <c r="L325" s="3"/>
      <c r="M325" s="3"/>
      <c r="N325" s="3"/>
      <c r="O325" s="3"/>
      <c r="P325" s="3"/>
      <c r="Q325" s="3"/>
      <c r="R325" s="3"/>
      <c r="S325" s="239"/>
      <c r="T325" s="3"/>
      <c r="U325" s="223">
        <v>258.0</v>
      </c>
      <c r="V325" s="325"/>
      <c r="W325" s="326"/>
      <c r="X325" s="3"/>
      <c r="Y325" s="3"/>
      <c r="Z325" s="3"/>
      <c r="AA325" s="3"/>
      <c r="AB325" s="3"/>
      <c r="AC325" s="3"/>
      <c r="AD325" s="3"/>
      <c r="AE325" s="3"/>
      <c r="AF325" s="3"/>
      <c r="AG325" s="3"/>
      <c r="AH325" s="3"/>
      <c r="AI325" s="3"/>
      <c r="AJ325" s="3"/>
      <c r="AK325" s="3"/>
      <c r="AL325" s="239"/>
      <c r="AM325" s="3"/>
      <c r="AN325" s="223">
        <v>258.0</v>
      </c>
      <c r="AO325" s="325"/>
      <c r="AP325" s="326"/>
      <c r="AQ325" s="3"/>
      <c r="AR325" s="3"/>
      <c r="AS325" s="3"/>
      <c r="AT325" s="3"/>
      <c r="AU325" s="3"/>
      <c r="AV325" s="3"/>
      <c r="AW325" s="3"/>
      <c r="AX325" s="3"/>
      <c r="AY325" s="3"/>
      <c r="AZ325" s="3"/>
      <c r="BA325" s="3"/>
      <c r="BB325" s="3"/>
      <c r="BC325" s="3"/>
      <c r="BD325" s="3"/>
      <c r="BE325" s="239"/>
      <c r="BF325" s="3"/>
      <c r="BG325" s="223">
        <v>258.0</v>
      </c>
      <c r="BH325" s="325"/>
      <c r="BI325" s="326"/>
      <c r="BJ325" s="3"/>
      <c r="BK325" s="3"/>
      <c r="BL325" s="3"/>
      <c r="BM325" s="3"/>
      <c r="BN325" s="3"/>
      <c r="BO325" s="3"/>
      <c r="BP325" s="3"/>
      <c r="BQ325" s="3"/>
      <c r="BR325" s="3"/>
      <c r="BS325" s="3"/>
      <c r="BT325" s="3"/>
      <c r="BU325" s="3"/>
      <c r="BV325" s="3"/>
      <c r="BW325" s="3"/>
      <c r="BX325" s="239"/>
      <c r="BY325" s="3"/>
      <c r="BZ325" s="223">
        <v>258.0</v>
      </c>
      <c r="CA325" s="325"/>
      <c r="CB325" s="326"/>
      <c r="CC325" s="3"/>
      <c r="CD325" s="3"/>
      <c r="CE325" s="3"/>
      <c r="CF325" s="3"/>
      <c r="CG325" s="3"/>
      <c r="CH325" s="3"/>
      <c r="CI325" s="3"/>
      <c r="CJ325" s="3"/>
      <c r="CK325" s="3"/>
      <c r="CL325" s="3"/>
      <c r="CM325" s="3"/>
      <c r="CN325" s="3"/>
      <c r="CO325" s="3"/>
      <c r="CP325" s="3"/>
      <c r="CQ325" s="239"/>
    </row>
    <row r="326" ht="12.75" customHeight="1">
      <c r="A326" s="3"/>
      <c r="B326" s="223">
        <v>259.0</v>
      </c>
      <c r="C326" s="325"/>
      <c r="D326" s="326"/>
      <c r="E326" s="3"/>
      <c r="F326" s="3"/>
      <c r="G326" s="3"/>
      <c r="H326" s="3"/>
      <c r="I326" s="3"/>
      <c r="J326" s="3"/>
      <c r="K326" s="3"/>
      <c r="L326" s="3"/>
      <c r="M326" s="3"/>
      <c r="N326" s="3"/>
      <c r="O326" s="3"/>
      <c r="P326" s="3"/>
      <c r="Q326" s="3"/>
      <c r="R326" s="3"/>
      <c r="S326" s="239"/>
      <c r="T326" s="3"/>
      <c r="U326" s="223">
        <v>259.0</v>
      </c>
      <c r="V326" s="325"/>
      <c r="W326" s="326"/>
      <c r="X326" s="3"/>
      <c r="Y326" s="3"/>
      <c r="Z326" s="3"/>
      <c r="AA326" s="3"/>
      <c r="AB326" s="3"/>
      <c r="AC326" s="3"/>
      <c r="AD326" s="3"/>
      <c r="AE326" s="3"/>
      <c r="AF326" s="3"/>
      <c r="AG326" s="3"/>
      <c r="AH326" s="3"/>
      <c r="AI326" s="3"/>
      <c r="AJ326" s="3"/>
      <c r="AK326" s="3"/>
      <c r="AL326" s="239"/>
      <c r="AM326" s="3"/>
      <c r="AN326" s="223">
        <v>259.0</v>
      </c>
      <c r="AO326" s="325"/>
      <c r="AP326" s="326"/>
      <c r="AQ326" s="3"/>
      <c r="AR326" s="3"/>
      <c r="AS326" s="3"/>
      <c r="AT326" s="3"/>
      <c r="AU326" s="3"/>
      <c r="AV326" s="3"/>
      <c r="AW326" s="3"/>
      <c r="AX326" s="3"/>
      <c r="AY326" s="3"/>
      <c r="AZ326" s="3"/>
      <c r="BA326" s="3"/>
      <c r="BB326" s="3"/>
      <c r="BC326" s="3"/>
      <c r="BD326" s="3"/>
      <c r="BE326" s="239"/>
      <c r="BF326" s="3"/>
      <c r="BG326" s="223">
        <v>259.0</v>
      </c>
      <c r="BH326" s="325"/>
      <c r="BI326" s="326"/>
      <c r="BJ326" s="3"/>
      <c r="BK326" s="3"/>
      <c r="BL326" s="3"/>
      <c r="BM326" s="3"/>
      <c r="BN326" s="3"/>
      <c r="BO326" s="3"/>
      <c r="BP326" s="3"/>
      <c r="BQ326" s="3"/>
      <c r="BR326" s="3"/>
      <c r="BS326" s="3"/>
      <c r="BT326" s="3"/>
      <c r="BU326" s="3"/>
      <c r="BV326" s="3"/>
      <c r="BW326" s="3"/>
      <c r="BX326" s="239"/>
      <c r="BY326" s="3"/>
      <c r="BZ326" s="223">
        <v>259.0</v>
      </c>
      <c r="CA326" s="325"/>
      <c r="CB326" s="326"/>
      <c r="CC326" s="3"/>
      <c r="CD326" s="3"/>
      <c r="CE326" s="3"/>
      <c r="CF326" s="3"/>
      <c r="CG326" s="3"/>
      <c r="CH326" s="3"/>
      <c r="CI326" s="3"/>
      <c r="CJ326" s="3"/>
      <c r="CK326" s="3"/>
      <c r="CL326" s="3"/>
      <c r="CM326" s="3"/>
      <c r="CN326" s="3"/>
      <c r="CO326" s="3"/>
      <c r="CP326" s="3"/>
      <c r="CQ326" s="239"/>
    </row>
    <row r="327" ht="12.75" customHeight="1">
      <c r="A327" s="3"/>
      <c r="B327" s="223">
        <v>260.0</v>
      </c>
      <c r="C327" s="325"/>
      <c r="D327" s="326"/>
      <c r="E327" s="3"/>
      <c r="F327" s="3"/>
      <c r="G327" s="3"/>
      <c r="H327" s="3"/>
      <c r="I327" s="3"/>
      <c r="J327" s="3"/>
      <c r="K327" s="3"/>
      <c r="L327" s="3"/>
      <c r="M327" s="3"/>
      <c r="N327" s="3"/>
      <c r="O327" s="3"/>
      <c r="P327" s="3"/>
      <c r="Q327" s="3"/>
      <c r="R327" s="3"/>
      <c r="S327" s="239"/>
      <c r="T327" s="3"/>
      <c r="U327" s="223">
        <v>260.0</v>
      </c>
      <c r="V327" s="325"/>
      <c r="W327" s="326"/>
      <c r="X327" s="3"/>
      <c r="Y327" s="3"/>
      <c r="Z327" s="3"/>
      <c r="AA327" s="3"/>
      <c r="AB327" s="3"/>
      <c r="AC327" s="3"/>
      <c r="AD327" s="3"/>
      <c r="AE327" s="3"/>
      <c r="AF327" s="3"/>
      <c r="AG327" s="3"/>
      <c r="AH327" s="3"/>
      <c r="AI327" s="3"/>
      <c r="AJ327" s="3"/>
      <c r="AK327" s="3"/>
      <c r="AL327" s="239"/>
      <c r="AM327" s="3"/>
      <c r="AN327" s="223">
        <v>260.0</v>
      </c>
      <c r="AO327" s="325"/>
      <c r="AP327" s="326"/>
      <c r="AQ327" s="3"/>
      <c r="AR327" s="3"/>
      <c r="AS327" s="3"/>
      <c r="AT327" s="3"/>
      <c r="AU327" s="3"/>
      <c r="AV327" s="3"/>
      <c r="AW327" s="3"/>
      <c r="AX327" s="3"/>
      <c r="AY327" s="3"/>
      <c r="AZ327" s="3"/>
      <c r="BA327" s="3"/>
      <c r="BB327" s="3"/>
      <c r="BC327" s="3"/>
      <c r="BD327" s="3"/>
      <c r="BE327" s="239"/>
      <c r="BF327" s="3"/>
      <c r="BG327" s="223">
        <v>260.0</v>
      </c>
      <c r="BH327" s="325"/>
      <c r="BI327" s="326"/>
      <c r="BJ327" s="3"/>
      <c r="BK327" s="3"/>
      <c r="BL327" s="3"/>
      <c r="BM327" s="3"/>
      <c r="BN327" s="3"/>
      <c r="BO327" s="3"/>
      <c r="BP327" s="3"/>
      <c r="BQ327" s="3"/>
      <c r="BR327" s="3"/>
      <c r="BS327" s="3"/>
      <c r="BT327" s="3"/>
      <c r="BU327" s="3"/>
      <c r="BV327" s="3"/>
      <c r="BW327" s="3"/>
      <c r="BX327" s="239"/>
      <c r="BY327" s="3"/>
      <c r="BZ327" s="223">
        <v>260.0</v>
      </c>
      <c r="CA327" s="325"/>
      <c r="CB327" s="326"/>
      <c r="CC327" s="3"/>
      <c r="CD327" s="3"/>
      <c r="CE327" s="3"/>
      <c r="CF327" s="3"/>
      <c r="CG327" s="3"/>
      <c r="CH327" s="3"/>
      <c r="CI327" s="3"/>
      <c r="CJ327" s="3"/>
      <c r="CK327" s="3"/>
      <c r="CL327" s="3"/>
      <c r="CM327" s="3"/>
      <c r="CN327" s="3"/>
      <c r="CO327" s="3"/>
      <c r="CP327" s="3"/>
      <c r="CQ327" s="239"/>
    </row>
    <row r="328" ht="12.75" customHeight="1">
      <c r="A328" s="3"/>
      <c r="B328" s="223">
        <v>261.0</v>
      </c>
      <c r="C328" s="325"/>
      <c r="D328" s="326"/>
      <c r="E328" s="3"/>
      <c r="F328" s="3"/>
      <c r="G328" s="3"/>
      <c r="H328" s="3"/>
      <c r="I328" s="3"/>
      <c r="J328" s="3"/>
      <c r="K328" s="3"/>
      <c r="L328" s="3"/>
      <c r="M328" s="3"/>
      <c r="N328" s="3"/>
      <c r="O328" s="3"/>
      <c r="P328" s="3"/>
      <c r="Q328" s="3"/>
      <c r="R328" s="3"/>
      <c r="S328" s="239"/>
      <c r="T328" s="3"/>
      <c r="U328" s="223">
        <v>261.0</v>
      </c>
      <c r="V328" s="325"/>
      <c r="W328" s="326"/>
      <c r="X328" s="3"/>
      <c r="Y328" s="3"/>
      <c r="Z328" s="3"/>
      <c r="AA328" s="3"/>
      <c r="AB328" s="3"/>
      <c r="AC328" s="3"/>
      <c r="AD328" s="3"/>
      <c r="AE328" s="3"/>
      <c r="AF328" s="3"/>
      <c r="AG328" s="3"/>
      <c r="AH328" s="3"/>
      <c r="AI328" s="3"/>
      <c r="AJ328" s="3"/>
      <c r="AK328" s="3"/>
      <c r="AL328" s="239"/>
      <c r="AM328" s="3"/>
      <c r="AN328" s="223">
        <v>261.0</v>
      </c>
      <c r="AO328" s="325"/>
      <c r="AP328" s="326"/>
      <c r="AQ328" s="3"/>
      <c r="AR328" s="3"/>
      <c r="AS328" s="3"/>
      <c r="AT328" s="3"/>
      <c r="AU328" s="3"/>
      <c r="AV328" s="3"/>
      <c r="AW328" s="3"/>
      <c r="AX328" s="3"/>
      <c r="AY328" s="3"/>
      <c r="AZ328" s="3"/>
      <c r="BA328" s="3"/>
      <c r="BB328" s="3"/>
      <c r="BC328" s="3"/>
      <c r="BD328" s="3"/>
      <c r="BE328" s="239"/>
      <c r="BF328" s="3"/>
      <c r="BG328" s="223">
        <v>261.0</v>
      </c>
      <c r="BH328" s="325"/>
      <c r="BI328" s="326"/>
      <c r="BJ328" s="3"/>
      <c r="BK328" s="3"/>
      <c r="BL328" s="3"/>
      <c r="BM328" s="3"/>
      <c r="BN328" s="3"/>
      <c r="BO328" s="3"/>
      <c r="BP328" s="3"/>
      <c r="BQ328" s="3"/>
      <c r="BR328" s="3"/>
      <c r="BS328" s="3"/>
      <c r="BT328" s="3"/>
      <c r="BU328" s="3"/>
      <c r="BV328" s="3"/>
      <c r="BW328" s="3"/>
      <c r="BX328" s="239"/>
      <c r="BY328" s="3"/>
      <c r="BZ328" s="223">
        <v>261.0</v>
      </c>
      <c r="CA328" s="325"/>
      <c r="CB328" s="326"/>
      <c r="CC328" s="3"/>
      <c r="CD328" s="3"/>
      <c r="CE328" s="3"/>
      <c r="CF328" s="3"/>
      <c r="CG328" s="3"/>
      <c r="CH328" s="3"/>
      <c r="CI328" s="3"/>
      <c r="CJ328" s="3"/>
      <c r="CK328" s="3"/>
      <c r="CL328" s="3"/>
      <c r="CM328" s="3"/>
      <c r="CN328" s="3"/>
      <c r="CO328" s="3"/>
      <c r="CP328" s="3"/>
      <c r="CQ328" s="239"/>
    </row>
    <row r="329" ht="12.75" customHeight="1">
      <c r="A329" s="3"/>
      <c r="B329" s="223">
        <v>262.0</v>
      </c>
      <c r="C329" s="325"/>
      <c r="D329" s="326"/>
      <c r="E329" s="3"/>
      <c r="F329" s="3"/>
      <c r="G329" s="3"/>
      <c r="H329" s="3"/>
      <c r="I329" s="3"/>
      <c r="J329" s="3"/>
      <c r="K329" s="3"/>
      <c r="L329" s="3"/>
      <c r="M329" s="3"/>
      <c r="N329" s="3"/>
      <c r="O329" s="3"/>
      <c r="P329" s="3"/>
      <c r="Q329" s="3"/>
      <c r="R329" s="3"/>
      <c r="S329" s="239"/>
      <c r="T329" s="3"/>
      <c r="U329" s="223">
        <v>262.0</v>
      </c>
      <c r="V329" s="325"/>
      <c r="W329" s="326"/>
      <c r="X329" s="3"/>
      <c r="Y329" s="3"/>
      <c r="Z329" s="3"/>
      <c r="AA329" s="3"/>
      <c r="AB329" s="3"/>
      <c r="AC329" s="3"/>
      <c r="AD329" s="3"/>
      <c r="AE329" s="3"/>
      <c r="AF329" s="3"/>
      <c r="AG329" s="3"/>
      <c r="AH329" s="3"/>
      <c r="AI329" s="3"/>
      <c r="AJ329" s="3"/>
      <c r="AK329" s="3"/>
      <c r="AL329" s="239"/>
      <c r="AM329" s="3"/>
      <c r="AN329" s="223">
        <v>262.0</v>
      </c>
      <c r="AO329" s="325"/>
      <c r="AP329" s="326"/>
      <c r="AQ329" s="3"/>
      <c r="AR329" s="3"/>
      <c r="AS329" s="3"/>
      <c r="AT329" s="3"/>
      <c r="AU329" s="3"/>
      <c r="AV329" s="3"/>
      <c r="AW329" s="3"/>
      <c r="AX329" s="3"/>
      <c r="AY329" s="3"/>
      <c r="AZ329" s="3"/>
      <c r="BA329" s="3"/>
      <c r="BB329" s="3"/>
      <c r="BC329" s="3"/>
      <c r="BD329" s="3"/>
      <c r="BE329" s="239"/>
      <c r="BF329" s="3"/>
      <c r="BG329" s="223">
        <v>262.0</v>
      </c>
      <c r="BH329" s="325"/>
      <c r="BI329" s="326"/>
      <c r="BJ329" s="3"/>
      <c r="BK329" s="3"/>
      <c r="BL329" s="3"/>
      <c r="BM329" s="3"/>
      <c r="BN329" s="3"/>
      <c r="BO329" s="3"/>
      <c r="BP329" s="3"/>
      <c r="BQ329" s="3"/>
      <c r="BR329" s="3"/>
      <c r="BS329" s="3"/>
      <c r="BT329" s="3"/>
      <c r="BU329" s="3"/>
      <c r="BV329" s="3"/>
      <c r="BW329" s="3"/>
      <c r="BX329" s="239"/>
      <c r="BY329" s="3"/>
      <c r="BZ329" s="223">
        <v>262.0</v>
      </c>
      <c r="CA329" s="325"/>
      <c r="CB329" s="326"/>
      <c r="CC329" s="3"/>
      <c r="CD329" s="3"/>
      <c r="CE329" s="3"/>
      <c r="CF329" s="3"/>
      <c r="CG329" s="3"/>
      <c r="CH329" s="3"/>
      <c r="CI329" s="3"/>
      <c r="CJ329" s="3"/>
      <c r="CK329" s="3"/>
      <c r="CL329" s="3"/>
      <c r="CM329" s="3"/>
      <c r="CN329" s="3"/>
      <c r="CO329" s="3"/>
      <c r="CP329" s="3"/>
      <c r="CQ329" s="239"/>
    </row>
    <row r="330" ht="12.75" customHeight="1">
      <c r="A330" s="3"/>
      <c r="B330" s="223">
        <v>263.0</v>
      </c>
      <c r="C330" s="325"/>
      <c r="D330" s="326"/>
      <c r="E330" s="3"/>
      <c r="F330" s="3"/>
      <c r="G330" s="3"/>
      <c r="H330" s="3"/>
      <c r="I330" s="3"/>
      <c r="J330" s="3"/>
      <c r="K330" s="3"/>
      <c r="L330" s="3"/>
      <c r="M330" s="3"/>
      <c r="N330" s="3"/>
      <c r="O330" s="3"/>
      <c r="P330" s="3"/>
      <c r="Q330" s="3"/>
      <c r="R330" s="3"/>
      <c r="S330" s="239"/>
      <c r="T330" s="3"/>
      <c r="U330" s="223">
        <v>263.0</v>
      </c>
      <c r="V330" s="325"/>
      <c r="W330" s="326"/>
      <c r="X330" s="3"/>
      <c r="Y330" s="3"/>
      <c r="Z330" s="3"/>
      <c r="AA330" s="3"/>
      <c r="AB330" s="3"/>
      <c r="AC330" s="3"/>
      <c r="AD330" s="3"/>
      <c r="AE330" s="3"/>
      <c r="AF330" s="3"/>
      <c r="AG330" s="3"/>
      <c r="AH330" s="3"/>
      <c r="AI330" s="3"/>
      <c r="AJ330" s="3"/>
      <c r="AK330" s="3"/>
      <c r="AL330" s="239"/>
      <c r="AM330" s="3"/>
      <c r="AN330" s="223">
        <v>263.0</v>
      </c>
      <c r="AO330" s="325"/>
      <c r="AP330" s="326"/>
      <c r="AQ330" s="3"/>
      <c r="AR330" s="3"/>
      <c r="AS330" s="3"/>
      <c r="AT330" s="3"/>
      <c r="AU330" s="3"/>
      <c r="AV330" s="3"/>
      <c r="AW330" s="3"/>
      <c r="AX330" s="3"/>
      <c r="AY330" s="3"/>
      <c r="AZ330" s="3"/>
      <c r="BA330" s="3"/>
      <c r="BB330" s="3"/>
      <c r="BC330" s="3"/>
      <c r="BD330" s="3"/>
      <c r="BE330" s="239"/>
      <c r="BF330" s="3"/>
      <c r="BG330" s="223">
        <v>263.0</v>
      </c>
      <c r="BH330" s="325"/>
      <c r="BI330" s="326"/>
      <c r="BJ330" s="3"/>
      <c r="BK330" s="3"/>
      <c r="BL330" s="3"/>
      <c r="BM330" s="3"/>
      <c r="BN330" s="3"/>
      <c r="BO330" s="3"/>
      <c r="BP330" s="3"/>
      <c r="BQ330" s="3"/>
      <c r="BR330" s="3"/>
      <c r="BS330" s="3"/>
      <c r="BT330" s="3"/>
      <c r="BU330" s="3"/>
      <c r="BV330" s="3"/>
      <c r="BW330" s="3"/>
      <c r="BX330" s="239"/>
      <c r="BY330" s="3"/>
      <c r="BZ330" s="223">
        <v>263.0</v>
      </c>
      <c r="CA330" s="325"/>
      <c r="CB330" s="326"/>
      <c r="CC330" s="3"/>
      <c r="CD330" s="3"/>
      <c r="CE330" s="3"/>
      <c r="CF330" s="3"/>
      <c r="CG330" s="3"/>
      <c r="CH330" s="3"/>
      <c r="CI330" s="3"/>
      <c r="CJ330" s="3"/>
      <c r="CK330" s="3"/>
      <c r="CL330" s="3"/>
      <c r="CM330" s="3"/>
      <c r="CN330" s="3"/>
      <c r="CO330" s="3"/>
      <c r="CP330" s="3"/>
      <c r="CQ330" s="239"/>
    </row>
    <row r="331" ht="12.75" customHeight="1">
      <c r="A331" s="3"/>
      <c r="B331" s="223">
        <v>264.0</v>
      </c>
      <c r="C331" s="325"/>
      <c r="D331" s="326"/>
      <c r="E331" s="3"/>
      <c r="F331" s="3"/>
      <c r="G331" s="3"/>
      <c r="H331" s="3"/>
      <c r="I331" s="3"/>
      <c r="J331" s="3"/>
      <c r="K331" s="3"/>
      <c r="L331" s="3"/>
      <c r="M331" s="3"/>
      <c r="N331" s="3"/>
      <c r="O331" s="3"/>
      <c r="P331" s="3"/>
      <c r="Q331" s="3"/>
      <c r="R331" s="3"/>
      <c r="S331" s="239"/>
      <c r="T331" s="3"/>
      <c r="U331" s="223">
        <v>264.0</v>
      </c>
      <c r="V331" s="325"/>
      <c r="W331" s="326"/>
      <c r="X331" s="3"/>
      <c r="Y331" s="3"/>
      <c r="Z331" s="3"/>
      <c r="AA331" s="3"/>
      <c r="AB331" s="3"/>
      <c r="AC331" s="3"/>
      <c r="AD331" s="3"/>
      <c r="AE331" s="3"/>
      <c r="AF331" s="3"/>
      <c r="AG331" s="3"/>
      <c r="AH331" s="3"/>
      <c r="AI331" s="3"/>
      <c r="AJ331" s="3"/>
      <c r="AK331" s="3"/>
      <c r="AL331" s="239"/>
      <c r="AM331" s="3"/>
      <c r="AN331" s="223">
        <v>264.0</v>
      </c>
      <c r="AO331" s="325"/>
      <c r="AP331" s="326"/>
      <c r="AQ331" s="3"/>
      <c r="AR331" s="3"/>
      <c r="AS331" s="3"/>
      <c r="AT331" s="3"/>
      <c r="AU331" s="3"/>
      <c r="AV331" s="3"/>
      <c r="AW331" s="3"/>
      <c r="AX331" s="3"/>
      <c r="AY331" s="3"/>
      <c r="AZ331" s="3"/>
      <c r="BA331" s="3"/>
      <c r="BB331" s="3"/>
      <c r="BC331" s="3"/>
      <c r="BD331" s="3"/>
      <c r="BE331" s="239"/>
      <c r="BF331" s="3"/>
      <c r="BG331" s="223">
        <v>264.0</v>
      </c>
      <c r="BH331" s="325"/>
      <c r="BI331" s="326"/>
      <c r="BJ331" s="3"/>
      <c r="BK331" s="3"/>
      <c r="BL331" s="3"/>
      <c r="BM331" s="3"/>
      <c r="BN331" s="3"/>
      <c r="BO331" s="3"/>
      <c r="BP331" s="3"/>
      <c r="BQ331" s="3"/>
      <c r="BR331" s="3"/>
      <c r="BS331" s="3"/>
      <c r="BT331" s="3"/>
      <c r="BU331" s="3"/>
      <c r="BV331" s="3"/>
      <c r="BW331" s="3"/>
      <c r="BX331" s="239"/>
      <c r="BY331" s="3"/>
      <c r="BZ331" s="223">
        <v>264.0</v>
      </c>
      <c r="CA331" s="325"/>
      <c r="CB331" s="326"/>
      <c r="CC331" s="3"/>
      <c r="CD331" s="3"/>
      <c r="CE331" s="3"/>
      <c r="CF331" s="3"/>
      <c r="CG331" s="3"/>
      <c r="CH331" s="3"/>
      <c r="CI331" s="3"/>
      <c r="CJ331" s="3"/>
      <c r="CK331" s="3"/>
      <c r="CL331" s="3"/>
      <c r="CM331" s="3"/>
      <c r="CN331" s="3"/>
      <c r="CO331" s="3"/>
      <c r="CP331" s="3"/>
      <c r="CQ331" s="239"/>
    </row>
    <row r="332" ht="12.75" customHeight="1">
      <c r="A332" s="3"/>
      <c r="B332" s="223">
        <v>265.0</v>
      </c>
      <c r="C332" s="325"/>
      <c r="D332" s="326"/>
      <c r="E332" s="3"/>
      <c r="F332" s="3"/>
      <c r="G332" s="3"/>
      <c r="H332" s="3"/>
      <c r="I332" s="3"/>
      <c r="J332" s="3"/>
      <c r="K332" s="3"/>
      <c r="L332" s="3"/>
      <c r="M332" s="3"/>
      <c r="N332" s="3"/>
      <c r="O332" s="3"/>
      <c r="P332" s="3"/>
      <c r="Q332" s="3"/>
      <c r="R332" s="3"/>
      <c r="S332" s="239"/>
      <c r="T332" s="3"/>
      <c r="U332" s="223">
        <v>265.0</v>
      </c>
      <c r="V332" s="325"/>
      <c r="W332" s="326"/>
      <c r="X332" s="3"/>
      <c r="Y332" s="3"/>
      <c r="Z332" s="3"/>
      <c r="AA332" s="3"/>
      <c r="AB332" s="3"/>
      <c r="AC332" s="3"/>
      <c r="AD332" s="3"/>
      <c r="AE332" s="3"/>
      <c r="AF332" s="3"/>
      <c r="AG332" s="3"/>
      <c r="AH332" s="3"/>
      <c r="AI332" s="3"/>
      <c r="AJ332" s="3"/>
      <c r="AK332" s="3"/>
      <c r="AL332" s="239"/>
      <c r="AM332" s="3"/>
      <c r="AN332" s="223">
        <v>265.0</v>
      </c>
      <c r="AO332" s="325"/>
      <c r="AP332" s="326"/>
      <c r="AQ332" s="3"/>
      <c r="AR332" s="3"/>
      <c r="AS332" s="3"/>
      <c r="AT332" s="3"/>
      <c r="AU332" s="3"/>
      <c r="AV332" s="3"/>
      <c r="AW332" s="3"/>
      <c r="AX332" s="3"/>
      <c r="AY332" s="3"/>
      <c r="AZ332" s="3"/>
      <c r="BA332" s="3"/>
      <c r="BB332" s="3"/>
      <c r="BC332" s="3"/>
      <c r="BD332" s="3"/>
      <c r="BE332" s="239"/>
      <c r="BF332" s="3"/>
      <c r="BG332" s="223">
        <v>265.0</v>
      </c>
      <c r="BH332" s="325"/>
      <c r="BI332" s="326"/>
      <c r="BJ332" s="3"/>
      <c r="BK332" s="3"/>
      <c r="BL332" s="3"/>
      <c r="BM332" s="3"/>
      <c r="BN332" s="3"/>
      <c r="BO332" s="3"/>
      <c r="BP332" s="3"/>
      <c r="BQ332" s="3"/>
      <c r="BR332" s="3"/>
      <c r="BS332" s="3"/>
      <c r="BT332" s="3"/>
      <c r="BU332" s="3"/>
      <c r="BV332" s="3"/>
      <c r="BW332" s="3"/>
      <c r="BX332" s="239"/>
      <c r="BY332" s="3"/>
      <c r="BZ332" s="223">
        <v>265.0</v>
      </c>
      <c r="CA332" s="325"/>
      <c r="CB332" s="326"/>
      <c r="CC332" s="3"/>
      <c r="CD332" s="3"/>
      <c r="CE332" s="3"/>
      <c r="CF332" s="3"/>
      <c r="CG332" s="3"/>
      <c r="CH332" s="3"/>
      <c r="CI332" s="3"/>
      <c r="CJ332" s="3"/>
      <c r="CK332" s="3"/>
      <c r="CL332" s="3"/>
      <c r="CM332" s="3"/>
      <c r="CN332" s="3"/>
      <c r="CO332" s="3"/>
      <c r="CP332" s="3"/>
      <c r="CQ332" s="239"/>
    </row>
    <row r="333" ht="12.75" customHeight="1">
      <c r="A333" s="3"/>
      <c r="B333" s="223">
        <v>266.0</v>
      </c>
      <c r="C333" s="325"/>
      <c r="D333" s="326"/>
      <c r="E333" s="3"/>
      <c r="F333" s="3"/>
      <c r="G333" s="3"/>
      <c r="H333" s="3"/>
      <c r="I333" s="3"/>
      <c r="J333" s="3"/>
      <c r="K333" s="3"/>
      <c r="L333" s="3"/>
      <c r="M333" s="3"/>
      <c r="N333" s="3"/>
      <c r="O333" s="3"/>
      <c r="P333" s="3"/>
      <c r="Q333" s="3"/>
      <c r="R333" s="3"/>
      <c r="S333" s="239"/>
      <c r="T333" s="3"/>
      <c r="U333" s="223">
        <v>266.0</v>
      </c>
      <c r="V333" s="325"/>
      <c r="W333" s="326"/>
      <c r="X333" s="3"/>
      <c r="Y333" s="3"/>
      <c r="Z333" s="3"/>
      <c r="AA333" s="3"/>
      <c r="AB333" s="3"/>
      <c r="AC333" s="3"/>
      <c r="AD333" s="3"/>
      <c r="AE333" s="3"/>
      <c r="AF333" s="3"/>
      <c r="AG333" s="3"/>
      <c r="AH333" s="3"/>
      <c r="AI333" s="3"/>
      <c r="AJ333" s="3"/>
      <c r="AK333" s="3"/>
      <c r="AL333" s="239"/>
      <c r="AM333" s="3"/>
      <c r="AN333" s="223">
        <v>266.0</v>
      </c>
      <c r="AO333" s="325"/>
      <c r="AP333" s="326"/>
      <c r="AQ333" s="3"/>
      <c r="AR333" s="3"/>
      <c r="AS333" s="3"/>
      <c r="AT333" s="3"/>
      <c r="AU333" s="3"/>
      <c r="AV333" s="3"/>
      <c r="AW333" s="3"/>
      <c r="AX333" s="3"/>
      <c r="AY333" s="3"/>
      <c r="AZ333" s="3"/>
      <c r="BA333" s="3"/>
      <c r="BB333" s="3"/>
      <c r="BC333" s="3"/>
      <c r="BD333" s="3"/>
      <c r="BE333" s="239"/>
      <c r="BF333" s="3"/>
      <c r="BG333" s="223">
        <v>266.0</v>
      </c>
      <c r="BH333" s="325"/>
      <c r="BI333" s="326"/>
      <c r="BJ333" s="3"/>
      <c r="BK333" s="3"/>
      <c r="BL333" s="3"/>
      <c r="BM333" s="3"/>
      <c r="BN333" s="3"/>
      <c r="BO333" s="3"/>
      <c r="BP333" s="3"/>
      <c r="BQ333" s="3"/>
      <c r="BR333" s="3"/>
      <c r="BS333" s="3"/>
      <c r="BT333" s="3"/>
      <c r="BU333" s="3"/>
      <c r="BV333" s="3"/>
      <c r="BW333" s="3"/>
      <c r="BX333" s="239"/>
      <c r="BY333" s="3"/>
      <c r="BZ333" s="223">
        <v>266.0</v>
      </c>
      <c r="CA333" s="325"/>
      <c r="CB333" s="326"/>
      <c r="CC333" s="3"/>
      <c r="CD333" s="3"/>
      <c r="CE333" s="3"/>
      <c r="CF333" s="3"/>
      <c r="CG333" s="3"/>
      <c r="CH333" s="3"/>
      <c r="CI333" s="3"/>
      <c r="CJ333" s="3"/>
      <c r="CK333" s="3"/>
      <c r="CL333" s="3"/>
      <c r="CM333" s="3"/>
      <c r="CN333" s="3"/>
      <c r="CO333" s="3"/>
      <c r="CP333" s="3"/>
      <c r="CQ333" s="239"/>
    </row>
    <row r="334" ht="12.75" customHeight="1">
      <c r="A334" s="3"/>
      <c r="B334" s="223">
        <v>267.0</v>
      </c>
      <c r="C334" s="325"/>
      <c r="D334" s="326"/>
      <c r="E334" s="3"/>
      <c r="F334" s="3"/>
      <c r="G334" s="3"/>
      <c r="H334" s="3"/>
      <c r="I334" s="3"/>
      <c r="J334" s="3"/>
      <c r="K334" s="3"/>
      <c r="L334" s="3"/>
      <c r="M334" s="3"/>
      <c r="N334" s="3"/>
      <c r="O334" s="3"/>
      <c r="P334" s="3"/>
      <c r="Q334" s="3"/>
      <c r="R334" s="3"/>
      <c r="S334" s="239"/>
      <c r="T334" s="3"/>
      <c r="U334" s="223">
        <v>267.0</v>
      </c>
      <c r="V334" s="325"/>
      <c r="W334" s="326"/>
      <c r="X334" s="3"/>
      <c r="Y334" s="3"/>
      <c r="Z334" s="3"/>
      <c r="AA334" s="3"/>
      <c r="AB334" s="3"/>
      <c r="AC334" s="3"/>
      <c r="AD334" s="3"/>
      <c r="AE334" s="3"/>
      <c r="AF334" s="3"/>
      <c r="AG334" s="3"/>
      <c r="AH334" s="3"/>
      <c r="AI334" s="3"/>
      <c r="AJ334" s="3"/>
      <c r="AK334" s="3"/>
      <c r="AL334" s="239"/>
      <c r="AM334" s="3"/>
      <c r="AN334" s="223">
        <v>267.0</v>
      </c>
      <c r="AO334" s="325"/>
      <c r="AP334" s="326"/>
      <c r="AQ334" s="3"/>
      <c r="AR334" s="3"/>
      <c r="AS334" s="3"/>
      <c r="AT334" s="3"/>
      <c r="AU334" s="3"/>
      <c r="AV334" s="3"/>
      <c r="AW334" s="3"/>
      <c r="AX334" s="3"/>
      <c r="AY334" s="3"/>
      <c r="AZ334" s="3"/>
      <c r="BA334" s="3"/>
      <c r="BB334" s="3"/>
      <c r="BC334" s="3"/>
      <c r="BD334" s="3"/>
      <c r="BE334" s="239"/>
      <c r="BF334" s="3"/>
      <c r="BG334" s="223">
        <v>267.0</v>
      </c>
      <c r="BH334" s="325"/>
      <c r="BI334" s="326"/>
      <c r="BJ334" s="3"/>
      <c r="BK334" s="3"/>
      <c r="BL334" s="3"/>
      <c r="BM334" s="3"/>
      <c r="BN334" s="3"/>
      <c r="BO334" s="3"/>
      <c r="BP334" s="3"/>
      <c r="BQ334" s="3"/>
      <c r="BR334" s="3"/>
      <c r="BS334" s="3"/>
      <c r="BT334" s="3"/>
      <c r="BU334" s="3"/>
      <c r="BV334" s="3"/>
      <c r="BW334" s="3"/>
      <c r="BX334" s="239"/>
      <c r="BY334" s="3"/>
      <c r="BZ334" s="223">
        <v>267.0</v>
      </c>
      <c r="CA334" s="325"/>
      <c r="CB334" s="326"/>
      <c r="CC334" s="3"/>
      <c r="CD334" s="3"/>
      <c r="CE334" s="3"/>
      <c r="CF334" s="3"/>
      <c r="CG334" s="3"/>
      <c r="CH334" s="3"/>
      <c r="CI334" s="3"/>
      <c r="CJ334" s="3"/>
      <c r="CK334" s="3"/>
      <c r="CL334" s="3"/>
      <c r="CM334" s="3"/>
      <c r="CN334" s="3"/>
      <c r="CO334" s="3"/>
      <c r="CP334" s="3"/>
      <c r="CQ334" s="239"/>
    </row>
    <row r="335" ht="12.75" customHeight="1">
      <c r="A335" s="3"/>
      <c r="B335" s="223">
        <v>268.0</v>
      </c>
      <c r="C335" s="325"/>
      <c r="D335" s="326"/>
      <c r="E335" s="3"/>
      <c r="F335" s="3"/>
      <c r="G335" s="3"/>
      <c r="H335" s="3"/>
      <c r="I335" s="3"/>
      <c r="J335" s="3"/>
      <c r="K335" s="3"/>
      <c r="L335" s="3"/>
      <c r="M335" s="3"/>
      <c r="N335" s="3"/>
      <c r="O335" s="3"/>
      <c r="P335" s="3"/>
      <c r="Q335" s="3"/>
      <c r="R335" s="3"/>
      <c r="S335" s="239"/>
      <c r="T335" s="3"/>
      <c r="U335" s="223">
        <v>268.0</v>
      </c>
      <c r="V335" s="325"/>
      <c r="W335" s="326"/>
      <c r="X335" s="3"/>
      <c r="Y335" s="3"/>
      <c r="Z335" s="3"/>
      <c r="AA335" s="3"/>
      <c r="AB335" s="3"/>
      <c r="AC335" s="3"/>
      <c r="AD335" s="3"/>
      <c r="AE335" s="3"/>
      <c r="AF335" s="3"/>
      <c r="AG335" s="3"/>
      <c r="AH335" s="3"/>
      <c r="AI335" s="3"/>
      <c r="AJ335" s="3"/>
      <c r="AK335" s="3"/>
      <c r="AL335" s="239"/>
      <c r="AM335" s="3"/>
      <c r="AN335" s="223">
        <v>268.0</v>
      </c>
      <c r="AO335" s="325"/>
      <c r="AP335" s="326"/>
      <c r="AQ335" s="3"/>
      <c r="AR335" s="3"/>
      <c r="AS335" s="3"/>
      <c r="AT335" s="3"/>
      <c r="AU335" s="3"/>
      <c r="AV335" s="3"/>
      <c r="AW335" s="3"/>
      <c r="AX335" s="3"/>
      <c r="AY335" s="3"/>
      <c r="AZ335" s="3"/>
      <c r="BA335" s="3"/>
      <c r="BB335" s="3"/>
      <c r="BC335" s="3"/>
      <c r="BD335" s="3"/>
      <c r="BE335" s="239"/>
      <c r="BF335" s="3"/>
      <c r="BG335" s="223">
        <v>268.0</v>
      </c>
      <c r="BH335" s="325"/>
      <c r="BI335" s="326"/>
      <c r="BJ335" s="3"/>
      <c r="BK335" s="3"/>
      <c r="BL335" s="3"/>
      <c r="BM335" s="3"/>
      <c r="BN335" s="3"/>
      <c r="BO335" s="3"/>
      <c r="BP335" s="3"/>
      <c r="BQ335" s="3"/>
      <c r="BR335" s="3"/>
      <c r="BS335" s="3"/>
      <c r="BT335" s="3"/>
      <c r="BU335" s="3"/>
      <c r="BV335" s="3"/>
      <c r="BW335" s="3"/>
      <c r="BX335" s="239"/>
      <c r="BY335" s="3"/>
      <c r="BZ335" s="223">
        <v>268.0</v>
      </c>
      <c r="CA335" s="325"/>
      <c r="CB335" s="326"/>
      <c r="CC335" s="3"/>
      <c r="CD335" s="3"/>
      <c r="CE335" s="3"/>
      <c r="CF335" s="3"/>
      <c r="CG335" s="3"/>
      <c r="CH335" s="3"/>
      <c r="CI335" s="3"/>
      <c r="CJ335" s="3"/>
      <c r="CK335" s="3"/>
      <c r="CL335" s="3"/>
      <c r="CM335" s="3"/>
      <c r="CN335" s="3"/>
      <c r="CO335" s="3"/>
      <c r="CP335" s="3"/>
      <c r="CQ335" s="239"/>
    </row>
    <row r="336" ht="12.75" customHeight="1">
      <c r="A336" s="3"/>
      <c r="B336" s="223">
        <v>269.0</v>
      </c>
      <c r="C336" s="325"/>
      <c r="D336" s="326"/>
      <c r="E336" s="3"/>
      <c r="F336" s="3"/>
      <c r="G336" s="3"/>
      <c r="H336" s="3"/>
      <c r="I336" s="3"/>
      <c r="J336" s="3"/>
      <c r="K336" s="3"/>
      <c r="L336" s="3"/>
      <c r="M336" s="3"/>
      <c r="N336" s="3"/>
      <c r="O336" s="3"/>
      <c r="P336" s="3"/>
      <c r="Q336" s="3"/>
      <c r="R336" s="3"/>
      <c r="S336" s="239"/>
      <c r="T336" s="3"/>
      <c r="U336" s="223">
        <v>269.0</v>
      </c>
      <c r="V336" s="325"/>
      <c r="W336" s="326"/>
      <c r="X336" s="3"/>
      <c r="Y336" s="3"/>
      <c r="Z336" s="3"/>
      <c r="AA336" s="3"/>
      <c r="AB336" s="3"/>
      <c r="AC336" s="3"/>
      <c r="AD336" s="3"/>
      <c r="AE336" s="3"/>
      <c r="AF336" s="3"/>
      <c r="AG336" s="3"/>
      <c r="AH336" s="3"/>
      <c r="AI336" s="3"/>
      <c r="AJ336" s="3"/>
      <c r="AK336" s="3"/>
      <c r="AL336" s="239"/>
      <c r="AM336" s="3"/>
      <c r="AN336" s="223">
        <v>269.0</v>
      </c>
      <c r="AO336" s="325"/>
      <c r="AP336" s="326"/>
      <c r="AQ336" s="3"/>
      <c r="AR336" s="3"/>
      <c r="AS336" s="3"/>
      <c r="AT336" s="3"/>
      <c r="AU336" s="3"/>
      <c r="AV336" s="3"/>
      <c r="AW336" s="3"/>
      <c r="AX336" s="3"/>
      <c r="AY336" s="3"/>
      <c r="AZ336" s="3"/>
      <c r="BA336" s="3"/>
      <c r="BB336" s="3"/>
      <c r="BC336" s="3"/>
      <c r="BD336" s="3"/>
      <c r="BE336" s="239"/>
      <c r="BF336" s="3"/>
      <c r="BG336" s="223">
        <v>269.0</v>
      </c>
      <c r="BH336" s="325"/>
      <c r="BI336" s="326"/>
      <c r="BJ336" s="3"/>
      <c r="BK336" s="3"/>
      <c r="BL336" s="3"/>
      <c r="BM336" s="3"/>
      <c r="BN336" s="3"/>
      <c r="BO336" s="3"/>
      <c r="BP336" s="3"/>
      <c r="BQ336" s="3"/>
      <c r="BR336" s="3"/>
      <c r="BS336" s="3"/>
      <c r="BT336" s="3"/>
      <c r="BU336" s="3"/>
      <c r="BV336" s="3"/>
      <c r="BW336" s="3"/>
      <c r="BX336" s="239"/>
      <c r="BY336" s="3"/>
      <c r="BZ336" s="223">
        <v>269.0</v>
      </c>
      <c r="CA336" s="325"/>
      <c r="CB336" s="326"/>
      <c r="CC336" s="3"/>
      <c r="CD336" s="3"/>
      <c r="CE336" s="3"/>
      <c r="CF336" s="3"/>
      <c r="CG336" s="3"/>
      <c r="CH336" s="3"/>
      <c r="CI336" s="3"/>
      <c r="CJ336" s="3"/>
      <c r="CK336" s="3"/>
      <c r="CL336" s="3"/>
      <c r="CM336" s="3"/>
      <c r="CN336" s="3"/>
      <c r="CO336" s="3"/>
      <c r="CP336" s="3"/>
      <c r="CQ336" s="239"/>
    </row>
    <row r="337" ht="12.75" customHeight="1">
      <c r="A337" s="3"/>
      <c r="B337" s="223">
        <v>270.0</v>
      </c>
      <c r="C337" s="325"/>
      <c r="D337" s="326"/>
      <c r="E337" s="3"/>
      <c r="F337" s="3"/>
      <c r="G337" s="3"/>
      <c r="H337" s="3"/>
      <c r="I337" s="3"/>
      <c r="J337" s="3"/>
      <c r="K337" s="3"/>
      <c r="L337" s="3"/>
      <c r="M337" s="3"/>
      <c r="N337" s="3"/>
      <c r="O337" s="3"/>
      <c r="P337" s="3"/>
      <c r="Q337" s="3"/>
      <c r="R337" s="3"/>
      <c r="S337" s="239"/>
      <c r="T337" s="3"/>
      <c r="U337" s="223">
        <v>270.0</v>
      </c>
      <c r="V337" s="325"/>
      <c r="W337" s="326"/>
      <c r="X337" s="3"/>
      <c r="Y337" s="3"/>
      <c r="Z337" s="3"/>
      <c r="AA337" s="3"/>
      <c r="AB337" s="3"/>
      <c r="AC337" s="3"/>
      <c r="AD337" s="3"/>
      <c r="AE337" s="3"/>
      <c r="AF337" s="3"/>
      <c r="AG337" s="3"/>
      <c r="AH337" s="3"/>
      <c r="AI337" s="3"/>
      <c r="AJ337" s="3"/>
      <c r="AK337" s="3"/>
      <c r="AL337" s="239"/>
      <c r="AM337" s="3"/>
      <c r="AN337" s="223">
        <v>270.0</v>
      </c>
      <c r="AO337" s="325"/>
      <c r="AP337" s="326"/>
      <c r="AQ337" s="3"/>
      <c r="AR337" s="3"/>
      <c r="AS337" s="3"/>
      <c r="AT337" s="3"/>
      <c r="AU337" s="3"/>
      <c r="AV337" s="3"/>
      <c r="AW337" s="3"/>
      <c r="AX337" s="3"/>
      <c r="AY337" s="3"/>
      <c r="AZ337" s="3"/>
      <c r="BA337" s="3"/>
      <c r="BB337" s="3"/>
      <c r="BC337" s="3"/>
      <c r="BD337" s="3"/>
      <c r="BE337" s="239"/>
      <c r="BF337" s="3"/>
      <c r="BG337" s="223">
        <v>270.0</v>
      </c>
      <c r="BH337" s="325"/>
      <c r="BI337" s="326"/>
      <c r="BJ337" s="3"/>
      <c r="BK337" s="3"/>
      <c r="BL337" s="3"/>
      <c r="BM337" s="3"/>
      <c r="BN337" s="3"/>
      <c r="BO337" s="3"/>
      <c r="BP337" s="3"/>
      <c r="BQ337" s="3"/>
      <c r="BR337" s="3"/>
      <c r="BS337" s="3"/>
      <c r="BT337" s="3"/>
      <c r="BU337" s="3"/>
      <c r="BV337" s="3"/>
      <c r="BW337" s="3"/>
      <c r="BX337" s="239"/>
      <c r="BY337" s="3"/>
      <c r="BZ337" s="223">
        <v>270.0</v>
      </c>
      <c r="CA337" s="325"/>
      <c r="CB337" s="326"/>
      <c r="CC337" s="3"/>
      <c r="CD337" s="3"/>
      <c r="CE337" s="3"/>
      <c r="CF337" s="3"/>
      <c r="CG337" s="3"/>
      <c r="CH337" s="3"/>
      <c r="CI337" s="3"/>
      <c r="CJ337" s="3"/>
      <c r="CK337" s="3"/>
      <c r="CL337" s="3"/>
      <c r="CM337" s="3"/>
      <c r="CN337" s="3"/>
      <c r="CO337" s="3"/>
      <c r="CP337" s="3"/>
      <c r="CQ337" s="239"/>
    </row>
    <row r="338" ht="12.75" customHeight="1">
      <c r="A338" s="3"/>
      <c r="B338" s="223">
        <v>271.0</v>
      </c>
      <c r="C338" s="325"/>
      <c r="D338" s="326"/>
      <c r="E338" s="3"/>
      <c r="F338" s="3"/>
      <c r="G338" s="3"/>
      <c r="H338" s="3"/>
      <c r="I338" s="3"/>
      <c r="J338" s="3"/>
      <c r="K338" s="3"/>
      <c r="L338" s="3"/>
      <c r="M338" s="3"/>
      <c r="N338" s="3"/>
      <c r="O338" s="3"/>
      <c r="P338" s="3"/>
      <c r="Q338" s="3"/>
      <c r="R338" s="3"/>
      <c r="S338" s="239"/>
      <c r="T338" s="3"/>
      <c r="U338" s="223">
        <v>271.0</v>
      </c>
      <c r="V338" s="325"/>
      <c r="W338" s="326"/>
      <c r="X338" s="3"/>
      <c r="Y338" s="3"/>
      <c r="Z338" s="3"/>
      <c r="AA338" s="3"/>
      <c r="AB338" s="3"/>
      <c r="AC338" s="3"/>
      <c r="AD338" s="3"/>
      <c r="AE338" s="3"/>
      <c r="AF338" s="3"/>
      <c r="AG338" s="3"/>
      <c r="AH338" s="3"/>
      <c r="AI338" s="3"/>
      <c r="AJ338" s="3"/>
      <c r="AK338" s="3"/>
      <c r="AL338" s="239"/>
      <c r="AM338" s="3"/>
      <c r="AN338" s="223">
        <v>271.0</v>
      </c>
      <c r="AO338" s="325"/>
      <c r="AP338" s="326"/>
      <c r="AQ338" s="3"/>
      <c r="AR338" s="3"/>
      <c r="AS338" s="3"/>
      <c r="AT338" s="3"/>
      <c r="AU338" s="3"/>
      <c r="AV338" s="3"/>
      <c r="AW338" s="3"/>
      <c r="AX338" s="3"/>
      <c r="AY338" s="3"/>
      <c r="AZ338" s="3"/>
      <c r="BA338" s="3"/>
      <c r="BB338" s="3"/>
      <c r="BC338" s="3"/>
      <c r="BD338" s="3"/>
      <c r="BE338" s="239"/>
      <c r="BF338" s="3"/>
      <c r="BG338" s="223">
        <v>271.0</v>
      </c>
      <c r="BH338" s="325"/>
      <c r="BI338" s="326"/>
      <c r="BJ338" s="3"/>
      <c r="BK338" s="3"/>
      <c r="BL338" s="3"/>
      <c r="BM338" s="3"/>
      <c r="BN338" s="3"/>
      <c r="BO338" s="3"/>
      <c r="BP338" s="3"/>
      <c r="BQ338" s="3"/>
      <c r="BR338" s="3"/>
      <c r="BS338" s="3"/>
      <c r="BT338" s="3"/>
      <c r="BU338" s="3"/>
      <c r="BV338" s="3"/>
      <c r="BW338" s="3"/>
      <c r="BX338" s="239"/>
      <c r="BY338" s="3"/>
      <c r="BZ338" s="223">
        <v>271.0</v>
      </c>
      <c r="CA338" s="325"/>
      <c r="CB338" s="326"/>
      <c r="CC338" s="3"/>
      <c r="CD338" s="3"/>
      <c r="CE338" s="3"/>
      <c r="CF338" s="3"/>
      <c r="CG338" s="3"/>
      <c r="CH338" s="3"/>
      <c r="CI338" s="3"/>
      <c r="CJ338" s="3"/>
      <c r="CK338" s="3"/>
      <c r="CL338" s="3"/>
      <c r="CM338" s="3"/>
      <c r="CN338" s="3"/>
      <c r="CO338" s="3"/>
      <c r="CP338" s="3"/>
      <c r="CQ338" s="239"/>
    </row>
    <row r="339" ht="12.75" customHeight="1">
      <c r="A339" s="3"/>
      <c r="B339" s="223">
        <v>272.0</v>
      </c>
      <c r="C339" s="325"/>
      <c r="D339" s="326"/>
      <c r="E339" s="3"/>
      <c r="F339" s="3"/>
      <c r="G339" s="3"/>
      <c r="H339" s="3"/>
      <c r="I339" s="3"/>
      <c r="J339" s="3"/>
      <c r="K339" s="3"/>
      <c r="L339" s="3"/>
      <c r="M339" s="3"/>
      <c r="N339" s="3"/>
      <c r="O339" s="3"/>
      <c r="P339" s="3"/>
      <c r="Q339" s="3"/>
      <c r="R339" s="3"/>
      <c r="S339" s="239"/>
      <c r="T339" s="3"/>
      <c r="U339" s="223">
        <v>272.0</v>
      </c>
      <c r="V339" s="325"/>
      <c r="W339" s="326"/>
      <c r="X339" s="3"/>
      <c r="Y339" s="3"/>
      <c r="Z339" s="3"/>
      <c r="AA339" s="3"/>
      <c r="AB339" s="3"/>
      <c r="AC339" s="3"/>
      <c r="AD339" s="3"/>
      <c r="AE339" s="3"/>
      <c r="AF339" s="3"/>
      <c r="AG339" s="3"/>
      <c r="AH339" s="3"/>
      <c r="AI339" s="3"/>
      <c r="AJ339" s="3"/>
      <c r="AK339" s="3"/>
      <c r="AL339" s="239"/>
      <c r="AM339" s="3"/>
      <c r="AN339" s="223">
        <v>272.0</v>
      </c>
      <c r="AO339" s="325"/>
      <c r="AP339" s="326"/>
      <c r="AQ339" s="3"/>
      <c r="AR339" s="3"/>
      <c r="AS339" s="3"/>
      <c r="AT339" s="3"/>
      <c r="AU339" s="3"/>
      <c r="AV339" s="3"/>
      <c r="AW339" s="3"/>
      <c r="AX339" s="3"/>
      <c r="AY339" s="3"/>
      <c r="AZ339" s="3"/>
      <c r="BA339" s="3"/>
      <c r="BB339" s="3"/>
      <c r="BC339" s="3"/>
      <c r="BD339" s="3"/>
      <c r="BE339" s="239"/>
      <c r="BF339" s="3"/>
      <c r="BG339" s="223">
        <v>272.0</v>
      </c>
      <c r="BH339" s="325"/>
      <c r="BI339" s="326"/>
      <c r="BJ339" s="3"/>
      <c r="BK339" s="3"/>
      <c r="BL339" s="3"/>
      <c r="BM339" s="3"/>
      <c r="BN339" s="3"/>
      <c r="BO339" s="3"/>
      <c r="BP339" s="3"/>
      <c r="BQ339" s="3"/>
      <c r="BR339" s="3"/>
      <c r="BS339" s="3"/>
      <c r="BT339" s="3"/>
      <c r="BU339" s="3"/>
      <c r="BV339" s="3"/>
      <c r="BW339" s="3"/>
      <c r="BX339" s="239"/>
      <c r="BY339" s="3"/>
      <c r="BZ339" s="223">
        <v>272.0</v>
      </c>
      <c r="CA339" s="325"/>
      <c r="CB339" s="326"/>
      <c r="CC339" s="3"/>
      <c r="CD339" s="3"/>
      <c r="CE339" s="3"/>
      <c r="CF339" s="3"/>
      <c r="CG339" s="3"/>
      <c r="CH339" s="3"/>
      <c r="CI339" s="3"/>
      <c r="CJ339" s="3"/>
      <c r="CK339" s="3"/>
      <c r="CL339" s="3"/>
      <c r="CM339" s="3"/>
      <c r="CN339" s="3"/>
      <c r="CO339" s="3"/>
      <c r="CP339" s="3"/>
      <c r="CQ339" s="239"/>
    </row>
    <row r="340" ht="12.75" customHeight="1">
      <c r="A340" s="3"/>
      <c r="B340" s="223">
        <v>273.0</v>
      </c>
      <c r="C340" s="325"/>
      <c r="D340" s="326"/>
      <c r="E340" s="3"/>
      <c r="F340" s="3"/>
      <c r="G340" s="3"/>
      <c r="H340" s="3"/>
      <c r="I340" s="3"/>
      <c r="J340" s="3"/>
      <c r="K340" s="3"/>
      <c r="L340" s="3"/>
      <c r="M340" s="3"/>
      <c r="N340" s="3"/>
      <c r="O340" s="3"/>
      <c r="P340" s="3"/>
      <c r="Q340" s="3"/>
      <c r="R340" s="3"/>
      <c r="S340" s="239"/>
      <c r="T340" s="3"/>
      <c r="U340" s="223">
        <v>273.0</v>
      </c>
      <c r="V340" s="325"/>
      <c r="W340" s="326"/>
      <c r="X340" s="3"/>
      <c r="Y340" s="3"/>
      <c r="Z340" s="3"/>
      <c r="AA340" s="3"/>
      <c r="AB340" s="3"/>
      <c r="AC340" s="3"/>
      <c r="AD340" s="3"/>
      <c r="AE340" s="3"/>
      <c r="AF340" s="3"/>
      <c r="AG340" s="3"/>
      <c r="AH340" s="3"/>
      <c r="AI340" s="3"/>
      <c r="AJ340" s="3"/>
      <c r="AK340" s="3"/>
      <c r="AL340" s="239"/>
      <c r="AM340" s="3"/>
      <c r="AN340" s="223">
        <v>273.0</v>
      </c>
      <c r="AO340" s="325"/>
      <c r="AP340" s="326"/>
      <c r="AQ340" s="3"/>
      <c r="AR340" s="3"/>
      <c r="AS340" s="3"/>
      <c r="AT340" s="3"/>
      <c r="AU340" s="3"/>
      <c r="AV340" s="3"/>
      <c r="AW340" s="3"/>
      <c r="AX340" s="3"/>
      <c r="AY340" s="3"/>
      <c r="AZ340" s="3"/>
      <c r="BA340" s="3"/>
      <c r="BB340" s="3"/>
      <c r="BC340" s="3"/>
      <c r="BD340" s="3"/>
      <c r="BE340" s="239"/>
      <c r="BF340" s="3"/>
      <c r="BG340" s="223">
        <v>273.0</v>
      </c>
      <c r="BH340" s="325"/>
      <c r="BI340" s="326"/>
      <c r="BJ340" s="3"/>
      <c r="BK340" s="3"/>
      <c r="BL340" s="3"/>
      <c r="BM340" s="3"/>
      <c r="BN340" s="3"/>
      <c r="BO340" s="3"/>
      <c r="BP340" s="3"/>
      <c r="BQ340" s="3"/>
      <c r="BR340" s="3"/>
      <c r="BS340" s="3"/>
      <c r="BT340" s="3"/>
      <c r="BU340" s="3"/>
      <c r="BV340" s="3"/>
      <c r="BW340" s="3"/>
      <c r="BX340" s="239"/>
      <c r="BY340" s="3"/>
      <c r="BZ340" s="223">
        <v>273.0</v>
      </c>
      <c r="CA340" s="325"/>
      <c r="CB340" s="326"/>
      <c r="CC340" s="3"/>
      <c r="CD340" s="3"/>
      <c r="CE340" s="3"/>
      <c r="CF340" s="3"/>
      <c r="CG340" s="3"/>
      <c r="CH340" s="3"/>
      <c r="CI340" s="3"/>
      <c r="CJ340" s="3"/>
      <c r="CK340" s="3"/>
      <c r="CL340" s="3"/>
      <c r="CM340" s="3"/>
      <c r="CN340" s="3"/>
      <c r="CO340" s="3"/>
      <c r="CP340" s="3"/>
      <c r="CQ340" s="239"/>
    </row>
    <row r="341" ht="12.75" customHeight="1">
      <c r="A341" s="3"/>
      <c r="B341" s="223">
        <v>274.0</v>
      </c>
      <c r="C341" s="325"/>
      <c r="D341" s="326"/>
      <c r="E341" s="3"/>
      <c r="F341" s="3"/>
      <c r="G341" s="3"/>
      <c r="H341" s="3"/>
      <c r="I341" s="3"/>
      <c r="J341" s="3"/>
      <c r="K341" s="3"/>
      <c r="L341" s="3"/>
      <c r="M341" s="3"/>
      <c r="N341" s="3"/>
      <c r="O341" s="3"/>
      <c r="P341" s="3"/>
      <c r="Q341" s="3"/>
      <c r="R341" s="3"/>
      <c r="S341" s="239"/>
      <c r="T341" s="3"/>
      <c r="U341" s="223">
        <v>274.0</v>
      </c>
      <c r="V341" s="325"/>
      <c r="W341" s="326"/>
      <c r="X341" s="3"/>
      <c r="Y341" s="3"/>
      <c r="Z341" s="3"/>
      <c r="AA341" s="3"/>
      <c r="AB341" s="3"/>
      <c r="AC341" s="3"/>
      <c r="AD341" s="3"/>
      <c r="AE341" s="3"/>
      <c r="AF341" s="3"/>
      <c r="AG341" s="3"/>
      <c r="AH341" s="3"/>
      <c r="AI341" s="3"/>
      <c r="AJ341" s="3"/>
      <c r="AK341" s="3"/>
      <c r="AL341" s="239"/>
      <c r="AM341" s="3"/>
      <c r="AN341" s="223">
        <v>274.0</v>
      </c>
      <c r="AO341" s="325"/>
      <c r="AP341" s="326"/>
      <c r="AQ341" s="3"/>
      <c r="AR341" s="3"/>
      <c r="AS341" s="3"/>
      <c r="AT341" s="3"/>
      <c r="AU341" s="3"/>
      <c r="AV341" s="3"/>
      <c r="AW341" s="3"/>
      <c r="AX341" s="3"/>
      <c r="AY341" s="3"/>
      <c r="AZ341" s="3"/>
      <c r="BA341" s="3"/>
      <c r="BB341" s="3"/>
      <c r="BC341" s="3"/>
      <c r="BD341" s="3"/>
      <c r="BE341" s="239"/>
      <c r="BF341" s="3"/>
      <c r="BG341" s="223">
        <v>274.0</v>
      </c>
      <c r="BH341" s="325"/>
      <c r="BI341" s="326"/>
      <c r="BJ341" s="3"/>
      <c r="BK341" s="3"/>
      <c r="BL341" s="3"/>
      <c r="BM341" s="3"/>
      <c r="BN341" s="3"/>
      <c r="BO341" s="3"/>
      <c r="BP341" s="3"/>
      <c r="BQ341" s="3"/>
      <c r="BR341" s="3"/>
      <c r="BS341" s="3"/>
      <c r="BT341" s="3"/>
      <c r="BU341" s="3"/>
      <c r="BV341" s="3"/>
      <c r="BW341" s="3"/>
      <c r="BX341" s="239"/>
      <c r="BY341" s="3"/>
      <c r="BZ341" s="223">
        <v>274.0</v>
      </c>
      <c r="CA341" s="325"/>
      <c r="CB341" s="326"/>
      <c r="CC341" s="3"/>
      <c r="CD341" s="3"/>
      <c r="CE341" s="3"/>
      <c r="CF341" s="3"/>
      <c r="CG341" s="3"/>
      <c r="CH341" s="3"/>
      <c r="CI341" s="3"/>
      <c r="CJ341" s="3"/>
      <c r="CK341" s="3"/>
      <c r="CL341" s="3"/>
      <c r="CM341" s="3"/>
      <c r="CN341" s="3"/>
      <c r="CO341" s="3"/>
      <c r="CP341" s="3"/>
      <c r="CQ341" s="239"/>
    </row>
    <row r="342" ht="12.75" customHeight="1">
      <c r="A342" s="3"/>
      <c r="B342" s="223">
        <v>275.0</v>
      </c>
      <c r="C342" s="325"/>
      <c r="D342" s="326"/>
      <c r="E342" s="3"/>
      <c r="F342" s="3"/>
      <c r="G342" s="3"/>
      <c r="H342" s="3"/>
      <c r="I342" s="3"/>
      <c r="J342" s="3"/>
      <c r="K342" s="3"/>
      <c r="L342" s="3"/>
      <c r="M342" s="3"/>
      <c r="N342" s="3"/>
      <c r="O342" s="3"/>
      <c r="P342" s="3"/>
      <c r="Q342" s="3"/>
      <c r="R342" s="3"/>
      <c r="S342" s="239"/>
      <c r="T342" s="3"/>
      <c r="U342" s="223">
        <v>275.0</v>
      </c>
      <c r="V342" s="325"/>
      <c r="W342" s="326"/>
      <c r="X342" s="3"/>
      <c r="Y342" s="3"/>
      <c r="Z342" s="3"/>
      <c r="AA342" s="3"/>
      <c r="AB342" s="3"/>
      <c r="AC342" s="3"/>
      <c r="AD342" s="3"/>
      <c r="AE342" s="3"/>
      <c r="AF342" s="3"/>
      <c r="AG342" s="3"/>
      <c r="AH342" s="3"/>
      <c r="AI342" s="3"/>
      <c r="AJ342" s="3"/>
      <c r="AK342" s="3"/>
      <c r="AL342" s="239"/>
      <c r="AM342" s="3"/>
      <c r="AN342" s="223">
        <v>275.0</v>
      </c>
      <c r="AO342" s="325"/>
      <c r="AP342" s="326"/>
      <c r="AQ342" s="3"/>
      <c r="AR342" s="3"/>
      <c r="AS342" s="3"/>
      <c r="AT342" s="3"/>
      <c r="AU342" s="3"/>
      <c r="AV342" s="3"/>
      <c r="AW342" s="3"/>
      <c r="AX342" s="3"/>
      <c r="AY342" s="3"/>
      <c r="AZ342" s="3"/>
      <c r="BA342" s="3"/>
      <c r="BB342" s="3"/>
      <c r="BC342" s="3"/>
      <c r="BD342" s="3"/>
      <c r="BE342" s="239"/>
      <c r="BF342" s="3"/>
      <c r="BG342" s="223">
        <v>275.0</v>
      </c>
      <c r="BH342" s="325"/>
      <c r="BI342" s="326"/>
      <c r="BJ342" s="3"/>
      <c r="BK342" s="3"/>
      <c r="BL342" s="3"/>
      <c r="BM342" s="3"/>
      <c r="BN342" s="3"/>
      <c r="BO342" s="3"/>
      <c r="BP342" s="3"/>
      <c r="BQ342" s="3"/>
      <c r="BR342" s="3"/>
      <c r="BS342" s="3"/>
      <c r="BT342" s="3"/>
      <c r="BU342" s="3"/>
      <c r="BV342" s="3"/>
      <c r="BW342" s="3"/>
      <c r="BX342" s="239"/>
      <c r="BY342" s="3"/>
      <c r="BZ342" s="223">
        <v>275.0</v>
      </c>
      <c r="CA342" s="325"/>
      <c r="CB342" s="326"/>
      <c r="CC342" s="3"/>
      <c r="CD342" s="3"/>
      <c r="CE342" s="3"/>
      <c r="CF342" s="3"/>
      <c r="CG342" s="3"/>
      <c r="CH342" s="3"/>
      <c r="CI342" s="3"/>
      <c r="CJ342" s="3"/>
      <c r="CK342" s="3"/>
      <c r="CL342" s="3"/>
      <c r="CM342" s="3"/>
      <c r="CN342" s="3"/>
      <c r="CO342" s="3"/>
      <c r="CP342" s="3"/>
      <c r="CQ342" s="239"/>
    </row>
    <row r="343" ht="12.75" customHeight="1">
      <c r="A343" s="3"/>
      <c r="B343" s="223">
        <v>276.0</v>
      </c>
      <c r="C343" s="325"/>
      <c r="D343" s="326"/>
      <c r="E343" s="3"/>
      <c r="F343" s="3"/>
      <c r="G343" s="3"/>
      <c r="H343" s="3"/>
      <c r="I343" s="3"/>
      <c r="J343" s="3"/>
      <c r="K343" s="3"/>
      <c r="L343" s="3"/>
      <c r="M343" s="3"/>
      <c r="N343" s="3"/>
      <c r="O343" s="3"/>
      <c r="P343" s="3"/>
      <c r="Q343" s="3"/>
      <c r="R343" s="3"/>
      <c r="S343" s="239"/>
      <c r="T343" s="3"/>
      <c r="U343" s="223">
        <v>276.0</v>
      </c>
      <c r="V343" s="325"/>
      <c r="W343" s="326"/>
      <c r="X343" s="3"/>
      <c r="Y343" s="3"/>
      <c r="Z343" s="3"/>
      <c r="AA343" s="3"/>
      <c r="AB343" s="3"/>
      <c r="AC343" s="3"/>
      <c r="AD343" s="3"/>
      <c r="AE343" s="3"/>
      <c r="AF343" s="3"/>
      <c r="AG343" s="3"/>
      <c r="AH343" s="3"/>
      <c r="AI343" s="3"/>
      <c r="AJ343" s="3"/>
      <c r="AK343" s="3"/>
      <c r="AL343" s="239"/>
      <c r="AM343" s="3"/>
      <c r="AN343" s="223">
        <v>276.0</v>
      </c>
      <c r="AO343" s="325"/>
      <c r="AP343" s="326"/>
      <c r="AQ343" s="3"/>
      <c r="AR343" s="3"/>
      <c r="AS343" s="3"/>
      <c r="AT343" s="3"/>
      <c r="AU343" s="3"/>
      <c r="AV343" s="3"/>
      <c r="AW343" s="3"/>
      <c r="AX343" s="3"/>
      <c r="AY343" s="3"/>
      <c r="AZ343" s="3"/>
      <c r="BA343" s="3"/>
      <c r="BB343" s="3"/>
      <c r="BC343" s="3"/>
      <c r="BD343" s="3"/>
      <c r="BE343" s="239"/>
      <c r="BF343" s="3"/>
      <c r="BG343" s="223">
        <v>276.0</v>
      </c>
      <c r="BH343" s="325"/>
      <c r="BI343" s="326"/>
      <c r="BJ343" s="3"/>
      <c r="BK343" s="3"/>
      <c r="BL343" s="3"/>
      <c r="BM343" s="3"/>
      <c r="BN343" s="3"/>
      <c r="BO343" s="3"/>
      <c r="BP343" s="3"/>
      <c r="BQ343" s="3"/>
      <c r="BR343" s="3"/>
      <c r="BS343" s="3"/>
      <c r="BT343" s="3"/>
      <c r="BU343" s="3"/>
      <c r="BV343" s="3"/>
      <c r="BW343" s="3"/>
      <c r="BX343" s="239"/>
      <c r="BY343" s="3"/>
      <c r="BZ343" s="223">
        <v>276.0</v>
      </c>
      <c r="CA343" s="325"/>
      <c r="CB343" s="326"/>
      <c r="CC343" s="3"/>
      <c r="CD343" s="3"/>
      <c r="CE343" s="3"/>
      <c r="CF343" s="3"/>
      <c r="CG343" s="3"/>
      <c r="CH343" s="3"/>
      <c r="CI343" s="3"/>
      <c r="CJ343" s="3"/>
      <c r="CK343" s="3"/>
      <c r="CL343" s="3"/>
      <c r="CM343" s="3"/>
      <c r="CN343" s="3"/>
      <c r="CO343" s="3"/>
      <c r="CP343" s="3"/>
      <c r="CQ343" s="239"/>
    </row>
    <row r="344" ht="12.75" customHeight="1">
      <c r="A344" s="3"/>
      <c r="B344" s="223">
        <v>277.0</v>
      </c>
      <c r="C344" s="325"/>
      <c r="D344" s="326"/>
      <c r="E344" s="3"/>
      <c r="F344" s="3"/>
      <c r="G344" s="3"/>
      <c r="H344" s="3"/>
      <c r="I344" s="3"/>
      <c r="J344" s="3"/>
      <c r="K344" s="3"/>
      <c r="L344" s="3"/>
      <c r="M344" s="3"/>
      <c r="N344" s="3"/>
      <c r="O344" s="3"/>
      <c r="P344" s="3"/>
      <c r="Q344" s="3"/>
      <c r="R344" s="3"/>
      <c r="S344" s="239"/>
      <c r="T344" s="3"/>
      <c r="U344" s="223">
        <v>277.0</v>
      </c>
      <c r="V344" s="325"/>
      <c r="W344" s="326"/>
      <c r="X344" s="3"/>
      <c r="Y344" s="3"/>
      <c r="Z344" s="3"/>
      <c r="AA344" s="3"/>
      <c r="AB344" s="3"/>
      <c r="AC344" s="3"/>
      <c r="AD344" s="3"/>
      <c r="AE344" s="3"/>
      <c r="AF344" s="3"/>
      <c r="AG344" s="3"/>
      <c r="AH344" s="3"/>
      <c r="AI344" s="3"/>
      <c r="AJ344" s="3"/>
      <c r="AK344" s="3"/>
      <c r="AL344" s="239"/>
      <c r="AM344" s="3"/>
      <c r="AN344" s="223">
        <v>277.0</v>
      </c>
      <c r="AO344" s="325"/>
      <c r="AP344" s="326"/>
      <c r="AQ344" s="3"/>
      <c r="AR344" s="3"/>
      <c r="AS344" s="3"/>
      <c r="AT344" s="3"/>
      <c r="AU344" s="3"/>
      <c r="AV344" s="3"/>
      <c r="AW344" s="3"/>
      <c r="AX344" s="3"/>
      <c r="AY344" s="3"/>
      <c r="AZ344" s="3"/>
      <c r="BA344" s="3"/>
      <c r="BB344" s="3"/>
      <c r="BC344" s="3"/>
      <c r="BD344" s="3"/>
      <c r="BE344" s="239"/>
      <c r="BF344" s="3"/>
      <c r="BG344" s="223">
        <v>277.0</v>
      </c>
      <c r="BH344" s="325"/>
      <c r="BI344" s="326"/>
      <c r="BJ344" s="3"/>
      <c r="BK344" s="3"/>
      <c r="BL344" s="3"/>
      <c r="BM344" s="3"/>
      <c r="BN344" s="3"/>
      <c r="BO344" s="3"/>
      <c r="BP344" s="3"/>
      <c r="BQ344" s="3"/>
      <c r="BR344" s="3"/>
      <c r="BS344" s="3"/>
      <c r="BT344" s="3"/>
      <c r="BU344" s="3"/>
      <c r="BV344" s="3"/>
      <c r="BW344" s="3"/>
      <c r="BX344" s="239"/>
      <c r="BY344" s="3"/>
      <c r="BZ344" s="223">
        <v>277.0</v>
      </c>
      <c r="CA344" s="325"/>
      <c r="CB344" s="326"/>
      <c r="CC344" s="3"/>
      <c r="CD344" s="3"/>
      <c r="CE344" s="3"/>
      <c r="CF344" s="3"/>
      <c r="CG344" s="3"/>
      <c r="CH344" s="3"/>
      <c r="CI344" s="3"/>
      <c r="CJ344" s="3"/>
      <c r="CK344" s="3"/>
      <c r="CL344" s="3"/>
      <c r="CM344" s="3"/>
      <c r="CN344" s="3"/>
      <c r="CO344" s="3"/>
      <c r="CP344" s="3"/>
      <c r="CQ344" s="239"/>
    </row>
    <row r="345" ht="12.75" customHeight="1">
      <c r="A345" s="3"/>
      <c r="B345" s="223">
        <v>278.0</v>
      </c>
      <c r="C345" s="325"/>
      <c r="D345" s="326"/>
      <c r="E345" s="3"/>
      <c r="F345" s="3"/>
      <c r="G345" s="3"/>
      <c r="H345" s="3"/>
      <c r="I345" s="3"/>
      <c r="J345" s="3"/>
      <c r="K345" s="3"/>
      <c r="L345" s="3"/>
      <c r="M345" s="3"/>
      <c r="N345" s="3"/>
      <c r="O345" s="3"/>
      <c r="P345" s="3"/>
      <c r="Q345" s="3"/>
      <c r="R345" s="3"/>
      <c r="S345" s="239"/>
      <c r="T345" s="3"/>
      <c r="U345" s="223">
        <v>278.0</v>
      </c>
      <c r="V345" s="325"/>
      <c r="W345" s="326"/>
      <c r="X345" s="3"/>
      <c r="Y345" s="3"/>
      <c r="Z345" s="3"/>
      <c r="AA345" s="3"/>
      <c r="AB345" s="3"/>
      <c r="AC345" s="3"/>
      <c r="AD345" s="3"/>
      <c r="AE345" s="3"/>
      <c r="AF345" s="3"/>
      <c r="AG345" s="3"/>
      <c r="AH345" s="3"/>
      <c r="AI345" s="3"/>
      <c r="AJ345" s="3"/>
      <c r="AK345" s="3"/>
      <c r="AL345" s="239"/>
      <c r="AM345" s="3"/>
      <c r="AN345" s="223">
        <v>278.0</v>
      </c>
      <c r="AO345" s="325"/>
      <c r="AP345" s="326"/>
      <c r="AQ345" s="3"/>
      <c r="AR345" s="3"/>
      <c r="AS345" s="3"/>
      <c r="AT345" s="3"/>
      <c r="AU345" s="3"/>
      <c r="AV345" s="3"/>
      <c r="AW345" s="3"/>
      <c r="AX345" s="3"/>
      <c r="AY345" s="3"/>
      <c r="AZ345" s="3"/>
      <c r="BA345" s="3"/>
      <c r="BB345" s="3"/>
      <c r="BC345" s="3"/>
      <c r="BD345" s="3"/>
      <c r="BE345" s="239"/>
      <c r="BF345" s="3"/>
      <c r="BG345" s="223">
        <v>278.0</v>
      </c>
      <c r="BH345" s="325"/>
      <c r="BI345" s="326"/>
      <c r="BJ345" s="3"/>
      <c r="BK345" s="3"/>
      <c r="BL345" s="3"/>
      <c r="BM345" s="3"/>
      <c r="BN345" s="3"/>
      <c r="BO345" s="3"/>
      <c r="BP345" s="3"/>
      <c r="BQ345" s="3"/>
      <c r="BR345" s="3"/>
      <c r="BS345" s="3"/>
      <c r="BT345" s="3"/>
      <c r="BU345" s="3"/>
      <c r="BV345" s="3"/>
      <c r="BW345" s="3"/>
      <c r="BX345" s="239"/>
      <c r="BY345" s="3"/>
      <c r="BZ345" s="223">
        <v>278.0</v>
      </c>
      <c r="CA345" s="325"/>
      <c r="CB345" s="326"/>
      <c r="CC345" s="3"/>
      <c r="CD345" s="3"/>
      <c r="CE345" s="3"/>
      <c r="CF345" s="3"/>
      <c r="CG345" s="3"/>
      <c r="CH345" s="3"/>
      <c r="CI345" s="3"/>
      <c r="CJ345" s="3"/>
      <c r="CK345" s="3"/>
      <c r="CL345" s="3"/>
      <c r="CM345" s="3"/>
      <c r="CN345" s="3"/>
      <c r="CO345" s="3"/>
      <c r="CP345" s="3"/>
      <c r="CQ345" s="239"/>
    </row>
    <row r="346" ht="12.75" customHeight="1">
      <c r="A346" s="3"/>
      <c r="B346" s="223">
        <v>279.0</v>
      </c>
      <c r="C346" s="325"/>
      <c r="D346" s="326"/>
      <c r="E346" s="3"/>
      <c r="F346" s="3"/>
      <c r="G346" s="3"/>
      <c r="H346" s="3"/>
      <c r="I346" s="3"/>
      <c r="J346" s="3"/>
      <c r="K346" s="3"/>
      <c r="L346" s="3"/>
      <c r="M346" s="3"/>
      <c r="N346" s="3"/>
      <c r="O346" s="3"/>
      <c r="P346" s="3"/>
      <c r="Q346" s="3"/>
      <c r="R346" s="3"/>
      <c r="S346" s="239"/>
      <c r="T346" s="3"/>
      <c r="U346" s="223">
        <v>279.0</v>
      </c>
      <c r="V346" s="325"/>
      <c r="W346" s="326"/>
      <c r="X346" s="3"/>
      <c r="Y346" s="3"/>
      <c r="Z346" s="3"/>
      <c r="AA346" s="3"/>
      <c r="AB346" s="3"/>
      <c r="AC346" s="3"/>
      <c r="AD346" s="3"/>
      <c r="AE346" s="3"/>
      <c r="AF346" s="3"/>
      <c r="AG346" s="3"/>
      <c r="AH346" s="3"/>
      <c r="AI346" s="3"/>
      <c r="AJ346" s="3"/>
      <c r="AK346" s="3"/>
      <c r="AL346" s="239"/>
      <c r="AM346" s="3"/>
      <c r="AN346" s="223">
        <v>279.0</v>
      </c>
      <c r="AO346" s="325"/>
      <c r="AP346" s="326"/>
      <c r="AQ346" s="3"/>
      <c r="AR346" s="3"/>
      <c r="AS346" s="3"/>
      <c r="AT346" s="3"/>
      <c r="AU346" s="3"/>
      <c r="AV346" s="3"/>
      <c r="AW346" s="3"/>
      <c r="AX346" s="3"/>
      <c r="AY346" s="3"/>
      <c r="AZ346" s="3"/>
      <c r="BA346" s="3"/>
      <c r="BB346" s="3"/>
      <c r="BC346" s="3"/>
      <c r="BD346" s="3"/>
      <c r="BE346" s="239"/>
      <c r="BF346" s="3"/>
      <c r="BG346" s="223">
        <v>279.0</v>
      </c>
      <c r="BH346" s="325"/>
      <c r="BI346" s="326"/>
      <c r="BJ346" s="3"/>
      <c r="BK346" s="3"/>
      <c r="BL346" s="3"/>
      <c r="BM346" s="3"/>
      <c r="BN346" s="3"/>
      <c r="BO346" s="3"/>
      <c r="BP346" s="3"/>
      <c r="BQ346" s="3"/>
      <c r="BR346" s="3"/>
      <c r="BS346" s="3"/>
      <c r="BT346" s="3"/>
      <c r="BU346" s="3"/>
      <c r="BV346" s="3"/>
      <c r="BW346" s="3"/>
      <c r="BX346" s="239"/>
      <c r="BY346" s="3"/>
      <c r="BZ346" s="223">
        <v>279.0</v>
      </c>
      <c r="CA346" s="325"/>
      <c r="CB346" s="326"/>
      <c r="CC346" s="3"/>
      <c r="CD346" s="3"/>
      <c r="CE346" s="3"/>
      <c r="CF346" s="3"/>
      <c r="CG346" s="3"/>
      <c r="CH346" s="3"/>
      <c r="CI346" s="3"/>
      <c r="CJ346" s="3"/>
      <c r="CK346" s="3"/>
      <c r="CL346" s="3"/>
      <c r="CM346" s="3"/>
      <c r="CN346" s="3"/>
      <c r="CO346" s="3"/>
      <c r="CP346" s="3"/>
      <c r="CQ346" s="239"/>
    </row>
    <row r="347" ht="12.75" customHeight="1">
      <c r="A347" s="3"/>
      <c r="B347" s="223">
        <v>280.0</v>
      </c>
      <c r="C347" s="325"/>
      <c r="D347" s="326"/>
      <c r="E347" s="3"/>
      <c r="F347" s="3"/>
      <c r="G347" s="3"/>
      <c r="H347" s="3"/>
      <c r="I347" s="3"/>
      <c r="J347" s="3"/>
      <c r="K347" s="3"/>
      <c r="L347" s="3"/>
      <c r="M347" s="3"/>
      <c r="N347" s="3"/>
      <c r="O347" s="3"/>
      <c r="P347" s="3"/>
      <c r="Q347" s="3"/>
      <c r="R347" s="3"/>
      <c r="S347" s="239"/>
      <c r="T347" s="3"/>
      <c r="U347" s="223">
        <v>280.0</v>
      </c>
      <c r="V347" s="325"/>
      <c r="W347" s="326"/>
      <c r="X347" s="3"/>
      <c r="Y347" s="3"/>
      <c r="Z347" s="3"/>
      <c r="AA347" s="3"/>
      <c r="AB347" s="3"/>
      <c r="AC347" s="3"/>
      <c r="AD347" s="3"/>
      <c r="AE347" s="3"/>
      <c r="AF347" s="3"/>
      <c r="AG347" s="3"/>
      <c r="AH347" s="3"/>
      <c r="AI347" s="3"/>
      <c r="AJ347" s="3"/>
      <c r="AK347" s="3"/>
      <c r="AL347" s="239"/>
      <c r="AM347" s="3"/>
      <c r="AN347" s="223">
        <v>280.0</v>
      </c>
      <c r="AO347" s="325"/>
      <c r="AP347" s="326"/>
      <c r="AQ347" s="3"/>
      <c r="AR347" s="3"/>
      <c r="AS347" s="3"/>
      <c r="AT347" s="3"/>
      <c r="AU347" s="3"/>
      <c r="AV347" s="3"/>
      <c r="AW347" s="3"/>
      <c r="AX347" s="3"/>
      <c r="AY347" s="3"/>
      <c r="AZ347" s="3"/>
      <c r="BA347" s="3"/>
      <c r="BB347" s="3"/>
      <c r="BC347" s="3"/>
      <c r="BD347" s="3"/>
      <c r="BE347" s="239"/>
      <c r="BF347" s="3"/>
      <c r="BG347" s="223">
        <v>280.0</v>
      </c>
      <c r="BH347" s="325"/>
      <c r="BI347" s="326"/>
      <c r="BJ347" s="3"/>
      <c r="BK347" s="3"/>
      <c r="BL347" s="3"/>
      <c r="BM347" s="3"/>
      <c r="BN347" s="3"/>
      <c r="BO347" s="3"/>
      <c r="BP347" s="3"/>
      <c r="BQ347" s="3"/>
      <c r="BR347" s="3"/>
      <c r="BS347" s="3"/>
      <c r="BT347" s="3"/>
      <c r="BU347" s="3"/>
      <c r="BV347" s="3"/>
      <c r="BW347" s="3"/>
      <c r="BX347" s="239"/>
      <c r="BY347" s="3"/>
      <c r="BZ347" s="223">
        <v>280.0</v>
      </c>
      <c r="CA347" s="325"/>
      <c r="CB347" s="326"/>
      <c r="CC347" s="3"/>
      <c r="CD347" s="3"/>
      <c r="CE347" s="3"/>
      <c r="CF347" s="3"/>
      <c r="CG347" s="3"/>
      <c r="CH347" s="3"/>
      <c r="CI347" s="3"/>
      <c r="CJ347" s="3"/>
      <c r="CK347" s="3"/>
      <c r="CL347" s="3"/>
      <c r="CM347" s="3"/>
      <c r="CN347" s="3"/>
      <c r="CO347" s="3"/>
      <c r="CP347" s="3"/>
      <c r="CQ347" s="239"/>
    </row>
    <row r="348" ht="12.75" customHeight="1">
      <c r="A348" s="3"/>
      <c r="B348" s="223">
        <v>281.0</v>
      </c>
      <c r="C348" s="325"/>
      <c r="D348" s="326"/>
      <c r="E348" s="3"/>
      <c r="F348" s="3"/>
      <c r="G348" s="3"/>
      <c r="H348" s="3"/>
      <c r="I348" s="3"/>
      <c r="J348" s="3"/>
      <c r="K348" s="3"/>
      <c r="L348" s="3"/>
      <c r="M348" s="3"/>
      <c r="N348" s="3"/>
      <c r="O348" s="3"/>
      <c r="P348" s="3"/>
      <c r="Q348" s="3"/>
      <c r="R348" s="3"/>
      <c r="S348" s="239"/>
      <c r="T348" s="3"/>
      <c r="U348" s="223">
        <v>281.0</v>
      </c>
      <c r="V348" s="325"/>
      <c r="W348" s="326"/>
      <c r="X348" s="3"/>
      <c r="Y348" s="3"/>
      <c r="Z348" s="3"/>
      <c r="AA348" s="3"/>
      <c r="AB348" s="3"/>
      <c r="AC348" s="3"/>
      <c r="AD348" s="3"/>
      <c r="AE348" s="3"/>
      <c r="AF348" s="3"/>
      <c r="AG348" s="3"/>
      <c r="AH348" s="3"/>
      <c r="AI348" s="3"/>
      <c r="AJ348" s="3"/>
      <c r="AK348" s="3"/>
      <c r="AL348" s="239"/>
      <c r="AM348" s="3"/>
      <c r="AN348" s="223">
        <v>281.0</v>
      </c>
      <c r="AO348" s="325"/>
      <c r="AP348" s="326"/>
      <c r="AQ348" s="3"/>
      <c r="AR348" s="3"/>
      <c r="AS348" s="3"/>
      <c r="AT348" s="3"/>
      <c r="AU348" s="3"/>
      <c r="AV348" s="3"/>
      <c r="AW348" s="3"/>
      <c r="AX348" s="3"/>
      <c r="AY348" s="3"/>
      <c r="AZ348" s="3"/>
      <c r="BA348" s="3"/>
      <c r="BB348" s="3"/>
      <c r="BC348" s="3"/>
      <c r="BD348" s="3"/>
      <c r="BE348" s="239"/>
      <c r="BF348" s="3"/>
      <c r="BG348" s="223">
        <v>281.0</v>
      </c>
      <c r="BH348" s="325"/>
      <c r="BI348" s="326"/>
      <c r="BJ348" s="3"/>
      <c r="BK348" s="3"/>
      <c r="BL348" s="3"/>
      <c r="BM348" s="3"/>
      <c r="BN348" s="3"/>
      <c r="BO348" s="3"/>
      <c r="BP348" s="3"/>
      <c r="BQ348" s="3"/>
      <c r="BR348" s="3"/>
      <c r="BS348" s="3"/>
      <c r="BT348" s="3"/>
      <c r="BU348" s="3"/>
      <c r="BV348" s="3"/>
      <c r="BW348" s="3"/>
      <c r="BX348" s="239"/>
      <c r="BY348" s="3"/>
      <c r="BZ348" s="223">
        <v>281.0</v>
      </c>
      <c r="CA348" s="325"/>
      <c r="CB348" s="326"/>
      <c r="CC348" s="3"/>
      <c r="CD348" s="3"/>
      <c r="CE348" s="3"/>
      <c r="CF348" s="3"/>
      <c r="CG348" s="3"/>
      <c r="CH348" s="3"/>
      <c r="CI348" s="3"/>
      <c r="CJ348" s="3"/>
      <c r="CK348" s="3"/>
      <c r="CL348" s="3"/>
      <c r="CM348" s="3"/>
      <c r="CN348" s="3"/>
      <c r="CO348" s="3"/>
      <c r="CP348" s="3"/>
      <c r="CQ348" s="239"/>
    </row>
    <row r="349" ht="12.75" customHeight="1">
      <c r="A349" s="3"/>
      <c r="B349" s="223">
        <v>282.0</v>
      </c>
      <c r="C349" s="325"/>
      <c r="D349" s="326"/>
      <c r="E349" s="3"/>
      <c r="F349" s="3"/>
      <c r="G349" s="3"/>
      <c r="H349" s="3"/>
      <c r="I349" s="3"/>
      <c r="J349" s="3"/>
      <c r="K349" s="3"/>
      <c r="L349" s="3"/>
      <c r="M349" s="3"/>
      <c r="N349" s="3"/>
      <c r="O349" s="3"/>
      <c r="P349" s="3"/>
      <c r="Q349" s="3"/>
      <c r="R349" s="3"/>
      <c r="S349" s="239"/>
      <c r="T349" s="3"/>
      <c r="U349" s="223">
        <v>282.0</v>
      </c>
      <c r="V349" s="325"/>
      <c r="W349" s="326"/>
      <c r="X349" s="3"/>
      <c r="Y349" s="3"/>
      <c r="Z349" s="3"/>
      <c r="AA349" s="3"/>
      <c r="AB349" s="3"/>
      <c r="AC349" s="3"/>
      <c r="AD349" s="3"/>
      <c r="AE349" s="3"/>
      <c r="AF349" s="3"/>
      <c r="AG349" s="3"/>
      <c r="AH349" s="3"/>
      <c r="AI349" s="3"/>
      <c r="AJ349" s="3"/>
      <c r="AK349" s="3"/>
      <c r="AL349" s="239"/>
      <c r="AM349" s="3"/>
      <c r="AN349" s="223">
        <v>282.0</v>
      </c>
      <c r="AO349" s="325"/>
      <c r="AP349" s="326"/>
      <c r="AQ349" s="3"/>
      <c r="AR349" s="3"/>
      <c r="AS349" s="3"/>
      <c r="AT349" s="3"/>
      <c r="AU349" s="3"/>
      <c r="AV349" s="3"/>
      <c r="AW349" s="3"/>
      <c r="AX349" s="3"/>
      <c r="AY349" s="3"/>
      <c r="AZ349" s="3"/>
      <c r="BA349" s="3"/>
      <c r="BB349" s="3"/>
      <c r="BC349" s="3"/>
      <c r="BD349" s="3"/>
      <c r="BE349" s="239"/>
      <c r="BF349" s="3"/>
      <c r="BG349" s="223">
        <v>282.0</v>
      </c>
      <c r="BH349" s="325"/>
      <c r="BI349" s="326"/>
      <c r="BJ349" s="3"/>
      <c r="BK349" s="3"/>
      <c r="BL349" s="3"/>
      <c r="BM349" s="3"/>
      <c r="BN349" s="3"/>
      <c r="BO349" s="3"/>
      <c r="BP349" s="3"/>
      <c r="BQ349" s="3"/>
      <c r="BR349" s="3"/>
      <c r="BS349" s="3"/>
      <c r="BT349" s="3"/>
      <c r="BU349" s="3"/>
      <c r="BV349" s="3"/>
      <c r="BW349" s="3"/>
      <c r="BX349" s="239"/>
      <c r="BY349" s="3"/>
      <c r="BZ349" s="223">
        <v>282.0</v>
      </c>
      <c r="CA349" s="325"/>
      <c r="CB349" s="326"/>
      <c r="CC349" s="3"/>
      <c r="CD349" s="3"/>
      <c r="CE349" s="3"/>
      <c r="CF349" s="3"/>
      <c r="CG349" s="3"/>
      <c r="CH349" s="3"/>
      <c r="CI349" s="3"/>
      <c r="CJ349" s="3"/>
      <c r="CK349" s="3"/>
      <c r="CL349" s="3"/>
      <c r="CM349" s="3"/>
      <c r="CN349" s="3"/>
      <c r="CO349" s="3"/>
      <c r="CP349" s="3"/>
      <c r="CQ349" s="239"/>
    </row>
    <row r="350" ht="12.75" customHeight="1">
      <c r="A350" s="3"/>
      <c r="B350" s="223">
        <v>283.0</v>
      </c>
      <c r="C350" s="325"/>
      <c r="D350" s="326"/>
      <c r="E350" s="3"/>
      <c r="F350" s="3"/>
      <c r="G350" s="3"/>
      <c r="H350" s="3"/>
      <c r="I350" s="3"/>
      <c r="J350" s="3"/>
      <c r="K350" s="3"/>
      <c r="L350" s="3"/>
      <c r="M350" s="3"/>
      <c r="N350" s="3"/>
      <c r="O350" s="3"/>
      <c r="P350" s="3"/>
      <c r="Q350" s="3"/>
      <c r="R350" s="3"/>
      <c r="S350" s="239"/>
      <c r="T350" s="3"/>
      <c r="U350" s="223">
        <v>283.0</v>
      </c>
      <c r="V350" s="325"/>
      <c r="W350" s="326"/>
      <c r="X350" s="3"/>
      <c r="Y350" s="3"/>
      <c r="Z350" s="3"/>
      <c r="AA350" s="3"/>
      <c r="AB350" s="3"/>
      <c r="AC350" s="3"/>
      <c r="AD350" s="3"/>
      <c r="AE350" s="3"/>
      <c r="AF350" s="3"/>
      <c r="AG350" s="3"/>
      <c r="AH350" s="3"/>
      <c r="AI350" s="3"/>
      <c r="AJ350" s="3"/>
      <c r="AK350" s="3"/>
      <c r="AL350" s="239"/>
      <c r="AM350" s="3"/>
      <c r="AN350" s="223">
        <v>283.0</v>
      </c>
      <c r="AO350" s="325"/>
      <c r="AP350" s="326"/>
      <c r="AQ350" s="3"/>
      <c r="AR350" s="3"/>
      <c r="AS350" s="3"/>
      <c r="AT350" s="3"/>
      <c r="AU350" s="3"/>
      <c r="AV350" s="3"/>
      <c r="AW350" s="3"/>
      <c r="AX350" s="3"/>
      <c r="AY350" s="3"/>
      <c r="AZ350" s="3"/>
      <c r="BA350" s="3"/>
      <c r="BB350" s="3"/>
      <c r="BC350" s="3"/>
      <c r="BD350" s="3"/>
      <c r="BE350" s="239"/>
      <c r="BF350" s="3"/>
      <c r="BG350" s="223">
        <v>283.0</v>
      </c>
      <c r="BH350" s="325"/>
      <c r="BI350" s="326"/>
      <c r="BJ350" s="3"/>
      <c r="BK350" s="3"/>
      <c r="BL350" s="3"/>
      <c r="BM350" s="3"/>
      <c r="BN350" s="3"/>
      <c r="BO350" s="3"/>
      <c r="BP350" s="3"/>
      <c r="BQ350" s="3"/>
      <c r="BR350" s="3"/>
      <c r="BS350" s="3"/>
      <c r="BT350" s="3"/>
      <c r="BU350" s="3"/>
      <c r="BV350" s="3"/>
      <c r="BW350" s="3"/>
      <c r="BX350" s="239"/>
      <c r="BY350" s="3"/>
      <c r="BZ350" s="223">
        <v>283.0</v>
      </c>
      <c r="CA350" s="325"/>
      <c r="CB350" s="326"/>
      <c r="CC350" s="3"/>
      <c r="CD350" s="3"/>
      <c r="CE350" s="3"/>
      <c r="CF350" s="3"/>
      <c r="CG350" s="3"/>
      <c r="CH350" s="3"/>
      <c r="CI350" s="3"/>
      <c r="CJ350" s="3"/>
      <c r="CK350" s="3"/>
      <c r="CL350" s="3"/>
      <c r="CM350" s="3"/>
      <c r="CN350" s="3"/>
      <c r="CO350" s="3"/>
      <c r="CP350" s="3"/>
      <c r="CQ350" s="239"/>
    </row>
    <row r="351" ht="12.75" customHeight="1">
      <c r="A351" s="3"/>
      <c r="B351" s="223">
        <v>284.0</v>
      </c>
      <c r="C351" s="325"/>
      <c r="D351" s="326"/>
      <c r="E351" s="3"/>
      <c r="F351" s="3"/>
      <c r="G351" s="3"/>
      <c r="H351" s="3"/>
      <c r="I351" s="3"/>
      <c r="J351" s="3"/>
      <c r="K351" s="3"/>
      <c r="L351" s="3"/>
      <c r="M351" s="3"/>
      <c r="N351" s="3"/>
      <c r="O351" s="3"/>
      <c r="P351" s="3"/>
      <c r="Q351" s="3"/>
      <c r="R351" s="3"/>
      <c r="S351" s="239"/>
      <c r="T351" s="3"/>
      <c r="U351" s="223">
        <v>284.0</v>
      </c>
      <c r="V351" s="325"/>
      <c r="W351" s="326"/>
      <c r="X351" s="3"/>
      <c r="Y351" s="3"/>
      <c r="Z351" s="3"/>
      <c r="AA351" s="3"/>
      <c r="AB351" s="3"/>
      <c r="AC351" s="3"/>
      <c r="AD351" s="3"/>
      <c r="AE351" s="3"/>
      <c r="AF351" s="3"/>
      <c r="AG351" s="3"/>
      <c r="AH351" s="3"/>
      <c r="AI351" s="3"/>
      <c r="AJ351" s="3"/>
      <c r="AK351" s="3"/>
      <c r="AL351" s="239"/>
      <c r="AM351" s="3"/>
      <c r="AN351" s="223">
        <v>284.0</v>
      </c>
      <c r="AO351" s="325"/>
      <c r="AP351" s="326"/>
      <c r="AQ351" s="3"/>
      <c r="AR351" s="3"/>
      <c r="AS351" s="3"/>
      <c r="AT351" s="3"/>
      <c r="AU351" s="3"/>
      <c r="AV351" s="3"/>
      <c r="AW351" s="3"/>
      <c r="AX351" s="3"/>
      <c r="AY351" s="3"/>
      <c r="AZ351" s="3"/>
      <c r="BA351" s="3"/>
      <c r="BB351" s="3"/>
      <c r="BC351" s="3"/>
      <c r="BD351" s="3"/>
      <c r="BE351" s="239"/>
      <c r="BF351" s="3"/>
      <c r="BG351" s="223">
        <v>284.0</v>
      </c>
      <c r="BH351" s="325"/>
      <c r="BI351" s="326"/>
      <c r="BJ351" s="3"/>
      <c r="BK351" s="3"/>
      <c r="BL351" s="3"/>
      <c r="BM351" s="3"/>
      <c r="BN351" s="3"/>
      <c r="BO351" s="3"/>
      <c r="BP351" s="3"/>
      <c r="BQ351" s="3"/>
      <c r="BR351" s="3"/>
      <c r="BS351" s="3"/>
      <c r="BT351" s="3"/>
      <c r="BU351" s="3"/>
      <c r="BV351" s="3"/>
      <c r="BW351" s="3"/>
      <c r="BX351" s="239"/>
      <c r="BY351" s="3"/>
      <c r="BZ351" s="223">
        <v>284.0</v>
      </c>
      <c r="CA351" s="325"/>
      <c r="CB351" s="326"/>
      <c r="CC351" s="3"/>
      <c r="CD351" s="3"/>
      <c r="CE351" s="3"/>
      <c r="CF351" s="3"/>
      <c r="CG351" s="3"/>
      <c r="CH351" s="3"/>
      <c r="CI351" s="3"/>
      <c r="CJ351" s="3"/>
      <c r="CK351" s="3"/>
      <c r="CL351" s="3"/>
      <c r="CM351" s="3"/>
      <c r="CN351" s="3"/>
      <c r="CO351" s="3"/>
      <c r="CP351" s="3"/>
      <c r="CQ351" s="239"/>
    </row>
    <row r="352" ht="12.75" customHeight="1">
      <c r="A352" s="3"/>
      <c r="B352" s="223">
        <v>285.0</v>
      </c>
      <c r="C352" s="325"/>
      <c r="D352" s="326"/>
      <c r="E352" s="3"/>
      <c r="F352" s="3"/>
      <c r="G352" s="3"/>
      <c r="H352" s="3"/>
      <c r="I352" s="3"/>
      <c r="J352" s="3"/>
      <c r="K352" s="3"/>
      <c r="L352" s="3"/>
      <c r="M352" s="3"/>
      <c r="N352" s="3"/>
      <c r="O352" s="3"/>
      <c r="P352" s="3"/>
      <c r="Q352" s="3"/>
      <c r="R352" s="3"/>
      <c r="S352" s="239"/>
      <c r="T352" s="3"/>
      <c r="U352" s="223">
        <v>285.0</v>
      </c>
      <c r="V352" s="325"/>
      <c r="W352" s="326"/>
      <c r="X352" s="3"/>
      <c r="Y352" s="3"/>
      <c r="Z352" s="3"/>
      <c r="AA352" s="3"/>
      <c r="AB352" s="3"/>
      <c r="AC352" s="3"/>
      <c r="AD352" s="3"/>
      <c r="AE352" s="3"/>
      <c r="AF352" s="3"/>
      <c r="AG352" s="3"/>
      <c r="AH352" s="3"/>
      <c r="AI352" s="3"/>
      <c r="AJ352" s="3"/>
      <c r="AK352" s="3"/>
      <c r="AL352" s="239"/>
      <c r="AM352" s="3"/>
      <c r="AN352" s="223">
        <v>285.0</v>
      </c>
      <c r="AO352" s="325"/>
      <c r="AP352" s="326"/>
      <c r="AQ352" s="3"/>
      <c r="AR352" s="3"/>
      <c r="AS352" s="3"/>
      <c r="AT352" s="3"/>
      <c r="AU352" s="3"/>
      <c r="AV352" s="3"/>
      <c r="AW352" s="3"/>
      <c r="AX352" s="3"/>
      <c r="AY352" s="3"/>
      <c r="AZ352" s="3"/>
      <c r="BA352" s="3"/>
      <c r="BB352" s="3"/>
      <c r="BC352" s="3"/>
      <c r="BD352" s="3"/>
      <c r="BE352" s="239"/>
      <c r="BF352" s="3"/>
      <c r="BG352" s="223">
        <v>285.0</v>
      </c>
      <c r="BH352" s="325"/>
      <c r="BI352" s="326"/>
      <c r="BJ352" s="3"/>
      <c r="BK352" s="3"/>
      <c r="BL352" s="3"/>
      <c r="BM352" s="3"/>
      <c r="BN352" s="3"/>
      <c r="BO352" s="3"/>
      <c r="BP352" s="3"/>
      <c r="BQ352" s="3"/>
      <c r="BR352" s="3"/>
      <c r="BS352" s="3"/>
      <c r="BT352" s="3"/>
      <c r="BU352" s="3"/>
      <c r="BV352" s="3"/>
      <c r="BW352" s="3"/>
      <c r="BX352" s="239"/>
      <c r="BY352" s="3"/>
      <c r="BZ352" s="223">
        <v>285.0</v>
      </c>
      <c r="CA352" s="325"/>
      <c r="CB352" s="326"/>
      <c r="CC352" s="3"/>
      <c r="CD352" s="3"/>
      <c r="CE352" s="3"/>
      <c r="CF352" s="3"/>
      <c r="CG352" s="3"/>
      <c r="CH352" s="3"/>
      <c r="CI352" s="3"/>
      <c r="CJ352" s="3"/>
      <c r="CK352" s="3"/>
      <c r="CL352" s="3"/>
      <c r="CM352" s="3"/>
      <c r="CN352" s="3"/>
      <c r="CO352" s="3"/>
      <c r="CP352" s="3"/>
      <c r="CQ352" s="239"/>
    </row>
    <row r="353" ht="12.75" customHeight="1">
      <c r="A353" s="3"/>
      <c r="B353" s="223">
        <v>286.0</v>
      </c>
      <c r="C353" s="325"/>
      <c r="D353" s="326"/>
      <c r="E353" s="3"/>
      <c r="F353" s="3"/>
      <c r="G353" s="3"/>
      <c r="H353" s="3"/>
      <c r="I353" s="3"/>
      <c r="J353" s="3"/>
      <c r="K353" s="3"/>
      <c r="L353" s="3"/>
      <c r="M353" s="3"/>
      <c r="N353" s="3"/>
      <c r="O353" s="3"/>
      <c r="P353" s="3"/>
      <c r="Q353" s="3"/>
      <c r="R353" s="3"/>
      <c r="S353" s="239"/>
      <c r="T353" s="3"/>
      <c r="U353" s="223">
        <v>286.0</v>
      </c>
      <c r="V353" s="325"/>
      <c r="W353" s="326"/>
      <c r="X353" s="3"/>
      <c r="Y353" s="3"/>
      <c r="Z353" s="3"/>
      <c r="AA353" s="3"/>
      <c r="AB353" s="3"/>
      <c r="AC353" s="3"/>
      <c r="AD353" s="3"/>
      <c r="AE353" s="3"/>
      <c r="AF353" s="3"/>
      <c r="AG353" s="3"/>
      <c r="AH353" s="3"/>
      <c r="AI353" s="3"/>
      <c r="AJ353" s="3"/>
      <c r="AK353" s="3"/>
      <c r="AL353" s="239"/>
      <c r="AM353" s="3"/>
      <c r="AN353" s="223">
        <v>286.0</v>
      </c>
      <c r="AO353" s="325"/>
      <c r="AP353" s="326"/>
      <c r="AQ353" s="3"/>
      <c r="AR353" s="3"/>
      <c r="AS353" s="3"/>
      <c r="AT353" s="3"/>
      <c r="AU353" s="3"/>
      <c r="AV353" s="3"/>
      <c r="AW353" s="3"/>
      <c r="AX353" s="3"/>
      <c r="AY353" s="3"/>
      <c r="AZ353" s="3"/>
      <c r="BA353" s="3"/>
      <c r="BB353" s="3"/>
      <c r="BC353" s="3"/>
      <c r="BD353" s="3"/>
      <c r="BE353" s="239"/>
      <c r="BF353" s="3"/>
      <c r="BG353" s="223">
        <v>286.0</v>
      </c>
      <c r="BH353" s="325"/>
      <c r="BI353" s="326"/>
      <c r="BJ353" s="3"/>
      <c r="BK353" s="3"/>
      <c r="BL353" s="3"/>
      <c r="BM353" s="3"/>
      <c r="BN353" s="3"/>
      <c r="BO353" s="3"/>
      <c r="BP353" s="3"/>
      <c r="BQ353" s="3"/>
      <c r="BR353" s="3"/>
      <c r="BS353" s="3"/>
      <c r="BT353" s="3"/>
      <c r="BU353" s="3"/>
      <c r="BV353" s="3"/>
      <c r="BW353" s="3"/>
      <c r="BX353" s="239"/>
      <c r="BY353" s="3"/>
      <c r="BZ353" s="223">
        <v>286.0</v>
      </c>
      <c r="CA353" s="325"/>
      <c r="CB353" s="326"/>
      <c r="CC353" s="3"/>
      <c r="CD353" s="3"/>
      <c r="CE353" s="3"/>
      <c r="CF353" s="3"/>
      <c r="CG353" s="3"/>
      <c r="CH353" s="3"/>
      <c r="CI353" s="3"/>
      <c r="CJ353" s="3"/>
      <c r="CK353" s="3"/>
      <c r="CL353" s="3"/>
      <c r="CM353" s="3"/>
      <c r="CN353" s="3"/>
      <c r="CO353" s="3"/>
      <c r="CP353" s="3"/>
      <c r="CQ353" s="239"/>
    </row>
    <row r="354" ht="12.75" customHeight="1">
      <c r="A354" s="3"/>
      <c r="B354" s="223">
        <v>287.0</v>
      </c>
      <c r="C354" s="325"/>
      <c r="D354" s="326"/>
      <c r="E354" s="3"/>
      <c r="F354" s="3"/>
      <c r="G354" s="3"/>
      <c r="H354" s="3"/>
      <c r="I354" s="3"/>
      <c r="J354" s="3"/>
      <c r="K354" s="3"/>
      <c r="L354" s="3"/>
      <c r="M354" s="3"/>
      <c r="N354" s="3"/>
      <c r="O354" s="3"/>
      <c r="P354" s="3"/>
      <c r="Q354" s="3"/>
      <c r="R354" s="3"/>
      <c r="S354" s="239"/>
      <c r="T354" s="3"/>
      <c r="U354" s="223">
        <v>287.0</v>
      </c>
      <c r="V354" s="325"/>
      <c r="W354" s="326"/>
      <c r="X354" s="3"/>
      <c r="Y354" s="3"/>
      <c r="Z354" s="3"/>
      <c r="AA354" s="3"/>
      <c r="AB354" s="3"/>
      <c r="AC354" s="3"/>
      <c r="AD354" s="3"/>
      <c r="AE354" s="3"/>
      <c r="AF354" s="3"/>
      <c r="AG354" s="3"/>
      <c r="AH354" s="3"/>
      <c r="AI354" s="3"/>
      <c r="AJ354" s="3"/>
      <c r="AK354" s="3"/>
      <c r="AL354" s="239"/>
      <c r="AM354" s="3"/>
      <c r="AN354" s="223">
        <v>287.0</v>
      </c>
      <c r="AO354" s="325"/>
      <c r="AP354" s="326"/>
      <c r="AQ354" s="3"/>
      <c r="AR354" s="3"/>
      <c r="AS354" s="3"/>
      <c r="AT354" s="3"/>
      <c r="AU354" s="3"/>
      <c r="AV354" s="3"/>
      <c r="AW354" s="3"/>
      <c r="AX354" s="3"/>
      <c r="AY354" s="3"/>
      <c r="AZ354" s="3"/>
      <c r="BA354" s="3"/>
      <c r="BB354" s="3"/>
      <c r="BC354" s="3"/>
      <c r="BD354" s="3"/>
      <c r="BE354" s="239"/>
      <c r="BF354" s="3"/>
      <c r="BG354" s="223">
        <v>287.0</v>
      </c>
      <c r="BH354" s="325"/>
      <c r="BI354" s="326"/>
      <c r="BJ354" s="3"/>
      <c r="BK354" s="3"/>
      <c r="BL354" s="3"/>
      <c r="BM354" s="3"/>
      <c r="BN354" s="3"/>
      <c r="BO354" s="3"/>
      <c r="BP354" s="3"/>
      <c r="BQ354" s="3"/>
      <c r="BR354" s="3"/>
      <c r="BS354" s="3"/>
      <c r="BT354" s="3"/>
      <c r="BU354" s="3"/>
      <c r="BV354" s="3"/>
      <c r="BW354" s="3"/>
      <c r="BX354" s="239"/>
      <c r="BY354" s="3"/>
      <c r="BZ354" s="223">
        <v>287.0</v>
      </c>
      <c r="CA354" s="325"/>
      <c r="CB354" s="326"/>
      <c r="CC354" s="3"/>
      <c r="CD354" s="3"/>
      <c r="CE354" s="3"/>
      <c r="CF354" s="3"/>
      <c r="CG354" s="3"/>
      <c r="CH354" s="3"/>
      <c r="CI354" s="3"/>
      <c r="CJ354" s="3"/>
      <c r="CK354" s="3"/>
      <c r="CL354" s="3"/>
      <c r="CM354" s="3"/>
      <c r="CN354" s="3"/>
      <c r="CO354" s="3"/>
      <c r="CP354" s="3"/>
      <c r="CQ354" s="239"/>
    </row>
    <row r="355" ht="12.75" customHeight="1">
      <c r="A355" s="3"/>
      <c r="B355" s="223">
        <v>288.0</v>
      </c>
      <c r="C355" s="325"/>
      <c r="D355" s="326"/>
      <c r="E355" s="3"/>
      <c r="F355" s="3"/>
      <c r="G355" s="3"/>
      <c r="H355" s="3"/>
      <c r="I355" s="3"/>
      <c r="J355" s="3"/>
      <c r="K355" s="3"/>
      <c r="L355" s="3"/>
      <c r="M355" s="3"/>
      <c r="N355" s="3"/>
      <c r="O355" s="3"/>
      <c r="P355" s="3"/>
      <c r="Q355" s="3"/>
      <c r="R355" s="3"/>
      <c r="S355" s="239"/>
      <c r="T355" s="3"/>
      <c r="U355" s="223">
        <v>288.0</v>
      </c>
      <c r="V355" s="325"/>
      <c r="W355" s="326"/>
      <c r="X355" s="3"/>
      <c r="Y355" s="3"/>
      <c r="Z355" s="3"/>
      <c r="AA355" s="3"/>
      <c r="AB355" s="3"/>
      <c r="AC355" s="3"/>
      <c r="AD355" s="3"/>
      <c r="AE355" s="3"/>
      <c r="AF355" s="3"/>
      <c r="AG355" s="3"/>
      <c r="AH355" s="3"/>
      <c r="AI355" s="3"/>
      <c r="AJ355" s="3"/>
      <c r="AK355" s="3"/>
      <c r="AL355" s="239"/>
      <c r="AM355" s="3"/>
      <c r="AN355" s="223">
        <v>288.0</v>
      </c>
      <c r="AO355" s="325"/>
      <c r="AP355" s="326"/>
      <c r="AQ355" s="3"/>
      <c r="AR355" s="3"/>
      <c r="AS355" s="3"/>
      <c r="AT355" s="3"/>
      <c r="AU355" s="3"/>
      <c r="AV355" s="3"/>
      <c r="AW355" s="3"/>
      <c r="AX355" s="3"/>
      <c r="AY355" s="3"/>
      <c r="AZ355" s="3"/>
      <c r="BA355" s="3"/>
      <c r="BB355" s="3"/>
      <c r="BC355" s="3"/>
      <c r="BD355" s="3"/>
      <c r="BE355" s="239"/>
      <c r="BF355" s="3"/>
      <c r="BG355" s="223">
        <v>288.0</v>
      </c>
      <c r="BH355" s="325"/>
      <c r="BI355" s="326"/>
      <c r="BJ355" s="3"/>
      <c r="BK355" s="3"/>
      <c r="BL355" s="3"/>
      <c r="BM355" s="3"/>
      <c r="BN355" s="3"/>
      <c r="BO355" s="3"/>
      <c r="BP355" s="3"/>
      <c r="BQ355" s="3"/>
      <c r="BR355" s="3"/>
      <c r="BS355" s="3"/>
      <c r="BT355" s="3"/>
      <c r="BU355" s="3"/>
      <c r="BV355" s="3"/>
      <c r="BW355" s="3"/>
      <c r="BX355" s="239"/>
      <c r="BY355" s="3"/>
      <c r="BZ355" s="223">
        <v>288.0</v>
      </c>
      <c r="CA355" s="325"/>
      <c r="CB355" s="326"/>
      <c r="CC355" s="3"/>
      <c r="CD355" s="3"/>
      <c r="CE355" s="3"/>
      <c r="CF355" s="3"/>
      <c r="CG355" s="3"/>
      <c r="CH355" s="3"/>
      <c r="CI355" s="3"/>
      <c r="CJ355" s="3"/>
      <c r="CK355" s="3"/>
      <c r="CL355" s="3"/>
      <c r="CM355" s="3"/>
      <c r="CN355" s="3"/>
      <c r="CO355" s="3"/>
      <c r="CP355" s="3"/>
      <c r="CQ355" s="239"/>
    </row>
    <row r="356" ht="12.75" customHeight="1">
      <c r="A356" s="3"/>
      <c r="B356" s="223">
        <v>289.0</v>
      </c>
      <c r="C356" s="325"/>
      <c r="D356" s="326"/>
      <c r="E356" s="3"/>
      <c r="F356" s="3"/>
      <c r="G356" s="3"/>
      <c r="H356" s="3"/>
      <c r="I356" s="3"/>
      <c r="J356" s="3"/>
      <c r="K356" s="3"/>
      <c r="L356" s="3"/>
      <c r="M356" s="3"/>
      <c r="N356" s="3"/>
      <c r="O356" s="3"/>
      <c r="P356" s="3"/>
      <c r="Q356" s="3"/>
      <c r="R356" s="3"/>
      <c r="S356" s="239"/>
      <c r="T356" s="3"/>
      <c r="U356" s="223">
        <v>289.0</v>
      </c>
      <c r="V356" s="325"/>
      <c r="W356" s="326"/>
      <c r="X356" s="3"/>
      <c r="Y356" s="3"/>
      <c r="Z356" s="3"/>
      <c r="AA356" s="3"/>
      <c r="AB356" s="3"/>
      <c r="AC356" s="3"/>
      <c r="AD356" s="3"/>
      <c r="AE356" s="3"/>
      <c r="AF356" s="3"/>
      <c r="AG356" s="3"/>
      <c r="AH356" s="3"/>
      <c r="AI356" s="3"/>
      <c r="AJ356" s="3"/>
      <c r="AK356" s="3"/>
      <c r="AL356" s="239"/>
      <c r="AM356" s="3"/>
      <c r="AN356" s="223">
        <v>289.0</v>
      </c>
      <c r="AO356" s="325"/>
      <c r="AP356" s="326"/>
      <c r="AQ356" s="3"/>
      <c r="AR356" s="3"/>
      <c r="AS356" s="3"/>
      <c r="AT356" s="3"/>
      <c r="AU356" s="3"/>
      <c r="AV356" s="3"/>
      <c r="AW356" s="3"/>
      <c r="AX356" s="3"/>
      <c r="AY356" s="3"/>
      <c r="AZ356" s="3"/>
      <c r="BA356" s="3"/>
      <c r="BB356" s="3"/>
      <c r="BC356" s="3"/>
      <c r="BD356" s="3"/>
      <c r="BE356" s="239"/>
      <c r="BF356" s="3"/>
      <c r="BG356" s="223">
        <v>289.0</v>
      </c>
      <c r="BH356" s="325"/>
      <c r="BI356" s="326"/>
      <c r="BJ356" s="3"/>
      <c r="BK356" s="3"/>
      <c r="BL356" s="3"/>
      <c r="BM356" s="3"/>
      <c r="BN356" s="3"/>
      <c r="BO356" s="3"/>
      <c r="BP356" s="3"/>
      <c r="BQ356" s="3"/>
      <c r="BR356" s="3"/>
      <c r="BS356" s="3"/>
      <c r="BT356" s="3"/>
      <c r="BU356" s="3"/>
      <c r="BV356" s="3"/>
      <c r="BW356" s="3"/>
      <c r="BX356" s="239"/>
      <c r="BY356" s="3"/>
      <c r="BZ356" s="223">
        <v>289.0</v>
      </c>
      <c r="CA356" s="325"/>
      <c r="CB356" s="326"/>
      <c r="CC356" s="3"/>
      <c r="CD356" s="3"/>
      <c r="CE356" s="3"/>
      <c r="CF356" s="3"/>
      <c r="CG356" s="3"/>
      <c r="CH356" s="3"/>
      <c r="CI356" s="3"/>
      <c r="CJ356" s="3"/>
      <c r="CK356" s="3"/>
      <c r="CL356" s="3"/>
      <c r="CM356" s="3"/>
      <c r="CN356" s="3"/>
      <c r="CO356" s="3"/>
      <c r="CP356" s="3"/>
      <c r="CQ356" s="239"/>
    </row>
    <row r="357" ht="12.75" customHeight="1">
      <c r="A357" s="3"/>
      <c r="B357" s="223">
        <v>290.0</v>
      </c>
      <c r="C357" s="325"/>
      <c r="D357" s="326"/>
      <c r="E357" s="3"/>
      <c r="F357" s="3"/>
      <c r="G357" s="3"/>
      <c r="H357" s="3"/>
      <c r="I357" s="3"/>
      <c r="J357" s="3"/>
      <c r="K357" s="3"/>
      <c r="L357" s="3"/>
      <c r="M357" s="3"/>
      <c r="N357" s="3"/>
      <c r="O357" s="3"/>
      <c r="P357" s="3"/>
      <c r="Q357" s="3"/>
      <c r="R357" s="3"/>
      <c r="S357" s="239"/>
      <c r="T357" s="3"/>
      <c r="U357" s="223">
        <v>290.0</v>
      </c>
      <c r="V357" s="325"/>
      <c r="W357" s="326"/>
      <c r="X357" s="3"/>
      <c r="Y357" s="3"/>
      <c r="Z357" s="3"/>
      <c r="AA357" s="3"/>
      <c r="AB357" s="3"/>
      <c r="AC357" s="3"/>
      <c r="AD357" s="3"/>
      <c r="AE357" s="3"/>
      <c r="AF357" s="3"/>
      <c r="AG357" s="3"/>
      <c r="AH357" s="3"/>
      <c r="AI357" s="3"/>
      <c r="AJ357" s="3"/>
      <c r="AK357" s="3"/>
      <c r="AL357" s="239"/>
      <c r="AM357" s="3"/>
      <c r="AN357" s="223">
        <v>290.0</v>
      </c>
      <c r="AO357" s="325"/>
      <c r="AP357" s="326"/>
      <c r="AQ357" s="3"/>
      <c r="AR357" s="3"/>
      <c r="AS357" s="3"/>
      <c r="AT357" s="3"/>
      <c r="AU357" s="3"/>
      <c r="AV357" s="3"/>
      <c r="AW357" s="3"/>
      <c r="AX357" s="3"/>
      <c r="AY357" s="3"/>
      <c r="AZ357" s="3"/>
      <c r="BA357" s="3"/>
      <c r="BB357" s="3"/>
      <c r="BC357" s="3"/>
      <c r="BD357" s="3"/>
      <c r="BE357" s="239"/>
      <c r="BF357" s="3"/>
      <c r="BG357" s="223">
        <v>290.0</v>
      </c>
      <c r="BH357" s="325"/>
      <c r="BI357" s="326"/>
      <c r="BJ357" s="3"/>
      <c r="BK357" s="3"/>
      <c r="BL357" s="3"/>
      <c r="BM357" s="3"/>
      <c r="BN357" s="3"/>
      <c r="BO357" s="3"/>
      <c r="BP357" s="3"/>
      <c r="BQ357" s="3"/>
      <c r="BR357" s="3"/>
      <c r="BS357" s="3"/>
      <c r="BT357" s="3"/>
      <c r="BU357" s="3"/>
      <c r="BV357" s="3"/>
      <c r="BW357" s="3"/>
      <c r="BX357" s="239"/>
      <c r="BY357" s="3"/>
      <c r="BZ357" s="223">
        <v>290.0</v>
      </c>
      <c r="CA357" s="325"/>
      <c r="CB357" s="326"/>
      <c r="CC357" s="3"/>
      <c r="CD357" s="3"/>
      <c r="CE357" s="3"/>
      <c r="CF357" s="3"/>
      <c r="CG357" s="3"/>
      <c r="CH357" s="3"/>
      <c r="CI357" s="3"/>
      <c r="CJ357" s="3"/>
      <c r="CK357" s="3"/>
      <c r="CL357" s="3"/>
      <c r="CM357" s="3"/>
      <c r="CN357" s="3"/>
      <c r="CO357" s="3"/>
      <c r="CP357" s="3"/>
      <c r="CQ357" s="239"/>
    </row>
    <row r="358" ht="12.75" customHeight="1">
      <c r="A358" s="3"/>
      <c r="B358" s="223">
        <v>291.0</v>
      </c>
      <c r="C358" s="325"/>
      <c r="D358" s="326"/>
      <c r="E358" s="3"/>
      <c r="F358" s="3"/>
      <c r="G358" s="3"/>
      <c r="H358" s="3"/>
      <c r="I358" s="3"/>
      <c r="J358" s="3"/>
      <c r="K358" s="3"/>
      <c r="L358" s="3"/>
      <c r="M358" s="3"/>
      <c r="N358" s="3"/>
      <c r="O358" s="3"/>
      <c r="P358" s="3"/>
      <c r="Q358" s="3"/>
      <c r="R358" s="3"/>
      <c r="S358" s="239"/>
      <c r="T358" s="3"/>
      <c r="U358" s="223">
        <v>291.0</v>
      </c>
      <c r="V358" s="325"/>
      <c r="W358" s="326"/>
      <c r="X358" s="3"/>
      <c r="Y358" s="3"/>
      <c r="Z358" s="3"/>
      <c r="AA358" s="3"/>
      <c r="AB358" s="3"/>
      <c r="AC358" s="3"/>
      <c r="AD358" s="3"/>
      <c r="AE358" s="3"/>
      <c r="AF358" s="3"/>
      <c r="AG358" s="3"/>
      <c r="AH358" s="3"/>
      <c r="AI358" s="3"/>
      <c r="AJ358" s="3"/>
      <c r="AK358" s="3"/>
      <c r="AL358" s="239"/>
      <c r="AM358" s="3"/>
      <c r="AN358" s="223">
        <v>291.0</v>
      </c>
      <c r="AO358" s="325"/>
      <c r="AP358" s="326"/>
      <c r="AQ358" s="3"/>
      <c r="AR358" s="3"/>
      <c r="AS358" s="3"/>
      <c r="AT358" s="3"/>
      <c r="AU358" s="3"/>
      <c r="AV358" s="3"/>
      <c r="AW358" s="3"/>
      <c r="AX358" s="3"/>
      <c r="AY358" s="3"/>
      <c r="AZ358" s="3"/>
      <c r="BA358" s="3"/>
      <c r="BB358" s="3"/>
      <c r="BC358" s="3"/>
      <c r="BD358" s="3"/>
      <c r="BE358" s="239"/>
      <c r="BF358" s="3"/>
      <c r="BG358" s="223">
        <v>291.0</v>
      </c>
      <c r="BH358" s="325"/>
      <c r="BI358" s="326"/>
      <c r="BJ358" s="3"/>
      <c r="BK358" s="3"/>
      <c r="BL358" s="3"/>
      <c r="BM358" s="3"/>
      <c r="BN358" s="3"/>
      <c r="BO358" s="3"/>
      <c r="BP358" s="3"/>
      <c r="BQ358" s="3"/>
      <c r="BR358" s="3"/>
      <c r="BS358" s="3"/>
      <c r="BT358" s="3"/>
      <c r="BU358" s="3"/>
      <c r="BV358" s="3"/>
      <c r="BW358" s="3"/>
      <c r="BX358" s="239"/>
      <c r="BY358" s="3"/>
      <c r="BZ358" s="223">
        <v>291.0</v>
      </c>
      <c r="CA358" s="325"/>
      <c r="CB358" s="326"/>
      <c r="CC358" s="3"/>
      <c r="CD358" s="3"/>
      <c r="CE358" s="3"/>
      <c r="CF358" s="3"/>
      <c r="CG358" s="3"/>
      <c r="CH358" s="3"/>
      <c r="CI358" s="3"/>
      <c r="CJ358" s="3"/>
      <c r="CK358" s="3"/>
      <c r="CL358" s="3"/>
      <c r="CM358" s="3"/>
      <c r="CN358" s="3"/>
      <c r="CO358" s="3"/>
      <c r="CP358" s="3"/>
      <c r="CQ358" s="239"/>
    </row>
    <row r="359" ht="12.75" customHeight="1">
      <c r="A359" s="3"/>
      <c r="B359" s="223">
        <v>292.0</v>
      </c>
      <c r="C359" s="325"/>
      <c r="D359" s="326"/>
      <c r="E359" s="3"/>
      <c r="F359" s="3"/>
      <c r="G359" s="3"/>
      <c r="H359" s="3"/>
      <c r="I359" s="3"/>
      <c r="J359" s="3"/>
      <c r="K359" s="3"/>
      <c r="L359" s="3"/>
      <c r="M359" s="3"/>
      <c r="N359" s="3"/>
      <c r="O359" s="3"/>
      <c r="P359" s="3"/>
      <c r="Q359" s="3"/>
      <c r="R359" s="3"/>
      <c r="S359" s="239"/>
      <c r="T359" s="3"/>
      <c r="U359" s="223">
        <v>292.0</v>
      </c>
      <c r="V359" s="325"/>
      <c r="W359" s="326"/>
      <c r="X359" s="3"/>
      <c r="Y359" s="3"/>
      <c r="Z359" s="3"/>
      <c r="AA359" s="3"/>
      <c r="AB359" s="3"/>
      <c r="AC359" s="3"/>
      <c r="AD359" s="3"/>
      <c r="AE359" s="3"/>
      <c r="AF359" s="3"/>
      <c r="AG359" s="3"/>
      <c r="AH359" s="3"/>
      <c r="AI359" s="3"/>
      <c r="AJ359" s="3"/>
      <c r="AK359" s="3"/>
      <c r="AL359" s="239"/>
      <c r="AM359" s="3"/>
      <c r="AN359" s="223">
        <v>292.0</v>
      </c>
      <c r="AO359" s="325"/>
      <c r="AP359" s="326"/>
      <c r="AQ359" s="3"/>
      <c r="AR359" s="3"/>
      <c r="AS359" s="3"/>
      <c r="AT359" s="3"/>
      <c r="AU359" s="3"/>
      <c r="AV359" s="3"/>
      <c r="AW359" s="3"/>
      <c r="AX359" s="3"/>
      <c r="AY359" s="3"/>
      <c r="AZ359" s="3"/>
      <c r="BA359" s="3"/>
      <c r="BB359" s="3"/>
      <c r="BC359" s="3"/>
      <c r="BD359" s="3"/>
      <c r="BE359" s="239"/>
      <c r="BF359" s="3"/>
      <c r="BG359" s="223">
        <v>292.0</v>
      </c>
      <c r="BH359" s="325"/>
      <c r="BI359" s="326"/>
      <c r="BJ359" s="3"/>
      <c r="BK359" s="3"/>
      <c r="BL359" s="3"/>
      <c r="BM359" s="3"/>
      <c r="BN359" s="3"/>
      <c r="BO359" s="3"/>
      <c r="BP359" s="3"/>
      <c r="BQ359" s="3"/>
      <c r="BR359" s="3"/>
      <c r="BS359" s="3"/>
      <c r="BT359" s="3"/>
      <c r="BU359" s="3"/>
      <c r="BV359" s="3"/>
      <c r="BW359" s="3"/>
      <c r="BX359" s="239"/>
      <c r="BY359" s="3"/>
      <c r="BZ359" s="223">
        <v>292.0</v>
      </c>
      <c r="CA359" s="325"/>
      <c r="CB359" s="326"/>
      <c r="CC359" s="3"/>
      <c r="CD359" s="3"/>
      <c r="CE359" s="3"/>
      <c r="CF359" s="3"/>
      <c r="CG359" s="3"/>
      <c r="CH359" s="3"/>
      <c r="CI359" s="3"/>
      <c r="CJ359" s="3"/>
      <c r="CK359" s="3"/>
      <c r="CL359" s="3"/>
      <c r="CM359" s="3"/>
      <c r="CN359" s="3"/>
      <c r="CO359" s="3"/>
      <c r="CP359" s="3"/>
      <c r="CQ359" s="239"/>
    </row>
    <row r="360" ht="12.75" customHeight="1">
      <c r="A360" s="3"/>
      <c r="B360" s="223">
        <v>293.0</v>
      </c>
      <c r="C360" s="325"/>
      <c r="D360" s="326"/>
      <c r="E360" s="3"/>
      <c r="F360" s="3"/>
      <c r="G360" s="3"/>
      <c r="H360" s="3"/>
      <c r="I360" s="3"/>
      <c r="J360" s="3"/>
      <c r="K360" s="3"/>
      <c r="L360" s="3"/>
      <c r="M360" s="3"/>
      <c r="N360" s="3"/>
      <c r="O360" s="3"/>
      <c r="P360" s="3"/>
      <c r="Q360" s="3"/>
      <c r="R360" s="3"/>
      <c r="S360" s="239"/>
      <c r="T360" s="3"/>
      <c r="U360" s="223">
        <v>293.0</v>
      </c>
      <c r="V360" s="325"/>
      <c r="W360" s="326"/>
      <c r="X360" s="3"/>
      <c r="Y360" s="3"/>
      <c r="Z360" s="3"/>
      <c r="AA360" s="3"/>
      <c r="AB360" s="3"/>
      <c r="AC360" s="3"/>
      <c r="AD360" s="3"/>
      <c r="AE360" s="3"/>
      <c r="AF360" s="3"/>
      <c r="AG360" s="3"/>
      <c r="AH360" s="3"/>
      <c r="AI360" s="3"/>
      <c r="AJ360" s="3"/>
      <c r="AK360" s="3"/>
      <c r="AL360" s="239"/>
      <c r="AM360" s="3"/>
      <c r="AN360" s="223">
        <v>293.0</v>
      </c>
      <c r="AO360" s="325"/>
      <c r="AP360" s="326"/>
      <c r="AQ360" s="3"/>
      <c r="AR360" s="3"/>
      <c r="AS360" s="3"/>
      <c r="AT360" s="3"/>
      <c r="AU360" s="3"/>
      <c r="AV360" s="3"/>
      <c r="AW360" s="3"/>
      <c r="AX360" s="3"/>
      <c r="AY360" s="3"/>
      <c r="AZ360" s="3"/>
      <c r="BA360" s="3"/>
      <c r="BB360" s="3"/>
      <c r="BC360" s="3"/>
      <c r="BD360" s="3"/>
      <c r="BE360" s="239"/>
      <c r="BF360" s="3"/>
      <c r="BG360" s="223">
        <v>293.0</v>
      </c>
      <c r="BH360" s="325"/>
      <c r="BI360" s="326"/>
      <c r="BJ360" s="3"/>
      <c r="BK360" s="3"/>
      <c r="BL360" s="3"/>
      <c r="BM360" s="3"/>
      <c r="BN360" s="3"/>
      <c r="BO360" s="3"/>
      <c r="BP360" s="3"/>
      <c r="BQ360" s="3"/>
      <c r="BR360" s="3"/>
      <c r="BS360" s="3"/>
      <c r="BT360" s="3"/>
      <c r="BU360" s="3"/>
      <c r="BV360" s="3"/>
      <c r="BW360" s="3"/>
      <c r="BX360" s="239"/>
      <c r="BY360" s="3"/>
      <c r="BZ360" s="223">
        <v>293.0</v>
      </c>
      <c r="CA360" s="325"/>
      <c r="CB360" s="326"/>
      <c r="CC360" s="3"/>
      <c r="CD360" s="3"/>
      <c r="CE360" s="3"/>
      <c r="CF360" s="3"/>
      <c r="CG360" s="3"/>
      <c r="CH360" s="3"/>
      <c r="CI360" s="3"/>
      <c r="CJ360" s="3"/>
      <c r="CK360" s="3"/>
      <c r="CL360" s="3"/>
      <c r="CM360" s="3"/>
      <c r="CN360" s="3"/>
      <c r="CO360" s="3"/>
      <c r="CP360" s="3"/>
      <c r="CQ360" s="239"/>
    </row>
    <row r="361" ht="12.75" customHeight="1">
      <c r="A361" s="3"/>
      <c r="B361" s="223">
        <v>294.0</v>
      </c>
      <c r="C361" s="325"/>
      <c r="D361" s="326"/>
      <c r="E361" s="3"/>
      <c r="F361" s="3"/>
      <c r="G361" s="3"/>
      <c r="H361" s="3"/>
      <c r="I361" s="3"/>
      <c r="J361" s="3"/>
      <c r="K361" s="3"/>
      <c r="L361" s="3"/>
      <c r="M361" s="3"/>
      <c r="N361" s="3"/>
      <c r="O361" s="3"/>
      <c r="P361" s="3"/>
      <c r="Q361" s="3"/>
      <c r="R361" s="3"/>
      <c r="S361" s="239"/>
      <c r="T361" s="3"/>
      <c r="U361" s="223">
        <v>294.0</v>
      </c>
      <c r="V361" s="325"/>
      <c r="W361" s="326"/>
      <c r="X361" s="3"/>
      <c r="Y361" s="3"/>
      <c r="Z361" s="3"/>
      <c r="AA361" s="3"/>
      <c r="AB361" s="3"/>
      <c r="AC361" s="3"/>
      <c r="AD361" s="3"/>
      <c r="AE361" s="3"/>
      <c r="AF361" s="3"/>
      <c r="AG361" s="3"/>
      <c r="AH361" s="3"/>
      <c r="AI361" s="3"/>
      <c r="AJ361" s="3"/>
      <c r="AK361" s="3"/>
      <c r="AL361" s="239"/>
      <c r="AM361" s="3"/>
      <c r="AN361" s="223">
        <v>294.0</v>
      </c>
      <c r="AO361" s="325"/>
      <c r="AP361" s="326"/>
      <c r="AQ361" s="3"/>
      <c r="AR361" s="3"/>
      <c r="AS361" s="3"/>
      <c r="AT361" s="3"/>
      <c r="AU361" s="3"/>
      <c r="AV361" s="3"/>
      <c r="AW361" s="3"/>
      <c r="AX361" s="3"/>
      <c r="AY361" s="3"/>
      <c r="AZ361" s="3"/>
      <c r="BA361" s="3"/>
      <c r="BB361" s="3"/>
      <c r="BC361" s="3"/>
      <c r="BD361" s="3"/>
      <c r="BE361" s="239"/>
      <c r="BF361" s="3"/>
      <c r="BG361" s="223">
        <v>294.0</v>
      </c>
      <c r="BH361" s="325"/>
      <c r="BI361" s="326"/>
      <c r="BJ361" s="3"/>
      <c r="BK361" s="3"/>
      <c r="BL361" s="3"/>
      <c r="BM361" s="3"/>
      <c r="BN361" s="3"/>
      <c r="BO361" s="3"/>
      <c r="BP361" s="3"/>
      <c r="BQ361" s="3"/>
      <c r="BR361" s="3"/>
      <c r="BS361" s="3"/>
      <c r="BT361" s="3"/>
      <c r="BU361" s="3"/>
      <c r="BV361" s="3"/>
      <c r="BW361" s="3"/>
      <c r="BX361" s="239"/>
      <c r="BY361" s="3"/>
      <c r="BZ361" s="223">
        <v>294.0</v>
      </c>
      <c r="CA361" s="325"/>
      <c r="CB361" s="326"/>
      <c r="CC361" s="3"/>
      <c r="CD361" s="3"/>
      <c r="CE361" s="3"/>
      <c r="CF361" s="3"/>
      <c r="CG361" s="3"/>
      <c r="CH361" s="3"/>
      <c r="CI361" s="3"/>
      <c r="CJ361" s="3"/>
      <c r="CK361" s="3"/>
      <c r="CL361" s="3"/>
      <c r="CM361" s="3"/>
      <c r="CN361" s="3"/>
      <c r="CO361" s="3"/>
      <c r="CP361" s="3"/>
      <c r="CQ361" s="239"/>
    </row>
    <row r="362" ht="12.75" customHeight="1">
      <c r="A362" s="3"/>
      <c r="B362" s="223">
        <v>295.0</v>
      </c>
      <c r="C362" s="325"/>
      <c r="D362" s="326"/>
      <c r="E362" s="3"/>
      <c r="F362" s="3"/>
      <c r="G362" s="3"/>
      <c r="H362" s="3"/>
      <c r="I362" s="3"/>
      <c r="J362" s="3"/>
      <c r="K362" s="3"/>
      <c r="L362" s="3"/>
      <c r="M362" s="3"/>
      <c r="N362" s="3"/>
      <c r="O362" s="3"/>
      <c r="P362" s="3"/>
      <c r="Q362" s="3"/>
      <c r="R362" s="3"/>
      <c r="S362" s="239"/>
      <c r="T362" s="3"/>
      <c r="U362" s="223">
        <v>295.0</v>
      </c>
      <c r="V362" s="325"/>
      <c r="W362" s="326"/>
      <c r="X362" s="3"/>
      <c r="Y362" s="3"/>
      <c r="Z362" s="3"/>
      <c r="AA362" s="3"/>
      <c r="AB362" s="3"/>
      <c r="AC362" s="3"/>
      <c r="AD362" s="3"/>
      <c r="AE362" s="3"/>
      <c r="AF362" s="3"/>
      <c r="AG362" s="3"/>
      <c r="AH362" s="3"/>
      <c r="AI362" s="3"/>
      <c r="AJ362" s="3"/>
      <c r="AK362" s="3"/>
      <c r="AL362" s="239"/>
      <c r="AM362" s="3"/>
      <c r="AN362" s="223">
        <v>295.0</v>
      </c>
      <c r="AO362" s="325"/>
      <c r="AP362" s="326"/>
      <c r="AQ362" s="3"/>
      <c r="AR362" s="3"/>
      <c r="AS362" s="3"/>
      <c r="AT362" s="3"/>
      <c r="AU362" s="3"/>
      <c r="AV362" s="3"/>
      <c r="AW362" s="3"/>
      <c r="AX362" s="3"/>
      <c r="AY362" s="3"/>
      <c r="AZ362" s="3"/>
      <c r="BA362" s="3"/>
      <c r="BB362" s="3"/>
      <c r="BC362" s="3"/>
      <c r="BD362" s="3"/>
      <c r="BE362" s="239"/>
      <c r="BF362" s="3"/>
      <c r="BG362" s="223">
        <v>295.0</v>
      </c>
      <c r="BH362" s="325"/>
      <c r="BI362" s="326"/>
      <c r="BJ362" s="3"/>
      <c r="BK362" s="3"/>
      <c r="BL362" s="3"/>
      <c r="BM362" s="3"/>
      <c r="BN362" s="3"/>
      <c r="BO362" s="3"/>
      <c r="BP362" s="3"/>
      <c r="BQ362" s="3"/>
      <c r="BR362" s="3"/>
      <c r="BS362" s="3"/>
      <c r="BT362" s="3"/>
      <c r="BU362" s="3"/>
      <c r="BV362" s="3"/>
      <c r="BW362" s="3"/>
      <c r="BX362" s="239"/>
      <c r="BY362" s="3"/>
      <c r="BZ362" s="223">
        <v>295.0</v>
      </c>
      <c r="CA362" s="325"/>
      <c r="CB362" s="326"/>
      <c r="CC362" s="3"/>
      <c r="CD362" s="3"/>
      <c r="CE362" s="3"/>
      <c r="CF362" s="3"/>
      <c r="CG362" s="3"/>
      <c r="CH362" s="3"/>
      <c r="CI362" s="3"/>
      <c r="CJ362" s="3"/>
      <c r="CK362" s="3"/>
      <c r="CL362" s="3"/>
      <c r="CM362" s="3"/>
      <c r="CN362" s="3"/>
      <c r="CO362" s="3"/>
      <c r="CP362" s="3"/>
      <c r="CQ362" s="239"/>
    </row>
    <row r="363" ht="12.75" customHeight="1">
      <c r="A363" s="3"/>
      <c r="B363" s="223">
        <v>296.0</v>
      </c>
      <c r="C363" s="325"/>
      <c r="D363" s="326"/>
      <c r="E363" s="3"/>
      <c r="F363" s="3"/>
      <c r="G363" s="3"/>
      <c r="H363" s="3"/>
      <c r="I363" s="3"/>
      <c r="J363" s="3"/>
      <c r="K363" s="3"/>
      <c r="L363" s="3"/>
      <c r="M363" s="3"/>
      <c r="N363" s="3"/>
      <c r="O363" s="3"/>
      <c r="P363" s="3"/>
      <c r="Q363" s="3"/>
      <c r="R363" s="3"/>
      <c r="S363" s="239"/>
      <c r="T363" s="3"/>
      <c r="U363" s="223">
        <v>296.0</v>
      </c>
      <c r="V363" s="325"/>
      <c r="W363" s="326"/>
      <c r="X363" s="3"/>
      <c r="Y363" s="3"/>
      <c r="Z363" s="3"/>
      <c r="AA363" s="3"/>
      <c r="AB363" s="3"/>
      <c r="AC363" s="3"/>
      <c r="AD363" s="3"/>
      <c r="AE363" s="3"/>
      <c r="AF363" s="3"/>
      <c r="AG363" s="3"/>
      <c r="AH363" s="3"/>
      <c r="AI363" s="3"/>
      <c r="AJ363" s="3"/>
      <c r="AK363" s="3"/>
      <c r="AL363" s="239"/>
      <c r="AM363" s="3"/>
      <c r="AN363" s="223">
        <v>296.0</v>
      </c>
      <c r="AO363" s="325"/>
      <c r="AP363" s="326"/>
      <c r="AQ363" s="3"/>
      <c r="AR363" s="3"/>
      <c r="AS363" s="3"/>
      <c r="AT363" s="3"/>
      <c r="AU363" s="3"/>
      <c r="AV363" s="3"/>
      <c r="AW363" s="3"/>
      <c r="AX363" s="3"/>
      <c r="AY363" s="3"/>
      <c r="AZ363" s="3"/>
      <c r="BA363" s="3"/>
      <c r="BB363" s="3"/>
      <c r="BC363" s="3"/>
      <c r="BD363" s="3"/>
      <c r="BE363" s="239"/>
      <c r="BF363" s="3"/>
      <c r="BG363" s="223">
        <v>296.0</v>
      </c>
      <c r="BH363" s="325"/>
      <c r="BI363" s="326"/>
      <c r="BJ363" s="3"/>
      <c r="BK363" s="3"/>
      <c r="BL363" s="3"/>
      <c r="BM363" s="3"/>
      <c r="BN363" s="3"/>
      <c r="BO363" s="3"/>
      <c r="BP363" s="3"/>
      <c r="BQ363" s="3"/>
      <c r="BR363" s="3"/>
      <c r="BS363" s="3"/>
      <c r="BT363" s="3"/>
      <c r="BU363" s="3"/>
      <c r="BV363" s="3"/>
      <c r="BW363" s="3"/>
      <c r="BX363" s="239"/>
      <c r="BY363" s="3"/>
      <c r="BZ363" s="223">
        <v>296.0</v>
      </c>
      <c r="CA363" s="325"/>
      <c r="CB363" s="326"/>
      <c r="CC363" s="3"/>
      <c r="CD363" s="3"/>
      <c r="CE363" s="3"/>
      <c r="CF363" s="3"/>
      <c r="CG363" s="3"/>
      <c r="CH363" s="3"/>
      <c r="CI363" s="3"/>
      <c r="CJ363" s="3"/>
      <c r="CK363" s="3"/>
      <c r="CL363" s="3"/>
      <c r="CM363" s="3"/>
      <c r="CN363" s="3"/>
      <c r="CO363" s="3"/>
      <c r="CP363" s="3"/>
      <c r="CQ363" s="239"/>
    </row>
    <row r="364" ht="12.75" customHeight="1">
      <c r="A364" s="3"/>
      <c r="B364" s="223">
        <v>297.0</v>
      </c>
      <c r="C364" s="325"/>
      <c r="D364" s="326"/>
      <c r="E364" s="3"/>
      <c r="F364" s="3"/>
      <c r="G364" s="3"/>
      <c r="H364" s="3"/>
      <c r="I364" s="3"/>
      <c r="J364" s="3"/>
      <c r="K364" s="3"/>
      <c r="L364" s="3"/>
      <c r="M364" s="3"/>
      <c r="N364" s="3"/>
      <c r="O364" s="3"/>
      <c r="P364" s="3"/>
      <c r="Q364" s="3"/>
      <c r="R364" s="3"/>
      <c r="S364" s="239"/>
      <c r="T364" s="3"/>
      <c r="U364" s="223">
        <v>297.0</v>
      </c>
      <c r="V364" s="325"/>
      <c r="W364" s="326"/>
      <c r="X364" s="3"/>
      <c r="Y364" s="3"/>
      <c r="Z364" s="3"/>
      <c r="AA364" s="3"/>
      <c r="AB364" s="3"/>
      <c r="AC364" s="3"/>
      <c r="AD364" s="3"/>
      <c r="AE364" s="3"/>
      <c r="AF364" s="3"/>
      <c r="AG364" s="3"/>
      <c r="AH364" s="3"/>
      <c r="AI364" s="3"/>
      <c r="AJ364" s="3"/>
      <c r="AK364" s="3"/>
      <c r="AL364" s="239"/>
      <c r="AM364" s="3"/>
      <c r="AN364" s="223">
        <v>297.0</v>
      </c>
      <c r="AO364" s="325"/>
      <c r="AP364" s="326"/>
      <c r="AQ364" s="3"/>
      <c r="AR364" s="3"/>
      <c r="AS364" s="3"/>
      <c r="AT364" s="3"/>
      <c r="AU364" s="3"/>
      <c r="AV364" s="3"/>
      <c r="AW364" s="3"/>
      <c r="AX364" s="3"/>
      <c r="AY364" s="3"/>
      <c r="AZ364" s="3"/>
      <c r="BA364" s="3"/>
      <c r="BB364" s="3"/>
      <c r="BC364" s="3"/>
      <c r="BD364" s="3"/>
      <c r="BE364" s="239"/>
      <c r="BF364" s="3"/>
      <c r="BG364" s="223">
        <v>297.0</v>
      </c>
      <c r="BH364" s="325"/>
      <c r="BI364" s="326"/>
      <c r="BJ364" s="3"/>
      <c r="BK364" s="3"/>
      <c r="BL364" s="3"/>
      <c r="BM364" s="3"/>
      <c r="BN364" s="3"/>
      <c r="BO364" s="3"/>
      <c r="BP364" s="3"/>
      <c r="BQ364" s="3"/>
      <c r="BR364" s="3"/>
      <c r="BS364" s="3"/>
      <c r="BT364" s="3"/>
      <c r="BU364" s="3"/>
      <c r="BV364" s="3"/>
      <c r="BW364" s="3"/>
      <c r="BX364" s="239"/>
      <c r="BY364" s="3"/>
      <c r="BZ364" s="223">
        <v>297.0</v>
      </c>
      <c r="CA364" s="325"/>
      <c r="CB364" s="326"/>
      <c r="CC364" s="3"/>
      <c r="CD364" s="3"/>
      <c r="CE364" s="3"/>
      <c r="CF364" s="3"/>
      <c r="CG364" s="3"/>
      <c r="CH364" s="3"/>
      <c r="CI364" s="3"/>
      <c r="CJ364" s="3"/>
      <c r="CK364" s="3"/>
      <c r="CL364" s="3"/>
      <c r="CM364" s="3"/>
      <c r="CN364" s="3"/>
      <c r="CO364" s="3"/>
      <c r="CP364" s="3"/>
      <c r="CQ364" s="239"/>
    </row>
    <row r="365" ht="12.75" customHeight="1">
      <c r="A365" s="3"/>
      <c r="B365" s="223">
        <v>298.0</v>
      </c>
      <c r="C365" s="325"/>
      <c r="D365" s="326"/>
      <c r="E365" s="3"/>
      <c r="F365" s="3"/>
      <c r="G365" s="3"/>
      <c r="H365" s="3"/>
      <c r="I365" s="3"/>
      <c r="J365" s="3"/>
      <c r="K365" s="3"/>
      <c r="L365" s="3"/>
      <c r="M365" s="3"/>
      <c r="N365" s="3"/>
      <c r="O365" s="3"/>
      <c r="P365" s="3"/>
      <c r="Q365" s="3"/>
      <c r="R365" s="3"/>
      <c r="S365" s="239"/>
      <c r="T365" s="3"/>
      <c r="U365" s="223">
        <v>298.0</v>
      </c>
      <c r="V365" s="325"/>
      <c r="W365" s="326"/>
      <c r="X365" s="3"/>
      <c r="Y365" s="3"/>
      <c r="Z365" s="3"/>
      <c r="AA365" s="3"/>
      <c r="AB365" s="3"/>
      <c r="AC365" s="3"/>
      <c r="AD365" s="3"/>
      <c r="AE365" s="3"/>
      <c r="AF365" s="3"/>
      <c r="AG365" s="3"/>
      <c r="AH365" s="3"/>
      <c r="AI365" s="3"/>
      <c r="AJ365" s="3"/>
      <c r="AK365" s="3"/>
      <c r="AL365" s="239"/>
      <c r="AM365" s="3"/>
      <c r="AN365" s="223">
        <v>298.0</v>
      </c>
      <c r="AO365" s="325"/>
      <c r="AP365" s="326"/>
      <c r="AQ365" s="3"/>
      <c r="AR365" s="3"/>
      <c r="AS365" s="3"/>
      <c r="AT365" s="3"/>
      <c r="AU365" s="3"/>
      <c r="AV365" s="3"/>
      <c r="AW365" s="3"/>
      <c r="AX365" s="3"/>
      <c r="AY365" s="3"/>
      <c r="AZ365" s="3"/>
      <c r="BA365" s="3"/>
      <c r="BB365" s="3"/>
      <c r="BC365" s="3"/>
      <c r="BD365" s="3"/>
      <c r="BE365" s="239"/>
      <c r="BF365" s="3"/>
      <c r="BG365" s="223">
        <v>298.0</v>
      </c>
      <c r="BH365" s="325"/>
      <c r="BI365" s="326"/>
      <c r="BJ365" s="3"/>
      <c r="BK365" s="3"/>
      <c r="BL365" s="3"/>
      <c r="BM365" s="3"/>
      <c r="BN365" s="3"/>
      <c r="BO365" s="3"/>
      <c r="BP365" s="3"/>
      <c r="BQ365" s="3"/>
      <c r="BR365" s="3"/>
      <c r="BS365" s="3"/>
      <c r="BT365" s="3"/>
      <c r="BU365" s="3"/>
      <c r="BV365" s="3"/>
      <c r="BW365" s="3"/>
      <c r="BX365" s="239"/>
      <c r="BY365" s="3"/>
      <c r="BZ365" s="223">
        <v>298.0</v>
      </c>
      <c r="CA365" s="325"/>
      <c r="CB365" s="326"/>
      <c r="CC365" s="3"/>
      <c r="CD365" s="3"/>
      <c r="CE365" s="3"/>
      <c r="CF365" s="3"/>
      <c r="CG365" s="3"/>
      <c r="CH365" s="3"/>
      <c r="CI365" s="3"/>
      <c r="CJ365" s="3"/>
      <c r="CK365" s="3"/>
      <c r="CL365" s="3"/>
      <c r="CM365" s="3"/>
      <c r="CN365" s="3"/>
      <c r="CO365" s="3"/>
      <c r="CP365" s="3"/>
      <c r="CQ365" s="239"/>
    </row>
    <row r="366" ht="12.75" customHeight="1">
      <c r="A366" s="3"/>
      <c r="B366" s="223">
        <v>299.0</v>
      </c>
      <c r="C366" s="325"/>
      <c r="D366" s="326"/>
      <c r="E366" s="3"/>
      <c r="F366" s="3"/>
      <c r="G366" s="3"/>
      <c r="H366" s="3"/>
      <c r="I366" s="3"/>
      <c r="J366" s="3"/>
      <c r="K366" s="3"/>
      <c r="L366" s="3"/>
      <c r="M366" s="3"/>
      <c r="N366" s="3"/>
      <c r="O366" s="3"/>
      <c r="P366" s="3"/>
      <c r="Q366" s="3"/>
      <c r="R366" s="3"/>
      <c r="S366" s="239"/>
      <c r="T366" s="3"/>
      <c r="U366" s="223">
        <v>299.0</v>
      </c>
      <c r="V366" s="325"/>
      <c r="W366" s="326"/>
      <c r="X366" s="3"/>
      <c r="Y366" s="3"/>
      <c r="Z366" s="3"/>
      <c r="AA366" s="3"/>
      <c r="AB366" s="3"/>
      <c r="AC366" s="3"/>
      <c r="AD366" s="3"/>
      <c r="AE366" s="3"/>
      <c r="AF366" s="3"/>
      <c r="AG366" s="3"/>
      <c r="AH366" s="3"/>
      <c r="AI366" s="3"/>
      <c r="AJ366" s="3"/>
      <c r="AK366" s="3"/>
      <c r="AL366" s="239"/>
      <c r="AM366" s="3"/>
      <c r="AN366" s="223">
        <v>299.0</v>
      </c>
      <c r="AO366" s="325"/>
      <c r="AP366" s="326"/>
      <c r="AQ366" s="3"/>
      <c r="AR366" s="3"/>
      <c r="AS366" s="3"/>
      <c r="AT366" s="3"/>
      <c r="AU366" s="3"/>
      <c r="AV366" s="3"/>
      <c r="AW366" s="3"/>
      <c r="AX366" s="3"/>
      <c r="AY366" s="3"/>
      <c r="AZ366" s="3"/>
      <c r="BA366" s="3"/>
      <c r="BB366" s="3"/>
      <c r="BC366" s="3"/>
      <c r="BD366" s="3"/>
      <c r="BE366" s="239"/>
      <c r="BF366" s="3"/>
      <c r="BG366" s="223">
        <v>299.0</v>
      </c>
      <c r="BH366" s="325"/>
      <c r="BI366" s="326"/>
      <c r="BJ366" s="3"/>
      <c r="BK366" s="3"/>
      <c r="BL366" s="3"/>
      <c r="BM366" s="3"/>
      <c r="BN366" s="3"/>
      <c r="BO366" s="3"/>
      <c r="BP366" s="3"/>
      <c r="BQ366" s="3"/>
      <c r="BR366" s="3"/>
      <c r="BS366" s="3"/>
      <c r="BT366" s="3"/>
      <c r="BU366" s="3"/>
      <c r="BV366" s="3"/>
      <c r="BW366" s="3"/>
      <c r="BX366" s="239"/>
      <c r="BY366" s="3"/>
      <c r="BZ366" s="223">
        <v>299.0</v>
      </c>
      <c r="CA366" s="325"/>
      <c r="CB366" s="326"/>
      <c r="CC366" s="3"/>
      <c r="CD366" s="3"/>
      <c r="CE366" s="3"/>
      <c r="CF366" s="3"/>
      <c r="CG366" s="3"/>
      <c r="CH366" s="3"/>
      <c r="CI366" s="3"/>
      <c r="CJ366" s="3"/>
      <c r="CK366" s="3"/>
      <c r="CL366" s="3"/>
      <c r="CM366" s="3"/>
      <c r="CN366" s="3"/>
      <c r="CO366" s="3"/>
      <c r="CP366" s="3"/>
      <c r="CQ366" s="239"/>
    </row>
    <row r="367" ht="12.75" customHeight="1">
      <c r="A367" s="3"/>
      <c r="B367" s="223">
        <v>300.0</v>
      </c>
      <c r="C367" s="325"/>
      <c r="D367" s="326"/>
      <c r="E367" s="3"/>
      <c r="F367" s="3"/>
      <c r="G367" s="3"/>
      <c r="H367" s="3"/>
      <c r="I367" s="3"/>
      <c r="J367" s="3"/>
      <c r="K367" s="3"/>
      <c r="L367" s="3"/>
      <c r="M367" s="3"/>
      <c r="N367" s="3"/>
      <c r="O367" s="3"/>
      <c r="P367" s="3"/>
      <c r="Q367" s="3"/>
      <c r="R367" s="3"/>
      <c r="S367" s="239"/>
      <c r="T367" s="3"/>
      <c r="U367" s="223">
        <v>300.0</v>
      </c>
      <c r="V367" s="325"/>
      <c r="W367" s="326"/>
      <c r="X367" s="3"/>
      <c r="Y367" s="3"/>
      <c r="Z367" s="3"/>
      <c r="AA367" s="3"/>
      <c r="AB367" s="3"/>
      <c r="AC367" s="3"/>
      <c r="AD367" s="3"/>
      <c r="AE367" s="3"/>
      <c r="AF367" s="3"/>
      <c r="AG367" s="3"/>
      <c r="AH367" s="3"/>
      <c r="AI367" s="3"/>
      <c r="AJ367" s="3"/>
      <c r="AK367" s="3"/>
      <c r="AL367" s="239"/>
      <c r="AM367" s="3"/>
      <c r="AN367" s="223">
        <v>300.0</v>
      </c>
      <c r="AO367" s="325"/>
      <c r="AP367" s="326"/>
      <c r="AQ367" s="3"/>
      <c r="AR367" s="3"/>
      <c r="AS367" s="3"/>
      <c r="AT367" s="3"/>
      <c r="AU367" s="3"/>
      <c r="AV367" s="3"/>
      <c r="AW367" s="3"/>
      <c r="AX367" s="3"/>
      <c r="AY367" s="3"/>
      <c r="AZ367" s="3"/>
      <c r="BA367" s="3"/>
      <c r="BB367" s="3"/>
      <c r="BC367" s="3"/>
      <c r="BD367" s="3"/>
      <c r="BE367" s="239"/>
      <c r="BF367" s="3"/>
      <c r="BG367" s="223">
        <v>300.0</v>
      </c>
      <c r="BH367" s="325"/>
      <c r="BI367" s="326"/>
      <c r="BJ367" s="3"/>
      <c r="BK367" s="3"/>
      <c r="BL367" s="3"/>
      <c r="BM367" s="3"/>
      <c r="BN367" s="3"/>
      <c r="BO367" s="3"/>
      <c r="BP367" s="3"/>
      <c r="BQ367" s="3"/>
      <c r="BR367" s="3"/>
      <c r="BS367" s="3"/>
      <c r="BT367" s="3"/>
      <c r="BU367" s="3"/>
      <c r="BV367" s="3"/>
      <c r="BW367" s="3"/>
      <c r="BX367" s="239"/>
      <c r="BY367" s="3"/>
      <c r="BZ367" s="223">
        <v>300.0</v>
      </c>
      <c r="CA367" s="325"/>
      <c r="CB367" s="326"/>
      <c r="CC367" s="3"/>
      <c r="CD367" s="3"/>
      <c r="CE367" s="3"/>
      <c r="CF367" s="3"/>
      <c r="CG367" s="3"/>
      <c r="CH367" s="3"/>
      <c r="CI367" s="3"/>
      <c r="CJ367" s="3"/>
      <c r="CK367" s="3"/>
      <c r="CL367" s="3"/>
      <c r="CM367" s="3"/>
      <c r="CN367" s="3"/>
      <c r="CO367" s="3"/>
      <c r="CP367" s="3"/>
      <c r="CQ367" s="239"/>
    </row>
    <row r="368" ht="12.75" customHeight="1">
      <c r="A368" s="248"/>
      <c r="B368" s="248"/>
      <c r="C368" s="248"/>
      <c r="D368" s="248"/>
      <c r="E368" s="248"/>
      <c r="F368" s="248"/>
      <c r="G368" s="248"/>
      <c r="H368" s="248"/>
      <c r="I368" s="248"/>
      <c r="J368" s="248"/>
      <c r="K368" s="248"/>
      <c r="L368" s="248"/>
      <c r="M368" s="248"/>
      <c r="N368" s="248"/>
      <c r="O368" s="248"/>
      <c r="P368" s="248"/>
      <c r="Q368" s="248"/>
      <c r="R368" s="248"/>
      <c r="S368" s="249"/>
      <c r="T368" s="248"/>
      <c r="U368" s="248"/>
      <c r="V368" s="248"/>
      <c r="W368" s="248"/>
      <c r="X368" s="248"/>
      <c r="Y368" s="248"/>
      <c r="Z368" s="248"/>
      <c r="AA368" s="248"/>
      <c r="AB368" s="248"/>
      <c r="AC368" s="248"/>
      <c r="AD368" s="248"/>
      <c r="AE368" s="248"/>
      <c r="AF368" s="248"/>
      <c r="AG368" s="248"/>
      <c r="AH368" s="248"/>
      <c r="AI368" s="248"/>
      <c r="AJ368" s="248"/>
      <c r="AK368" s="248"/>
      <c r="AL368" s="249"/>
      <c r="AM368" s="248"/>
      <c r="AN368" s="248"/>
      <c r="AO368" s="248"/>
      <c r="AP368" s="248"/>
      <c r="AQ368" s="248"/>
      <c r="AR368" s="248"/>
      <c r="AS368" s="248"/>
      <c r="AT368" s="248"/>
      <c r="AU368" s="248"/>
      <c r="AV368" s="248"/>
      <c r="AW368" s="248"/>
      <c r="AX368" s="248"/>
      <c r="AY368" s="248"/>
      <c r="AZ368" s="248"/>
      <c r="BA368" s="248"/>
      <c r="BB368" s="248"/>
      <c r="BC368" s="248"/>
      <c r="BD368" s="248"/>
      <c r="BE368" s="249"/>
      <c r="BF368" s="248"/>
      <c r="BG368" s="248"/>
      <c r="BH368" s="248"/>
      <c r="BI368" s="248"/>
      <c r="BJ368" s="248"/>
      <c r="BK368" s="248"/>
      <c r="BL368" s="248"/>
      <c r="BM368" s="248"/>
      <c r="BN368" s="248"/>
      <c r="BO368" s="248"/>
      <c r="BP368" s="248"/>
      <c r="BQ368" s="248"/>
      <c r="BR368" s="248"/>
      <c r="BS368" s="248"/>
      <c r="BT368" s="248"/>
      <c r="BU368" s="248"/>
      <c r="BV368" s="248"/>
      <c r="BW368" s="248"/>
      <c r="BX368" s="249"/>
      <c r="BY368" s="248"/>
      <c r="BZ368" s="248"/>
      <c r="CA368" s="248"/>
      <c r="CB368" s="248"/>
      <c r="CC368" s="248"/>
      <c r="CD368" s="248"/>
      <c r="CE368" s="248"/>
      <c r="CF368" s="248"/>
      <c r="CG368" s="248"/>
      <c r="CH368" s="248"/>
      <c r="CI368" s="248"/>
      <c r="CJ368" s="248"/>
      <c r="CK368" s="248"/>
      <c r="CL368" s="248"/>
      <c r="CM368" s="248"/>
      <c r="CN368" s="248"/>
      <c r="CO368" s="248"/>
      <c r="CP368" s="248"/>
      <c r="CQ368" s="249"/>
    </row>
  </sheetData>
  <mergeCells count="153">
    <mergeCell ref="AP3:AV3"/>
    <mergeCell ref="BA3:BE3"/>
    <mergeCell ref="AM5:BE5"/>
    <mergeCell ref="BI3:BO3"/>
    <mergeCell ref="BT3:BX3"/>
    <mergeCell ref="BF5:BX5"/>
    <mergeCell ref="CB3:CH3"/>
    <mergeCell ref="CM3:CQ3"/>
    <mergeCell ref="A1:S1"/>
    <mergeCell ref="T1:AL1"/>
    <mergeCell ref="AM1:BE1"/>
    <mergeCell ref="BF1:BX1"/>
    <mergeCell ref="BY1:CQ1"/>
    <mergeCell ref="D3:J3"/>
    <mergeCell ref="O3:S3"/>
    <mergeCell ref="G46:H46"/>
    <mergeCell ref="N46:O46"/>
    <mergeCell ref="P46:R46"/>
    <mergeCell ref="T46:U46"/>
    <mergeCell ref="BY46:BZ46"/>
    <mergeCell ref="CA46:CB46"/>
    <mergeCell ref="CC46:CD46"/>
    <mergeCell ref="CE46:CF46"/>
    <mergeCell ref="CL46:CM46"/>
    <mergeCell ref="T56:U56"/>
    <mergeCell ref="T57:U57"/>
    <mergeCell ref="T61:U61"/>
    <mergeCell ref="V61:W61"/>
    <mergeCell ref="V62:W62"/>
    <mergeCell ref="V51:W51"/>
    <mergeCell ref="V53:W53"/>
    <mergeCell ref="T54:U54"/>
    <mergeCell ref="V54:W54"/>
    <mergeCell ref="T55:U55"/>
    <mergeCell ref="V55:W55"/>
    <mergeCell ref="V56:W56"/>
    <mergeCell ref="V57:W57"/>
    <mergeCell ref="BF54:BG54"/>
    <mergeCell ref="BH54:BI54"/>
    <mergeCell ref="BF55:BG55"/>
    <mergeCell ref="BH55:BI55"/>
    <mergeCell ref="BF56:BG56"/>
    <mergeCell ref="BH56:BI56"/>
    <mergeCell ref="BF57:BG57"/>
    <mergeCell ref="AR67:BD67"/>
    <mergeCell ref="BK67:BW67"/>
    <mergeCell ref="CD67:CP67"/>
    <mergeCell ref="BH57:BI57"/>
    <mergeCell ref="BH58:BI58"/>
    <mergeCell ref="BH59:BI59"/>
    <mergeCell ref="BH60:BI60"/>
    <mergeCell ref="BF61:BG61"/>
    <mergeCell ref="BH61:BI61"/>
    <mergeCell ref="BH62:BI62"/>
    <mergeCell ref="BB46:BD46"/>
    <mergeCell ref="BF46:BG46"/>
    <mergeCell ref="BH46:BI46"/>
    <mergeCell ref="BJ46:BK46"/>
    <mergeCell ref="BL46:BM46"/>
    <mergeCell ref="BS46:BT46"/>
    <mergeCell ref="BU46:BW46"/>
    <mergeCell ref="V46:W46"/>
    <mergeCell ref="X46:Y46"/>
    <mergeCell ref="AM46:AN46"/>
    <mergeCell ref="AO46:AP46"/>
    <mergeCell ref="AQ46:AR46"/>
    <mergeCell ref="AS46:AT46"/>
    <mergeCell ref="AZ46:BA46"/>
    <mergeCell ref="BL47:BM47"/>
    <mergeCell ref="BY47:BZ47"/>
    <mergeCell ref="CA47:CB47"/>
    <mergeCell ref="CC47:CD47"/>
    <mergeCell ref="CE47:CF47"/>
    <mergeCell ref="AM47:AN47"/>
    <mergeCell ref="AO47:AP47"/>
    <mergeCell ref="AQ47:AR47"/>
    <mergeCell ref="AS47:AT47"/>
    <mergeCell ref="BF47:BG47"/>
    <mergeCell ref="BH47:BI47"/>
    <mergeCell ref="BJ47:BK47"/>
    <mergeCell ref="CL51:CM51"/>
    <mergeCell ref="CL52:CM52"/>
    <mergeCell ref="CA52:CB52"/>
    <mergeCell ref="CA53:CB53"/>
    <mergeCell ref="BF50:BG50"/>
    <mergeCell ref="BH50:BI50"/>
    <mergeCell ref="CA50:CB50"/>
    <mergeCell ref="CL50:CM50"/>
    <mergeCell ref="BH51:BI51"/>
    <mergeCell ref="CA51:CB51"/>
    <mergeCell ref="BH53:BI53"/>
    <mergeCell ref="A56:B56"/>
    <mergeCell ref="A57:B57"/>
    <mergeCell ref="A61:B61"/>
    <mergeCell ref="C61:D61"/>
    <mergeCell ref="C62:D62"/>
    <mergeCell ref="C51:D51"/>
    <mergeCell ref="C53:D53"/>
    <mergeCell ref="A54:B54"/>
    <mergeCell ref="C54:D54"/>
    <mergeCell ref="A55:B55"/>
    <mergeCell ref="C55:D55"/>
    <mergeCell ref="C56:D56"/>
    <mergeCell ref="W3:AC3"/>
    <mergeCell ref="AH3:AL3"/>
    <mergeCell ref="A5:S5"/>
    <mergeCell ref="T5:AL5"/>
    <mergeCell ref="C46:D46"/>
    <mergeCell ref="E46:F46"/>
    <mergeCell ref="AI46:AK46"/>
    <mergeCell ref="A46:B46"/>
    <mergeCell ref="A47:B47"/>
    <mergeCell ref="C47:D47"/>
    <mergeCell ref="E47:F47"/>
    <mergeCell ref="G47:H47"/>
    <mergeCell ref="A50:B50"/>
    <mergeCell ref="C50:D50"/>
    <mergeCell ref="Z46:AA46"/>
    <mergeCell ref="AG46:AH46"/>
    <mergeCell ref="T47:U47"/>
    <mergeCell ref="V47:W47"/>
    <mergeCell ref="X47:Y47"/>
    <mergeCell ref="Z47:AA47"/>
    <mergeCell ref="T50:U50"/>
    <mergeCell ref="V50:W50"/>
    <mergeCell ref="AM50:AN50"/>
    <mergeCell ref="AO50:AP50"/>
    <mergeCell ref="AO51:AP51"/>
    <mergeCell ref="AO53:AP53"/>
    <mergeCell ref="AM54:AN54"/>
    <mergeCell ref="AO54:AP54"/>
    <mergeCell ref="C57:D57"/>
    <mergeCell ref="C58:D58"/>
    <mergeCell ref="V58:W58"/>
    <mergeCell ref="V59:W59"/>
    <mergeCell ref="V60:W60"/>
    <mergeCell ref="C59:D59"/>
    <mergeCell ref="C60:D60"/>
    <mergeCell ref="F67:R67"/>
    <mergeCell ref="AO59:AP59"/>
    <mergeCell ref="AO60:AP60"/>
    <mergeCell ref="X61:AL61"/>
    <mergeCell ref="AM61:AN61"/>
    <mergeCell ref="AO61:AP61"/>
    <mergeCell ref="Y67:AK67"/>
    <mergeCell ref="AM55:AN55"/>
    <mergeCell ref="AO55:AP55"/>
    <mergeCell ref="AM56:AN56"/>
    <mergeCell ref="AO56:AP56"/>
    <mergeCell ref="AM57:AN57"/>
    <mergeCell ref="AO57:AP57"/>
    <mergeCell ref="AO58:AP58"/>
    <mergeCell ref="AO62:AP62"/>
  </mergeCells>
  <conditionalFormatting sqref="C62">
    <cfRule type="expression" dxfId="14" priority="1" stopIfTrue="1">
      <formula>C62="PASS"</formula>
    </cfRule>
  </conditionalFormatting>
  <conditionalFormatting sqref="C62">
    <cfRule type="expression" dxfId="4" priority="2" stopIfTrue="1">
      <formula>C62="FAIL"</formula>
    </cfRule>
  </conditionalFormatting>
  <conditionalFormatting sqref="C53:D53">
    <cfRule type="cellIs" dxfId="4" priority="3" operator="lessThan">
      <formula>200</formula>
    </cfRule>
  </conditionalFormatting>
  <conditionalFormatting sqref="C56:D56">
    <cfRule type="expression" dxfId="4" priority="4">
      <formula>$C$56&lt;0.4*$C$57</formula>
    </cfRule>
  </conditionalFormatting>
  <conditionalFormatting sqref="C57:D57">
    <cfRule type="expression" dxfId="4" priority="5">
      <formula>$C$57&lt;0.4*$C$56</formula>
    </cfRule>
  </conditionalFormatting>
  <conditionalFormatting sqref="V62">
    <cfRule type="expression" dxfId="14" priority="6" stopIfTrue="1">
      <formula>V62="PASS"</formula>
    </cfRule>
  </conditionalFormatting>
  <conditionalFormatting sqref="V62">
    <cfRule type="expression" dxfId="4" priority="7" stopIfTrue="1">
      <formula>V62="FAIL"</formula>
    </cfRule>
  </conditionalFormatting>
  <conditionalFormatting sqref="V53:W53">
    <cfRule type="cellIs" dxfId="4" priority="8" operator="lessThan">
      <formula>200</formula>
    </cfRule>
  </conditionalFormatting>
  <conditionalFormatting sqref="V56:W56">
    <cfRule type="expression" dxfId="4" priority="9">
      <formula>$V$56&lt;0.4*$V$57</formula>
    </cfRule>
  </conditionalFormatting>
  <conditionalFormatting sqref="V57:W57">
    <cfRule type="expression" dxfId="4" priority="10">
      <formula>$V$57&lt;0.4*$V$56</formula>
    </cfRule>
  </conditionalFormatting>
  <conditionalFormatting sqref="AO62">
    <cfRule type="expression" dxfId="14" priority="11" stopIfTrue="1">
      <formula>AO62="PASS"</formula>
    </cfRule>
  </conditionalFormatting>
  <conditionalFormatting sqref="AO62">
    <cfRule type="expression" dxfId="4" priority="12" stopIfTrue="1">
      <formula>AO62="FAIL"</formula>
    </cfRule>
  </conditionalFormatting>
  <conditionalFormatting sqref="AO53:AP53">
    <cfRule type="cellIs" dxfId="4" priority="13" operator="lessThan">
      <formula>200</formula>
    </cfRule>
  </conditionalFormatting>
  <conditionalFormatting sqref="AO56:AP56">
    <cfRule type="expression" dxfId="4" priority="14">
      <formula>$AO$56&lt;0.4*$AO$57</formula>
    </cfRule>
  </conditionalFormatting>
  <conditionalFormatting sqref="AO57:AP57">
    <cfRule type="expression" dxfId="4" priority="15">
      <formula>$AO$57&lt;0.4*$AO$56</formula>
    </cfRule>
  </conditionalFormatting>
  <conditionalFormatting sqref="BH62">
    <cfRule type="expression" dxfId="14" priority="16" stopIfTrue="1">
      <formula>BH62="PASS"</formula>
    </cfRule>
  </conditionalFormatting>
  <conditionalFormatting sqref="BH62">
    <cfRule type="expression" dxfId="4" priority="17" stopIfTrue="1">
      <formula>BH62="FAIL"</formula>
    </cfRule>
  </conditionalFormatting>
  <conditionalFormatting sqref="BH53:BI53">
    <cfRule type="cellIs" dxfId="4" priority="18" operator="lessThan">
      <formula>200</formula>
    </cfRule>
  </conditionalFormatting>
  <conditionalFormatting sqref="BH56:BI56">
    <cfRule type="expression" dxfId="4" priority="19">
      <formula>$BH$56&lt;0.4*$BH$57</formula>
    </cfRule>
  </conditionalFormatting>
  <conditionalFormatting sqref="BH57:BI57">
    <cfRule type="expression" dxfId="4" priority="20">
      <formula>$BH$57&lt;0.4*$BH$56</formula>
    </cfRule>
  </conditionalFormatting>
  <printOptions horizontalCentered="1"/>
  <pageMargins bottom="0.3937007874015748" footer="0.0" header="0.0" left="0.3937007874015748" right="0.3937007874015748" top="0.3937007874015748"/>
  <pageSetup paperSize="9" orientation="portrait"/>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sheetPr>
  <sheetViews>
    <sheetView showGridLines="0" workbookViewId="0"/>
  </sheetViews>
  <sheetFormatPr customHeight="1" defaultColWidth="14.43" defaultRowHeight="15.0"/>
  <cols>
    <col customWidth="1" min="1" max="76" width="5.0"/>
  </cols>
  <sheetData>
    <row r="1" ht="12.75" customHeight="1">
      <c r="A1" s="71" t="s">
        <v>312</v>
      </c>
      <c r="T1" s="71" t="s">
        <v>313</v>
      </c>
      <c r="AM1" s="71" t="s">
        <v>314</v>
      </c>
      <c r="BF1" s="71" t="s">
        <v>315</v>
      </c>
    </row>
    <row r="2" ht="12.75" customHeight="1">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row>
    <row r="3" ht="12.75" customHeight="1">
      <c r="A3" s="3" t="s">
        <v>32</v>
      </c>
      <c r="B3" s="3"/>
      <c r="C3" s="3"/>
      <c r="D3" s="270" t="str">
        <f>IF('Cover Sheet'!$D$15&gt;0,'Cover Sheet'!$D$15,"")</f>
        <v>École Centrale de Lyon</v>
      </c>
      <c r="E3" s="60"/>
      <c r="F3" s="60"/>
      <c r="G3" s="60"/>
      <c r="H3" s="60"/>
      <c r="I3" s="60"/>
      <c r="J3" s="60"/>
      <c r="K3" s="3" t="s">
        <v>34</v>
      </c>
      <c r="L3" s="3"/>
      <c r="M3" s="3"/>
      <c r="N3" s="3"/>
      <c r="O3" s="270" t="str">
        <f>IF('Cover Sheet'!O15&gt;0,'Cover Sheet'!O15,"")</f>
        <v>81, FSCH/FSS/FSF</v>
      </c>
      <c r="P3" s="60"/>
      <c r="Q3" s="60"/>
      <c r="R3" s="60"/>
      <c r="S3" s="60"/>
      <c r="T3" s="3" t="s">
        <v>32</v>
      </c>
      <c r="U3" s="3"/>
      <c r="V3" s="3"/>
      <c r="W3" s="270" t="str">
        <f>IF('Cover Sheet'!$D$15&gt;0,'Cover Sheet'!$D$15,"")</f>
        <v>École Centrale de Lyon</v>
      </c>
      <c r="X3" s="60"/>
      <c r="Y3" s="60"/>
      <c r="Z3" s="60"/>
      <c r="AA3" s="60"/>
      <c r="AB3" s="60"/>
      <c r="AC3" s="60"/>
      <c r="AD3" s="3" t="s">
        <v>34</v>
      </c>
      <c r="AE3" s="3"/>
      <c r="AF3" s="3"/>
      <c r="AG3" s="3"/>
      <c r="AH3" s="270" t="str">
        <f>IF('Cover Sheet'!O15&gt;0,'Cover Sheet'!O15,"")</f>
        <v>81, FSCH/FSS/FSF</v>
      </c>
      <c r="AI3" s="60"/>
      <c r="AJ3" s="60"/>
      <c r="AK3" s="60"/>
      <c r="AL3" s="60"/>
      <c r="AM3" s="3" t="s">
        <v>32</v>
      </c>
      <c r="AN3" s="3"/>
      <c r="AO3" s="3"/>
      <c r="AP3" s="270" t="str">
        <f>IF('Cover Sheet'!$D$15&gt;0,'Cover Sheet'!$D$15,"")</f>
        <v>École Centrale de Lyon</v>
      </c>
      <c r="AQ3" s="60"/>
      <c r="AR3" s="60"/>
      <c r="AS3" s="60"/>
      <c r="AT3" s="60"/>
      <c r="AU3" s="60"/>
      <c r="AV3" s="60"/>
      <c r="AW3" s="3" t="s">
        <v>34</v>
      </c>
      <c r="AX3" s="3"/>
      <c r="AY3" s="3"/>
      <c r="AZ3" s="3"/>
      <c r="BA3" s="270" t="str">
        <f>IF('Cover Sheet'!O15&gt;0,'Cover Sheet'!O15,"")</f>
        <v>81, FSCH/FSS/FSF</v>
      </c>
      <c r="BB3" s="60"/>
      <c r="BC3" s="60"/>
      <c r="BD3" s="60"/>
      <c r="BE3" s="60"/>
      <c r="BF3" s="3" t="s">
        <v>32</v>
      </c>
      <c r="BG3" s="3"/>
      <c r="BH3" s="3"/>
      <c r="BI3" s="270" t="str">
        <f>IF('Cover Sheet'!$D$15&gt;0,'Cover Sheet'!$D$15,"")</f>
        <v>École Centrale de Lyon</v>
      </c>
      <c r="BJ3" s="60"/>
      <c r="BK3" s="60"/>
      <c r="BL3" s="60"/>
      <c r="BM3" s="60"/>
      <c r="BN3" s="60"/>
      <c r="BO3" s="60"/>
      <c r="BP3" s="3" t="s">
        <v>34</v>
      </c>
      <c r="BQ3" s="3"/>
      <c r="BR3" s="3"/>
      <c r="BS3" s="3"/>
      <c r="BT3" s="270" t="str">
        <f>IF('Cover Sheet'!O15&gt;0,'Cover Sheet'!O15,"")</f>
        <v>81, FSCH/FSS/FSF</v>
      </c>
      <c r="BU3" s="60"/>
      <c r="BV3" s="60"/>
      <c r="BW3" s="60"/>
      <c r="BX3" s="60"/>
    </row>
    <row r="4" ht="12.75" customHeight="1">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row>
    <row r="5" ht="12.75" customHeight="1">
      <c r="A5" s="271"/>
      <c r="B5" s="272"/>
      <c r="C5" s="272"/>
      <c r="D5" s="272"/>
      <c r="E5" s="272"/>
      <c r="F5" s="272"/>
      <c r="G5" s="272"/>
      <c r="H5" s="272"/>
      <c r="I5" s="272"/>
      <c r="J5" s="272"/>
      <c r="K5" s="272"/>
      <c r="L5" s="272"/>
      <c r="M5" s="272"/>
      <c r="N5" s="272"/>
      <c r="O5" s="272"/>
      <c r="P5" s="272"/>
      <c r="Q5" s="272"/>
      <c r="R5" s="272"/>
      <c r="S5" s="273"/>
      <c r="T5" s="271"/>
      <c r="U5" s="272"/>
      <c r="V5" s="272"/>
      <c r="W5" s="272"/>
      <c r="X5" s="272"/>
      <c r="Y5" s="272"/>
      <c r="Z5" s="272"/>
      <c r="AA5" s="272"/>
      <c r="AB5" s="272"/>
      <c r="AC5" s="272"/>
      <c r="AD5" s="272"/>
      <c r="AE5" s="272"/>
      <c r="AF5" s="272"/>
      <c r="AG5" s="272"/>
      <c r="AH5" s="272"/>
      <c r="AI5" s="272"/>
      <c r="AJ5" s="272"/>
      <c r="AK5" s="272"/>
      <c r="AL5" s="273"/>
      <c r="AM5" s="271"/>
      <c r="AN5" s="272"/>
      <c r="AO5" s="272"/>
      <c r="AP5" s="272"/>
      <c r="AQ5" s="272"/>
      <c r="AR5" s="272"/>
      <c r="AS5" s="272"/>
      <c r="AT5" s="272"/>
      <c r="AU5" s="272"/>
      <c r="AV5" s="272"/>
      <c r="AW5" s="272"/>
      <c r="AX5" s="272"/>
      <c r="AY5" s="272"/>
      <c r="AZ5" s="272"/>
      <c r="BA5" s="272"/>
      <c r="BB5" s="272"/>
      <c r="BC5" s="272"/>
      <c r="BD5" s="272"/>
      <c r="BE5" s="273"/>
      <c r="BF5" s="271"/>
      <c r="BG5" s="272"/>
      <c r="BH5" s="272"/>
      <c r="BI5" s="272"/>
      <c r="BJ5" s="272"/>
      <c r="BK5" s="272"/>
      <c r="BL5" s="272"/>
      <c r="BM5" s="272"/>
      <c r="BN5" s="272"/>
      <c r="BO5" s="272"/>
      <c r="BP5" s="272"/>
      <c r="BQ5" s="272"/>
      <c r="BR5" s="272"/>
      <c r="BS5" s="272"/>
      <c r="BT5" s="272"/>
      <c r="BU5" s="272"/>
      <c r="BV5" s="272"/>
      <c r="BW5" s="272"/>
      <c r="BX5" s="273"/>
    </row>
    <row r="6" ht="12.75" customHeight="1">
      <c r="A6" s="274"/>
      <c r="B6" s="274"/>
      <c r="C6" s="51"/>
      <c r="D6" s="274"/>
      <c r="E6" s="51"/>
      <c r="F6" s="51"/>
      <c r="G6" s="51"/>
      <c r="H6" s="51"/>
      <c r="I6" s="51"/>
      <c r="J6" s="51"/>
      <c r="K6" s="51"/>
      <c r="L6" s="51"/>
      <c r="M6" s="51"/>
      <c r="N6" s="51"/>
      <c r="O6" s="51"/>
      <c r="P6" s="51"/>
      <c r="Q6" s="51"/>
      <c r="R6" s="51"/>
      <c r="S6" s="52"/>
      <c r="T6" s="274"/>
      <c r="U6" s="274"/>
      <c r="V6" s="51"/>
      <c r="W6" s="274"/>
      <c r="X6" s="51"/>
      <c r="Y6" s="51"/>
      <c r="Z6" s="51"/>
      <c r="AA6" s="51"/>
      <c r="AB6" s="51"/>
      <c r="AC6" s="51"/>
      <c r="AD6" s="51"/>
      <c r="AE6" s="51"/>
      <c r="AF6" s="51"/>
      <c r="AG6" s="51"/>
      <c r="AH6" s="51"/>
      <c r="AI6" s="51"/>
      <c r="AJ6" s="51"/>
      <c r="AK6" s="51"/>
      <c r="AL6" s="52"/>
      <c r="AM6" s="274"/>
      <c r="AN6" s="274"/>
      <c r="AO6" s="51"/>
      <c r="AP6" s="274"/>
      <c r="AQ6" s="51"/>
      <c r="AR6" s="51"/>
      <c r="AS6" s="51"/>
      <c r="AT6" s="51"/>
      <c r="AU6" s="51"/>
      <c r="AV6" s="51"/>
      <c r="AW6" s="51"/>
      <c r="AX6" s="51"/>
      <c r="AY6" s="51"/>
      <c r="AZ6" s="51"/>
      <c r="BA6" s="51"/>
      <c r="BB6" s="51"/>
      <c r="BC6" s="51"/>
      <c r="BD6" s="51"/>
      <c r="BE6" s="52"/>
      <c r="BF6" s="274"/>
      <c r="BG6" s="274"/>
      <c r="BH6" s="51"/>
      <c r="BI6" s="274"/>
      <c r="BJ6" s="51"/>
      <c r="BK6" s="51"/>
      <c r="BL6" s="51"/>
      <c r="BM6" s="51"/>
      <c r="BN6" s="51"/>
      <c r="BO6" s="51"/>
      <c r="BP6" s="51"/>
      <c r="BQ6" s="51"/>
      <c r="BR6" s="51"/>
      <c r="BS6" s="51"/>
      <c r="BT6" s="51"/>
      <c r="BU6" s="51"/>
      <c r="BV6" s="51"/>
      <c r="BW6" s="51"/>
      <c r="BX6" s="52"/>
    </row>
    <row r="7" ht="12.75" customHeight="1">
      <c r="A7" s="274"/>
      <c r="B7" s="274" t="s">
        <v>216</v>
      </c>
      <c r="C7" s="51"/>
      <c r="D7" s="274"/>
      <c r="E7" s="51"/>
      <c r="F7" s="51"/>
      <c r="G7" s="51"/>
      <c r="H7" s="51"/>
      <c r="I7" s="51"/>
      <c r="J7" s="51"/>
      <c r="K7" s="51"/>
      <c r="L7" s="51"/>
      <c r="M7" s="51"/>
      <c r="N7" s="51"/>
      <c r="O7" s="51"/>
      <c r="P7" s="51"/>
      <c r="Q7" s="51"/>
      <c r="R7" s="51"/>
      <c r="S7" s="52"/>
      <c r="T7" s="274"/>
      <c r="U7" s="274" t="s">
        <v>216</v>
      </c>
      <c r="V7" s="51"/>
      <c r="W7" s="274"/>
      <c r="X7" s="51"/>
      <c r="Y7" s="51"/>
      <c r="Z7" s="51"/>
      <c r="AA7" s="51"/>
      <c r="AB7" s="51"/>
      <c r="AC7" s="51"/>
      <c r="AD7" s="51"/>
      <c r="AE7" s="51"/>
      <c r="AF7" s="51"/>
      <c r="AG7" s="51"/>
      <c r="AH7" s="51"/>
      <c r="AI7" s="51"/>
      <c r="AJ7" s="51"/>
      <c r="AK7" s="51"/>
      <c r="AL7" s="52"/>
      <c r="AM7" s="274"/>
      <c r="AN7" s="274" t="s">
        <v>216</v>
      </c>
      <c r="AO7" s="51"/>
      <c r="AP7" s="274"/>
      <c r="AQ7" s="51"/>
      <c r="AR7" s="51"/>
      <c r="AS7" s="51"/>
      <c r="AT7" s="51"/>
      <c r="AU7" s="51"/>
      <c r="AV7" s="51"/>
      <c r="AW7" s="51"/>
      <c r="AX7" s="51"/>
      <c r="AY7" s="51"/>
      <c r="AZ7" s="51"/>
      <c r="BA7" s="51"/>
      <c r="BB7" s="51"/>
      <c r="BC7" s="51"/>
      <c r="BD7" s="51"/>
      <c r="BE7" s="52"/>
      <c r="BF7" s="274"/>
      <c r="BG7" s="274" t="s">
        <v>216</v>
      </c>
      <c r="BH7" s="51"/>
      <c r="BI7" s="274"/>
      <c r="BJ7" s="51"/>
      <c r="BK7" s="51"/>
      <c r="BL7" s="51"/>
      <c r="BM7" s="51"/>
      <c r="BN7" s="51"/>
      <c r="BO7" s="51"/>
      <c r="BP7" s="51"/>
      <c r="BQ7" s="51"/>
      <c r="BR7" s="51"/>
      <c r="BS7" s="51"/>
      <c r="BT7" s="51"/>
      <c r="BU7" s="51"/>
      <c r="BV7" s="51"/>
      <c r="BW7" s="51"/>
      <c r="BX7" s="52"/>
    </row>
    <row r="8" ht="12.75" customHeight="1">
      <c r="A8" s="274"/>
      <c r="B8" s="275"/>
      <c r="C8" s="51"/>
      <c r="D8" s="274"/>
      <c r="E8" s="51"/>
      <c r="F8" s="51"/>
      <c r="G8" s="51"/>
      <c r="H8" s="51"/>
      <c r="I8" s="51"/>
      <c r="J8" s="51"/>
      <c r="K8" s="51"/>
      <c r="L8" s="51"/>
      <c r="M8" s="51"/>
      <c r="N8" s="51"/>
      <c r="O8" s="51"/>
      <c r="P8" s="51"/>
      <c r="Q8" s="51"/>
      <c r="R8" s="51"/>
      <c r="S8" s="52"/>
      <c r="T8" s="274"/>
      <c r="U8" s="275"/>
      <c r="V8" s="51"/>
      <c r="W8" s="274"/>
      <c r="X8" s="51"/>
      <c r="Y8" s="51"/>
      <c r="Z8" s="51"/>
      <c r="AA8" s="51"/>
      <c r="AB8" s="51"/>
      <c r="AC8" s="51"/>
      <c r="AD8" s="51"/>
      <c r="AE8" s="51"/>
      <c r="AF8" s="51"/>
      <c r="AG8" s="51"/>
      <c r="AH8" s="51"/>
      <c r="AI8" s="51"/>
      <c r="AJ8" s="51"/>
      <c r="AK8" s="51"/>
      <c r="AL8" s="52"/>
      <c r="AM8" s="274"/>
      <c r="AN8" s="275"/>
      <c r="AO8" s="51"/>
      <c r="AP8" s="274"/>
      <c r="AQ8" s="51"/>
      <c r="AR8" s="51"/>
      <c r="AS8" s="51"/>
      <c r="AT8" s="51"/>
      <c r="AU8" s="51"/>
      <c r="AV8" s="51"/>
      <c r="AW8" s="51"/>
      <c r="AX8" s="51"/>
      <c r="AY8" s="51"/>
      <c r="AZ8" s="51"/>
      <c r="BA8" s="51"/>
      <c r="BB8" s="51"/>
      <c r="BC8" s="51"/>
      <c r="BD8" s="51"/>
      <c r="BE8" s="52"/>
      <c r="BF8" s="274"/>
      <c r="BG8" s="275"/>
      <c r="BH8" s="51"/>
      <c r="BI8" s="274"/>
      <c r="BJ8" s="51"/>
      <c r="BK8" s="51"/>
      <c r="BL8" s="51"/>
      <c r="BM8" s="51"/>
      <c r="BN8" s="51"/>
      <c r="BO8" s="51"/>
      <c r="BP8" s="51"/>
      <c r="BQ8" s="51"/>
      <c r="BR8" s="51"/>
      <c r="BS8" s="51"/>
      <c r="BT8" s="51"/>
      <c r="BU8" s="51"/>
      <c r="BV8" s="51"/>
      <c r="BW8" s="51"/>
      <c r="BX8" s="52"/>
    </row>
    <row r="9" ht="12.75" customHeight="1">
      <c r="A9" s="274"/>
      <c r="B9" s="274" t="s">
        <v>217</v>
      </c>
      <c r="C9" s="51"/>
      <c r="D9" s="274"/>
      <c r="E9" s="51"/>
      <c r="F9" s="51"/>
      <c r="G9" s="51"/>
      <c r="H9" s="51"/>
      <c r="I9" s="51"/>
      <c r="J9" s="51"/>
      <c r="K9" s="51"/>
      <c r="L9" s="51"/>
      <c r="M9" s="51"/>
      <c r="N9" s="51"/>
      <c r="O9" s="51"/>
      <c r="P9" s="51"/>
      <c r="Q9" s="51"/>
      <c r="R9" s="51"/>
      <c r="S9" s="52"/>
      <c r="T9" s="274"/>
      <c r="U9" s="274" t="s">
        <v>217</v>
      </c>
      <c r="V9" s="51"/>
      <c r="W9" s="274"/>
      <c r="X9" s="51"/>
      <c r="Y9" s="51"/>
      <c r="Z9" s="51"/>
      <c r="AA9" s="51"/>
      <c r="AB9" s="51"/>
      <c r="AC9" s="51"/>
      <c r="AD9" s="51"/>
      <c r="AE9" s="51"/>
      <c r="AF9" s="51"/>
      <c r="AG9" s="51"/>
      <c r="AH9" s="51"/>
      <c r="AI9" s="51"/>
      <c r="AJ9" s="51"/>
      <c r="AK9" s="51"/>
      <c r="AL9" s="52"/>
      <c r="AM9" s="274"/>
      <c r="AN9" s="274" t="s">
        <v>217</v>
      </c>
      <c r="AO9" s="51"/>
      <c r="AP9" s="274"/>
      <c r="AQ9" s="51"/>
      <c r="AR9" s="51"/>
      <c r="AS9" s="51"/>
      <c r="AT9" s="51"/>
      <c r="AU9" s="51"/>
      <c r="AV9" s="51"/>
      <c r="AW9" s="51"/>
      <c r="AX9" s="51"/>
      <c r="AY9" s="51"/>
      <c r="AZ9" s="51"/>
      <c r="BA9" s="51"/>
      <c r="BB9" s="51"/>
      <c r="BC9" s="51"/>
      <c r="BD9" s="51"/>
      <c r="BE9" s="52"/>
      <c r="BF9" s="274"/>
      <c r="BG9" s="274" t="s">
        <v>217</v>
      </c>
      <c r="BH9" s="51"/>
      <c r="BI9" s="274"/>
      <c r="BJ9" s="51"/>
      <c r="BK9" s="51"/>
      <c r="BL9" s="51"/>
      <c r="BM9" s="51"/>
      <c r="BN9" s="51"/>
      <c r="BO9" s="51"/>
      <c r="BP9" s="51"/>
      <c r="BQ9" s="51"/>
      <c r="BR9" s="51"/>
      <c r="BS9" s="51"/>
      <c r="BT9" s="51"/>
      <c r="BU9" s="51"/>
      <c r="BV9" s="51"/>
      <c r="BW9" s="51"/>
      <c r="BX9" s="52"/>
    </row>
    <row r="10" ht="12.75" customHeight="1">
      <c r="A10" s="274"/>
      <c r="B10" s="275"/>
      <c r="C10" s="51"/>
      <c r="D10" s="51"/>
      <c r="E10" s="51"/>
      <c r="F10" s="51"/>
      <c r="G10" s="51"/>
      <c r="H10" s="51"/>
      <c r="I10" s="51"/>
      <c r="J10" s="51"/>
      <c r="K10" s="51"/>
      <c r="L10" s="51"/>
      <c r="M10" s="51"/>
      <c r="N10" s="51"/>
      <c r="O10" s="51"/>
      <c r="P10" s="51"/>
      <c r="Q10" s="51"/>
      <c r="R10" s="51"/>
      <c r="S10" s="52"/>
      <c r="T10" s="274"/>
      <c r="U10" s="275"/>
      <c r="V10" s="51"/>
      <c r="W10" s="51"/>
      <c r="X10" s="51"/>
      <c r="Y10" s="51"/>
      <c r="Z10" s="51"/>
      <c r="AA10" s="51"/>
      <c r="AB10" s="51"/>
      <c r="AC10" s="51"/>
      <c r="AD10" s="51"/>
      <c r="AE10" s="51"/>
      <c r="AF10" s="51"/>
      <c r="AG10" s="51"/>
      <c r="AH10" s="51"/>
      <c r="AI10" s="51"/>
      <c r="AJ10" s="51"/>
      <c r="AK10" s="51"/>
      <c r="AL10" s="52"/>
      <c r="AM10" s="274"/>
      <c r="AN10" s="275"/>
      <c r="AO10" s="51"/>
      <c r="AP10" s="51"/>
      <c r="AQ10" s="51"/>
      <c r="AR10" s="51"/>
      <c r="AS10" s="51"/>
      <c r="AT10" s="51"/>
      <c r="AU10" s="51"/>
      <c r="AV10" s="51"/>
      <c r="AW10" s="51"/>
      <c r="AX10" s="51"/>
      <c r="AY10" s="51"/>
      <c r="AZ10" s="51"/>
      <c r="BA10" s="51"/>
      <c r="BB10" s="51"/>
      <c r="BC10" s="51"/>
      <c r="BD10" s="51"/>
      <c r="BE10" s="52"/>
      <c r="BF10" s="274"/>
      <c r="BG10" s="275"/>
      <c r="BH10" s="51"/>
      <c r="BI10" s="51"/>
      <c r="BJ10" s="51"/>
      <c r="BK10" s="51"/>
      <c r="BL10" s="51"/>
      <c r="BM10" s="51"/>
      <c r="BN10" s="51"/>
      <c r="BO10" s="51"/>
      <c r="BP10" s="51"/>
      <c r="BQ10" s="51"/>
      <c r="BR10" s="51"/>
      <c r="BS10" s="51"/>
      <c r="BT10" s="51"/>
      <c r="BU10" s="51"/>
      <c r="BV10" s="51"/>
      <c r="BW10" s="51"/>
      <c r="BX10" s="52"/>
    </row>
    <row r="11" ht="12.75" customHeight="1">
      <c r="A11" s="50"/>
      <c r="B11" s="274" t="s">
        <v>218</v>
      </c>
      <c r="C11" s="51"/>
      <c r="D11" s="51"/>
      <c r="E11" s="51"/>
      <c r="F11" s="51"/>
      <c r="G11" s="51"/>
      <c r="H11" s="51"/>
      <c r="I11" s="51"/>
      <c r="J11" s="51"/>
      <c r="K11" s="51"/>
      <c r="L11" s="51"/>
      <c r="M11" s="51"/>
      <c r="N11" s="51"/>
      <c r="O11" s="51"/>
      <c r="P11" s="51"/>
      <c r="Q11" s="51"/>
      <c r="R11" s="51"/>
      <c r="S11" s="52"/>
      <c r="T11" s="50"/>
      <c r="U11" s="274" t="s">
        <v>218</v>
      </c>
      <c r="V11" s="51"/>
      <c r="W11" s="51"/>
      <c r="X11" s="51"/>
      <c r="Y11" s="51"/>
      <c r="Z11" s="51"/>
      <c r="AA11" s="51"/>
      <c r="AB11" s="51"/>
      <c r="AC11" s="51"/>
      <c r="AD11" s="51"/>
      <c r="AE11" s="51"/>
      <c r="AF11" s="51"/>
      <c r="AG11" s="51"/>
      <c r="AH11" s="51"/>
      <c r="AI11" s="51"/>
      <c r="AJ11" s="51"/>
      <c r="AK11" s="51"/>
      <c r="AL11" s="52"/>
      <c r="AM11" s="50"/>
      <c r="AN11" s="274" t="s">
        <v>218</v>
      </c>
      <c r="AO11" s="51"/>
      <c r="AP11" s="51"/>
      <c r="AQ11" s="51"/>
      <c r="AR11" s="51"/>
      <c r="AS11" s="51"/>
      <c r="AT11" s="51"/>
      <c r="AU11" s="51"/>
      <c r="AV11" s="51"/>
      <c r="AW11" s="51"/>
      <c r="AX11" s="51"/>
      <c r="AY11" s="51"/>
      <c r="AZ11" s="51"/>
      <c r="BA11" s="51"/>
      <c r="BB11" s="51"/>
      <c r="BC11" s="51"/>
      <c r="BD11" s="51"/>
      <c r="BE11" s="52"/>
      <c r="BF11" s="50"/>
      <c r="BG11" s="274" t="s">
        <v>218</v>
      </c>
      <c r="BH11" s="51"/>
      <c r="BI11" s="51"/>
      <c r="BJ11" s="51"/>
      <c r="BK11" s="51"/>
      <c r="BL11" s="51"/>
      <c r="BM11" s="51"/>
      <c r="BN11" s="51"/>
      <c r="BO11" s="51"/>
      <c r="BP11" s="51"/>
      <c r="BQ11" s="51"/>
      <c r="BR11" s="51"/>
      <c r="BS11" s="51"/>
      <c r="BT11" s="51"/>
      <c r="BU11" s="51"/>
      <c r="BV11" s="51"/>
      <c r="BW11" s="51"/>
      <c r="BX11" s="52"/>
    </row>
    <row r="12" ht="12.75" customHeight="1">
      <c r="A12" s="330"/>
      <c r="B12" s="275"/>
      <c r="C12" s="275"/>
      <c r="D12" s="275"/>
      <c r="E12" s="275"/>
      <c r="F12" s="275"/>
      <c r="G12" s="275"/>
      <c r="H12" s="275"/>
      <c r="I12" s="275"/>
      <c r="J12" s="275"/>
      <c r="K12" s="275"/>
      <c r="L12" s="275"/>
      <c r="M12" s="275"/>
      <c r="N12" s="275"/>
      <c r="O12" s="275"/>
      <c r="P12" s="275"/>
      <c r="Q12" s="275"/>
      <c r="R12" s="275"/>
      <c r="S12" s="331"/>
      <c r="T12" s="330"/>
      <c r="U12" s="275"/>
      <c r="V12" s="275"/>
      <c r="W12" s="275"/>
      <c r="X12" s="275"/>
      <c r="Y12" s="275"/>
      <c r="Z12" s="275"/>
      <c r="AA12" s="275"/>
      <c r="AB12" s="275"/>
      <c r="AC12" s="275"/>
      <c r="AD12" s="275"/>
      <c r="AE12" s="275"/>
      <c r="AF12" s="275"/>
      <c r="AG12" s="275"/>
      <c r="AH12" s="275"/>
      <c r="AI12" s="275"/>
      <c r="AJ12" s="275"/>
      <c r="AK12" s="275"/>
      <c r="AL12" s="331"/>
      <c r="AM12" s="330"/>
      <c r="AN12" s="275"/>
      <c r="AO12" s="275"/>
      <c r="AP12" s="275"/>
      <c r="AQ12" s="275"/>
      <c r="AR12" s="275"/>
      <c r="AS12" s="275"/>
      <c r="AT12" s="275"/>
      <c r="AU12" s="275"/>
      <c r="AV12" s="275"/>
      <c r="AW12" s="275"/>
      <c r="AX12" s="275"/>
      <c r="AY12" s="275"/>
      <c r="AZ12" s="275"/>
      <c r="BA12" s="275"/>
      <c r="BB12" s="275"/>
      <c r="BC12" s="275"/>
      <c r="BD12" s="275"/>
      <c r="BE12" s="331"/>
      <c r="BF12" s="330"/>
      <c r="BG12" s="275"/>
      <c r="BH12" s="275"/>
      <c r="BI12" s="275"/>
      <c r="BJ12" s="275"/>
      <c r="BK12" s="275"/>
      <c r="BL12" s="275"/>
      <c r="BM12" s="275"/>
      <c r="BN12" s="275"/>
      <c r="BO12" s="275"/>
      <c r="BP12" s="275"/>
      <c r="BQ12" s="275"/>
      <c r="BR12" s="275"/>
      <c r="BS12" s="275"/>
      <c r="BT12" s="275"/>
      <c r="BU12" s="275"/>
      <c r="BV12" s="275"/>
      <c r="BW12" s="275"/>
      <c r="BX12" s="331"/>
    </row>
    <row r="13" ht="12.75" customHeight="1">
      <c r="A13" s="330"/>
      <c r="B13" s="275"/>
      <c r="C13" s="275"/>
      <c r="D13" s="275"/>
      <c r="E13" s="275"/>
      <c r="F13" s="275"/>
      <c r="G13" s="274"/>
      <c r="H13" s="275"/>
      <c r="I13" s="275"/>
      <c r="J13" s="275"/>
      <c r="K13" s="275"/>
      <c r="L13" s="275"/>
      <c r="M13" s="275"/>
      <c r="N13" s="275"/>
      <c r="O13" s="275"/>
      <c r="P13" s="275"/>
      <c r="Q13" s="275"/>
      <c r="R13" s="275"/>
      <c r="S13" s="331"/>
      <c r="T13" s="330"/>
      <c r="U13" s="275"/>
      <c r="V13" s="275"/>
      <c r="W13" s="275"/>
      <c r="X13" s="275"/>
      <c r="Y13" s="275"/>
      <c r="Z13" s="274"/>
      <c r="AA13" s="275"/>
      <c r="AB13" s="275"/>
      <c r="AC13" s="275"/>
      <c r="AD13" s="275"/>
      <c r="AE13" s="275"/>
      <c r="AF13" s="275"/>
      <c r="AG13" s="275"/>
      <c r="AH13" s="275"/>
      <c r="AI13" s="275"/>
      <c r="AJ13" s="275"/>
      <c r="AK13" s="275"/>
      <c r="AL13" s="331"/>
      <c r="AM13" s="330"/>
      <c r="AN13" s="275"/>
      <c r="AO13" s="275"/>
      <c r="AP13" s="275"/>
      <c r="AQ13" s="275"/>
      <c r="AR13" s="275"/>
      <c r="AS13" s="274"/>
      <c r="AT13" s="275"/>
      <c r="AU13" s="275"/>
      <c r="AV13" s="275"/>
      <c r="AW13" s="275"/>
      <c r="AX13" s="275"/>
      <c r="AY13" s="275"/>
      <c r="AZ13" s="275"/>
      <c r="BA13" s="275"/>
      <c r="BB13" s="275"/>
      <c r="BC13" s="275"/>
      <c r="BD13" s="275"/>
      <c r="BE13" s="331"/>
      <c r="BF13" s="330"/>
      <c r="BG13" s="275"/>
      <c r="BH13" s="275"/>
      <c r="BI13" s="275"/>
      <c r="BJ13" s="275"/>
      <c r="BK13" s="275"/>
      <c r="BL13" s="274"/>
      <c r="BM13" s="275"/>
      <c r="BN13" s="275"/>
      <c r="BO13" s="275"/>
      <c r="BP13" s="275"/>
      <c r="BQ13" s="275"/>
      <c r="BR13" s="275"/>
      <c r="BS13" s="275"/>
      <c r="BT13" s="275"/>
      <c r="BU13" s="275"/>
      <c r="BV13" s="275"/>
      <c r="BW13" s="275"/>
      <c r="BX13" s="331"/>
    </row>
    <row r="14" ht="12.75" customHeight="1">
      <c r="A14" s="330"/>
      <c r="B14" s="275"/>
      <c r="C14" s="275"/>
      <c r="D14" s="275"/>
      <c r="E14" s="275"/>
      <c r="F14" s="275"/>
      <c r="G14" s="275"/>
      <c r="H14" s="275"/>
      <c r="I14" s="275"/>
      <c r="J14" s="275"/>
      <c r="K14" s="275"/>
      <c r="L14" s="275"/>
      <c r="M14" s="275"/>
      <c r="N14" s="275"/>
      <c r="O14" s="275"/>
      <c r="P14" s="275"/>
      <c r="Q14" s="275"/>
      <c r="R14" s="275"/>
      <c r="S14" s="331"/>
      <c r="T14" s="330"/>
      <c r="U14" s="275"/>
      <c r="V14" s="275"/>
      <c r="W14" s="275"/>
      <c r="X14" s="275"/>
      <c r="Y14" s="275"/>
      <c r="Z14" s="275"/>
      <c r="AA14" s="275"/>
      <c r="AB14" s="275"/>
      <c r="AC14" s="275"/>
      <c r="AD14" s="275"/>
      <c r="AE14" s="275"/>
      <c r="AF14" s="275"/>
      <c r="AG14" s="275"/>
      <c r="AH14" s="275"/>
      <c r="AI14" s="275"/>
      <c r="AJ14" s="275"/>
      <c r="AK14" s="275"/>
      <c r="AL14" s="331"/>
      <c r="AM14" s="330"/>
      <c r="AN14" s="275"/>
      <c r="AO14" s="275"/>
      <c r="AP14" s="275"/>
      <c r="AQ14" s="275"/>
      <c r="AR14" s="275"/>
      <c r="AS14" s="275"/>
      <c r="AT14" s="275"/>
      <c r="AU14" s="275"/>
      <c r="AV14" s="275"/>
      <c r="AW14" s="275"/>
      <c r="AX14" s="275"/>
      <c r="AY14" s="275"/>
      <c r="AZ14" s="275"/>
      <c r="BA14" s="275"/>
      <c r="BB14" s="275"/>
      <c r="BC14" s="275"/>
      <c r="BD14" s="275"/>
      <c r="BE14" s="331"/>
      <c r="BF14" s="330"/>
      <c r="BG14" s="275"/>
      <c r="BH14" s="275"/>
      <c r="BI14" s="275"/>
      <c r="BJ14" s="275"/>
      <c r="BK14" s="275"/>
      <c r="BL14" s="275"/>
      <c r="BM14" s="275"/>
      <c r="BN14" s="275"/>
      <c r="BO14" s="275"/>
      <c r="BP14" s="275"/>
      <c r="BQ14" s="275"/>
      <c r="BR14" s="275"/>
      <c r="BS14" s="275"/>
      <c r="BT14" s="275"/>
      <c r="BU14" s="275"/>
      <c r="BV14" s="275"/>
      <c r="BW14" s="275"/>
      <c r="BX14" s="331"/>
    </row>
    <row r="15" ht="12.75" customHeight="1">
      <c r="A15" s="330"/>
      <c r="B15" s="275"/>
      <c r="C15" s="275"/>
      <c r="D15" s="275"/>
      <c r="E15" s="275"/>
      <c r="F15" s="275"/>
      <c r="G15" s="275"/>
      <c r="H15" s="275"/>
      <c r="I15" s="275"/>
      <c r="J15" s="275"/>
      <c r="K15" s="275"/>
      <c r="L15" s="275"/>
      <c r="M15" s="275"/>
      <c r="N15" s="275"/>
      <c r="O15" s="275"/>
      <c r="P15" s="275"/>
      <c r="Q15" s="275"/>
      <c r="R15" s="275"/>
      <c r="S15" s="331"/>
      <c r="T15" s="330"/>
      <c r="U15" s="275"/>
      <c r="V15" s="275"/>
      <c r="W15" s="275"/>
      <c r="X15" s="275"/>
      <c r="Y15" s="275"/>
      <c r="Z15" s="275"/>
      <c r="AA15" s="275"/>
      <c r="AB15" s="275"/>
      <c r="AC15" s="275"/>
      <c r="AD15" s="275"/>
      <c r="AE15" s="275"/>
      <c r="AF15" s="275"/>
      <c r="AG15" s="275"/>
      <c r="AH15" s="275"/>
      <c r="AI15" s="275"/>
      <c r="AJ15" s="275"/>
      <c r="AK15" s="275"/>
      <c r="AL15" s="331"/>
      <c r="AM15" s="330"/>
      <c r="AN15" s="275"/>
      <c r="AO15" s="275"/>
      <c r="AP15" s="275"/>
      <c r="AQ15" s="275"/>
      <c r="AR15" s="275"/>
      <c r="AS15" s="275"/>
      <c r="AT15" s="275"/>
      <c r="AU15" s="275"/>
      <c r="AV15" s="275"/>
      <c r="AW15" s="275"/>
      <c r="AX15" s="275"/>
      <c r="AY15" s="275"/>
      <c r="AZ15" s="275"/>
      <c r="BA15" s="275"/>
      <c r="BB15" s="275"/>
      <c r="BC15" s="275"/>
      <c r="BD15" s="275"/>
      <c r="BE15" s="331"/>
      <c r="BF15" s="330"/>
      <c r="BG15" s="275"/>
      <c r="BH15" s="275"/>
      <c r="BI15" s="275"/>
      <c r="BJ15" s="275"/>
      <c r="BK15" s="275"/>
      <c r="BL15" s="275"/>
      <c r="BM15" s="275"/>
      <c r="BN15" s="275"/>
      <c r="BO15" s="275"/>
      <c r="BP15" s="275"/>
      <c r="BQ15" s="275"/>
      <c r="BR15" s="275"/>
      <c r="BS15" s="275"/>
      <c r="BT15" s="275"/>
      <c r="BU15" s="275"/>
      <c r="BV15" s="275"/>
      <c r="BW15" s="275"/>
      <c r="BX15" s="331"/>
    </row>
    <row r="16" ht="12.75" customHeight="1">
      <c r="A16" s="330"/>
      <c r="B16" s="275"/>
      <c r="C16" s="275"/>
      <c r="D16" s="275"/>
      <c r="E16" s="275"/>
      <c r="F16" s="275"/>
      <c r="G16" s="275"/>
      <c r="H16" s="275"/>
      <c r="I16" s="275"/>
      <c r="J16" s="275"/>
      <c r="K16" s="275"/>
      <c r="L16" s="275"/>
      <c r="M16" s="275"/>
      <c r="N16" s="275"/>
      <c r="O16" s="275"/>
      <c r="P16" s="275"/>
      <c r="Q16" s="275"/>
      <c r="R16" s="275"/>
      <c r="S16" s="331"/>
      <c r="T16" s="330"/>
      <c r="U16" s="275"/>
      <c r="V16" s="275"/>
      <c r="W16" s="275"/>
      <c r="X16" s="275"/>
      <c r="Y16" s="275"/>
      <c r="Z16" s="275"/>
      <c r="AA16" s="275"/>
      <c r="AB16" s="275"/>
      <c r="AC16" s="275"/>
      <c r="AD16" s="275"/>
      <c r="AE16" s="275"/>
      <c r="AF16" s="275"/>
      <c r="AG16" s="275"/>
      <c r="AH16" s="275"/>
      <c r="AI16" s="275"/>
      <c r="AJ16" s="275"/>
      <c r="AK16" s="275"/>
      <c r="AL16" s="331"/>
      <c r="AM16" s="330"/>
      <c r="AN16" s="275"/>
      <c r="AO16" s="275"/>
      <c r="AP16" s="275"/>
      <c r="AQ16" s="275"/>
      <c r="AR16" s="275"/>
      <c r="AS16" s="275"/>
      <c r="AT16" s="275"/>
      <c r="AU16" s="275"/>
      <c r="AV16" s="275"/>
      <c r="AW16" s="275"/>
      <c r="AX16" s="275"/>
      <c r="AY16" s="275"/>
      <c r="AZ16" s="275"/>
      <c r="BA16" s="275"/>
      <c r="BB16" s="275"/>
      <c r="BC16" s="275"/>
      <c r="BD16" s="275"/>
      <c r="BE16" s="331"/>
      <c r="BF16" s="330"/>
      <c r="BG16" s="275"/>
      <c r="BH16" s="275"/>
      <c r="BI16" s="275"/>
      <c r="BJ16" s="275"/>
      <c r="BK16" s="275"/>
      <c r="BL16" s="275"/>
      <c r="BM16" s="275"/>
      <c r="BN16" s="275"/>
      <c r="BO16" s="275"/>
      <c r="BP16" s="275"/>
      <c r="BQ16" s="275"/>
      <c r="BR16" s="275"/>
      <c r="BS16" s="275"/>
      <c r="BT16" s="275"/>
      <c r="BU16" s="275"/>
      <c r="BV16" s="275"/>
      <c r="BW16" s="275"/>
      <c r="BX16" s="331"/>
    </row>
    <row r="17" ht="12.75" customHeight="1">
      <c r="A17" s="330"/>
      <c r="B17" s="275"/>
      <c r="C17" s="275"/>
      <c r="D17" s="275"/>
      <c r="E17" s="275"/>
      <c r="F17" s="275"/>
      <c r="G17" s="275"/>
      <c r="H17" s="275"/>
      <c r="I17" s="275"/>
      <c r="J17" s="275"/>
      <c r="K17" s="275"/>
      <c r="L17" s="275"/>
      <c r="M17" s="275"/>
      <c r="N17" s="275"/>
      <c r="O17" s="275"/>
      <c r="P17" s="275"/>
      <c r="Q17" s="275"/>
      <c r="R17" s="275"/>
      <c r="S17" s="331"/>
      <c r="T17" s="330"/>
      <c r="U17" s="275"/>
      <c r="V17" s="275"/>
      <c r="W17" s="275"/>
      <c r="X17" s="275"/>
      <c r="Y17" s="275"/>
      <c r="Z17" s="275"/>
      <c r="AA17" s="275"/>
      <c r="AB17" s="275"/>
      <c r="AC17" s="275"/>
      <c r="AD17" s="275"/>
      <c r="AE17" s="275"/>
      <c r="AF17" s="275"/>
      <c r="AG17" s="275"/>
      <c r="AH17" s="275"/>
      <c r="AI17" s="275"/>
      <c r="AJ17" s="275"/>
      <c r="AK17" s="275"/>
      <c r="AL17" s="331"/>
      <c r="AM17" s="330"/>
      <c r="AN17" s="275"/>
      <c r="AO17" s="275"/>
      <c r="AP17" s="275"/>
      <c r="AQ17" s="275"/>
      <c r="AR17" s="275"/>
      <c r="AS17" s="275"/>
      <c r="AT17" s="275"/>
      <c r="AU17" s="275"/>
      <c r="AV17" s="275"/>
      <c r="AW17" s="275"/>
      <c r="AX17" s="275"/>
      <c r="AY17" s="275"/>
      <c r="AZ17" s="275"/>
      <c r="BA17" s="275"/>
      <c r="BB17" s="275"/>
      <c r="BC17" s="275"/>
      <c r="BD17" s="275"/>
      <c r="BE17" s="331"/>
      <c r="BF17" s="330"/>
      <c r="BG17" s="275"/>
      <c r="BH17" s="275"/>
      <c r="BI17" s="275"/>
      <c r="BJ17" s="275"/>
      <c r="BK17" s="275"/>
      <c r="BL17" s="275"/>
      <c r="BM17" s="275"/>
      <c r="BN17" s="275"/>
      <c r="BO17" s="275"/>
      <c r="BP17" s="275"/>
      <c r="BQ17" s="275"/>
      <c r="BR17" s="275"/>
      <c r="BS17" s="275"/>
      <c r="BT17" s="275"/>
      <c r="BU17" s="275"/>
      <c r="BV17" s="275"/>
      <c r="BW17" s="275"/>
      <c r="BX17" s="331"/>
    </row>
    <row r="18" ht="12.75" customHeight="1">
      <c r="A18" s="332"/>
      <c r="B18" s="333"/>
      <c r="C18" s="333"/>
      <c r="D18" s="333"/>
      <c r="E18" s="56"/>
      <c r="F18" s="56"/>
      <c r="G18" s="333"/>
      <c r="H18" s="56"/>
      <c r="I18" s="333"/>
      <c r="J18" s="333"/>
      <c r="K18" s="333"/>
      <c r="L18" s="333"/>
      <c r="M18" s="333"/>
      <c r="N18" s="333"/>
      <c r="O18" s="333"/>
      <c r="P18" s="333"/>
      <c r="Q18" s="333"/>
      <c r="R18" s="333"/>
      <c r="S18" s="334"/>
      <c r="T18" s="332"/>
      <c r="U18" s="333"/>
      <c r="V18" s="333"/>
      <c r="W18" s="333"/>
      <c r="X18" s="56"/>
      <c r="Y18" s="56"/>
      <c r="Z18" s="333"/>
      <c r="AA18" s="56"/>
      <c r="AB18" s="333"/>
      <c r="AC18" s="333"/>
      <c r="AD18" s="333"/>
      <c r="AE18" s="333"/>
      <c r="AF18" s="333"/>
      <c r="AG18" s="333"/>
      <c r="AH18" s="333"/>
      <c r="AI18" s="333"/>
      <c r="AJ18" s="333"/>
      <c r="AK18" s="333"/>
      <c r="AL18" s="334"/>
      <c r="AM18" s="332"/>
      <c r="AN18" s="333"/>
      <c r="AO18" s="333"/>
      <c r="AP18" s="333"/>
      <c r="AQ18" s="56"/>
      <c r="AR18" s="56"/>
      <c r="AS18" s="333"/>
      <c r="AT18" s="56"/>
      <c r="AU18" s="333"/>
      <c r="AV18" s="333"/>
      <c r="AW18" s="333"/>
      <c r="AX18" s="333"/>
      <c r="AY18" s="333"/>
      <c r="AZ18" s="333"/>
      <c r="BA18" s="333"/>
      <c r="BB18" s="333"/>
      <c r="BC18" s="333"/>
      <c r="BD18" s="333"/>
      <c r="BE18" s="334"/>
      <c r="BF18" s="332"/>
      <c r="BG18" s="333"/>
      <c r="BH18" s="333"/>
      <c r="BI18" s="333"/>
      <c r="BJ18" s="56"/>
      <c r="BK18" s="56"/>
      <c r="BL18" s="333"/>
      <c r="BM18" s="56"/>
      <c r="BN18" s="333"/>
      <c r="BO18" s="333"/>
      <c r="BP18" s="333"/>
      <c r="BQ18" s="333"/>
      <c r="BR18" s="333"/>
      <c r="BS18" s="333"/>
      <c r="BT18" s="333"/>
      <c r="BU18" s="333"/>
      <c r="BV18" s="333"/>
      <c r="BW18" s="333"/>
      <c r="BX18" s="334"/>
    </row>
    <row r="19" ht="12.75" customHeight="1">
      <c r="A19" s="276" t="s">
        <v>316</v>
      </c>
      <c r="B19" s="16"/>
      <c r="C19" s="16"/>
      <c r="D19" s="16"/>
      <c r="E19" s="16"/>
      <c r="F19" s="16"/>
      <c r="G19" s="16"/>
      <c r="H19" s="16"/>
      <c r="I19" s="16"/>
      <c r="J19" s="16"/>
      <c r="K19" s="16"/>
      <c r="L19" s="16"/>
      <c r="M19" s="16"/>
      <c r="N19" s="16"/>
      <c r="O19" s="16"/>
      <c r="P19" s="16"/>
      <c r="Q19" s="16"/>
      <c r="R19" s="16"/>
      <c r="S19" s="277"/>
      <c r="T19" s="276" t="s">
        <v>317</v>
      </c>
      <c r="U19" s="16"/>
      <c r="V19" s="16"/>
      <c r="W19" s="16"/>
      <c r="X19" s="16"/>
      <c r="Y19" s="16"/>
      <c r="Z19" s="16"/>
      <c r="AA19" s="16"/>
      <c r="AB19" s="16"/>
      <c r="AC19" s="16"/>
      <c r="AD19" s="16"/>
      <c r="AE19" s="16"/>
      <c r="AF19" s="16"/>
      <c r="AG19" s="16"/>
      <c r="AH19" s="16"/>
      <c r="AI19" s="16"/>
      <c r="AJ19" s="16"/>
      <c r="AK19" s="16"/>
      <c r="AL19" s="277"/>
      <c r="AM19" s="276" t="s">
        <v>318</v>
      </c>
      <c r="AN19" s="16"/>
      <c r="AO19" s="16"/>
      <c r="AP19" s="16"/>
      <c r="AQ19" s="16"/>
      <c r="AR19" s="16"/>
      <c r="AS19" s="16"/>
      <c r="AT19" s="16"/>
      <c r="AU19" s="16"/>
      <c r="AV19" s="16"/>
      <c r="AW19" s="16"/>
      <c r="AX19" s="16"/>
      <c r="AY19" s="16"/>
      <c r="AZ19" s="16"/>
      <c r="BA19" s="16"/>
      <c r="BB19" s="16"/>
      <c r="BC19" s="16"/>
      <c r="BD19" s="16"/>
      <c r="BE19" s="277"/>
      <c r="BF19" s="276" t="s">
        <v>319</v>
      </c>
      <c r="BG19" s="16"/>
      <c r="BH19" s="16"/>
      <c r="BI19" s="16"/>
      <c r="BJ19" s="16"/>
      <c r="BK19" s="16"/>
      <c r="BL19" s="16"/>
      <c r="BM19" s="16"/>
      <c r="BN19" s="16"/>
      <c r="BO19" s="16"/>
      <c r="BP19" s="16"/>
      <c r="BQ19" s="16"/>
      <c r="BR19" s="16"/>
      <c r="BS19" s="16"/>
      <c r="BT19" s="16"/>
      <c r="BU19" s="16"/>
      <c r="BV19" s="16"/>
      <c r="BW19" s="16"/>
      <c r="BX19" s="277"/>
    </row>
    <row r="20" ht="12.75" customHeight="1">
      <c r="A20" s="278"/>
      <c r="B20" s="16"/>
      <c r="C20" s="16"/>
      <c r="D20" s="16"/>
      <c r="E20" s="16"/>
      <c r="F20" s="16"/>
      <c r="G20" s="16"/>
      <c r="H20" s="16"/>
      <c r="I20" s="16"/>
      <c r="J20" s="16"/>
      <c r="K20" s="16"/>
      <c r="L20" s="16"/>
      <c r="M20" s="16"/>
      <c r="N20" s="16"/>
      <c r="O20" s="16"/>
      <c r="P20" s="16"/>
      <c r="Q20" s="16"/>
      <c r="R20" s="16"/>
      <c r="S20" s="277"/>
      <c r="T20" s="278"/>
      <c r="U20" s="16"/>
      <c r="V20" s="16"/>
      <c r="W20" s="16"/>
      <c r="X20" s="16"/>
      <c r="Y20" s="16"/>
      <c r="Z20" s="16"/>
      <c r="AA20" s="16"/>
      <c r="AB20" s="16"/>
      <c r="AC20" s="16"/>
      <c r="AD20" s="16"/>
      <c r="AE20" s="16"/>
      <c r="AF20" s="16"/>
      <c r="AG20" s="16"/>
      <c r="AH20" s="16"/>
      <c r="AI20" s="16"/>
      <c r="AJ20" s="16"/>
      <c r="AK20" s="16"/>
      <c r="AL20" s="277"/>
      <c r="AM20" s="278"/>
      <c r="AN20" s="16"/>
      <c r="AO20" s="16"/>
      <c r="AP20" s="16"/>
      <c r="AQ20" s="16"/>
      <c r="AR20" s="16"/>
      <c r="AS20" s="16"/>
      <c r="AT20" s="16"/>
      <c r="AU20" s="16"/>
      <c r="AV20" s="16"/>
      <c r="AW20" s="16"/>
      <c r="AX20" s="16"/>
      <c r="AY20" s="16"/>
      <c r="AZ20" s="16"/>
      <c r="BA20" s="16"/>
      <c r="BB20" s="16"/>
      <c r="BC20" s="16"/>
      <c r="BD20" s="16"/>
      <c r="BE20" s="277"/>
      <c r="BF20" s="278"/>
      <c r="BG20" s="16"/>
      <c r="BH20" s="16"/>
      <c r="BI20" s="16"/>
      <c r="BJ20" s="16"/>
      <c r="BK20" s="16"/>
      <c r="BL20" s="16"/>
      <c r="BM20" s="16"/>
      <c r="BN20" s="16"/>
      <c r="BO20" s="16"/>
      <c r="BP20" s="16"/>
      <c r="BQ20" s="16"/>
      <c r="BR20" s="16"/>
      <c r="BS20" s="16"/>
      <c r="BT20" s="16"/>
      <c r="BU20" s="16"/>
      <c r="BV20" s="16"/>
      <c r="BW20" s="16"/>
      <c r="BX20" s="277"/>
    </row>
    <row r="21" ht="12.75" customHeight="1">
      <c r="A21" s="46"/>
      <c r="B21" s="47"/>
      <c r="C21" s="47"/>
      <c r="D21" s="47"/>
      <c r="E21" s="47"/>
      <c r="F21" s="47"/>
      <c r="G21" s="47"/>
      <c r="H21" s="47"/>
      <c r="I21" s="47"/>
      <c r="J21" s="47"/>
      <c r="K21" s="47"/>
      <c r="L21" s="47"/>
      <c r="M21" s="47"/>
      <c r="N21" s="47"/>
      <c r="O21" s="47"/>
      <c r="P21" s="47"/>
      <c r="Q21" s="47"/>
      <c r="R21" s="47"/>
      <c r="S21" s="48"/>
      <c r="T21" s="46"/>
      <c r="U21" s="47"/>
      <c r="V21" s="47"/>
      <c r="W21" s="47"/>
      <c r="X21" s="47"/>
      <c r="Y21" s="47"/>
      <c r="Z21" s="47"/>
      <c r="AA21" s="47"/>
      <c r="AB21" s="47"/>
      <c r="AC21" s="47"/>
      <c r="AD21" s="47"/>
      <c r="AE21" s="47"/>
      <c r="AF21" s="47"/>
      <c r="AG21" s="47"/>
      <c r="AH21" s="47"/>
      <c r="AI21" s="47"/>
      <c r="AJ21" s="47"/>
      <c r="AK21" s="47"/>
      <c r="AL21" s="48"/>
      <c r="AM21" s="46"/>
      <c r="AN21" s="47"/>
      <c r="AO21" s="47"/>
      <c r="AP21" s="47"/>
      <c r="AQ21" s="47"/>
      <c r="AR21" s="47"/>
      <c r="AS21" s="47"/>
      <c r="AT21" s="47"/>
      <c r="AU21" s="47"/>
      <c r="AV21" s="47"/>
      <c r="AW21" s="47"/>
      <c r="AX21" s="47"/>
      <c r="AY21" s="47"/>
      <c r="AZ21" s="47"/>
      <c r="BA21" s="47"/>
      <c r="BB21" s="47"/>
      <c r="BC21" s="47"/>
      <c r="BD21" s="47"/>
      <c r="BE21" s="48"/>
      <c r="BF21" s="46"/>
      <c r="BG21" s="47"/>
      <c r="BH21" s="47"/>
      <c r="BI21" s="47"/>
      <c r="BJ21" s="47"/>
      <c r="BK21" s="47"/>
      <c r="BL21" s="47"/>
      <c r="BM21" s="47"/>
      <c r="BN21" s="47"/>
      <c r="BO21" s="47"/>
      <c r="BP21" s="47"/>
      <c r="BQ21" s="47"/>
      <c r="BR21" s="47"/>
      <c r="BS21" s="47"/>
      <c r="BT21" s="47"/>
      <c r="BU21" s="47"/>
      <c r="BV21" s="47"/>
      <c r="BW21" s="47"/>
      <c r="BX21" s="48"/>
    </row>
    <row r="22" ht="12.75" customHeight="1">
      <c r="A22" s="50"/>
      <c r="B22" s="51"/>
      <c r="C22" s="51"/>
      <c r="D22" s="51"/>
      <c r="E22" s="51"/>
      <c r="F22" s="51"/>
      <c r="G22" s="51"/>
      <c r="H22" s="51"/>
      <c r="I22" s="51"/>
      <c r="J22" s="51"/>
      <c r="K22" s="51"/>
      <c r="L22" s="51"/>
      <c r="M22" s="51"/>
      <c r="N22" s="51"/>
      <c r="O22" s="51"/>
      <c r="P22" s="51"/>
      <c r="Q22" s="51"/>
      <c r="R22" s="51"/>
      <c r="S22" s="52"/>
      <c r="T22" s="50"/>
      <c r="U22" s="51"/>
      <c r="V22" s="51"/>
      <c r="W22" s="51"/>
      <c r="X22" s="51"/>
      <c r="Y22" s="51"/>
      <c r="Z22" s="51"/>
      <c r="AA22" s="51"/>
      <c r="AB22" s="51"/>
      <c r="AC22" s="51"/>
      <c r="AD22" s="51"/>
      <c r="AE22" s="51"/>
      <c r="AF22" s="51"/>
      <c r="AG22" s="51"/>
      <c r="AH22" s="51"/>
      <c r="AI22" s="51"/>
      <c r="AJ22" s="51"/>
      <c r="AK22" s="51"/>
      <c r="AL22" s="52"/>
      <c r="AM22" s="50"/>
      <c r="AN22" s="51"/>
      <c r="AO22" s="51"/>
      <c r="AP22" s="51"/>
      <c r="AQ22" s="51"/>
      <c r="AR22" s="51"/>
      <c r="AS22" s="51"/>
      <c r="AT22" s="51"/>
      <c r="AU22" s="51"/>
      <c r="AV22" s="51"/>
      <c r="AW22" s="51"/>
      <c r="AX22" s="51"/>
      <c r="AY22" s="51"/>
      <c r="AZ22" s="51"/>
      <c r="BA22" s="51"/>
      <c r="BB22" s="51"/>
      <c r="BC22" s="51"/>
      <c r="BD22" s="51"/>
      <c r="BE22" s="52"/>
      <c r="BF22" s="50"/>
      <c r="BG22" s="51"/>
      <c r="BH22" s="51"/>
      <c r="BI22" s="51"/>
      <c r="BJ22" s="51"/>
      <c r="BK22" s="51"/>
      <c r="BL22" s="51"/>
      <c r="BM22" s="51"/>
      <c r="BN22" s="51"/>
      <c r="BO22" s="51"/>
      <c r="BP22" s="51"/>
      <c r="BQ22" s="51"/>
      <c r="BR22" s="51"/>
      <c r="BS22" s="51"/>
      <c r="BT22" s="51"/>
      <c r="BU22" s="51"/>
      <c r="BV22" s="51"/>
      <c r="BW22" s="51"/>
      <c r="BX22" s="52"/>
    </row>
    <row r="23" ht="12.75" customHeight="1">
      <c r="A23" s="50"/>
      <c r="B23" s="274" t="s">
        <v>224</v>
      </c>
      <c r="C23" s="51"/>
      <c r="D23" s="51"/>
      <c r="E23" s="51"/>
      <c r="F23" s="51"/>
      <c r="G23" s="51"/>
      <c r="H23" s="51"/>
      <c r="I23" s="51"/>
      <c r="J23" s="51"/>
      <c r="K23" s="51"/>
      <c r="L23" s="51"/>
      <c r="M23" s="51"/>
      <c r="N23" s="51"/>
      <c r="O23" s="51"/>
      <c r="P23" s="51"/>
      <c r="Q23" s="51"/>
      <c r="R23" s="51"/>
      <c r="S23" s="52"/>
      <c r="T23" s="50"/>
      <c r="U23" s="274" t="s">
        <v>224</v>
      </c>
      <c r="V23" s="51"/>
      <c r="W23" s="51"/>
      <c r="X23" s="51"/>
      <c r="Y23" s="51"/>
      <c r="Z23" s="51"/>
      <c r="AA23" s="51"/>
      <c r="AB23" s="51"/>
      <c r="AC23" s="51"/>
      <c r="AD23" s="51"/>
      <c r="AE23" s="51"/>
      <c r="AF23" s="51"/>
      <c r="AG23" s="51"/>
      <c r="AH23" s="51"/>
      <c r="AI23" s="51"/>
      <c r="AJ23" s="51"/>
      <c r="AK23" s="51"/>
      <c r="AL23" s="52"/>
      <c r="AM23" s="50"/>
      <c r="AN23" s="274" t="s">
        <v>224</v>
      </c>
      <c r="AO23" s="51"/>
      <c r="AP23" s="51"/>
      <c r="AQ23" s="51"/>
      <c r="AR23" s="51"/>
      <c r="AS23" s="51"/>
      <c r="AT23" s="51"/>
      <c r="AU23" s="51"/>
      <c r="AV23" s="51"/>
      <c r="AW23" s="51"/>
      <c r="AX23" s="51"/>
      <c r="AY23" s="51"/>
      <c r="AZ23" s="51"/>
      <c r="BA23" s="51"/>
      <c r="BB23" s="51"/>
      <c r="BC23" s="51"/>
      <c r="BD23" s="51"/>
      <c r="BE23" s="52"/>
      <c r="BF23" s="50"/>
      <c r="BG23" s="274" t="s">
        <v>224</v>
      </c>
      <c r="BH23" s="51"/>
      <c r="BI23" s="51"/>
      <c r="BJ23" s="51"/>
      <c r="BK23" s="51"/>
      <c r="BL23" s="51"/>
      <c r="BM23" s="51"/>
      <c r="BN23" s="51"/>
      <c r="BO23" s="51"/>
      <c r="BP23" s="51"/>
      <c r="BQ23" s="51"/>
      <c r="BR23" s="51"/>
      <c r="BS23" s="51"/>
      <c r="BT23" s="51"/>
      <c r="BU23" s="51"/>
      <c r="BV23" s="51"/>
      <c r="BW23" s="51"/>
      <c r="BX23" s="52"/>
    </row>
    <row r="24" ht="12.75" customHeight="1">
      <c r="A24" s="50"/>
      <c r="B24" s="51"/>
      <c r="C24" s="51"/>
      <c r="D24" s="51"/>
      <c r="E24" s="51"/>
      <c r="F24" s="51"/>
      <c r="G24" s="51"/>
      <c r="H24" s="51"/>
      <c r="I24" s="51"/>
      <c r="J24" s="51"/>
      <c r="K24" s="51"/>
      <c r="L24" s="51"/>
      <c r="M24" s="51"/>
      <c r="N24" s="51"/>
      <c r="O24" s="51"/>
      <c r="P24" s="51"/>
      <c r="Q24" s="51"/>
      <c r="R24" s="51"/>
      <c r="S24" s="52"/>
      <c r="T24" s="50"/>
      <c r="U24" s="51"/>
      <c r="V24" s="51"/>
      <c r="W24" s="51"/>
      <c r="X24" s="51"/>
      <c r="Y24" s="51"/>
      <c r="Z24" s="51"/>
      <c r="AA24" s="51"/>
      <c r="AB24" s="51"/>
      <c r="AC24" s="51"/>
      <c r="AD24" s="51"/>
      <c r="AE24" s="51"/>
      <c r="AF24" s="51"/>
      <c r="AG24" s="51"/>
      <c r="AH24" s="51"/>
      <c r="AI24" s="51"/>
      <c r="AJ24" s="51"/>
      <c r="AK24" s="51"/>
      <c r="AL24" s="52"/>
      <c r="AM24" s="50"/>
      <c r="AN24" s="51"/>
      <c r="AO24" s="51"/>
      <c r="AP24" s="51"/>
      <c r="AQ24" s="51"/>
      <c r="AR24" s="51"/>
      <c r="AS24" s="51"/>
      <c r="AT24" s="51"/>
      <c r="AU24" s="51"/>
      <c r="AV24" s="51"/>
      <c r="AW24" s="51"/>
      <c r="AX24" s="51"/>
      <c r="AY24" s="51"/>
      <c r="AZ24" s="51"/>
      <c r="BA24" s="51"/>
      <c r="BB24" s="51"/>
      <c r="BC24" s="51"/>
      <c r="BD24" s="51"/>
      <c r="BE24" s="52"/>
      <c r="BF24" s="50"/>
      <c r="BG24" s="51"/>
      <c r="BH24" s="51"/>
      <c r="BI24" s="51"/>
      <c r="BJ24" s="51"/>
      <c r="BK24" s="51"/>
      <c r="BL24" s="51"/>
      <c r="BM24" s="51"/>
      <c r="BN24" s="51"/>
      <c r="BO24" s="51"/>
      <c r="BP24" s="51"/>
      <c r="BQ24" s="51"/>
      <c r="BR24" s="51"/>
      <c r="BS24" s="51"/>
      <c r="BT24" s="51"/>
      <c r="BU24" s="51"/>
      <c r="BV24" s="51"/>
      <c r="BW24" s="51"/>
      <c r="BX24" s="52"/>
    </row>
    <row r="25" ht="12.75" customHeight="1">
      <c r="A25" s="50"/>
      <c r="B25" s="274" t="s">
        <v>225</v>
      </c>
      <c r="C25" s="51"/>
      <c r="D25" s="51"/>
      <c r="E25" s="51"/>
      <c r="F25" s="51"/>
      <c r="G25" s="51"/>
      <c r="H25" s="51"/>
      <c r="I25" s="51"/>
      <c r="J25" s="51"/>
      <c r="K25" s="51"/>
      <c r="L25" s="51"/>
      <c r="M25" s="51"/>
      <c r="N25" s="51"/>
      <c r="O25" s="51"/>
      <c r="P25" s="51"/>
      <c r="Q25" s="51"/>
      <c r="R25" s="51"/>
      <c r="S25" s="52"/>
      <c r="T25" s="50"/>
      <c r="U25" s="274" t="s">
        <v>225</v>
      </c>
      <c r="V25" s="51"/>
      <c r="W25" s="51"/>
      <c r="X25" s="51"/>
      <c r="Y25" s="51"/>
      <c r="Z25" s="51"/>
      <c r="AA25" s="51"/>
      <c r="AB25" s="51"/>
      <c r="AC25" s="51"/>
      <c r="AD25" s="51"/>
      <c r="AE25" s="51"/>
      <c r="AF25" s="51"/>
      <c r="AG25" s="51"/>
      <c r="AH25" s="51"/>
      <c r="AI25" s="51"/>
      <c r="AJ25" s="51"/>
      <c r="AK25" s="51"/>
      <c r="AL25" s="52"/>
      <c r="AM25" s="50"/>
      <c r="AN25" s="274" t="s">
        <v>225</v>
      </c>
      <c r="AO25" s="51"/>
      <c r="AP25" s="51"/>
      <c r="AQ25" s="51"/>
      <c r="AR25" s="51"/>
      <c r="AS25" s="51"/>
      <c r="AT25" s="51"/>
      <c r="AU25" s="51"/>
      <c r="AV25" s="51"/>
      <c r="AW25" s="51"/>
      <c r="AX25" s="51"/>
      <c r="AY25" s="51"/>
      <c r="AZ25" s="51"/>
      <c r="BA25" s="51"/>
      <c r="BB25" s="51"/>
      <c r="BC25" s="51"/>
      <c r="BD25" s="51"/>
      <c r="BE25" s="52"/>
      <c r="BF25" s="50"/>
      <c r="BG25" s="274" t="s">
        <v>225</v>
      </c>
      <c r="BH25" s="51"/>
      <c r="BI25" s="51"/>
      <c r="BJ25" s="51"/>
      <c r="BK25" s="51"/>
      <c r="BL25" s="51"/>
      <c r="BM25" s="51"/>
      <c r="BN25" s="51"/>
      <c r="BO25" s="51"/>
      <c r="BP25" s="51"/>
      <c r="BQ25" s="51"/>
      <c r="BR25" s="51"/>
      <c r="BS25" s="51"/>
      <c r="BT25" s="51"/>
      <c r="BU25" s="51"/>
      <c r="BV25" s="51"/>
      <c r="BW25" s="51"/>
      <c r="BX25" s="52"/>
    </row>
    <row r="26" ht="12.75" customHeight="1">
      <c r="A26" s="330"/>
      <c r="B26" s="51"/>
      <c r="C26" s="275"/>
      <c r="D26" s="275"/>
      <c r="E26" s="275"/>
      <c r="F26" s="275"/>
      <c r="G26" s="275"/>
      <c r="H26" s="275"/>
      <c r="I26" s="275"/>
      <c r="J26" s="275"/>
      <c r="K26" s="275"/>
      <c r="L26" s="275"/>
      <c r="M26" s="275"/>
      <c r="N26" s="275"/>
      <c r="O26" s="275"/>
      <c r="P26" s="275"/>
      <c r="Q26" s="275"/>
      <c r="R26" s="275"/>
      <c r="S26" s="331"/>
      <c r="T26" s="330"/>
      <c r="U26" s="51"/>
      <c r="V26" s="275"/>
      <c r="W26" s="275"/>
      <c r="X26" s="275"/>
      <c r="Y26" s="275"/>
      <c r="Z26" s="275"/>
      <c r="AA26" s="275"/>
      <c r="AB26" s="275"/>
      <c r="AC26" s="275"/>
      <c r="AD26" s="275"/>
      <c r="AE26" s="275"/>
      <c r="AF26" s="275"/>
      <c r="AG26" s="275"/>
      <c r="AH26" s="275"/>
      <c r="AI26" s="275"/>
      <c r="AJ26" s="275"/>
      <c r="AK26" s="275"/>
      <c r="AL26" s="331"/>
      <c r="AM26" s="330"/>
      <c r="AN26" s="51"/>
      <c r="AO26" s="275"/>
      <c r="AP26" s="275"/>
      <c r="AQ26" s="275"/>
      <c r="AR26" s="275"/>
      <c r="AS26" s="275"/>
      <c r="AT26" s="275"/>
      <c r="AU26" s="275"/>
      <c r="AV26" s="275"/>
      <c r="AW26" s="275"/>
      <c r="AX26" s="275"/>
      <c r="AY26" s="275"/>
      <c r="AZ26" s="275"/>
      <c r="BA26" s="275"/>
      <c r="BB26" s="275"/>
      <c r="BC26" s="275"/>
      <c r="BD26" s="275"/>
      <c r="BE26" s="331"/>
      <c r="BF26" s="330"/>
      <c r="BG26" s="51"/>
      <c r="BH26" s="275"/>
      <c r="BI26" s="275"/>
      <c r="BJ26" s="275"/>
      <c r="BK26" s="275"/>
      <c r="BL26" s="275"/>
      <c r="BM26" s="275"/>
      <c r="BN26" s="275"/>
      <c r="BO26" s="275"/>
      <c r="BP26" s="275"/>
      <c r="BQ26" s="275"/>
      <c r="BR26" s="275"/>
      <c r="BS26" s="275"/>
      <c r="BT26" s="275"/>
      <c r="BU26" s="275"/>
      <c r="BV26" s="275"/>
      <c r="BW26" s="275"/>
      <c r="BX26" s="331"/>
    </row>
    <row r="27" ht="12.75" customHeight="1">
      <c r="A27" s="330"/>
      <c r="B27" s="274" t="s">
        <v>226</v>
      </c>
      <c r="C27" s="275"/>
      <c r="D27" s="275"/>
      <c r="E27" s="275"/>
      <c r="F27" s="275"/>
      <c r="G27" s="275"/>
      <c r="H27" s="275"/>
      <c r="I27" s="275"/>
      <c r="J27" s="275"/>
      <c r="K27" s="275"/>
      <c r="L27" s="275"/>
      <c r="M27" s="275"/>
      <c r="N27" s="275"/>
      <c r="O27" s="275"/>
      <c r="P27" s="275"/>
      <c r="Q27" s="275"/>
      <c r="R27" s="275"/>
      <c r="S27" s="331"/>
      <c r="T27" s="330"/>
      <c r="U27" s="274" t="s">
        <v>226</v>
      </c>
      <c r="V27" s="275"/>
      <c r="W27" s="275"/>
      <c r="X27" s="275"/>
      <c r="Y27" s="275"/>
      <c r="Z27" s="275"/>
      <c r="AA27" s="275"/>
      <c r="AB27" s="275"/>
      <c r="AC27" s="275"/>
      <c r="AD27" s="275"/>
      <c r="AE27" s="275"/>
      <c r="AF27" s="275"/>
      <c r="AG27" s="275"/>
      <c r="AH27" s="275"/>
      <c r="AI27" s="275"/>
      <c r="AJ27" s="275"/>
      <c r="AK27" s="275"/>
      <c r="AL27" s="331"/>
      <c r="AM27" s="330"/>
      <c r="AN27" s="274" t="s">
        <v>226</v>
      </c>
      <c r="AO27" s="275"/>
      <c r="AP27" s="275"/>
      <c r="AQ27" s="275"/>
      <c r="AR27" s="275"/>
      <c r="AS27" s="275"/>
      <c r="AT27" s="275"/>
      <c r="AU27" s="275"/>
      <c r="AV27" s="275"/>
      <c r="AW27" s="275"/>
      <c r="AX27" s="275"/>
      <c r="AY27" s="275"/>
      <c r="AZ27" s="275"/>
      <c r="BA27" s="275"/>
      <c r="BB27" s="275"/>
      <c r="BC27" s="275"/>
      <c r="BD27" s="275"/>
      <c r="BE27" s="331"/>
      <c r="BF27" s="330"/>
      <c r="BG27" s="274" t="s">
        <v>226</v>
      </c>
      <c r="BH27" s="275"/>
      <c r="BI27" s="275"/>
      <c r="BJ27" s="275"/>
      <c r="BK27" s="275"/>
      <c r="BL27" s="275"/>
      <c r="BM27" s="275"/>
      <c r="BN27" s="275"/>
      <c r="BO27" s="275"/>
      <c r="BP27" s="275"/>
      <c r="BQ27" s="275"/>
      <c r="BR27" s="275"/>
      <c r="BS27" s="275"/>
      <c r="BT27" s="275"/>
      <c r="BU27" s="275"/>
      <c r="BV27" s="275"/>
      <c r="BW27" s="275"/>
      <c r="BX27" s="331"/>
    </row>
    <row r="28" ht="12.75" customHeight="1">
      <c r="A28" s="330"/>
      <c r="B28" s="275"/>
      <c r="C28" s="275"/>
      <c r="D28" s="275"/>
      <c r="E28" s="275"/>
      <c r="F28" s="275"/>
      <c r="G28" s="275"/>
      <c r="H28" s="275"/>
      <c r="I28" s="275"/>
      <c r="J28" s="275"/>
      <c r="K28" s="275"/>
      <c r="L28" s="275"/>
      <c r="M28" s="275"/>
      <c r="N28" s="275"/>
      <c r="O28" s="275"/>
      <c r="P28" s="275"/>
      <c r="Q28" s="275"/>
      <c r="R28" s="275"/>
      <c r="S28" s="331"/>
      <c r="T28" s="330"/>
      <c r="U28" s="275"/>
      <c r="V28" s="275"/>
      <c r="W28" s="275"/>
      <c r="X28" s="275"/>
      <c r="Y28" s="275"/>
      <c r="Z28" s="275"/>
      <c r="AA28" s="275"/>
      <c r="AB28" s="275"/>
      <c r="AC28" s="275"/>
      <c r="AD28" s="275"/>
      <c r="AE28" s="275"/>
      <c r="AF28" s="275"/>
      <c r="AG28" s="275"/>
      <c r="AH28" s="275"/>
      <c r="AI28" s="275"/>
      <c r="AJ28" s="275"/>
      <c r="AK28" s="275"/>
      <c r="AL28" s="331"/>
      <c r="AM28" s="330"/>
      <c r="AN28" s="275"/>
      <c r="AO28" s="275"/>
      <c r="AP28" s="275"/>
      <c r="AQ28" s="275"/>
      <c r="AR28" s="275"/>
      <c r="AS28" s="275"/>
      <c r="AT28" s="275"/>
      <c r="AU28" s="275"/>
      <c r="AV28" s="275"/>
      <c r="AW28" s="275"/>
      <c r="AX28" s="275"/>
      <c r="AY28" s="275"/>
      <c r="AZ28" s="275"/>
      <c r="BA28" s="275"/>
      <c r="BB28" s="275"/>
      <c r="BC28" s="275"/>
      <c r="BD28" s="275"/>
      <c r="BE28" s="331"/>
      <c r="BF28" s="330"/>
      <c r="BG28" s="275"/>
      <c r="BH28" s="275"/>
      <c r="BI28" s="275"/>
      <c r="BJ28" s="275"/>
      <c r="BK28" s="275"/>
      <c r="BL28" s="275"/>
      <c r="BM28" s="275"/>
      <c r="BN28" s="275"/>
      <c r="BO28" s="275"/>
      <c r="BP28" s="275"/>
      <c r="BQ28" s="275"/>
      <c r="BR28" s="275"/>
      <c r="BS28" s="275"/>
      <c r="BT28" s="275"/>
      <c r="BU28" s="275"/>
      <c r="BV28" s="275"/>
      <c r="BW28" s="275"/>
      <c r="BX28" s="331"/>
    </row>
    <row r="29" ht="12.75" customHeight="1">
      <c r="A29" s="330"/>
      <c r="B29" s="275"/>
      <c r="C29" s="275"/>
      <c r="D29" s="275"/>
      <c r="E29" s="275"/>
      <c r="F29" s="275"/>
      <c r="G29" s="275"/>
      <c r="H29" s="275"/>
      <c r="I29" s="275"/>
      <c r="J29" s="275"/>
      <c r="K29" s="275"/>
      <c r="L29" s="275"/>
      <c r="M29" s="275"/>
      <c r="N29" s="275"/>
      <c r="O29" s="275"/>
      <c r="P29" s="275"/>
      <c r="Q29" s="275"/>
      <c r="R29" s="275"/>
      <c r="S29" s="331"/>
      <c r="T29" s="330"/>
      <c r="U29" s="275"/>
      <c r="V29" s="275"/>
      <c r="W29" s="275"/>
      <c r="X29" s="275"/>
      <c r="Y29" s="275"/>
      <c r="Z29" s="275"/>
      <c r="AA29" s="275"/>
      <c r="AB29" s="275"/>
      <c r="AC29" s="275"/>
      <c r="AD29" s="275"/>
      <c r="AE29" s="275"/>
      <c r="AF29" s="275"/>
      <c r="AG29" s="275"/>
      <c r="AH29" s="275"/>
      <c r="AI29" s="275"/>
      <c r="AJ29" s="275"/>
      <c r="AK29" s="275"/>
      <c r="AL29" s="331"/>
      <c r="AM29" s="330"/>
      <c r="AN29" s="275"/>
      <c r="AO29" s="275"/>
      <c r="AP29" s="275"/>
      <c r="AQ29" s="275"/>
      <c r="AR29" s="275"/>
      <c r="AS29" s="275"/>
      <c r="AT29" s="275"/>
      <c r="AU29" s="275"/>
      <c r="AV29" s="275"/>
      <c r="AW29" s="275"/>
      <c r="AX29" s="275"/>
      <c r="AY29" s="275"/>
      <c r="AZ29" s="275"/>
      <c r="BA29" s="275"/>
      <c r="BB29" s="275"/>
      <c r="BC29" s="275"/>
      <c r="BD29" s="275"/>
      <c r="BE29" s="331"/>
      <c r="BF29" s="330"/>
      <c r="BG29" s="275"/>
      <c r="BH29" s="275"/>
      <c r="BI29" s="275"/>
      <c r="BJ29" s="275"/>
      <c r="BK29" s="275"/>
      <c r="BL29" s="275"/>
      <c r="BM29" s="275"/>
      <c r="BN29" s="275"/>
      <c r="BO29" s="275"/>
      <c r="BP29" s="275"/>
      <c r="BQ29" s="275"/>
      <c r="BR29" s="275"/>
      <c r="BS29" s="275"/>
      <c r="BT29" s="275"/>
      <c r="BU29" s="275"/>
      <c r="BV29" s="275"/>
      <c r="BW29" s="275"/>
      <c r="BX29" s="331"/>
    </row>
    <row r="30" ht="12.75" customHeight="1">
      <c r="A30" s="330"/>
      <c r="B30" s="275"/>
      <c r="C30" s="275"/>
      <c r="D30" s="275"/>
      <c r="E30" s="275"/>
      <c r="F30" s="275"/>
      <c r="G30" s="275"/>
      <c r="H30" s="275"/>
      <c r="I30" s="275"/>
      <c r="J30" s="275"/>
      <c r="K30" s="275"/>
      <c r="L30" s="275"/>
      <c r="M30" s="275"/>
      <c r="N30" s="275"/>
      <c r="O30" s="275"/>
      <c r="P30" s="275"/>
      <c r="Q30" s="275"/>
      <c r="R30" s="275"/>
      <c r="S30" s="331"/>
      <c r="T30" s="330"/>
      <c r="U30" s="275"/>
      <c r="V30" s="275"/>
      <c r="W30" s="275"/>
      <c r="X30" s="275"/>
      <c r="Y30" s="275"/>
      <c r="Z30" s="275"/>
      <c r="AA30" s="275"/>
      <c r="AB30" s="275"/>
      <c r="AC30" s="275"/>
      <c r="AD30" s="275"/>
      <c r="AE30" s="275"/>
      <c r="AF30" s="275"/>
      <c r="AG30" s="275"/>
      <c r="AH30" s="275"/>
      <c r="AI30" s="275"/>
      <c r="AJ30" s="275"/>
      <c r="AK30" s="275"/>
      <c r="AL30" s="331"/>
      <c r="AM30" s="330"/>
      <c r="AN30" s="275"/>
      <c r="AO30" s="275"/>
      <c r="AP30" s="275"/>
      <c r="AQ30" s="275"/>
      <c r="AR30" s="275"/>
      <c r="AS30" s="275"/>
      <c r="AT30" s="275"/>
      <c r="AU30" s="275"/>
      <c r="AV30" s="275"/>
      <c r="AW30" s="275"/>
      <c r="AX30" s="275"/>
      <c r="AY30" s="275"/>
      <c r="AZ30" s="275"/>
      <c r="BA30" s="275"/>
      <c r="BB30" s="275"/>
      <c r="BC30" s="275"/>
      <c r="BD30" s="275"/>
      <c r="BE30" s="331"/>
      <c r="BF30" s="330"/>
      <c r="BG30" s="275"/>
      <c r="BH30" s="275"/>
      <c r="BI30" s="275"/>
      <c r="BJ30" s="275"/>
      <c r="BK30" s="275"/>
      <c r="BL30" s="275"/>
      <c r="BM30" s="275"/>
      <c r="BN30" s="275"/>
      <c r="BO30" s="275"/>
      <c r="BP30" s="275"/>
      <c r="BQ30" s="275"/>
      <c r="BR30" s="275"/>
      <c r="BS30" s="275"/>
      <c r="BT30" s="275"/>
      <c r="BU30" s="275"/>
      <c r="BV30" s="275"/>
      <c r="BW30" s="275"/>
      <c r="BX30" s="331"/>
    </row>
    <row r="31" ht="12.75" customHeight="1">
      <c r="A31" s="330"/>
      <c r="B31" s="275"/>
      <c r="C31" s="275"/>
      <c r="D31" s="275"/>
      <c r="E31" s="275"/>
      <c r="F31" s="275"/>
      <c r="G31" s="275"/>
      <c r="H31" s="275"/>
      <c r="I31" s="275"/>
      <c r="J31" s="275"/>
      <c r="K31" s="275"/>
      <c r="L31" s="275"/>
      <c r="M31" s="275"/>
      <c r="N31" s="275"/>
      <c r="O31" s="275"/>
      <c r="P31" s="275"/>
      <c r="Q31" s="275"/>
      <c r="R31" s="275"/>
      <c r="S31" s="331"/>
      <c r="T31" s="330"/>
      <c r="U31" s="275"/>
      <c r="V31" s="275"/>
      <c r="W31" s="275"/>
      <c r="X31" s="275"/>
      <c r="Y31" s="275"/>
      <c r="Z31" s="275"/>
      <c r="AA31" s="275"/>
      <c r="AB31" s="275"/>
      <c r="AC31" s="275"/>
      <c r="AD31" s="275"/>
      <c r="AE31" s="275"/>
      <c r="AF31" s="275"/>
      <c r="AG31" s="275"/>
      <c r="AH31" s="275"/>
      <c r="AI31" s="275"/>
      <c r="AJ31" s="275"/>
      <c r="AK31" s="275"/>
      <c r="AL31" s="331"/>
      <c r="AM31" s="330"/>
      <c r="AN31" s="275"/>
      <c r="AO31" s="275"/>
      <c r="AP31" s="275"/>
      <c r="AQ31" s="275"/>
      <c r="AR31" s="275"/>
      <c r="AS31" s="275"/>
      <c r="AT31" s="275"/>
      <c r="AU31" s="275"/>
      <c r="AV31" s="275"/>
      <c r="AW31" s="275"/>
      <c r="AX31" s="275"/>
      <c r="AY31" s="275"/>
      <c r="AZ31" s="275"/>
      <c r="BA31" s="275"/>
      <c r="BB31" s="275"/>
      <c r="BC31" s="275"/>
      <c r="BD31" s="275"/>
      <c r="BE31" s="331"/>
      <c r="BF31" s="330"/>
      <c r="BG31" s="275"/>
      <c r="BH31" s="275"/>
      <c r="BI31" s="275"/>
      <c r="BJ31" s="275"/>
      <c r="BK31" s="275"/>
      <c r="BL31" s="275"/>
      <c r="BM31" s="275"/>
      <c r="BN31" s="275"/>
      <c r="BO31" s="275"/>
      <c r="BP31" s="275"/>
      <c r="BQ31" s="275"/>
      <c r="BR31" s="275"/>
      <c r="BS31" s="275"/>
      <c r="BT31" s="275"/>
      <c r="BU31" s="275"/>
      <c r="BV31" s="275"/>
      <c r="BW31" s="275"/>
      <c r="BX31" s="331"/>
    </row>
    <row r="32" ht="12.75" customHeight="1">
      <c r="A32" s="330"/>
      <c r="B32" s="275"/>
      <c r="C32" s="275"/>
      <c r="D32" s="275"/>
      <c r="E32" s="51"/>
      <c r="F32" s="51"/>
      <c r="G32" s="274"/>
      <c r="H32" s="275"/>
      <c r="I32" s="275"/>
      <c r="J32" s="275"/>
      <c r="K32" s="275"/>
      <c r="L32" s="275"/>
      <c r="M32" s="275"/>
      <c r="N32" s="275"/>
      <c r="O32" s="275"/>
      <c r="P32" s="275"/>
      <c r="Q32" s="275"/>
      <c r="R32" s="275"/>
      <c r="S32" s="331"/>
      <c r="T32" s="330"/>
      <c r="U32" s="275"/>
      <c r="V32" s="275"/>
      <c r="W32" s="275"/>
      <c r="X32" s="51"/>
      <c r="Y32" s="51"/>
      <c r="Z32" s="274"/>
      <c r="AA32" s="275"/>
      <c r="AB32" s="275"/>
      <c r="AC32" s="275"/>
      <c r="AD32" s="275"/>
      <c r="AE32" s="275"/>
      <c r="AF32" s="275"/>
      <c r="AG32" s="275"/>
      <c r="AH32" s="275"/>
      <c r="AI32" s="275"/>
      <c r="AJ32" s="275"/>
      <c r="AK32" s="275"/>
      <c r="AL32" s="331"/>
      <c r="AM32" s="330"/>
      <c r="AN32" s="275"/>
      <c r="AO32" s="275"/>
      <c r="AP32" s="275"/>
      <c r="AQ32" s="51"/>
      <c r="AR32" s="51"/>
      <c r="AS32" s="274"/>
      <c r="AT32" s="275"/>
      <c r="AU32" s="275"/>
      <c r="AV32" s="275"/>
      <c r="AW32" s="275"/>
      <c r="AX32" s="275"/>
      <c r="AY32" s="275"/>
      <c r="AZ32" s="275"/>
      <c r="BA32" s="275"/>
      <c r="BB32" s="275"/>
      <c r="BC32" s="275"/>
      <c r="BD32" s="275"/>
      <c r="BE32" s="331"/>
      <c r="BF32" s="330"/>
      <c r="BG32" s="275"/>
      <c r="BH32" s="275"/>
      <c r="BI32" s="275"/>
      <c r="BJ32" s="51"/>
      <c r="BK32" s="51"/>
      <c r="BL32" s="274"/>
      <c r="BM32" s="275"/>
      <c r="BN32" s="275"/>
      <c r="BO32" s="275"/>
      <c r="BP32" s="275"/>
      <c r="BQ32" s="275"/>
      <c r="BR32" s="275"/>
      <c r="BS32" s="275"/>
      <c r="BT32" s="275"/>
      <c r="BU32" s="275"/>
      <c r="BV32" s="275"/>
      <c r="BW32" s="275"/>
      <c r="BX32" s="331"/>
    </row>
    <row r="33" ht="12.75" customHeight="1">
      <c r="A33" s="330"/>
      <c r="B33" s="275"/>
      <c r="C33" s="275"/>
      <c r="D33" s="274"/>
      <c r="E33" s="51"/>
      <c r="F33" s="275"/>
      <c r="G33" s="51"/>
      <c r="H33" s="275"/>
      <c r="I33" s="275"/>
      <c r="J33" s="275"/>
      <c r="K33" s="275"/>
      <c r="L33" s="275"/>
      <c r="M33" s="275"/>
      <c r="N33" s="275"/>
      <c r="O33" s="275"/>
      <c r="P33" s="275"/>
      <c r="Q33" s="275"/>
      <c r="R33" s="275"/>
      <c r="S33" s="331"/>
      <c r="T33" s="330"/>
      <c r="U33" s="275"/>
      <c r="V33" s="275"/>
      <c r="W33" s="274"/>
      <c r="X33" s="51"/>
      <c r="Y33" s="275"/>
      <c r="Z33" s="51"/>
      <c r="AA33" s="275"/>
      <c r="AB33" s="275"/>
      <c r="AC33" s="275"/>
      <c r="AD33" s="275"/>
      <c r="AE33" s="275"/>
      <c r="AF33" s="275"/>
      <c r="AG33" s="275"/>
      <c r="AH33" s="275"/>
      <c r="AI33" s="275"/>
      <c r="AJ33" s="275"/>
      <c r="AK33" s="275"/>
      <c r="AL33" s="331"/>
      <c r="AM33" s="330"/>
      <c r="AN33" s="275"/>
      <c r="AO33" s="275"/>
      <c r="AP33" s="274"/>
      <c r="AQ33" s="51"/>
      <c r="AR33" s="275"/>
      <c r="AS33" s="51"/>
      <c r="AT33" s="275"/>
      <c r="AU33" s="275"/>
      <c r="AV33" s="275"/>
      <c r="AW33" s="275"/>
      <c r="AX33" s="275"/>
      <c r="AY33" s="275"/>
      <c r="AZ33" s="275"/>
      <c r="BA33" s="275"/>
      <c r="BB33" s="275"/>
      <c r="BC33" s="275"/>
      <c r="BD33" s="275"/>
      <c r="BE33" s="331"/>
      <c r="BF33" s="330"/>
      <c r="BG33" s="275"/>
      <c r="BH33" s="275"/>
      <c r="BI33" s="274"/>
      <c r="BJ33" s="51"/>
      <c r="BK33" s="275"/>
      <c r="BL33" s="51"/>
      <c r="BM33" s="275"/>
      <c r="BN33" s="275"/>
      <c r="BO33" s="275"/>
      <c r="BP33" s="275"/>
      <c r="BQ33" s="275"/>
      <c r="BR33" s="275"/>
      <c r="BS33" s="275"/>
      <c r="BT33" s="275"/>
      <c r="BU33" s="275"/>
      <c r="BV33" s="275"/>
      <c r="BW33" s="275"/>
      <c r="BX33" s="331"/>
    </row>
    <row r="34" ht="12.75" customHeight="1">
      <c r="A34" s="330"/>
      <c r="B34" s="275"/>
      <c r="C34" s="275"/>
      <c r="D34" s="275"/>
      <c r="E34" s="275"/>
      <c r="F34" s="275"/>
      <c r="G34" s="274"/>
      <c r="H34" s="275"/>
      <c r="I34" s="275"/>
      <c r="J34" s="275"/>
      <c r="K34" s="275"/>
      <c r="L34" s="275"/>
      <c r="M34" s="275"/>
      <c r="N34" s="275"/>
      <c r="O34" s="275"/>
      <c r="P34" s="275"/>
      <c r="Q34" s="275"/>
      <c r="R34" s="275"/>
      <c r="S34" s="331"/>
      <c r="T34" s="330"/>
      <c r="U34" s="275"/>
      <c r="V34" s="275"/>
      <c r="W34" s="275"/>
      <c r="X34" s="275"/>
      <c r="Y34" s="275"/>
      <c r="Z34" s="274"/>
      <c r="AA34" s="275"/>
      <c r="AB34" s="275"/>
      <c r="AC34" s="275"/>
      <c r="AD34" s="275"/>
      <c r="AE34" s="275"/>
      <c r="AF34" s="275"/>
      <c r="AG34" s="275"/>
      <c r="AH34" s="275"/>
      <c r="AI34" s="275"/>
      <c r="AJ34" s="275"/>
      <c r="AK34" s="275"/>
      <c r="AL34" s="331"/>
      <c r="AM34" s="330"/>
      <c r="AN34" s="275"/>
      <c r="AO34" s="275"/>
      <c r="AP34" s="275"/>
      <c r="AQ34" s="275"/>
      <c r="AR34" s="275"/>
      <c r="AS34" s="274"/>
      <c r="AT34" s="275"/>
      <c r="AU34" s="275"/>
      <c r="AV34" s="275"/>
      <c r="AW34" s="275"/>
      <c r="AX34" s="275"/>
      <c r="AY34" s="275"/>
      <c r="AZ34" s="275"/>
      <c r="BA34" s="275"/>
      <c r="BB34" s="275"/>
      <c r="BC34" s="275"/>
      <c r="BD34" s="275"/>
      <c r="BE34" s="331"/>
      <c r="BF34" s="330"/>
      <c r="BG34" s="275"/>
      <c r="BH34" s="275"/>
      <c r="BI34" s="275"/>
      <c r="BJ34" s="275"/>
      <c r="BK34" s="275"/>
      <c r="BL34" s="274"/>
      <c r="BM34" s="275"/>
      <c r="BN34" s="275"/>
      <c r="BO34" s="275"/>
      <c r="BP34" s="275"/>
      <c r="BQ34" s="275"/>
      <c r="BR34" s="275"/>
      <c r="BS34" s="275"/>
      <c r="BT34" s="275"/>
      <c r="BU34" s="275"/>
      <c r="BV34" s="275"/>
      <c r="BW34" s="275"/>
      <c r="BX34" s="331"/>
    </row>
    <row r="35" ht="12.75" customHeight="1">
      <c r="A35" s="50"/>
      <c r="B35" s="275"/>
      <c r="C35" s="275"/>
      <c r="D35" s="275"/>
      <c r="E35" s="275"/>
      <c r="F35" s="275"/>
      <c r="G35" s="275"/>
      <c r="H35" s="275"/>
      <c r="I35" s="275"/>
      <c r="J35" s="275"/>
      <c r="K35" s="275"/>
      <c r="L35" s="275"/>
      <c r="M35" s="275"/>
      <c r="N35" s="275"/>
      <c r="O35" s="275"/>
      <c r="P35" s="275"/>
      <c r="Q35" s="275"/>
      <c r="R35" s="275"/>
      <c r="S35" s="331"/>
      <c r="T35" s="50"/>
      <c r="U35" s="275"/>
      <c r="V35" s="275"/>
      <c r="W35" s="275"/>
      <c r="X35" s="275"/>
      <c r="Y35" s="275"/>
      <c r="Z35" s="275"/>
      <c r="AA35" s="275"/>
      <c r="AB35" s="275"/>
      <c r="AC35" s="275"/>
      <c r="AD35" s="275"/>
      <c r="AE35" s="275"/>
      <c r="AF35" s="275"/>
      <c r="AG35" s="275"/>
      <c r="AH35" s="275"/>
      <c r="AI35" s="275"/>
      <c r="AJ35" s="275"/>
      <c r="AK35" s="275"/>
      <c r="AL35" s="331"/>
      <c r="AM35" s="50"/>
      <c r="AN35" s="275"/>
      <c r="AO35" s="275"/>
      <c r="AP35" s="275"/>
      <c r="AQ35" s="275"/>
      <c r="AR35" s="275"/>
      <c r="AS35" s="275"/>
      <c r="AT35" s="275"/>
      <c r="AU35" s="275"/>
      <c r="AV35" s="275"/>
      <c r="AW35" s="275"/>
      <c r="AX35" s="275"/>
      <c r="AY35" s="275"/>
      <c r="AZ35" s="275"/>
      <c r="BA35" s="275"/>
      <c r="BB35" s="275"/>
      <c r="BC35" s="275"/>
      <c r="BD35" s="275"/>
      <c r="BE35" s="331"/>
      <c r="BF35" s="50"/>
      <c r="BG35" s="275"/>
      <c r="BH35" s="275"/>
      <c r="BI35" s="275"/>
      <c r="BJ35" s="275"/>
      <c r="BK35" s="275"/>
      <c r="BL35" s="275"/>
      <c r="BM35" s="275"/>
      <c r="BN35" s="275"/>
      <c r="BO35" s="275"/>
      <c r="BP35" s="275"/>
      <c r="BQ35" s="275"/>
      <c r="BR35" s="275"/>
      <c r="BS35" s="275"/>
      <c r="BT35" s="275"/>
      <c r="BU35" s="275"/>
      <c r="BV35" s="275"/>
      <c r="BW35" s="275"/>
      <c r="BX35" s="331"/>
    </row>
    <row r="36" ht="12.75" customHeight="1">
      <c r="A36" s="50"/>
      <c r="B36" s="275"/>
      <c r="C36" s="275"/>
      <c r="D36" s="275"/>
      <c r="E36" s="275"/>
      <c r="F36" s="275"/>
      <c r="G36" s="275"/>
      <c r="H36" s="275"/>
      <c r="I36" s="275"/>
      <c r="J36" s="275"/>
      <c r="K36" s="275"/>
      <c r="L36" s="275"/>
      <c r="M36" s="275"/>
      <c r="N36" s="275"/>
      <c r="O36" s="275"/>
      <c r="P36" s="275"/>
      <c r="Q36" s="275"/>
      <c r="R36" s="275"/>
      <c r="S36" s="331"/>
      <c r="T36" s="50"/>
      <c r="U36" s="275"/>
      <c r="V36" s="275"/>
      <c r="W36" s="275"/>
      <c r="X36" s="275"/>
      <c r="Y36" s="275"/>
      <c r="Z36" s="275"/>
      <c r="AA36" s="275"/>
      <c r="AB36" s="275"/>
      <c r="AC36" s="275"/>
      <c r="AD36" s="275"/>
      <c r="AE36" s="275"/>
      <c r="AF36" s="275"/>
      <c r="AG36" s="275"/>
      <c r="AH36" s="275"/>
      <c r="AI36" s="275"/>
      <c r="AJ36" s="275"/>
      <c r="AK36" s="275"/>
      <c r="AL36" s="331"/>
      <c r="AM36" s="50"/>
      <c r="AN36" s="275"/>
      <c r="AO36" s="275"/>
      <c r="AP36" s="275"/>
      <c r="AQ36" s="275"/>
      <c r="AR36" s="275"/>
      <c r="AS36" s="275"/>
      <c r="AT36" s="275"/>
      <c r="AU36" s="275"/>
      <c r="AV36" s="275"/>
      <c r="AW36" s="275"/>
      <c r="AX36" s="275"/>
      <c r="AY36" s="275"/>
      <c r="AZ36" s="275"/>
      <c r="BA36" s="275"/>
      <c r="BB36" s="275"/>
      <c r="BC36" s="275"/>
      <c r="BD36" s="275"/>
      <c r="BE36" s="331"/>
      <c r="BF36" s="50"/>
      <c r="BG36" s="275"/>
      <c r="BH36" s="275"/>
      <c r="BI36" s="275"/>
      <c r="BJ36" s="275"/>
      <c r="BK36" s="275"/>
      <c r="BL36" s="275"/>
      <c r="BM36" s="275"/>
      <c r="BN36" s="275"/>
      <c r="BO36" s="275"/>
      <c r="BP36" s="275"/>
      <c r="BQ36" s="275"/>
      <c r="BR36" s="275"/>
      <c r="BS36" s="275"/>
      <c r="BT36" s="275"/>
      <c r="BU36" s="275"/>
      <c r="BV36" s="275"/>
      <c r="BW36" s="275"/>
      <c r="BX36" s="331"/>
    </row>
    <row r="37" ht="12.75" customHeight="1">
      <c r="A37" s="50"/>
      <c r="B37" s="275"/>
      <c r="C37" s="275"/>
      <c r="D37" s="275"/>
      <c r="E37" s="275"/>
      <c r="F37" s="275"/>
      <c r="G37" s="275"/>
      <c r="H37" s="275"/>
      <c r="I37" s="275"/>
      <c r="J37" s="275"/>
      <c r="K37" s="275"/>
      <c r="L37" s="275"/>
      <c r="M37" s="275"/>
      <c r="N37" s="275"/>
      <c r="O37" s="275"/>
      <c r="P37" s="275"/>
      <c r="Q37" s="275"/>
      <c r="R37" s="275"/>
      <c r="S37" s="331"/>
      <c r="T37" s="50"/>
      <c r="U37" s="275"/>
      <c r="V37" s="275"/>
      <c r="W37" s="275"/>
      <c r="X37" s="275"/>
      <c r="Y37" s="275"/>
      <c r="Z37" s="275"/>
      <c r="AA37" s="275"/>
      <c r="AB37" s="275"/>
      <c r="AC37" s="275"/>
      <c r="AD37" s="275"/>
      <c r="AE37" s="275"/>
      <c r="AF37" s="275"/>
      <c r="AG37" s="275"/>
      <c r="AH37" s="275"/>
      <c r="AI37" s="275"/>
      <c r="AJ37" s="275"/>
      <c r="AK37" s="275"/>
      <c r="AL37" s="331"/>
      <c r="AM37" s="50"/>
      <c r="AN37" s="275"/>
      <c r="AO37" s="275"/>
      <c r="AP37" s="275"/>
      <c r="AQ37" s="275"/>
      <c r="AR37" s="275"/>
      <c r="AS37" s="275"/>
      <c r="AT37" s="275"/>
      <c r="AU37" s="275"/>
      <c r="AV37" s="275"/>
      <c r="AW37" s="275"/>
      <c r="AX37" s="275"/>
      <c r="AY37" s="275"/>
      <c r="AZ37" s="275"/>
      <c r="BA37" s="275"/>
      <c r="BB37" s="275"/>
      <c r="BC37" s="275"/>
      <c r="BD37" s="275"/>
      <c r="BE37" s="331"/>
      <c r="BF37" s="50"/>
      <c r="BG37" s="275"/>
      <c r="BH37" s="275"/>
      <c r="BI37" s="275"/>
      <c r="BJ37" s="275"/>
      <c r="BK37" s="275"/>
      <c r="BL37" s="275"/>
      <c r="BM37" s="275"/>
      <c r="BN37" s="275"/>
      <c r="BO37" s="275"/>
      <c r="BP37" s="275"/>
      <c r="BQ37" s="275"/>
      <c r="BR37" s="275"/>
      <c r="BS37" s="275"/>
      <c r="BT37" s="275"/>
      <c r="BU37" s="275"/>
      <c r="BV37" s="275"/>
      <c r="BW37" s="275"/>
      <c r="BX37" s="331"/>
    </row>
    <row r="38" ht="12.75" customHeight="1">
      <c r="A38" s="50"/>
      <c r="B38" s="275"/>
      <c r="C38" s="275"/>
      <c r="D38" s="275"/>
      <c r="E38" s="275"/>
      <c r="F38" s="275"/>
      <c r="G38" s="275"/>
      <c r="H38" s="275"/>
      <c r="I38" s="275"/>
      <c r="J38" s="275"/>
      <c r="K38" s="275"/>
      <c r="L38" s="275"/>
      <c r="M38" s="275"/>
      <c r="N38" s="275"/>
      <c r="O38" s="275"/>
      <c r="P38" s="275"/>
      <c r="Q38" s="275"/>
      <c r="R38" s="275"/>
      <c r="S38" s="331"/>
      <c r="T38" s="50"/>
      <c r="U38" s="275"/>
      <c r="V38" s="275"/>
      <c r="W38" s="275"/>
      <c r="X38" s="275"/>
      <c r="Y38" s="275"/>
      <c r="Z38" s="275"/>
      <c r="AA38" s="275"/>
      <c r="AB38" s="275"/>
      <c r="AC38" s="275"/>
      <c r="AD38" s="275"/>
      <c r="AE38" s="275"/>
      <c r="AF38" s="275"/>
      <c r="AG38" s="275"/>
      <c r="AH38" s="275"/>
      <c r="AI38" s="275"/>
      <c r="AJ38" s="275"/>
      <c r="AK38" s="275"/>
      <c r="AL38" s="331"/>
      <c r="AM38" s="50"/>
      <c r="AN38" s="275"/>
      <c r="AO38" s="275"/>
      <c r="AP38" s="275"/>
      <c r="AQ38" s="275"/>
      <c r="AR38" s="275"/>
      <c r="AS38" s="275"/>
      <c r="AT38" s="275"/>
      <c r="AU38" s="275"/>
      <c r="AV38" s="275"/>
      <c r="AW38" s="275"/>
      <c r="AX38" s="275"/>
      <c r="AY38" s="275"/>
      <c r="AZ38" s="275"/>
      <c r="BA38" s="275"/>
      <c r="BB38" s="275"/>
      <c r="BC38" s="275"/>
      <c r="BD38" s="275"/>
      <c r="BE38" s="331"/>
      <c r="BF38" s="50"/>
      <c r="BG38" s="275"/>
      <c r="BH38" s="275"/>
      <c r="BI38" s="275"/>
      <c r="BJ38" s="275"/>
      <c r="BK38" s="275"/>
      <c r="BL38" s="275"/>
      <c r="BM38" s="275"/>
      <c r="BN38" s="275"/>
      <c r="BO38" s="275"/>
      <c r="BP38" s="275"/>
      <c r="BQ38" s="275"/>
      <c r="BR38" s="275"/>
      <c r="BS38" s="275"/>
      <c r="BT38" s="275"/>
      <c r="BU38" s="275"/>
      <c r="BV38" s="275"/>
      <c r="BW38" s="275"/>
      <c r="BX38" s="331"/>
    </row>
    <row r="39" ht="12.75" customHeight="1">
      <c r="A39" s="50"/>
      <c r="B39" s="275"/>
      <c r="C39" s="275"/>
      <c r="D39" s="275"/>
      <c r="E39" s="275"/>
      <c r="F39" s="275"/>
      <c r="G39" s="275"/>
      <c r="H39" s="275"/>
      <c r="I39" s="275"/>
      <c r="J39" s="275"/>
      <c r="K39" s="275"/>
      <c r="L39" s="275"/>
      <c r="M39" s="275"/>
      <c r="N39" s="275"/>
      <c r="O39" s="275"/>
      <c r="P39" s="275"/>
      <c r="Q39" s="275"/>
      <c r="R39" s="275"/>
      <c r="S39" s="331"/>
      <c r="T39" s="50"/>
      <c r="U39" s="275"/>
      <c r="V39" s="275"/>
      <c r="W39" s="275"/>
      <c r="X39" s="275"/>
      <c r="Y39" s="275"/>
      <c r="Z39" s="275"/>
      <c r="AA39" s="275"/>
      <c r="AB39" s="275"/>
      <c r="AC39" s="275"/>
      <c r="AD39" s="275"/>
      <c r="AE39" s="275"/>
      <c r="AF39" s="275"/>
      <c r="AG39" s="275"/>
      <c r="AH39" s="275"/>
      <c r="AI39" s="275"/>
      <c r="AJ39" s="275"/>
      <c r="AK39" s="275"/>
      <c r="AL39" s="331"/>
      <c r="AM39" s="50"/>
      <c r="AN39" s="275"/>
      <c r="AO39" s="275"/>
      <c r="AP39" s="275"/>
      <c r="AQ39" s="275"/>
      <c r="AR39" s="275"/>
      <c r="AS39" s="275"/>
      <c r="AT39" s="275"/>
      <c r="AU39" s="275"/>
      <c r="AV39" s="275"/>
      <c r="AW39" s="275"/>
      <c r="AX39" s="275"/>
      <c r="AY39" s="275"/>
      <c r="AZ39" s="275"/>
      <c r="BA39" s="275"/>
      <c r="BB39" s="275"/>
      <c r="BC39" s="275"/>
      <c r="BD39" s="275"/>
      <c r="BE39" s="331"/>
      <c r="BF39" s="50"/>
      <c r="BG39" s="275"/>
      <c r="BH39" s="275"/>
      <c r="BI39" s="275"/>
      <c r="BJ39" s="275"/>
      <c r="BK39" s="275"/>
      <c r="BL39" s="275"/>
      <c r="BM39" s="275"/>
      <c r="BN39" s="275"/>
      <c r="BO39" s="275"/>
      <c r="BP39" s="275"/>
      <c r="BQ39" s="275"/>
      <c r="BR39" s="275"/>
      <c r="BS39" s="275"/>
      <c r="BT39" s="275"/>
      <c r="BU39" s="275"/>
      <c r="BV39" s="275"/>
      <c r="BW39" s="275"/>
      <c r="BX39" s="331"/>
    </row>
    <row r="40" ht="12.75" customHeight="1">
      <c r="A40" s="50"/>
      <c r="B40" s="275"/>
      <c r="C40" s="275"/>
      <c r="D40" s="275"/>
      <c r="E40" s="275"/>
      <c r="F40" s="275"/>
      <c r="G40" s="275"/>
      <c r="H40" s="275"/>
      <c r="I40" s="275"/>
      <c r="J40" s="275"/>
      <c r="K40" s="275"/>
      <c r="L40" s="275"/>
      <c r="M40" s="275"/>
      <c r="N40" s="275"/>
      <c r="O40" s="275"/>
      <c r="P40" s="275"/>
      <c r="Q40" s="275"/>
      <c r="R40" s="275"/>
      <c r="S40" s="331"/>
      <c r="T40" s="50"/>
      <c r="U40" s="275"/>
      <c r="V40" s="275"/>
      <c r="W40" s="275"/>
      <c r="X40" s="275"/>
      <c r="Y40" s="275"/>
      <c r="Z40" s="275"/>
      <c r="AA40" s="275"/>
      <c r="AB40" s="275"/>
      <c r="AC40" s="275"/>
      <c r="AD40" s="275"/>
      <c r="AE40" s="275"/>
      <c r="AF40" s="275"/>
      <c r="AG40" s="275"/>
      <c r="AH40" s="275"/>
      <c r="AI40" s="275"/>
      <c r="AJ40" s="275"/>
      <c r="AK40" s="275"/>
      <c r="AL40" s="331"/>
      <c r="AM40" s="50"/>
      <c r="AN40" s="275"/>
      <c r="AO40" s="275"/>
      <c r="AP40" s="275"/>
      <c r="AQ40" s="275"/>
      <c r="AR40" s="275"/>
      <c r="AS40" s="275"/>
      <c r="AT40" s="275"/>
      <c r="AU40" s="275"/>
      <c r="AV40" s="275"/>
      <c r="AW40" s="275"/>
      <c r="AX40" s="275"/>
      <c r="AY40" s="275"/>
      <c r="AZ40" s="275"/>
      <c r="BA40" s="275"/>
      <c r="BB40" s="275"/>
      <c r="BC40" s="275"/>
      <c r="BD40" s="275"/>
      <c r="BE40" s="331"/>
      <c r="BF40" s="50"/>
      <c r="BG40" s="275"/>
      <c r="BH40" s="275"/>
      <c r="BI40" s="275"/>
      <c r="BJ40" s="275"/>
      <c r="BK40" s="275"/>
      <c r="BL40" s="275"/>
      <c r="BM40" s="275"/>
      <c r="BN40" s="275"/>
      <c r="BO40" s="275"/>
      <c r="BP40" s="275"/>
      <c r="BQ40" s="275"/>
      <c r="BR40" s="275"/>
      <c r="BS40" s="275"/>
      <c r="BT40" s="275"/>
      <c r="BU40" s="275"/>
      <c r="BV40" s="275"/>
      <c r="BW40" s="275"/>
      <c r="BX40" s="331"/>
    </row>
    <row r="41" ht="12.75" customHeight="1">
      <c r="A41" s="50"/>
      <c r="B41" s="275"/>
      <c r="C41" s="275"/>
      <c r="D41" s="275"/>
      <c r="E41" s="275"/>
      <c r="F41" s="275"/>
      <c r="G41" s="275"/>
      <c r="H41" s="275"/>
      <c r="I41" s="275"/>
      <c r="J41" s="275"/>
      <c r="K41" s="275"/>
      <c r="L41" s="275"/>
      <c r="M41" s="275"/>
      <c r="N41" s="275"/>
      <c r="O41" s="275"/>
      <c r="P41" s="275"/>
      <c r="Q41" s="275"/>
      <c r="R41" s="275"/>
      <c r="S41" s="331"/>
      <c r="T41" s="50"/>
      <c r="U41" s="275"/>
      <c r="V41" s="275"/>
      <c r="W41" s="275"/>
      <c r="X41" s="275"/>
      <c r="Y41" s="275"/>
      <c r="Z41" s="275"/>
      <c r="AA41" s="275"/>
      <c r="AB41" s="275"/>
      <c r="AC41" s="275"/>
      <c r="AD41" s="275"/>
      <c r="AE41" s="275"/>
      <c r="AF41" s="275"/>
      <c r="AG41" s="275"/>
      <c r="AH41" s="275"/>
      <c r="AI41" s="275"/>
      <c r="AJ41" s="275"/>
      <c r="AK41" s="275"/>
      <c r="AL41" s="331"/>
      <c r="AM41" s="50"/>
      <c r="AN41" s="275"/>
      <c r="AO41" s="275"/>
      <c r="AP41" s="275"/>
      <c r="AQ41" s="275"/>
      <c r="AR41" s="275"/>
      <c r="AS41" s="275"/>
      <c r="AT41" s="275"/>
      <c r="AU41" s="275"/>
      <c r="AV41" s="275"/>
      <c r="AW41" s="275"/>
      <c r="AX41" s="275"/>
      <c r="AY41" s="275"/>
      <c r="AZ41" s="275"/>
      <c r="BA41" s="275"/>
      <c r="BB41" s="275"/>
      <c r="BC41" s="275"/>
      <c r="BD41" s="275"/>
      <c r="BE41" s="331"/>
      <c r="BF41" s="50"/>
      <c r="BG41" s="275"/>
      <c r="BH41" s="275"/>
      <c r="BI41" s="275"/>
      <c r="BJ41" s="275"/>
      <c r="BK41" s="275"/>
      <c r="BL41" s="275"/>
      <c r="BM41" s="275"/>
      <c r="BN41" s="275"/>
      <c r="BO41" s="275"/>
      <c r="BP41" s="275"/>
      <c r="BQ41" s="275"/>
      <c r="BR41" s="275"/>
      <c r="BS41" s="275"/>
      <c r="BT41" s="275"/>
      <c r="BU41" s="275"/>
      <c r="BV41" s="275"/>
      <c r="BW41" s="275"/>
      <c r="BX41" s="331"/>
    </row>
    <row r="42" ht="12.75" customHeight="1">
      <c r="A42" s="50"/>
      <c r="B42" s="275"/>
      <c r="C42" s="275"/>
      <c r="D42" s="275"/>
      <c r="E42" s="275"/>
      <c r="F42" s="275"/>
      <c r="G42" s="275"/>
      <c r="H42" s="275"/>
      <c r="I42" s="275"/>
      <c r="J42" s="275"/>
      <c r="K42" s="275"/>
      <c r="L42" s="275"/>
      <c r="M42" s="275"/>
      <c r="N42" s="275"/>
      <c r="O42" s="275"/>
      <c r="P42" s="275"/>
      <c r="Q42" s="275"/>
      <c r="R42" s="275"/>
      <c r="S42" s="331"/>
      <c r="T42" s="50"/>
      <c r="U42" s="275"/>
      <c r="V42" s="275"/>
      <c r="W42" s="275"/>
      <c r="X42" s="275"/>
      <c r="Y42" s="275"/>
      <c r="Z42" s="275"/>
      <c r="AA42" s="275"/>
      <c r="AB42" s="275"/>
      <c r="AC42" s="275"/>
      <c r="AD42" s="275"/>
      <c r="AE42" s="275"/>
      <c r="AF42" s="275"/>
      <c r="AG42" s="275"/>
      <c r="AH42" s="275"/>
      <c r="AI42" s="275"/>
      <c r="AJ42" s="275"/>
      <c r="AK42" s="275"/>
      <c r="AL42" s="331"/>
      <c r="AM42" s="50"/>
      <c r="AN42" s="275"/>
      <c r="AO42" s="275"/>
      <c r="AP42" s="275"/>
      <c r="AQ42" s="275"/>
      <c r="AR42" s="275"/>
      <c r="AS42" s="275"/>
      <c r="AT42" s="275"/>
      <c r="AU42" s="275"/>
      <c r="AV42" s="275"/>
      <c r="AW42" s="275"/>
      <c r="AX42" s="275"/>
      <c r="AY42" s="275"/>
      <c r="AZ42" s="275"/>
      <c r="BA42" s="275"/>
      <c r="BB42" s="275"/>
      <c r="BC42" s="275"/>
      <c r="BD42" s="275"/>
      <c r="BE42" s="331"/>
      <c r="BF42" s="50"/>
      <c r="BG42" s="275"/>
      <c r="BH42" s="275"/>
      <c r="BI42" s="275"/>
      <c r="BJ42" s="275"/>
      <c r="BK42" s="275"/>
      <c r="BL42" s="275"/>
      <c r="BM42" s="275"/>
      <c r="BN42" s="275"/>
      <c r="BO42" s="275"/>
      <c r="BP42" s="275"/>
      <c r="BQ42" s="275"/>
      <c r="BR42" s="275"/>
      <c r="BS42" s="275"/>
      <c r="BT42" s="275"/>
      <c r="BU42" s="275"/>
      <c r="BV42" s="275"/>
      <c r="BW42" s="275"/>
      <c r="BX42" s="331"/>
    </row>
    <row r="43" ht="12.75" customHeight="1">
      <c r="A43" s="50"/>
      <c r="B43" s="275"/>
      <c r="C43" s="275"/>
      <c r="D43" s="275"/>
      <c r="E43" s="275"/>
      <c r="F43" s="275"/>
      <c r="G43" s="275"/>
      <c r="H43" s="275"/>
      <c r="I43" s="275"/>
      <c r="J43" s="275"/>
      <c r="K43" s="275"/>
      <c r="L43" s="275"/>
      <c r="M43" s="275"/>
      <c r="N43" s="275"/>
      <c r="O43" s="275"/>
      <c r="P43" s="275"/>
      <c r="Q43" s="275"/>
      <c r="R43" s="275"/>
      <c r="S43" s="331"/>
      <c r="T43" s="50"/>
      <c r="U43" s="275"/>
      <c r="V43" s="275"/>
      <c r="W43" s="275"/>
      <c r="X43" s="275"/>
      <c r="Y43" s="275"/>
      <c r="Z43" s="275"/>
      <c r="AA43" s="275"/>
      <c r="AB43" s="275"/>
      <c r="AC43" s="275"/>
      <c r="AD43" s="275"/>
      <c r="AE43" s="275"/>
      <c r="AF43" s="275"/>
      <c r="AG43" s="275"/>
      <c r="AH43" s="275"/>
      <c r="AI43" s="275"/>
      <c r="AJ43" s="275"/>
      <c r="AK43" s="275"/>
      <c r="AL43" s="331"/>
      <c r="AM43" s="50"/>
      <c r="AN43" s="275"/>
      <c r="AO43" s="275"/>
      <c r="AP43" s="275"/>
      <c r="AQ43" s="275"/>
      <c r="AR43" s="275"/>
      <c r="AS43" s="275"/>
      <c r="AT43" s="275"/>
      <c r="AU43" s="275"/>
      <c r="AV43" s="275"/>
      <c r="AW43" s="275"/>
      <c r="AX43" s="275"/>
      <c r="AY43" s="275"/>
      <c r="AZ43" s="275"/>
      <c r="BA43" s="275"/>
      <c r="BB43" s="275"/>
      <c r="BC43" s="275"/>
      <c r="BD43" s="275"/>
      <c r="BE43" s="331"/>
      <c r="BF43" s="50"/>
      <c r="BG43" s="275"/>
      <c r="BH43" s="275"/>
      <c r="BI43" s="275"/>
      <c r="BJ43" s="275"/>
      <c r="BK43" s="275"/>
      <c r="BL43" s="275"/>
      <c r="BM43" s="275"/>
      <c r="BN43" s="275"/>
      <c r="BO43" s="275"/>
      <c r="BP43" s="275"/>
      <c r="BQ43" s="275"/>
      <c r="BR43" s="275"/>
      <c r="BS43" s="275"/>
      <c r="BT43" s="275"/>
      <c r="BU43" s="275"/>
      <c r="BV43" s="275"/>
      <c r="BW43" s="275"/>
      <c r="BX43" s="331"/>
    </row>
    <row r="44" ht="12.75" customHeight="1">
      <c r="A44" s="55"/>
      <c r="B44" s="333"/>
      <c r="C44" s="333"/>
      <c r="D44" s="333"/>
      <c r="E44" s="333"/>
      <c r="F44" s="333"/>
      <c r="G44" s="333"/>
      <c r="H44" s="333"/>
      <c r="I44" s="333"/>
      <c r="J44" s="333"/>
      <c r="K44" s="333"/>
      <c r="L44" s="333"/>
      <c r="M44" s="333"/>
      <c r="N44" s="333"/>
      <c r="O44" s="333"/>
      <c r="P44" s="333"/>
      <c r="Q44" s="333"/>
      <c r="R44" s="333"/>
      <c r="S44" s="334"/>
      <c r="T44" s="55"/>
      <c r="U44" s="333"/>
      <c r="V44" s="333"/>
      <c r="W44" s="333"/>
      <c r="X44" s="333"/>
      <c r="Y44" s="333"/>
      <c r="Z44" s="333"/>
      <c r="AA44" s="333"/>
      <c r="AB44" s="333"/>
      <c r="AC44" s="333"/>
      <c r="AD44" s="333"/>
      <c r="AE44" s="333"/>
      <c r="AF44" s="333"/>
      <c r="AG44" s="333"/>
      <c r="AH44" s="333"/>
      <c r="AI44" s="333"/>
      <c r="AJ44" s="333"/>
      <c r="AK44" s="333"/>
      <c r="AL44" s="334"/>
      <c r="AM44" s="55"/>
      <c r="AN44" s="333"/>
      <c r="AO44" s="333"/>
      <c r="AP44" s="333"/>
      <c r="AQ44" s="333"/>
      <c r="AR44" s="333"/>
      <c r="AS44" s="333"/>
      <c r="AT44" s="333"/>
      <c r="AU44" s="333"/>
      <c r="AV44" s="333"/>
      <c r="AW44" s="333"/>
      <c r="AX44" s="333"/>
      <c r="AY44" s="333"/>
      <c r="AZ44" s="333"/>
      <c r="BA44" s="333"/>
      <c r="BB44" s="333"/>
      <c r="BC44" s="333"/>
      <c r="BD44" s="333"/>
      <c r="BE44" s="334"/>
      <c r="BF44" s="55"/>
      <c r="BG44" s="333"/>
      <c r="BH44" s="333"/>
      <c r="BI44" s="333"/>
      <c r="BJ44" s="333"/>
      <c r="BK44" s="333"/>
      <c r="BL44" s="333"/>
      <c r="BM44" s="333"/>
      <c r="BN44" s="333"/>
      <c r="BO44" s="333"/>
      <c r="BP44" s="333"/>
      <c r="BQ44" s="333"/>
      <c r="BR44" s="333"/>
      <c r="BS44" s="333"/>
      <c r="BT44" s="333"/>
      <c r="BU44" s="333"/>
      <c r="BV44" s="333"/>
      <c r="BW44" s="333"/>
      <c r="BX44" s="334"/>
    </row>
    <row r="45" ht="12.75" customHeight="1">
      <c r="A45" s="276" t="s">
        <v>229</v>
      </c>
      <c r="B45" s="16"/>
      <c r="C45" s="16"/>
      <c r="D45" s="16"/>
      <c r="E45" s="16"/>
      <c r="F45" s="16"/>
      <c r="G45" s="16"/>
      <c r="H45" s="16"/>
      <c r="I45" s="16"/>
      <c r="J45" s="16"/>
      <c r="K45" s="16"/>
      <c r="L45" s="16"/>
      <c r="M45" s="16"/>
      <c r="N45" s="16"/>
      <c r="O45" s="16"/>
      <c r="P45" s="16"/>
      <c r="Q45" s="16"/>
      <c r="R45" s="16"/>
      <c r="S45" s="277"/>
      <c r="T45" s="276" t="s">
        <v>229</v>
      </c>
      <c r="U45" s="16"/>
      <c r="V45" s="16"/>
      <c r="W45" s="16"/>
      <c r="X45" s="16"/>
      <c r="Y45" s="16"/>
      <c r="Z45" s="16"/>
      <c r="AA45" s="16"/>
      <c r="AB45" s="16"/>
      <c r="AC45" s="16"/>
      <c r="AD45" s="16"/>
      <c r="AE45" s="16"/>
      <c r="AF45" s="16"/>
      <c r="AG45" s="16"/>
      <c r="AH45" s="16"/>
      <c r="AI45" s="16"/>
      <c r="AJ45" s="16"/>
      <c r="AK45" s="16"/>
      <c r="AL45" s="277"/>
      <c r="AM45" s="276" t="s">
        <v>229</v>
      </c>
      <c r="AN45" s="16"/>
      <c r="AO45" s="16"/>
      <c r="AP45" s="16"/>
      <c r="AQ45" s="16"/>
      <c r="AR45" s="16"/>
      <c r="AS45" s="16"/>
      <c r="AT45" s="16"/>
      <c r="AU45" s="16"/>
      <c r="AV45" s="16"/>
      <c r="AW45" s="16"/>
      <c r="AX45" s="16"/>
      <c r="AY45" s="16"/>
      <c r="AZ45" s="16"/>
      <c r="BA45" s="16"/>
      <c r="BB45" s="16"/>
      <c r="BC45" s="16"/>
      <c r="BD45" s="16"/>
      <c r="BE45" s="277"/>
      <c r="BF45" s="276" t="s">
        <v>229</v>
      </c>
      <c r="BG45" s="16"/>
      <c r="BH45" s="16"/>
      <c r="BI45" s="16"/>
      <c r="BJ45" s="16"/>
      <c r="BK45" s="16"/>
      <c r="BL45" s="16"/>
      <c r="BM45" s="16"/>
      <c r="BN45" s="16"/>
      <c r="BO45" s="16"/>
      <c r="BP45" s="16"/>
      <c r="BQ45" s="16"/>
      <c r="BR45" s="16"/>
      <c r="BS45" s="16"/>
      <c r="BT45" s="16"/>
      <c r="BU45" s="16"/>
      <c r="BV45" s="16"/>
      <c r="BW45" s="16"/>
      <c r="BX45" s="277"/>
    </row>
    <row r="46" ht="12.75" customHeight="1">
      <c r="A46" s="278"/>
      <c r="B46" s="16"/>
      <c r="C46" s="16"/>
      <c r="D46" s="16"/>
      <c r="E46" s="16"/>
      <c r="F46" s="16"/>
      <c r="G46" s="16"/>
      <c r="H46" s="16"/>
      <c r="I46" s="16"/>
      <c r="J46" s="16"/>
      <c r="K46" s="16"/>
      <c r="L46" s="16"/>
      <c r="M46" s="16"/>
      <c r="N46" s="16"/>
      <c r="O46" s="16"/>
      <c r="P46" s="16"/>
      <c r="Q46" s="16"/>
      <c r="R46" s="16"/>
      <c r="S46" s="277"/>
      <c r="T46" s="278"/>
      <c r="U46" s="16"/>
      <c r="V46" s="16"/>
      <c r="W46" s="16"/>
      <c r="X46" s="16"/>
      <c r="Y46" s="16"/>
      <c r="Z46" s="16"/>
      <c r="AA46" s="16"/>
      <c r="AB46" s="16"/>
      <c r="AC46" s="16"/>
      <c r="AD46" s="16"/>
      <c r="AE46" s="16"/>
      <c r="AF46" s="16"/>
      <c r="AG46" s="16"/>
      <c r="AH46" s="16"/>
      <c r="AI46" s="16"/>
      <c r="AJ46" s="16"/>
      <c r="AK46" s="16"/>
      <c r="AL46" s="277"/>
      <c r="AM46" s="278"/>
      <c r="AN46" s="16"/>
      <c r="AO46" s="16"/>
      <c r="AP46" s="16"/>
      <c r="AQ46" s="16"/>
      <c r="AR46" s="16"/>
      <c r="AS46" s="16"/>
      <c r="AT46" s="16"/>
      <c r="AU46" s="16"/>
      <c r="AV46" s="16"/>
      <c r="AW46" s="16"/>
      <c r="AX46" s="16"/>
      <c r="AY46" s="16"/>
      <c r="AZ46" s="16"/>
      <c r="BA46" s="16"/>
      <c r="BB46" s="16"/>
      <c r="BC46" s="16"/>
      <c r="BD46" s="16"/>
      <c r="BE46" s="277"/>
      <c r="BF46" s="278"/>
      <c r="BG46" s="16"/>
      <c r="BH46" s="16"/>
      <c r="BI46" s="16"/>
      <c r="BJ46" s="16"/>
      <c r="BK46" s="16"/>
      <c r="BL46" s="16"/>
      <c r="BM46" s="16"/>
      <c r="BN46" s="16"/>
      <c r="BO46" s="16"/>
      <c r="BP46" s="16"/>
      <c r="BQ46" s="16"/>
      <c r="BR46" s="16"/>
      <c r="BS46" s="16"/>
      <c r="BT46" s="16"/>
      <c r="BU46" s="16"/>
      <c r="BV46" s="16"/>
      <c r="BW46" s="16"/>
      <c r="BX46" s="277"/>
    </row>
    <row r="47" ht="12.75" customHeight="1">
      <c r="A47" s="276" t="s">
        <v>320</v>
      </c>
      <c r="B47" s="282"/>
      <c r="C47" s="282"/>
      <c r="D47" s="282"/>
      <c r="E47" s="282"/>
      <c r="F47" s="282"/>
      <c r="G47" s="282"/>
      <c r="H47" s="282"/>
      <c r="I47" s="282"/>
      <c r="J47" s="282"/>
      <c r="K47" s="282"/>
      <c r="L47" s="282"/>
      <c r="M47" s="282"/>
      <c r="N47" s="282"/>
      <c r="O47" s="282"/>
      <c r="P47" s="282"/>
      <c r="Q47" s="282"/>
      <c r="R47" s="282"/>
      <c r="S47" s="283"/>
      <c r="T47" s="276" t="s">
        <v>320</v>
      </c>
      <c r="U47" s="282"/>
      <c r="V47" s="282"/>
      <c r="W47" s="282"/>
      <c r="X47" s="282"/>
      <c r="Y47" s="282"/>
      <c r="Z47" s="282"/>
      <c r="AA47" s="282"/>
      <c r="AB47" s="282"/>
      <c r="AC47" s="282"/>
      <c r="AD47" s="282"/>
      <c r="AE47" s="282"/>
      <c r="AF47" s="282"/>
      <c r="AG47" s="282"/>
      <c r="AH47" s="282"/>
      <c r="AI47" s="282"/>
      <c r="AJ47" s="282"/>
      <c r="AK47" s="282"/>
      <c r="AL47" s="283"/>
      <c r="AM47" s="276" t="s">
        <v>320</v>
      </c>
      <c r="AN47" s="282"/>
      <c r="AO47" s="282"/>
      <c r="AP47" s="282"/>
      <c r="AQ47" s="282"/>
      <c r="AR47" s="282"/>
      <c r="AS47" s="282"/>
      <c r="AT47" s="282"/>
      <c r="AU47" s="282"/>
      <c r="AV47" s="282"/>
      <c r="AW47" s="282"/>
      <c r="AX47" s="282"/>
      <c r="AY47" s="282"/>
      <c r="AZ47" s="282"/>
      <c r="BA47" s="282"/>
      <c r="BB47" s="282"/>
      <c r="BC47" s="282"/>
      <c r="BD47" s="282"/>
      <c r="BE47" s="283"/>
      <c r="BF47" s="276" t="s">
        <v>320</v>
      </c>
      <c r="BG47" s="282"/>
      <c r="BH47" s="282"/>
      <c r="BI47" s="282"/>
      <c r="BJ47" s="282"/>
      <c r="BK47" s="282"/>
      <c r="BL47" s="282"/>
      <c r="BM47" s="282"/>
      <c r="BN47" s="282"/>
      <c r="BO47" s="282"/>
      <c r="BP47" s="282"/>
      <c r="BQ47" s="282"/>
      <c r="BR47" s="282"/>
      <c r="BS47" s="282"/>
      <c r="BT47" s="282"/>
      <c r="BU47" s="282"/>
      <c r="BV47" s="282"/>
      <c r="BW47" s="282"/>
      <c r="BX47" s="283"/>
    </row>
    <row r="48" ht="12.75" customHeight="1">
      <c r="A48" s="284" t="s">
        <v>321</v>
      </c>
      <c r="C48" s="93"/>
      <c r="D48" s="285">
        <v>0.0</v>
      </c>
      <c r="E48" s="44"/>
      <c r="F48" s="335" t="s">
        <v>322</v>
      </c>
      <c r="G48" s="3"/>
      <c r="H48" s="279"/>
      <c r="I48" s="282"/>
      <c r="J48" s="282"/>
      <c r="K48" s="282"/>
      <c r="L48" s="282"/>
      <c r="M48" s="282"/>
      <c r="N48" s="282"/>
      <c r="O48" s="282"/>
      <c r="P48" s="282"/>
      <c r="Q48" s="282"/>
      <c r="R48" s="282"/>
      <c r="S48" s="283"/>
      <c r="T48" s="284" t="s">
        <v>321</v>
      </c>
      <c r="V48" s="93"/>
      <c r="W48" s="285">
        <v>0.0</v>
      </c>
      <c r="X48" s="44"/>
      <c r="Y48" s="335" t="s">
        <v>322</v>
      </c>
      <c r="Z48" s="3"/>
      <c r="AA48" s="279"/>
      <c r="AB48" s="282"/>
      <c r="AC48" s="282"/>
      <c r="AD48" s="282"/>
      <c r="AE48" s="282"/>
      <c r="AF48" s="282"/>
      <c r="AG48" s="282"/>
      <c r="AH48" s="282"/>
      <c r="AI48" s="282"/>
      <c r="AJ48" s="282"/>
      <c r="AK48" s="282"/>
      <c r="AL48" s="283"/>
      <c r="AM48" s="284" t="s">
        <v>321</v>
      </c>
      <c r="AO48" s="93"/>
      <c r="AP48" s="336">
        <v>0.0</v>
      </c>
      <c r="AQ48" s="337"/>
      <c r="AR48" s="335" t="s">
        <v>322</v>
      </c>
      <c r="AS48" s="3"/>
      <c r="AT48" s="279"/>
      <c r="AU48" s="282"/>
      <c r="AV48" s="282"/>
      <c r="AW48" s="282"/>
      <c r="AX48" s="282"/>
      <c r="AY48" s="282"/>
      <c r="AZ48" s="282"/>
      <c r="BA48" s="282"/>
      <c r="BB48" s="282"/>
      <c r="BC48" s="282"/>
      <c r="BD48" s="282"/>
      <c r="BE48" s="283"/>
      <c r="BF48" s="284" t="s">
        <v>321</v>
      </c>
      <c r="BH48" s="93"/>
      <c r="BI48" s="336">
        <v>0.0</v>
      </c>
      <c r="BJ48" s="337"/>
      <c r="BK48" s="335" t="s">
        <v>322</v>
      </c>
      <c r="BL48" s="3"/>
      <c r="BM48" s="279"/>
      <c r="BN48" s="282"/>
      <c r="BO48" s="282"/>
      <c r="BP48" s="282"/>
      <c r="BQ48" s="282"/>
      <c r="BR48" s="282"/>
      <c r="BS48" s="282"/>
      <c r="BT48" s="282"/>
      <c r="BU48" s="282"/>
      <c r="BV48" s="282"/>
      <c r="BW48" s="282"/>
      <c r="BX48" s="283"/>
    </row>
    <row r="49" ht="12.75" customHeight="1">
      <c r="A49" s="284" t="s">
        <v>323</v>
      </c>
      <c r="D49" s="285">
        <v>0.0</v>
      </c>
      <c r="E49" s="44"/>
      <c r="F49" s="3"/>
      <c r="G49" s="3"/>
      <c r="H49" s="279"/>
      <c r="I49" s="282"/>
      <c r="J49" s="282"/>
      <c r="K49" s="282"/>
      <c r="L49" s="282"/>
      <c r="M49" s="282"/>
      <c r="N49" s="282"/>
      <c r="O49" s="282"/>
      <c r="P49" s="282"/>
      <c r="Q49" s="282"/>
      <c r="R49" s="282"/>
      <c r="S49" s="283"/>
      <c r="T49" s="284" t="s">
        <v>323</v>
      </c>
      <c r="W49" s="285">
        <v>0.0</v>
      </c>
      <c r="X49" s="44"/>
      <c r="Y49" s="3"/>
      <c r="Z49" s="3"/>
      <c r="AA49" s="279"/>
      <c r="AB49" s="282"/>
      <c r="AC49" s="282"/>
      <c r="AD49" s="282"/>
      <c r="AE49" s="282"/>
      <c r="AF49" s="282"/>
      <c r="AG49" s="282"/>
      <c r="AH49" s="282"/>
      <c r="AI49" s="282"/>
      <c r="AJ49" s="282"/>
      <c r="AK49" s="282"/>
      <c r="AL49" s="283"/>
      <c r="AM49" s="284" t="s">
        <v>323</v>
      </c>
      <c r="AP49" s="285">
        <v>0.0</v>
      </c>
      <c r="AQ49" s="44"/>
      <c r="AR49" s="3"/>
      <c r="AS49" s="3"/>
      <c r="AT49" s="279"/>
      <c r="AU49" s="282"/>
      <c r="AV49" s="282"/>
      <c r="AW49" s="282"/>
      <c r="AX49" s="282"/>
      <c r="AY49" s="282"/>
      <c r="AZ49" s="282"/>
      <c r="BA49" s="282"/>
      <c r="BB49" s="282"/>
      <c r="BC49" s="282"/>
      <c r="BD49" s="282"/>
      <c r="BE49" s="283"/>
      <c r="BF49" s="284" t="s">
        <v>323</v>
      </c>
      <c r="BI49" s="285">
        <v>0.0</v>
      </c>
      <c r="BJ49" s="44"/>
      <c r="BK49" s="3"/>
      <c r="BL49" s="3"/>
      <c r="BM49" s="279"/>
      <c r="BN49" s="282"/>
      <c r="BO49" s="282"/>
      <c r="BP49" s="282"/>
      <c r="BQ49" s="282"/>
      <c r="BR49" s="282"/>
      <c r="BS49" s="282"/>
      <c r="BT49" s="282"/>
      <c r="BU49" s="282"/>
      <c r="BV49" s="282"/>
      <c r="BW49" s="282"/>
      <c r="BX49" s="283"/>
    </row>
    <row r="50" ht="12.75" customHeight="1">
      <c r="A50" s="291"/>
      <c r="B50" s="282"/>
      <c r="C50" s="282"/>
      <c r="D50" s="282"/>
      <c r="E50" s="282"/>
      <c r="F50" s="282"/>
      <c r="G50" s="282"/>
      <c r="H50" s="282"/>
      <c r="I50" s="282"/>
      <c r="J50" s="282"/>
      <c r="K50" s="282"/>
      <c r="L50" s="282"/>
      <c r="M50" s="282"/>
      <c r="N50" s="282"/>
      <c r="O50" s="282"/>
      <c r="P50" s="282"/>
      <c r="Q50" s="282"/>
      <c r="R50" s="282"/>
      <c r="S50" s="283"/>
      <c r="T50" s="291"/>
      <c r="U50" s="282"/>
      <c r="V50" s="282"/>
      <c r="W50" s="282"/>
      <c r="X50" s="282"/>
      <c r="Y50" s="282"/>
      <c r="Z50" s="282"/>
      <c r="AA50" s="282"/>
      <c r="AB50" s="282"/>
      <c r="AC50" s="282"/>
      <c r="AD50" s="282"/>
      <c r="AE50" s="282"/>
      <c r="AF50" s="282"/>
      <c r="AG50" s="282"/>
      <c r="AH50" s="282"/>
      <c r="AI50" s="282"/>
      <c r="AJ50" s="282"/>
      <c r="AK50" s="282"/>
      <c r="AL50" s="283"/>
      <c r="AM50" s="291"/>
      <c r="AN50" s="282"/>
      <c r="AO50" s="282"/>
      <c r="AP50" s="282"/>
      <c r="AQ50" s="282"/>
      <c r="AR50" s="282"/>
      <c r="AS50" s="282"/>
      <c r="AT50" s="282"/>
      <c r="AU50" s="282"/>
      <c r="AV50" s="282"/>
      <c r="AW50" s="282"/>
      <c r="AX50" s="282"/>
      <c r="AY50" s="282"/>
      <c r="AZ50" s="282"/>
      <c r="BA50" s="282"/>
      <c r="BB50" s="282"/>
      <c r="BC50" s="282"/>
      <c r="BD50" s="282"/>
      <c r="BE50" s="283"/>
      <c r="BF50" s="291"/>
      <c r="BG50" s="282"/>
      <c r="BH50" s="282"/>
      <c r="BI50" s="282"/>
      <c r="BJ50" s="282"/>
      <c r="BK50" s="282"/>
      <c r="BL50" s="282"/>
      <c r="BM50" s="282"/>
      <c r="BN50" s="282"/>
      <c r="BO50" s="282"/>
      <c r="BP50" s="282"/>
      <c r="BQ50" s="282"/>
      <c r="BR50" s="282"/>
      <c r="BS50" s="282"/>
      <c r="BT50" s="282"/>
      <c r="BU50" s="282"/>
      <c r="BV50" s="282"/>
      <c r="BW50" s="282"/>
      <c r="BX50" s="283"/>
    </row>
    <row r="51" ht="12.75" customHeight="1">
      <c r="A51" s="281" t="s">
        <v>324</v>
      </c>
      <c r="B51" s="282"/>
      <c r="C51" s="282"/>
      <c r="D51" s="282"/>
      <c r="E51" s="282"/>
      <c r="F51" s="282"/>
      <c r="G51" s="282"/>
      <c r="H51" s="282"/>
      <c r="I51" s="282"/>
      <c r="J51" s="282"/>
      <c r="K51" s="282"/>
      <c r="L51" s="282"/>
      <c r="M51" s="282"/>
      <c r="N51" s="282"/>
      <c r="O51" s="282"/>
      <c r="P51" s="282"/>
      <c r="Q51" s="282"/>
      <c r="R51" s="282"/>
      <c r="S51" s="283"/>
      <c r="T51" s="281" t="s">
        <v>324</v>
      </c>
      <c r="U51" s="282"/>
      <c r="V51" s="282"/>
      <c r="W51" s="282"/>
      <c r="X51" s="282"/>
      <c r="Y51" s="282"/>
      <c r="Z51" s="282"/>
      <c r="AA51" s="282"/>
      <c r="AB51" s="282"/>
      <c r="AC51" s="282"/>
      <c r="AD51" s="282"/>
      <c r="AE51" s="282"/>
      <c r="AF51" s="282"/>
      <c r="AG51" s="282"/>
      <c r="AH51" s="282"/>
      <c r="AI51" s="282"/>
      <c r="AJ51" s="282"/>
      <c r="AK51" s="282"/>
      <c r="AL51" s="283"/>
      <c r="AM51" s="281" t="s">
        <v>324</v>
      </c>
      <c r="AN51" s="282"/>
      <c r="AO51" s="282"/>
      <c r="AP51" s="282"/>
      <c r="AQ51" s="282"/>
      <c r="AR51" s="282"/>
      <c r="AS51" s="282"/>
      <c r="AT51" s="282"/>
      <c r="AU51" s="282"/>
      <c r="AV51" s="282"/>
      <c r="AW51" s="282"/>
      <c r="AX51" s="282"/>
      <c r="AY51" s="282"/>
      <c r="AZ51" s="282"/>
      <c r="BA51" s="282"/>
      <c r="BB51" s="282"/>
      <c r="BC51" s="282"/>
      <c r="BD51" s="282"/>
      <c r="BE51" s="283"/>
      <c r="BF51" s="281" t="s">
        <v>324</v>
      </c>
      <c r="BG51" s="282"/>
      <c r="BH51" s="282"/>
      <c r="BI51" s="282"/>
      <c r="BJ51" s="282"/>
      <c r="BK51" s="282"/>
      <c r="BL51" s="282"/>
      <c r="BM51" s="282"/>
      <c r="BN51" s="282"/>
      <c r="BO51" s="282"/>
      <c r="BP51" s="282"/>
      <c r="BQ51" s="282"/>
      <c r="BR51" s="282"/>
      <c r="BS51" s="282"/>
      <c r="BT51" s="282"/>
      <c r="BU51" s="282"/>
      <c r="BV51" s="282"/>
      <c r="BW51" s="282"/>
      <c r="BX51" s="283"/>
    </row>
    <row r="52" ht="15.75" customHeight="1">
      <c r="A52" s="3"/>
      <c r="B52" s="287" t="s">
        <v>325</v>
      </c>
      <c r="C52" s="93"/>
      <c r="D52" s="338">
        <f>'EV5.5.4 Alt. Matl - 3pt Bending'!C56+'EV5.5.4 Alt. Matl - 3pt Bending'!C57</f>
        <v>2</v>
      </c>
      <c r="E52" s="44"/>
      <c r="F52" s="339" t="str">
        <f>IF(_xlfn.ISFORMULA(D52),"","Please add explanation, for deviation from sum of skin thicknesses.")</f>
        <v/>
      </c>
      <c r="G52" s="279"/>
      <c r="H52" s="279"/>
      <c r="I52" s="279"/>
      <c r="J52" s="279"/>
      <c r="K52" s="279"/>
      <c r="L52" s="279"/>
      <c r="M52" s="279"/>
      <c r="N52" s="279"/>
      <c r="O52" s="282"/>
      <c r="P52" s="282"/>
      <c r="Q52" s="282"/>
      <c r="R52" s="282"/>
      <c r="S52" s="283"/>
      <c r="T52" s="3"/>
      <c r="U52" s="287" t="s">
        <v>326</v>
      </c>
      <c r="V52" s="93"/>
      <c r="W52" s="338">
        <f>'EV5.5.4 Alt. Matl - 3pt Bending'!V56+'EV5.5.4 Alt. Matl - 3pt Bending'!V57</f>
        <v>2</v>
      </c>
      <c r="X52" s="44"/>
      <c r="Y52" s="339" t="str">
        <f>IF(_xlfn.ISFORMULA(W52),"","Please add explanation, for deviation from sum of skin thicknesses.")</f>
        <v/>
      </c>
      <c r="Z52" s="279"/>
      <c r="AA52" s="279"/>
      <c r="AB52" s="279"/>
      <c r="AC52" s="279"/>
      <c r="AD52" s="279"/>
      <c r="AE52" s="279"/>
      <c r="AF52" s="279"/>
      <c r="AG52" s="279"/>
      <c r="AH52" s="282"/>
      <c r="AI52" s="282"/>
      <c r="AJ52" s="282"/>
      <c r="AK52" s="282"/>
      <c r="AL52" s="283"/>
      <c r="AM52" s="3"/>
      <c r="AN52" s="287" t="s">
        <v>327</v>
      </c>
      <c r="AO52" s="93"/>
      <c r="AP52" s="338">
        <f>'EV5.5.4 Alt. Matl - 3pt Bending'!AO56+'EV5.5.4 Alt. Matl - 3pt Bending'!AO57</f>
        <v>2</v>
      </c>
      <c r="AQ52" s="44"/>
      <c r="AR52" s="339" t="str">
        <f>IF(_xlfn.ISFORMULA(AP52),"","Please add explanation, for deviation from sum of skin thicknesses.")</f>
        <v/>
      </c>
      <c r="AS52" s="279"/>
      <c r="AT52" s="279"/>
      <c r="AU52" s="279"/>
      <c r="AV52" s="279"/>
      <c r="AW52" s="279"/>
      <c r="AX52" s="279"/>
      <c r="AY52" s="279"/>
      <c r="AZ52" s="279"/>
      <c r="BA52" s="282"/>
      <c r="BB52" s="282"/>
      <c r="BC52" s="282"/>
      <c r="BD52" s="282"/>
      <c r="BE52" s="283"/>
      <c r="BF52" s="3"/>
      <c r="BG52" s="287" t="s">
        <v>328</v>
      </c>
      <c r="BH52" s="93"/>
      <c r="BI52" s="338">
        <f>'EV5.5.4 Alt. Matl - 3pt Bending'!BH56+'EV5.5.4 Alt. Matl - 3pt Bending'!BH57</f>
        <v>2</v>
      </c>
      <c r="BJ52" s="44"/>
      <c r="BK52" s="339" t="str">
        <f>IF(_xlfn.ISFORMULA(BI52),"","Please add explanation, for deviation from sum of skin thicknesses.")</f>
        <v/>
      </c>
      <c r="BL52" s="279"/>
      <c r="BM52" s="279"/>
      <c r="BN52" s="279"/>
      <c r="BO52" s="279"/>
      <c r="BP52" s="279"/>
      <c r="BQ52" s="279"/>
      <c r="BR52" s="279"/>
      <c r="BS52" s="279"/>
      <c r="BT52" s="282"/>
      <c r="BU52" s="282"/>
      <c r="BV52" s="282"/>
      <c r="BW52" s="282"/>
      <c r="BX52" s="283"/>
    </row>
    <row r="53" ht="15.75" customHeight="1">
      <c r="A53" s="302"/>
      <c r="B53" s="287"/>
      <c r="C53" s="304"/>
      <c r="D53" s="340"/>
      <c r="E53" s="279"/>
      <c r="F53" s="279"/>
      <c r="G53" s="279"/>
      <c r="H53" s="279"/>
      <c r="I53" s="279"/>
      <c r="J53" s="279"/>
      <c r="K53" s="279"/>
      <c r="L53" s="279"/>
      <c r="M53" s="279"/>
      <c r="N53" s="279"/>
      <c r="O53" s="282"/>
      <c r="P53" s="282"/>
      <c r="Q53" s="282"/>
      <c r="R53" s="282"/>
      <c r="S53" s="283"/>
      <c r="T53" s="302"/>
      <c r="U53" s="287"/>
      <c r="V53" s="304"/>
      <c r="W53" s="340"/>
      <c r="X53" s="279"/>
      <c r="Y53" s="279"/>
      <c r="Z53" s="279"/>
      <c r="AA53" s="279"/>
      <c r="AB53" s="279"/>
      <c r="AC53" s="279"/>
      <c r="AD53" s="279"/>
      <c r="AE53" s="279"/>
      <c r="AF53" s="279"/>
      <c r="AG53" s="279"/>
      <c r="AH53" s="282"/>
      <c r="AI53" s="282"/>
      <c r="AJ53" s="282"/>
      <c r="AK53" s="282"/>
      <c r="AL53" s="283"/>
      <c r="AM53" s="302"/>
      <c r="AN53" s="287"/>
      <c r="AO53" s="304"/>
      <c r="AP53" s="340"/>
      <c r="AQ53" s="279"/>
      <c r="AR53" s="279"/>
      <c r="AS53" s="279"/>
      <c r="AT53" s="279"/>
      <c r="AU53" s="279"/>
      <c r="AV53" s="279"/>
      <c r="AW53" s="279"/>
      <c r="AX53" s="279"/>
      <c r="AY53" s="279"/>
      <c r="AZ53" s="279"/>
      <c r="BA53" s="282"/>
      <c r="BB53" s="282"/>
      <c r="BC53" s="282"/>
      <c r="BD53" s="282"/>
      <c r="BE53" s="283"/>
      <c r="BF53" s="302"/>
      <c r="BG53" s="287"/>
      <c r="BH53" s="304"/>
      <c r="BI53" s="340"/>
      <c r="BJ53" s="279"/>
      <c r="BK53" s="279"/>
      <c r="BL53" s="279"/>
      <c r="BM53" s="279"/>
      <c r="BN53" s="279"/>
      <c r="BO53" s="279"/>
      <c r="BP53" s="279"/>
      <c r="BQ53" s="279"/>
      <c r="BR53" s="279"/>
      <c r="BS53" s="279"/>
      <c r="BT53" s="282"/>
      <c r="BU53" s="282"/>
      <c r="BV53" s="282"/>
      <c r="BW53" s="282"/>
      <c r="BX53" s="283"/>
    </row>
    <row r="54" ht="15.75" customHeight="1">
      <c r="A54" s="341" t="s">
        <v>329</v>
      </c>
      <c r="C54" s="93"/>
      <c r="D54" s="342">
        <f>IF(D52&gt;0,D48/(PI()*25*D52),0)</f>
        <v>0</v>
      </c>
      <c r="E54" s="44"/>
      <c r="F54" s="279"/>
      <c r="G54" s="279"/>
      <c r="H54" s="279"/>
      <c r="I54" s="279"/>
      <c r="J54" s="279"/>
      <c r="K54" s="279"/>
      <c r="L54" s="279"/>
      <c r="M54" s="343" t="s">
        <v>330</v>
      </c>
      <c r="N54" s="279"/>
      <c r="O54" s="279"/>
      <c r="P54" s="282"/>
      <c r="Q54" s="282"/>
      <c r="R54" s="282"/>
      <c r="S54" s="283"/>
      <c r="T54" s="341" t="s">
        <v>331</v>
      </c>
      <c r="V54" s="93"/>
      <c r="W54" s="342">
        <f>IF(W52&gt;0,W48/(PI()*25*W52),0)</f>
        <v>0</v>
      </c>
      <c r="X54" s="44"/>
      <c r="Y54" s="279"/>
      <c r="Z54" s="279"/>
      <c r="AA54" s="279"/>
      <c r="AB54" s="279"/>
      <c r="AC54" s="279"/>
      <c r="AD54" s="279"/>
      <c r="AE54" s="279"/>
      <c r="AF54" s="279"/>
      <c r="AG54" s="279"/>
      <c r="AH54" s="279"/>
      <c r="AI54" s="282"/>
      <c r="AJ54" s="282"/>
      <c r="AK54" s="282"/>
      <c r="AL54" s="283"/>
      <c r="AM54" s="341" t="s">
        <v>332</v>
      </c>
      <c r="AO54" s="93"/>
      <c r="AP54" s="342">
        <f>IF(AP52&gt;0,AP48/(PI()*25*AP52),0)</f>
        <v>0</v>
      </c>
      <c r="AQ54" s="44"/>
      <c r="AR54" s="279"/>
      <c r="AS54" s="279"/>
      <c r="AT54" s="279"/>
      <c r="AU54" s="279"/>
      <c r="AV54" s="279"/>
      <c r="AW54" s="279"/>
      <c r="AX54" s="279"/>
      <c r="AY54" s="279"/>
      <c r="AZ54" s="279"/>
      <c r="BA54" s="279"/>
      <c r="BB54" s="282"/>
      <c r="BC54" s="282"/>
      <c r="BD54" s="282"/>
      <c r="BE54" s="283"/>
      <c r="BF54" s="341" t="s">
        <v>333</v>
      </c>
      <c r="BH54" s="93"/>
      <c r="BI54" s="342">
        <f>IF(BI52&gt;0,BI48/(PI()*25*BI52),0)</f>
        <v>0</v>
      </c>
      <c r="BJ54" s="44"/>
      <c r="BK54" s="279"/>
      <c r="BL54" s="279"/>
      <c r="BM54" s="279"/>
      <c r="BN54" s="279"/>
      <c r="BO54" s="279"/>
      <c r="BP54" s="279"/>
      <c r="BQ54" s="279"/>
      <c r="BR54" s="279"/>
      <c r="BS54" s="279"/>
      <c r="BT54" s="279"/>
      <c r="BU54" s="282"/>
      <c r="BV54" s="282"/>
      <c r="BW54" s="282"/>
      <c r="BX54" s="283"/>
    </row>
    <row r="55" ht="12.75" customHeight="1">
      <c r="A55" s="308"/>
      <c r="B55" s="311"/>
      <c r="C55" s="311"/>
      <c r="D55" s="311"/>
      <c r="E55" s="311"/>
      <c r="F55" s="311"/>
      <c r="G55" s="311"/>
      <c r="H55" s="311"/>
      <c r="I55" s="311"/>
      <c r="J55" s="311"/>
      <c r="K55" s="311"/>
      <c r="L55" s="311"/>
      <c r="M55" s="311"/>
      <c r="N55" s="311"/>
      <c r="O55" s="311"/>
      <c r="P55" s="311"/>
      <c r="Q55" s="311"/>
      <c r="R55" s="311"/>
      <c r="S55" s="312"/>
      <c r="T55" s="308"/>
      <c r="U55" s="311"/>
      <c r="V55" s="311"/>
      <c r="W55" s="311"/>
      <c r="X55" s="311"/>
      <c r="Y55" s="311"/>
      <c r="Z55" s="311"/>
      <c r="AA55" s="311"/>
      <c r="AB55" s="311"/>
      <c r="AC55" s="311"/>
      <c r="AD55" s="311"/>
      <c r="AE55" s="311"/>
      <c r="AF55" s="311"/>
      <c r="AG55" s="311"/>
      <c r="AH55" s="311"/>
      <c r="AI55" s="311"/>
      <c r="AJ55" s="311"/>
      <c r="AK55" s="311"/>
      <c r="AL55" s="312"/>
      <c r="AM55" s="308"/>
      <c r="AN55" s="311"/>
      <c r="AO55" s="311"/>
      <c r="AP55" s="311"/>
      <c r="AQ55" s="311"/>
      <c r="AR55" s="311"/>
      <c r="AS55" s="311"/>
      <c r="AT55" s="311"/>
      <c r="AU55" s="311"/>
      <c r="AV55" s="311"/>
      <c r="AW55" s="311"/>
      <c r="AX55" s="311"/>
      <c r="AY55" s="311"/>
      <c r="AZ55" s="311"/>
      <c r="BA55" s="311"/>
      <c r="BB55" s="311"/>
      <c r="BC55" s="311"/>
      <c r="BD55" s="311"/>
      <c r="BE55" s="312"/>
      <c r="BF55" s="308"/>
      <c r="BG55" s="311"/>
      <c r="BH55" s="311"/>
      <c r="BI55" s="311"/>
      <c r="BJ55" s="311"/>
      <c r="BK55" s="311"/>
      <c r="BL55" s="311"/>
      <c r="BM55" s="311"/>
      <c r="BN55" s="311"/>
      <c r="BO55" s="311"/>
      <c r="BP55" s="311"/>
      <c r="BQ55" s="311"/>
      <c r="BR55" s="311"/>
      <c r="BS55" s="311"/>
      <c r="BT55" s="311"/>
      <c r="BU55" s="311"/>
      <c r="BV55" s="311"/>
      <c r="BW55" s="311"/>
      <c r="BX55" s="312"/>
    </row>
    <row r="56" ht="12.75" customHeight="1">
      <c r="A56" s="320" t="s">
        <v>300</v>
      </c>
      <c r="B56" s="3"/>
      <c r="C56" s="3"/>
      <c r="D56" s="3"/>
      <c r="E56" s="3"/>
      <c r="F56" s="3"/>
      <c r="G56" s="3"/>
      <c r="H56" s="3"/>
      <c r="I56" s="3"/>
      <c r="J56" s="3"/>
      <c r="K56" s="3"/>
      <c r="L56" s="3"/>
      <c r="M56" s="3"/>
      <c r="N56" s="3"/>
      <c r="O56" s="3"/>
      <c r="P56" s="3"/>
      <c r="Q56" s="3"/>
      <c r="R56" s="3"/>
      <c r="S56" s="239"/>
      <c r="T56" s="320" t="s">
        <v>300</v>
      </c>
      <c r="U56" s="3"/>
      <c r="V56" s="3"/>
      <c r="W56" s="3"/>
      <c r="X56" s="3"/>
      <c r="Y56" s="3"/>
      <c r="Z56" s="3"/>
      <c r="AA56" s="3"/>
      <c r="AB56" s="3"/>
      <c r="AC56" s="3"/>
      <c r="AD56" s="3"/>
      <c r="AE56" s="3"/>
      <c r="AF56" s="3"/>
      <c r="AG56" s="3"/>
      <c r="AH56" s="3"/>
      <c r="AI56" s="3"/>
      <c r="AJ56" s="3"/>
      <c r="AK56" s="3"/>
      <c r="AL56" s="239"/>
      <c r="AM56" s="320" t="s">
        <v>300</v>
      </c>
      <c r="AN56" s="3"/>
      <c r="AO56" s="3"/>
      <c r="AP56" s="3"/>
      <c r="AQ56" s="3"/>
      <c r="AR56" s="3"/>
      <c r="AS56" s="3"/>
      <c r="AT56" s="3"/>
      <c r="AU56" s="3"/>
      <c r="AV56" s="3"/>
      <c r="AW56" s="3"/>
      <c r="AX56" s="3"/>
      <c r="AY56" s="3"/>
      <c r="AZ56" s="3"/>
      <c r="BA56" s="3"/>
      <c r="BB56" s="3"/>
      <c r="BC56" s="3"/>
      <c r="BD56" s="3"/>
      <c r="BE56" s="239"/>
      <c r="BF56" s="320" t="s">
        <v>300</v>
      </c>
      <c r="BG56" s="3"/>
      <c r="BH56" s="3"/>
      <c r="BI56" s="3"/>
      <c r="BJ56" s="3"/>
      <c r="BK56" s="3"/>
      <c r="BL56" s="3"/>
      <c r="BM56" s="3"/>
      <c r="BN56" s="3"/>
      <c r="BO56" s="3"/>
      <c r="BP56" s="3"/>
      <c r="BQ56" s="3"/>
      <c r="BR56" s="3"/>
      <c r="BS56" s="3"/>
      <c r="BT56" s="3"/>
      <c r="BU56" s="3"/>
      <c r="BV56" s="3"/>
      <c r="BW56" s="3"/>
      <c r="BX56" s="239"/>
    </row>
    <row r="57" ht="12.75" customHeight="1">
      <c r="A57" s="279" t="s">
        <v>334</v>
      </c>
      <c r="B57" s="3"/>
      <c r="C57" s="3"/>
      <c r="D57" s="3"/>
      <c r="E57" s="3"/>
      <c r="F57" s="3"/>
      <c r="G57" s="3"/>
      <c r="H57" s="3"/>
      <c r="I57" s="3"/>
      <c r="J57" s="3"/>
      <c r="K57" s="3"/>
      <c r="L57" s="3"/>
      <c r="M57" s="3"/>
      <c r="N57" s="3"/>
      <c r="O57" s="3"/>
      <c r="P57" s="3"/>
      <c r="Q57" s="3"/>
      <c r="R57" s="3"/>
      <c r="S57" s="239"/>
      <c r="T57" s="279" t="s">
        <v>335</v>
      </c>
      <c r="U57" s="3"/>
      <c r="V57" s="3"/>
      <c r="W57" s="3"/>
      <c r="X57" s="3"/>
      <c r="Y57" s="3"/>
      <c r="Z57" s="3"/>
      <c r="AA57" s="3"/>
      <c r="AB57" s="3"/>
      <c r="AC57" s="3"/>
      <c r="AD57" s="3"/>
      <c r="AE57" s="3"/>
      <c r="AF57" s="3"/>
      <c r="AG57" s="3"/>
      <c r="AH57" s="3"/>
      <c r="AI57" s="3"/>
      <c r="AJ57" s="3"/>
      <c r="AK57" s="3"/>
      <c r="AL57" s="239"/>
      <c r="AM57" s="279" t="s">
        <v>336</v>
      </c>
      <c r="AN57" s="3"/>
      <c r="AO57" s="3"/>
      <c r="AP57" s="3"/>
      <c r="AQ57" s="3"/>
      <c r="AR57" s="3"/>
      <c r="AS57" s="3"/>
      <c r="AT57" s="3"/>
      <c r="AU57" s="3"/>
      <c r="AV57" s="3"/>
      <c r="AW57" s="3"/>
      <c r="AX57" s="3"/>
      <c r="AY57" s="3"/>
      <c r="AZ57" s="3"/>
      <c r="BA57" s="3"/>
      <c r="BB57" s="3"/>
      <c r="BC57" s="3"/>
      <c r="BD57" s="3"/>
      <c r="BE57" s="239"/>
      <c r="BF57" s="279" t="s">
        <v>337</v>
      </c>
      <c r="BG57" s="3"/>
      <c r="BH57" s="3"/>
      <c r="BI57" s="3"/>
      <c r="BJ57" s="3"/>
      <c r="BK57" s="3"/>
      <c r="BL57" s="3"/>
      <c r="BM57" s="3"/>
      <c r="BN57" s="3"/>
      <c r="BO57" s="3"/>
      <c r="BP57" s="3"/>
      <c r="BQ57" s="3"/>
      <c r="BR57" s="3"/>
      <c r="BS57" s="3"/>
      <c r="BT57" s="3"/>
      <c r="BU57" s="3"/>
      <c r="BV57" s="3"/>
      <c r="BW57" s="3"/>
      <c r="BX57" s="239"/>
    </row>
    <row r="58" ht="12.75" customHeight="1">
      <c r="A58" s="279" t="s">
        <v>306</v>
      </c>
      <c r="B58" s="3"/>
      <c r="C58" s="3"/>
      <c r="D58" s="3"/>
      <c r="E58" s="3"/>
      <c r="F58" s="3"/>
      <c r="G58" s="3"/>
      <c r="H58" s="3"/>
      <c r="I58" s="3"/>
      <c r="J58" s="3"/>
      <c r="K58" s="3"/>
      <c r="L58" s="3"/>
      <c r="M58" s="3"/>
      <c r="N58" s="3"/>
      <c r="O58" s="3"/>
      <c r="P58" s="3"/>
      <c r="Q58" s="3"/>
      <c r="R58" s="3"/>
      <c r="S58" s="239"/>
      <c r="T58" s="279" t="s">
        <v>306</v>
      </c>
      <c r="U58" s="3"/>
      <c r="V58" s="3"/>
      <c r="W58" s="3"/>
      <c r="X58" s="3"/>
      <c r="Y58" s="3"/>
      <c r="Z58" s="3"/>
      <c r="AA58" s="3"/>
      <c r="AB58" s="3"/>
      <c r="AC58" s="3"/>
      <c r="AD58" s="3"/>
      <c r="AE58" s="3"/>
      <c r="AF58" s="3"/>
      <c r="AG58" s="3"/>
      <c r="AH58" s="3"/>
      <c r="AI58" s="3"/>
      <c r="AJ58" s="3"/>
      <c r="AK58" s="3"/>
      <c r="AL58" s="239"/>
      <c r="AM58" s="279" t="s">
        <v>306</v>
      </c>
      <c r="AN58" s="3"/>
      <c r="AO58" s="3"/>
      <c r="AP58" s="3"/>
      <c r="AQ58" s="3"/>
      <c r="AR58" s="3"/>
      <c r="AS58" s="3"/>
      <c r="AT58" s="3"/>
      <c r="AU58" s="3"/>
      <c r="AV58" s="3"/>
      <c r="AW58" s="3"/>
      <c r="AX58" s="3"/>
      <c r="AY58" s="3"/>
      <c r="AZ58" s="3"/>
      <c r="BA58" s="3"/>
      <c r="BB58" s="3"/>
      <c r="BC58" s="3"/>
      <c r="BD58" s="3"/>
      <c r="BE58" s="239"/>
      <c r="BF58" s="279" t="s">
        <v>306</v>
      </c>
      <c r="BG58" s="3"/>
      <c r="BH58" s="3"/>
      <c r="BI58" s="3"/>
      <c r="BJ58" s="3"/>
      <c r="BK58" s="3"/>
      <c r="BL58" s="3"/>
      <c r="BM58" s="3"/>
      <c r="BN58" s="3"/>
      <c r="BO58" s="3"/>
      <c r="BP58" s="3"/>
      <c r="BQ58" s="3"/>
      <c r="BR58" s="3"/>
      <c r="BS58" s="3"/>
      <c r="BT58" s="3"/>
      <c r="BU58" s="3"/>
      <c r="BV58" s="3"/>
      <c r="BW58" s="3"/>
      <c r="BX58" s="239"/>
    </row>
    <row r="59" ht="12.75" customHeight="1">
      <c r="A59" s="238"/>
      <c r="B59" s="3"/>
      <c r="C59" s="3"/>
      <c r="D59" s="3"/>
      <c r="E59" s="3"/>
      <c r="F59" s="3"/>
      <c r="G59" s="3"/>
      <c r="H59" s="3"/>
      <c r="I59" s="3"/>
      <c r="J59" s="3"/>
      <c r="K59" s="3"/>
      <c r="L59" s="3"/>
      <c r="M59" s="3"/>
      <c r="N59" s="3"/>
      <c r="O59" s="3"/>
      <c r="P59" s="3"/>
      <c r="Q59" s="3"/>
      <c r="R59" s="3"/>
      <c r="S59" s="239"/>
      <c r="T59" s="238"/>
      <c r="U59" s="3"/>
      <c r="V59" s="3"/>
      <c r="W59" s="3"/>
      <c r="X59" s="3"/>
      <c r="Y59" s="3"/>
      <c r="Z59" s="3"/>
      <c r="AA59" s="3"/>
      <c r="AB59" s="3"/>
      <c r="AC59" s="3"/>
      <c r="AD59" s="3"/>
      <c r="AE59" s="3"/>
      <c r="AF59" s="3"/>
      <c r="AG59" s="3"/>
      <c r="AH59" s="3"/>
      <c r="AI59" s="3"/>
      <c r="AJ59" s="3"/>
      <c r="AK59" s="3"/>
      <c r="AL59" s="239"/>
      <c r="AM59" s="238"/>
      <c r="AN59" s="3"/>
      <c r="AO59" s="3"/>
      <c r="AP59" s="3"/>
      <c r="AQ59" s="3"/>
      <c r="AR59" s="3"/>
      <c r="AS59" s="3"/>
      <c r="AT59" s="3"/>
      <c r="AU59" s="3"/>
      <c r="AV59" s="3"/>
      <c r="AW59" s="3"/>
      <c r="AX59" s="3"/>
      <c r="AY59" s="3"/>
      <c r="AZ59" s="3"/>
      <c r="BA59" s="3"/>
      <c r="BB59" s="3"/>
      <c r="BC59" s="3"/>
      <c r="BD59" s="3"/>
      <c r="BE59" s="239"/>
      <c r="BF59" s="238"/>
      <c r="BG59" s="3"/>
      <c r="BH59" s="3"/>
      <c r="BI59" s="3"/>
      <c r="BJ59" s="3"/>
      <c r="BK59" s="3"/>
      <c r="BL59" s="3"/>
      <c r="BM59" s="3"/>
      <c r="BN59" s="3"/>
      <c r="BO59" s="3"/>
      <c r="BP59" s="3"/>
      <c r="BQ59" s="3"/>
      <c r="BR59" s="3"/>
      <c r="BS59" s="3"/>
      <c r="BT59" s="3"/>
      <c r="BU59" s="3"/>
      <c r="BV59" s="3"/>
      <c r="BW59" s="3"/>
      <c r="BX59" s="239"/>
    </row>
    <row r="60" ht="36.0" customHeight="1">
      <c r="A60" s="238"/>
      <c r="B60" s="321"/>
      <c r="C60" s="322" t="s">
        <v>307</v>
      </c>
      <c r="D60" s="323" t="s">
        <v>308</v>
      </c>
      <c r="E60" s="3"/>
      <c r="F60" s="324" t="s">
        <v>309</v>
      </c>
      <c r="G60" s="170"/>
      <c r="H60" s="170"/>
      <c r="I60" s="170"/>
      <c r="J60" s="170"/>
      <c r="K60" s="170"/>
      <c r="L60" s="170"/>
      <c r="M60" s="170"/>
      <c r="N60" s="170"/>
      <c r="O60" s="170"/>
      <c r="P60" s="170"/>
      <c r="Q60" s="170"/>
      <c r="R60" s="171"/>
      <c r="S60" s="239"/>
      <c r="T60" s="238"/>
      <c r="U60" s="321"/>
      <c r="V60" s="322" t="s">
        <v>307</v>
      </c>
      <c r="W60" s="323" t="s">
        <v>308</v>
      </c>
      <c r="X60" s="3"/>
      <c r="Y60" s="324" t="s">
        <v>309</v>
      </c>
      <c r="Z60" s="170"/>
      <c r="AA60" s="170"/>
      <c r="AB60" s="170"/>
      <c r="AC60" s="170"/>
      <c r="AD60" s="170"/>
      <c r="AE60" s="170"/>
      <c r="AF60" s="170"/>
      <c r="AG60" s="170"/>
      <c r="AH60" s="170"/>
      <c r="AI60" s="170"/>
      <c r="AJ60" s="170"/>
      <c r="AK60" s="171"/>
      <c r="AL60" s="239"/>
      <c r="AM60" s="238"/>
      <c r="AN60" s="321"/>
      <c r="AO60" s="322" t="s">
        <v>307</v>
      </c>
      <c r="AP60" s="323" t="s">
        <v>308</v>
      </c>
      <c r="AQ60" s="3"/>
      <c r="AR60" s="324" t="s">
        <v>309</v>
      </c>
      <c r="AS60" s="170"/>
      <c r="AT60" s="170"/>
      <c r="AU60" s="170"/>
      <c r="AV60" s="170"/>
      <c r="AW60" s="170"/>
      <c r="AX60" s="170"/>
      <c r="AY60" s="170"/>
      <c r="AZ60" s="170"/>
      <c r="BA60" s="170"/>
      <c r="BB60" s="170"/>
      <c r="BC60" s="170"/>
      <c r="BD60" s="171"/>
      <c r="BE60" s="239"/>
      <c r="BF60" s="238"/>
      <c r="BG60" s="321"/>
      <c r="BH60" s="322" t="s">
        <v>307</v>
      </c>
      <c r="BI60" s="323" t="s">
        <v>308</v>
      </c>
      <c r="BJ60" s="3"/>
      <c r="BK60" s="324" t="s">
        <v>309</v>
      </c>
      <c r="BL60" s="170"/>
      <c r="BM60" s="170"/>
      <c r="BN60" s="170"/>
      <c r="BO60" s="170"/>
      <c r="BP60" s="170"/>
      <c r="BQ60" s="170"/>
      <c r="BR60" s="170"/>
      <c r="BS60" s="170"/>
      <c r="BT60" s="170"/>
      <c r="BU60" s="170"/>
      <c r="BV60" s="170"/>
      <c r="BW60" s="171"/>
      <c r="BX60" s="239"/>
    </row>
    <row r="61" ht="12.75" customHeight="1">
      <c r="A61" s="238"/>
      <c r="B61" s="223">
        <v>1.0</v>
      </c>
      <c r="C61" s="344"/>
      <c r="D61" s="345"/>
      <c r="E61" s="3"/>
      <c r="F61" s="191"/>
      <c r="G61" s="51"/>
      <c r="H61" s="327"/>
      <c r="I61" s="327"/>
      <c r="J61" s="51"/>
      <c r="K61" s="51"/>
      <c r="L61" s="51"/>
      <c r="M61" s="51"/>
      <c r="N61" s="51"/>
      <c r="O61" s="51"/>
      <c r="P61" s="51"/>
      <c r="Q61" s="51"/>
      <c r="R61" s="167"/>
      <c r="S61" s="239"/>
      <c r="T61" s="238"/>
      <c r="U61" s="223">
        <v>1.0</v>
      </c>
      <c r="V61" s="344"/>
      <c r="W61" s="345"/>
      <c r="X61" s="3"/>
      <c r="Y61" s="191"/>
      <c r="Z61" s="51"/>
      <c r="AA61" s="327"/>
      <c r="AB61" s="327"/>
      <c r="AC61" s="51"/>
      <c r="AD61" s="51"/>
      <c r="AE61" s="51"/>
      <c r="AF61" s="51"/>
      <c r="AG61" s="51"/>
      <c r="AH61" s="51"/>
      <c r="AI61" s="51"/>
      <c r="AJ61" s="51"/>
      <c r="AK61" s="167"/>
      <c r="AL61" s="239"/>
      <c r="AM61" s="238"/>
      <c r="AN61" s="223">
        <v>1.0</v>
      </c>
      <c r="AO61" s="344"/>
      <c r="AP61" s="345"/>
      <c r="AQ61" s="3"/>
      <c r="AR61" s="191"/>
      <c r="AS61" s="51"/>
      <c r="AT61" s="327"/>
      <c r="AU61" s="327"/>
      <c r="AV61" s="51"/>
      <c r="AW61" s="51"/>
      <c r="AX61" s="51"/>
      <c r="AY61" s="51"/>
      <c r="AZ61" s="51"/>
      <c r="BA61" s="51"/>
      <c r="BB61" s="51"/>
      <c r="BC61" s="51"/>
      <c r="BD61" s="167"/>
      <c r="BE61" s="239"/>
      <c r="BF61" s="238"/>
      <c r="BG61" s="223">
        <v>1.0</v>
      </c>
      <c r="BH61" s="344"/>
      <c r="BI61" s="345"/>
      <c r="BJ61" s="3"/>
      <c r="BK61" s="191"/>
      <c r="BL61" s="51"/>
      <c r="BM61" s="327"/>
      <c r="BN61" s="327"/>
      <c r="BO61" s="51"/>
      <c r="BP61" s="51"/>
      <c r="BQ61" s="51"/>
      <c r="BR61" s="51"/>
      <c r="BS61" s="51"/>
      <c r="BT61" s="51"/>
      <c r="BU61" s="51"/>
      <c r="BV61" s="51"/>
      <c r="BW61" s="167"/>
      <c r="BX61" s="239"/>
    </row>
    <row r="62" ht="12.75" customHeight="1">
      <c r="A62" s="238"/>
      <c r="B62" s="223">
        <v>2.0</v>
      </c>
      <c r="C62" s="344"/>
      <c r="D62" s="345"/>
      <c r="E62" s="3"/>
      <c r="F62" s="191"/>
      <c r="G62" s="51"/>
      <c r="H62" s="51"/>
      <c r="I62" s="51"/>
      <c r="J62" s="51"/>
      <c r="K62" s="51"/>
      <c r="L62" s="51"/>
      <c r="M62" s="51"/>
      <c r="N62" s="51"/>
      <c r="O62" s="51"/>
      <c r="P62" s="51"/>
      <c r="Q62" s="51"/>
      <c r="R62" s="167"/>
      <c r="S62" s="239"/>
      <c r="T62" s="238"/>
      <c r="U62" s="223">
        <v>2.0</v>
      </c>
      <c r="V62" s="344"/>
      <c r="W62" s="345"/>
      <c r="X62" s="3"/>
      <c r="Y62" s="191"/>
      <c r="Z62" s="51"/>
      <c r="AA62" s="51"/>
      <c r="AB62" s="51"/>
      <c r="AC62" s="51"/>
      <c r="AD62" s="51"/>
      <c r="AE62" s="51"/>
      <c r="AF62" s="51"/>
      <c r="AG62" s="51"/>
      <c r="AH62" s="51"/>
      <c r="AI62" s="51"/>
      <c r="AJ62" s="51"/>
      <c r="AK62" s="167"/>
      <c r="AL62" s="239"/>
      <c r="AM62" s="238"/>
      <c r="AN62" s="223">
        <v>2.0</v>
      </c>
      <c r="AO62" s="344"/>
      <c r="AP62" s="345"/>
      <c r="AQ62" s="3"/>
      <c r="AR62" s="191"/>
      <c r="AS62" s="51"/>
      <c r="AT62" s="51"/>
      <c r="AU62" s="51"/>
      <c r="AV62" s="51"/>
      <c r="AW62" s="51"/>
      <c r="AX62" s="51"/>
      <c r="AY62" s="51"/>
      <c r="AZ62" s="51"/>
      <c r="BA62" s="51"/>
      <c r="BB62" s="51"/>
      <c r="BC62" s="51"/>
      <c r="BD62" s="167"/>
      <c r="BE62" s="239"/>
      <c r="BF62" s="238"/>
      <c r="BG62" s="223">
        <v>2.0</v>
      </c>
      <c r="BH62" s="344"/>
      <c r="BI62" s="345"/>
      <c r="BJ62" s="3"/>
      <c r="BK62" s="191"/>
      <c r="BL62" s="51"/>
      <c r="BM62" s="51"/>
      <c r="BN62" s="51"/>
      <c r="BO62" s="51"/>
      <c r="BP62" s="51"/>
      <c r="BQ62" s="51"/>
      <c r="BR62" s="51"/>
      <c r="BS62" s="51"/>
      <c r="BT62" s="51"/>
      <c r="BU62" s="51"/>
      <c r="BV62" s="51"/>
      <c r="BW62" s="167"/>
      <c r="BX62" s="239"/>
    </row>
    <row r="63" ht="12.75" customHeight="1">
      <c r="A63" s="238"/>
      <c r="B63" s="223">
        <v>3.0</v>
      </c>
      <c r="C63" s="344"/>
      <c r="D63" s="345"/>
      <c r="E63" s="3"/>
      <c r="F63" s="191" t="s">
        <v>310</v>
      </c>
      <c r="G63" s="51"/>
      <c r="H63" s="51"/>
      <c r="I63" s="51"/>
      <c r="J63" s="51"/>
      <c r="K63" s="51"/>
      <c r="L63" s="51"/>
      <c r="M63" s="51"/>
      <c r="N63" s="51"/>
      <c r="O63" s="51"/>
      <c r="P63" s="51"/>
      <c r="Q63" s="51"/>
      <c r="R63" s="167"/>
      <c r="S63" s="239"/>
      <c r="T63" s="238"/>
      <c r="U63" s="223">
        <v>3.0</v>
      </c>
      <c r="V63" s="344"/>
      <c r="W63" s="345"/>
      <c r="X63" s="3"/>
      <c r="Y63" s="191" t="s">
        <v>310</v>
      </c>
      <c r="Z63" s="51"/>
      <c r="AA63" s="51"/>
      <c r="AB63" s="51"/>
      <c r="AC63" s="51"/>
      <c r="AD63" s="51"/>
      <c r="AE63" s="51"/>
      <c r="AF63" s="51"/>
      <c r="AG63" s="51"/>
      <c r="AH63" s="51"/>
      <c r="AI63" s="51"/>
      <c r="AJ63" s="51"/>
      <c r="AK63" s="167"/>
      <c r="AL63" s="239"/>
      <c r="AM63" s="238"/>
      <c r="AN63" s="223">
        <v>3.0</v>
      </c>
      <c r="AO63" s="344"/>
      <c r="AP63" s="345"/>
      <c r="AQ63" s="3"/>
      <c r="AR63" s="191" t="s">
        <v>310</v>
      </c>
      <c r="AS63" s="51"/>
      <c r="AT63" s="51"/>
      <c r="AU63" s="51"/>
      <c r="AV63" s="51"/>
      <c r="AW63" s="51"/>
      <c r="AX63" s="51"/>
      <c r="AY63" s="51"/>
      <c r="AZ63" s="51"/>
      <c r="BA63" s="51"/>
      <c r="BB63" s="51"/>
      <c r="BC63" s="51"/>
      <c r="BD63" s="167"/>
      <c r="BE63" s="239"/>
      <c r="BF63" s="238"/>
      <c r="BG63" s="223">
        <v>3.0</v>
      </c>
      <c r="BH63" s="344"/>
      <c r="BI63" s="345"/>
      <c r="BJ63" s="3"/>
      <c r="BK63" s="191" t="s">
        <v>310</v>
      </c>
      <c r="BL63" s="51"/>
      <c r="BM63" s="51"/>
      <c r="BN63" s="51"/>
      <c r="BO63" s="51"/>
      <c r="BP63" s="51"/>
      <c r="BQ63" s="51"/>
      <c r="BR63" s="51"/>
      <c r="BS63" s="51"/>
      <c r="BT63" s="51"/>
      <c r="BU63" s="51"/>
      <c r="BV63" s="51"/>
      <c r="BW63" s="167"/>
      <c r="BX63" s="239"/>
    </row>
    <row r="64" ht="12.75" customHeight="1">
      <c r="A64" s="238"/>
      <c r="B64" s="223">
        <v>4.0</v>
      </c>
      <c r="C64" s="344"/>
      <c r="D64" s="345"/>
      <c r="E64" s="3"/>
      <c r="F64" s="191" t="s">
        <v>311</v>
      </c>
      <c r="G64" s="51"/>
      <c r="H64" s="51"/>
      <c r="I64" s="51"/>
      <c r="J64" s="51"/>
      <c r="K64" s="51"/>
      <c r="L64" s="51"/>
      <c r="M64" s="51"/>
      <c r="N64" s="51"/>
      <c r="O64" s="51"/>
      <c r="P64" s="51"/>
      <c r="Q64" s="51"/>
      <c r="R64" s="167"/>
      <c r="S64" s="239"/>
      <c r="T64" s="238"/>
      <c r="U64" s="223">
        <v>4.0</v>
      </c>
      <c r="V64" s="344"/>
      <c r="W64" s="345"/>
      <c r="X64" s="3"/>
      <c r="Y64" s="191" t="s">
        <v>311</v>
      </c>
      <c r="Z64" s="51"/>
      <c r="AA64" s="51"/>
      <c r="AB64" s="51"/>
      <c r="AC64" s="51"/>
      <c r="AD64" s="51"/>
      <c r="AE64" s="51"/>
      <c r="AF64" s="51"/>
      <c r="AG64" s="51"/>
      <c r="AH64" s="51"/>
      <c r="AI64" s="51"/>
      <c r="AJ64" s="51"/>
      <c r="AK64" s="167"/>
      <c r="AL64" s="239"/>
      <c r="AM64" s="238"/>
      <c r="AN64" s="223">
        <v>4.0</v>
      </c>
      <c r="AO64" s="344"/>
      <c r="AP64" s="345"/>
      <c r="AQ64" s="3"/>
      <c r="AR64" s="191" t="s">
        <v>311</v>
      </c>
      <c r="AS64" s="51"/>
      <c r="AT64" s="51"/>
      <c r="AU64" s="51"/>
      <c r="AV64" s="51"/>
      <c r="AW64" s="51"/>
      <c r="AX64" s="51"/>
      <c r="AY64" s="51"/>
      <c r="AZ64" s="51"/>
      <c r="BA64" s="51"/>
      <c r="BB64" s="51"/>
      <c r="BC64" s="51"/>
      <c r="BD64" s="167"/>
      <c r="BE64" s="239"/>
      <c r="BF64" s="238"/>
      <c r="BG64" s="223">
        <v>4.0</v>
      </c>
      <c r="BH64" s="344"/>
      <c r="BI64" s="345"/>
      <c r="BJ64" s="3"/>
      <c r="BK64" s="191" t="s">
        <v>311</v>
      </c>
      <c r="BL64" s="51"/>
      <c r="BM64" s="51"/>
      <c r="BN64" s="51"/>
      <c r="BO64" s="51"/>
      <c r="BP64" s="51"/>
      <c r="BQ64" s="51"/>
      <c r="BR64" s="51"/>
      <c r="BS64" s="51"/>
      <c r="BT64" s="51"/>
      <c r="BU64" s="51"/>
      <c r="BV64" s="51"/>
      <c r="BW64" s="167"/>
      <c r="BX64" s="239"/>
    </row>
    <row r="65" ht="12.75" customHeight="1">
      <c r="A65" s="238"/>
      <c r="B65" s="223">
        <v>5.0</v>
      </c>
      <c r="C65" s="344"/>
      <c r="D65" s="345"/>
      <c r="E65" s="3"/>
      <c r="F65" s="191"/>
      <c r="G65" s="51"/>
      <c r="H65" s="51"/>
      <c r="I65" s="51"/>
      <c r="J65" s="51"/>
      <c r="K65" s="51"/>
      <c r="L65" s="51"/>
      <c r="M65" s="51"/>
      <c r="N65" s="51"/>
      <c r="O65" s="51"/>
      <c r="P65" s="51"/>
      <c r="Q65" s="51"/>
      <c r="R65" s="167"/>
      <c r="S65" s="239"/>
      <c r="T65" s="238"/>
      <c r="U65" s="223">
        <v>5.0</v>
      </c>
      <c r="V65" s="344"/>
      <c r="W65" s="345"/>
      <c r="X65" s="3"/>
      <c r="Y65" s="191"/>
      <c r="Z65" s="51"/>
      <c r="AA65" s="51"/>
      <c r="AB65" s="51"/>
      <c r="AC65" s="51"/>
      <c r="AD65" s="51"/>
      <c r="AE65" s="51"/>
      <c r="AF65" s="51"/>
      <c r="AG65" s="51"/>
      <c r="AH65" s="51"/>
      <c r="AI65" s="51"/>
      <c r="AJ65" s="51"/>
      <c r="AK65" s="167"/>
      <c r="AL65" s="239"/>
      <c r="AM65" s="238"/>
      <c r="AN65" s="223">
        <v>5.0</v>
      </c>
      <c r="AO65" s="344"/>
      <c r="AP65" s="345"/>
      <c r="AQ65" s="3"/>
      <c r="AR65" s="191"/>
      <c r="AS65" s="51"/>
      <c r="AT65" s="51"/>
      <c r="AU65" s="51"/>
      <c r="AV65" s="51"/>
      <c r="AW65" s="51"/>
      <c r="AX65" s="51"/>
      <c r="AY65" s="51"/>
      <c r="AZ65" s="51"/>
      <c r="BA65" s="51"/>
      <c r="BB65" s="51"/>
      <c r="BC65" s="51"/>
      <c r="BD65" s="167"/>
      <c r="BE65" s="239"/>
      <c r="BF65" s="238"/>
      <c r="BG65" s="223">
        <v>5.0</v>
      </c>
      <c r="BH65" s="344"/>
      <c r="BI65" s="345"/>
      <c r="BJ65" s="3"/>
      <c r="BK65" s="191"/>
      <c r="BL65" s="51"/>
      <c r="BM65" s="51"/>
      <c r="BN65" s="51"/>
      <c r="BO65" s="51"/>
      <c r="BP65" s="51"/>
      <c r="BQ65" s="51"/>
      <c r="BR65" s="51"/>
      <c r="BS65" s="51"/>
      <c r="BT65" s="51"/>
      <c r="BU65" s="51"/>
      <c r="BV65" s="51"/>
      <c r="BW65" s="167"/>
      <c r="BX65" s="239"/>
    </row>
    <row r="66" ht="12.75" customHeight="1">
      <c r="A66" s="238"/>
      <c r="B66" s="223">
        <v>6.0</v>
      </c>
      <c r="C66" s="344"/>
      <c r="D66" s="345"/>
      <c r="E66" s="3"/>
      <c r="F66" s="191"/>
      <c r="G66" s="51"/>
      <c r="H66" s="51"/>
      <c r="I66" s="51"/>
      <c r="J66" s="51"/>
      <c r="K66" s="51"/>
      <c r="L66" s="51"/>
      <c r="M66" s="51"/>
      <c r="N66" s="51"/>
      <c r="O66" s="51"/>
      <c r="P66" s="51"/>
      <c r="Q66" s="51"/>
      <c r="R66" s="167"/>
      <c r="S66" s="239"/>
      <c r="T66" s="238"/>
      <c r="U66" s="223">
        <v>6.0</v>
      </c>
      <c r="V66" s="344"/>
      <c r="W66" s="345"/>
      <c r="X66" s="3"/>
      <c r="Y66" s="191"/>
      <c r="Z66" s="51"/>
      <c r="AA66" s="51"/>
      <c r="AB66" s="51"/>
      <c r="AC66" s="51"/>
      <c r="AD66" s="51"/>
      <c r="AE66" s="51"/>
      <c r="AF66" s="51"/>
      <c r="AG66" s="51"/>
      <c r="AH66" s="51"/>
      <c r="AI66" s="51"/>
      <c r="AJ66" s="51"/>
      <c r="AK66" s="167"/>
      <c r="AL66" s="239"/>
      <c r="AM66" s="238"/>
      <c r="AN66" s="223">
        <v>6.0</v>
      </c>
      <c r="AO66" s="344"/>
      <c r="AP66" s="345"/>
      <c r="AQ66" s="3"/>
      <c r="AR66" s="191"/>
      <c r="AS66" s="51"/>
      <c r="AT66" s="51"/>
      <c r="AU66" s="51"/>
      <c r="AV66" s="51"/>
      <c r="AW66" s="51"/>
      <c r="AX66" s="51"/>
      <c r="AY66" s="51"/>
      <c r="AZ66" s="51"/>
      <c r="BA66" s="51"/>
      <c r="BB66" s="51"/>
      <c r="BC66" s="51"/>
      <c r="BD66" s="167"/>
      <c r="BE66" s="239"/>
      <c r="BF66" s="238"/>
      <c r="BG66" s="223">
        <v>6.0</v>
      </c>
      <c r="BH66" s="344"/>
      <c r="BI66" s="345"/>
      <c r="BJ66" s="3"/>
      <c r="BK66" s="191"/>
      <c r="BL66" s="51"/>
      <c r="BM66" s="51"/>
      <c r="BN66" s="51"/>
      <c r="BO66" s="51"/>
      <c r="BP66" s="51"/>
      <c r="BQ66" s="51"/>
      <c r="BR66" s="51"/>
      <c r="BS66" s="51"/>
      <c r="BT66" s="51"/>
      <c r="BU66" s="51"/>
      <c r="BV66" s="51"/>
      <c r="BW66" s="167"/>
      <c r="BX66" s="239"/>
    </row>
    <row r="67" ht="12.75" customHeight="1">
      <c r="A67" s="238"/>
      <c r="B67" s="223">
        <v>7.0</v>
      </c>
      <c r="C67" s="344"/>
      <c r="D67" s="345"/>
      <c r="E67" s="3"/>
      <c r="F67" s="191"/>
      <c r="G67" s="51"/>
      <c r="H67" s="51"/>
      <c r="I67" s="51"/>
      <c r="J67" s="51"/>
      <c r="K67" s="51"/>
      <c r="L67" s="51"/>
      <c r="M67" s="51"/>
      <c r="N67" s="51"/>
      <c r="O67" s="51"/>
      <c r="P67" s="51"/>
      <c r="Q67" s="51"/>
      <c r="R67" s="167"/>
      <c r="S67" s="239"/>
      <c r="T67" s="238"/>
      <c r="U67" s="223">
        <v>7.0</v>
      </c>
      <c r="V67" s="344"/>
      <c r="W67" s="345"/>
      <c r="X67" s="3"/>
      <c r="Y67" s="191"/>
      <c r="Z67" s="51"/>
      <c r="AA67" s="51"/>
      <c r="AB67" s="51"/>
      <c r="AC67" s="51"/>
      <c r="AD67" s="51"/>
      <c r="AE67" s="51"/>
      <c r="AF67" s="51"/>
      <c r="AG67" s="51"/>
      <c r="AH67" s="51"/>
      <c r="AI67" s="51"/>
      <c r="AJ67" s="51"/>
      <c r="AK67" s="167"/>
      <c r="AL67" s="239"/>
      <c r="AM67" s="238"/>
      <c r="AN67" s="223">
        <v>7.0</v>
      </c>
      <c r="AO67" s="344"/>
      <c r="AP67" s="345"/>
      <c r="AQ67" s="3"/>
      <c r="AR67" s="191"/>
      <c r="AS67" s="51"/>
      <c r="AT67" s="51"/>
      <c r="AU67" s="51"/>
      <c r="AV67" s="51"/>
      <c r="AW67" s="51"/>
      <c r="AX67" s="51"/>
      <c r="AY67" s="51"/>
      <c r="AZ67" s="51"/>
      <c r="BA67" s="51"/>
      <c r="BB67" s="51"/>
      <c r="BC67" s="51"/>
      <c r="BD67" s="167"/>
      <c r="BE67" s="239"/>
      <c r="BF67" s="238"/>
      <c r="BG67" s="223">
        <v>7.0</v>
      </c>
      <c r="BH67" s="344"/>
      <c r="BI67" s="345"/>
      <c r="BJ67" s="3"/>
      <c r="BK67" s="191"/>
      <c r="BL67" s="51"/>
      <c r="BM67" s="51"/>
      <c r="BN67" s="51"/>
      <c r="BO67" s="51"/>
      <c r="BP67" s="51"/>
      <c r="BQ67" s="51"/>
      <c r="BR67" s="51"/>
      <c r="BS67" s="51"/>
      <c r="BT67" s="51"/>
      <c r="BU67" s="51"/>
      <c r="BV67" s="51"/>
      <c r="BW67" s="167"/>
      <c r="BX67" s="239"/>
    </row>
    <row r="68" ht="12.75" customHeight="1">
      <c r="A68" s="238"/>
      <c r="B68" s="223">
        <v>8.0</v>
      </c>
      <c r="C68" s="344"/>
      <c r="D68" s="345"/>
      <c r="E68" s="3"/>
      <c r="F68" s="191"/>
      <c r="G68" s="51"/>
      <c r="H68" s="51"/>
      <c r="I68" s="51"/>
      <c r="J68" s="51"/>
      <c r="K68" s="51"/>
      <c r="L68" s="51"/>
      <c r="M68" s="51"/>
      <c r="N68" s="51"/>
      <c r="O68" s="51"/>
      <c r="P68" s="51"/>
      <c r="Q68" s="51"/>
      <c r="R68" s="167"/>
      <c r="S68" s="239"/>
      <c r="T68" s="238"/>
      <c r="U68" s="223">
        <v>8.0</v>
      </c>
      <c r="V68" s="344"/>
      <c r="W68" s="345"/>
      <c r="X68" s="3"/>
      <c r="Y68" s="191"/>
      <c r="Z68" s="51"/>
      <c r="AA68" s="51"/>
      <c r="AB68" s="51"/>
      <c r="AC68" s="51"/>
      <c r="AD68" s="51"/>
      <c r="AE68" s="51"/>
      <c r="AF68" s="51"/>
      <c r="AG68" s="51"/>
      <c r="AH68" s="51"/>
      <c r="AI68" s="51"/>
      <c r="AJ68" s="51"/>
      <c r="AK68" s="167"/>
      <c r="AL68" s="239"/>
      <c r="AM68" s="238"/>
      <c r="AN68" s="223">
        <v>8.0</v>
      </c>
      <c r="AO68" s="344"/>
      <c r="AP68" s="345"/>
      <c r="AQ68" s="3"/>
      <c r="AR68" s="191"/>
      <c r="AS68" s="51"/>
      <c r="AT68" s="51"/>
      <c r="AU68" s="51"/>
      <c r="AV68" s="51"/>
      <c r="AW68" s="51"/>
      <c r="AX68" s="51"/>
      <c r="AY68" s="51"/>
      <c r="AZ68" s="51"/>
      <c r="BA68" s="51"/>
      <c r="BB68" s="51"/>
      <c r="BC68" s="51"/>
      <c r="BD68" s="167"/>
      <c r="BE68" s="239"/>
      <c r="BF68" s="238"/>
      <c r="BG68" s="223">
        <v>8.0</v>
      </c>
      <c r="BH68" s="344"/>
      <c r="BI68" s="345"/>
      <c r="BJ68" s="3"/>
      <c r="BK68" s="191"/>
      <c r="BL68" s="51"/>
      <c r="BM68" s="51"/>
      <c r="BN68" s="51"/>
      <c r="BO68" s="51"/>
      <c r="BP68" s="51"/>
      <c r="BQ68" s="51"/>
      <c r="BR68" s="51"/>
      <c r="BS68" s="51"/>
      <c r="BT68" s="51"/>
      <c r="BU68" s="51"/>
      <c r="BV68" s="51"/>
      <c r="BW68" s="167"/>
      <c r="BX68" s="239"/>
    </row>
    <row r="69" ht="12.75" customHeight="1">
      <c r="A69" s="238"/>
      <c r="B69" s="223">
        <v>9.0</v>
      </c>
      <c r="C69" s="344"/>
      <c r="D69" s="345"/>
      <c r="E69" s="3"/>
      <c r="F69" s="191"/>
      <c r="G69" s="51"/>
      <c r="H69" s="51"/>
      <c r="I69" s="51"/>
      <c r="J69" s="51"/>
      <c r="K69" s="51"/>
      <c r="L69" s="51"/>
      <c r="M69" s="51"/>
      <c r="N69" s="51"/>
      <c r="O69" s="51"/>
      <c r="P69" s="51"/>
      <c r="Q69" s="51"/>
      <c r="R69" s="167"/>
      <c r="S69" s="239"/>
      <c r="T69" s="238"/>
      <c r="U69" s="223">
        <v>9.0</v>
      </c>
      <c r="V69" s="344"/>
      <c r="W69" s="345"/>
      <c r="X69" s="3"/>
      <c r="Y69" s="191"/>
      <c r="Z69" s="51"/>
      <c r="AA69" s="51"/>
      <c r="AB69" s="51"/>
      <c r="AC69" s="51"/>
      <c r="AD69" s="51"/>
      <c r="AE69" s="51"/>
      <c r="AF69" s="51"/>
      <c r="AG69" s="51"/>
      <c r="AH69" s="51"/>
      <c r="AI69" s="51"/>
      <c r="AJ69" s="51"/>
      <c r="AK69" s="167"/>
      <c r="AL69" s="239"/>
      <c r="AM69" s="238"/>
      <c r="AN69" s="223">
        <v>9.0</v>
      </c>
      <c r="AO69" s="344"/>
      <c r="AP69" s="345"/>
      <c r="AQ69" s="3"/>
      <c r="AR69" s="191"/>
      <c r="AS69" s="51"/>
      <c r="AT69" s="51"/>
      <c r="AU69" s="51"/>
      <c r="AV69" s="51"/>
      <c r="AW69" s="51"/>
      <c r="AX69" s="51"/>
      <c r="AY69" s="51"/>
      <c r="AZ69" s="51"/>
      <c r="BA69" s="51"/>
      <c r="BB69" s="51"/>
      <c r="BC69" s="51"/>
      <c r="BD69" s="167"/>
      <c r="BE69" s="239"/>
      <c r="BF69" s="238"/>
      <c r="BG69" s="223">
        <v>9.0</v>
      </c>
      <c r="BH69" s="344"/>
      <c r="BI69" s="345"/>
      <c r="BJ69" s="3"/>
      <c r="BK69" s="191"/>
      <c r="BL69" s="51"/>
      <c r="BM69" s="51"/>
      <c r="BN69" s="51"/>
      <c r="BO69" s="51"/>
      <c r="BP69" s="51"/>
      <c r="BQ69" s="51"/>
      <c r="BR69" s="51"/>
      <c r="BS69" s="51"/>
      <c r="BT69" s="51"/>
      <c r="BU69" s="51"/>
      <c r="BV69" s="51"/>
      <c r="BW69" s="167"/>
      <c r="BX69" s="239"/>
    </row>
    <row r="70" ht="12.75" customHeight="1">
      <c r="A70" s="238"/>
      <c r="B70" s="223">
        <v>10.0</v>
      </c>
      <c r="C70" s="344"/>
      <c r="D70" s="345"/>
      <c r="E70" s="3"/>
      <c r="F70" s="191"/>
      <c r="G70" s="51"/>
      <c r="H70" s="51"/>
      <c r="I70" s="51"/>
      <c r="J70" s="51"/>
      <c r="K70" s="51"/>
      <c r="L70" s="51"/>
      <c r="M70" s="51"/>
      <c r="N70" s="51"/>
      <c r="O70" s="51"/>
      <c r="P70" s="51"/>
      <c r="Q70" s="51"/>
      <c r="R70" s="167"/>
      <c r="S70" s="239"/>
      <c r="T70" s="238"/>
      <c r="U70" s="223">
        <v>10.0</v>
      </c>
      <c r="V70" s="344"/>
      <c r="W70" s="345"/>
      <c r="X70" s="3"/>
      <c r="Y70" s="191"/>
      <c r="Z70" s="51"/>
      <c r="AA70" s="51"/>
      <c r="AB70" s="51"/>
      <c r="AC70" s="51"/>
      <c r="AD70" s="51"/>
      <c r="AE70" s="51"/>
      <c r="AF70" s="51"/>
      <c r="AG70" s="51"/>
      <c r="AH70" s="51"/>
      <c r="AI70" s="51"/>
      <c r="AJ70" s="51"/>
      <c r="AK70" s="167"/>
      <c r="AL70" s="239"/>
      <c r="AM70" s="238"/>
      <c r="AN70" s="223">
        <v>10.0</v>
      </c>
      <c r="AO70" s="344"/>
      <c r="AP70" s="345"/>
      <c r="AQ70" s="3"/>
      <c r="AR70" s="191"/>
      <c r="AS70" s="51"/>
      <c r="AT70" s="51"/>
      <c r="AU70" s="51"/>
      <c r="AV70" s="51"/>
      <c r="AW70" s="51"/>
      <c r="AX70" s="51"/>
      <c r="AY70" s="51"/>
      <c r="AZ70" s="51"/>
      <c r="BA70" s="51"/>
      <c r="BB70" s="51"/>
      <c r="BC70" s="51"/>
      <c r="BD70" s="167"/>
      <c r="BE70" s="239"/>
      <c r="BF70" s="238"/>
      <c r="BG70" s="223">
        <v>10.0</v>
      </c>
      <c r="BH70" s="344"/>
      <c r="BI70" s="345"/>
      <c r="BJ70" s="3"/>
      <c r="BK70" s="191"/>
      <c r="BL70" s="51"/>
      <c r="BM70" s="51"/>
      <c r="BN70" s="51"/>
      <c r="BO70" s="51"/>
      <c r="BP70" s="51"/>
      <c r="BQ70" s="51"/>
      <c r="BR70" s="51"/>
      <c r="BS70" s="51"/>
      <c r="BT70" s="51"/>
      <c r="BU70" s="51"/>
      <c r="BV70" s="51"/>
      <c r="BW70" s="167"/>
      <c r="BX70" s="239"/>
    </row>
    <row r="71" ht="12.75" customHeight="1">
      <c r="A71" s="238"/>
      <c r="B71" s="223">
        <v>11.0</v>
      </c>
      <c r="C71" s="344"/>
      <c r="D71" s="345"/>
      <c r="E71" s="3"/>
      <c r="F71" s="191"/>
      <c r="G71" s="51"/>
      <c r="H71" s="51"/>
      <c r="I71" s="51"/>
      <c r="J71" s="51"/>
      <c r="K71" s="51"/>
      <c r="L71" s="51"/>
      <c r="M71" s="51"/>
      <c r="N71" s="51"/>
      <c r="O71" s="51"/>
      <c r="P71" s="51"/>
      <c r="Q71" s="51"/>
      <c r="R71" s="167"/>
      <c r="S71" s="239"/>
      <c r="T71" s="238"/>
      <c r="U71" s="223">
        <v>11.0</v>
      </c>
      <c r="V71" s="344"/>
      <c r="W71" s="345"/>
      <c r="X71" s="3"/>
      <c r="Y71" s="191"/>
      <c r="Z71" s="51"/>
      <c r="AA71" s="51"/>
      <c r="AB71" s="51"/>
      <c r="AC71" s="51"/>
      <c r="AD71" s="51"/>
      <c r="AE71" s="51"/>
      <c r="AF71" s="51"/>
      <c r="AG71" s="51"/>
      <c r="AH71" s="51"/>
      <c r="AI71" s="51"/>
      <c r="AJ71" s="51"/>
      <c r="AK71" s="167"/>
      <c r="AL71" s="239"/>
      <c r="AM71" s="238"/>
      <c r="AN71" s="223">
        <v>11.0</v>
      </c>
      <c r="AO71" s="344"/>
      <c r="AP71" s="345"/>
      <c r="AQ71" s="3"/>
      <c r="AR71" s="191"/>
      <c r="AS71" s="51"/>
      <c r="AT71" s="51"/>
      <c r="AU71" s="51"/>
      <c r="AV71" s="51"/>
      <c r="AW71" s="51"/>
      <c r="AX71" s="51"/>
      <c r="AY71" s="51"/>
      <c r="AZ71" s="51"/>
      <c r="BA71" s="51"/>
      <c r="BB71" s="51"/>
      <c r="BC71" s="51"/>
      <c r="BD71" s="167"/>
      <c r="BE71" s="239"/>
      <c r="BF71" s="238"/>
      <c r="BG71" s="223">
        <v>11.0</v>
      </c>
      <c r="BH71" s="344"/>
      <c r="BI71" s="345"/>
      <c r="BJ71" s="3"/>
      <c r="BK71" s="191"/>
      <c r="BL71" s="51"/>
      <c r="BM71" s="51"/>
      <c r="BN71" s="51"/>
      <c r="BO71" s="51"/>
      <c r="BP71" s="51"/>
      <c r="BQ71" s="51"/>
      <c r="BR71" s="51"/>
      <c r="BS71" s="51"/>
      <c r="BT71" s="51"/>
      <c r="BU71" s="51"/>
      <c r="BV71" s="51"/>
      <c r="BW71" s="167"/>
      <c r="BX71" s="239"/>
    </row>
    <row r="72" ht="12.75" customHeight="1">
      <c r="A72" s="238"/>
      <c r="B72" s="223">
        <v>12.0</v>
      </c>
      <c r="C72" s="344"/>
      <c r="D72" s="345"/>
      <c r="E72" s="3"/>
      <c r="F72" s="191"/>
      <c r="G72" s="51"/>
      <c r="H72" s="51"/>
      <c r="I72" s="51"/>
      <c r="J72" s="51"/>
      <c r="K72" s="51"/>
      <c r="L72" s="51"/>
      <c r="M72" s="51"/>
      <c r="N72" s="51"/>
      <c r="O72" s="51"/>
      <c r="P72" s="51"/>
      <c r="Q72" s="51"/>
      <c r="R72" s="167"/>
      <c r="S72" s="239"/>
      <c r="T72" s="238"/>
      <c r="U72" s="223">
        <v>12.0</v>
      </c>
      <c r="V72" s="344"/>
      <c r="W72" s="345"/>
      <c r="X72" s="3"/>
      <c r="Y72" s="191"/>
      <c r="Z72" s="51"/>
      <c r="AA72" s="51"/>
      <c r="AB72" s="51"/>
      <c r="AC72" s="51"/>
      <c r="AD72" s="51"/>
      <c r="AE72" s="51"/>
      <c r="AF72" s="51"/>
      <c r="AG72" s="51"/>
      <c r="AH72" s="51"/>
      <c r="AI72" s="51"/>
      <c r="AJ72" s="51"/>
      <c r="AK72" s="167"/>
      <c r="AL72" s="239"/>
      <c r="AM72" s="238"/>
      <c r="AN72" s="223">
        <v>12.0</v>
      </c>
      <c r="AO72" s="344"/>
      <c r="AP72" s="345"/>
      <c r="AQ72" s="3"/>
      <c r="AR72" s="191"/>
      <c r="AS72" s="51"/>
      <c r="AT72" s="51"/>
      <c r="AU72" s="51"/>
      <c r="AV72" s="51"/>
      <c r="AW72" s="51"/>
      <c r="AX72" s="51"/>
      <c r="AY72" s="51"/>
      <c r="AZ72" s="51"/>
      <c r="BA72" s="51"/>
      <c r="BB72" s="51"/>
      <c r="BC72" s="51"/>
      <c r="BD72" s="167"/>
      <c r="BE72" s="239"/>
      <c r="BF72" s="238"/>
      <c r="BG72" s="223">
        <v>12.0</v>
      </c>
      <c r="BH72" s="344"/>
      <c r="BI72" s="345"/>
      <c r="BJ72" s="3"/>
      <c r="BK72" s="191"/>
      <c r="BL72" s="51"/>
      <c r="BM72" s="51"/>
      <c r="BN72" s="51"/>
      <c r="BO72" s="51"/>
      <c r="BP72" s="51"/>
      <c r="BQ72" s="51"/>
      <c r="BR72" s="51"/>
      <c r="BS72" s="51"/>
      <c r="BT72" s="51"/>
      <c r="BU72" s="51"/>
      <c r="BV72" s="51"/>
      <c r="BW72" s="167"/>
      <c r="BX72" s="239"/>
    </row>
    <row r="73" ht="12.75" customHeight="1">
      <c r="A73" s="238"/>
      <c r="B73" s="223">
        <v>13.0</v>
      </c>
      <c r="C73" s="344"/>
      <c r="D73" s="345"/>
      <c r="E73" s="3"/>
      <c r="F73" s="191"/>
      <c r="G73" s="51"/>
      <c r="H73" s="51"/>
      <c r="I73" s="51"/>
      <c r="J73" s="51"/>
      <c r="K73" s="51"/>
      <c r="L73" s="51"/>
      <c r="M73" s="51"/>
      <c r="N73" s="51"/>
      <c r="O73" s="51"/>
      <c r="P73" s="51"/>
      <c r="Q73" s="51"/>
      <c r="R73" s="167"/>
      <c r="S73" s="239"/>
      <c r="T73" s="238"/>
      <c r="U73" s="223">
        <v>13.0</v>
      </c>
      <c r="V73" s="344"/>
      <c r="W73" s="345"/>
      <c r="X73" s="3"/>
      <c r="Y73" s="191"/>
      <c r="Z73" s="51"/>
      <c r="AA73" s="51"/>
      <c r="AB73" s="51"/>
      <c r="AC73" s="51"/>
      <c r="AD73" s="51"/>
      <c r="AE73" s="51"/>
      <c r="AF73" s="51"/>
      <c r="AG73" s="51"/>
      <c r="AH73" s="51"/>
      <c r="AI73" s="51"/>
      <c r="AJ73" s="51"/>
      <c r="AK73" s="167"/>
      <c r="AL73" s="239"/>
      <c r="AM73" s="238"/>
      <c r="AN73" s="223">
        <v>13.0</v>
      </c>
      <c r="AO73" s="344"/>
      <c r="AP73" s="345"/>
      <c r="AQ73" s="3"/>
      <c r="AR73" s="191"/>
      <c r="AS73" s="51"/>
      <c r="AT73" s="51"/>
      <c r="AU73" s="51"/>
      <c r="AV73" s="51"/>
      <c r="AW73" s="51"/>
      <c r="AX73" s="51"/>
      <c r="AY73" s="51"/>
      <c r="AZ73" s="51"/>
      <c r="BA73" s="51"/>
      <c r="BB73" s="51"/>
      <c r="BC73" s="51"/>
      <c r="BD73" s="167"/>
      <c r="BE73" s="239"/>
      <c r="BF73" s="238"/>
      <c r="BG73" s="223">
        <v>13.0</v>
      </c>
      <c r="BH73" s="344"/>
      <c r="BI73" s="345"/>
      <c r="BJ73" s="3"/>
      <c r="BK73" s="191"/>
      <c r="BL73" s="51"/>
      <c r="BM73" s="51"/>
      <c r="BN73" s="51"/>
      <c r="BO73" s="51"/>
      <c r="BP73" s="51"/>
      <c r="BQ73" s="51"/>
      <c r="BR73" s="51"/>
      <c r="BS73" s="51"/>
      <c r="BT73" s="51"/>
      <c r="BU73" s="51"/>
      <c r="BV73" s="51"/>
      <c r="BW73" s="167"/>
      <c r="BX73" s="239"/>
    </row>
    <row r="74" ht="12.75" customHeight="1">
      <c r="A74" s="238"/>
      <c r="B74" s="223">
        <v>14.0</v>
      </c>
      <c r="C74" s="344"/>
      <c r="D74" s="345"/>
      <c r="E74" s="3"/>
      <c r="F74" s="191"/>
      <c r="G74" s="51"/>
      <c r="H74" s="51"/>
      <c r="I74" s="51"/>
      <c r="J74" s="51"/>
      <c r="K74" s="51"/>
      <c r="L74" s="51"/>
      <c r="M74" s="51"/>
      <c r="N74" s="51"/>
      <c r="O74" s="51"/>
      <c r="P74" s="51"/>
      <c r="Q74" s="51"/>
      <c r="R74" s="167"/>
      <c r="S74" s="239"/>
      <c r="T74" s="238"/>
      <c r="U74" s="223">
        <v>14.0</v>
      </c>
      <c r="V74" s="344"/>
      <c r="W74" s="345"/>
      <c r="X74" s="3"/>
      <c r="Y74" s="191"/>
      <c r="Z74" s="51"/>
      <c r="AA74" s="51"/>
      <c r="AB74" s="51"/>
      <c r="AC74" s="51"/>
      <c r="AD74" s="51"/>
      <c r="AE74" s="51"/>
      <c r="AF74" s="51"/>
      <c r="AG74" s="51"/>
      <c r="AH74" s="51"/>
      <c r="AI74" s="51"/>
      <c r="AJ74" s="51"/>
      <c r="AK74" s="167"/>
      <c r="AL74" s="239"/>
      <c r="AM74" s="238"/>
      <c r="AN74" s="223">
        <v>14.0</v>
      </c>
      <c r="AO74" s="344"/>
      <c r="AP74" s="345"/>
      <c r="AQ74" s="3"/>
      <c r="AR74" s="191"/>
      <c r="AS74" s="51"/>
      <c r="AT74" s="51"/>
      <c r="AU74" s="51"/>
      <c r="AV74" s="51"/>
      <c r="AW74" s="51"/>
      <c r="AX74" s="51"/>
      <c r="AY74" s="51"/>
      <c r="AZ74" s="51"/>
      <c r="BA74" s="51"/>
      <c r="BB74" s="51"/>
      <c r="BC74" s="51"/>
      <c r="BD74" s="167"/>
      <c r="BE74" s="239"/>
      <c r="BF74" s="238"/>
      <c r="BG74" s="223">
        <v>14.0</v>
      </c>
      <c r="BH74" s="344"/>
      <c r="BI74" s="345"/>
      <c r="BJ74" s="3"/>
      <c r="BK74" s="191"/>
      <c r="BL74" s="51"/>
      <c r="BM74" s="51"/>
      <c r="BN74" s="51"/>
      <c r="BO74" s="51"/>
      <c r="BP74" s="51"/>
      <c r="BQ74" s="51"/>
      <c r="BR74" s="51"/>
      <c r="BS74" s="51"/>
      <c r="BT74" s="51"/>
      <c r="BU74" s="51"/>
      <c r="BV74" s="51"/>
      <c r="BW74" s="167"/>
      <c r="BX74" s="239"/>
    </row>
    <row r="75" ht="12.75" customHeight="1">
      <c r="A75" s="238"/>
      <c r="B75" s="223">
        <v>15.0</v>
      </c>
      <c r="C75" s="344"/>
      <c r="D75" s="345"/>
      <c r="E75" s="3"/>
      <c r="F75" s="191"/>
      <c r="G75" s="51"/>
      <c r="H75" s="51"/>
      <c r="I75" s="51"/>
      <c r="J75" s="51"/>
      <c r="K75" s="51"/>
      <c r="L75" s="51"/>
      <c r="M75" s="51"/>
      <c r="N75" s="51"/>
      <c r="O75" s="51"/>
      <c r="P75" s="51"/>
      <c r="Q75" s="51"/>
      <c r="R75" s="167"/>
      <c r="S75" s="239"/>
      <c r="T75" s="238"/>
      <c r="U75" s="223">
        <v>15.0</v>
      </c>
      <c r="V75" s="344"/>
      <c r="W75" s="345"/>
      <c r="X75" s="3"/>
      <c r="Y75" s="191"/>
      <c r="Z75" s="51"/>
      <c r="AA75" s="51"/>
      <c r="AB75" s="51"/>
      <c r="AC75" s="51"/>
      <c r="AD75" s="51"/>
      <c r="AE75" s="51"/>
      <c r="AF75" s="51"/>
      <c r="AG75" s="51"/>
      <c r="AH75" s="51"/>
      <c r="AI75" s="51"/>
      <c r="AJ75" s="51"/>
      <c r="AK75" s="167"/>
      <c r="AL75" s="239"/>
      <c r="AM75" s="238"/>
      <c r="AN75" s="223">
        <v>15.0</v>
      </c>
      <c r="AO75" s="344"/>
      <c r="AP75" s="345"/>
      <c r="AQ75" s="3"/>
      <c r="AR75" s="191"/>
      <c r="AS75" s="51"/>
      <c r="AT75" s="51"/>
      <c r="AU75" s="51"/>
      <c r="AV75" s="51"/>
      <c r="AW75" s="51"/>
      <c r="AX75" s="51"/>
      <c r="AY75" s="51"/>
      <c r="AZ75" s="51"/>
      <c r="BA75" s="51"/>
      <c r="BB75" s="51"/>
      <c r="BC75" s="51"/>
      <c r="BD75" s="167"/>
      <c r="BE75" s="239"/>
      <c r="BF75" s="238"/>
      <c r="BG75" s="223">
        <v>15.0</v>
      </c>
      <c r="BH75" s="344"/>
      <c r="BI75" s="345"/>
      <c r="BJ75" s="3"/>
      <c r="BK75" s="191"/>
      <c r="BL75" s="51"/>
      <c r="BM75" s="51"/>
      <c r="BN75" s="51"/>
      <c r="BO75" s="51"/>
      <c r="BP75" s="51"/>
      <c r="BQ75" s="51"/>
      <c r="BR75" s="51"/>
      <c r="BS75" s="51"/>
      <c r="BT75" s="51"/>
      <c r="BU75" s="51"/>
      <c r="BV75" s="51"/>
      <c r="BW75" s="167"/>
      <c r="BX75" s="239"/>
    </row>
    <row r="76" ht="12.75" customHeight="1">
      <c r="A76" s="238"/>
      <c r="B76" s="223">
        <v>16.0</v>
      </c>
      <c r="C76" s="344"/>
      <c r="D76" s="345"/>
      <c r="E76" s="3"/>
      <c r="F76" s="206"/>
      <c r="G76" s="207"/>
      <c r="H76" s="207"/>
      <c r="I76" s="207"/>
      <c r="J76" s="207"/>
      <c r="K76" s="207"/>
      <c r="L76" s="207"/>
      <c r="M76" s="207"/>
      <c r="N76" s="207"/>
      <c r="O76" s="207"/>
      <c r="P76" s="207"/>
      <c r="Q76" s="207"/>
      <c r="R76" s="208"/>
      <c r="S76" s="239"/>
      <c r="T76" s="238"/>
      <c r="U76" s="223">
        <v>16.0</v>
      </c>
      <c r="V76" s="344"/>
      <c r="W76" s="345"/>
      <c r="X76" s="3"/>
      <c r="Y76" s="206"/>
      <c r="Z76" s="207"/>
      <c r="AA76" s="207"/>
      <c r="AB76" s="207"/>
      <c r="AC76" s="207"/>
      <c r="AD76" s="207"/>
      <c r="AE76" s="207"/>
      <c r="AF76" s="207"/>
      <c r="AG76" s="207"/>
      <c r="AH76" s="207"/>
      <c r="AI76" s="207"/>
      <c r="AJ76" s="207"/>
      <c r="AK76" s="208"/>
      <c r="AL76" s="239"/>
      <c r="AM76" s="238"/>
      <c r="AN76" s="223">
        <v>16.0</v>
      </c>
      <c r="AO76" s="344"/>
      <c r="AP76" s="345"/>
      <c r="AQ76" s="3"/>
      <c r="AR76" s="206"/>
      <c r="AS76" s="207"/>
      <c r="AT76" s="207"/>
      <c r="AU76" s="207"/>
      <c r="AV76" s="207"/>
      <c r="AW76" s="207"/>
      <c r="AX76" s="207"/>
      <c r="AY76" s="207"/>
      <c r="AZ76" s="207"/>
      <c r="BA76" s="207"/>
      <c r="BB76" s="207"/>
      <c r="BC76" s="207"/>
      <c r="BD76" s="208"/>
      <c r="BE76" s="239"/>
      <c r="BF76" s="238"/>
      <c r="BG76" s="223">
        <v>16.0</v>
      </c>
      <c r="BH76" s="344"/>
      <c r="BI76" s="345"/>
      <c r="BJ76" s="3"/>
      <c r="BK76" s="206"/>
      <c r="BL76" s="207"/>
      <c r="BM76" s="207"/>
      <c r="BN76" s="207"/>
      <c r="BO76" s="207"/>
      <c r="BP76" s="207"/>
      <c r="BQ76" s="207"/>
      <c r="BR76" s="207"/>
      <c r="BS76" s="207"/>
      <c r="BT76" s="207"/>
      <c r="BU76" s="207"/>
      <c r="BV76" s="207"/>
      <c r="BW76" s="208"/>
      <c r="BX76" s="239"/>
    </row>
    <row r="77" ht="12.75" customHeight="1">
      <c r="A77" s="238"/>
      <c r="B77" s="223">
        <v>17.0</v>
      </c>
      <c r="C77" s="344"/>
      <c r="D77" s="345"/>
      <c r="E77" s="3"/>
      <c r="F77" s="3"/>
      <c r="G77" s="3"/>
      <c r="H77" s="3"/>
      <c r="I77" s="3"/>
      <c r="J77" s="3"/>
      <c r="K77" s="3"/>
      <c r="L77" s="3"/>
      <c r="M77" s="3"/>
      <c r="N77" s="3"/>
      <c r="O77" s="3"/>
      <c r="P77" s="3"/>
      <c r="Q77" s="3"/>
      <c r="R77" s="3"/>
      <c r="S77" s="239"/>
      <c r="T77" s="238"/>
      <c r="U77" s="223">
        <v>17.0</v>
      </c>
      <c r="V77" s="344"/>
      <c r="W77" s="345"/>
      <c r="X77" s="3"/>
      <c r="Y77" s="3"/>
      <c r="Z77" s="3"/>
      <c r="AA77" s="3"/>
      <c r="AB77" s="3"/>
      <c r="AC77" s="3"/>
      <c r="AD77" s="3"/>
      <c r="AE77" s="3"/>
      <c r="AF77" s="3"/>
      <c r="AG77" s="3"/>
      <c r="AH77" s="3"/>
      <c r="AI77" s="3"/>
      <c r="AJ77" s="3"/>
      <c r="AK77" s="3"/>
      <c r="AL77" s="239"/>
      <c r="AM77" s="238"/>
      <c r="AN77" s="223">
        <v>17.0</v>
      </c>
      <c r="AO77" s="344"/>
      <c r="AP77" s="345"/>
      <c r="AQ77" s="3"/>
      <c r="AR77" s="3"/>
      <c r="AS77" s="3"/>
      <c r="AT77" s="3"/>
      <c r="AU77" s="3"/>
      <c r="AV77" s="3"/>
      <c r="AW77" s="3"/>
      <c r="AX77" s="3"/>
      <c r="AY77" s="3"/>
      <c r="AZ77" s="3"/>
      <c r="BA77" s="3"/>
      <c r="BB77" s="3"/>
      <c r="BC77" s="3"/>
      <c r="BD77" s="3"/>
      <c r="BE77" s="239"/>
      <c r="BF77" s="238"/>
      <c r="BG77" s="223">
        <v>17.0</v>
      </c>
      <c r="BH77" s="344"/>
      <c r="BI77" s="345"/>
      <c r="BJ77" s="3"/>
      <c r="BK77" s="3"/>
      <c r="BL77" s="3"/>
      <c r="BM77" s="3"/>
      <c r="BN77" s="3"/>
      <c r="BO77" s="3"/>
      <c r="BP77" s="3"/>
      <c r="BQ77" s="3"/>
      <c r="BR77" s="3"/>
      <c r="BS77" s="3"/>
      <c r="BT77" s="3"/>
      <c r="BU77" s="3"/>
      <c r="BV77" s="3"/>
      <c r="BW77" s="3"/>
      <c r="BX77" s="239"/>
    </row>
    <row r="78" ht="12.75" customHeight="1">
      <c r="A78" s="238"/>
      <c r="B78" s="223">
        <v>18.0</v>
      </c>
      <c r="C78" s="344"/>
      <c r="D78" s="345"/>
      <c r="E78" s="3"/>
      <c r="F78" s="3"/>
      <c r="G78" s="3"/>
      <c r="H78" s="3"/>
      <c r="I78" s="3"/>
      <c r="J78" s="3"/>
      <c r="K78" s="3"/>
      <c r="L78" s="3"/>
      <c r="M78" s="3"/>
      <c r="N78" s="3"/>
      <c r="O78" s="3"/>
      <c r="P78" s="3"/>
      <c r="Q78" s="3"/>
      <c r="R78" s="3"/>
      <c r="S78" s="239"/>
      <c r="T78" s="238"/>
      <c r="U78" s="223">
        <v>18.0</v>
      </c>
      <c r="V78" s="344"/>
      <c r="W78" s="345"/>
      <c r="X78" s="3"/>
      <c r="Y78" s="3"/>
      <c r="Z78" s="3"/>
      <c r="AA78" s="3"/>
      <c r="AB78" s="3"/>
      <c r="AC78" s="3"/>
      <c r="AD78" s="3"/>
      <c r="AE78" s="3"/>
      <c r="AF78" s="3"/>
      <c r="AG78" s="3"/>
      <c r="AH78" s="3"/>
      <c r="AI78" s="3"/>
      <c r="AJ78" s="3"/>
      <c r="AK78" s="3"/>
      <c r="AL78" s="239"/>
      <c r="AM78" s="238"/>
      <c r="AN78" s="223">
        <v>18.0</v>
      </c>
      <c r="AO78" s="344"/>
      <c r="AP78" s="345"/>
      <c r="AQ78" s="3"/>
      <c r="AR78" s="3"/>
      <c r="AS78" s="3"/>
      <c r="AT78" s="3"/>
      <c r="AU78" s="3"/>
      <c r="AV78" s="3"/>
      <c r="AW78" s="3"/>
      <c r="AX78" s="3"/>
      <c r="AY78" s="3"/>
      <c r="AZ78" s="3"/>
      <c r="BA78" s="3"/>
      <c r="BB78" s="3"/>
      <c r="BC78" s="3"/>
      <c r="BD78" s="3"/>
      <c r="BE78" s="239"/>
      <c r="BF78" s="238"/>
      <c r="BG78" s="223">
        <v>18.0</v>
      </c>
      <c r="BH78" s="344"/>
      <c r="BI78" s="345"/>
      <c r="BJ78" s="3"/>
      <c r="BK78" s="3"/>
      <c r="BL78" s="3"/>
      <c r="BM78" s="3"/>
      <c r="BN78" s="3"/>
      <c r="BO78" s="3"/>
      <c r="BP78" s="3"/>
      <c r="BQ78" s="3"/>
      <c r="BR78" s="3"/>
      <c r="BS78" s="3"/>
      <c r="BT78" s="3"/>
      <c r="BU78" s="3"/>
      <c r="BV78" s="3"/>
      <c r="BW78" s="3"/>
      <c r="BX78" s="239"/>
    </row>
    <row r="79" ht="12.75" customHeight="1">
      <c r="A79" s="238"/>
      <c r="B79" s="223">
        <v>19.0</v>
      </c>
      <c r="C79" s="344"/>
      <c r="D79" s="345"/>
      <c r="E79" s="3"/>
      <c r="F79" s="3"/>
      <c r="G79" s="3"/>
      <c r="H79" s="3"/>
      <c r="I79" s="3"/>
      <c r="J79" s="3"/>
      <c r="K79" s="3"/>
      <c r="L79" s="3"/>
      <c r="M79" s="3"/>
      <c r="N79" s="3"/>
      <c r="O79" s="3"/>
      <c r="P79" s="3"/>
      <c r="Q79" s="3"/>
      <c r="R79" s="3"/>
      <c r="S79" s="239"/>
      <c r="T79" s="238"/>
      <c r="U79" s="223">
        <v>19.0</v>
      </c>
      <c r="V79" s="344"/>
      <c r="W79" s="345"/>
      <c r="X79" s="3"/>
      <c r="Y79" s="3"/>
      <c r="Z79" s="3"/>
      <c r="AA79" s="3"/>
      <c r="AB79" s="3"/>
      <c r="AC79" s="3"/>
      <c r="AD79" s="3"/>
      <c r="AE79" s="3"/>
      <c r="AF79" s="3"/>
      <c r="AG79" s="3"/>
      <c r="AH79" s="3"/>
      <c r="AI79" s="3"/>
      <c r="AJ79" s="3"/>
      <c r="AK79" s="3"/>
      <c r="AL79" s="239"/>
      <c r="AM79" s="238"/>
      <c r="AN79" s="223">
        <v>19.0</v>
      </c>
      <c r="AO79" s="344"/>
      <c r="AP79" s="345"/>
      <c r="AQ79" s="3"/>
      <c r="AR79" s="3"/>
      <c r="AS79" s="3"/>
      <c r="AT79" s="3"/>
      <c r="AU79" s="3"/>
      <c r="AV79" s="3"/>
      <c r="AW79" s="3"/>
      <c r="AX79" s="3"/>
      <c r="AY79" s="3"/>
      <c r="AZ79" s="3"/>
      <c r="BA79" s="3"/>
      <c r="BB79" s="3"/>
      <c r="BC79" s="3"/>
      <c r="BD79" s="3"/>
      <c r="BE79" s="239"/>
      <c r="BF79" s="238"/>
      <c r="BG79" s="223">
        <v>19.0</v>
      </c>
      <c r="BH79" s="344"/>
      <c r="BI79" s="345"/>
      <c r="BJ79" s="3"/>
      <c r="BK79" s="3"/>
      <c r="BL79" s="3"/>
      <c r="BM79" s="3"/>
      <c r="BN79" s="3"/>
      <c r="BO79" s="3"/>
      <c r="BP79" s="3"/>
      <c r="BQ79" s="3"/>
      <c r="BR79" s="3"/>
      <c r="BS79" s="3"/>
      <c r="BT79" s="3"/>
      <c r="BU79" s="3"/>
      <c r="BV79" s="3"/>
      <c r="BW79" s="3"/>
      <c r="BX79" s="239"/>
    </row>
    <row r="80" ht="12.75" customHeight="1">
      <c r="A80" s="238"/>
      <c r="B80" s="223">
        <v>20.0</v>
      </c>
      <c r="C80" s="344"/>
      <c r="D80" s="345"/>
      <c r="E80" s="3"/>
      <c r="F80" s="3"/>
      <c r="G80" s="3"/>
      <c r="H80" s="3"/>
      <c r="I80" s="3"/>
      <c r="J80" s="3"/>
      <c r="K80" s="3"/>
      <c r="L80" s="3"/>
      <c r="M80" s="3"/>
      <c r="N80" s="3"/>
      <c r="O80" s="3"/>
      <c r="P80" s="3"/>
      <c r="Q80" s="3"/>
      <c r="R80" s="3"/>
      <c r="S80" s="239"/>
      <c r="T80" s="238"/>
      <c r="U80" s="223">
        <v>20.0</v>
      </c>
      <c r="V80" s="344"/>
      <c r="W80" s="345"/>
      <c r="X80" s="3"/>
      <c r="Y80" s="3"/>
      <c r="Z80" s="3"/>
      <c r="AA80" s="3"/>
      <c r="AB80" s="3"/>
      <c r="AC80" s="3"/>
      <c r="AD80" s="3"/>
      <c r="AE80" s="3"/>
      <c r="AF80" s="3"/>
      <c r="AG80" s="3"/>
      <c r="AH80" s="3"/>
      <c r="AI80" s="3"/>
      <c r="AJ80" s="3"/>
      <c r="AK80" s="3"/>
      <c r="AL80" s="239"/>
      <c r="AM80" s="238"/>
      <c r="AN80" s="223">
        <v>20.0</v>
      </c>
      <c r="AO80" s="344"/>
      <c r="AP80" s="345"/>
      <c r="AQ80" s="3"/>
      <c r="AR80" s="3"/>
      <c r="AS80" s="3"/>
      <c r="AT80" s="3"/>
      <c r="AU80" s="3"/>
      <c r="AV80" s="3"/>
      <c r="AW80" s="3"/>
      <c r="AX80" s="3"/>
      <c r="AY80" s="3"/>
      <c r="AZ80" s="3"/>
      <c r="BA80" s="3"/>
      <c r="BB80" s="3"/>
      <c r="BC80" s="3"/>
      <c r="BD80" s="3"/>
      <c r="BE80" s="239"/>
      <c r="BF80" s="238"/>
      <c r="BG80" s="223">
        <v>20.0</v>
      </c>
      <c r="BH80" s="344"/>
      <c r="BI80" s="345"/>
      <c r="BJ80" s="3"/>
      <c r="BK80" s="3"/>
      <c r="BL80" s="3"/>
      <c r="BM80" s="3"/>
      <c r="BN80" s="3"/>
      <c r="BO80" s="3"/>
      <c r="BP80" s="3"/>
      <c r="BQ80" s="3"/>
      <c r="BR80" s="3"/>
      <c r="BS80" s="3"/>
      <c r="BT80" s="3"/>
      <c r="BU80" s="3"/>
      <c r="BV80" s="3"/>
      <c r="BW80" s="3"/>
      <c r="BX80" s="239"/>
    </row>
    <row r="81" ht="12.75" customHeight="1">
      <c r="A81" s="238"/>
      <c r="B81" s="223">
        <v>21.0</v>
      </c>
      <c r="C81" s="344"/>
      <c r="D81" s="345"/>
      <c r="E81" s="3"/>
      <c r="F81" s="3"/>
      <c r="G81" s="3"/>
      <c r="H81" s="3"/>
      <c r="I81" s="3"/>
      <c r="J81" s="3"/>
      <c r="K81" s="3"/>
      <c r="L81" s="3"/>
      <c r="M81" s="3"/>
      <c r="N81" s="3"/>
      <c r="O81" s="3"/>
      <c r="P81" s="3"/>
      <c r="Q81" s="3"/>
      <c r="R81" s="3"/>
      <c r="S81" s="239"/>
      <c r="T81" s="238"/>
      <c r="U81" s="223">
        <v>21.0</v>
      </c>
      <c r="V81" s="344"/>
      <c r="W81" s="345"/>
      <c r="X81" s="3"/>
      <c r="Y81" s="3"/>
      <c r="Z81" s="3"/>
      <c r="AA81" s="3"/>
      <c r="AB81" s="3"/>
      <c r="AC81" s="3"/>
      <c r="AD81" s="3"/>
      <c r="AE81" s="3"/>
      <c r="AF81" s="3"/>
      <c r="AG81" s="3"/>
      <c r="AH81" s="3"/>
      <c r="AI81" s="3"/>
      <c r="AJ81" s="3"/>
      <c r="AK81" s="3"/>
      <c r="AL81" s="239"/>
      <c r="AM81" s="238"/>
      <c r="AN81" s="223">
        <v>21.0</v>
      </c>
      <c r="AO81" s="344"/>
      <c r="AP81" s="345"/>
      <c r="AQ81" s="3"/>
      <c r="AR81" s="3"/>
      <c r="AS81" s="3"/>
      <c r="AT81" s="3"/>
      <c r="AU81" s="3"/>
      <c r="AV81" s="3"/>
      <c r="AW81" s="3"/>
      <c r="AX81" s="3"/>
      <c r="AY81" s="3"/>
      <c r="AZ81" s="3"/>
      <c r="BA81" s="3"/>
      <c r="BB81" s="3"/>
      <c r="BC81" s="3"/>
      <c r="BD81" s="3"/>
      <c r="BE81" s="239"/>
      <c r="BF81" s="238"/>
      <c r="BG81" s="223">
        <v>21.0</v>
      </c>
      <c r="BH81" s="344"/>
      <c r="BI81" s="345"/>
      <c r="BJ81" s="3"/>
      <c r="BK81" s="3"/>
      <c r="BL81" s="3"/>
      <c r="BM81" s="3"/>
      <c r="BN81" s="3"/>
      <c r="BO81" s="3"/>
      <c r="BP81" s="3"/>
      <c r="BQ81" s="3"/>
      <c r="BR81" s="3"/>
      <c r="BS81" s="3"/>
      <c r="BT81" s="3"/>
      <c r="BU81" s="3"/>
      <c r="BV81" s="3"/>
      <c r="BW81" s="3"/>
      <c r="BX81" s="239"/>
    </row>
    <row r="82" ht="12.75" customHeight="1">
      <c r="A82" s="238"/>
      <c r="B82" s="223">
        <v>22.0</v>
      </c>
      <c r="C82" s="344"/>
      <c r="D82" s="345"/>
      <c r="E82" s="3"/>
      <c r="F82" s="3"/>
      <c r="G82" s="3"/>
      <c r="H82" s="3"/>
      <c r="I82" s="3"/>
      <c r="J82" s="3"/>
      <c r="K82" s="3"/>
      <c r="L82" s="3"/>
      <c r="M82" s="3"/>
      <c r="N82" s="3"/>
      <c r="O82" s="3"/>
      <c r="P82" s="3"/>
      <c r="Q82" s="3"/>
      <c r="R82" s="3"/>
      <c r="S82" s="239"/>
      <c r="T82" s="238"/>
      <c r="U82" s="223">
        <v>22.0</v>
      </c>
      <c r="V82" s="344"/>
      <c r="W82" s="345"/>
      <c r="X82" s="3"/>
      <c r="Y82" s="3"/>
      <c r="Z82" s="3"/>
      <c r="AA82" s="3"/>
      <c r="AB82" s="3"/>
      <c r="AC82" s="3"/>
      <c r="AD82" s="3"/>
      <c r="AE82" s="3"/>
      <c r="AF82" s="3"/>
      <c r="AG82" s="3"/>
      <c r="AH82" s="3"/>
      <c r="AI82" s="3"/>
      <c r="AJ82" s="3"/>
      <c r="AK82" s="3"/>
      <c r="AL82" s="239"/>
      <c r="AM82" s="238"/>
      <c r="AN82" s="223">
        <v>22.0</v>
      </c>
      <c r="AO82" s="344"/>
      <c r="AP82" s="345"/>
      <c r="AQ82" s="3"/>
      <c r="AR82" s="3"/>
      <c r="AS82" s="3"/>
      <c r="AT82" s="3"/>
      <c r="AU82" s="3"/>
      <c r="AV82" s="3"/>
      <c r="AW82" s="3"/>
      <c r="AX82" s="3"/>
      <c r="AY82" s="3"/>
      <c r="AZ82" s="3"/>
      <c r="BA82" s="3"/>
      <c r="BB82" s="3"/>
      <c r="BC82" s="3"/>
      <c r="BD82" s="3"/>
      <c r="BE82" s="239"/>
      <c r="BF82" s="238"/>
      <c r="BG82" s="223">
        <v>22.0</v>
      </c>
      <c r="BH82" s="344"/>
      <c r="BI82" s="345"/>
      <c r="BJ82" s="3"/>
      <c r="BK82" s="3"/>
      <c r="BL82" s="3"/>
      <c r="BM82" s="3"/>
      <c r="BN82" s="3"/>
      <c r="BO82" s="3"/>
      <c r="BP82" s="3"/>
      <c r="BQ82" s="3"/>
      <c r="BR82" s="3"/>
      <c r="BS82" s="3"/>
      <c r="BT82" s="3"/>
      <c r="BU82" s="3"/>
      <c r="BV82" s="3"/>
      <c r="BW82" s="3"/>
      <c r="BX82" s="239"/>
    </row>
    <row r="83" ht="12.75" customHeight="1">
      <c r="A83" s="238"/>
      <c r="B83" s="223">
        <v>23.0</v>
      </c>
      <c r="C83" s="344"/>
      <c r="D83" s="345"/>
      <c r="E83" s="3"/>
      <c r="F83" s="3"/>
      <c r="G83" s="3"/>
      <c r="H83" s="3"/>
      <c r="I83" s="3"/>
      <c r="J83" s="3"/>
      <c r="K83" s="3"/>
      <c r="L83" s="3"/>
      <c r="M83" s="3"/>
      <c r="N83" s="3"/>
      <c r="O83" s="3"/>
      <c r="P83" s="3"/>
      <c r="Q83" s="3"/>
      <c r="R83" s="3"/>
      <c r="S83" s="239"/>
      <c r="T83" s="238"/>
      <c r="U83" s="223">
        <v>23.0</v>
      </c>
      <c r="V83" s="344"/>
      <c r="W83" s="345"/>
      <c r="X83" s="3"/>
      <c r="Y83" s="3"/>
      <c r="Z83" s="3"/>
      <c r="AA83" s="3"/>
      <c r="AB83" s="3"/>
      <c r="AC83" s="3"/>
      <c r="AD83" s="3"/>
      <c r="AE83" s="3"/>
      <c r="AF83" s="3"/>
      <c r="AG83" s="3"/>
      <c r="AH83" s="3"/>
      <c r="AI83" s="3"/>
      <c r="AJ83" s="3"/>
      <c r="AK83" s="3"/>
      <c r="AL83" s="239"/>
      <c r="AM83" s="238"/>
      <c r="AN83" s="223">
        <v>23.0</v>
      </c>
      <c r="AO83" s="344"/>
      <c r="AP83" s="345"/>
      <c r="AQ83" s="3"/>
      <c r="AR83" s="3"/>
      <c r="AS83" s="3"/>
      <c r="AT83" s="3"/>
      <c r="AU83" s="3"/>
      <c r="AV83" s="3"/>
      <c r="AW83" s="3"/>
      <c r="AX83" s="3"/>
      <c r="AY83" s="3"/>
      <c r="AZ83" s="3"/>
      <c r="BA83" s="3"/>
      <c r="BB83" s="3"/>
      <c r="BC83" s="3"/>
      <c r="BD83" s="3"/>
      <c r="BE83" s="239"/>
      <c r="BF83" s="238"/>
      <c r="BG83" s="223">
        <v>23.0</v>
      </c>
      <c r="BH83" s="344"/>
      <c r="BI83" s="345"/>
      <c r="BJ83" s="3"/>
      <c r="BK83" s="3"/>
      <c r="BL83" s="3"/>
      <c r="BM83" s="3"/>
      <c r="BN83" s="3"/>
      <c r="BO83" s="3"/>
      <c r="BP83" s="3"/>
      <c r="BQ83" s="3"/>
      <c r="BR83" s="3"/>
      <c r="BS83" s="3"/>
      <c r="BT83" s="3"/>
      <c r="BU83" s="3"/>
      <c r="BV83" s="3"/>
      <c r="BW83" s="3"/>
      <c r="BX83" s="239"/>
    </row>
    <row r="84" ht="12.75" customHeight="1">
      <c r="A84" s="238"/>
      <c r="B84" s="223">
        <v>24.0</v>
      </c>
      <c r="C84" s="344"/>
      <c r="D84" s="345"/>
      <c r="E84" s="3"/>
      <c r="F84" s="3"/>
      <c r="G84" s="3"/>
      <c r="H84" s="3"/>
      <c r="I84" s="3"/>
      <c r="J84" s="3"/>
      <c r="K84" s="3"/>
      <c r="L84" s="3"/>
      <c r="M84" s="3"/>
      <c r="N84" s="3"/>
      <c r="O84" s="3"/>
      <c r="P84" s="3"/>
      <c r="Q84" s="3"/>
      <c r="R84" s="3"/>
      <c r="S84" s="239"/>
      <c r="T84" s="238"/>
      <c r="U84" s="223">
        <v>24.0</v>
      </c>
      <c r="V84" s="344"/>
      <c r="W84" s="345"/>
      <c r="X84" s="3"/>
      <c r="Y84" s="3"/>
      <c r="Z84" s="3"/>
      <c r="AA84" s="3"/>
      <c r="AB84" s="3"/>
      <c r="AC84" s="3"/>
      <c r="AD84" s="3"/>
      <c r="AE84" s="3"/>
      <c r="AF84" s="3"/>
      <c r="AG84" s="3"/>
      <c r="AH84" s="3"/>
      <c r="AI84" s="3"/>
      <c r="AJ84" s="3"/>
      <c r="AK84" s="3"/>
      <c r="AL84" s="239"/>
      <c r="AM84" s="238"/>
      <c r="AN84" s="223">
        <v>24.0</v>
      </c>
      <c r="AO84" s="344"/>
      <c r="AP84" s="345"/>
      <c r="AQ84" s="3"/>
      <c r="AR84" s="3"/>
      <c r="AS84" s="3"/>
      <c r="AT84" s="3"/>
      <c r="AU84" s="3"/>
      <c r="AV84" s="3"/>
      <c r="AW84" s="3"/>
      <c r="AX84" s="3"/>
      <c r="AY84" s="3"/>
      <c r="AZ84" s="3"/>
      <c r="BA84" s="3"/>
      <c r="BB84" s="3"/>
      <c r="BC84" s="3"/>
      <c r="BD84" s="3"/>
      <c r="BE84" s="239"/>
      <c r="BF84" s="238"/>
      <c r="BG84" s="223">
        <v>24.0</v>
      </c>
      <c r="BH84" s="344"/>
      <c r="BI84" s="345"/>
      <c r="BJ84" s="3"/>
      <c r="BK84" s="3"/>
      <c r="BL84" s="3"/>
      <c r="BM84" s="3"/>
      <c r="BN84" s="3"/>
      <c r="BO84" s="3"/>
      <c r="BP84" s="3"/>
      <c r="BQ84" s="3"/>
      <c r="BR84" s="3"/>
      <c r="BS84" s="3"/>
      <c r="BT84" s="3"/>
      <c r="BU84" s="3"/>
      <c r="BV84" s="3"/>
      <c r="BW84" s="3"/>
      <c r="BX84" s="239"/>
    </row>
    <row r="85" ht="12.75" customHeight="1">
      <c r="A85" s="238"/>
      <c r="B85" s="223">
        <v>25.0</v>
      </c>
      <c r="C85" s="344"/>
      <c r="D85" s="345"/>
      <c r="E85" s="3"/>
      <c r="F85" s="3"/>
      <c r="G85" s="3"/>
      <c r="H85" s="3"/>
      <c r="I85" s="3"/>
      <c r="J85" s="3"/>
      <c r="K85" s="3"/>
      <c r="L85" s="3"/>
      <c r="M85" s="3"/>
      <c r="N85" s="3"/>
      <c r="O85" s="3"/>
      <c r="P85" s="3"/>
      <c r="Q85" s="3"/>
      <c r="R85" s="3"/>
      <c r="S85" s="239"/>
      <c r="T85" s="238"/>
      <c r="U85" s="223">
        <v>25.0</v>
      </c>
      <c r="V85" s="344"/>
      <c r="W85" s="345"/>
      <c r="X85" s="3"/>
      <c r="Y85" s="3"/>
      <c r="Z85" s="3"/>
      <c r="AA85" s="3"/>
      <c r="AB85" s="3"/>
      <c r="AC85" s="3"/>
      <c r="AD85" s="3"/>
      <c r="AE85" s="3"/>
      <c r="AF85" s="3"/>
      <c r="AG85" s="3"/>
      <c r="AH85" s="3"/>
      <c r="AI85" s="3"/>
      <c r="AJ85" s="3"/>
      <c r="AK85" s="3"/>
      <c r="AL85" s="239"/>
      <c r="AM85" s="238"/>
      <c r="AN85" s="223">
        <v>25.0</v>
      </c>
      <c r="AO85" s="344"/>
      <c r="AP85" s="345"/>
      <c r="AQ85" s="3"/>
      <c r="AR85" s="3"/>
      <c r="AS85" s="3"/>
      <c r="AT85" s="3"/>
      <c r="AU85" s="3"/>
      <c r="AV85" s="3"/>
      <c r="AW85" s="3"/>
      <c r="AX85" s="3"/>
      <c r="AY85" s="3"/>
      <c r="AZ85" s="3"/>
      <c r="BA85" s="3"/>
      <c r="BB85" s="3"/>
      <c r="BC85" s="3"/>
      <c r="BD85" s="3"/>
      <c r="BE85" s="239"/>
      <c r="BF85" s="238"/>
      <c r="BG85" s="223">
        <v>25.0</v>
      </c>
      <c r="BH85" s="344"/>
      <c r="BI85" s="345"/>
      <c r="BJ85" s="3"/>
      <c r="BK85" s="3"/>
      <c r="BL85" s="3"/>
      <c r="BM85" s="3"/>
      <c r="BN85" s="3"/>
      <c r="BO85" s="3"/>
      <c r="BP85" s="3"/>
      <c r="BQ85" s="3"/>
      <c r="BR85" s="3"/>
      <c r="BS85" s="3"/>
      <c r="BT85" s="3"/>
      <c r="BU85" s="3"/>
      <c r="BV85" s="3"/>
      <c r="BW85" s="3"/>
      <c r="BX85" s="239"/>
    </row>
    <row r="86" ht="12.75" customHeight="1">
      <c r="A86" s="238"/>
      <c r="B86" s="223">
        <v>26.0</v>
      </c>
      <c r="C86" s="344"/>
      <c r="D86" s="345"/>
      <c r="E86" s="3"/>
      <c r="F86" s="3"/>
      <c r="G86" s="3"/>
      <c r="H86" s="3"/>
      <c r="I86" s="3"/>
      <c r="J86" s="3"/>
      <c r="K86" s="3"/>
      <c r="L86" s="3"/>
      <c r="M86" s="3"/>
      <c r="N86" s="3"/>
      <c r="O86" s="3"/>
      <c r="P86" s="3"/>
      <c r="Q86" s="3"/>
      <c r="R86" s="3"/>
      <c r="S86" s="239"/>
      <c r="T86" s="238"/>
      <c r="U86" s="223">
        <v>26.0</v>
      </c>
      <c r="V86" s="344"/>
      <c r="W86" s="345"/>
      <c r="X86" s="3"/>
      <c r="Y86" s="3"/>
      <c r="Z86" s="3"/>
      <c r="AA86" s="3"/>
      <c r="AB86" s="3"/>
      <c r="AC86" s="3"/>
      <c r="AD86" s="3"/>
      <c r="AE86" s="3"/>
      <c r="AF86" s="3"/>
      <c r="AG86" s="3"/>
      <c r="AH86" s="3"/>
      <c r="AI86" s="3"/>
      <c r="AJ86" s="3"/>
      <c r="AK86" s="3"/>
      <c r="AL86" s="239"/>
      <c r="AM86" s="238"/>
      <c r="AN86" s="223">
        <v>26.0</v>
      </c>
      <c r="AO86" s="344"/>
      <c r="AP86" s="345"/>
      <c r="AQ86" s="3"/>
      <c r="AR86" s="3"/>
      <c r="AS86" s="3"/>
      <c r="AT86" s="3"/>
      <c r="AU86" s="3"/>
      <c r="AV86" s="3"/>
      <c r="AW86" s="3"/>
      <c r="AX86" s="3"/>
      <c r="AY86" s="3"/>
      <c r="AZ86" s="3"/>
      <c r="BA86" s="3"/>
      <c r="BB86" s="3"/>
      <c r="BC86" s="3"/>
      <c r="BD86" s="3"/>
      <c r="BE86" s="239"/>
      <c r="BF86" s="238"/>
      <c r="BG86" s="223">
        <v>26.0</v>
      </c>
      <c r="BH86" s="344"/>
      <c r="BI86" s="345"/>
      <c r="BJ86" s="3"/>
      <c r="BK86" s="3"/>
      <c r="BL86" s="3"/>
      <c r="BM86" s="3"/>
      <c r="BN86" s="3"/>
      <c r="BO86" s="3"/>
      <c r="BP86" s="3"/>
      <c r="BQ86" s="3"/>
      <c r="BR86" s="3"/>
      <c r="BS86" s="3"/>
      <c r="BT86" s="3"/>
      <c r="BU86" s="3"/>
      <c r="BV86" s="3"/>
      <c r="BW86" s="3"/>
      <c r="BX86" s="239"/>
    </row>
    <row r="87" ht="12.75" customHeight="1">
      <c r="A87" s="238"/>
      <c r="B87" s="223">
        <v>27.0</v>
      </c>
      <c r="C87" s="344"/>
      <c r="D87" s="345"/>
      <c r="E87" s="3"/>
      <c r="F87" s="3"/>
      <c r="G87" s="3"/>
      <c r="H87" s="3"/>
      <c r="I87" s="3"/>
      <c r="J87" s="3"/>
      <c r="K87" s="3"/>
      <c r="L87" s="3"/>
      <c r="M87" s="3"/>
      <c r="N87" s="3"/>
      <c r="O87" s="3"/>
      <c r="P87" s="3"/>
      <c r="Q87" s="3"/>
      <c r="R87" s="3"/>
      <c r="S87" s="239"/>
      <c r="T87" s="238"/>
      <c r="U87" s="223">
        <v>27.0</v>
      </c>
      <c r="V87" s="344"/>
      <c r="W87" s="345"/>
      <c r="X87" s="3"/>
      <c r="Y87" s="3"/>
      <c r="Z87" s="3"/>
      <c r="AA87" s="3"/>
      <c r="AB87" s="3"/>
      <c r="AC87" s="3"/>
      <c r="AD87" s="3"/>
      <c r="AE87" s="3"/>
      <c r="AF87" s="3"/>
      <c r="AG87" s="3"/>
      <c r="AH87" s="3"/>
      <c r="AI87" s="3"/>
      <c r="AJ87" s="3"/>
      <c r="AK87" s="3"/>
      <c r="AL87" s="239"/>
      <c r="AM87" s="238"/>
      <c r="AN87" s="223">
        <v>27.0</v>
      </c>
      <c r="AO87" s="344"/>
      <c r="AP87" s="345"/>
      <c r="AQ87" s="3"/>
      <c r="AR87" s="3"/>
      <c r="AS87" s="3"/>
      <c r="AT87" s="3"/>
      <c r="AU87" s="3"/>
      <c r="AV87" s="3"/>
      <c r="AW87" s="3"/>
      <c r="AX87" s="3"/>
      <c r="AY87" s="3"/>
      <c r="AZ87" s="3"/>
      <c r="BA87" s="3"/>
      <c r="BB87" s="3"/>
      <c r="BC87" s="3"/>
      <c r="BD87" s="3"/>
      <c r="BE87" s="239"/>
      <c r="BF87" s="238"/>
      <c r="BG87" s="223">
        <v>27.0</v>
      </c>
      <c r="BH87" s="344"/>
      <c r="BI87" s="345"/>
      <c r="BJ87" s="3"/>
      <c r="BK87" s="3"/>
      <c r="BL87" s="3"/>
      <c r="BM87" s="3"/>
      <c r="BN87" s="3"/>
      <c r="BO87" s="3"/>
      <c r="BP87" s="3"/>
      <c r="BQ87" s="3"/>
      <c r="BR87" s="3"/>
      <c r="BS87" s="3"/>
      <c r="BT87" s="3"/>
      <c r="BU87" s="3"/>
      <c r="BV87" s="3"/>
      <c r="BW87" s="3"/>
      <c r="BX87" s="239"/>
    </row>
    <row r="88" ht="12.75" customHeight="1">
      <c r="A88" s="238"/>
      <c r="B88" s="223">
        <v>28.0</v>
      </c>
      <c r="C88" s="344"/>
      <c r="D88" s="345"/>
      <c r="E88" s="3"/>
      <c r="F88" s="3"/>
      <c r="G88" s="3"/>
      <c r="H88" s="3"/>
      <c r="I88" s="3"/>
      <c r="J88" s="3"/>
      <c r="K88" s="3"/>
      <c r="L88" s="3"/>
      <c r="M88" s="3"/>
      <c r="N88" s="3"/>
      <c r="O88" s="3"/>
      <c r="P88" s="3"/>
      <c r="Q88" s="3"/>
      <c r="R88" s="3"/>
      <c r="S88" s="239"/>
      <c r="T88" s="238"/>
      <c r="U88" s="223">
        <v>28.0</v>
      </c>
      <c r="V88" s="344"/>
      <c r="W88" s="345"/>
      <c r="X88" s="3"/>
      <c r="Y88" s="3"/>
      <c r="Z88" s="3"/>
      <c r="AA88" s="3"/>
      <c r="AB88" s="3"/>
      <c r="AC88" s="3"/>
      <c r="AD88" s="3"/>
      <c r="AE88" s="3"/>
      <c r="AF88" s="3"/>
      <c r="AG88" s="3"/>
      <c r="AH88" s="3"/>
      <c r="AI88" s="3"/>
      <c r="AJ88" s="3"/>
      <c r="AK88" s="3"/>
      <c r="AL88" s="239"/>
      <c r="AM88" s="238"/>
      <c r="AN88" s="223">
        <v>28.0</v>
      </c>
      <c r="AO88" s="344"/>
      <c r="AP88" s="345"/>
      <c r="AQ88" s="3"/>
      <c r="AR88" s="3"/>
      <c r="AS88" s="3"/>
      <c r="AT88" s="3"/>
      <c r="AU88" s="3"/>
      <c r="AV88" s="3"/>
      <c r="AW88" s="3"/>
      <c r="AX88" s="3"/>
      <c r="AY88" s="3"/>
      <c r="AZ88" s="3"/>
      <c r="BA88" s="3"/>
      <c r="BB88" s="3"/>
      <c r="BC88" s="3"/>
      <c r="BD88" s="3"/>
      <c r="BE88" s="239"/>
      <c r="BF88" s="238"/>
      <c r="BG88" s="223">
        <v>28.0</v>
      </c>
      <c r="BH88" s="344"/>
      <c r="BI88" s="345"/>
      <c r="BJ88" s="3"/>
      <c r="BK88" s="3"/>
      <c r="BL88" s="3"/>
      <c r="BM88" s="3"/>
      <c r="BN88" s="3"/>
      <c r="BO88" s="3"/>
      <c r="BP88" s="3"/>
      <c r="BQ88" s="3"/>
      <c r="BR88" s="3"/>
      <c r="BS88" s="3"/>
      <c r="BT88" s="3"/>
      <c r="BU88" s="3"/>
      <c r="BV88" s="3"/>
      <c r="BW88" s="3"/>
      <c r="BX88" s="239"/>
    </row>
    <row r="89" ht="12.75" customHeight="1">
      <c r="A89" s="238"/>
      <c r="B89" s="223">
        <v>29.0</v>
      </c>
      <c r="C89" s="344"/>
      <c r="D89" s="345"/>
      <c r="E89" s="3"/>
      <c r="F89" s="3"/>
      <c r="G89" s="3"/>
      <c r="H89" s="3"/>
      <c r="I89" s="3"/>
      <c r="J89" s="3"/>
      <c r="K89" s="3"/>
      <c r="L89" s="3"/>
      <c r="M89" s="3"/>
      <c r="N89" s="3"/>
      <c r="O89" s="3"/>
      <c r="P89" s="3"/>
      <c r="Q89" s="3"/>
      <c r="R89" s="3"/>
      <c r="S89" s="239"/>
      <c r="T89" s="238"/>
      <c r="U89" s="223">
        <v>29.0</v>
      </c>
      <c r="V89" s="344"/>
      <c r="W89" s="345"/>
      <c r="X89" s="3"/>
      <c r="Y89" s="3"/>
      <c r="Z89" s="3"/>
      <c r="AA89" s="3"/>
      <c r="AB89" s="3"/>
      <c r="AC89" s="3"/>
      <c r="AD89" s="3"/>
      <c r="AE89" s="3"/>
      <c r="AF89" s="3"/>
      <c r="AG89" s="3"/>
      <c r="AH89" s="3"/>
      <c r="AI89" s="3"/>
      <c r="AJ89" s="3"/>
      <c r="AK89" s="3"/>
      <c r="AL89" s="239"/>
      <c r="AM89" s="238"/>
      <c r="AN89" s="223">
        <v>29.0</v>
      </c>
      <c r="AO89" s="344"/>
      <c r="AP89" s="345"/>
      <c r="AQ89" s="3"/>
      <c r="AR89" s="3"/>
      <c r="AS89" s="3"/>
      <c r="AT89" s="3"/>
      <c r="AU89" s="3"/>
      <c r="AV89" s="3"/>
      <c r="AW89" s="3"/>
      <c r="AX89" s="3"/>
      <c r="AY89" s="3"/>
      <c r="AZ89" s="3"/>
      <c r="BA89" s="3"/>
      <c r="BB89" s="3"/>
      <c r="BC89" s="3"/>
      <c r="BD89" s="3"/>
      <c r="BE89" s="239"/>
      <c r="BF89" s="238"/>
      <c r="BG89" s="223">
        <v>29.0</v>
      </c>
      <c r="BH89" s="344"/>
      <c r="BI89" s="345"/>
      <c r="BJ89" s="3"/>
      <c r="BK89" s="3"/>
      <c r="BL89" s="3"/>
      <c r="BM89" s="3"/>
      <c r="BN89" s="3"/>
      <c r="BO89" s="3"/>
      <c r="BP89" s="3"/>
      <c r="BQ89" s="3"/>
      <c r="BR89" s="3"/>
      <c r="BS89" s="3"/>
      <c r="BT89" s="3"/>
      <c r="BU89" s="3"/>
      <c r="BV89" s="3"/>
      <c r="BW89" s="3"/>
      <c r="BX89" s="239"/>
    </row>
    <row r="90" ht="12.75" customHeight="1">
      <c r="A90" s="238"/>
      <c r="B90" s="223">
        <v>30.0</v>
      </c>
      <c r="C90" s="344"/>
      <c r="D90" s="345"/>
      <c r="E90" s="3"/>
      <c r="F90" s="3"/>
      <c r="G90" s="3"/>
      <c r="H90" s="3"/>
      <c r="I90" s="3"/>
      <c r="J90" s="3"/>
      <c r="K90" s="3"/>
      <c r="L90" s="3"/>
      <c r="M90" s="3"/>
      <c r="N90" s="3"/>
      <c r="O90" s="3"/>
      <c r="P90" s="3"/>
      <c r="Q90" s="3"/>
      <c r="R90" s="3"/>
      <c r="S90" s="239"/>
      <c r="T90" s="238"/>
      <c r="U90" s="223">
        <v>30.0</v>
      </c>
      <c r="V90" s="344"/>
      <c r="W90" s="345"/>
      <c r="X90" s="3"/>
      <c r="Y90" s="3"/>
      <c r="Z90" s="3"/>
      <c r="AA90" s="3"/>
      <c r="AB90" s="3"/>
      <c r="AC90" s="3"/>
      <c r="AD90" s="3"/>
      <c r="AE90" s="3"/>
      <c r="AF90" s="3"/>
      <c r="AG90" s="3"/>
      <c r="AH90" s="3"/>
      <c r="AI90" s="3"/>
      <c r="AJ90" s="3"/>
      <c r="AK90" s="3"/>
      <c r="AL90" s="239"/>
      <c r="AM90" s="238"/>
      <c r="AN90" s="223">
        <v>30.0</v>
      </c>
      <c r="AO90" s="344"/>
      <c r="AP90" s="345"/>
      <c r="AQ90" s="3"/>
      <c r="AR90" s="3"/>
      <c r="AS90" s="3"/>
      <c r="AT90" s="3"/>
      <c r="AU90" s="3"/>
      <c r="AV90" s="3"/>
      <c r="AW90" s="3"/>
      <c r="AX90" s="3"/>
      <c r="AY90" s="3"/>
      <c r="AZ90" s="3"/>
      <c r="BA90" s="3"/>
      <c r="BB90" s="3"/>
      <c r="BC90" s="3"/>
      <c r="BD90" s="3"/>
      <c r="BE90" s="239"/>
      <c r="BF90" s="238"/>
      <c r="BG90" s="223">
        <v>30.0</v>
      </c>
      <c r="BH90" s="344"/>
      <c r="BI90" s="345"/>
      <c r="BJ90" s="3"/>
      <c r="BK90" s="3"/>
      <c r="BL90" s="3"/>
      <c r="BM90" s="3"/>
      <c r="BN90" s="3"/>
      <c r="BO90" s="3"/>
      <c r="BP90" s="3"/>
      <c r="BQ90" s="3"/>
      <c r="BR90" s="3"/>
      <c r="BS90" s="3"/>
      <c r="BT90" s="3"/>
      <c r="BU90" s="3"/>
      <c r="BV90" s="3"/>
      <c r="BW90" s="3"/>
      <c r="BX90" s="239"/>
    </row>
    <row r="91" ht="12.75" customHeight="1">
      <c r="A91" s="238"/>
      <c r="B91" s="223">
        <v>31.0</v>
      </c>
      <c r="C91" s="344"/>
      <c r="D91" s="345"/>
      <c r="E91" s="3"/>
      <c r="F91" s="3"/>
      <c r="G91" s="3"/>
      <c r="H91" s="3"/>
      <c r="I91" s="3"/>
      <c r="J91" s="3"/>
      <c r="K91" s="3"/>
      <c r="L91" s="3"/>
      <c r="M91" s="3"/>
      <c r="N91" s="3"/>
      <c r="O91" s="3"/>
      <c r="P91" s="3"/>
      <c r="Q91" s="3"/>
      <c r="R91" s="3"/>
      <c r="S91" s="239"/>
      <c r="T91" s="238"/>
      <c r="U91" s="223">
        <v>31.0</v>
      </c>
      <c r="V91" s="344"/>
      <c r="W91" s="345"/>
      <c r="X91" s="3"/>
      <c r="Y91" s="3"/>
      <c r="Z91" s="3"/>
      <c r="AA91" s="3"/>
      <c r="AB91" s="3"/>
      <c r="AC91" s="3"/>
      <c r="AD91" s="3"/>
      <c r="AE91" s="3"/>
      <c r="AF91" s="3"/>
      <c r="AG91" s="3"/>
      <c r="AH91" s="3"/>
      <c r="AI91" s="3"/>
      <c r="AJ91" s="3"/>
      <c r="AK91" s="3"/>
      <c r="AL91" s="239"/>
      <c r="AM91" s="238"/>
      <c r="AN91" s="223">
        <v>31.0</v>
      </c>
      <c r="AO91" s="344"/>
      <c r="AP91" s="345"/>
      <c r="AQ91" s="3"/>
      <c r="AR91" s="3"/>
      <c r="AS91" s="3"/>
      <c r="AT91" s="3"/>
      <c r="AU91" s="3"/>
      <c r="AV91" s="3"/>
      <c r="AW91" s="3"/>
      <c r="AX91" s="3"/>
      <c r="AY91" s="3"/>
      <c r="AZ91" s="3"/>
      <c r="BA91" s="3"/>
      <c r="BB91" s="3"/>
      <c r="BC91" s="3"/>
      <c r="BD91" s="3"/>
      <c r="BE91" s="239"/>
      <c r="BF91" s="238"/>
      <c r="BG91" s="223">
        <v>31.0</v>
      </c>
      <c r="BH91" s="344"/>
      <c r="BI91" s="345"/>
      <c r="BJ91" s="3"/>
      <c r="BK91" s="3"/>
      <c r="BL91" s="3"/>
      <c r="BM91" s="3"/>
      <c r="BN91" s="3"/>
      <c r="BO91" s="3"/>
      <c r="BP91" s="3"/>
      <c r="BQ91" s="3"/>
      <c r="BR91" s="3"/>
      <c r="BS91" s="3"/>
      <c r="BT91" s="3"/>
      <c r="BU91" s="3"/>
      <c r="BV91" s="3"/>
      <c r="BW91" s="3"/>
      <c r="BX91" s="239"/>
    </row>
    <row r="92" ht="12.75" customHeight="1">
      <c r="A92" s="238"/>
      <c r="B92" s="223">
        <v>32.0</v>
      </c>
      <c r="C92" s="344"/>
      <c r="D92" s="345"/>
      <c r="E92" s="3"/>
      <c r="F92" s="3"/>
      <c r="G92" s="3"/>
      <c r="H92" s="3"/>
      <c r="I92" s="3"/>
      <c r="J92" s="3"/>
      <c r="K92" s="3"/>
      <c r="L92" s="3"/>
      <c r="M92" s="3"/>
      <c r="N92" s="3"/>
      <c r="O92" s="3"/>
      <c r="P92" s="3"/>
      <c r="Q92" s="3"/>
      <c r="R92" s="3"/>
      <c r="S92" s="239"/>
      <c r="T92" s="238"/>
      <c r="U92" s="223">
        <v>32.0</v>
      </c>
      <c r="V92" s="344"/>
      <c r="W92" s="345"/>
      <c r="X92" s="3"/>
      <c r="Y92" s="3"/>
      <c r="Z92" s="3"/>
      <c r="AA92" s="3"/>
      <c r="AB92" s="3"/>
      <c r="AC92" s="3"/>
      <c r="AD92" s="3"/>
      <c r="AE92" s="3"/>
      <c r="AF92" s="3"/>
      <c r="AG92" s="3"/>
      <c r="AH92" s="3"/>
      <c r="AI92" s="3"/>
      <c r="AJ92" s="3"/>
      <c r="AK92" s="3"/>
      <c r="AL92" s="239"/>
      <c r="AM92" s="238"/>
      <c r="AN92" s="223">
        <v>32.0</v>
      </c>
      <c r="AO92" s="344"/>
      <c r="AP92" s="345"/>
      <c r="AQ92" s="3"/>
      <c r="AR92" s="3"/>
      <c r="AS92" s="3"/>
      <c r="AT92" s="3"/>
      <c r="AU92" s="3"/>
      <c r="AV92" s="3"/>
      <c r="AW92" s="3"/>
      <c r="AX92" s="3"/>
      <c r="AY92" s="3"/>
      <c r="AZ92" s="3"/>
      <c r="BA92" s="3"/>
      <c r="BB92" s="3"/>
      <c r="BC92" s="3"/>
      <c r="BD92" s="3"/>
      <c r="BE92" s="239"/>
      <c r="BF92" s="238"/>
      <c r="BG92" s="223">
        <v>32.0</v>
      </c>
      <c r="BH92" s="344"/>
      <c r="BI92" s="345"/>
      <c r="BJ92" s="3"/>
      <c r="BK92" s="3"/>
      <c r="BL92" s="3"/>
      <c r="BM92" s="3"/>
      <c r="BN92" s="3"/>
      <c r="BO92" s="3"/>
      <c r="BP92" s="3"/>
      <c r="BQ92" s="3"/>
      <c r="BR92" s="3"/>
      <c r="BS92" s="3"/>
      <c r="BT92" s="3"/>
      <c r="BU92" s="3"/>
      <c r="BV92" s="3"/>
      <c r="BW92" s="3"/>
      <c r="BX92" s="239"/>
    </row>
    <row r="93" ht="12.75" customHeight="1">
      <c r="A93" s="238"/>
      <c r="B93" s="223">
        <v>33.0</v>
      </c>
      <c r="C93" s="344"/>
      <c r="D93" s="345"/>
      <c r="E93" s="3"/>
      <c r="F93" s="3"/>
      <c r="G93" s="3"/>
      <c r="H93" s="3"/>
      <c r="I93" s="3"/>
      <c r="J93" s="3"/>
      <c r="K93" s="3"/>
      <c r="L93" s="3"/>
      <c r="M93" s="3"/>
      <c r="N93" s="3"/>
      <c r="O93" s="3"/>
      <c r="P93" s="3"/>
      <c r="Q93" s="3"/>
      <c r="R93" s="3"/>
      <c r="S93" s="239"/>
      <c r="T93" s="238"/>
      <c r="U93" s="223">
        <v>33.0</v>
      </c>
      <c r="V93" s="344"/>
      <c r="W93" s="345"/>
      <c r="X93" s="3"/>
      <c r="Y93" s="3"/>
      <c r="Z93" s="3"/>
      <c r="AA93" s="3"/>
      <c r="AB93" s="3"/>
      <c r="AC93" s="3"/>
      <c r="AD93" s="3"/>
      <c r="AE93" s="3"/>
      <c r="AF93" s="3"/>
      <c r="AG93" s="3"/>
      <c r="AH93" s="3"/>
      <c r="AI93" s="3"/>
      <c r="AJ93" s="3"/>
      <c r="AK93" s="3"/>
      <c r="AL93" s="239"/>
      <c r="AM93" s="238"/>
      <c r="AN93" s="223">
        <v>33.0</v>
      </c>
      <c r="AO93" s="344"/>
      <c r="AP93" s="345"/>
      <c r="AQ93" s="3"/>
      <c r="AR93" s="3"/>
      <c r="AS93" s="3"/>
      <c r="AT93" s="3"/>
      <c r="AU93" s="3"/>
      <c r="AV93" s="3"/>
      <c r="AW93" s="3"/>
      <c r="AX93" s="3"/>
      <c r="AY93" s="3"/>
      <c r="AZ93" s="3"/>
      <c r="BA93" s="3"/>
      <c r="BB93" s="3"/>
      <c r="BC93" s="3"/>
      <c r="BD93" s="3"/>
      <c r="BE93" s="239"/>
      <c r="BF93" s="238"/>
      <c r="BG93" s="223">
        <v>33.0</v>
      </c>
      <c r="BH93" s="344"/>
      <c r="BI93" s="345"/>
      <c r="BJ93" s="3"/>
      <c r="BK93" s="3"/>
      <c r="BL93" s="3"/>
      <c r="BM93" s="3"/>
      <c r="BN93" s="3"/>
      <c r="BO93" s="3"/>
      <c r="BP93" s="3"/>
      <c r="BQ93" s="3"/>
      <c r="BR93" s="3"/>
      <c r="BS93" s="3"/>
      <c r="BT93" s="3"/>
      <c r="BU93" s="3"/>
      <c r="BV93" s="3"/>
      <c r="BW93" s="3"/>
      <c r="BX93" s="239"/>
    </row>
    <row r="94" ht="12.75" customHeight="1">
      <c r="A94" s="238"/>
      <c r="B94" s="223">
        <v>34.0</v>
      </c>
      <c r="C94" s="344"/>
      <c r="D94" s="345"/>
      <c r="E94" s="3"/>
      <c r="F94" s="3"/>
      <c r="G94" s="3"/>
      <c r="H94" s="3"/>
      <c r="I94" s="3"/>
      <c r="J94" s="3"/>
      <c r="K94" s="3"/>
      <c r="L94" s="3"/>
      <c r="M94" s="3"/>
      <c r="N94" s="3"/>
      <c r="O94" s="3"/>
      <c r="P94" s="3"/>
      <c r="Q94" s="3"/>
      <c r="R94" s="3"/>
      <c r="S94" s="239"/>
      <c r="T94" s="238"/>
      <c r="U94" s="223">
        <v>34.0</v>
      </c>
      <c r="V94" s="344"/>
      <c r="W94" s="345"/>
      <c r="X94" s="3"/>
      <c r="Y94" s="3"/>
      <c r="Z94" s="3"/>
      <c r="AA94" s="3"/>
      <c r="AB94" s="3"/>
      <c r="AC94" s="3"/>
      <c r="AD94" s="3"/>
      <c r="AE94" s="3"/>
      <c r="AF94" s="3"/>
      <c r="AG94" s="3"/>
      <c r="AH94" s="3"/>
      <c r="AI94" s="3"/>
      <c r="AJ94" s="3"/>
      <c r="AK94" s="3"/>
      <c r="AL94" s="239"/>
      <c r="AM94" s="238"/>
      <c r="AN94" s="223">
        <v>34.0</v>
      </c>
      <c r="AO94" s="344"/>
      <c r="AP94" s="345"/>
      <c r="AQ94" s="3"/>
      <c r="AR94" s="3"/>
      <c r="AS94" s="3"/>
      <c r="AT94" s="3"/>
      <c r="AU94" s="3"/>
      <c r="AV94" s="3"/>
      <c r="AW94" s="3"/>
      <c r="AX94" s="3"/>
      <c r="AY94" s="3"/>
      <c r="AZ94" s="3"/>
      <c r="BA94" s="3"/>
      <c r="BB94" s="3"/>
      <c r="BC94" s="3"/>
      <c r="BD94" s="3"/>
      <c r="BE94" s="239"/>
      <c r="BF94" s="238"/>
      <c r="BG94" s="223">
        <v>34.0</v>
      </c>
      <c r="BH94" s="344"/>
      <c r="BI94" s="345"/>
      <c r="BJ94" s="3"/>
      <c r="BK94" s="3"/>
      <c r="BL94" s="3"/>
      <c r="BM94" s="3"/>
      <c r="BN94" s="3"/>
      <c r="BO94" s="3"/>
      <c r="BP94" s="3"/>
      <c r="BQ94" s="3"/>
      <c r="BR94" s="3"/>
      <c r="BS94" s="3"/>
      <c r="BT94" s="3"/>
      <c r="BU94" s="3"/>
      <c r="BV94" s="3"/>
      <c r="BW94" s="3"/>
      <c r="BX94" s="239"/>
    </row>
    <row r="95" ht="12.75" customHeight="1">
      <c r="A95" s="238"/>
      <c r="B95" s="223">
        <v>35.0</v>
      </c>
      <c r="C95" s="344"/>
      <c r="D95" s="345"/>
      <c r="E95" s="3"/>
      <c r="F95" s="3"/>
      <c r="G95" s="3"/>
      <c r="H95" s="3"/>
      <c r="I95" s="3"/>
      <c r="J95" s="3"/>
      <c r="K95" s="3"/>
      <c r="L95" s="3"/>
      <c r="M95" s="3"/>
      <c r="N95" s="3"/>
      <c r="O95" s="3"/>
      <c r="P95" s="3"/>
      <c r="Q95" s="3"/>
      <c r="R95" s="3"/>
      <c r="S95" s="239"/>
      <c r="T95" s="238"/>
      <c r="U95" s="223">
        <v>35.0</v>
      </c>
      <c r="V95" s="344"/>
      <c r="W95" s="345"/>
      <c r="X95" s="3"/>
      <c r="Y95" s="3"/>
      <c r="Z95" s="3"/>
      <c r="AA95" s="3"/>
      <c r="AB95" s="3"/>
      <c r="AC95" s="3"/>
      <c r="AD95" s="3"/>
      <c r="AE95" s="3"/>
      <c r="AF95" s="3"/>
      <c r="AG95" s="3"/>
      <c r="AH95" s="3"/>
      <c r="AI95" s="3"/>
      <c r="AJ95" s="3"/>
      <c r="AK95" s="3"/>
      <c r="AL95" s="239"/>
      <c r="AM95" s="238"/>
      <c r="AN95" s="223">
        <v>35.0</v>
      </c>
      <c r="AO95" s="344"/>
      <c r="AP95" s="345"/>
      <c r="AQ95" s="3"/>
      <c r="AR95" s="3"/>
      <c r="AS95" s="3"/>
      <c r="AT95" s="3"/>
      <c r="AU95" s="3"/>
      <c r="AV95" s="3"/>
      <c r="AW95" s="3"/>
      <c r="AX95" s="3"/>
      <c r="AY95" s="3"/>
      <c r="AZ95" s="3"/>
      <c r="BA95" s="3"/>
      <c r="BB95" s="3"/>
      <c r="BC95" s="3"/>
      <c r="BD95" s="3"/>
      <c r="BE95" s="239"/>
      <c r="BF95" s="238"/>
      <c r="BG95" s="223">
        <v>35.0</v>
      </c>
      <c r="BH95" s="344"/>
      <c r="BI95" s="345"/>
      <c r="BJ95" s="3"/>
      <c r="BK95" s="3"/>
      <c r="BL95" s="3"/>
      <c r="BM95" s="3"/>
      <c r="BN95" s="3"/>
      <c r="BO95" s="3"/>
      <c r="BP95" s="3"/>
      <c r="BQ95" s="3"/>
      <c r="BR95" s="3"/>
      <c r="BS95" s="3"/>
      <c r="BT95" s="3"/>
      <c r="BU95" s="3"/>
      <c r="BV95" s="3"/>
      <c r="BW95" s="3"/>
      <c r="BX95" s="239"/>
    </row>
    <row r="96" ht="12.75" customHeight="1">
      <c r="A96" s="238"/>
      <c r="B96" s="223">
        <v>36.0</v>
      </c>
      <c r="C96" s="344"/>
      <c r="D96" s="345"/>
      <c r="E96" s="3"/>
      <c r="F96" s="3"/>
      <c r="G96" s="3"/>
      <c r="H96" s="3"/>
      <c r="I96" s="3"/>
      <c r="J96" s="3"/>
      <c r="K96" s="3"/>
      <c r="L96" s="3"/>
      <c r="M96" s="3"/>
      <c r="N96" s="3"/>
      <c r="O96" s="3"/>
      <c r="P96" s="3"/>
      <c r="Q96" s="3"/>
      <c r="R96" s="3"/>
      <c r="S96" s="239"/>
      <c r="T96" s="238"/>
      <c r="U96" s="223">
        <v>36.0</v>
      </c>
      <c r="V96" s="344"/>
      <c r="W96" s="345"/>
      <c r="X96" s="3"/>
      <c r="Y96" s="3"/>
      <c r="Z96" s="3"/>
      <c r="AA96" s="3"/>
      <c r="AB96" s="3"/>
      <c r="AC96" s="3"/>
      <c r="AD96" s="3"/>
      <c r="AE96" s="3"/>
      <c r="AF96" s="3"/>
      <c r="AG96" s="3"/>
      <c r="AH96" s="3"/>
      <c r="AI96" s="3"/>
      <c r="AJ96" s="3"/>
      <c r="AK96" s="3"/>
      <c r="AL96" s="239"/>
      <c r="AM96" s="238"/>
      <c r="AN96" s="223">
        <v>36.0</v>
      </c>
      <c r="AO96" s="344"/>
      <c r="AP96" s="345"/>
      <c r="AQ96" s="3"/>
      <c r="AR96" s="3"/>
      <c r="AS96" s="3"/>
      <c r="AT96" s="3"/>
      <c r="AU96" s="3"/>
      <c r="AV96" s="3"/>
      <c r="AW96" s="3"/>
      <c r="AX96" s="3"/>
      <c r="AY96" s="3"/>
      <c r="AZ96" s="3"/>
      <c r="BA96" s="3"/>
      <c r="BB96" s="3"/>
      <c r="BC96" s="3"/>
      <c r="BD96" s="3"/>
      <c r="BE96" s="239"/>
      <c r="BF96" s="238"/>
      <c r="BG96" s="223">
        <v>36.0</v>
      </c>
      <c r="BH96" s="344"/>
      <c r="BI96" s="345"/>
      <c r="BJ96" s="3"/>
      <c r="BK96" s="3"/>
      <c r="BL96" s="3"/>
      <c r="BM96" s="3"/>
      <c r="BN96" s="3"/>
      <c r="BO96" s="3"/>
      <c r="BP96" s="3"/>
      <c r="BQ96" s="3"/>
      <c r="BR96" s="3"/>
      <c r="BS96" s="3"/>
      <c r="BT96" s="3"/>
      <c r="BU96" s="3"/>
      <c r="BV96" s="3"/>
      <c r="BW96" s="3"/>
      <c r="BX96" s="239"/>
    </row>
    <row r="97" ht="12.75" customHeight="1">
      <c r="A97" s="238"/>
      <c r="B97" s="223">
        <v>37.0</v>
      </c>
      <c r="C97" s="344"/>
      <c r="D97" s="345"/>
      <c r="E97" s="3"/>
      <c r="F97" s="3"/>
      <c r="G97" s="3"/>
      <c r="H97" s="3"/>
      <c r="I97" s="3"/>
      <c r="J97" s="3"/>
      <c r="K97" s="3"/>
      <c r="L97" s="3"/>
      <c r="M97" s="3"/>
      <c r="N97" s="3"/>
      <c r="O97" s="3"/>
      <c r="P97" s="3"/>
      <c r="Q97" s="3"/>
      <c r="R97" s="3"/>
      <c r="S97" s="239"/>
      <c r="T97" s="238"/>
      <c r="U97" s="223">
        <v>37.0</v>
      </c>
      <c r="V97" s="344"/>
      <c r="W97" s="345"/>
      <c r="X97" s="3"/>
      <c r="Y97" s="3"/>
      <c r="Z97" s="3"/>
      <c r="AA97" s="3"/>
      <c r="AB97" s="3"/>
      <c r="AC97" s="3"/>
      <c r="AD97" s="3"/>
      <c r="AE97" s="3"/>
      <c r="AF97" s="3"/>
      <c r="AG97" s="3"/>
      <c r="AH97" s="3"/>
      <c r="AI97" s="3"/>
      <c r="AJ97" s="3"/>
      <c r="AK97" s="3"/>
      <c r="AL97" s="239"/>
      <c r="AM97" s="238"/>
      <c r="AN97" s="223">
        <v>37.0</v>
      </c>
      <c r="AO97" s="344"/>
      <c r="AP97" s="345"/>
      <c r="AQ97" s="3"/>
      <c r="AR97" s="3"/>
      <c r="AS97" s="3"/>
      <c r="AT97" s="3"/>
      <c r="AU97" s="3"/>
      <c r="AV97" s="3"/>
      <c r="AW97" s="3"/>
      <c r="AX97" s="3"/>
      <c r="AY97" s="3"/>
      <c r="AZ97" s="3"/>
      <c r="BA97" s="3"/>
      <c r="BB97" s="3"/>
      <c r="BC97" s="3"/>
      <c r="BD97" s="3"/>
      <c r="BE97" s="239"/>
      <c r="BF97" s="238"/>
      <c r="BG97" s="223">
        <v>37.0</v>
      </c>
      <c r="BH97" s="344"/>
      <c r="BI97" s="345"/>
      <c r="BJ97" s="3"/>
      <c r="BK97" s="3"/>
      <c r="BL97" s="3"/>
      <c r="BM97" s="3"/>
      <c r="BN97" s="3"/>
      <c r="BO97" s="3"/>
      <c r="BP97" s="3"/>
      <c r="BQ97" s="3"/>
      <c r="BR97" s="3"/>
      <c r="BS97" s="3"/>
      <c r="BT97" s="3"/>
      <c r="BU97" s="3"/>
      <c r="BV97" s="3"/>
      <c r="BW97" s="3"/>
      <c r="BX97" s="239"/>
    </row>
    <row r="98" ht="12.75" customHeight="1">
      <c r="A98" s="238"/>
      <c r="B98" s="223">
        <v>38.0</v>
      </c>
      <c r="C98" s="344"/>
      <c r="D98" s="345"/>
      <c r="E98" s="3"/>
      <c r="F98" s="3"/>
      <c r="G98" s="3"/>
      <c r="H98" s="3"/>
      <c r="I98" s="3"/>
      <c r="J98" s="3"/>
      <c r="K98" s="3"/>
      <c r="L98" s="3"/>
      <c r="M98" s="3"/>
      <c r="N98" s="3"/>
      <c r="O98" s="3"/>
      <c r="P98" s="3"/>
      <c r="Q98" s="3"/>
      <c r="R98" s="3"/>
      <c r="S98" s="239"/>
      <c r="T98" s="238"/>
      <c r="U98" s="223">
        <v>38.0</v>
      </c>
      <c r="V98" s="344"/>
      <c r="W98" s="345"/>
      <c r="X98" s="3"/>
      <c r="Y98" s="3"/>
      <c r="Z98" s="3"/>
      <c r="AA98" s="3"/>
      <c r="AB98" s="3"/>
      <c r="AC98" s="3"/>
      <c r="AD98" s="3"/>
      <c r="AE98" s="3"/>
      <c r="AF98" s="3"/>
      <c r="AG98" s="3"/>
      <c r="AH98" s="3"/>
      <c r="AI98" s="3"/>
      <c r="AJ98" s="3"/>
      <c r="AK98" s="3"/>
      <c r="AL98" s="239"/>
      <c r="AM98" s="238"/>
      <c r="AN98" s="223">
        <v>38.0</v>
      </c>
      <c r="AO98" s="344"/>
      <c r="AP98" s="345"/>
      <c r="AQ98" s="3"/>
      <c r="AR98" s="3"/>
      <c r="AS98" s="3"/>
      <c r="AT98" s="3"/>
      <c r="AU98" s="3"/>
      <c r="AV98" s="3"/>
      <c r="AW98" s="3"/>
      <c r="AX98" s="3"/>
      <c r="AY98" s="3"/>
      <c r="AZ98" s="3"/>
      <c r="BA98" s="3"/>
      <c r="BB98" s="3"/>
      <c r="BC98" s="3"/>
      <c r="BD98" s="3"/>
      <c r="BE98" s="239"/>
      <c r="BF98" s="238"/>
      <c r="BG98" s="223">
        <v>38.0</v>
      </c>
      <c r="BH98" s="344"/>
      <c r="BI98" s="345"/>
      <c r="BJ98" s="3"/>
      <c r="BK98" s="3"/>
      <c r="BL98" s="3"/>
      <c r="BM98" s="3"/>
      <c r="BN98" s="3"/>
      <c r="BO98" s="3"/>
      <c r="BP98" s="3"/>
      <c r="BQ98" s="3"/>
      <c r="BR98" s="3"/>
      <c r="BS98" s="3"/>
      <c r="BT98" s="3"/>
      <c r="BU98" s="3"/>
      <c r="BV98" s="3"/>
      <c r="BW98" s="3"/>
      <c r="BX98" s="239"/>
    </row>
    <row r="99" ht="12.75" customHeight="1">
      <c r="A99" s="238"/>
      <c r="B99" s="223">
        <v>39.0</v>
      </c>
      <c r="C99" s="344"/>
      <c r="D99" s="345"/>
      <c r="E99" s="3"/>
      <c r="F99" s="3"/>
      <c r="G99" s="3"/>
      <c r="H99" s="3"/>
      <c r="I99" s="3"/>
      <c r="J99" s="3"/>
      <c r="K99" s="3"/>
      <c r="L99" s="3"/>
      <c r="M99" s="3"/>
      <c r="N99" s="3"/>
      <c r="O99" s="3"/>
      <c r="P99" s="3"/>
      <c r="Q99" s="3"/>
      <c r="R99" s="3"/>
      <c r="S99" s="239"/>
      <c r="T99" s="238"/>
      <c r="U99" s="223">
        <v>39.0</v>
      </c>
      <c r="V99" s="344"/>
      <c r="W99" s="345"/>
      <c r="X99" s="3"/>
      <c r="Y99" s="3"/>
      <c r="Z99" s="3"/>
      <c r="AA99" s="3"/>
      <c r="AB99" s="3"/>
      <c r="AC99" s="3"/>
      <c r="AD99" s="3"/>
      <c r="AE99" s="3"/>
      <c r="AF99" s="3"/>
      <c r="AG99" s="3"/>
      <c r="AH99" s="3"/>
      <c r="AI99" s="3"/>
      <c r="AJ99" s="3"/>
      <c r="AK99" s="3"/>
      <c r="AL99" s="239"/>
      <c r="AM99" s="238"/>
      <c r="AN99" s="223">
        <v>39.0</v>
      </c>
      <c r="AO99" s="344"/>
      <c r="AP99" s="345"/>
      <c r="AQ99" s="3"/>
      <c r="AR99" s="3"/>
      <c r="AS99" s="3"/>
      <c r="AT99" s="3"/>
      <c r="AU99" s="3"/>
      <c r="AV99" s="3"/>
      <c r="AW99" s="3"/>
      <c r="AX99" s="3"/>
      <c r="AY99" s="3"/>
      <c r="AZ99" s="3"/>
      <c r="BA99" s="3"/>
      <c r="BB99" s="3"/>
      <c r="BC99" s="3"/>
      <c r="BD99" s="3"/>
      <c r="BE99" s="239"/>
      <c r="BF99" s="238"/>
      <c r="BG99" s="223">
        <v>39.0</v>
      </c>
      <c r="BH99" s="344"/>
      <c r="BI99" s="345"/>
      <c r="BJ99" s="3"/>
      <c r="BK99" s="3"/>
      <c r="BL99" s="3"/>
      <c r="BM99" s="3"/>
      <c r="BN99" s="3"/>
      <c r="BO99" s="3"/>
      <c r="BP99" s="3"/>
      <c r="BQ99" s="3"/>
      <c r="BR99" s="3"/>
      <c r="BS99" s="3"/>
      <c r="BT99" s="3"/>
      <c r="BU99" s="3"/>
      <c r="BV99" s="3"/>
      <c r="BW99" s="3"/>
      <c r="BX99" s="239"/>
    </row>
    <row r="100" ht="12.75" customHeight="1">
      <c r="A100" s="238"/>
      <c r="B100" s="223">
        <v>40.0</v>
      </c>
      <c r="C100" s="344"/>
      <c r="D100" s="345"/>
      <c r="E100" s="3"/>
      <c r="F100" s="3"/>
      <c r="G100" s="3"/>
      <c r="H100" s="3"/>
      <c r="I100" s="3"/>
      <c r="J100" s="3"/>
      <c r="K100" s="3"/>
      <c r="L100" s="3"/>
      <c r="M100" s="3"/>
      <c r="N100" s="3"/>
      <c r="O100" s="3"/>
      <c r="P100" s="3"/>
      <c r="Q100" s="3"/>
      <c r="R100" s="3"/>
      <c r="S100" s="239"/>
      <c r="T100" s="238"/>
      <c r="U100" s="223">
        <v>40.0</v>
      </c>
      <c r="V100" s="344"/>
      <c r="W100" s="345"/>
      <c r="X100" s="3"/>
      <c r="Y100" s="3"/>
      <c r="Z100" s="3"/>
      <c r="AA100" s="3"/>
      <c r="AB100" s="3"/>
      <c r="AC100" s="3"/>
      <c r="AD100" s="3"/>
      <c r="AE100" s="3"/>
      <c r="AF100" s="3"/>
      <c r="AG100" s="3"/>
      <c r="AH100" s="3"/>
      <c r="AI100" s="3"/>
      <c r="AJ100" s="3"/>
      <c r="AK100" s="3"/>
      <c r="AL100" s="239"/>
      <c r="AM100" s="238"/>
      <c r="AN100" s="223">
        <v>40.0</v>
      </c>
      <c r="AO100" s="344"/>
      <c r="AP100" s="345"/>
      <c r="AQ100" s="3"/>
      <c r="AR100" s="3"/>
      <c r="AS100" s="3"/>
      <c r="AT100" s="3"/>
      <c r="AU100" s="3"/>
      <c r="AV100" s="3"/>
      <c r="AW100" s="3"/>
      <c r="AX100" s="3"/>
      <c r="AY100" s="3"/>
      <c r="AZ100" s="3"/>
      <c r="BA100" s="3"/>
      <c r="BB100" s="3"/>
      <c r="BC100" s="3"/>
      <c r="BD100" s="3"/>
      <c r="BE100" s="239"/>
      <c r="BF100" s="238"/>
      <c r="BG100" s="223">
        <v>40.0</v>
      </c>
      <c r="BH100" s="344"/>
      <c r="BI100" s="345"/>
      <c r="BJ100" s="3"/>
      <c r="BK100" s="3"/>
      <c r="BL100" s="3"/>
      <c r="BM100" s="3"/>
      <c r="BN100" s="3"/>
      <c r="BO100" s="3"/>
      <c r="BP100" s="3"/>
      <c r="BQ100" s="3"/>
      <c r="BR100" s="3"/>
      <c r="BS100" s="3"/>
      <c r="BT100" s="3"/>
      <c r="BU100" s="3"/>
      <c r="BV100" s="3"/>
      <c r="BW100" s="3"/>
      <c r="BX100" s="239"/>
    </row>
    <row r="101" ht="12.75" customHeight="1">
      <c r="A101" s="238"/>
      <c r="B101" s="223">
        <v>41.0</v>
      </c>
      <c r="C101" s="344"/>
      <c r="D101" s="345"/>
      <c r="E101" s="3"/>
      <c r="F101" s="3"/>
      <c r="G101" s="3"/>
      <c r="H101" s="3"/>
      <c r="I101" s="3"/>
      <c r="J101" s="3"/>
      <c r="K101" s="3"/>
      <c r="L101" s="3"/>
      <c r="M101" s="3"/>
      <c r="N101" s="3"/>
      <c r="O101" s="3"/>
      <c r="P101" s="3"/>
      <c r="Q101" s="3"/>
      <c r="R101" s="3"/>
      <c r="S101" s="239"/>
      <c r="T101" s="238"/>
      <c r="U101" s="223">
        <v>41.0</v>
      </c>
      <c r="V101" s="344"/>
      <c r="W101" s="345"/>
      <c r="X101" s="3"/>
      <c r="Y101" s="3"/>
      <c r="Z101" s="3"/>
      <c r="AA101" s="3"/>
      <c r="AB101" s="3"/>
      <c r="AC101" s="3"/>
      <c r="AD101" s="3"/>
      <c r="AE101" s="3"/>
      <c r="AF101" s="3"/>
      <c r="AG101" s="3"/>
      <c r="AH101" s="3"/>
      <c r="AI101" s="3"/>
      <c r="AJ101" s="3"/>
      <c r="AK101" s="3"/>
      <c r="AL101" s="239"/>
      <c r="AM101" s="238"/>
      <c r="AN101" s="223">
        <v>41.0</v>
      </c>
      <c r="AO101" s="344"/>
      <c r="AP101" s="345"/>
      <c r="AQ101" s="3"/>
      <c r="AR101" s="3"/>
      <c r="AS101" s="3"/>
      <c r="AT101" s="3"/>
      <c r="AU101" s="3"/>
      <c r="AV101" s="3"/>
      <c r="AW101" s="3"/>
      <c r="AX101" s="3"/>
      <c r="AY101" s="3"/>
      <c r="AZ101" s="3"/>
      <c r="BA101" s="3"/>
      <c r="BB101" s="3"/>
      <c r="BC101" s="3"/>
      <c r="BD101" s="3"/>
      <c r="BE101" s="239"/>
      <c r="BF101" s="238"/>
      <c r="BG101" s="223">
        <v>41.0</v>
      </c>
      <c r="BH101" s="344"/>
      <c r="BI101" s="345"/>
      <c r="BJ101" s="3"/>
      <c r="BK101" s="3"/>
      <c r="BL101" s="3"/>
      <c r="BM101" s="3"/>
      <c r="BN101" s="3"/>
      <c r="BO101" s="3"/>
      <c r="BP101" s="3"/>
      <c r="BQ101" s="3"/>
      <c r="BR101" s="3"/>
      <c r="BS101" s="3"/>
      <c r="BT101" s="3"/>
      <c r="BU101" s="3"/>
      <c r="BV101" s="3"/>
      <c r="BW101" s="3"/>
      <c r="BX101" s="239"/>
    </row>
    <row r="102" ht="12.75" customHeight="1">
      <c r="A102" s="238"/>
      <c r="B102" s="223">
        <v>42.0</v>
      </c>
      <c r="C102" s="344"/>
      <c r="D102" s="345"/>
      <c r="E102" s="3"/>
      <c r="F102" s="3"/>
      <c r="G102" s="3"/>
      <c r="H102" s="3"/>
      <c r="I102" s="3"/>
      <c r="J102" s="3"/>
      <c r="K102" s="3"/>
      <c r="L102" s="3"/>
      <c r="M102" s="3"/>
      <c r="N102" s="3"/>
      <c r="O102" s="3"/>
      <c r="P102" s="3"/>
      <c r="Q102" s="3"/>
      <c r="R102" s="3"/>
      <c r="S102" s="239"/>
      <c r="T102" s="238"/>
      <c r="U102" s="223">
        <v>42.0</v>
      </c>
      <c r="V102" s="344"/>
      <c r="W102" s="345"/>
      <c r="X102" s="3"/>
      <c r="Y102" s="3"/>
      <c r="Z102" s="3"/>
      <c r="AA102" s="3"/>
      <c r="AB102" s="3"/>
      <c r="AC102" s="3"/>
      <c r="AD102" s="3"/>
      <c r="AE102" s="3"/>
      <c r="AF102" s="3"/>
      <c r="AG102" s="3"/>
      <c r="AH102" s="3"/>
      <c r="AI102" s="3"/>
      <c r="AJ102" s="3"/>
      <c r="AK102" s="3"/>
      <c r="AL102" s="239"/>
      <c r="AM102" s="238"/>
      <c r="AN102" s="223">
        <v>42.0</v>
      </c>
      <c r="AO102" s="344"/>
      <c r="AP102" s="345"/>
      <c r="AQ102" s="3"/>
      <c r="AR102" s="3"/>
      <c r="AS102" s="3"/>
      <c r="AT102" s="3"/>
      <c r="AU102" s="3"/>
      <c r="AV102" s="3"/>
      <c r="AW102" s="3"/>
      <c r="AX102" s="3"/>
      <c r="AY102" s="3"/>
      <c r="AZ102" s="3"/>
      <c r="BA102" s="3"/>
      <c r="BB102" s="3"/>
      <c r="BC102" s="3"/>
      <c r="BD102" s="3"/>
      <c r="BE102" s="239"/>
      <c r="BF102" s="238"/>
      <c r="BG102" s="223">
        <v>42.0</v>
      </c>
      <c r="BH102" s="344"/>
      <c r="BI102" s="345"/>
      <c r="BJ102" s="3"/>
      <c r="BK102" s="3"/>
      <c r="BL102" s="3"/>
      <c r="BM102" s="3"/>
      <c r="BN102" s="3"/>
      <c r="BO102" s="3"/>
      <c r="BP102" s="3"/>
      <c r="BQ102" s="3"/>
      <c r="BR102" s="3"/>
      <c r="BS102" s="3"/>
      <c r="BT102" s="3"/>
      <c r="BU102" s="3"/>
      <c r="BV102" s="3"/>
      <c r="BW102" s="3"/>
      <c r="BX102" s="239"/>
    </row>
    <row r="103" ht="12.75" customHeight="1">
      <c r="A103" s="238"/>
      <c r="B103" s="223">
        <v>43.0</v>
      </c>
      <c r="C103" s="344"/>
      <c r="D103" s="345"/>
      <c r="E103" s="3"/>
      <c r="F103" s="3"/>
      <c r="G103" s="3"/>
      <c r="H103" s="3"/>
      <c r="I103" s="3"/>
      <c r="J103" s="3"/>
      <c r="K103" s="3"/>
      <c r="L103" s="3"/>
      <c r="M103" s="3"/>
      <c r="N103" s="3"/>
      <c r="O103" s="3"/>
      <c r="P103" s="3"/>
      <c r="Q103" s="3"/>
      <c r="R103" s="3"/>
      <c r="S103" s="239"/>
      <c r="T103" s="238"/>
      <c r="U103" s="223">
        <v>43.0</v>
      </c>
      <c r="V103" s="344"/>
      <c r="W103" s="345"/>
      <c r="X103" s="3"/>
      <c r="Y103" s="3"/>
      <c r="Z103" s="3"/>
      <c r="AA103" s="3"/>
      <c r="AB103" s="3"/>
      <c r="AC103" s="3"/>
      <c r="AD103" s="3"/>
      <c r="AE103" s="3"/>
      <c r="AF103" s="3"/>
      <c r="AG103" s="3"/>
      <c r="AH103" s="3"/>
      <c r="AI103" s="3"/>
      <c r="AJ103" s="3"/>
      <c r="AK103" s="3"/>
      <c r="AL103" s="239"/>
      <c r="AM103" s="238"/>
      <c r="AN103" s="223">
        <v>43.0</v>
      </c>
      <c r="AO103" s="344"/>
      <c r="AP103" s="345"/>
      <c r="AQ103" s="3"/>
      <c r="AR103" s="3"/>
      <c r="AS103" s="3"/>
      <c r="AT103" s="3"/>
      <c r="AU103" s="3"/>
      <c r="AV103" s="3"/>
      <c r="AW103" s="3"/>
      <c r="AX103" s="3"/>
      <c r="AY103" s="3"/>
      <c r="AZ103" s="3"/>
      <c r="BA103" s="3"/>
      <c r="BB103" s="3"/>
      <c r="BC103" s="3"/>
      <c r="BD103" s="3"/>
      <c r="BE103" s="239"/>
      <c r="BF103" s="238"/>
      <c r="BG103" s="223">
        <v>43.0</v>
      </c>
      <c r="BH103" s="344"/>
      <c r="BI103" s="345"/>
      <c r="BJ103" s="3"/>
      <c r="BK103" s="3"/>
      <c r="BL103" s="3"/>
      <c r="BM103" s="3"/>
      <c r="BN103" s="3"/>
      <c r="BO103" s="3"/>
      <c r="BP103" s="3"/>
      <c r="BQ103" s="3"/>
      <c r="BR103" s="3"/>
      <c r="BS103" s="3"/>
      <c r="BT103" s="3"/>
      <c r="BU103" s="3"/>
      <c r="BV103" s="3"/>
      <c r="BW103" s="3"/>
      <c r="BX103" s="239"/>
    </row>
    <row r="104" ht="12.75" customHeight="1">
      <c r="A104" s="238"/>
      <c r="B104" s="223">
        <v>44.0</v>
      </c>
      <c r="C104" s="344"/>
      <c r="D104" s="345"/>
      <c r="E104" s="3"/>
      <c r="F104" s="3"/>
      <c r="G104" s="3"/>
      <c r="H104" s="3"/>
      <c r="I104" s="3"/>
      <c r="J104" s="3"/>
      <c r="K104" s="3"/>
      <c r="L104" s="3"/>
      <c r="M104" s="3"/>
      <c r="N104" s="3"/>
      <c r="O104" s="3"/>
      <c r="P104" s="3"/>
      <c r="Q104" s="3"/>
      <c r="R104" s="3"/>
      <c r="S104" s="239"/>
      <c r="T104" s="238"/>
      <c r="U104" s="223">
        <v>44.0</v>
      </c>
      <c r="V104" s="344"/>
      <c r="W104" s="345"/>
      <c r="X104" s="3"/>
      <c r="Y104" s="3"/>
      <c r="Z104" s="3"/>
      <c r="AA104" s="3"/>
      <c r="AB104" s="3"/>
      <c r="AC104" s="3"/>
      <c r="AD104" s="3"/>
      <c r="AE104" s="3"/>
      <c r="AF104" s="3"/>
      <c r="AG104" s="3"/>
      <c r="AH104" s="3"/>
      <c r="AI104" s="3"/>
      <c r="AJ104" s="3"/>
      <c r="AK104" s="3"/>
      <c r="AL104" s="239"/>
      <c r="AM104" s="238"/>
      <c r="AN104" s="223">
        <v>44.0</v>
      </c>
      <c r="AO104" s="344"/>
      <c r="AP104" s="345"/>
      <c r="AQ104" s="3"/>
      <c r="AR104" s="3"/>
      <c r="AS104" s="3"/>
      <c r="AT104" s="3"/>
      <c r="AU104" s="3"/>
      <c r="AV104" s="3"/>
      <c r="AW104" s="3"/>
      <c r="AX104" s="3"/>
      <c r="AY104" s="3"/>
      <c r="AZ104" s="3"/>
      <c r="BA104" s="3"/>
      <c r="BB104" s="3"/>
      <c r="BC104" s="3"/>
      <c r="BD104" s="3"/>
      <c r="BE104" s="239"/>
      <c r="BF104" s="238"/>
      <c r="BG104" s="223">
        <v>44.0</v>
      </c>
      <c r="BH104" s="344"/>
      <c r="BI104" s="345"/>
      <c r="BJ104" s="3"/>
      <c r="BK104" s="3"/>
      <c r="BL104" s="3"/>
      <c r="BM104" s="3"/>
      <c r="BN104" s="3"/>
      <c r="BO104" s="3"/>
      <c r="BP104" s="3"/>
      <c r="BQ104" s="3"/>
      <c r="BR104" s="3"/>
      <c r="BS104" s="3"/>
      <c r="BT104" s="3"/>
      <c r="BU104" s="3"/>
      <c r="BV104" s="3"/>
      <c r="BW104" s="3"/>
      <c r="BX104" s="239"/>
    </row>
    <row r="105" ht="12.75" customHeight="1">
      <c r="A105" s="238"/>
      <c r="B105" s="223">
        <v>45.0</v>
      </c>
      <c r="C105" s="344"/>
      <c r="D105" s="345"/>
      <c r="E105" s="3"/>
      <c r="F105" s="3"/>
      <c r="G105" s="3"/>
      <c r="H105" s="3"/>
      <c r="I105" s="3"/>
      <c r="J105" s="3"/>
      <c r="K105" s="3"/>
      <c r="L105" s="3"/>
      <c r="M105" s="3"/>
      <c r="N105" s="3"/>
      <c r="O105" s="3"/>
      <c r="P105" s="3"/>
      <c r="Q105" s="3"/>
      <c r="R105" s="3"/>
      <c r="S105" s="239"/>
      <c r="T105" s="238"/>
      <c r="U105" s="223">
        <v>45.0</v>
      </c>
      <c r="V105" s="344"/>
      <c r="W105" s="345"/>
      <c r="X105" s="3"/>
      <c r="Y105" s="3"/>
      <c r="Z105" s="3"/>
      <c r="AA105" s="3"/>
      <c r="AB105" s="3"/>
      <c r="AC105" s="3"/>
      <c r="AD105" s="3"/>
      <c r="AE105" s="3"/>
      <c r="AF105" s="3"/>
      <c r="AG105" s="3"/>
      <c r="AH105" s="3"/>
      <c r="AI105" s="3"/>
      <c r="AJ105" s="3"/>
      <c r="AK105" s="3"/>
      <c r="AL105" s="239"/>
      <c r="AM105" s="238"/>
      <c r="AN105" s="223">
        <v>45.0</v>
      </c>
      <c r="AO105" s="344"/>
      <c r="AP105" s="345"/>
      <c r="AQ105" s="3"/>
      <c r="AR105" s="3"/>
      <c r="AS105" s="3"/>
      <c r="AT105" s="3"/>
      <c r="AU105" s="3"/>
      <c r="AV105" s="3"/>
      <c r="AW105" s="3"/>
      <c r="AX105" s="3"/>
      <c r="AY105" s="3"/>
      <c r="AZ105" s="3"/>
      <c r="BA105" s="3"/>
      <c r="BB105" s="3"/>
      <c r="BC105" s="3"/>
      <c r="BD105" s="3"/>
      <c r="BE105" s="239"/>
      <c r="BF105" s="238"/>
      <c r="BG105" s="223">
        <v>45.0</v>
      </c>
      <c r="BH105" s="344"/>
      <c r="BI105" s="345"/>
      <c r="BJ105" s="3"/>
      <c r="BK105" s="3"/>
      <c r="BL105" s="3"/>
      <c r="BM105" s="3"/>
      <c r="BN105" s="3"/>
      <c r="BO105" s="3"/>
      <c r="BP105" s="3"/>
      <c r="BQ105" s="3"/>
      <c r="BR105" s="3"/>
      <c r="BS105" s="3"/>
      <c r="BT105" s="3"/>
      <c r="BU105" s="3"/>
      <c r="BV105" s="3"/>
      <c r="BW105" s="3"/>
      <c r="BX105" s="239"/>
    </row>
    <row r="106" ht="12.75" customHeight="1">
      <c r="A106" s="238"/>
      <c r="B106" s="223">
        <v>46.0</v>
      </c>
      <c r="C106" s="344"/>
      <c r="D106" s="345"/>
      <c r="E106" s="3"/>
      <c r="F106" s="3"/>
      <c r="G106" s="3"/>
      <c r="H106" s="3"/>
      <c r="I106" s="3"/>
      <c r="J106" s="3"/>
      <c r="K106" s="3"/>
      <c r="L106" s="3"/>
      <c r="M106" s="3"/>
      <c r="N106" s="3"/>
      <c r="O106" s="3"/>
      <c r="P106" s="3"/>
      <c r="Q106" s="3"/>
      <c r="R106" s="3"/>
      <c r="S106" s="239"/>
      <c r="T106" s="238"/>
      <c r="U106" s="223">
        <v>46.0</v>
      </c>
      <c r="V106" s="344"/>
      <c r="W106" s="345"/>
      <c r="X106" s="3"/>
      <c r="Y106" s="3"/>
      <c r="Z106" s="3"/>
      <c r="AA106" s="3"/>
      <c r="AB106" s="3"/>
      <c r="AC106" s="3"/>
      <c r="AD106" s="3"/>
      <c r="AE106" s="3"/>
      <c r="AF106" s="3"/>
      <c r="AG106" s="3"/>
      <c r="AH106" s="3"/>
      <c r="AI106" s="3"/>
      <c r="AJ106" s="3"/>
      <c r="AK106" s="3"/>
      <c r="AL106" s="239"/>
      <c r="AM106" s="238"/>
      <c r="AN106" s="223">
        <v>46.0</v>
      </c>
      <c r="AO106" s="344"/>
      <c r="AP106" s="345"/>
      <c r="AQ106" s="3"/>
      <c r="AR106" s="3"/>
      <c r="AS106" s="3"/>
      <c r="AT106" s="3"/>
      <c r="AU106" s="3"/>
      <c r="AV106" s="3"/>
      <c r="AW106" s="3"/>
      <c r="AX106" s="3"/>
      <c r="AY106" s="3"/>
      <c r="AZ106" s="3"/>
      <c r="BA106" s="3"/>
      <c r="BB106" s="3"/>
      <c r="BC106" s="3"/>
      <c r="BD106" s="3"/>
      <c r="BE106" s="239"/>
      <c r="BF106" s="238"/>
      <c r="BG106" s="223">
        <v>46.0</v>
      </c>
      <c r="BH106" s="344"/>
      <c r="BI106" s="345"/>
      <c r="BJ106" s="3"/>
      <c r="BK106" s="3"/>
      <c r="BL106" s="3"/>
      <c r="BM106" s="3"/>
      <c r="BN106" s="3"/>
      <c r="BO106" s="3"/>
      <c r="BP106" s="3"/>
      <c r="BQ106" s="3"/>
      <c r="BR106" s="3"/>
      <c r="BS106" s="3"/>
      <c r="BT106" s="3"/>
      <c r="BU106" s="3"/>
      <c r="BV106" s="3"/>
      <c r="BW106" s="3"/>
      <c r="BX106" s="239"/>
    </row>
    <row r="107" ht="12.75" customHeight="1">
      <c r="A107" s="238"/>
      <c r="B107" s="223">
        <v>47.0</v>
      </c>
      <c r="C107" s="344"/>
      <c r="D107" s="345"/>
      <c r="E107" s="3"/>
      <c r="F107" s="3"/>
      <c r="G107" s="3"/>
      <c r="H107" s="3"/>
      <c r="I107" s="3"/>
      <c r="J107" s="3"/>
      <c r="K107" s="3"/>
      <c r="L107" s="3"/>
      <c r="M107" s="3"/>
      <c r="N107" s="3"/>
      <c r="O107" s="3"/>
      <c r="P107" s="3"/>
      <c r="Q107" s="3"/>
      <c r="R107" s="3"/>
      <c r="S107" s="239"/>
      <c r="T107" s="238"/>
      <c r="U107" s="223">
        <v>47.0</v>
      </c>
      <c r="V107" s="344"/>
      <c r="W107" s="345"/>
      <c r="X107" s="3"/>
      <c r="Y107" s="3"/>
      <c r="Z107" s="3"/>
      <c r="AA107" s="3"/>
      <c r="AB107" s="3"/>
      <c r="AC107" s="3"/>
      <c r="AD107" s="3"/>
      <c r="AE107" s="3"/>
      <c r="AF107" s="3"/>
      <c r="AG107" s="3"/>
      <c r="AH107" s="3"/>
      <c r="AI107" s="3"/>
      <c r="AJ107" s="3"/>
      <c r="AK107" s="3"/>
      <c r="AL107" s="239"/>
      <c r="AM107" s="238"/>
      <c r="AN107" s="223">
        <v>47.0</v>
      </c>
      <c r="AO107" s="344"/>
      <c r="AP107" s="345"/>
      <c r="AQ107" s="3"/>
      <c r="AR107" s="3"/>
      <c r="AS107" s="3"/>
      <c r="AT107" s="3"/>
      <c r="AU107" s="3"/>
      <c r="AV107" s="3"/>
      <c r="AW107" s="3"/>
      <c r="AX107" s="3"/>
      <c r="AY107" s="3"/>
      <c r="AZ107" s="3"/>
      <c r="BA107" s="3"/>
      <c r="BB107" s="3"/>
      <c r="BC107" s="3"/>
      <c r="BD107" s="3"/>
      <c r="BE107" s="239"/>
      <c r="BF107" s="238"/>
      <c r="BG107" s="223">
        <v>47.0</v>
      </c>
      <c r="BH107" s="344"/>
      <c r="BI107" s="345"/>
      <c r="BJ107" s="3"/>
      <c r="BK107" s="3"/>
      <c r="BL107" s="3"/>
      <c r="BM107" s="3"/>
      <c r="BN107" s="3"/>
      <c r="BO107" s="3"/>
      <c r="BP107" s="3"/>
      <c r="BQ107" s="3"/>
      <c r="BR107" s="3"/>
      <c r="BS107" s="3"/>
      <c r="BT107" s="3"/>
      <c r="BU107" s="3"/>
      <c r="BV107" s="3"/>
      <c r="BW107" s="3"/>
      <c r="BX107" s="239"/>
    </row>
    <row r="108" ht="12.75" customHeight="1">
      <c r="A108" s="238"/>
      <c r="B108" s="223">
        <v>48.0</v>
      </c>
      <c r="C108" s="344"/>
      <c r="D108" s="345"/>
      <c r="E108" s="3"/>
      <c r="F108" s="3"/>
      <c r="G108" s="3"/>
      <c r="H108" s="3"/>
      <c r="I108" s="3"/>
      <c r="J108" s="3"/>
      <c r="K108" s="3"/>
      <c r="L108" s="3"/>
      <c r="M108" s="3"/>
      <c r="N108" s="3"/>
      <c r="O108" s="3"/>
      <c r="P108" s="3"/>
      <c r="Q108" s="3"/>
      <c r="R108" s="3"/>
      <c r="S108" s="239"/>
      <c r="T108" s="238"/>
      <c r="U108" s="223">
        <v>48.0</v>
      </c>
      <c r="V108" s="344"/>
      <c r="W108" s="345"/>
      <c r="X108" s="3"/>
      <c r="Y108" s="3"/>
      <c r="Z108" s="3"/>
      <c r="AA108" s="3"/>
      <c r="AB108" s="3"/>
      <c r="AC108" s="3"/>
      <c r="AD108" s="3"/>
      <c r="AE108" s="3"/>
      <c r="AF108" s="3"/>
      <c r="AG108" s="3"/>
      <c r="AH108" s="3"/>
      <c r="AI108" s="3"/>
      <c r="AJ108" s="3"/>
      <c r="AK108" s="3"/>
      <c r="AL108" s="239"/>
      <c r="AM108" s="238"/>
      <c r="AN108" s="223">
        <v>48.0</v>
      </c>
      <c r="AO108" s="344"/>
      <c r="AP108" s="345"/>
      <c r="AQ108" s="3"/>
      <c r="AR108" s="3"/>
      <c r="AS108" s="3"/>
      <c r="AT108" s="3"/>
      <c r="AU108" s="3"/>
      <c r="AV108" s="3"/>
      <c r="AW108" s="3"/>
      <c r="AX108" s="3"/>
      <c r="AY108" s="3"/>
      <c r="AZ108" s="3"/>
      <c r="BA108" s="3"/>
      <c r="BB108" s="3"/>
      <c r="BC108" s="3"/>
      <c r="BD108" s="3"/>
      <c r="BE108" s="239"/>
      <c r="BF108" s="238"/>
      <c r="BG108" s="223">
        <v>48.0</v>
      </c>
      <c r="BH108" s="344"/>
      <c r="BI108" s="345"/>
      <c r="BJ108" s="3"/>
      <c r="BK108" s="3"/>
      <c r="BL108" s="3"/>
      <c r="BM108" s="3"/>
      <c r="BN108" s="3"/>
      <c r="BO108" s="3"/>
      <c r="BP108" s="3"/>
      <c r="BQ108" s="3"/>
      <c r="BR108" s="3"/>
      <c r="BS108" s="3"/>
      <c r="BT108" s="3"/>
      <c r="BU108" s="3"/>
      <c r="BV108" s="3"/>
      <c r="BW108" s="3"/>
      <c r="BX108" s="239"/>
    </row>
    <row r="109" ht="12.75" customHeight="1">
      <c r="A109" s="238"/>
      <c r="B109" s="223">
        <v>49.0</v>
      </c>
      <c r="C109" s="344"/>
      <c r="D109" s="345"/>
      <c r="E109" s="3"/>
      <c r="F109" s="3"/>
      <c r="G109" s="3"/>
      <c r="H109" s="3"/>
      <c r="I109" s="3"/>
      <c r="J109" s="3"/>
      <c r="K109" s="3"/>
      <c r="L109" s="3"/>
      <c r="M109" s="3"/>
      <c r="N109" s="3"/>
      <c r="O109" s="3"/>
      <c r="P109" s="3"/>
      <c r="Q109" s="3"/>
      <c r="R109" s="3"/>
      <c r="S109" s="239"/>
      <c r="T109" s="238"/>
      <c r="U109" s="223">
        <v>49.0</v>
      </c>
      <c r="V109" s="344"/>
      <c r="W109" s="345"/>
      <c r="X109" s="3"/>
      <c r="Y109" s="3"/>
      <c r="Z109" s="3"/>
      <c r="AA109" s="3"/>
      <c r="AB109" s="3"/>
      <c r="AC109" s="3"/>
      <c r="AD109" s="3"/>
      <c r="AE109" s="3"/>
      <c r="AF109" s="3"/>
      <c r="AG109" s="3"/>
      <c r="AH109" s="3"/>
      <c r="AI109" s="3"/>
      <c r="AJ109" s="3"/>
      <c r="AK109" s="3"/>
      <c r="AL109" s="239"/>
      <c r="AM109" s="238"/>
      <c r="AN109" s="223">
        <v>49.0</v>
      </c>
      <c r="AO109" s="344"/>
      <c r="AP109" s="345"/>
      <c r="AQ109" s="3"/>
      <c r="AR109" s="3"/>
      <c r="AS109" s="3"/>
      <c r="AT109" s="3"/>
      <c r="AU109" s="3"/>
      <c r="AV109" s="3"/>
      <c r="AW109" s="3"/>
      <c r="AX109" s="3"/>
      <c r="AY109" s="3"/>
      <c r="AZ109" s="3"/>
      <c r="BA109" s="3"/>
      <c r="BB109" s="3"/>
      <c r="BC109" s="3"/>
      <c r="BD109" s="3"/>
      <c r="BE109" s="239"/>
      <c r="BF109" s="238"/>
      <c r="BG109" s="223">
        <v>49.0</v>
      </c>
      <c r="BH109" s="344"/>
      <c r="BI109" s="345"/>
      <c r="BJ109" s="3"/>
      <c r="BK109" s="3"/>
      <c r="BL109" s="3"/>
      <c r="BM109" s="3"/>
      <c r="BN109" s="3"/>
      <c r="BO109" s="3"/>
      <c r="BP109" s="3"/>
      <c r="BQ109" s="3"/>
      <c r="BR109" s="3"/>
      <c r="BS109" s="3"/>
      <c r="BT109" s="3"/>
      <c r="BU109" s="3"/>
      <c r="BV109" s="3"/>
      <c r="BW109" s="3"/>
      <c r="BX109" s="239"/>
    </row>
    <row r="110" ht="12.75" customHeight="1">
      <c r="A110" s="238"/>
      <c r="B110" s="223">
        <v>50.0</v>
      </c>
      <c r="C110" s="344"/>
      <c r="D110" s="345"/>
      <c r="E110" s="3"/>
      <c r="F110" s="3"/>
      <c r="G110" s="3"/>
      <c r="H110" s="3"/>
      <c r="I110" s="3"/>
      <c r="J110" s="3"/>
      <c r="K110" s="3"/>
      <c r="L110" s="3"/>
      <c r="M110" s="3"/>
      <c r="N110" s="3"/>
      <c r="O110" s="3"/>
      <c r="P110" s="3"/>
      <c r="Q110" s="3"/>
      <c r="R110" s="3"/>
      <c r="S110" s="239"/>
      <c r="T110" s="238"/>
      <c r="U110" s="223">
        <v>50.0</v>
      </c>
      <c r="V110" s="344"/>
      <c r="W110" s="345"/>
      <c r="X110" s="3"/>
      <c r="Y110" s="3"/>
      <c r="Z110" s="3"/>
      <c r="AA110" s="3"/>
      <c r="AB110" s="3"/>
      <c r="AC110" s="3"/>
      <c r="AD110" s="3"/>
      <c r="AE110" s="3"/>
      <c r="AF110" s="3"/>
      <c r="AG110" s="3"/>
      <c r="AH110" s="3"/>
      <c r="AI110" s="3"/>
      <c r="AJ110" s="3"/>
      <c r="AK110" s="3"/>
      <c r="AL110" s="239"/>
      <c r="AM110" s="238"/>
      <c r="AN110" s="223">
        <v>50.0</v>
      </c>
      <c r="AO110" s="344"/>
      <c r="AP110" s="345"/>
      <c r="AQ110" s="3"/>
      <c r="AR110" s="3"/>
      <c r="AS110" s="3"/>
      <c r="AT110" s="3"/>
      <c r="AU110" s="3"/>
      <c r="AV110" s="3"/>
      <c r="AW110" s="3"/>
      <c r="AX110" s="3"/>
      <c r="AY110" s="3"/>
      <c r="AZ110" s="3"/>
      <c r="BA110" s="3"/>
      <c r="BB110" s="3"/>
      <c r="BC110" s="3"/>
      <c r="BD110" s="3"/>
      <c r="BE110" s="239"/>
      <c r="BF110" s="238"/>
      <c r="BG110" s="223">
        <v>50.0</v>
      </c>
      <c r="BH110" s="344"/>
      <c r="BI110" s="345"/>
      <c r="BJ110" s="3"/>
      <c r="BK110" s="3"/>
      <c r="BL110" s="3"/>
      <c r="BM110" s="3"/>
      <c r="BN110" s="3"/>
      <c r="BO110" s="3"/>
      <c r="BP110" s="3"/>
      <c r="BQ110" s="3"/>
      <c r="BR110" s="3"/>
      <c r="BS110" s="3"/>
      <c r="BT110" s="3"/>
      <c r="BU110" s="3"/>
      <c r="BV110" s="3"/>
      <c r="BW110" s="3"/>
      <c r="BX110" s="239"/>
    </row>
    <row r="111" ht="12.75" customHeight="1">
      <c r="A111" s="238"/>
      <c r="B111" s="223">
        <v>51.0</v>
      </c>
      <c r="C111" s="344"/>
      <c r="D111" s="345"/>
      <c r="E111" s="3"/>
      <c r="F111" s="3"/>
      <c r="G111" s="3"/>
      <c r="H111" s="3"/>
      <c r="I111" s="3"/>
      <c r="J111" s="3"/>
      <c r="K111" s="3"/>
      <c r="L111" s="3"/>
      <c r="M111" s="3"/>
      <c r="N111" s="3"/>
      <c r="O111" s="3"/>
      <c r="P111" s="3"/>
      <c r="Q111" s="3"/>
      <c r="R111" s="3"/>
      <c r="S111" s="239"/>
      <c r="T111" s="238"/>
      <c r="U111" s="223">
        <v>51.0</v>
      </c>
      <c r="V111" s="344"/>
      <c r="W111" s="345"/>
      <c r="X111" s="3"/>
      <c r="Y111" s="3"/>
      <c r="Z111" s="3"/>
      <c r="AA111" s="3"/>
      <c r="AB111" s="3"/>
      <c r="AC111" s="3"/>
      <c r="AD111" s="3"/>
      <c r="AE111" s="3"/>
      <c r="AF111" s="3"/>
      <c r="AG111" s="3"/>
      <c r="AH111" s="3"/>
      <c r="AI111" s="3"/>
      <c r="AJ111" s="3"/>
      <c r="AK111" s="3"/>
      <c r="AL111" s="239"/>
      <c r="AM111" s="238"/>
      <c r="AN111" s="223">
        <v>51.0</v>
      </c>
      <c r="AO111" s="344"/>
      <c r="AP111" s="345"/>
      <c r="AQ111" s="3"/>
      <c r="AR111" s="3"/>
      <c r="AS111" s="3"/>
      <c r="AT111" s="3"/>
      <c r="AU111" s="3"/>
      <c r="AV111" s="3"/>
      <c r="AW111" s="3"/>
      <c r="AX111" s="3"/>
      <c r="AY111" s="3"/>
      <c r="AZ111" s="3"/>
      <c r="BA111" s="3"/>
      <c r="BB111" s="3"/>
      <c r="BC111" s="3"/>
      <c r="BD111" s="3"/>
      <c r="BE111" s="239"/>
      <c r="BF111" s="238"/>
      <c r="BG111" s="223">
        <v>51.0</v>
      </c>
      <c r="BH111" s="344"/>
      <c r="BI111" s="345"/>
      <c r="BJ111" s="3"/>
      <c r="BK111" s="3"/>
      <c r="BL111" s="3"/>
      <c r="BM111" s="3"/>
      <c r="BN111" s="3"/>
      <c r="BO111" s="3"/>
      <c r="BP111" s="3"/>
      <c r="BQ111" s="3"/>
      <c r="BR111" s="3"/>
      <c r="BS111" s="3"/>
      <c r="BT111" s="3"/>
      <c r="BU111" s="3"/>
      <c r="BV111" s="3"/>
      <c r="BW111" s="3"/>
      <c r="BX111" s="239"/>
    </row>
    <row r="112" ht="12.75" customHeight="1">
      <c r="A112" s="238"/>
      <c r="B112" s="223">
        <v>52.0</v>
      </c>
      <c r="C112" s="344"/>
      <c r="D112" s="345"/>
      <c r="E112" s="3"/>
      <c r="F112" s="3"/>
      <c r="G112" s="3"/>
      <c r="H112" s="3"/>
      <c r="I112" s="3"/>
      <c r="J112" s="3"/>
      <c r="K112" s="3"/>
      <c r="L112" s="3"/>
      <c r="M112" s="3"/>
      <c r="N112" s="3"/>
      <c r="O112" s="3"/>
      <c r="P112" s="3"/>
      <c r="Q112" s="3"/>
      <c r="R112" s="3"/>
      <c r="S112" s="239"/>
      <c r="T112" s="238"/>
      <c r="U112" s="223">
        <v>52.0</v>
      </c>
      <c r="V112" s="344"/>
      <c r="W112" s="345"/>
      <c r="X112" s="3"/>
      <c r="Y112" s="3"/>
      <c r="Z112" s="3"/>
      <c r="AA112" s="3"/>
      <c r="AB112" s="3"/>
      <c r="AC112" s="3"/>
      <c r="AD112" s="3"/>
      <c r="AE112" s="3"/>
      <c r="AF112" s="3"/>
      <c r="AG112" s="3"/>
      <c r="AH112" s="3"/>
      <c r="AI112" s="3"/>
      <c r="AJ112" s="3"/>
      <c r="AK112" s="3"/>
      <c r="AL112" s="239"/>
      <c r="AM112" s="238"/>
      <c r="AN112" s="223">
        <v>52.0</v>
      </c>
      <c r="AO112" s="344"/>
      <c r="AP112" s="345"/>
      <c r="AQ112" s="3"/>
      <c r="AR112" s="3"/>
      <c r="AS112" s="3"/>
      <c r="AT112" s="3"/>
      <c r="AU112" s="3"/>
      <c r="AV112" s="3"/>
      <c r="AW112" s="3"/>
      <c r="AX112" s="3"/>
      <c r="AY112" s="3"/>
      <c r="AZ112" s="3"/>
      <c r="BA112" s="3"/>
      <c r="BB112" s="3"/>
      <c r="BC112" s="3"/>
      <c r="BD112" s="3"/>
      <c r="BE112" s="239"/>
      <c r="BF112" s="238"/>
      <c r="BG112" s="223">
        <v>52.0</v>
      </c>
      <c r="BH112" s="344"/>
      <c r="BI112" s="345"/>
      <c r="BJ112" s="3"/>
      <c r="BK112" s="3"/>
      <c r="BL112" s="3"/>
      <c r="BM112" s="3"/>
      <c r="BN112" s="3"/>
      <c r="BO112" s="3"/>
      <c r="BP112" s="3"/>
      <c r="BQ112" s="3"/>
      <c r="BR112" s="3"/>
      <c r="BS112" s="3"/>
      <c r="BT112" s="3"/>
      <c r="BU112" s="3"/>
      <c r="BV112" s="3"/>
      <c r="BW112" s="3"/>
      <c r="BX112" s="239"/>
    </row>
    <row r="113" ht="12.75" customHeight="1">
      <c r="A113" s="238"/>
      <c r="B113" s="223">
        <v>53.0</v>
      </c>
      <c r="C113" s="344"/>
      <c r="D113" s="345"/>
      <c r="E113" s="3"/>
      <c r="F113" s="3"/>
      <c r="G113" s="3"/>
      <c r="H113" s="3"/>
      <c r="I113" s="3"/>
      <c r="J113" s="3"/>
      <c r="K113" s="3"/>
      <c r="L113" s="3"/>
      <c r="M113" s="3"/>
      <c r="N113" s="3"/>
      <c r="O113" s="3"/>
      <c r="P113" s="3"/>
      <c r="Q113" s="3"/>
      <c r="R113" s="3"/>
      <c r="S113" s="239"/>
      <c r="T113" s="238"/>
      <c r="U113" s="223">
        <v>53.0</v>
      </c>
      <c r="V113" s="344"/>
      <c r="W113" s="345"/>
      <c r="X113" s="3"/>
      <c r="Y113" s="3"/>
      <c r="Z113" s="3"/>
      <c r="AA113" s="3"/>
      <c r="AB113" s="3"/>
      <c r="AC113" s="3"/>
      <c r="AD113" s="3"/>
      <c r="AE113" s="3"/>
      <c r="AF113" s="3"/>
      <c r="AG113" s="3"/>
      <c r="AH113" s="3"/>
      <c r="AI113" s="3"/>
      <c r="AJ113" s="3"/>
      <c r="AK113" s="3"/>
      <c r="AL113" s="239"/>
      <c r="AM113" s="238"/>
      <c r="AN113" s="223">
        <v>53.0</v>
      </c>
      <c r="AO113" s="344"/>
      <c r="AP113" s="345"/>
      <c r="AQ113" s="3"/>
      <c r="AR113" s="3"/>
      <c r="AS113" s="3"/>
      <c r="AT113" s="3"/>
      <c r="AU113" s="3"/>
      <c r="AV113" s="3"/>
      <c r="AW113" s="3"/>
      <c r="AX113" s="3"/>
      <c r="AY113" s="3"/>
      <c r="AZ113" s="3"/>
      <c r="BA113" s="3"/>
      <c r="BB113" s="3"/>
      <c r="BC113" s="3"/>
      <c r="BD113" s="3"/>
      <c r="BE113" s="239"/>
      <c r="BF113" s="238"/>
      <c r="BG113" s="223">
        <v>53.0</v>
      </c>
      <c r="BH113" s="344"/>
      <c r="BI113" s="345"/>
      <c r="BJ113" s="3"/>
      <c r="BK113" s="3"/>
      <c r="BL113" s="3"/>
      <c r="BM113" s="3"/>
      <c r="BN113" s="3"/>
      <c r="BO113" s="3"/>
      <c r="BP113" s="3"/>
      <c r="BQ113" s="3"/>
      <c r="BR113" s="3"/>
      <c r="BS113" s="3"/>
      <c r="BT113" s="3"/>
      <c r="BU113" s="3"/>
      <c r="BV113" s="3"/>
      <c r="BW113" s="3"/>
      <c r="BX113" s="239"/>
    </row>
    <row r="114" ht="12.75" customHeight="1">
      <c r="A114" s="238"/>
      <c r="B114" s="223">
        <v>54.0</v>
      </c>
      <c r="C114" s="344"/>
      <c r="D114" s="345"/>
      <c r="E114" s="3"/>
      <c r="F114" s="3"/>
      <c r="G114" s="3"/>
      <c r="H114" s="3"/>
      <c r="I114" s="3"/>
      <c r="J114" s="3"/>
      <c r="K114" s="3"/>
      <c r="L114" s="3"/>
      <c r="M114" s="3"/>
      <c r="N114" s="3"/>
      <c r="O114" s="3"/>
      <c r="P114" s="3"/>
      <c r="Q114" s="3"/>
      <c r="R114" s="3"/>
      <c r="S114" s="239"/>
      <c r="T114" s="238"/>
      <c r="U114" s="223">
        <v>54.0</v>
      </c>
      <c r="V114" s="344"/>
      <c r="W114" s="345"/>
      <c r="X114" s="3"/>
      <c r="Y114" s="3"/>
      <c r="Z114" s="3"/>
      <c r="AA114" s="3"/>
      <c r="AB114" s="3"/>
      <c r="AC114" s="3"/>
      <c r="AD114" s="3"/>
      <c r="AE114" s="3"/>
      <c r="AF114" s="3"/>
      <c r="AG114" s="3"/>
      <c r="AH114" s="3"/>
      <c r="AI114" s="3"/>
      <c r="AJ114" s="3"/>
      <c r="AK114" s="3"/>
      <c r="AL114" s="239"/>
      <c r="AM114" s="238"/>
      <c r="AN114" s="223">
        <v>54.0</v>
      </c>
      <c r="AO114" s="344"/>
      <c r="AP114" s="345"/>
      <c r="AQ114" s="3"/>
      <c r="AR114" s="3"/>
      <c r="AS114" s="3"/>
      <c r="AT114" s="3"/>
      <c r="AU114" s="3"/>
      <c r="AV114" s="3"/>
      <c r="AW114" s="3"/>
      <c r="AX114" s="3"/>
      <c r="AY114" s="3"/>
      <c r="AZ114" s="3"/>
      <c r="BA114" s="3"/>
      <c r="BB114" s="3"/>
      <c r="BC114" s="3"/>
      <c r="BD114" s="3"/>
      <c r="BE114" s="239"/>
      <c r="BF114" s="238"/>
      <c r="BG114" s="223">
        <v>54.0</v>
      </c>
      <c r="BH114" s="344"/>
      <c r="BI114" s="345"/>
      <c r="BJ114" s="3"/>
      <c r="BK114" s="3"/>
      <c r="BL114" s="3"/>
      <c r="BM114" s="3"/>
      <c r="BN114" s="3"/>
      <c r="BO114" s="3"/>
      <c r="BP114" s="3"/>
      <c r="BQ114" s="3"/>
      <c r="BR114" s="3"/>
      <c r="BS114" s="3"/>
      <c r="BT114" s="3"/>
      <c r="BU114" s="3"/>
      <c r="BV114" s="3"/>
      <c r="BW114" s="3"/>
      <c r="BX114" s="239"/>
    </row>
    <row r="115" ht="12.75" customHeight="1">
      <c r="A115" s="238"/>
      <c r="B115" s="223">
        <v>55.0</v>
      </c>
      <c r="C115" s="344"/>
      <c r="D115" s="345"/>
      <c r="E115" s="3"/>
      <c r="F115" s="3"/>
      <c r="G115" s="3"/>
      <c r="H115" s="3"/>
      <c r="I115" s="3"/>
      <c r="J115" s="3"/>
      <c r="K115" s="3"/>
      <c r="L115" s="3"/>
      <c r="M115" s="3"/>
      <c r="N115" s="3"/>
      <c r="O115" s="3"/>
      <c r="P115" s="3"/>
      <c r="Q115" s="3"/>
      <c r="R115" s="3"/>
      <c r="S115" s="239"/>
      <c r="T115" s="238"/>
      <c r="U115" s="223">
        <v>55.0</v>
      </c>
      <c r="V115" s="344"/>
      <c r="W115" s="345"/>
      <c r="X115" s="3"/>
      <c r="Y115" s="3"/>
      <c r="Z115" s="3"/>
      <c r="AA115" s="3"/>
      <c r="AB115" s="3"/>
      <c r="AC115" s="3"/>
      <c r="AD115" s="3"/>
      <c r="AE115" s="3"/>
      <c r="AF115" s="3"/>
      <c r="AG115" s="3"/>
      <c r="AH115" s="3"/>
      <c r="AI115" s="3"/>
      <c r="AJ115" s="3"/>
      <c r="AK115" s="3"/>
      <c r="AL115" s="239"/>
      <c r="AM115" s="238"/>
      <c r="AN115" s="223">
        <v>55.0</v>
      </c>
      <c r="AO115" s="344"/>
      <c r="AP115" s="345"/>
      <c r="AQ115" s="3"/>
      <c r="AR115" s="3"/>
      <c r="AS115" s="3"/>
      <c r="AT115" s="3"/>
      <c r="AU115" s="3"/>
      <c r="AV115" s="3"/>
      <c r="AW115" s="3"/>
      <c r="AX115" s="3"/>
      <c r="AY115" s="3"/>
      <c r="AZ115" s="3"/>
      <c r="BA115" s="3"/>
      <c r="BB115" s="3"/>
      <c r="BC115" s="3"/>
      <c r="BD115" s="3"/>
      <c r="BE115" s="239"/>
      <c r="BF115" s="238"/>
      <c r="BG115" s="223">
        <v>55.0</v>
      </c>
      <c r="BH115" s="344"/>
      <c r="BI115" s="345"/>
      <c r="BJ115" s="3"/>
      <c r="BK115" s="3"/>
      <c r="BL115" s="3"/>
      <c r="BM115" s="3"/>
      <c r="BN115" s="3"/>
      <c r="BO115" s="3"/>
      <c r="BP115" s="3"/>
      <c r="BQ115" s="3"/>
      <c r="BR115" s="3"/>
      <c r="BS115" s="3"/>
      <c r="BT115" s="3"/>
      <c r="BU115" s="3"/>
      <c r="BV115" s="3"/>
      <c r="BW115" s="3"/>
      <c r="BX115" s="239"/>
    </row>
    <row r="116" ht="12.75" customHeight="1">
      <c r="A116" s="238"/>
      <c r="B116" s="223">
        <v>56.0</v>
      </c>
      <c r="C116" s="344"/>
      <c r="D116" s="345"/>
      <c r="E116" s="3"/>
      <c r="F116" s="3"/>
      <c r="G116" s="3"/>
      <c r="H116" s="3"/>
      <c r="I116" s="3"/>
      <c r="J116" s="3"/>
      <c r="K116" s="3"/>
      <c r="L116" s="3"/>
      <c r="M116" s="3"/>
      <c r="N116" s="3"/>
      <c r="O116" s="3"/>
      <c r="P116" s="3"/>
      <c r="Q116" s="3"/>
      <c r="R116" s="3"/>
      <c r="S116" s="239"/>
      <c r="T116" s="238"/>
      <c r="U116" s="223">
        <v>56.0</v>
      </c>
      <c r="V116" s="344"/>
      <c r="W116" s="345"/>
      <c r="X116" s="3"/>
      <c r="Y116" s="3"/>
      <c r="Z116" s="3"/>
      <c r="AA116" s="3"/>
      <c r="AB116" s="3"/>
      <c r="AC116" s="3"/>
      <c r="AD116" s="3"/>
      <c r="AE116" s="3"/>
      <c r="AF116" s="3"/>
      <c r="AG116" s="3"/>
      <c r="AH116" s="3"/>
      <c r="AI116" s="3"/>
      <c r="AJ116" s="3"/>
      <c r="AK116" s="3"/>
      <c r="AL116" s="239"/>
      <c r="AM116" s="238"/>
      <c r="AN116" s="223">
        <v>56.0</v>
      </c>
      <c r="AO116" s="344"/>
      <c r="AP116" s="345"/>
      <c r="AQ116" s="3"/>
      <c r="AR116" s="3"/>
      <c r="AS116" s="3"/>
      <c r="AT116" s="3"/>
      <c r="AU116" s="3"/>
      <c r="AV116" s="3"/>
      <c r="AW116" s="3"/>
      <c r="AX116" s="3"/>
      <c r="AY116" s="3"/>
      <c r="AZ116" s="3"/>
      <c r="BA116" s="3"/>
      <c r="BB116" s="3"/>
      <c r="BC116" s="3"/>
      <c r="BD116" s="3"/>
      <c r="BE116" s="239"/>
      <c r="BF116" s="238"/>
      <c r="BG116" s="223">
        <v>56.0</v>
      </c>
      <c r="BH116" s="344"/>
      <c r="BI116" s="345"/>
      <c r="BJ116" s="3"/>
      <c r="BK116" s="3"/>
      <c r="BL116" s="3"/>
      <c r="BM116" s="3"/>
      <c r="BN116" s="3"/>
      <c r="BO116" s="3"/>
      <c r="BP116" s="3"/>
      <c r="BQ116" s="3"/>
      <c r="BR116" s="3"/>
      <c r="BS116" s="3"/>
      <c r="BT116" s="3"/>
      <c r="BU116" s="3"/>
      <c r="BV116" s="3"/>
      <c r="BW116" s="3"/>
      <c r="BX116" s="239"/>
    </row>
    <row r="117" ht="12.75" customHeight="1">
      <c r="A117" s="238"/>
      <c r="B117" s="223">
        <v>57.0</v>
      </c>
      <c r="C117" s="344"/>
      <c r="D117" s="345"/>
      <c r="E117" s="3"/>
      <c r="F117" s="3"/>
      <c r="G117" s="3"/>
      <c r="H117" s="3"/>
      <c r="I117" s="3"/>
      <c r="J117" s="3"/>
      <c r="K117" s="3"/>
      <c r="L117" s="3"/>
      <c r="M117" s="3"/>
      <c r="N117" s="3"/>
      <c r="O117" s="3"/>
      <c r="P117" s="3"/>
      <c r="Q117" s="3"/>
      <c r="R117" s="3"/>
      <c r="S117" s="239"/>
      <c r="T117" s="238"/>
      <c r="U117" s="223">
        <v>57.0</v>
      </c>
      <c r="V117" s="344"/>
      <c r="W117" s="345"/>
      <c r="X117" s="3"/>
      <c r="Y117" s="3"/>
      <c r="Z117" s="3"/>
      <c r="AA117" s="3"/>
      <c r="AB117" s="3"/>
      <c r="AC117" s="3"/>
      <c r="AD117" s="3"/>
      <c r="AE117" s="3"/>
      <c r="AF117" s="3"/>
      <c r="AG117" s="3"/>
      <c r="AH117" s="3"/>
      <c r="AI117" s="3"/>
      <c r="AJ117" s="3"/>
      <c r="AK117" s="3"/>
      <c r="AL117" s="239"/>
      <c r="AM117" s="238"/>
      <c r="AN117" s="223">
        <v>57.0</v>
      </c>
      <c r="AO117" s="344"/>
      <c r="AP117" s="345"/>
      <c r="AQ117" s="3"/>
      <c r="AR117" s="3"/>
      <c r="AS117" s="3"/>
      <c r="AT117" s="3"/>
      <c r="AU117" s="3"/>
      <c r="AV117" s="3"/>
      <c r="AW117" s="3"/>
      <c r="AX117" s="3"/>
      <c r="AY117" s="3"/>
      <c r="AZ117" s="3"/>
      <c r="BA117" s="3"/>
      <c r="BB117" s="3"/>
      <c r="BC117" s="3"/>
      <c r="BD117" s="3"/>
      <c r="BE117" s="239"/>
      <c r="BF117" s="238"/>
      <c r="BG117" s="223">
        <v>57.0</v>
      </c>
      <c r="BH117" s="344"/>
      <c r="BI117" s="345"/>
      <c r="BJ117" s="3"/>
      <c r="BK117" s="3"/>
      <c r="BL117" s="3"/>
      <c r="BM117" s="3"/>
      <c r="BN117" s="3"/>
      <c r="BO117" s="3"/>
      <c r="BP117" s="3"/>
      <c r="BQ117" s="3"/>
      <c r="BR117" s="3"/>
      <c r="BS117" s="3"/>
      <c r="BT117" s="3"/>
      <c r="BU117" s="3"/>
      <c r="BV117" s="3"/>
      <c r="BW117" s="3"/>
      <c r="BX117" s="239"/>
    </row>
    <row r="118" ht="12.75" customHeight="1">
      <c r="A118" s="238"/>
      <c r="B118" s="223">
        <v>58.0</v>
      </c>
      <c r="C118" s="344"/>
      <c r="D118" s="345"/>
      <c r="E118" s="3"/>
      <c r="F118" s="3"/>
      <c r="G118" s="3"/>
      <c r="H118" s="3"/>
      <c r="I118" s="3"/>
      <c r="J118" s="3"/>
      <c r="K118" s="3"/>
      <c r="L118" s="3"/>
      <c r="M118" s="3"/>
      <c r="N118" s="3"/>
      <c r="O118" s="3"/>
      <c r="P118" s="3"/>
      <c r="Q118" s="3"/>
      <c r="R118" s="3"/>
      <c r="S118" s="239"/>
      <c r="T118" s="238"/>
      <c r="U118" s="223">
        <v>58.0</v>
      </c>
      <c r="V118" s="344"/>
      <c r="W118" s="345"/>
      <c r="X118" s="3"/>
      <c r="Y118" s="3"/>
      <c r="Z118" s="3"/>
      <c r="AA118" s="3"/>
      <c r="AB118" s="3"/>
      <c r="AC118" s="3"/>
      <c r="AD118" s="3"/>
      <c r="AE118" s="3"/>
      <c r="AF118" s="3"/>
      <c r="AG118" s="3"/>
      <c r="AH118" s="3"/>
      <c r="AI118" s="3"/>
      <c r="AJ118" s="3"/>
      <c r="AK118" s="3"/>
      <c r="AL118" s="239"/>
      <c r="AM118" s="238"/>
      <c r="AN118" s="223">
        <v>58.0</v>
      </c>
      <c r="AO118" s="344"/>
      <c r="AP118" s="345"/>
      <c r="AQ118" s="3"/>
      <c r="AR118" s="3"/>
      <c r="AS118" s="3"/>
      <c r="AT118" s="3"/>
      <c r="AU118" s="3"/>
      <c r="AV118" s="3"/>
      <c r="AW118" s="3"/>
      <c r="AX118" s="3"/>
      <c r="AY118" s="3"/>
      <c r="AZ118" s="3"/>
      <c r="BA118" s="3"/>
      <c r="BB118" s="3"/>
      <c r="BC118" s="3"/>
      <c r="BD118" s="3"/>
      <c r="BE118" s="239"/>
      <c r="BF118" s="238"/>
      <c r="BG118" s="223">
        <v>58.0</v>
      </c>
      <c r="BH118" s="344"/>
      <c r="BI118" s="345"/>
      <c r="BJ118" s="3"/>
      <c r="BK118" s="3"/>
      <c r="BL118" s="3"/>
      <c r="BM118" s="3"/>
      <c r="BN118" s="3"/>
      <c r="BO118" s="3"/>
      <c r="BP118" s="3"/>
      <c r="BQ118" s="3"/>
      <c r="BR118" s="3"/>
      <c r="BS118" s="3"/>
      <c r="BT118" s="3"/>
      <c r="BU118" s="3"/>
      <c r="BV118" s="3"/>
      <c r="BW118" s="3"/>
      <c r="BX118" s="239"/>
    </row>
    <row r="119" ht="12.75" customHeight="1">
      <c r="A119" s="238"/>
      <c r="B119" s="223">
        <v>59.0</v>
      </c>
      <c r="C119" s="344"/>
      <c r="D119" s="345"/>
      <c r="E119" s="3"/>
      <c r="F119" s="3"/>
      <c r="G119" s="3"/>
      <c r="H119" s="3"/>
      <c r="I119" s="3"/>
      <c r="J119" s="3"/>
      <c r="K119" s="3"/>
      <c r="L119" s="3"/>
      <c r="M119" s="3"/>
      <c r="N119" s="3"/>
      <c r="O119" s="3"/>
      <c r="P119" s="3"/>
      <c r="Q119" s="3"/>
      <c r="R119" s="3"/>
      <c r="S119" s="239"/>
      <c r="T119" s="238"/>
      <c r="U119" s="223">
        <v>59.0</v>
      </c>
      <c r="V119" s="344"/>
      <c r="W119" s="345"/>
      <c r="X119" s="3"/>
      <c r="Y119" s="3"/>
      <c r="Z119" s="3"/>
      <c r="AA119" s="3"/>
      <c r="AB119" s="3"/>
      <c r="AC119" s="3"/>
      <c r="AD119" s="3"/>
      <c r="AE119" s="3"/>
      <c r="AF119" s="3"/>
      <c r="AG119" s="3"/>
      <c r="AH119" s="3"/>
      <c r="AI119" s="3"/>
      <c r="AJ119" s="3"/>
      <c r="AK119" s="3"/>
      <c r="AL119" s="239"/>
      <c r="AM119" s="238"/>
      <c r="AN119" s="223">
        <v>59.0</v>
      </c>
      <c r="AO119" s="344"/>
      <c r="AP119" s="345"/>
      <c r="AQ119" s="3"/>
      <c r="AR119" s="3"/>
      <c r="AS119" s="3"/>
      <c r="AT119" s="3"/>
      <c r="AU119" s="3"/>
      <c r="AV119" s="3"/>
      <c r="AW119" s="3"/>
      <c r="AX119" s="3"/>
      <c r="AY119" s="3"/>
      <c r="AZ119" s="3"/>
      <c r="BA119" s="3"/>
      <c r="BB119" s="3"/>
      <c r="BC119" s="3"/>
      <c r="BD119" s="3"/>
      <c r="BE119" s="239"/>
      <c r="BF119" s="238"/>
      <c r="BG119" s="223">
        <v>59.0</v>
      </c>
      <c r="BH119" s="344"/>
      <c r="BI119" s="345"/>
      <c r="BJ119" s="3"/>
      <c r="BK119" s="3"/>
      <c r="BL119" s="3"/>
      <c r="BM119" s="3"/>
      <c r="BN119" s="3"/>
      <c r="BO119" s="3"/>
      <c r="BP119" s="3"/>
      <c r="BQ119" s="3"/>
      <c r="BR119" s="3"/>
      <c r="BS119" s="3"/>
      <c r="BT119" s="3"/>
      <c r="BU119" s="3"/>
      <c r="BV119" s="3"/>
      <c r="BW119" s="3"/>
      <c r="BX119" s="239"/>
    </row>
    <row r="120" ht="12.75" customHeight="1">
      <c r="A120" s="238"/>
      <c r="B120" s="223">
        <v>60.0</v>
      </c>
      <c r="C120" s="344"/>
      <c r="D120" s="345"/>
      <c r="E120" s="3"/>
      <c r="F120" s="3"/>
      <c r="G120" s="3"/>
      <c r="H120" s="3"/>
      <c r="I120" s="3"/>
      <c r="J120" s="3"/>
      <c r="K120" s="3"/>
      <c r="L120" s="3"/>
      <c r="M120" s="3"/>
      <c r="N120" s="3"/>
      <c r="O120" s="3"/>
      <c r="P120" s="3"/>
      <c r="Q120" s="3"/>
      <c r="R120" s="3"/>
      <c r="S120" s="239"/>
      <c r="T120" s="238"/>
      <c r="U120" s="223">
        <v>60.0</v>
      </c>
      <c r="V120" s="344"/>
      <c r="W120" s="345"/>
      <c r="X120" s="3"/>
      <c r="Y120" s="3"/>
      <c r="Z120" s="3"/>
      <c r="AA120" s="3"/>
      <c r="AB120" s="3"/>
      <c r="AC120" s="3"/>
      <c r="AD120" s="3"/>
      <c r="AE120" s="3"/>
      <c r="AF120" s="3"/>
      <c r="AG120" s="3"/>
      <c r="AH120" s="3"/>
      <c r="AI120" s="3"/>
      <c r="AJ120" s="3"/>
      <c r="AK120" s="3"/>
      <c r="AL120" s="239"/>
      <c r="AM120" s="238"/>
      <c r="AN120" s="223">
        <v>60.0</v>
      </c>
      <c r="AO120" s="344"/>
      <c r="AP120" s="345"/>
      <c r="AQ120" s="3"/>
      <c r="AR120" s="3"/>
      <c r="AS120" s="3"/>
      <c r="AT120" s="3"/>
      <c r="AU120" s="3"/>
      <c r="AV120" s="3"/>
      <c r="AW120" s="3"/>
      <c r="AX120" s="3"/>
      <c r="AY120" s="3"/>
      <c r="AZ120" s="3"/>
      <c r="BA120" s="3"/>
      <c r="BB120" s="3"/>
      <c r="BC120" s="3"/>
      <c r="BD120" s="3"/>
      <c r="BE120" s="239"/>
      <c r="BF120" s="238"/>
      <c r="BG120" s="223">
        <v>60.0</v>
      </c>
      <c r="BH120" s="344"/>
      <c r="BI120" s="345"/>
      <c r="BJ120" s="3"/>
      <c r="BK120" s="3"/>
      <c r="BL120" s="3"/>
      <c r="BM120" s="3"/>
      <c r="BN120" s="3"/>
      <c r="BO120" s="3"/>
      <c r="BP120" s="3"/>
      <c r="BQ120" s="3"/>
      <c r="BR120" s="3"/>
      <c r="BS120" s="3"/>
      <c r="BT120" s="3"/>
      <c r="BU120" s="3"/>
      <c r="BV120" s="3"/>
      <c r="BW120" s="3"/>
      <c r="BX120" s="239"/>
    </row>
    <row r="121" ht="12.75" customHeight="1">
      <c r="A121" s="238"/>
      <c r="B121" s="223">
        <v>61.0</v>
      </c>
      <c r="C121" s="344"/>
      <c r="D121" s="345"/>
      <c r="E121" s="3"/>
      <c r="F121" s="3"/>
      <c r="G121" s="3"/>
      <c r="H121" s="3"/>
      <c r="I121" s="3"/>
      <c r="J121" s="3"/>
      <c r="K121" s="3"/>
      <c r="L121" s="3"/>
      <c r="M121" s="3"/>
      <c r="N121" s="3"/>
      <c r="O121" s="3"/>
      <c r="P121" s="3"/>
      <c r="Q121" s="3"/>
      <c r="R121" s="3"/>
      <c r="S121" s="239"/>
      <c r="T121" s="238"/>
      <c r="U121" s="223">
        <v>61.0</v>
      </c>
      <c r="V121" s="344"/>
      <c r="W121" s="345"/>
      <c r="X121" s="3"/>
      <c r="Y121" s="3"/>
      <c r="Z121" s="3"/>
      <c r="AA121" s="3"/>
      <c r="AB121" s="3"/>
      <c r="AC121" s="3"/>
      <c r="AD121" s="3"/>
      <c r="AE121" s="3"/>
      <c r="AF121" s="3"/>
      <c r="AG121" s="3"/>
      <c r="AH121" s="3"/>
      <c r="AI121" s="3"/>
      <c r="AJ121" s="3"/>
      <c r="AK121" s="3"/>
      <c r="AL121" s="239"/>
      <c r="AM121" s="238"/>
      <c r="AN121" s="223">
        <v>61.0</v>
      </c>
      <c r="AO121" s="344"/>
      <c r="AP121" s="345"/>
      <c r="AQ121" s="3"/>
      <c r="AR121" s="3"/>
      <c r="AS121" s="3"/>
      <c r="AT121" s="3"/>
      <c r="AU121" s="3"/>
      <c r="AV121" s="3"/>
      <c r="AW121" s="3"/>
      <c r="AX121" s="3"/>
      <c r="AY121" s="3"/>
      <c r="AZ121" s="3"/>
      <c r="BA121" s="3"/>
      <c r="BB121" s="3"/>
      <c r="BC121" s="3"/>
      <c r="BD121" s="3"/>
      <c r="BE121" s="239"/>
      <c r="BF121" s="238"/>
      <c r="BG121" s="223">
        <v>61.0</v>
      </c>
      <c r="BH121" s="344"/>
      <c r="BI121" s="345"/>
      <c r="BJ121" s="3"/>
      <c r="BK121" s="3"/>
      <c r="BL121" s="3"/>
      <c r="BM121" s="3"/>
      <c r="BN121" s="3"/>
      <c r="BO121" s="3"/>
      <c r="BP121" s="3"/>
      <c r="BQ121" s="3"/>
      <c r="BR121" s="3"/>
      <c r="BS121" s="3"/>
      <c r="BT121" s="3"/>
      <c r="BU121" s="3"/>
      <c r="BV121" s="3"/>
      <c r="BW121" s="3"/>
      <c r="BX121" s="239"/>
    </row>
    <row r="122" ht="12.75" customHeight="1">
      <c r="A122" s="238"/>
      <c r="B122" s="223">
        <v>62.0</v>
      </c>
      <c r="C122" s="344"/>
      <c r="D122" s="345"/>
      <c r="E122" s="3"/>
      <c r="F122" s="3"/>
      <c r="G122" s="3"/>
      <c r="H122" s="3"/>
      <c r="I122" s="3"/>
      <c r="J122" s="3"/>
      <c r="K122" s="3"/>
      <c r="L122" s="3"/>
      <c r="M122" s="3"/>
      <c r="N122" s="3"/>
      <c r="O122" s="3"/>
      <c r="P122" s="3"/>
      <c r="Q122" s="3"/>
      <c r="R122" s="3"/>
      <c r="S122" s="239"/>
      <c r="T122" s="238"/>
      <c r="U122" s="223">
        <v>62.0</v>
      </c>
      <c r="V122" s="344"/>
      <c r="W122" s="345"/>
      <c r="X122" s="3"/>
      <c r="Y122" s="3"/>
      <c r="Z122" s="3"/>
      <c r="AA122" s="3"/>
      <c r="AB122" s="3"/>
      <c r="AC122" s="3"/>
      <c r="AD122" s="3"/>
      <c r="AE122" s="3"/>
      <c r="AF122" s="3"/>
      <c r="AG122" s="3"/>
      <c r="AH122" s="3"/>
      <c r="AI122" s="3"/>
      <c r="AJ122" s="3"/>
      <c r="AK122" s="3"/>
      <c r="AL122" s="239"/>
      <c r="AM122" s="238"/>
      <c r="AN122" s="223">
        <v>62.0</v>
      </c>
      <c r="AO122" s="344"/>
      <c r="AP122" s="345"/>
      <c r="AQ122" s="3"/>
      <c r="AR122" s="3"/>
      <c r="AS122" s="3"/>
      <c r="AT122" s="3"/>
      <c r="AU122" s="3"/>
      <c r="AV122" s="3"/>
      <c r="AW122" s="3"/>
      <c r="AX122" s="3"/>
      <c r="AY122" s="3"/>
      <c r="AZ122" s="3"/>
      <c r="BA122" s="3"/>
      <c r="BB122" s="3"/>
      <c r="BC122" s="3"/>
      <c r="BD122" s="3"/>
      <c r="BE122" s="239"/>
      <c r="BF122" s="238"/>
      <c r="BG122" s="223">
        <v>62.0</v>
      </c>
      <c r="BH122" s="344"/>
      <c r="BI122" s="345"/>
      <c r="BJ122" s="3"/>
      <c r="BK122" s="3"/>
      <c r="BL122" s="3"/>
      <c r="BM122" s="3"/>
      <c r="BN122" s="3"/>
      <c r="BO122" s="3"/>
      <c r="BP122" s="3"/>
      <c r="BQ122" s="3"/>
      <c r="BR122" s="3"/>
      <c r="BS122" s="3"/>
      <c r="BT122" s="3"/>
      <c r="BU122" s="3"/>
      <c r="BV122" s="3"/>
      <c r="BW122" s="3"/>
      <c r="BX122" s="239"/>
    </row>
    <row r="123" ht="12.75" customHeight="1">
      <c r="A123" s="238"/>
      <c r="B123" s="223">
        <v>63.0</v>
      </c>
      <c r="C123" s="344"/>
      <c r="D123" s="345"/>
      <c r="E123" s="3"/>
      <c r="F123" s="3"/>
      <c r="G123" s="3"/>
      <c r="H123" s="3"/>
      <c r="I123" s="3"/>
      <c r="J123" s="3"/>
      <c r="K123" s="3"/>
      <c r="L123" s="3"/>
      <c r="M123" s="3"/>
      <c r="N123" s="3"/>
      <c r="O123" s="3"/>
      <c r="P123" s="3"/>
      <c r="Q123" s="3"/>
      <c r="R123" s="3"/>
      <c r="S123" s="239"/>
      <c r="T123" s="238"/>
      <c r="U123" s="223">
        <v>63.0</v>
      </c>
      <c r="V123" s="344"/>
      <c r="W123" s="345"/>
      <c r="X123" s="3"/>
      <c r="Y123" s="3"/>
      <c r="Z123" s="3"/>
      <c r="AA123" s="3"/>
      <c r="AB123" s="3"/>
      <c r="AC123" s="3"/>
      <c r="AD123" s="3"/>
      <c r="AE123" s="3"/>
      <c r="AF123" s="3"/>
      <c r="AG123" s="3"/>
      <c r="AH123" s="3"/>
      <c r="AI123" s="3"/>
      <c r="AJ123" s="3"/>
      <c r="AK123" s="3"/>
      <c r="AL123" s="239"/>
      <c r="AM123" s="238"/>
      <c r="AN123" s="223">
        <v>63.0</v>
      </c>
      <c r="AO123" s="344"/>
      <c r="AP123" s="345"/>
      <c r="AQ123" s="3"/>
      <c r="AR123" s="3"/>
      <c r="AS123" s="3"/>
      <c r="AT123" s="3"/>
      <c r="AU123" s="3"/>
      <c r="AV123" s="3"/>
      <c r="AW123" s="3"/>
      <c r="AX123" s="3"/>
      <c r="AY123" s="3"/>
      <c r="AZ123" s="3"/>
      <c r="BA123" s="3"/>
      <c r="BB123" s="3"/>
      <c r="BC123" s="3"/>
      <c r="BD123" s="3"/>
      <c r="BE123" s="239"/>
      <c r="BF123" s="238"/>
      <c r="BG123" s="223">
        <v>63.0</v>
      </c>
      <c r="BH123" s="344"/>
      <c r="BI123" s="345"/>
      <c r="BJ123" s="3"/>
      <c r="BK123" s="3"/>
      <c r="BL123" s="3"/>
      <c r="BM123" s="3"/>
      <c r="BN123" s="3"/>
      <c r="BO123" s="3"/>
      <c r="BP123" s="3"/>
      <c r="BQ123" s="3"/>
      <c r="BR123" s="3"/>
      <c r="BS123" s="3"/>
      <c r="BT123" s="3"/>
      <c r="BU123" s="3"/>
      <c r="BV123" s="3"/>
      <c r="BW123" s="3"/>
      <c r="BX123" s="239"/>
    </row>
    <row r="124" ht="12.75" customHeight="1">
      <c r="A124" s="238"/>
      <c r="B124" s="223">
        <v>64.0</v>
      </c>
      <c r="C124" s="344"/>
      <c r="D124" s="345"/>
      <c r="E124" s="3"/>
      <c r="F124" s="3"/>
      <c r="G124" s="3"/>
      <c r="H124" s="3"/>
      <c r="I124" s="3"/>
      <c r="J124" s="3"/>
      <c r="K124" s="3"/>
      <c r="L124" s="3"/>
      <c r="M124" s="3"/>
      <c r="N124" s="3"/>
      <c r="O124" s="3"/>
      <c r="P124" s="3"/>
      <c r="Q124" s="3"/>
      <c r="R124" s="3"/>
      <c r="S124" s="239"/>
      <c r="T124" s="238"/>
      <c r="U124" s="223">
        <v>64.0</v>
      </c>
      <c r="V124" s="344"/>
      <c r="W124" s="345"/>
      <c r="X124" s="3"/>
      <c r="Y124" s="3"/>
      <c r="Z124" s="3"/>
      <c r="AA124" s="3"/>
      <c r="AB124" s="3"/>
      <c r="AC124" s="3"/>
      <c r="AD124" s="3"/>
      <c r="AE124" s="3"/>
      <c r="AF124" s="3"/>
      <c r="AG124" s="3"/>
      <c r="AH124" s="3"/>
      <c r="AI124" s="3"/>
      <c r="AJ124" s="3"/>
      <c r="AK124" s="3"/>
      <c r="AL124" s="239"/>
      <c r="AM124" s="238"/>
      <c r="AN124" s="223">
        <v>64.0</v>
      </c>
      <c r="AO124" s="344"/>
      <c r="AP124" s="345"/>
      <c r="AQ124" s="3"/>
      <c r="AR124" s="3"/>
      <c r="AS124" s="3"/>
      <c r="AT124" s="3"/>
      <c r="AU124" s="3"/>
      <c r="AV124" s="3"/>
      <c r="AW124" s="3"/>
      <c r="AX124" s="3"/>
      <c r="AY124" s="3"/>
      <c r="AZ124" s="3"/>
      <c r="BA124" s="3"/>
      <c r="BB124" s="3"/>
      <c r="BC124" s="3"/>
      <c r="BD124" s="3"/>
      <c r="BE124" s="239"/>
      <c r="BF124" s="238"/>
      <c r="BG124" s="223">
        <v>64.0</v>
      </c>
      <c r="BH124" s="344"/>
      <c r="BI124" s="345"/>
      <c r="BJ124" s="3"/>
      <c r="BK124" s="3"/>
      <c r="BL124" s="3"/>
      <c r="BM124" s="3"/>
      <c r="BN124" s="3"/>
      <c r="BO124" s="3"/>
      <c r="BP124" s="3"/>
      <c r="BQ124" s="3"/>
      <c r="BR124" s="3"/>
      <c r="BS124" s="3"/>
      <c r="BT124" s="3"/>
      <c r="BU124" s="3"/>
      <c r="BV124" s="3"/>
      <c r="BW124" s="3"/>
      <c r="BX124" s="239"/>
    </row>
    <row r="125" ht="12.75" customHeight="1">
      <c r="A125" s="238"/>
      <c r="B125" s="223">
        <v>65.0</v>
      </c>
      <c r="C125" s="344"/>
      <c r="D125" s="345"/>
      <c r="E125" s="3"/>
      <c r="F125" s="3"/>
      <c r="G125" s="3"/>
      <c r="H125" s="3"/>
      <c r="I125" s="3"/>
      <c r="J125" s="3"/>
      <c r="K125" s="3"/>
      <c r="L125" s="3"/>
      <c r="M125" s="3"/>
      <c r="N125" s="3"/>
      <c r="O125" s="3"/>
      <c r="P125" s="3"/>
      <c r="Q125" s="3"/>
      <c r="R125" s="3"/>
      <c r="S125" s="239"/>
      <c r="T125" s="238"/>
      <c r="U125" s="223">
        <v>65.0</v>
      </c>
      <c r="V125" s="344"/>
      <c r="W125" s="345"/>
      <c r="X125" s="3"/>
      <c r="Y125" s="3"/>
      <c r="Z125" s="3"/>
      <c r="AA125" s="3"/>
      <c r="AB125" s="3"/>
      <c r="AC125" s="3"/>
      <c r="AD125" s="3"/>
      <c r="AE125" s="3"/>
      <c r="AF125" s="3"/>
      <c r="AG125" s="3"/>
      <c r="AH125" s="3"/>
      <c r="AI125" s="3"/>
      <c r="AJ125" s="3"/>
      <c r="AK125" s="3"/>
      <c r="AL125" s="239"/>
      <c r="AM125" s="238"/>
      <c r="AN125" s="223">
        <v>65.0</v>
      </c>
      <c r="AO125" s="344"/>
      <c r="AP125" s="345"/>
      <c r="AQ125" s="3"/>
      <c r="AR125" s="3"/>
      <c r="AS125" s="3"/>
      <c r="AT125" s="3"/>
      <c r="AU125" s="3"/>
      <c r="AV125" s="3"/>
      <c r="AW125" s="3"/>
      <c r="AX125" s="3"/>
      <c r="AY125" s="3"/>
      <c r="AZ125" s="3"/>
      <c r="BA125" s="3"/>
      <c r="BB125" s="3"/>
      <c r="BC125" s="3"/>
      <c r="BD125" s="3"/>
      <c r="BE125" s="239"/>
      <c r="BF125" s="238"/>
      <c r="BG125" s="223">
        <v>65.0</v>
      </c>
      <c r="BH125" s="344"/>
      <c r="BI125" s="345"/>
      <c r="BJ125" s="3"/>
      <c r="BK125" s="3"/>
      <c r="BL125" s="3"/>
      <c r="BM125" s="3"/>
      <c r="BN125" s="3"/>
      <c r="BO125" s="3"/>
      <c r="BP125" s="3"/>
      <c r="BQ125" s="3"/>
      <c r="BR125" s="3"/>
      <c r="BS125" s="3"/>
      <c r="BT125" s="3"/>
      <c r="BU125" s="3"/>
      <c r="BV125" s="3"/>
      <c r="BW125" s="3"/>
      <c r="BX125" s="239"/>
    </row>
    <row r="126" ht="12.75" customHeight="1">
      <c r="A126" s="238"/>
      <c r="B126" s="223">
        <v>66.0</v>
      </c>
      <c r="C126" s="344"/>
      <c r="D126" s="345"/>
      <c r="E126" s="3"/>
      <c r="F126" s="3"/>
      <c r="G126" s="3"/>
      <c r="H126" s="3"/>
      <c r="I126" s="3"/>
      <c r="J126" s="3"/>
      <c r="K126" s="3"/>
      <c r="L126" s="3"/>
      <c r="M126" s="3"/>
      <c r="N126" s="3"/>
      <c r="O126" s="3"/>
      <c r="P126" s="3"/>
      <c r="Q126" s="3"/>
      <c r="R126" s="3"/>
      <c r="S126" s="239"/>
      <c r="T126" s="238"/>
      <c r="U126" s="223">
        <v>66.0</v>
      </c>
      <c r="V126" s="344"/>
      <c r="W126" s="345"/>
      <c r="X126" s="3"/>
      <c r="Y126" s="3"/>
      <c r="Z126" s="3"/>
      <c r="AA126" s="3"/>
      <c r="AB126" s="3"/>
      <c r="AC126" s="3"/>
      <c r="AD126" s="3"/>
      <c r="AE126" s="3"/>
      <c r="AF126" s="3"/>
      <c r="AG126" s="3"/>
      <c r="AH126" s="3"/>
      <c r="AI126" s="3"/>
      <c r="AJ126" s="3"/>
      <c r="AK126" s="3"/>
      <c r="AL126" s="239"/>
      <c r="AM126" s="238"/>
      <c r="AN126" s="223">
        <v>66.0</v>
      </c>
      <c r="AO126" s="344"/>
      <c r="AP126" s="345"/>
      <c r="AQ126" s="3"/>
      <c r="AR126" s="3"/>
      <c r="AS126" s="3"/>
      <c r="AT126" s="3"/>
      <c r="AU126" s="3"/>
      <c r="AV126" s="3"/>
      <c r="AW126" s="3"/>
      <c r="AX126" s="3"/>
      <c r="AY126" s="3"/>
      <c r="AZ126" s="3"/>
      <c r="BA126" s="3"/>
      <c r="BB126" s="3"/>
      <c r="BC126" s="3"/>
      <c r="BD126" s="3"/>
      <c r="BE126" s="239"/>
      <c r="BF126" s="238"/>
      <c r="BG126" s="223">
        <v>66.0</v>
      </c>
      <c r="BH126" s="344"/>
      <c r="BI126" s="345"/>
      <c r="BJ126" s="3"/>
      <c r="BK126" s="3"/>
      <c r="BL126" s="3"/>
      <c r="BM126" s="3"/>
      <c r="BN126" s="3"/>
      <c r="BO126" s="3"/>
      <c r="BP126" s="3"/>
      <c r="BQ126" s="3"/>
      <c r="BR126" s="3"/>
      <c r="BS126" s="3"/>
      <c r="BT126" s="3"/>
      <c r="BU126" s="3"/>
      <c r="BV126" s="3"/>
      <c r="BW126" s="3"/>
      <c r="BX126" s="239"/>
    </row>
    <row r="127" ht="12.75" customHeight="1">
      <c r="A127" s="238"/>
      <c r="B127" s="223">
        <v>67.0</v>
      </c>
      <c r="C127" s="344"/>
      <c r="D127" s="345"/>
      <c r="E127" s="3"/>
      <c r="F127" s="3"/>
      <c r="G127" s="3"/>
      <c r="H127" s="3"/>
      <c r="I127" s="3"/>
      <c r="J127" s="3"/>
      <c r="K127" s="3"/>
      <c r="L127" s="3"/>
      <c r="M127" s="3"/>
      <c r="N127" s="3"/>
      <c r="O127" s="3"/>
      <c r="P127" s="3"/>
      <c r="Q127" s="3"/>
      <c r="R127" s="3"/>
      <c r="S127" s="239"/>
      <c r="T127" s="238"/>
      <c r="U127" s="223">
        <v>67.0</v>
      </c>
      <c r="V127" s="344"/>
      <c r="W127" s="345"/>
      <c r="X127" s="3"/>
      <c r="Y127" s="3"/>
      <c r="Z127" s="3"/>
      <c r="AA127" s="3"/>
      <c r="AB127" s="3"/>
      <c r="AC127" s="3"/>
      <c r="AD127" s="3"/>
      <c r="AE127" s="3"/>
      <c r="AF127" s="3"/>
      <c r="AG127" s="3"/>
      <c r="AH127" s="3"/>
      <c r="AI127" s="3"/>
      <c r="AJ127" s="3"/>
      <c r="AK127" s="3"/>
      <c r="AL127" s="239"/>
      <c r="AM127" s="238"/>
      <c r="AN127" s="223">
        <v>67.0</v>
      </c>
      <c r="AO127" s="344"/>
      <c r="AP127" s="345"/>
      <c r="AQ127" s="3"/>
      <c r="AR127" s="3"/>
      <c r="AS127" s="3"/>
      <c r="AT127" s="3"/>
      <c r="AU127" s="3"/>
      <c r="AV127" s="3"/>
      <c r="AW127" s="3"/>
      <c r="AX127" s="3"/>
      <c r="AY127" s="3"/>
      <c r="AZ127" s="3"/>
      <c r="BA127" s="3"/>
      <c r="BB127" s="3"/>
      <c r="BC127" s="3"/>
      <c r="BD127" s="3"/>
      <c r="BE127" s="239"/>
      <c r="BF127" s="238"/>
      <c r="BG127" s="223">
        <v>67.0</v>
      </c>
      <c r="BH127" s="344"/>
      <c r="BI127" s="345"/>
      <c r="BJ127" s="3"/>
      <c r="BK127" s="3"/>
      <c r="BL127" s="3"/>
      <c r="BM127" s="3"/>
      <c r="BN127" s="3"/>
      <c r="BO127" s="3"/>
      <c r="BP127" s="3"/>
      <c r="BQ127" s="3"/>
      <c r="BR127" s="3"/>
      <c r="BS127" s="3"/>
      <c r="BT127" s="3"/>
      <c r="BU127" s="3"/>
      <c r="BV127" s="3"/>
      <c r="BW127" s="3"/>
      <c r="BX127" s="239"/>
    </row>
    <row r="128" ht="12.75" customHeight="1">
      <c r="A128" s="238"/>
      <c r="B128" s="223">
        <v>68.0</v>
      </c>
      <c r="C128" s="344"/>
      <c r="D128" s="345"/>
      <c r="E128" s="3"/>
      <c r="F128" s="3"/>
      <c r="G128" s="3"/>
      <c r="H128" s="3"/>
      <c r="I128" s="3"/>
      <c r="J128" s="3"/>
      <c r="K128" s="3"/>
      <c r="L128" s="3"/>
      <c r="M128" s="3"/>
      <c r="N128" s="3"/>
      <c r="O128" s="3"/>
      <c r="P128" s="3"/>
      <c r="Q128" s="3"/>
      <c r="R128" s="3"/>
      <c r="S128" s="239"/>
      <c r="T128" s="238"/>
      <c r="U128" s="223">
        <v>68.0</v>
      </c>
      <c r="V128" s="344"/>
      <c r="W128" s="345"/>
      <c r="X128" s="3"/>
      <c r="Y128" s="3"/>
      <c r="Z128" s="3"/>
      <c r="AA128" s="3"/>
      <c r="AB128" s="3"/>
      <c r="AC128" s="3"/>
      <c r="AD128" s="3"/>
      <c r="AE128" s="3"/>
      <c r="AF128" s="3"/>
      <c r="AG128" s="3"/>
      <c r="AH128" s="3"/>
      <c r="AI128" s="3"/>
      <c r="AJ128" s="3"/>
      <c r="AK128" s="3"/>
      <c r="AL128" s="239"/>
      <c r="AM128" s="238"/>
      <c r="AN128" s="223">
        <v>68.0</v>
      </c>
      <c r="AO128" s="344"/>
      <c r="AP128" s="345"/>
      <c r="AQ128" s="3"/>
      <c r="AR128" s="3"/>
      <c r="AS128" s="3"/>
      <c r="AT128" s="3"/>
      <c r="AU128" s="3"/>
      <c r="AV128" s="3"/>
      <c r="AW128" s="3"/>
      <c r="AX128" s="3"/>
      <c r="AY128" s="3"/>
      <c r="AZ128" s="3"/>
      <c r="BA128" s="3"/>
      <c r="BB128" s="3"/>
      <c r="BC128" s="3"/>
      <c r="BD128" s="3"/>
      <c r="BE128" s="239"/>
      <c r="BF128" s="238"/>
      <c r="BG128" s="223">
        <v>68.0</v>
      </c>
      <c r="BH128" s="344"/>
      <c r="BI128" s="345"/>
      <c r="BJ128" s="3"/>
      <c r="BK128" s="3"/>
      <c r="BL128" s="3"/>
      <c r="BM128" s="3"/>
      <c r="BN128" s="3"/>
      <c r="BO128" s="3"/>
      <c r="BP128" s="3"/>
      <c r="BQ128" s="3"/>
      <c r="BR128" s="3"/>
      <c r="BS128" s="3"/>
      <c r="BT128" s="3"/>
      <c r="BU128" s="3"/>
      <c r="BV128" s="3"/>
      <c r="BW128" s="3"/>
      <c r="BX128" s="239"/>
    </row>
    <row r="129" ht="12.75" customHeight="1">
      <c r="A129" s="238"/>
      <c r="B129" s="223">
        <v>69.0</v>
      </c>
      <c r="C129" s="344"/>
      <c r="D129" s="345"/>
      <c r="E129" s="3"/>
      <c r="F129" s="3"/>
      <c r="G129" s="3"/>
      <c r="H129" s="3"/>
      <c r="I129" s="3"/>
      <c r="J129" s="3"/>
      <c r="K129" s="3"/>
      <c r="L129" s="3"/>
      <c r="M129" s="3"/>
      <c r="N129" s="3"/>
      <c r="O129" s="3"/>
      <c r="P129" s="3"/>
      <c r="Q129" s="3"/>
      <c r="R129" s="3"/>
      <c r="S129" s="239"/>
      <c r="T129" s="238"/>
      <c r="U129" s="223">
        <v>69.0</v>
      </c>
      <c r="V129" s="344"/>
      <c r="W129" s="345"/>
      <c r="X129" s="3"/>
      <c r="Y129" s="3"/>
      <c r="Z129" s="3"/>
      <c r="AA129" s="3"/>
      <c r="AB129" s="3"/>
      <c r="AC129" s="3"/>
      <c r="AD129" s="3"/>
      <c r="AE129" s="3"/>
      <c r="AF129" s="3"/>
      <c r="AG129" s="3"/>
      <c r="AH129" s="3"/>
      <c r="AI129" s="3"/>
      <c r="AJ129" s="3"/>
      <c r="AK129" s="3"/>
      <c r="AL129" s="239"/>
      <c r="AM129" s="238"/>
      <c r="AN129" s="223">
        <v>69.0</v>
      </c>
      <c r="AO129" s="344"/>
      <c r="AP129" s="345"/>
      <c r="AQ129" s="3"/>
      <c r="AR129" s="3"/>
      <c r="AS129" s="3"/>
      <c r="AT129" s="3"/>
      <c r="AU129" s="3"/>
      <c r="AV129" s="3"/>
      <c r="AW129" s="3"/>
      <c r="AX129" s="3"/>
      <c r="AY129" s="3"/>
      <c r="AZ129" s="3"/>
      <c r="BA129" s="3"/>
      <c r="BB129" s="3"/>
      <c r="BC129" s="3"/>
      <c r="BD129" s="3"/>
      <c r="BE129" s="239"/>
      <c r="BF129" s="238"/>
      <c r="BG129" s="223">
        <v>69.0</v>
      </c>
      <c r="BH129" s="344"/>
      <c r="BI129" s="345"/>
      <c r="BJ129" s="3"/>
      <c r="BK129" s="3"/>
      <c r="BL129" s="3"/>
      <c r="BM129" s="3"/>
      <c r="BN129" s="3"/>
      <c r="BO129" s="3"/>
      <c r="BP129" s="3"/>
      <c r="BQ129" s="3"/>
      <c r="BR129" s="3"/>
      <c r="BS129" s="3"/>
      <c r="BT129" s="3"/>
      <c r="BU129" s="3"/>
      <c r="BV129" s="3"/>
      <c r="BW129" s="3"/>
      <c r="BX129" s="239"/>
    </row>
    <row r="130" ht="12.75" customHeight="1">
      <c r="A130" s="238"/>
      <c r="B130" s="223">
        <v>70.0</v>
      </c>
      <c r="C130" s="344"/>
      <c r="D130" s="345"/>
      <c r="E130" s="3"/>
      <c r="F130" s="3"/>
      <c r="G130" s="3"/>
      <c r="H130" s="3"/>
      <c r="I130" s="3"/>
      <c r="J130" s="3"/>
      <c r="K130" s="3"/>
      <c r="L130" s="3"/>
      <c r="M130" s="3"/>
      <c r="N130" s="3"/>
      <c r="O130" s="3"/>
      <c r="P130" s="3"/>
      <c r="Q130" s="3"/>
      <c r="R130" s="3"/>
      <c r="S130" s="239"/>
      <c r="T130" s="238"/>
      <c r="U130" s="223">
        <v>70.0</v>
      </c>
      <c r="V130" s="344"/>
      <c r="W130" s="345"/>
      <c r="X130" s="3"/>
      <c r="Y130" s="3"/>
      <c r="Z130" s="3"/>
      <c r="AA130" s="3"/>
      <c r="AB130" s="3"/>
      <c r="AC130" s="3"/>
      <c r="AD130" s="3"/>
      <c r="AE130" s="3"/>
      <c r="AF130" s="3"/>
      <c r="AG130" s="3"/>
      <c r="AH130" s="3"/>
      <c r="AI130" s="3"/>
      <c r="AJ130" s="3"/>
      <c r="AK130" s="3"/>
      <c r="AL130" s="239"/>
      <c r="AM130" s="238"/>
      <c r="AN130" s="223">
        <v>70.0</v>
      </c>
      <c r="AO130" s="344"/>
      <c r="AP130" s="345"/>
      <c r="AQ130" s="3"/>
      <c r="AR130" s="3"/>
      <c r="AS130" s="3"/>
      <c r="AT130" s="3"/>
      <c r="AU130" s="3"/>
      <c r="AV130" s="3"/>
      <c r="AW130" s="3"/>
      <c r="AX130" s="3"/>
      <c r="AY130" s="3"/>
      <c r="AZ130" s="3"/>
      <c r="BA130" s="3"/>
      <c r="BB130" s="3"/>
      <c r="BC130" s="3"/>
      <c r="BD130" s="3"/>
      <c r="BE130" s="239"/>
      <c r="BF130" s="238"/>
      <c r="BG130" s="223">
        <v>70.0</v>
      </c>
      <c r="BH130" s="344"/>
      <c r="BI130" s="345"/>
      <c r="BJ130" s="3"/>
      <c r="BK130" s="3"/>
      <c r="BL130" s="3"/>
      <c r="BM130" s="3"/>
      <c r="BN130" s="3"/>
      <c r="BO130" s="3"/>
      <c r="BP130" s="3"/>
      <c r="BQ130" s="3"/>
      <c r="BR130" s="3"/>
      <c r="BS130" s="3"/>
      <c r="BT130" s="3"/>
      <c r="BU130" s="3"/>
      <c r="BV130" s="3"/>
      <c r="BW130" s="3"/>
      <c r="BX130" s="239"/>
    </row>
    <row r="131" ht="12.75" customHeight="1">
      <c r="A131" s="238"/>
      <c r="B131" s="223">
        <v>71.0</v>
      </c>
      <c r="C131" s="344"/>
      <c r="D131" s="345"/>
      <c r="E131" s="3"/>
      <c r="F131" s="3"/>
      <c r="G131" s="3"/>
      <c r="H131" s="3"/>
      <c r="I131" s="3"/>
      <c r="J131" s="3"/>
      <c r="K131" s="3"/>
      <c r="L131" s="3"/>
      <c r="M131" s="3"/>
      <c r="N131" s="3"/>
      <c r="O131" s="3"/>
      <c r="P131" s="3"/>
      <c r="Q131" s="3"/>
      <c r="R131" s="3"/>
      <c r="S131" s="239"/>
      <c r="T131" s="238"/>
      <c r="U131" s="223">
        <v>71.0</v>
      </c>
      <c r="V131" s="344"/>
      <c r="W131" s="345"/>
      <c r="X131" s="3"/>
      <c r="Y131" s="3"/>
      <c r="Z131" s="3"/>
      <c r="AA131" s="3"/>
      <c r="AB131" s="3"/>
      <c r="AC131" s="3"/>
      <c r="AD131" s="3"/>
      <c r="AE131" s="3"/>
      <c r="AF131" s="3"/>
      <c r="AG131" s="3"/>
      <c r="AH131" s="3"/>
      <c r="AI131" s="3"/>
      <c r="AJ131" s="3"/>
      <c r="AK131" s="3"/>
      <c r="AL131" s="239"/>
      <c r="AM131" s="238"/>
      <c r="AN131" s="223">
        <v>71.0</v>
      </c>
      <c r="AO131" s="344"/>
      <c r="AP131" s="345"/>
      <c r="AQ131" s="3"/>
      <c r="AR131" s="3"/>
      <c r="AS131" s="3"/>
      <c r="AT131" s="3"/>
      <c r="AU131" s="3"/>
      <c r="AV131" s="3"/>
      <c r="AW131" s="3"/>
      <c r="AX131" s="3"/>
      <c r="AY131" s="3"/>
      <c r="AZ131" s="3"/>
      <c r="BA131" s="3"/>
      <c r="BB131" s="3"/>
      <c r="BC131" s="3"/>
      <c r="BD131" s="3"/>
      <c r="BE131" s="239"/>
      <c r="BF131" s="238"/>
      <c r="BG131" s="223">
        <v>71.0</v>
      </c>
      <c r="BH131" s="344"/>
      <c r="BI131" s="345"/>
      <c r="BJ131" s="3"/>
      <c r="BK131" s="3"/>
      <c r="BL131" s="3"/>
      <c r="BM131" s="3"/>
      <c r="BN131" s="3"/>
      <c r="BO131" s="3"/>
      <c r="BP131" s="3"/>
      <c r="BQ131" s="3"/>
      <c r="BR131" s="3"/>
      <c r="BS131" s="3"/>
      <c r="BT131" s="3"/>
      <c r="BU131" s="3"/>
      <c r="BV131" s="3"/>
      <c r="BW131" s="3"/>
      <c r="BX131" s="239"/>
    </row>
    <row r="132" ht="12.75" customHeight="1">
      <c r="A132" s="238"/>
      <c r="B132" s="223">
        <v>72.0</v>
      </c>
      <c r="C132" s="344"/>
      <c r="D132" s="345"/>
      <c r="E132" s="3"/>
      <c r="F132" s="3"/>
      <c r="G132" s="3"/>
      <c r="H132" s="3"/>
      <c r="I132" s="3"/>
      <c r="J132" s="3"/>
      <c r="K132" s="3"/>
      <c r="L132" s="3"/>
      <c r="M132" s="3"/>
      <c r="N132" s="3"/>
      <c r="O132" s="3"/>
      <c r="P132" s="3"/>
      <c r="Q132" s="3"/>
      <c r="R132" s="3"/>
      <c r="S132" s="239"/>
      <c r="T132" s="238"/>
      <c r="U132" s="223">
        <v>72.0</v>
      </c>
      <c r="V132" s="344"/>
      <c r="W132" s="345"/>
      <c r="X132" s="3"/>
      <c r="Y132" s="3"/>
      <c r="Z132" s="3"/>
      <c r="AA132" s="3"/>
      <c r="AB132" s="3"/>
      <c r="AC132" s="3"/>
      <c r="AD132" s="3"/>
      <c r="AE132" s="3"/>
      <c r="AF132" s="3"/>
      <c r="AG132" s="3"/>
      <c r="AH132" s="3"/>
      <c r="AI132" s="3"/>
      <c r="AJ132" s="3"/>
      <c r="AK132" s="3"/>
      <c r="AL132" s="239"/>
      <c r="AM132" s="238"/>
      <c r="AN132" s="223">
        <v>72.0</v>
      </c>
      <c r="AO132" s="344"/>
      <c r="AP132" s="345"/>
      <c r="AQ132" s="3"/>
      <c r="AR132" s="3"/>
      <c r="AS132" s="3"/>
      <c r="AT132" s="3"/>
      <c r="AU132" s="3"/>
      <c r="AV132" s="3"/>
      <c r="AW132" s="3"/>
      <c r="AX132" s="3"/>
      <c r="AY132" s="3"/>
      <c r="AZ132" s="3"/>
      <c r="BA132" s="3"/>
      <c r="BB132" s="3"/>
      <c r="BC132" s="3"/>
      <c r="BD132" s="3"/>
      <c r="BE132" s="239"/>
      <c r="BF132" s="238"/>
      <c r="BG132" s="223">
        <v>72.0</v>
      </c>
      <c r="BH132" s="344"/>
      <c r="BI132" s="345"/>
      <c r="BJ132" s="3"/>
      <c r="BK132" s="3"/>
      <c r="BL132" s="3"/>
      <c r="BM132" s="3"/>
      <c r="BN132" s="3"/>
      <c r="BO132" s="3"/>
      <c r="BP132" s="3"/>
      <c r="BQ132" s="3"/>
      <c r="BR132" s="3"/>
      <c r="BS132" s="3"/>
      <c r="BT132" s="3"/>
      <c r="BU132" s="3"/>
      <c r="BV132" s="3"/>
      <c r="BW132" s="3"/>
      <c r="BX132" s="239"/>
    </row>
    <row r="133" ht="12.75" customHeight="1">
      <c r="A133" s="238"/>
      <c r="B133" s="223">
        <v>73.0</v>
      </c>
      <c r="C133" s="344"/>
      <c r="D133" s="345"/>
      <c r="E133" s="3"/>
      <c r="F133" s="3"/>
      <c r="G133" s="3"/>
      <c r="H133" s="3"/>
      <c r="I133" s="3"/>
      <c r="J133" s="3"/>
      <c r="K133" s="3"/>
      <c r="L133" s="3"/>
      <c r="M133" s="3"/>
      <c r="N133" s="3"/>
      <c r="O133" s="3"/>
      <c r="P133" s="3"/>
      <c r="Q133" s="3"/>
      <c r="R133" s="3"/>
      <c r="S133" s="239"/>
      <c r="T133" s="238"/>
      <c r="U133" s="223">
        <v>73.0</v>
      </c>
      <c r="V133" s="344"/>
      <c r="W133" s="345"/>
      <c r="X133" s="3"/>
      <c r="Y133" s="3"/>
      <c r="Z133" s="3"/>
      <c r="AA133" s="3"/>
      <c r="AB133" s="3"/>
      <c r="AC133" s="3"/>
      <c r="AD133" s="3"/>
      <c r="AE133" s="3"/>
      <c r="AF133" s="3"/>
      <c r="AG133" s="3"/>
      <c r="AH133" s="3"/>
      <c r="AI133" s="3"/>
      <c r="AJ133" s="3"/>
      <c r="AK133" s="3"/>
      <c r="AL133" s="239"/>
      <c r="AM133" s="238"/>
      <c r="AN133" s="223">
        <v>73.0</v>
      </c>
      <c r="AO133" s="344"/>
      <c r="AP133" s="345"/>
      <c r="AQ133" s="3"/>
      <c r="AR133" s="3"/>
      <c r="AS133" s="3"/>
      <c r="AT133" s="3"/>
      <c r="AU133" s="3"/>
      <c r="AV133" s="3"/>
      <c r="AW133" s="3"/>
      <c r="AX133" s="3"/>
      <c r="AY133" s="3"/>
      <c r="AZ133" s="3"/>
      <c r="BA133" s="3"/>
      <c r="BB133" s="3"/>
      <c r="BC133" s="3"/>
      <c r="BD133" s="3"/>
      <c r="BE133" s="239"/>
      <c r="BF133" s="238"/>
      <c r="BG133" s="223">
        <v>73.0</v>
      </c>
      <c r="BH133" s="344"/>
      <c r="BI133" s="345"/>
      <c r="BJ133" s="3"/>
      <c r="BK133" s="3"/>
      <c r="BL133" s="3"/>
      <c r="BM133" s="3"/>
      <c r="BN133" s="3"/>
      <c r="BO133" s="3"/>
      <c r="BP133" s="3"/>
      <c r="BQ133" s="3"/>
      <c r="BR133" s="3"/>
      <c r="BS133" s="3"/>
      <c r="BT133" s="3"/>
      <c r="BU133" s="3"/>
      <c r="BV133" s="3"/>
      <c r="BW133" s="3"/>
      <c r="BX133" s="239"/>
    </row>
    <row r="134" ht="12.75" customHeight="1">
      <c r="A134" s="238"/>
      <c r="B134" s="223">
        <v>74.0</v>
      </c>
      <c r="C134" s="344"/>
      <c r="D134" s="345"/>
      <c r="E134" s="3"/>
      <c r="F134" s="3"/>
      <c r="G134" s="3"/>
      <c r="H134" s="3"/>
      <c r="I134" s="3"/>
      <c r="J134" s="3"/>
      <c r="K134" s="3"/>
      <c r="L134" s="3"/>
      <c r="M134" s="3"/>
      <c r="N134" s="3"/>
      <c r="O134" s="3"/>
      <c r="P134" s="3"/>
      <c r="Q134" s="3"/>
      <c r="R134" s="3"/>
      <c r="S134" s="239"/>
      <c r="T134" s="238"/>
      <c r="U134" s="223">
        <v>74.0</v>
      </c>
      <c r="V134" s="344"/>
      <c r="W134" s="345"/>
      <c r="X134" s="3"/>
      <c r="Y134" s="3"/>
      <c r="Z134" s="3"/>
      <c r="AA134" s="3"/>
      <c r="AB134" s="3"/>
      <c r="AC134" s="3"/>
      <c r="AD134" s="3"/>
      <c r="AE134" s="3"/>
      <c r="AF134" s="3"/>
      <c r="AG134" s="3"/>
      <c r="AH134" s="3"/>
      <c r="AI134" s="3"/>
      <c r="AJ134" s="3"/>
      <c r="AK134" s="3"/>
      <c r="AL134" s="239"/>
      <c r="AM134" s="238"/>
      <c r="AN134" s="223">
        <v>74.0</v>
      </c>
      <c r="AO134" s="344"/>
      <c r="AP134" s="345"/>
      <c r="AQ134" s="3"/>
      <c r="AR134" s="3"/>
      <c r="AS134" s="3"/>
      <c r="AT134" s="3"/>
      <c r="AU134" s="3"/>
      <c r="AV134" s="3"/>
      <c r="AW134" s="3"/>
      <c r="AX134" s="3"/>
      <c r="AY134" s="3"/>
      <c r="AZ134" s="3"/>
      <c r="BA134" s="3"/>
      <c r="BB134" s="3"/>
      <c r="BC134" s="3"/>
      <c r="BD134" s="3"/>
      <c r="BE134" s="239"/>
      <c r="BF134" s="238"/>
      <c r="BG134" s="223">
        <v>74.0</v>
      </c>
      <c r="BH134" s="344"/>
      <c r="BI134" s="345"/>
      <c r="BJ134" s="3"/>
      <c r="BK134" s="3"/>
      <c r="BL134" s="3"/>
      <c r="BM134" s="3"/>
      <c r="BN134" s="3"/>
      <c r="BO134" s="3"/>
      <c r="BP134" s="3"/>
      <c r="BQ134" s="3"/>
      <c r="BR134" s="3"/>
      <c r="BS134" s="3"/>
      <c r="BT134" s="3"/>
      <c r="BU134" s="3"/>
      <c r="BV134" s="3"/>
      <c r="BW134" s="3"/>
      <c r="BX134" s="239"/>
    </row>
    <row r="135" ht="12.75" customHeight="1">
      <c r="A135" s="238"/>
      <c r="B135" s="223">
        <v>75.0</v>
      </c>
      <c r="C135" s="344"/>
      <c r="D135" s="345"/>
      <c r="E135" s="3"/>
      <c r="F135" s="3"/>
      <c r="G135" s="3"/>
      <c r="H135" s="3"/>
      <c r="I135" s="3"/>
      <c r="J135" s="3"/>
      <c r="K135" s="3"/>
      <c r="L135" s="3"/>
      <c r="M135" s="3"/>
      <c r="N135" s="3"/>
      <c r="O135" s="3"/>
      <c r="P135" s="3"/>
      <c r="Q135" s="3"/>
      <c r="R135" s="3"/>
      <c r="S135" s="239"/>
      <c r="T135" s="238"/>
      <c r="U135" s="223">
        <v>75.0</v>
      </c>
      <c r="V135" s="344"/>
      <c r="W135" s="345"/>
      <c r="X135" s="3"/>
      <c r="Y135" s="3"/>
      <c r="Z135" s="3"/>
      <c r="AA135" s="3"/>
      <c r="AB135" s="3"/>
      <c r="AC135" s="3"/>
      <c r="AD135" s="3"/>
      <c r="AE135" s="3"/>
      <c r="AF135" s="3"/>
      <c r="AG135" s="3"/>
      <c r="AH135" s="3"/>
      <c r="AI135" s="3"/>
      <c r="AJ135" s="3"/>
      <c r="AK135" s="3"/>
      <c r="AL135" s="239"/>
      <c r="AM135" s="238"/>
      <c r="AN135" s="223">
        <v>75.0</v>
      </c>
      <c r="AO135" s="344"/>
      <c r="AP135" s="345"/>
      <c r="AQ135" s="3"/>
      <c r="AR135" s="3"/>
      <c r="AS135" s="3"/>
      <c r="AT135" s="3"/>
      <c r="AU135" s="3"/>
      <c r="AV135" s="3"/>
      <c r="AW135" s="3"/>
      <c r="AX135" s="3"/>
      <c r="AY135" s="3"/>
      <c r="AZ135" s="3"/>
      <c r="BA135" s="3"/>
      <c r="BB135" s="3"/>
      <c r="BC135" s="3"/>
      <c r="BD135" s="3"/>
      <c r="BE135" s="239"/>
      <c r="BF135" s="238"/>
      <c r="BG135" s="223">
        <v>75.0</v>
      </c>
      <c r="BH135" s="344"/>
      <c r="BI135" s="345"/>
      <c r="BJ135" s="3"/>
      <c r="BK135" s="3"/>
      <c r="BL135" s="3"/>
      <c r="BM135" s="3"/>
      <c r="BN135" s="3"/>
      <c r="BO135" s="3"/>
      <c r="BP135" s="3"/>
      <c r="BQ135" s="3"/>
      <c r="BR135" s="3"/>
      <c r="BS135" s="3"/>
      <c r="BT135" s="3"/>
      <c r="BU135" s="3"/>
      <c r="BV135" s="3"/>
      <c r="BW135" s="3"/>
      <c r="BX135" s="239"/>
    </row>
    <row r="136" ht="12.75" customHeight="1">
      <c r="A136" s="238"/>
      <c r="B136" s="223">
        <v>76.0</v>
      </c>
      <c r="C136" s="344"/>
      <c r="D136" s="345"/>
      <c r="E136" s="3"/>
      <c r="F136" s="3"/>
      <c r="G136" s="3"/>
      <c r="H136" s="3"/>
      <c r="I136" s="3"/>
      <c r="J136" s="3"/>
      <c r="K136" s="3"/>
      <c r="L136" s="3"/>
      <c r="M136" s="3"/>
      <c r="N136" s="3"/>
      <c r="O136" s="3"/>
      <c r="P136" s="3"/>
      <c r="Q136" s="3"/>
      <c r="R136" s="3"/>
      <c r="S136" s="239"/>
      <c r="T136" s="238"/>
      <c r="U136" s="223">
        <v>76.0</v>
      </c>
      <c r="V136" s="344"/>
      <c r="W136" s="345"/>
      <c r="X136" s="3"/>
      <c r="Y136" s="3"/>
      <c r="Z136" s="3"/>
      <c r="AA136" s="3"/>
      <c r="AB136" s="3"/>
      <c r="AC136" s="3"/>
      <c r="AD136" s="3"/>
      <c r="AE136" s="3"/>
      <c r="AF136" s="3"/>
      <c r="AG136" s="3"/>
      <c r="AH136" s="3"/>
      <c r="AI136" s="3"/>
      <c r="AJ136" s="3"/>
      <c r="AK136" s="3"/>
      <c r="AL136" s="239"/>
      <c r="AM136" s="238"/>
      <c r="AN136" s="223">
        <v>76.0</v>
      </c>
      <c r="AO136" s="344"/>
      <c r="AP136" s="345"/>
      <c r="AQ136" s="3"/>
      <c r="AR136" s="3"/>
      <c r="AS136" s="3"/>
      <c r="AT136" s="3"/>
      <c r="AU136" s="3"/>
      <c r="AV136" s="3"/>
      <c r="AW136" s="3"/>
      <c r="AX136" s="3"/>
      <c r="AY136" s="3"/>
      <c r="AZ136" s="3"/>
      <c r="BA136" s="3"/>
      <c r="BB136" s="3"/>
      <c r="BC136" s="3"/>
      <c r="BD136" s="3"/>
      <c r="BE136" s="239"/>
      <c r="BF136" s="238"/>
      <c r="BG136" s="223">
        <v>76.0</v>
      </c>
      <c r="BH136" s="344"/>
      <c r="BI136" s="345"/>
      <c r="BJ136" s="3"/>
      <c r="BK136" s="3"/>
      <c r="BL136" s="3"/>
      <c r="BM136" s="3"/>
      <c r="BN136" s="3"/>
      <c r="BO136" s="3"/>
      <c r="BP136" s="3"/>
      <c r="BQ136" s="3"/>
      <c r="BR136" s="3"/>
      <c r="BS136" s="3"/>
      <c r="BT136" s="3"/>
      <c r="BU136" s="3"/>
      <c r="BV136" s="3"/>
      <c r="BW136" s="3"/>
      <c r="BX136" s="239"/>
    </row>
    <row r="137" ht="12.75" customHeight="1">
      <c r="A137" s="238"/>
      <c r="B137" s="223">
        <v>77.0</v>
      </c>
      <c r="C137" s="344"/>
      <c r="D137" s="345"/>
      <c r="E137" s="3"/>
      <c r="F137" s="3"/>
      <c r="G137" s="3"/>
      <c r="H137" s="3"/>
      <c r="I137" s="3"/>
      <c r="J137" s="3"/>
      <c r="K137" s="3"/>
      <c r="L137" s="3"/>
      <c r="M137" s="3"/>
      <c r="N137" s="3"/>
      <c r="O137" s="3"/>
      <c r="P137" s="3"/>
      <c r="Q137" s="3"/>
      <c r="R137" s="3"/>
      <c r="S137" s="239"/>
      <c r="T137" s="238"/>
      <c r="U137" s="223">
        <v>77.0</v>
      </c>
      <c r="V137" s="344"/>
      <c r="W137" s="345"/>
      <c r="X137" s="3"/>
      <c r="Y137" s="3"/>
      <c r="Z137" s="3"/>
      <c r="AA137" s="3"/>
      <c r="AB137" s="3"/>
      <c r="AC137" s="3"/>
      <c r="AD137" s="3"/>
      <c r="AE137" s="3"/>
      <c r="AF137" s="3"/>
      <c r="AG137" s="3"/>
      <c r="AH137" s="3"/>
      <c r="AI137" s="3"/>
      <c r="AJ137" s="3"/>
      <c r="AK137" s="3"/>
      <c r="AL137" s="239"/>
      <c r="AM137" s="238"/>
      <c r="AN137" s="223">
        <v>77.0</v>
      </c>
      <c r="AO137" s="344"/>
      <c r="AP137" s="345"/>
      <c r="AQ137" s="3"/>
      <c r="AR137" s="3"/>
      <c r="AS137" s="3"/>
      <c r="AT137" s="3"/>
      <c r="AU137" s="3"/>
      <c r="AV137" s="3"/>
      <c r="AW137" s="3"/>
      <c r="AX137" s="3"/>
      <c r="AY137" s="3"/>
      <c r="AZ137" s="3"/>
      <c r="BA137" s="3"/>
      <c r="BB137" s="3"/>
      <c r="BC137" s="3"/>
      <c r="BD137" s="3"/>
      <c r="BE137" s="239"/>
      <c r="BF137" s="238"/>
      <c r="BG137" s="223">
        <v>77.0</v>
      </c>
      <c r="BH137" s="344"/>
      <c r="BI137" s="345"/>
      <c r="BJ137" s="3"/>
      <c r="BK137" s="3"/>
      <c r="BL137" s="3"/>
      <c r="BM137" s="3"/>
      <c r="BN137" s="3"/>
      <c r="BO137" s="3"/>
      <c r="BP137" s="3"/>
      <c r="BQ137" s="3"/>
      <c r="BR137" s="3"/>
      <c r="BS137" s="3"/>
      <c r="BT137" s="3"/>
      <c r="BU137" s="3"/>
      <c r="BV137" s="3"/>
      <c r="BW137" s="3"/>
      <c r="BX137" s="239"/>
    </row>
    <row r="138" ht="12.75" customHeight="1">
      <c r="A138" s="238"/>
      <c r="B138" s="223">
        <v>78.0</v>
      </c>
      <c r="C138" s="344"/>
      <c r="D138" s="345"/>
      <c r="E138" s="3"/>
      <c r="F138" s="3"/>
      <c r="G138" s="3"/>
      <c r="H138" s="3"/>
      <c r="I138" s="3"/>
      <c r="J138" s="3"/>
      <c r="K138" s="3"/>
      <c r="L138" s="3"/>
      <c r="M138" s="3"/>
      <c r="N138" s="3"/>
      <c r="O138" s="3"/>
      <c r="P138" s="3"/>
      <c r="Q138" s="3"/>
      <c r="R138" s="3"/>
      <c r="S138" s="239"/>
      <c r="T138" s="238"/>
      <c r="U138" s="223">
        <v>78.0</v>
      </c>
      <c r="V138" s="344"/>
      <c r="W138" s="345"/>
      <c r="X138" s="3"/>
      <c r="Y138" s="3"/>
      <c r="Z138" s="3"/>
      <c r="AA138" s="3"/>
      <c r="AB138" s="3"/>
      <c r="AC138" s="3"/>
      <c r="AD138" s="3"/>
      <c r="AE138" s="3"/>
      <c r="AF138" s="3"/>
      <c r="AG138" s="3"/>
      <c r="AH138" s="3"/>
      <c r="AI138" s="3"/>
      <c r="AJ138" s="3"/>
      <c r="AK138" s="3"/>
      <c r="AL138" s="239"/>
      <c r="AM138" s="238"/>
      <c r="AN138" s="223">
        <v>78.0</v>
      </c>
      <c r="AO138" s="344"/>
      <c r="AP138" s="345"/>
      <c r="AQ138" s="3"/>
      <c r="AR138" s="3"/>
      <c r="AS138" s="3"/>
      <c r="AT138" s="3"/>
      <c r="AU138" s="3"/>
      <c r="AV138" s="3"/>
      <c r="AW138" s="3"/>
      <c r="AX138" s="3"/>
      <c r="AY138" s="3"/>
      <c r="AZ138" s="3"/>
      <c r="BA138" s="3"/>
      <c r="BB138" s="3"/>
      <c r="BC138" s="3"/>
      <c r="BD138" s="3"/>
      <c r="BE138" s="239"/>
      <c r="BF138" s="238"/>
      <c r="BG138" s="223">
        <v>78.0</v>
      </c>
      <c r="BH138" s="344"/>
      <c r="BI138" s="345"/>
      <c r="BJ138" s="3"/>
      <c r="BK138" s="3"/>
      <c r="BL138" s="3"/>
      <c r="BM138" s="3"/>
      <c r="BN138" s="3"/>
      <c r="BO138" s="3"/>
      <c r="BP138" s="3"/>
      <c r="BQ138" s="3"/>
      <c r="BR138" s="3"/>
      <c r="BS138" s="3"/>
      <c r="BT138" s="3"/>
      <c r="BU138" s="3"/>
      <c r="BV138" s="3"/>
      <c r="BW138" s="3"/>
      <c r="BX138" s="239"/>
    </row>
    <row r="139" ht="12.75" customHeight="1">
      <c r="A139" s="238"/>
      <c r="B139" s="223">
        <v>79.0</v>
      </c>
      <c r="C139" s="344"/>
      <c r="D139" s="345"/>
      <c r="E139" s="3"/>
      <c r="F139" s="3"/>
      <c r="G139" s="3"/>
      <c r="H139" s="3"/>
      <c r="I139" s="3"/>
      <c r="J139" s="3"/>
      <c r="K139" s="3"/>
      <c r="L139" s="3"/>
      <c r="M139" s="3"/>
      <c r="N139" s="3"/>
      <c r="O139" s="3"/>
      <c r="P139" s="3"/>
      <c r="Q139" s="3"/>
      <c r="R139" s="3"/>
      <c r="S139" s="239"/>
      <c r="T139" s="238"/>
      <c r="U139" s="223">
        <v>79.0</v>
      </c>
      <c r="V139" s="344"/>
      <c r="W139" s="345"/>
      <c r="X139" s="3"/>
      <c r="Y139" s="3"/>
      <c r="Z139" s="3"/>
      <c r="AA139" s="3"/>
      <c r="AB139" s="3"/>
      <c r="AC139" s="3"/>
      <c r="AD139" s="3"/>
      <c r="AE139" s="3"/>
      <c r="AF139" s="3"/>
      <c r="AG139" s="3"/>
      <c r="AH139" s="3"/>
      <c r="AI139" s="3"/>
      <c r="AJ139" s="3"/>
      <c r="AK139" s="3"/>
      <c r="AL139" s="239"/>
      <c r="AM139" s="238"/>
      <c r="AN139" s="223">
        <v>79.0</v>
      </c>
      <c r="AO139" s="344"/>
      <c r="AP139" s="345"/>
      <c r="AQ139" s="3"/>
      <c r="AR139" s="3"/>
      <c r="AS139" s="3"/>
      <c r="AT139" s="3"/>
      <c r="AU139" s="3"/>
      <c r="AV139" s="3"/>
      <c r="AW139" s="3"/>
      <c r="AX139" s="3"/>
      <c r="AY139" s="3"/>
      <c r="AZ139" s="3"/>
      <c r="BA139" s="3"/>
      <c r="BB139" s="3"/>
      <c r="BC139" s="3"/>
      <c r="BD139" s="3"/>
      <c r="BE139" s="239"/>
      <c r="BF139" s="238"/>
      <c r="BG139" s="223">
        <v>79.0</v>
      </c>
      <c r="BH139" s="344"/>
      <c r="BI139" s="345"/>
      <c r="BJ139" s="3"/>
      <c r="BK139" s="3"/>
      <c r="BL139" s="3"/>
      <c r="BM139" s="3"/>
      <c r="BN139" s="3"/>
      <c r="BO139" s="3"/>
      <c r="BP139" s="3"/>
      <c r="BQ139" s="3"/>
      <c r="BR139" s="3"/>
      <c r="BS139" s="3"/>
      <c r="BT139" s="3"/>
      <c r="BU139" s="3"/>
      <c r="BV139" s="3"/>
      <c r="BW139" s="3"/>
      <c r="BX139" s="239"/>
    </row>
    <row r="140" ht="12.75" customHeight="1">
      <c r="A140" s="238"/>
      <c r="B140" s="223">
        <v>80.0</v>
      </c>
      <c r="C140" s="344"/>
      <c r="D140" s="345"/>
      <c r="E140" s="3"/>
      <c r="F140" s="3"/>
      <c r="G140" s="3"/>
      <c r="H140" s="3"/>
      <c r="I140" s="3"/>
      <c r="J140" s="3"/>
      <c r="K140" s="3"/>
      <c r="L140" s="3"/>
      <c r="M140" s="3"/>
      <c r="N140" s="3"/>
      <c r="O140" s="3"/>
      <c r="P140" s="3"/>
      <c r="Q140" s="3"/>
      <c r="R140" s="3"/>
      <c r="S140" s="239"/>
      <c r="T140" s="238"/>
      <c r="U140" s="223">
        <v>80.0</v>
      </c>
      <c r="V140" s="344"/>
      <c r="W140" s="345"/>
      <c r="X140" s="3"/>
      <c r="Y140" s="3"/>
      <c r="Z140" s="3"/>
      <c r="AA140" s="3"/>
      <c r="AB140" s="3"/>
      <c r="AC140" s="3"/>
      <c r="AD140" s="3"/>
      <c r="AE140" s="3"/>
      <c r="AF140" s="3"/>
      <c r="AG140" s="3"/>
      <c r="AH140" s="3"/>
      <c r="AI140" s="3"/>
      <c r="AJ140" s="3"/>
      <c r="AK140" s="3"/>
      <c r="AL140" s="239"/>
      <c r="AM140" s="238"/>
      <c r="AN140" s="223">
        <v>80.0</v>
      </c>
      <c r="AO140" s="344"/>
      <c r="AP140" s="345"/>
      <c r="AQ140" s="3"/>
      <c r="AR140" s="3"/>
      <c r="AS140" s="3"/>
      <c r="AT140" s="3"/>
      <c r="AU140" s="3"/>
      <c r="AV140" s="3"/>
      <c r="AW140" s="3"/>
      <c r="AX140" s="3"/>
      <c r="AY140" s="3"/>
      <c r="AZ140" s="3"/>
      <c r="BA140" s="3"/>
      <c r="BB140" s="3"/>
      <c r="BC140" s="3"/>
      <c r="BD140" s="3"/>
      <c r="BE140" s="239"/>
      <c r="BF140" s="238"/>
      <c r="BG140" s="223">
        <v>80.0</v>
      </c>
      <c r="BH140" s="344"/>
      <c r="BI140" s="345"/>
      <c r="BJ140" s="3"/>
      <c r="BK140" s="3"/>
      <c r="BL140" s="3"/>
      <c r="BM140" s="3"/>
      <c r="BN140" s="3"/>
      <c r="BO140" s="3"/>
      <c r="BP140" s="3"/>
      <c r="BQ140" s="3"/>
      <c r="BR140" s="3"/>
      <c r="BS140" s="3"/>
      <c r="BT140" s="3"/>
      <c r="BU140" s="3"/>
      <c r="BV140" s="3"/>
      <c r="BW140" s="3"/>
      <c r="BX140" s="239"/>
    </row>
    <row r="141" ht="12.75" customHeight="1">
      <c r="A141" s="238"/>
      <c r="B141" s="223">
        <v>81.0</v>
      </c>
      <c r="C141" s="344"/>
      <c r="D141" s="345"/>
      <c r="E141" s="3"/>
      <c r="F141" s="3"/>
      <c r="G141" s="3"/>
      <c r="H141" s="3"/>
      <c r="I141" s="3"/>
      <c r="J141" s="3"/>
      <c r="K141" s="3"/>
      <c r="L141" s="3"/>
      <c r="M141" s="3"/>
      <c r="N141" s="3"/>
      <c r="O141" s="3"/>
      <c r="P141" s="3"/>
      <c r="Q141" s="3"/>
      <c r="R141" s="3"/>
      <c r="S141" s="239"/>
      <c r="T141" s="238"/>
      <c r="U141" s="223">
        <v>81.0</v>
      </c>
      <c r="V141" s="344"/>
      <c r="W141" s="345"/>
      <c r="X141" s="3"/>
      <c r="Y141" s="3"/>
      <c r="Z141" s="3"/>
      <c r="AA141" s="3"/>
      <c r="AB141" s="3"/>
      <c r="AC141" s="3"/>
      <c r="AD141" s="3"/>
      <c r="AE141" s="3"/>
      <c r="AF141" s="3"/>
      <c r="AG141" s="3"/>
      <c r="AH141" s="3"/>
      <c r="AI141" s="3"/>
      <c r="AJ141" s="3"/>
      <c r="AK141" s="3"/>
      <c r="AL141" s="239"/>
      <c r="AM141" s="238"/>
      <c r="AN141" s="223">
        <v>81.0</v>
      </c>
      <c r="AO141" s="344"/>
      <c r="AP141" s="345"/>
      <c r="AQ141" s="3"/>
      <c r="AR141" s="3"/>
      <c r="AS141" s="3"/>
      <c r="AT141" s="3"/>
      <c r="AU141" s="3"/>
      <c r="AV141" s="3"/>
      <c r="AW141" s="3"/>
      <c r="AX141" s="3"/>
      <c r="AY141" s="3"/>
      <c r="AZ141" s="3"/>
      <c r="BA141" s="3"/>
      <c r="BB141" s="3"/>
      <c r="BC141" s="3"/>
      <c r="BD141" s="3"/>
      <c r="BE141" s="239"/>
      <c r="BF141" s="238"/>
      <c r="BG141" s="223">
        <v>81.0</v>
      </c>
      <c r="BH141" s="344"/>
      <c r="BI141" s="345"/>
      <c r="BJ141" s="3"/>
      <c r="BK141" s="3"/>
      <c r="BL141" s="3"/>
      <c r="BM141" s="3"/>
      <c r="BN141" s="3"/>
      <c r="BO141" s="3"/>
      <c r="BP141" s="3"/>
      <c r="BQ141" s="3"/>
      <c r="BR141" s="3"/>
      <c r="BS141" s="3"/>
      <c r="BT141" s="3"/>
      <c r="BU141" s="3"/>
      <c r="BV141" s="3"/>
      <c r="BW141" s="3"/>
      <c r="BX141" s="239"/>
    </row>
    <row r="142" ht="12.75" customHeight="1">
      <c r="A142" s="238"/>
      <c r="B142" s="223">
        <v>82.0</v>
      </c>
      <c r="C142" s="344"/>
      <c r="D142" s="345"/>
      <c r="E142" s="3"/>
      <c r="F142" s="3"/>
      <c r="G142" s="3"/>
      <c r="H142" s="3"/>
      <c r="I142" s="3"/>
      <c r="J142" s="3"/>
      <c r="K142" s="3"/>
      <c r="L142" s="3"/>
      <c r="M142" s="3"/>
      <c r="N142" s="3"/>
      <c r="O142" s="3"/>
      <c r="P142" s="3"/>
      <c r="Q142" s="3"/>
      <c r="R142" s="3"/>
      <c r="S142" s="239"/>
      <c r="T142" s="238"/>
      <c r="U142" s="223">
        <v>82.0</v>
      </c>
      <c r="V142" s="344"/>
      <c r="W142" s="345"/>
      <c r="X142" s="3"/>
      <c r="Y142" s="3"/>
      <c r="Z142" s="3"/>
      <c r="AA142" s="3"/>
      <c r="AB142" s="3"/>
      <c r="AC142" s="3"/>
      <c r="AD142" s="3"/>
      <c r="AE142" s="3"/>
      <c r="AF142" s="3"/>
      <c r="AG142" s="3"/>
      <c r="AH142" s="3"/>
      <c r="AI142" s="3"/>
      <c r="AJ142" s="3"/>
      <c r="AK142" s="3"/>
      <c r="AL142" s="239"/>
      <c r="AM142" s="238"/>
      <c r="AN142" s="223">
        <v>82.0</v>
      </c>
      <c r="AO142" s="344"/>
      <c r="AP142" s="345"/>
      <c r="AQ142" s="3"/>
      <c r="AR142" s="3"/>
      <c r="AS142" s="3"/>
      <c r="AT142" s="3"/>
      <c r="AU142" s="3"/>
      <c r="AV142" s="3"/>
      <c r="AW142" s="3"/>
      <c r="AX142" s="3"/>
      <c r="AY142" s="3"/>
      <c r="AZ142" s="3"/>
      <c r="BA142" s="3"/>
      <c r="BB142" s="3"/>
      <c r="BC142" s="3"/>
      <c r="BD142" s="3"/>
      <c r="BE142" s="239"/>
      <c r="BF142" s="238"/>
      <c r="BG142" s="223">
        <v>82.0</v>
      </c>
      <c r="BH142" s="344"/>
      <c r="BI142" s="345"/>
      <c r="BJ142" s="3"/>
      <c r="BK142" s="3"/>
      <c r="BL142" s="3"/>
      <c r="BM142" s="3"/>
      <c r="BN142" s="3"/>
      <c r="BO142" s="3"/>
      <c r="BP142" s="3"/>
      <c r="BQ142" s="3"/>
      <c r="BR142" s="3"/>
      <c r="BS142" s="3"/>
      <c r="BT142" s="3"/>
      <c r="BU142" s="3"/>
      <c r="BV142" s="3"/>
      <c r="BW142" s="3"/>
      <c r="BX142" s="239"/>
    </row>
    <row r="143" ht="12.75" customHeight="1">
      <c r="A143" s="238"/>
      <c r="B143" s="223">
        <v>83.0</v>
      </c>
      <c r="C143" s="344"/>
      <c r="D143" s="345"/>
      <c r="E143" s="3"/>
      <c r="F143" s="3"/>
      <c r="G143" s="3"/>
      <c r="H143" s="3"/>
      <c r="I143" s="3"/>
      <c r="J143" s="3"/>
      <c r="K143" s="3"/>
      <c r="L143" s="3"/>
      <c r="M143" s="3"/>
      <c r="N143" s="3"/>
      <c r="O143" s="3"/>
      <c r="P143" s="3"/>
      <c r="Q143" s="3"/>
      <c r="R143" s="3"/>
      <c r="S143" s="239"/>
      <c r="T143" s="238"/>
      <c r="U143" s="223">
        <v>83.0</v>
      </c>
      <c r="V143" s="344"/>
      <c r="W143" s="345"/>
      <c r="X143" s="3"/>
      <c r="Y143" s="3"/>
      <c r="Z143" s="3"/>
      <c r="AA143" s="3"/>
      <c r="AB143" s="3"/>
      <c r="AC143" s="3"/>
      <c r="AD143" s="3"/>
      <c r="AE143" s="3"/>
      <c r="AF143" s="3"/>
      <c r="AG143" s="3"/>
      <c r="AH143" s="3"/>
      <c r="AI143" s="3"/>
      <c r="AJ143" s="3"/>
      <c r="AK143" s="3"/>
      <c r="AL143" s="239"/>
      <c r="AM143" s="238"/>
      <c r="AN143" s="223">
        <v>83.0</v>
      </c>
      <c r="AO143" s="344"/>
      <c r="AP143" s="345"/>
      <c r="AQ143" s="3"/>
      <c r="AR143" s="3"/>
      <c r="AS143" s="3"/>
      <c r="AT143" s="3"/>
      <c r="AU143" s="3"/>
      <c r="AV143" s="3"/>
      <c r="AW143" s="3"/>
      <c r="AX143" s="3"/>
      <c r="AY143" s="3"/>
      <c r="AZ143" s="3"/>
      <c r="BA143" s="3"/>
      <c r="BB143" s="3"/>
      <c r="BC143" s="3"/>
      <c r="BD143" s="3"/>
      <c r="BE143" s="239"/>
      <c r="BF143" s="238"/>
      <c r="BG143" s="223">
        <v>83.0</v>
      </c>
      <c r="BH143" s="344"/>
      <c r="BI143" s="345"/>
      <c r="BJ143" s="3"/>
      <c r="BK143" s="3"/>
      <c r="BL143" s="3"/>
      <c r="BM143" s="3"/>
      <c r="BN143" s="3"/>
      <c r="BO143" s="3"/>
      <c r="BP143" s="3"/>
      <c r="BQ143" s="3"/>
      <c r="BR143" s="3"/>
      <c r="BS143" s="3"/>
      <c r="BT143" s="3"/>
      <c r="BU143" s="3"/>
      <c r="BV143" s="3"/>
      <c r="BW143" s="3"/>
      <c r="BX143" s="239"/>
    </row>
    <row r="144" ht="12.75" customHeight="1">
      <c r="A144" s="238"/>
      <c r="B144" s="223">
        <v>84.0</v>
      </c>
      <c r="C144" s="344"/>
      <c r="D144" s="345"/>
      <c r="E144" s="3"/>
      <c r="F144" s="3"/>
      <c r="G144" s="3"/>
      <c r="H144" s="3"/>
      <c r="I144" s="3"/>
      <c r="J144" s="3"/>
      <c r="K144" s="3"/>
      <c r="L144" s="3"/>
      <c r="M144" s="3"/>
      <c r="N144" s="3"/>
      <c r="O144" s="3"/>
      <c r="P144" s="3"/>
      <c r="Q144" s="3"/>
      <c r="R144" s="3"/>
      <c r="S144" s="239"/>
      <c r="T144" s="238"/>
      <c r="U144" s="223">
        <v>84.0</v>
      </c>
      <c r="V144" s="344"/>
      <c r="W144" s="345"/>
      <c r="X144" s="3"/>
      <c r="Y144" s="3"/>
      <c r="Z144" s="3"/>
      <c r="AA144" s="3"/>
      <c r="AB144" s="3"/>
      <c r="AC144" s="3"/>
      <c r="AD144" s="3"/>
      <c r="AE144" s="3"/>
      <c r="AF144" s="3"/>
      <c r="AG144" s="3"/>
      <c r="AH144" s="3"/>
      <c r="AI144" s="3"/>
      <c r="AJ144" s="3"/>
      <c r="AK144" s="3"/>
      <c r="AL144" s="239"/>
      <c r="AM144" s="238"/>
      <c r="AN144" s="223">
        <v>84.0</v>
      </c>
      <c r="AO144" s="344"/>
      <c r="AP144" s="345"/>
      <c r="AQ144" s="3"/>
      <c r="AR144" s="3"/>
      <c r="AS144" s="3"/>
      <c r="AT144" s="3"/>
      <c r="AU144" s="3"/>
      <c r="AV144" s="3"/>
      <c r="AW144" s="3"/>
      <c r="AX144" s="3"/>
      <c r="AY144" s="3"/>
      <c r="AZ144" s="3"/>
      <c r="BA144" s="3"/>
      <c r="BB144" s="3"/>
      <c r="BC144" s="3"/>
      <c r="BD144" s="3"/>
      <c r="BE144" s="239"/>
      <c r="BF144" s="238"/>
      <c r="BG144" s="223">
        <v>84.0</v>
      </c>
      <c r="BH144" s="344"/>
      <c r="BI144" s="345"/>
      <c r="BJ144" s="3"/>
      <c r="BK144" s="3"/>
      <c r="BL144" s="3"/>
      <c r="BM144" s="3"/>
      <c r="BN144" s="3"/>
      <c r="BO144" s="3"/>
      <c r="BP144" s="3"/>
      <c r="BQ144" s="3"/>
      <c r="BR144" s="3"/>
      <c r="BS144" s="3"/>
      <c r="BT144" s="3"/>
      <c r="BU144" s="3"/>
      <c r="BV144" s="3"/>
      <c r="BW144" s="3"/>
      <c r="BX144" s="239"/>
    </row>
    <row r="145" ht="12.75" customHeight="1">
      <c r="A145" s="238"/>
      <c r="B145" s="223">
        <v>85.0</v>
      </c>
      <c r="C145" s="344"/>
      <c r="D145" s="345"/>
      <c r="E145" s="3"/>
      <c r="F145" s="3"/>
      <c r="G145" s="3"/>
      <c r="H145" s="3"/>
      <c r="I145" s="3"/>
      <c r="J145" s="3"/>
      <c r="K145" s="3"/>
      <c r="L145" s="3"/>
      <c r="M145" s="3"/>
      <c r="N145" s="3"/>
      <c r="O145" s="3"/>
      <c r="P145" s="3"/>
      <c r="Q145" s="3"/>
      <c r="R145" s="3"/>
      <c r="S145" s="239"/>
      <c r="T145" s="238"/>
      <c r="U145" s="223">
        <v>85.0</v>
      </c>
      <c r="V145" s="344"/>
      <c r="W145" s="345"/>
      <c r="X145" s="3"/>
      <c r="Y145" s="3"/>
      <c r="Z145" s="3"/>
      <c r="AA145" s="3"/>
      <c r="AB145" s="3"/>
      <c r="AC145" s="3"/>
      <c r="AD145" s="3"/>
      <c r="AE145" s="3"/>
      <c r="AF145" s="3"/>
      <c r="AG145" s="3"/>
      <c r="AH145" s="3"/>
      <c r="AI145" s="3"/>
      <c r="AJ145" s="3"/>
      <c r="AK145" s="3"/>
      <c r="AL145" s="239"/>
      <c r="AM145" s="238"/>
      <c r="AN145" s="223">
        <v>85.0</v>
      </c>
      <c r="AO145" s="344"/>
      <c r="AP145" s="345"/>
      <c r="AQ145" s="3"/>
      <c r="AR145" s="3"/>
      <c r="AS145" s="3"/>
      <c r="AT145" s="3"/>
      <c r="AU145" s="3"/>
      <c r="AV145" s="3"/>
      <c r="AW145" s="3"/>
      <c r="AX145" s="3"/>
      <c r="AY145" s="3"/>
      <c r="AZ145" s="3"/>
      <c r="BA145" s="3"/>
      <c r="BB145" s="3"/>
      <c r="BC145" s="3"/>
      <c r="BD145" s="3"/>
      <c r="BE145" s="239"/>
      <c r="BF145" s="238"/>
      <c r="BG145" s="223">
        <v>85.0</v>
      </c>
      <c r="BH145" s="344"/>
      <c r="BI145" s="345"/>
      <c r="BJ145" s="3"/>
      <c r="BK145" s="3"/>
      <c r="BL145" s="3"/>
      <c r="BM145" s="3"/>
      <c r="BN145" s="3"/>
      <c r="BO145" s="3"/>
      <c r="BP145" s="3"/>
      <c r="BQ145" s="3"/>
      <c r="BR145" s="3"/>
      <c r="BS145" s="3"/>
      <c r="BT145" s="3"/>
      <c r="BU145" s="3"/>
      <c r="BV145" s="3"/>
      <c r="BW145" s="3"/>
      <c r="BX145" s="239"/>
    </row>
    <row r="146" ht="12.75" customHeight="1">
      <c r="A146" s="238"/>
      <c r="B146" s="223">
        <v>86.0</v>
      </c>
      <c r="C146" s="344"/>
      <c r="D146" s="345"/>
      <c r="E146" s="3"/>
      <c r="F146" s="3"/>
      <c r="G146" s="3"/>
      <c r="H146" s="3"/>
      <c r="I146" s="3"/>
      <c r="J146" s="3"/>
      <c r="K146" s="3"/>
      <c r="L146" s="3"/>
      <c r="M146" s="3"/>
      <c r="N146" s="3"/>
      <c r="O146" s="3"/>
      <c r="P146" s="3"/>
      <c r="Q146" s="3"/>
      <c r="R146" s="3"/>
      <c r="S146" s="239"/>
      <c r="T146" s="238"/>
      <c r="U146" s="223">
        <v>86.0</v>
      </c>
      <c r="V146" s="344"/>
      <c r="W146" s="345"/>
      <c r="X146" s="3"/>
      <c r="Y146" s="3"/>
      <c r="Z146" s="3"/>
      <c r="AA146" s="3"/>
      <c r="AB146" s="3"/>
      <c r="AC146" s="3"/>
      <c r="AD146" s="3"/>
      <c r="AE146" s="3"/>
      <c r="AF146" s="3"/>
      <c r="AG146" s="3"/>
      <c r="AH146" s="3"/>
      <c r="AI146" s="3"/>
      <c r="AJ146" s="3"/>
      <c r="AK146" s="3"/>
      <c r="AL146" s="239"/>
      <c r="AM146" s="238"/>
      <c r="AN146" s="223">
        <v>86.0</v>
      </c>
      <c r="AO146" s="344"/>
      <c r="AP146" s="345"/>
      <c r="AQ146" s="3"/>
      <c r="AR146" s="3"/>
      <c r="AS146" s="3"/>
      <c r="AT146" s="3"/>
      <c r="AU146" s="3"/>
      <c r="AV146" s="3"/>
      <c r="AW146" s="3"/>
      <c r="AX146" s="3"/>
      <c r="AY146" s="3"/>
      <c r="AZ146" s="3"/>
      <c r="BA146" s="3"/>
      <c r="BB146" s="3"/>
      <c r="BC146" s="3"/>
      <c r="BD146" s="3"/>
      <c r="BE146" s="239"/>
      <c r="BF146" s="238"/>
      <c r="BG146" s="223">
        <v>86.0</v>
      </c>
      <c r="BH146" s="344"/>
      <c r="BI146" s="345"/>
      <c r="BJ146" s="3"/>
      <c r="BK146" s="3"/>
      <c r="BL146" s="3"/>
      <c r="BM146" s="3"/>
      <c r="BN146" s="3"/>
      <c r="BO146" s="3"/>
      <c r="BP146" s="3"/>
      <c r="BQ146" s="3"/>
      <c r="BR146" s="3"/>
      <c r="BS146" s="3"/>
      <c r="BT146" s="3"/>
      <c r="BU146" s="3"/>
      <c r="BV146" s="3"/>
      <c r="BW146" s="3"/>
      <c r="BX146" s="239"/>
    </row>
    <row r="147" ht="12.75" customHeight="1">
      <c r="A147" s="238"/>
      <c r="B147" s="223">
        <v>87.0</v>
      </c>
      <c r="C147" s="344"/>
      <c r="D147" s="345"/>
      <c r="E147" s="3"/>
      <c r="F147" s="3"/>
      <c r="G147" s="3"/>
      <c r="H147" s="3"/>
      <c r="I147" s="3"/>
      <c r="J147" s="3"/>
      <c r="K147" s="3"/>
      <c r="L147" s="3"/>
      <c r="M147" s="3"/>
      <c r="N147" s="3"/>
      <c r="O147" s="3"/>
      <c r="P147" s="3"/>
      <c r="Q147" s="3"/>
      <c r="R147" s="3"/>
      <c r="S147" s="239"/>
      <c r="T147" s="238"/>
      <c r="U147" s="223">
        <v>87.0</v>
      </c>
      <c r="V147" s="344"/>
      <c r="W147" s="345"/>
      <c r="X147" s="3"/>
      <c r="Y147" s="3"/>
      <c r="Z147" s="3"/>
      <c r="AA147" s="3"/>
      <c r="AB147" s="3"/>
      <c r="AC147" s="3"/>
      <c r="AD147" s="3"/>
      <c r="AE147" s="3"/>
      <c r="AF147" s="3"/>
      <c r="AG147" s="3"/>
      <c r="AH147" s="3"/>
      <c r="AI147" s="3"/>
      <c r="AJ147" s="3"/>
      <c r="AK147" s="3"/>
      <c r="AL147" s="239"/>
      <c r="AM147" s="238"/>
      <c r="AN147" s="223">
        <v>87.0</v>
      </c>
      <c r="AO147" s="344"/>
      <c r="AP147" s="345"/>
      <c r="AQ147" s="3"/>
      <c r="AR147" s="3"/>
      <c r="AS147" s="3"/>
      <c r="AT147" s="3"/>
      <c r="AU147" s="3"/>
      <c r="AV147" s="3"/>
      <c r="AW147" s="3"/>
      <c r="AX147" s="3"/>
      <c r="AY147" s="3"/>
      <c r="AZ147" s="3"/>
      <c r="BA147" s="3"/>
      <c r="BB147" s="3"/>
      <c r="BC147" s="3"/>
      <c r="BD147" s="3"/>
      <c r="BE147" s="239"/>
      <c r="BF147" s="238"/>
      <c r="BG147" s="223">
        <v>87.0</v>
      </c>
      <c r="BH147" s="344"/>
      <c r="BI147" s="345"/>
      <c r="BJ147" s="3"/>
      <c r="BK147" s="3"/>
      <c r="BL147" s="3"/>
      <c r="BM147" s="3"/>
      <c r="BN147" s="3"/>
      <c r="BO147" s="3"/>
      <c r="BP147" s="3"/>
      <c r="BQ147" s="3"/>
      <c r="BR147" s="3"/>
      <c r="BS147" s="3"/>
      <c r="BT147" s="3"/>
      <c r="BU147" s="3"/>
      <c r="BV147" s="3"/>
      <c r="BW147" s="3"/>
      <c r="BX147" s="239"/>
    </row>
    <row r="148" ht="12.75" customHeight="1">
      <c r="A148" s="238"/>
      <c r="B148" s="223">
        <v>88.0</v>
      </c>
      <c r="C148" s="344"/>
      <c r="D148" s="345"/>
      <c r="E148" s="3"/>
      <c r="F148" s="3"/>
      <c r="G148" s="3"/>
      <c r="H148" s="3"/>
      <c r="I148" s="3"/>
      <c r="J148" s="3"/>
      <c r="K148" s="3"/>
      <c r="L148" s="3"/>
      <c r="M148" s="3"/>
      <c r="N148" s="3"/>
      <c r="O148" s="3"/>
      <c r="P148" s="3"/>
      <c r="Q148" s="3"/>
      <c r="R148" s="3"/>
      <c r="S148" s="239"/>
      <c r="T148" s="238"/>
      <c r="U148" s="223">
        <v>88.0</v>
      </c>
      <c r="V148" s="344"/>
      <c r="W148" s="345"/>
      <c r="X148" s="3"/>
      <c r="Y148" s="3"/>
      <c r="Z148" s="3"/>
      <c r="AA148" s="3"/>
      <c r="AB148" s="3"/>
      <c r="AC148" s="3"/>
      <c r="AD148" s="3"/>
      <c r="AE148" s="3"/>
      <c r="AF148" s="3"/>
      <c r="AG148" s="3"/>
      <c r="AH148" s="3"/>
      <c r="AI148" s="3"/>
      <c r="AJ148" s="3"/>
      <c r="AK148" s="3"/>
      <c r="AL148" s="239"/>
      <c r="AM148" s="238"/>
      <c r="AN148" s="223">
        <v>88.0</v>
      </c>
      <c r="AO148" s="344"/>
      <c r="AP148" s="345"/>
      <c r="AQ148" s="3"/>
      <c r="AR148" s="3"/>
      <c r="AS148" s="3"/>
      <c r="AT148" s="3"/>
      <c r="AU148" s="3"/>
      <c r="AV148" s="3"/>
      <c r="AW148" s="3"/>
      <c r="AX148" s="3"/>
      <c r="AY148" s="3"/>
      <c r="AZ148" s="3"/>
      <c r="BA148" s="3"/>
      <c r="BB148" s="3"/>
      <c r="BC148" s="3"/>
      <c r="BD148" s="3"/>
      <c r="BE148" s="239"/>
      <c r="BF148" s="238"/>
      <c r="BG148" s="223">
        <v>88.0</v>
      </c>
      <c r="BH148" s="344"/>
      <c r="BI148" s="345"/>
      <c r="BJ148" s="3"/>
      <c r="BK148" s="3"/>
      <c r="BL148" s="3"/>
      <c r="BM148" s="3"/>
      <c r="BN148" s="3"/>
      <c r="BO148" s="3"/>
      <c r="BP148" s="3"/>
      <c r="BQ148" s="3"/>
      <c r="BR148" s="3"/>
      <c r="BS148" s="3"/>
      <c r="BT148" s="3"/>
      <c r="BU148" s="3"/>
      <c r="BV148" s="3"/>
      <c r="BW148" s="3"/>
      <c r="BX148" s="239"/>
    </row>
    <row r="149" ht="12.75" customHeight="1">
      <c r="A149" s="238"/>
      <c r="B149" s="223">
        <v>89.0</v>
      </c>
      <c r="C149" s="344"/>
      <c r="D149" s="345"/>
      <c r="E149" s="3"/>
      <c r="F149" s="3"/>
      <c r="G149" s="3"/>
      <c r="H149" s="3"/>
      <c r="I149" s="3"/>
      <c r="J149" s="3"/>
      <c r="K149" s="3"/>
      <c r="L149" s="3"/>
      <c r="M149" s="3"/>
      <c r="N149" s="3"/>
      <c r="O149" s="3"/>
      <c r="P149" s="3"/>
      <c r="Q149" s="3"/>
      <c r="R149" s="3"/>
      <c r="S149" s="239"/>
      <c r="T149" s="238"/>
      <c r="U149" s="223">
        <v>89.0</v>
      </c>
      <c r="V149" s="344"/>
      <c r="W149" s="345"/>
      <c r="X149" s="3"/>
      <c r="Y149" s="3"/>
      <c r="Z149" s="3"/>
      <c r="AA149" s="3"/>
      <c r="AB149" s="3"/>
      <c r="AC149" s="3"/>
      <c r="AD149" s="3"/>
      <c r="AE149" s="3"/>
      <c r="AF149" s="3"/>
      <c r="AG149" s="3"/>
      <c r="AH149" s="3"/>
      <c r="AI149" s="3"/>
      <c r="AJ149" s="3"/>
      <c r="AK149" s="3"/>
      <c r="AL149" s="239"/>
      <c r="AM149" s="238"/>
      <c r="AN149" s="223">
        <v>89.0</v>
      </c>
      <c r="AO149" s="344"/>
      <c r="AP149" s="345"/>
      <c r="AQ149" s="3"/>
      <c r="AR149" s="3"/>
      <c r="AS149" s="3"/>
      <c r="AT149" s="3"/>
      <c r="AU149" s="3"/>
      <c r="AV149" s="3"/>
      <c r="AW149" s="3"/>
      <c r="AX149" s="3"/>
      <c r="AY149" s="3"/>
      <c r="AZ149" s="3"/>
      <c r="BA149" s="3"/>
      <c r="BB149" s="3"/>
      <c r="BC149" s="3"/>
      <c r="BD149" s="3"/>
      <c r="BE149" s="239"/>
      <c r="BF149" s="238"/>
      <c r="BG149" s="223">
        <v>89.0</v>
      </c>
      <c r="BH149" s="344"/>
      <c r="BI149" s="345"/>
      <c r="BJ149" s="3"/>
      <c r="BK149" s="3"/>
      <c r="BL149" s="3"/>
      <c r="BM149" s="3"/>
      <c r="BN149" s="3"/>
      <c r="BO149" s="3"/>
      <c r="BP149" s="3"/>
      <c r="BQ149" s="3"/>
      <c r="BR149" s="3"/>
      <c r="BS149" s="3"/>
      <c r="BT149" s="3"/>
      <c r="BU149" s="3"/>
      <c r="BV149" s="3"/>
      <c r="BW149" s="3"/>
      <c r="BX149" s="239"/>
    </row>
    <row r="150" ht="12.75" customHeight="1">
      <c r="A150" s="238"/>
      <c r="B150" s="223">
        <v>90.0</v>
      </c>
      <c r="C150" s="344"/>
      <c r="D150" s="345"/>
      <c r="E150" s="3"/>
      <c r="F150" s="3"/>
      <c r="G150" s="3"/>
      <c r="H150" s="3"/>
      <c r="I150" s="3"/>
      <c r="J150" s="3"/>
      <c r="K150" s="3"/>
      <c r="L150" s="3"/>
      <c r="M150" s="3"/>
      <c r="N150" s="3"/>
      <c r="O150" s="3"/>
      <c r="P150" s="3"/>
      <c r="Q150" s="3"/>
      <c r="R150" s="3"/>
      <c r="S150" s="239"/>
      <c r="T150" s="238"/>
      <c r="U150" s="223">
        <v>90.0</v>
      </c>
      <c r="V150" s="344"/>
      <c r="W150" s="345"/>
      <c r="X150" s="3"/>
      <c r="Y150" s="3"/>
      <c r="Z150" s="3"/>
      <c r="AA150" s="3"/>
      <c r="AB150" s="3"/>
      <c r="AC150" s="3"/>
      <c r="AD150" s="3"/>
      <c r="AE150" s="3"/>
      <c r="AF150" s="3"/>
      <c r="AG150" s="3"/>
      <c r="AH150" s="3"/>
      <c r="AI150" s="3"/>
      <c r="AJ150" s="3"/>
      <c r="AK150" s="3"/>
      <c r="AL150" s="239"/>
      <c r="AM150" s="238"/>
      <c r="AN150" s="223">
        <v>90.0</v>
      </c>
      <c r="AO150" s="344"/>
      <c r="AP150" s="345"/>
      <c r="AQ150" s="3"/>
      <c r="AR150" s="3"/>
      <c r="AS150" s="3"/>
      <c r="AT150" s="3"/>
      <c r="AU150" s="3"/>
      <c r="AV150" s="3"/>
      <c r="AW150" s="3"/>
      <c r="AX150" s="3"/>
      <c r="AY150" s="3"/>
      <c r="AZ150" s="3"/>
      <c r="BA150" s="3"/>
      <c r="BB150" s="3"/>
      <c r="BC150" s="3"/>
      <c r="BD150" s="3"/>
      <c r="BE150" s="239"/>
      <c r="BF150" s="238"/>
      <c r="BG150" s="223">
        <v>90.0</v>
      </c>
      <c r="BH150" s="344"/>
      <c r="BI150" s="345"/>
      <c r="BJ150" s="3"/>
      <c r="BK150" s="3"/>
      <c r="BL150" s="3"/>
      <c r="BM150" s="3"/>
      <c r="BN150" s="3"/>
      <c r="BO150" s="3"/>
      <c r="BP150" s="3"/>
      <c r="BQ150" s="3"/>
      <c r="BR150" s="3"/>
      <c r="BS150" s="3"/>
      <c r="BT150" s="3"/>
      <c r="BU150" s="3"/>
      <c r="BV150" s="3"/>
      <c r="BW150" s="3"/>
      <c r="BX150" s="239"/>
    </row>
    <row r="151" ht="12.75" customHeight="1">
      <c r="A151" s="238"/>
      <c r="B151" s="223">
        <v>91.0</v>
      </c>
      <c r="C151" s="344"/>
      <c r="D151" s="345"/>
      <c r="E151" s="3"/>
      <c r="F151" s="3"/>
      <c r="G151" s="3"/>
      <c r="H151" s="3"/>
      <c r="I151" s="3"/>
      <c r="J151" s="3"/>
      <c r="K151" s="3"/>
      <c r="L151" s="3"/>
      <c r="M151" s="3"/>
      <c r="N151" s="3"/>
      <c r="O151" s="3"/>
      <c r="P151" s="3"/>
      <c r="Q151" s="3"/>
      <c r="R151" s="3"/>
      <c r="S151" s="239"/>
      <c r="T151" s="238"/>
      <c r="U151" s="223">
        <v>91.0</v>
      </c>
      <c r="V151" s="344"/>
      <c r="W151" s="345"/>
      <c r="X151" s="3"/>
      <c r="Y151" s="3"/>
      <c r="Z151" s="3"/>
      <c r="AA151" s="3"/>
      <c r="AB151" s="3"/>
      <c r="AC151" s="3"/>
      <c r="AD151" s="3"/>
      <c r="AE151" s="3"/>
      <c r="AF151" s="3"/>
      <c r="AG151" s="3"/>
      <c r="AH151" s="3"/>
      <c r="AI151" s="3"/>
      <c r="AJ151" s="3"/>
      <c r="AK151" s="3"/>
      <c r="AL151" s="239"/>
      <c r="AM151" s="238"/>
      <c r="AN151" s="223">
        <v>91.0</v>
      </c>
      <c r="AO151" s="344"/>
      <c r="AP151" s="345"/>
      <c r="AQ151" s="3"/>
      <c r="AR151" s="3"/>
      <c r="AS151" s="3"/>
      <c r="AT151" s="3"/>
      <c r="AU151" s="3"/>
      <c r="AV151" s="3"/>
      <c r="AW151" s="3"/>
      <c r="AX151" s="3"/>
      <c r="AY151" s="3"/>
      <c r="AZ151" s="3"/>
      <c r="BA151" s="3"/>
      <c r="BB151" s="3"/>
      <c r="BC151" s="3"/>
      <c r="BD151" s="3"/>
      <c r="BE151" s="239"/>
      <c r="BF151" s="238"/>
      <c r="BG151" s="223">
        <v>91.0</v>
      </c>
      <c r="BH151" s="344"/>
      <c r="BI151" s="345"/>
      <c r="BJ151" s="3"/>
      <c r="BK151" s="3"/>
      <c r="BL151" s="3"/>
      <c r="BM151" s="3"/>
      <c r="BN151" s="3"/>
      <c r="BO151" s="3"/>
      <c r="BP151" s="3"/>
      <c r="BQ151" s="3"/>
      <c r="BR151" s="3"/>
      <c r="BS151" s="3"/>
      <c r="BT151" s="3"/>
      <c r="BU151" s="3"/>
      <c r="BV151" s="3"/>
      <c r="BW151" s="3"/>
      <c r="BX151" s="239"/>
    </row>
    <row r="152" ht="12.75" customHeight="1">
      <c r="A152" s="238"/>
      <c r="B152" s="223">
        <v>92.0</v>
      </c>
      <c r="C152" s="344"/>
      <c r="D152" s="345"/>
      <c r="E152" s="3"/>
      <c r="F152" s="3"/>
      <c r="G152" s="3"/>
      <c r="H152" s="3"/>
      <c r="I152" s="3"/>
      <c r="J152" s="3"/>
      <c r="K152" s="3"/>
      <c r="L152" s="3"/>
      <c r="M152" s="3"/>
      <c r="N152" s="3"/>
      <c r="O152" s="3"/>
      <c r="P152" s="3"/>
      <c r="Q152" s="3"/>
      <c r="R152" s="3"/>
      <c r="S152" s="239"/>
      <c r="T152" s="238"/>
      <c r="U152" s="223">
        <v>92.0</v>
      </c>
      <c r="V152" s="344"/>
      <c r="W152" s="345"/>
      <c r="X152" s="3"/>
      <c r="Y152" s="3"/>
      <c r="Z152" s="3"/>
      <c r="AA152" s="3"/>
      <c r="AB152" s="3"/>
      <c r="AC152" s="3"/>
      <c r="AD152" s="3"/>
      <c r="AE152" s="3"/>
      <c r="AF152" s="3"/>
      <c r="AG152" s="3"/>
      <c r="AH152" s="3"/>
      <c r="AI152" s="3"/>
      <c r="AJ152" s="3"/>
      <c r="AK152" s="3"/>
      <c r="AL152" s="239"/>
      <c r="AM152" s="238"/>
      <c r="AN152" s="223">
        <v>92.0</v>
      </c>
      <c r="AO152" s="344"/>
      <c r="AP152" s="345"/>
      <c r="AQ152" s="3"/>
      <c r="AR152" s="3"/>
      <c r="AS152" s="3"/>
      <c r="AT152" s="3"/>
      <c r="AU152" s="3"/>
      <c r="AV152" s="3"/>
      <c r="AW152" s="3"/>
      <c r="AX152" s="3"/>
      <c r="AY152" s="3"/>
      <c r="AZ152" s="3"/>
      <c r="BA152" s="3"/>
      <c r="BB152" s="3"/>
      <c r="BC152" s="3"/>
      <c r="BD152" s="3"/>
      <c r="BE152" s="239"/>
      <c r="BF152" s="238"/>
      <c r="BG152" s="223">
        <v>92.0</v>
      </c>
      <c r="BH152" s="344"/>
      <c r="BI152" s="345"/>
      <c r="BJ152" s="3"/>
      <c r="BK152" s="3"/>
      <c r="BL152" s="3"/>
      <c r="BM152" s="3"/>
      <c r="BN152" s="3"/>
      <c r="BO152" s="3"/>
      <c r="BP152" s="3"/>
      <c r="BQ152" s="3"/>
      <c r="BR152" s="3"/>
      <c r="BS152" s="3"/>
      <c r="BT152" s="3"/>
      <c r="BU152" s="3"/>
      <c r="BV152" s="3"/>
      <c r="BW152" s="3"/>
      <c r="BX152" s="239"/>
    </row>
    <row r="153" ht="12.75" customHeight="1">
      <c r="A153" s="238"/>
      <c r="B153" s="223">
        <v>93.0</v>
      </c>
      <c r="C153" s="344"/>
      <c r="D153" s="345"/>
      <c r="E153" s="3"/>
      <c r="F153" s="3"/>
      <c r="G153" s="3"/>
      <c r="H153" s="3"/>
      <c r="I153" s="3"/>
      <c r="J153" s="3"/>
      <c r="K153" s="3"/>
      <c r="L153" s="3"/>
      <c r="M153" s="3"/>
      <c r="N153" s="3"/>
      <c r="O153" s="3"/>
      <c r="P153" s="3"/>
      <c r="Q153" s="3"/>
      <c r="R153" s="3"/>
      <c r="S153" s="239"/>
      <c r="T153" s="238"/>
      <c r="U153" s="223">
        <v>93.0</v>
      </c>
      <c r="V153" s="344"/>
      <c r="W153" s="345"/>
      <c r="X153" s="3"/>
      <c r="Y153" s="3"/>
      <c r="Z153" s="3"/>
      <c r="AA153" s="3"/>
      <c r="AB153" s="3"/>
      <c r="AC153" s="3"/>
      <c r="AD153" s="3"/>
      <c r="AE153" s="3"/>
      <c r="AF153" s="3"/>
      <c r="AG153" s="3"/>
      <c r="AH153" s="3"/>
      <c r="AI153" s="3"/>
      <c r="AJ153" s="3"/>
      <c r="AK153" s="3"/>
      <c r="AL153" s="239"/>
      <c r="AM153" s="238"/>
      <c r="AN153" s="223">
        <v>93.0</v>
      </c>
      <c r="AO153" s="344"/>
      <c r="AP153" s="345"/>
      <c r="AQ153" s="3"/>
      <c r="AR153" s="3"/>
      <c r="AS153" s="3"/>
      <c r="AT153" s="3"/>
      <c r="AU153" s="3"/>
      <c r="AV153" s="3"/>
      <c r="AW153" s="3"/>
      <c r="AX153" s="3"/>
      <c r="AY153" s="3"/>
      <c r="AZ153" s="3"/>
      <c r="BA153" s="3"/>
      <c r="BB153" s="3"/>
      <c r="BC153" s="3"/>
      <c r="BD153" s="3"/>
      <c r="BE153" s="239"/>
      <c r="BF153" s="238"/>
      <c r="BG153" s="223">
        <v>93.0</v>
      </c>
      <c r="BH153" s="344"/>
      <c r="BI153" s="345"/>
      <c r="BJ153" s="3"/>
      <c r="BK153" s="3"/>
      <c r="BL153" s="3"/>
      <c r="BM153" s="3"/>
      <c r="BN153" s="3"/>
      <c r="BO153" s="3"/>
      <c r="BP153" s="3"/>
      <c r="BQ153" s="3"/>
      <c r="BR153" s="3"/>
      <c r="BS153" s="3"/>
      <c r="BT153" s="3"/>
      <c r="BU153" s="3"/>
      <c r="BV153" s="3"/>
      <c r="BW153" s="3"/>
      <c r="BX153" s="239"/>
    </row>
    <row r="154" ht="12.75" customHeight="1">
      <c r="A154" s="238"/>
      <c r="B154" s="223">
        <v>94.0</v>
      </c>
      <c r="C154" s="344"/>
      <c r="D154" s="345"/>
      <c r="E154" s="3"/>
      <c r="F154" s="3"/>
      <c r="G154" s="3"/>
      <c r="H154" s="3"/>
      <c r="I154" s="3"/>
      <c r="J154" s="3"/>
      <c r="K154" s="3"/>
      <c r="L154" s="3"/>
      <c r="M154" s="3"/>
      <c r="N154" s="3"/>
      <c r="O154" s="3"/>
      <c r="P154" s="3"/>
      <c r="Q154" s="3"/>
      <c r="R154" s="3"/>
      <c r="S154" s="239"/>
      <c r="T154" s="238"/>
      <c r="U154" s="223">
        <v>94.0</v>
      </c>
      <c r="V154" s="344"/>
      <c r="W154" s="345"/>
      <c r="X154" s="3"/>
      <c r="Y154" s="3"/>
      <c r="Z154" s="3"/>
      <c r="AA154" s="3"/>
      <c r="AB154" s="3"/>
      <c r="AC154" s="3"/>
      <c r="AD154" s="3"/>
      <c r="AE154" s="3"/>
      <c r="AF154" s="3"/>
      <c r="AG154" s="3"/>
      <c r="AH154" s="3"/>
      <c r="AI154" s="3"/>
      <c r="AJ154" s="3"/>
      <c r="AK154" s="3"/>
      <c r="AL154" s="239"/>
      <c r="AM154" s="238"/>
      <c r="AN154" s="223">
        <v>94.0</v>
      </c>
      <c r="AO154" s="344"/>
      <c r="AP154" s="345"/>
      <c r="AQ154" s="3"/>
      <c r="AR154" s="3"/>
      <c r="AS154" s="3"/>
      <c r="AT154" s="3"/>
      <c r="AU154" s="3"/>
      <c r="AV154" s="3"/>
      <c r="AW154" s="3"/>
      <c r="AX154" s="3"/>
      <c r="AY154" s="3"/>
      <c r="AZ154" s="3"/>
      <c r="BA154" s="3"/>
      <c r="BB154" s="3"/>
      <c r="BC154" s="3"/>
      <c r="BD154" s="3"/>
      <c r="BE154" s="239"/>
      <c r="BF154" s="238"/>
      <c r="BG154" s="223">
        <v>94.0</v>
      </c>
      <c r="BH154" s="344"/>
      <c r="BI154" s="345"/>
      <c r="BJ154" s="3"/>
      <c r="BK154" s="3"/>
      <c r="BL154" s="3"/>
      <c r="BM154" s="3"/>
      <c r="BN154" s="3"/>
      <c r="BO154" s="3"/>
      <c r="BP154" s="3"/>
      <c r="BQ154" s="3"/>
      <c r="BR154" s="3"/>
      <c r="BS154" s="3"/>
      <c r="BT154" s="3"/>
      <c r="BU154" s="3"/>
      <c r="BV154" s="3"/>
      <c r="BW154" s="3"/>
      <c r="BX154" s="239"/>
    </row>
    <row r="155" ht="12.75" customHeight="1">
      <c r="A155" s="238"/>
      <c r="B155" s="223">
        <v>95.0</v>
      </c>
      <c r="C155" s="344"/>
      <c r="D155" s="345"/>
      <c r="E155" s="3"/>
      <c r="F155" s="3"/>
      <c r="G155" s="3"/>
      <c r="H155" s="3"/>
      <c r="I155" s="3"/>
      <c r="J155" s="3"/>
      <c r="K155" s="3"/>
      <c r="L155" s="3"/>
      <c r="M155" s="3"/>
      <c r="N155" s="3"/>
      <c r="O155" s="3"/>
      <c r="P155" s="3"/>
      <c r="Q155" s="3"/>
      <c r="R155" s="3"/>
      <c r="S155" s="239"/>
      <c r="T155" s="238"/>
      <c r="U155" s="223">
        <v>95.0</v>
      </c>
      <c r="V155" s="344"/>
      <c r="W155" s="345"/>
      <c r="X155" s="3"/>
      <c r="Y155" s="3"/>
      <c r="Z155" s="3"/>
      <c r="AA155" s="3"/>
      <c r="AB155" s="3"/>
      <c r="AC155" s="3"/>
      <c r="AD155" s="3"/>
      <c r="AE155" s="3"/>
      <c r="AF155" s="3"/>
      <c r="AG155" s="3"/>
      <c r="AH155" s="3"/>
      <c r="AI155" s="3"/>
      <c r="AJ155" s="3"/>
      <c r="AK155" s="3"/>
      <c r="AL155" s="239"/>
      <c r="AM155" s="238"/>
      <c r="AN155" s="223">
        <v>95.0</v>
      </c>
      <c r="AO155" s="344"/>
      <c r="AP155" s="345"/>
      <c r="AQ155" s="3"/>
      <c r="AR155" s="3"/>
      <c r="AS155" s="3"/>
      <c r="AT155" s="3"/>
      <c r="AU155" s="3"/>
      <c r="AV155" s="3"/>
      <c r="AW155" s="3"/>
      <c r="AX155" s="3"/>
      <c r="AY155" s="3"/>
      <c r="AZ155" s="3"/>
      <c r="BA155" s="3"/>
      <c r="BB155" s="3"/>
      <c r="BC155" s="3"/>
      <c r="BD155" s="3"/>
      <c r="BE155" s="239"/>
      <c r="BF155" s="238"/>
      <c r="BG155" s="223">
        <v>95.0</v>
      </c>
      <c r="BH155" s="344"/>
      <c r="BI155" s="345"/>
      <c r="BJ155" s="3"/>
      <c r="BK155" s="3"/>
      <c r="BL155" s="3"/>
      <c r="BM155" s="3"/>
      <c r="BN155" s="3"/>
      <c r="BO155" s="3"/>
      <c r="BP155" s="3"/>
      <c r="BQ155" s="3"/>
      <c r="BR155" s="3"/>
      <c r="BS155" s="3"/>
      <c r="BT155" s="3"/>
      <c r="BU155" s="3"/>
      <c r="BV155" s="3"/>
      <c r="BW155" s="3"/>
      <c r="BX155" s="239"/>
    </row>
    <row r="156" ht="12.75" customHeight="1">
      <c r="A156" s="238"/>
      <c r="B156" s="223">
        <v>96.0</v>
      </c>
      <c r="C156" s="344"/>
      <c r="D156" s="345"/>
      <c r="E156" s="3"/>
      <c r="F156" s="3"/>
      <c r="G156" s="3"/>
      <c r="H156" s="3"/>
      <c r="I156" s="3"/>
      <c r="J156" s="3"/>
      <c r="K156" s="3"/>
      <c r="L156" s="3"/>
      <c r="M156" s="3"/>
      <c r="N156" s="3"/>
      <c r="O156" s="3"/>
      <c r="P156" s="3"/>
      <c r="Q156" s="3"/>
      <c r="R156" s="3"/>
      <c r="S156" s="239"/>
      <c r="T156" s="238"/>
      <c r="U156" s="223">
        <v>96.0</v>
      </c>
      <c r="V156" s="344"/>
      <c r="W156" s="345"/>
      <c r="X156" s="3"/>
      <c r="Y156" s="3"/>
      <c r="Z156" s="3"/>
      <c r="AA156" s="3"/>
      <c r="AB156" s="3"/>
      <c r="AC156" s="3"/>
      <c r="AD156" s="3"/>
      <c r="AE156" s="3"/>
      <c r="AF156" s="3"/>
      <c r="AG156" s="3"/>
      <c r="AH156" s="3"/>
      <c r="AI156" s="3"/>
      <c r="AJ156" s="3"/>
      <c r="AK156" s="3"/>
      <c r="AL156" s="239"/>
      <c r="AM156" s="238"/>
      <c r="AN156" s="223">
        <v>96.0</v>
      </c>
      <c r="AO156" s="344"/>
      <c r="AP156" s="345"/>
      <c r="AQ156" s="3"/>
      <c r="AR156" s="3"/>
      <c r="AS156" s="3"/>
      <c r="AT156" s="3"/>
      <c r="AU156" s="3"/>
      <c r="AV156" s="3"/>
      <c r="AW156" s="3"/>
      <c r="AX156" s="3"/>
      <c r="AY156" s="3"/>
      <c r="AZ156" s="3"/>
      <c r="BA156" s="3"/>
      <c r="BB156" s="3"/>
      <c r="BC156" s="3"/>
      <c r="BD156" s="3"/>
      <c r="BE156" s="239"/>
      <c r="BF156" s="238"/>
      <c r="BG156" s="223">
        <v>96.0</v>
      </c>
      <c r="BH156" s="344"/>
      <c r="BI156" s="345"/>
      <c r="BJ156" s="3"/>
      <c r="BK156" s="3"/>
      <c r="BL156" s="3"/>
      <c r="BM156" s="3"/>
      <c r="BN156" s="3"/>
      <c r="BO156" s="3"/>
      <c r="BP156" s="3"/>
      <c r="BQ156" s="3"/>
      <c r="BR156" s="3"/>
      <c r="BS156" s="3"/>
      <c r="BT156" s="3"/>
      <c r="BU156" s="3"/>
      <c r="BV156" s="3"/>
      <c r="BW156" s="3"/>
      <c r="BX156" s="239"/>
    </row>
    <row r="157" ht="12.75" customHeight="1">
      <c r="A157" s="238"/>
      <c r="B157" s="223">
        <v>97.0</v>
      </c>
      <c r="C157" s="344"/>
      <c r="D157" s="345"/>
      <c r="E157" s="3"/>
      <c r="F157" s="3"/>
      <c r="G157" s="3"/>
      <c r="H157" s="3"/>
      <c r="I157" s="3"/>
      <c r="J157" s="3"/>
      <c r="K157" s="3"/>
      <c r="L157" s="3"/>
      <c r="M157" s="3"/>
      <c r="N157" s="3"/>
      <c r="O157" s="3"/>
      <c r="P157" s="3"/>
      <c r="Q157" s="3"/>
      <c r="R157" s="3"/>
      <c r="S157" s="239"/>
      <c r="T157" s="238"/>
      <c r="U157" s="223">
        <v>97.0</v>
      </c>
      <c r="V157" s="344"/>
      <c r="W157" s="345"/>
      <c r="X157" s="3"/>
      <c r="Y157" s="3"/>
      <c r="Z157" s="3"/>
      <c r="AA157" s="3"/>
      <c r="AB157" s="3"/>
      <c r="AC157" s="3"/>
      <c r="AD157" s="3"/>
      <c r="AE157" s="3"/>
      <c r="AF157" s="3"/>
      <c r="AG157" s="3"/>
      <c r="AH157" s="3"/>
      <c r="AI157" s="3"/>
      <c r="AJ157" s="3"/>
      <c r="AK157" s="3"/>
      <c r="AL157" s="239"/>
      <c r="AM157" s="238"/>
      <c r="AN157" s="223">
        <v>97.0</v>
      </c>
      <c r="AO157" s="344"/>
      <c r="AP157" s="345"/>
      <c r="AQ157" s="3"/>
      <c r="AR157" s="3"/>
      <c r="AS157" s="3"/>
      <c r="AT157" s="3"/>
      <c r="AU157" s="3"/>
      <c r="AV157" s="3"/>
      <c r="AW157" s="3"/>
      <c r="AX157" s="3"/>
      <c r="AY157" s="3"/>
      <c r="AZ157" s="3"/>
      <c r="BA157" s="3"/>
      <c r="BB157" s="3"/>
      <c r="BC157" s="3"/>
      <c r="BD157" s="3"/>
      <c r="BE157" s="239"/>
      <c r="BF157" s="238"/>
      <c r="BG157" s="223">
        <v>97.0</v>
      </c>
      <c r="BH157" s="344"/>
      <c r="BI157" s="345"/>
      <c r="BJ157" s="3"/>
      <c r="BK157" s="3"/>
      <c r="BL157" s="3"/>
      <c r="BM157" s="3"/>
      <c r="BN157" s="3"/>
      <c r="BO157" s="3"/>
      <c r="BP157" s="3"/>
      <c r="BQ157" s="3"/>
      <c r="BR157" s="3"/>
      <c r="BS157" s="3"/>
      <c r="BT157" s="3"/>
      <c r="BU157" s="3"/>
      <c r="BV157" s="3"/>
      <c r="BW157" s="3"/>
      <c r="BX157" s="239"/>
    </row>
    <row r="158" ht="12.75" customHeight="1">
      <c r="A158" s="238"/>
      <c r="B158" s="223">
        <v>98.0</v>
      </c>
      <c r="C158" s="344"/>
      <c r="D158" s="345"/>
      <c r="E158" s="3"/>
      <c r="F158" s="3"/>
      <c r="G158" s="3"/>
      <c r="H158" s="3"/>
      <c r="I158" s="3"/>
      <c r="J158" s="3"/>
      <c r="K158" s="3"/>
      <c r="L158" s="3"/>
      <c r="M158" s="3"/>
      <c r="N158" s="3"/>
      <c r="O158" s="3"/>
      <c r="P158" s="3"/>
      <c r="Q158" s="3"/>
      <c r="R158" s="3"/>
      <c r="S158" s="239"/>
      <c r="T158" s="238"/>
      <c r="U158" s="223">
        <v>98.0</v>
      </c>
      <c r="V158" s="344"/>
      <c r="W158" s="345"/>
      <c r="X158" s="3"/>
      <c r="Y158" s="3"/>
      <c r="Z158" s="3"/>
      <c r="AA158" s="3"/>
      <c r="AB158" s="3"/>
      <c r="AC158" s="3"/>
      <c r="AD158" s="3"/>
      <c r="AE158" s="3"/>
      <c r="AF158" s="3"/>
      <c r="AG158" s="3"/>
      <c r="AH158" s="3"/>
      <c r="AI158" s="3"/>
      <c r="AJ158" s="3"/>
      <c r="AK158" s="3"/>
      <c r="AL158" s="239"/>
      <c r="AM158" s="238"/>
      <c r="AN158" s="223">
        <v>98.0</v>
      </c>
      <c r="AO158" s="344"/>
      <c r="AP158" s="345"/>
      <c r="AQ158" s="3"/>
      <c r="AR158" s="3"/>
      <c r="AS158" s="3"/>
      <c r="AT158" s="3"/>
      <c r="AU158" s="3"/>
      <c r="AV158" s="3"/>
      <c r="AW158" s="3"/>
      <c r="AX158" s="3"/>
      <c r="AY158" s="3"/>
      <c r="AZ158" s="3"/>
      <c r="BA158" s="3"/>
      <c r="BB158" s="3"/>
      <c r="BC158" s="3"/>
      <c r="BD158" s="3"/>
      <c r="BE158" s="239"/>
      <c r="BF158" s="238"/>
      <c r="BG158" s="223">
        <v>98.0</v>
      </c>
      <c r="BH158" s="344"/>
      <c r="BI158" s="345"/>
      <c r="BJ158" s="3"/>
      <c r="BK158" s="3"/>
      <c r="BL158" s="3"/>
      <c r="BM158" s="3"/>
      <c r="BN158" s="3"/>
      <c r="BO158" s="3"/>
      <c r="BP158" s="3"/>
      <c r="BQ158" s="3"/>
      <c r="BR158" s="3"/>
      <c r="BS158" s="3"/>
      <c r="BT158" s="3"/>
      <c r="BU158" s="3"/>
      <c r="BV158" s="3"/>
      <c r="BW158" s="3"/>
      <c r="BX158" s="239"/>
    </row>
    <row r="159" ht="12.75" customHeight="1">
      <c r="A159" s="238"/>
      <c r="B159" s="223">
        <v>99.0</v>
      </c>
      <c r="C159" s="344"/>
      <c r="D159" s="345"/>
      <c r="E159" s="3"/>
      <c r="F159" s="3"/>
      <c r="G159" s="3"/>
      <c r="H159" s="3"/>
      <c r="I159" s="3"/>
      <c r="J159" s="3"/>
      <c r="K159" s="3"/>
      <c r="L159" s="3"/>
      <c r="M159" s="3"/>
      <c r="N159" s="3"/>
      <c r="O159" s="3"/>
      <c r="P159" s="3"/>
      <c r="Q159" s="3"/>
      <c r="R159" s="3"/>
      <c r="S159" s="239"/>
      <c r="T159" s="238"/>
      <c r="U159" s="223">
        <v>99.0</v>
      </c>
      <c r="V159" s="344"/>
      <c r="W159" s="345"/>
      <c r="X159" s="3"/>
      <c r="Y159" s="3"/>
      <c r="Z159" s="3"/>
      <c r="AA159" s="3"/>
      <c r="AB159" s="3"/>
      <c r="AC159" s="3"/>
      <c r="AD159" s="3"/>
      <c r="AE159" s="3"/>
      <c r="AF159" s="3"/>
      <c r="AG159" s="3"/>
      <c r="AH159" s="3"/>
      <c r="AI159" s="3"/>
      <c r="AJ159" s="3"/>
      <c r="AK159" s="3"/>
      <c r="AL159" s="239"/>
      <c r="AM159" s="238"/>
      <c r="AN159" s="223">
        <v>99.0</v>
      </c>
      <c r="AO159" s="344"/>
      <c r="AP159" s="345"/>
      <c r="AQ159" s="3"/>
      <c r="AR159" s="3"/>
      <c r="AS159" s="3"/>
      <c r="AT159" s="3"/>
      <c r="AU159" s="3"/>
      <c r="AV159" s="3"/>
      <c r="AW159" s="3"/>
      <c r="AX159" s="3"/>
      <c r="AY159" s="3"/>
      <c r="AZ159" s="3"/>
      <c r="BA159" s="3"/>
      <c r="BB159" s="3"/>
      <c r="BC159" s="3"/>
      <c r="BD159" s="3"/>
      <c r="BE159" s="239"/>
      <c r="BF159" s="238"/>
      <c r="BG159" s="223">
        <v>99.0</v>
      </c>
      <c r="BH159" s="344"/>
      <c r="BI159" s="345"/>
      <c r="BJ159" s="3"/>
      <c r="BK159" s="3"/>
      <c r="BL159" s="3"/>
      <c r="BM159" s="3"/>
      <c r="BN159" s="3"/>
      <c r="BO159" s="3"/>
      <c r="BP159" s="3"/>
      <c r="BQ159" s="3"/>
      <c r="BR159" s="3"/>
      <c r="BS159" s="3"/>
      <c r="BT159" s="3"/>
      <c r="BU159" s="3"/>
      <c r="BV159" s="3"/>
      <c r="BW159" s="3"/>
      <c r="BX159" s="239"/>
    </row>
    <row r="160" ht="12.75" customHeight="1">
      <c r="A160" s="238"/>
      <c r="B160" s="223">
        <v>100.0</v>
      </c>
      <c r="C160" s="344"/>
      <c r="D160" s="345"/>
      <c r="E160" s="3"/>
      <c r="F160" s="3"/>
      <c r="G160" s="3"/>
      <c r="H160" s="3"/>
      <c r="I160" s="3"/>
      <c r="J160" s="3"/>
      <c r="K160" s="3"/>
      <c r="L160" s="3"/>
      <c r="M160" s="3"/>
      <c r="N160" s="3"/>
      <c r="O160" s="3"/>
      <c r="P160" s="3"/>
      <c r="Q160" s="3"/>
      <c r="R160" s="3"/>
      <c r="S160" s="239"/>
      <c r="T160" s="238"/>
      <c r="U160" s="223">
        <v>100.0</v>
      </c>
      <c r="V160" s="344"/>
      <c r="W160" s="345"/>
      <c r="X160" s="3"/>
      <c r="Y160" s="3"/>
      <c r="Z160" s="3"/>
      <c r="AA160" s="3"/>
      <c r="AB160" s="3"/>
      <c r="AC160" s="3"/>
      <c r="AD160" s="3"/>
      <c r="AE160" s="3"/>
      <c r="AF160" s="3"/>
      <c r="AG160" s="3"/>
      <c r="AH160" s="3"/>
      <c r="AI160" s="3"/>
      <c r="AJ160" s="3"/>
      <c r="AK160" s="3"/>
      <c r="AL160" s="239"/>
      <c r="AM160" s="238"/>
      <c r="AN160" s="223">
        <v>100.0</v>
      </c>
      <c r="AO160" s="344"/>
      <c r="AP160" s="345"/>
      <c r="AQ160" s="3"/>
      <c r="AR160" s="3"/>
      <c r="AS160" s="3"/>
      <c r="AT160" s="3"/>
      <c r="AU160" s="3"/>
      <c r="AV160" s="3"/>
      <c r="AW160" s="3"/>
      <c r="AX160" s="3"/>
      <c r="AY160" s="3"/>
      <c r="AZ160" s="3"/>
      <c r="BA160" s="3"/>
      <c r="BB160" s="3"/>
      <c r="BC160" s="3"/>
      <c r="BD160" s="3"/>
      <c r="BE160" s="239"/>
      <c r="BF160" s="238"/>
      <c r="BG160" s="223">
        <v>100.0</v>
      </c>
      <c r="BH160" s="344"/>
      <c r="BI160" s="345"/>
      <c r="BJ160" s="3"/>
      <c r="BK160" s="3"/>
      <c r="BL160" s="3"/>
      <c r="BM160" s="3"/>
      <c r="BN160" s="3"/>
      <c r="BO160" s="3"/>
      <c r="BP160" s="3"/>
      <c r="BQ160" s="3"/>
      <c r="BR160" s="3"/>
      <c r="BS160" s="3"/>
      <c r="BT160" s="3"/>
      <c r="BU160" s="3"/>
      <c r="BV160" s="3"/>
      <c r="BW160" s="3"/>
      <c r="BX160" s="239"/>
    </row>
    <row r="161" ht="12.75" customHeight="1">
      <c r="A161" s="238"/>
      <c r="B161" s="223">
        <v>101.0</v>
      </c>
      <c r="C161" s="344"/>
      <c r="D161" s="345"/>
      <c r="E161" s="3"/>
      <c r="F161" s="3"/>
      <c r="G161" s="3"/>
      <c r="H161" s="3"/>
      <c r="I161" s="3"/>
      <c r="J161" s="3"/>
      <c r="K161" s="3"/>
      <c r="L161" s="3"/>
      <c r="M161" s="3"/>
      <c r="N161" s="3"/>
      <c r="O161" s="3"/>
      <c r="P161" s="3"/>
      <c r="Q161" s="3"/>
      <c r="R161" s="3"/>
      <c r="S161" s="239"/>
      <c r="T161" s="238"/>
      <c r="U161" s="223">
        <v>101.0</v>
      </c>
      <c r="V161" s="344"/>
      <c r="W161" s="345"/>
      <c r="X161" s="3"/>
      <c r="Y161" s="3"/>
      <c r="Z161" s="3"/>
      <c r="AA161" s="3"/>
      <c r="AB161" s="3"/>
      <c r="AC161" s="3"/>
      <c r="AD161" s="3"/>
      <c r="AE161" s="3"/>
      <c r="AF161" s="3"/>
      <c r="AG161" s="3"/>
      <c r="AH161" s="3"/>
      <c r="AI161" s="3"/>
      <c r="AJ161" s="3"/>
      <c r="AK161" s="3"/>
      <c r="AL161" s="239"/>
      <c r="AM161" s="238"/>
      <c r="AN161" s="223">
        <v>101.0</v>
      </c>
      <c r="AO161" s="344"/>
      <c r="AP161" s="345"/>
      <c r="AQ161" s="3"/>
      <c r="AR161" s="3"/>
      <c r="AS161" s="3"/>
      <c r="AT161" s="3"/>
      <c r="AU161" s="3"/>
      <c r="AV161" s="3"/>
      <c r="AW161" s="3"/>
      <c r="AX161" s="3"/>
      <c r="AY161" s="3"/>
      <c r="AZ161" s="3"/>
      <c r="BA161" s="3"/>
      <c r="BB161" s="3"/>
      <c r="BC161" s="3"/>
      <c r="BD161" s="3"/>
      <c r="BE161" s="239"/>
      <c r="BF161" s="238"/>
      <c r="BG161" s="223">
        <v>101.0</v>
      </c>
      <c r="BH161" s="344"/>
      <c r="BI161" s="345"/>
      <c r="BJ161" s="3"/>
      <c r="BK161" s="3"/>
      <c r="BL161" s="3"/>
      <c r="BM161" s="3"/>
      <c r="BN161" s="3"/>
      <c r="BO161" s="3"/>
      <c r="BP161" s="3"/>
      <c r="BQ161" s="3"/>
      <c r="BR161" s="3"/>
      <c r="BS161" s="3"/>
      <c r="BT161" s="3"/>
      <c r="BU161" s="3"/>
      <c r="BV161" s="3"/>
      <c r="BW161" s="3"/>
      <c r="BX161" s="239"/>
    </row>
    <row r="162" ht="12.75" customHeight="1">
      <c r="A162" s="238"/>
      <c r="B162" s="223">
        <v>102.0</v>
      </c>
      <c r="C162" s="344"/>
      <c r="D162" s="345"/>
      <c r="E162" s="3"/>
      <c r="F162" s="3"/>
      <c r="G162" s="3"/>
      <c r="H162" s="3"/>
      <c r="I162" s="3"/>
      <c r="J162" s="3"/>
      <c r="K162" s="3"/>
      <c r="L162" s="3"/>
      <c r="M162" s="3"/>
      <c r="N162" s="3"/>
      <c r="O162" s="3"/>
      <c r="P162" s="3"/>
      <c r="Q162" s="3"/>
      <c r="R162" s="3"/>
      <c r="S162" s="239"/>
      <c r="T162" s="238"/>
      <c r="U162" s="223">
        <v>102.0</v>
      </c>
      <c r="V162" s="344"/>
      <c r="W162" s="345"/>
      <c r="X162" s="3"/>
      <c r="Y162" s="3"/>
      <c r="Z162" s="3"/>
      <c r="AA162" s="3"/>
      <c r="AB162" s="3"/>
      <c r="AC162" s="3"/>
      <c r="AD162" s="3"/>
      <c r="AE162" s="3"/>
      <c r="AF162" s="3"/>
      <c r="AG162" s="3"/>
      <c r="AH162" s="3"/>
      <c r="AI162" s="3"/>
      <c r="AJ162" s="3"/>
      <c r="AK162" s="3"/>
      <c r="AL162" s="239"/>
      <c r="AM162" s="238"/>
      <c r="AN162" s="223">
        <v>102.0</v>
      </c>
      <c r="AO162" s="344"/>
      <c r="AP162" s="345"/>
      <c r="AQ162" s="3"/>
      <c r="AR162" s="3"/>
      <c r="AS162" s="3"/>
      <c r="AT162" s="3"/>
      <c r="AU162" s="3"/>
      <c r="AV162" s="3"/>
      <c r="AW162" s="3"/>
      <c r="AX162" s="3"/>
      <c r="AY162" s="3"/>
      <c r="AZ162" s="3"/>
      <c r="BA162" s="3"/>
      <c r="BB162" s="3"/>
      <c r="BC162" s="3"/>
      <c r="BD162" s="3"/>
      <c r="BE162" s="239"/>
      <c r="BF162" s="238"/>
      <c r="BG162" s="223">
        <v>102.0</v>
      </c>
      <c r="BH162" s="344"/>
      <c r="BI162" s="345"/>
      <c r="BJ162" s="3"/>
      <c r="BK162" s="3"/>
      <c r="BL162" s="3"/>
      <c r="BM162" s="3"/>
      <c r="BN162" s="3"/>
      <c r="BO162" s="3"/>
      <c r="BP162" s="3"/>
      <c r="BQ162" s="3"/>
      <c r="BR162" s="3"/>
      <c r="BS162" s="3"/>
      <c r="BT162" s="3"/>
      <c r="BU162" s="3"/>
      <c r="BV162" s="3"/>
      <c r="BW162" s="3"/>
      <c r="BX162" s="239"/>
    </row>
    <row r="163" ht="12.75" customHeight="1">
      <c r="A163" s="238"/>
      <c r="B163" s="223">
        <v>103.0</v>
      </c>
      <c r="C163" s="344"/>
      <c r="D163" s="345"/>
      <c r="E163" s="3"/>
      <c r="F163" s="3"/>
      <c r="G163" s="3"/>
      <c r="H163" s="3"/>
      <c r="I163" s="3"/>
      <c r="J163" s="3"/>
      <c r="K163" s="3"/>
      <c r="L163" s="3"/>
      <c r="M163" s="3"/>
      <c r="N163" s="3"/>
      <c r="O163" s="3"/>
      <c r="P163" s="3"/>
      <c r="Q163" s="3"/>
      <c r="R163" s="3"/>
      <c r="S163" s="239"/>
      <c r="T163" s="238"/>
      <c r="U163" s="223">
        <v>103.0</v>
      </c>
      <c r="V163" s="344"/>
      <c r="W163" s="345"/>
      <c r="X163" s="3"/>
      <c r="Y163" s="3"/>
      <c r="Z163" s="3"/>
      <c r="AA163" s="3"/>
      <c r="AB163" s="3"/>
      <c r="AC163" s="3"/>
      <c r="AD163" s="3"/>
      <c r="AE163" s="3"/>
      <c r="AF163" s="3"/>
      <c r="AG163" s="3"/>
      <c r="AH163" s="3"/>
      <c r="AI163" s="3"/>
      <c r="AJ163" s="3"/>
      <c r="AK163" s="3"/>
      <c r="AL163" s="239"/>
      <c r="AM163" s="238"/>
      <c r="AN163" s="223">
        <v>103.0</v>
      </c>
      <c r="AO163" s="344"/>
      <c r="AP163" s="345"/>
      <c r="AQ163" s="3"/>
      <c r="AR163" s="3"/>
      <c r="AS163" s="3"/>
      <c r="AT163" s="3"/>
      <c r="AU163" s="3"/>
      <c r="AV163" s="3"/>
      <c r="AW163" s="3"/>
      <c r="AX163" s="3"/>
      <c r="AY163" s="3"/>
      <c r="AZ163" s="3"/>
      <c r="BA163" s="3"/>
      <c r="BB163" s="3"/>
      <c r="BC163" s="3"/>
      <c r="BD163" s="3"/>
      <c r="BE163" s="239"/>
      <c r="BF163" s="238"/>
      <c r="BG163" s="223">
        <v>103.0</v>
      </c>
      <c r="BH163" s="344"/>
      <c r="BI163" s="345"/>
      <c r="BJ163" s="3"/>
      <c r="BK163" s="3"/>
      <c r="BL163" s="3"/>
      <c r="BM163" s="3"/>
      <c r="BN163" s="3"/>
      <c r="BO163" s="3"/>
      <c r="BP163" s="3"/>
      <c r="BQ163" s="3"/>
      <c r="BR163" s="3"/>
      <c r="BS163" s="3"/>
      <c r="BT163" s="3"/>
      <c r="BU163" s="3"/>
      <c r="BV163" s="3"/>
      <c r="BW163" s="3"/>
      <c r="BX163" s="239"/>
    </row>
    <row r="164" ht="12.75" customHeight="1">
      <c r="A164" s="238"/>
      <c r="B164" s="223">
        <v>104.0</v>
      </c>
      <c r="C164" s="344"/>
      <c r="D164" s="345"/>
      <c r="E164" s="3"/>
      <c r="F164" s="3"/>
      <c r="G164" s="3"/>
      <c r="H164" s="3"/>
      <c r="I164" s="3"/>
      <c r="J164" s="3"/>
      <c r="K164" s="3"/>
      <c r="L164" s="3"/>
      <c r="M164" s="3"/>
      <c r="N164" s="3"/>
      <c r="O164" s="3"/>
      <c r="P164" s="3"/>
      <c r="Q164" s="3"/>
      <c r="R164" s="3"/>
      <c r="S164" s="239"/>
      <c r="T164" s="238"/>
      <c r="U164" s="223">
        <v>104.0</v>
      </c>
      <c r="V164" s="344"/>
      <c r="W164" s="345"/>
      <c r="X164" s="3"/>
      <c r="Y164" s="3"/>
      <c r="Z164" s="3"/>
      <c r="AA164" s="3"/>
      <c r="AB164" s="3"/>
      <c r="AC164" s="3"/>
      <c r="AD164" s="3"/>
      <c r="AE164" s="3"/>
      <c r="AF164" s="3"/>
      <c r="AG164" s="3"/>
      <c r="AH164" s="3"/>
      <c r="AI164" s="3"/>
      <c r="AJ164" s="3"/>
      <c r="AK164" s="3"/>
      <c r="AL164" s="239"/>
      <c r="AM164" s="238"/>
      <c r="AN164" s="223">
        <v>104.0</v>
      </c>
      <c r="AO164" s="344"/>
      <c r="AP164" s="345"/>
      <c r="AQ164" s="3"/>
      <c r="AR164" s="3"/>
      <c r="AS164" s="3"/>
      <c r="AT164" s="3"/>
      <c r="AU164" s="3"/>
      <c r="AV164" s="3"/>
      <c r="AW164" s="3"/>
      <c r="AX164" s="3"/>
      <c r="AY164" s="3"/>
      <c r="AZ164" s="3"/>
      <c r="BA164" s="3"/>
      <c r="BB164" s="3"/>
      <c r="BC164" s="3"/>
      <c r="BD164" s="3"/>
      <c r="BE164" s="239"/>
      <c r="BF164" s="238"/>
      <c r="BG164" s="223">
        <v>104.0</v>
      </c>
      <c r="BH164" s="344"/>
      <c r="BI164" s="345"/>
      <c r="BJ164" s="3"/>
      <c r="BK164" s="3"/>
      <c r="BL164" s="3"/>
      <c r="BM164" s="3"/>
      <c r="BN164" s="3"/>
      <c r="BO164" s="3"/>
      <c r="BP164" s="3"/>
      <c r="BQ164" s="3"/>
      <c r="BR164" s="3"/>
      <c r="BS164" s="3"/>
      <c r="BT164" s="3"/>
      <c r="BU164" s="3"/>
      <c r="BV164" s="3"/>
      <c r="BW164" s="3"/>
      <c r="BX164" s="239"/>
    </row>
    <row r="165" ht="12.75" customHeight="1">
      <c r="A165" s="238"/>
      <c r="B165" s="223">
        <v>105.0</v>
      </c>
      <c r="C165" s="344"/>
      <c r="D165" s="345"/>
      <c r="E165" s="3"/>
      <c r="F165" s="3"/>
      <c r="G165" s="3"/>
      <c r="H165" s="3"/>
      <c r="I165" s="3"/>
      <c r="J165" s="3"/>
      <c r="K165" s="3"/>
      <c r="L165" s="3"/>
      <c r="M165" s="3"/>
      <c r="N165" s="3"/>
      <c r="O165" s="3"/>
      <c r="P165" s="3"/>
      <c r="Q165" s="3"/>
      <c r="R165" s="3"/>
      <c r="S165" s="239"/>
      <c r="T165" s="238"/>
      <c r="U165" s="223">
        <v>105.0</v>
      </c>
      <c r="V165" s="344"/>
      <c r="W165" s="345"/>
      <c r="X165" s="3"/>
      <c r="Y165" s="3"/>
      <c r="Z165" s="3"/>
      <c r="AA165" s="3"/>
      <c r="AB165" s="3"/>
      <c r="AC165" s="3"/>
      <c r="AD165" s="3"/>
      <c r="AE165" s="3"/>
      <c r="AF165" s="3"/>
      <c r="AG165" s="3"/>
      <c r="AH165" s="3"/>
      <c r="AI165" s="3"/>
      <c r="AJ165" s="3"/>
      <c r="AK165" s="3"/>
      <c r="AL165" s="239"/>
      <c r="AM165" s="238"/>
      <c r="AN165" s="223">
        <v>105.0</v>
      </c>
      <c r="AO165" s="344"/>
      <c r="AP165" s="345"/>
      <c r="AQ165" s="3"/>
      <c r="AR165" s="3"/>
      <c r="AS165" s="3"/>
      <c r="AT165" s="3"/>
      <c r="AU165" s="3"/>
      <c r="AV165" s="3"/>
      <c r="AW165" s="3"/>
      <c r="AX165" s="3"/>
      <c r="AY165" s="3"/>
      <c r="AZ165" s="3"/>
      <c r="BA165" s="3"/>
      <c r="BB165" s="3"/>
      <c r="BC165" s="3"/>
      <c r="BD165" s="3"/>
      <c r="BE165" s="239"/>
      <c r="BF165" s="238"/>
      <c r="BG165" s="223">
        <v>105.0</v>
      </c>
      <c r="BH165" s="344"/>
      <c r="BI165" s="345"/>
      <c r="BJ165" s="3"/>
      <c r="BK165" s="3"/>
      <c r="BL165" s="3"/>
      <c r="BM165" s="3"/>
      <c r="BN165" s="3"/>
      <c r="BO165" s="3"/>
      <c r="BP165" s="3"/>
      <c r="BQ165" s="3"/>
      <c r="BR165" s="3"/>
      <c r="BS165" s="3"/>
      <c r="BT165" s="3"/>
      <c r="BU165" s="3"/>
      <c r="BV165" s="3"/>
      <c r="BW165" s="3"/>
      <c r="BX165" s="239"/>
    </row>
    <row r="166" ht="12.75" customHeight="1">
      <c r="A166" s="238"/>
      <c r="B166" s="223">
        <v>106.0</v>
      </c>
      <c r="C166" s="344"/>
      <c r="D166" s="345"/>
      <c r="E166" s="3"/>
      <c r="F166" s="3"/>
      <c r="G166" s="3"/>
      <c r="H166" s="3"/>
      <c r="I166" s="3"/>
      <c r="J166" s="3"/>
      <c r="K166" s="3"/>
      <c r="L166" s="3"/>
      <c r="M166" s="3"/>
      <c r="N166" s="3"/>
      <c r="O166" s="3"/>
      <c r="P166" s="3"/>
      <c r="Q166" s="3"/>
      <c r="R166" s="3"/>
      <c r="S166" s="239"/>
      <c r="T166" s="238"/>
      <c r="U166" s="223">
        <v>106.0</v>
      </c>
      <c r="V166" s="344"/>
      <c r="W166" s="345"/>
      <c r="X166" s="3"/>
      <c r="Y166" s="3"/>
      <c r="Z166" s="3"/>
      <c r="AA166" s="3"/>
      <c r="AB166" s="3"/>
      <c r="AC166" s="3"/>
      <c r="AD166" s="3"/>
      <c r="AE166" s="3"/>
      <c r="AF166" s="3"/>
      <c r="AG166" s="3"/>
      <c r="AH166" s="3"/>
      <c r="AI166" s="3"/>
      <c r="AJ166" s="3"/>
      <c r="AK166" s="3"/>
      <c r="AL166" s="239"/>
      <c r="AM166" s="238"/>
      <c r="AN166" s="223">
        <v>106.0</v>
      </c>
      <c r="AO166" s="344"/>
      <c r="AP166" s="345"/>
      <c r="AQ166" s="3"/>
      <c r="AR166" s="3"/>
      <c r="AS166" s="3"/>
      <c r="AT166" s="3"/>
      <c r="AU166" s="3"/>
      <c r="AV166" s="3"/>
      <c r="AW166" s="3"/>
      <c r="AX166" s="3"/>
      <c r="AY166" s="3"/>
      <c r="AZ166" s="3"/>
      <c r="BA166" s="3"/>
      <c r="BB166" s="3"/>
      <c r="BC166" s="3"/>
      <c r="BD166" s="3"/>
      <c r="BE166" s="239"/>
      <c r="BF166" s="238"/>
      <c r="BG166" s="223">
        <v>106.0</v>
      </c>
      <c r="BH166" s="344"/>
      <c r="BI166" s="345"/>
      <c r="BJ166" s="3"/>
      <c r="BK166" s="3"/>
      <c r="BL166" s="3"/>
      <c r="BM166" s="3"/>
      <c r="BN166" s="3"/>
      <c r="BO166" s="3"/>
      <c r="BP166" s="3"/>
      <c r="BQ166" s="3"/>
      <c r="BR166" s="3"/>
      <c r="BS166" s="3"/>
      <c r="BT166" s="3"/>
      <c r="BU166" s="3"/>
      <c r="BV166" s="3"/>
      <c r="BW166" s="3"/>
      <c r="BX166" s="239"/>
    </row>
    <row r="167" ht="12.75" customHeight="1">
      <c r="A167" s="238"/>
      <c r="B167" s="223">
        <v>107.0</v>
      </c>
      <c r="C167" s="344"/>
      <c r="D167" s="345"/>
      <c r="E167" s="3"/>
      <c r="F167" s="3"/>
      <c r="G167" s="3"/>
      <c r="H167" s="3"/>
      <c r="I167" s="3"/>
      <c r="J167" s="3"/>
      <c r="K167" s="3"/>
      <c r="L167" s="3"/>
      <c r="M167" s="3"/>
      <c r="N167" s="3"/>
      <c r="O167" s="3"/>
      <c r="P167" s="3"/>
      <c r="Q167" s="3"/>
      <c r="R167" s="3"/>
      <c r="S167" s="239"/>
      <c r="T167" s="238"/>
      <c r="U167" s="223">
        <v>107.0</v>
      </c>
      <c r="V167" s="344"/>
      <c r="W167" s="345"/>
      <c r="X167" s="3"/>
      <c r="Y167" s="3"/>
      <c r="Z167" s="3"/>
      <c r="AA167" s="3"/>
      <c r="AB167" s="3"/>
      <c r="AC167" s="3"/>
      <c r="AD167" s="3"/>
      <c r="AE167" s="3"/>
      <c r="AF167" s="3"/>
      <c r="AG167" s="3"/>
      <c r="AH167" s="3"/>
      <c r="AI167" s="3"/>
      <c r="AJ167" s="3"/>
      <c r="AK167" s="3"/>
      <c r="AL167" s="239"/>
      <c r="AM167" s="238"/>
      <c r="AN167" s="223">
        <v>107.0</v>
      </c>
      <c r="AO167" s="344"/>
      <c r="AP167" s="345"/>
      <c r="AQ167" s="3"/>
      <c r="AR167" s="3"/>
      <c r="AS167" s="3"/>
      <c r="AT167" s="3"/>
      <c r="AU167" s="3"/>
      <c r="AV167" s="3"/>
      <c r="AW167" s="3"/>
      <c r="AX167" s="3"/>
      <c r="AY167" s="3"/>
      <c r="AZ167" s="3"/>
      <c r="BA167" s="3"/>
      <c r="BB167" s="3"/>
      <c r="BC167" s="3"/>
      <c r="BD167" s="3"/>
      <c r="BE167" s="239"/>
      <c r="BF167" s="238"/>
      <c r="BG167" s="223">
        <v>107.0</v>
      </c>
      <c r="BH167" s="344"/>
      <c r="BI167" s="345"/>
      <c r="BJ167" s="3"/>
      <c r="BK167" s="3"/>
      <c r="BL167" s="3"/>
      <c r="BM167" s="3"/>
      <c r="BN167" s="3"/>
      <c r="BO167" s="3"/>
      <c r="BP167" s="3"/>
      <c r="BQ167" s="3"/>
      <c r="BR167" s="3"/>
      <c r="BS167" s="3"/>
      <c r="BT167" s="3"/>
      <c r="BU167" s="3"/>
      <c r="BV167" s="3"/>
      <c r="BW167" s="3"/>
      <c r="BX167" s="239"/>
    </row>
    <row r="168" ht="12.75" customHeight="1">
      <c r="A168" s="238"/>
      <c r="B168" s="223">
        <v>108.0</v>
      </c>
      <c r="C168" s="344"/>
      <c r="D168" s="345"/>
      <c r="E168" s="3"/>
      <c r="F168" s="3"/>
      <c r="G168" s="3"/>
      <c r="H168" s="3"/>
      <c r="I168" s="3"/>
      <c r="J168" s="3"/>
      <c r="K168" s="3"/>
      <c r="L168" s="3"/>
      <c r="M168" s="3"/>
      <c r="N168" s="3"/>
      <c r="O168" s="3"/>
      <c r="P168" s="3"/>
      <c r="Q168" s="3"/>
      <c r="R168" s="3"/>
      <c r="S168" s="239"/>
      <c r="T168" s="238"/>
      <c r="U168" s="223">
        <v>108.0</v>
      </c>
      <c r="V168" s="344"/>
      <c r="W168" s="345"/>
      <c r="X168" s="3"/>
      <c r="Y168" s="3"/>
      <c r="Z168" s="3"/>
      <c r="AA168" s="3"/>
      <c r="AB168" s="3"/>
      <c r="AC168" s="3"/>
      <c r="AD168" s="3"/>
      <c r="AE168" s="3"/>
      <c r="AF168" s="3"/>
      <c r="AG168" s="3"/>
      <c r="AH168" s="3"/>
      <c r="AI168" s="3"/>
      <c r="AJ168" s="3"/>
      <c r="AK168" s="3"/>
      <c r="AL168" s="239"/>
      <c r="AM168" s="238"/>
      <c r="AN168" s="223">
        <v>108.0</v>
      </c>
      <c r="AO168" s="344"/>
      <c r="AP168" s="345"/>
      <c r="AQ168" s="3"/>
      <c r="AR168" s="3"/>
      <c r="AS168" s="3"/>
      <c r="AT168" s="3"/>
      <c r="AU168" s="3"/>
      <c r="AV168" s="3"/>
      <c r="AW168" s="3"/>
      <c r="AX168" s="3"/>
      <c r="AY168" s="3"/>
      <c r="AZ168" s="3"/>
      <c r="BA168" s="3"/>
      <c r="BB168" s="3"/>
      <c r="BC168" s="3"/>
      <c r="BD168" s="3"/>
      <c r="BE168" s="239"/>
      <c r="BF168" s="238"/>
      <c r="BG168" s="223">
        <v>108.0</v>
      </c>
      <c r="BH168" s="344"/>
      <c r="BI168" s="345"/>
      <c r="BJ168" s="3"/>
      <c r="BK168" s="3"/>
      <c r="BL168" s="3"/>
      <c r="BM168" s="3"/>
      <c r="BN168" s="3"/>
      <c r="BO168" s="3"/>
      <c r="BP168" s="3"/>
      <c r="BQ168" s="3"/>
      <c r="BR168" s="3"/>
      <c r="BS168" s="3"/>
      <c r="BT168" s="3"/>
      <c r="BU168" s="3"/>
      <c r="BV168" s="3"/>
      <c r="BW168" s="3"/>
      <c r="BX168" s="239"/>
    </row>
    <row r="169" ht="12.75" customHeight="1">
      <c r="A169" s="238"/>
      <c r="B169" s="223">
        <v>109.0</v>
      </c>
      <c r="C169" s="344"/>
      <c r="D169" s="345"/>
      <c r="E169" s="3"/>
      <c r="F169" s="3"/>
      <c r="G169" s="3"/>
      <c r="H169" s="3"/>
      <c r="I169" s="3"/>
      <c r="J169" s="3"/>
      <c r="K169" s="3"/>
      <c r="L169" s="3"/>
      <c r="M169" s="3"/>
      <c r="N169" s="3"/>
      <c r="O169" s="3"/>
      <c r="P169" s="3"/>
      <c r="Q169" s="3"/>
      <c r="R169" s="3"/>
      <c r="S169" s="239"/>
      <c r="T169" s="238"/>
      <c r="U169" s="223">
        <v>109.0</v>
      </c>
      <c r="V169" s="344"/>
      <c r="W169" s="345"/>
      <c r="X169" s="3"/>
      <c r="Y169" s="3"/>
      <c r="Z169" s="3"/>
      <c r="AA169" s="3"/>
      <c r="AB169" s="3"/>
      <c r="AC169" s="3"/>
      <c r="AD169" s="3"/>
      <c r="AE169" s="3"/>
      <c r="AF169" s="3"/>
      <c r="AG169" s="3"/>
      <c r="AH169" s="3"/>
      <c r="AI169" s="3"/>
      <c r="AJ169" s="3"/>
      <c r="AK169" s="3"/>
      <c r="AL169" s="239"/>
      <c r="AM169" s="238"/>
      <c r="AN169" s="223">
        <v>109.0</v>
      </c>
      <c r="AO169" s="344"/>
      <c r="AP169" s="345"/>
      <c r="AQ169" s="3"/>
      <c r="AR169" s="3"/>
      <c r="AS169" s="3"/>
      <c r="AT169" s="3"/>
      <c r="AU169" s="3"/>
      <c r="AV169" s="3"/>
      <c r="AW169" s="3"/>
      <c r="AX169" s="3"/>
      <c r="AY169" s="3"/>
      <c r="AZ169" s="3"/>
      <c r="BA169" s="3"/>
      <c r="BB169" s="3"/>
      <c r="BC169" s="3"/>
      <c r="BD169" s="3"/>
      <c r="BE169" s="239"/>
      <c r="BF169" s="238"/>
      <c r="BG169" s="223">
        <v>109.0</v>
      </c>
      <c r="BH169" s="344"/>
      <c r="BI169" s="345"/>
      <c r="BJ169" s="3"/>
      <c r="BK169" s="3"/>
      <c r="BL169" s="3"/>
      <c r="BM169" s="3"/>
      <c r="BN169" s="3"/>
      <c r="BO169" s="3"/>
      <c r="BP169" s="3"/>
      <c r="BQ169" s="3"/>
      <c r="BR169" s="3"/>
      <c r="BS169" s="3"/>
      <c r="BT169" s="3"/>
      <c r="BU169" s="3"/>
      <c r="BV169" s="3"/>
      <c r="BW169" s="3"/>
      <c r="BX169" s="239"/>
    </row>
    <row r="170" ht="12.75" customHeight="1">
      <c r="A170" s="238"/>
      <c r="B170" s="223">
        <v>110.0</v>
      </c>
      <c r="C170" s="344"/>
      <c r="D170" s="345"/>
      <c r="E170" s="3"/>
      <c r="F170" s="3"/>
      <c r="G170" s="3"/>
      <c r="H170" s="3"/>
      <c r="I170" s="3"/>
      <c r="J170" s="3"/>
      <c r="K170" s="3"/>
      <c r="L170" s="3"/>
      <c r="M170" s="3"/>
      <c r="N170" s="3"/>
      <c r="O170" s="3"/>
      <c r="P170" s="3"/>
      <c r="Q170" s="3"/>
      <c r="R170" s="3"/>
      <c r="S170" s="239"/>
      <c r="T170" s="238"/>
      <c r="U170" s="223">
        <v>110.0</v>
      </c>
      <c r="V170" s="344"/>
      <c r="W170" s="345"/>
      <c r="X170" s="3"/>
      <c r="Y170" s="3"/>
      <c r="Z170" s="3"/>
      <c r="AA170" s="3"/>
      <c r="AB170" s="3"/>
      <c r="AC170" s="3"/>
      <c r="AD170" s="3"/>
      <c r="AE170" s="3"/>
      <c r="AF170" s="3"/>
      <c r="AG170" s="3"/>
      <c r="AH170" s="3"/>
      <c r="AI170" s="3"/>
      <c r="AJ170" s="3"/>
      <c r="AK170" s="3"/>
      <c r="AL170" s="239"/>
      <c r="AM170" s="238"/>
      <c r="AN170" s="223">
        <v>110.0</v>
      </c>
      <c r="AO170" s="344"/>
      <c r="AP170" s="345"/>
      <c r="AQ170" s="3"/>
      <c r="AR170" s="3"/>
      <c r="AS170" s="3"/>
      <c r="AT170" s="3"/>
      <c r="AU170" s="3"/>
      <c r="AV170" s="3"/>
      <c r="AW170" s="3"/>
      <c r="AX170" s="3"/>
      <c r="AY170" s="3"/>
      <c r="AZ170" s="3"/>
      <c r="BA170" s="3"/>
      <c r="BB170" s="3"/>
      <c r="BC170" s="3"/>
      <c r="BD170" s="3"/>
      <c r="BE170" s="239"/>
      <c r="BF170" s="238"/>
      <c r="BG170" s="223">
        <v>110.0</v>
      </c>
      <c r="BH170" s="344"/>
      <c r="BI170" s="345"/>
      <c r="BJ170" s="3"/>
      <c r="BK170" s="3"/>
      <c r="BL170" s="3"/>
      <c r="BM170" s="3"/>
      <c r="BN170" s="3"/>
      <c r="BO170" s="3"/>
      <c r="BP170" s="3"/>
      <c r="BQ170" s="3"/>
      <c r="BR170" s="3"/>
      <c r="BS170" s="3"/>
      <c r="BT170" s="3"/>
      <c r="BU170" s="3"/>
      <c r="BV170" s="3"/>
      <c r="BW170" s="3"/>
      <c r="BX170" s="239"/>
    </row>
    <row r="171" ht="12.75" customHeight="1">
      <c r="A171" s="238"/>
      <c r="B171" s="223">
        <v>111.0</v>
      </c>
      <c r="C171" s="344"/>
      <c r="D171" s="345"/>
      <c r="E171" s="3"/>
      <c r="F171" s="3"/>
      <c r="G171" s="3"/>
      <c r="H171" s="3"/>
      <c r="I171" s="3"/>
      <c r="J171" s="3"/>
      <c r="K171" s="3"/>
      <c r="L171" s="3"/>
      <c r="M171" s="3"/>
      <c r="N171" s="3"/>
      <c r="O171" s="3"/>
      <c r="P171" s="3"/>
      <c r="Q171" s="3"/>
      <c r="R171" s="3"/>
      <c r="S171" s="239"/>
      <c r="T171" s="238"/>
      <c r="U171" s="223">
        <v>111.0</v>
      </c>
      <c r="V171" s="344"/>
      <c r="W171" s="345"/>
      <c r="X171" s="3"/>
      <c r="Y171" s="3"/>
      <c r="Z171" s="3"/>
      <c r="AA171" s="3"/>
      <c r="AB171" s="3"/>
      <c r="AC171" s="3"/>
      <c r="AD171" s="3"/>
      <c r="AE171" s="3"/>
      <c r="AF171" s="3"/>
      <c r="AG171" s="3"/>
      <c r="AH171" s="3"/>
      <c r="AI171" s="3"/>
      <c r="AJ171" s="3"/>
      <c r="AK171" s="3"/>
      <c r="AL171" s="239"/>
      <c r="AM171" s="238"/>
      <c r="AN171" s="223">
        <v>111.0</v>
      </c>
      <c r="AO171" s="344"/>
      <c r="AP171" s="345"/>
      <c r="AQ171" s="3"/>
      <c r="AR171" s="3"/>
      <c r="AS171" s="3"/>
      <c r="AT171" s="3"/>
      <c r="AU171" s="3"/>
      <c r="AV171" s="3"/>
      <c r="AW171" s="3"/>
      <c r="AX171" s="3"/>
      <c r="AY171" s="3"/>
      <c r="AZ171" s="3"/>
      <c r="BA171" s="3"/>
      <c r="BB171" s="3"/>
      <c r="BC171" s="3"/>
      <c r="BD171" s="3"/>
      <c r="BE171" s="239"/>
      <c r="BF171" s="238"/>
      <c r="BG171" s="223">
        <v>111.0</v>
      </c>
      <c r="BH171" s="344"/>
      <c r="BI171" s="345"/>
      <c r="BJ171" s="3"/>
      <c r="BK171" s="3"/>
      <c r="BL171" s="3"/>
      <c r="BM171" s="3"/>
      <c r="BN171" s="3"/>
      <c r="BO171" s="3"/>
      <c r="BP171" s="3"/>
      <c r="BQ171" s="3"/>
      <c r="BR171" s="3"/>
      <c r="BS171" s="3"/>
      <c r="BT171" s="3"/>
      <c r="BU171" s="3"/>
      <c r="BV171" s="3"/>
      <c r="BW171" s="3"/>
      <c r="BX171" s="239"/>
    </row>
    <row r="172" ht="12.75" customHeight="1">
      <c r="A172" s="238"/>
      <c r="B172" s="223">
        <v>112.0</v>
      </c>
      <c r="C172" s="344"/>
      <c r="D172" s="345"/>
      <c r="E172" s="3"/>
      <c r="F172" s="3"/>
      <c r="G172" s="3"/>
      <c r="H172" s="3"/>
      <c r="I172" s="3"/>
      <c r="J172" s="3"/>
      <c r="K172" s="3"/>
      <c r="L172" s="3"/>
      <c r="M172" s="3"/>
      <c r="N172" s="3"/>
      <c r="O172" s="3"/>
      <c r="P172" s="3"/>
      <c r="Q172" s="3"/>
      <c r="R172" s="3"/>
      <c r="S172" s="239"/>
      <c r="T172" s="238"/>
      <c r="U172" s="223">
        <v>112.0</v>
      </c>
      <c r="V172" s="344"/>
      <c r="W172" s="345"/>
      <c r="X172" s="3"/>
      <c r="Y172" s="3"/>
      <c r="Z172" s="3"/>
      <c r="AA172" s="3"/>
      <c r="AB172" s="3"/>
      <c r="AC172" s="3"/>
      <c r="AD172" s="3"/>
      <c r="AE172" s="3"/>
      <c r="AF172" s="3"/>
      <c r="AG172" s="3"/>
      <c r="AH172" s="3"/>
      <c r="AI172" s="3"/>
      <c r="AJ172" s="3"/>
      <c r="AK172" s="3"/>
      <c r="AL172" s="239"/>
      <c r="AM172" s="238"/>
      <c r="AN172" s="223">
        <v>112.0</v>
      </c>
      <c r="AO172" s="344"/>
      <c r="AP172" s="345"/>
      <c r="AQ172" s="3"/>
      <c r="AR172" s="3"/>
      <c r="AS172" s="3"/>
      <c r="AT172" s="3"/>
      <c r="AU172" s="3"/>
      <c r="AV172" s="3"/>
      <c r="AW172" s="3"/>
      <c r="AX172" s="3"/>
      <c r="AY172" s="3"/>
      <c r="AZ172" s="3"/>
      <c r="BA172" s="3"/>
      <c r="BB172" s="3"/>
      <c r="BC172" s="3"/>
      <c r="BD172" s="3"/>
      <c r="BE172" s="239"/>
      <c r="BF172" s="238"/>
      <c r="BG172" s="223">
        <v>112.0</v>
      </c>
      <c r="BH172" s="344"/>
      <c r="BI172" s="345"/>
      <c r="BJ172" s="3"/>
      <c r="BK172" s="3"/>
      <c r="BL172" s="3"/>
      <c r="BM172" s="3"/>
      <c r="BN172" s="3"/>
      <c r="BO172" s="3"/>
      <c r="BP172" s="3"/>
      <c r="BQ172" s="3"/>
      <c r="BR172" s="3"/>
      <c r="BS172" s="3"/>
      <c r="BT172" s="3"/>
      <c r="BU172" s="3"/>
      <c r="BV172" s="3"/>
      <c r="BW172" s="3"/>
      <c r="BX172" s="239"/>
    </row>
    <row r="173" ht="12.75" customHeight="1">
      <c r="A173" s="238"/>
      <c r="B173" s="223">
        <v>113.0</v>
      </c>
      <c r="C173" s="344"/>
      <c r="D173" s="345"/>
      <c r="E173" s="3"/>
      <c r="F173" s="3"/>
      <c r="G173" s="3"/>
      <c r="H173" s="3"/>
      <c r="I173" s="3"/>
      <c r="J173" s="3"/>
      <c r="K173" s="3"/>
      <c r="L173" s="3"/>
      <c r="M173" s="3"/>
      <c r="N173" s="3"/>
      <c r="O173" s="3"/>
      <c r="P173" s="3"/>
      <c r="Q173" s="3"/>
      <c r="R173" s="3"/>
      <c r="S173" s="239"/>
      <c r="T173" s="238"/>
      <c r="U173" s="223">
        <v>113.0</v>
      </c>
      <c r="V173" s="344"/>
      <c r="W173" s="345"/>
      <c r="X173" s="3"/>
      <c r="Y173" s="3"/>
      <c r="Z173" s="3"/>
      <c r="AA173" s="3"/>
      <c r="AB173" s="3"/>
      <c r="AC173" s="3"/>
      <c r="AD173" s="3"/>
      <c r="AE173" s="3"/>
      <c r="AF173" s="3"/>
      <c r="AG173" s="3"/>
      <c r="AH173" s="3"/>
      <c r="AI173" s="3"/>
      <c r="AJ173" s="3"/>
      <c r="AK173" s="3"/>
      <c r="AL173" s="239"/>
      <c r="AM173" s="238"/>
      <c r="AN173" s="223">
        <v>113.0</v>
      </c>
      <c r="AO173" s="344"/>
      <c r="AP173" s="345"/>
      <c r="AQ173" s="3"/>
      <c r="AR173" s="3"/>
      <c r="AS173" s="3"/>
      <c r="AT173" s="3"/>
      <c r="AU173" s="3"/>
      <c r="AV173" s="3"/>
      <c r="AW173" s="3"/>
      <c r="AX173" s="3"/>
      <c r="AY173" s="3"/>
      <c r="AZ173" s="3"/>
      <c r="BA173" s="3"/>
      <c r="BB173" s="3"/>
      <c r="BC173" s="3"/>
      <c r="BD173" s="3"/>
      <c r="BE173" s="239"/>
      <c r="BF173" s="238"/>
      <c r="BG173" s="223">
        <v>113.0</v>
      </c>
      <c r="BH173" s="344"/>
      <c r="BI173" s="345"/>
      <c r="BJ173" s="3"/>
      <c r="BK173" s="3"/>
      <c r="BL173" s="3"/>
      <c r="BM173" s="3"/>
      <c r="BN173" s="3"/>
      <c r="BO173" s="3"/>
      <c r="BP173" s="3"/>
      <c r="BQ173" s="3"/>
      <c r="BR173" s="3"/>
      <c r="BS173" s="3"/>
      <c r="BT173" s="3"/>
      <c r="BU173" s="3"/>
      <c r="BV173" s="3"/>
      <c r="BW173" s="3"/>
      <c r="BX173" s="239"/>
    </row>
    <row r="174" ht="12.75" customHeight="1">
      <c r="A174" s="238"/>
      <c r="B174" s="223">
        <v>114.0</v>
      </c>
      <c r="C174" s="344"/>
      <c r="D174" s="345"/>
      <c r="E174" s="3"/>
      <c r="F174" s="3"/>
      <c r="G174" s="3"/>
      <c r="H174" s="3"/>
      <c r="I174" s="3"/>
      <c r="J174" s="3"/>
      <c r="K174" s="3"/>
      <c r="L174" s="3"/>
      <c r="M174" s="3"/>
      <c r="N174" s="3"/>
      <c r="O174" s="3"/>
      <c r="P174" s="3"/>
      <c r="Q174" s="3"/>
      <c r="R174" s="3"/>
      <c r="S174" s="239"/>
      <c r="T174" s="238"/>
      <c r="U174" s="223">
        <v>114.0</v>
      </c>
      <c r="V174" s="344"/>
      <c r="W174" s="345"/>
      <c r="X174" s="3"/>
      <c r="Y174" s="3"/>
      <c r="Z174" s="3"/>
      <c r="AA174" s="3"/>
      <c r="AB174" s="3"/>
      <c r="AC174" s="3"/>
      <c r="AD174" s="3"/>
      <c r="AE174" s="3"/>
      <c r="AF174" s="3"/>
      <c r="AG174" s="3"/>
      <c r="AH174" s="3"/>
      <c r="AI174" s="3"/>
      <c r="AJ174" s="3"/>
      <c r="AK174" s="3"/>
      <c r="AL174" s="239"/>
      <c r="AM174" s="238"/>
      <c r="AN174" s="223">
        <v>114.0</v>
      </c>
      <c r="AO174" s="344"/>
      <c r="AP174" s="345"/>
      <c r="AQ174" s="3"/>
      <c r="AR174" s="3"/>
      <c r="AS174" s="3"/>
      <c r="AT174" s="3"/>
      <c r="AU174" s="3"/>
      <c r="AV174" s="3"/>
      <c r="AW174" s="3"/>
      <c r="AX174" s="3"/>
      <c r="AY174" s="3"/>
      <c r="AZ174" s="3"/>
      <c r="BA174" s="3"/>
      <c r="BB174" s="3"/>
      <c r="BC174" s="3"/>
      <c r="BD174" s="3"/>
      <c r="BE174" s="239"/>
      <c r="BF174" s="238"/>
      <c r="BG174" s="223">
        <v>114.0</v>
      </c>
      <c r="BH174" s="344"/>
      <c r="BI174" s="345"/>
      <c r="BJ174" s="3"/>
      <c r="BK174" s="3"/>
      <c r="BL174" s="3"/>
      <c r="BM174" s="3"/>
      <c r="BN174" s="3"/>
      <c r="BO174" s="3"/>
      <c r="BP174" s="3"/>
      <c r="BQ174" s="3"/>
      <c r="BR174" s="3"/>
      <c r="BS174" s="3"/>
      <c r="BT174" s="3"/>
      <c r="BU174" s="3"/>
      <c r="BV174" s="3"/>
      <c r="BW174" s="3"/>
      <c r="BX174" s="239"/>
    </row>
    <row r="175" ht="12.75" customHeight="1">
      <c r="A175" s="238"/>
      <c r="B175" s="223">
        <v>115.0</v>
      </c>
      <c r="C175" s="344"/>
      <c r="D175" s="345"/>
      <c r="E175" s="3"/>
      <c r="F175" s="3"/>
      <c r="G175" s="3"/>
      <c r="H175" s="3"/>
      <c r="I175" s="3"/>
      <c r="J175" s="3"/>
      <c r="K175" s="3"/>
      <c r="L175" s="3"/>
      <c r="M175" s="3"/>
      <c r="N175" s="3"/>
      <c r="O175" s="3"/>
      <c r="P175" s="3"/>
      <c r="Q175" s="3"/>
      <c r="R175" s="3"/>
      <c r="S175" s="239"/>
      <c r="T175" s="238"/>
      <c r="U175" s="223">
        <v>115.0</v>
      </c>
      <c r="V175" s="344"/>
      <c r="W175" s="345"/>
      <c r="X175" s="3"/>
      <c r="Y175" s="3"/>
      <c r="Z175" s="3"/>
      <c r="AA175" s="3"/>
      <c r="AB175" s="3"/>
      <c r="AC175" s="3"/>
      <c r="AD175" s="3"/>
      <c r="AE175" s="3"/>
      <c r="AF175" s="3"/>
      <c r="AG175" s="3"/>
      <c r="AH175" s="3"/>
      <c r="AI175" s="3"/>
      <c r="AJ175" s="3"/>
      <c r="AK175" s="3"/>
      <c r="AL175" s="239"/>
      <c r="AM175" s="238"/>
      <c r="AN175" s="223">
        <v>115.0</v>
      </c>
      <c r="AO175" s="344"/>
      <c r="AP175" s="345"/>
      <c r="AQ175" s="3"/>
      <c r="AR175" s="3"/>
      <c r="AS175" s="3"/>
      <c r="AT175" s="3"/>
      <c r="AU175" s="3"/>
      <c r="AV175" s="3"/>
      <c r="AW175" s="3"/>
      <c r="AX175" s="3"/>
      <c r="AY175" s="3"/>
      <c r="AZ175" s="3"/>
      <c r="BA175" s="3"/>
      <c r="BB175" s="3"/>
      <c r="BC175" s="3"/>
      <c r="BD175" s="3"/>
      <c r="BE175" s="239"/>
      <c r="BF175" s="238"/>
      <c r="BG175" s="223">
        <v>115.0</v>
      </c>
      <c r="BH175" s="344"/>
      <c r="BI175" s="345"/>
      <c r="BJ175" s="3"/>
      <c r="BK175" s="3"/>
      <c r="BL175" s="3"/>
      <c r="BM175" s="3"/>
      <c r="BN175" s="3"/>
      <c r="BO175" s="3"/>
      <c r="BP175" s="3"/>
      <c r="BQ175" s="3"/>
      <c r="BR175" s="3"/>
      <c r="BS175" s="3"/>
      <c r="BT175" s="3"/>
      <c r="BU175" s="3"/>
      <c r="BV175" s="3"/>
      <c r="BW175" s="3"/>
      <c r="BX175" s="239"/>
    </row>
    <row r="176" ht="12.75" customHeight="1">
      <c r="A176" s="238"/>
      <c r="B176" s="223">
        <v>116.0</v>
      </c>
      <c r="C176" s="344"/>
      <c r="D176" s="345"/>
      <c r="E176" s="3"/>
      <c r="F176" s="3"/>
      <c r="G176" s="3"/>
      <c r="H176" s="3"/>
      <c r="I176" s="3"/>
      <c r="J176" s="3"/>
      <c r="K176" s="3"/>
      <c r="L176" s="3"/>
      <c r="M176" s="3"/>
      <c r="N176" s="3"/>
      <c r="O176" s="3"/>
      <c r="P176" s="3"/>
      <c r="Q176" s="3"/>
      <c r="R176" s="3"/>
      <c r="S176" s="239"/>
      <c r="T176" s="238"/>
      <c r="U176" s="223">
        <v>116.0</v>
      </c>
      <c r="V176" s="344"/>
      <c r="W176" s="345"/>
      <c r="X176" s="3"/>
      <c r="Y176" s="3"/>
      <c r="Z176" s="3"/>
      <c r="AA176" s="3"/>
      <c r="AB176" s="3"/>
      <c r="AC176" s="3"/>
      <c r="AD176" s="3"/>
      <c r="AE176" s="3"/>
      <c r="AF176" s="3"/>
      <c r="AG176" s="3"/>
      <c r="AH176" s="3"/>
      <c r="AI176" s="3"/>
      <c r="AJ176" s="3"/>
      <c r="AK176" s="3"/>
      <c r="AL176" s="239"/>
      <c r="AM176" s="238"/>
      <c r="AN176" s="223">
        <v>116.0</v>
      </c>
      <c r="AO176" s="344"/>
      <c r="AP176" s="345"/>
      <c r="AQ176" s="3"/>
      <c r="AR176" s="3"/>
      <c r="AS176" s="3"/>
      <c r="AT176" s="3"/>
      <c r="AU176" s="3"/>
      <c r="AV176" s="3"/>
      <c r="AW176" s="3"/>
      <c r="AX176" s="3"/>
      <c r="AY176" s="3"/>
      <c r="AZ176" s="3"/>
      <c r="BA176" s="3"/>
      <c r="BB176" s="3"/>
      <c r="BC176" s="3"/>
      <c r="BD176" s="3"/>
      <c r="BE176" s="239"/>
      <c r="BF176" s="238"/>
      <c r="BG176" s="223">
        <v>116.0</v>
      </c>
      <c r="BH176" s="344"/>
      <c r="BI176" s="345"/>
      <c r="BJ176" s="3"/>
      <c r="BK176" s="3"/>
      <c r="BL176" s="3"/>
      <c r="BM176" s="3"/>
      <c r="BN176" s="3"/>
      <c r="BO176" s="3"/>
      <c r="BP176" s="3"/>
      <c r="BQ176" s="3"/>
      <c r="BR176" s="3"/>
      <c r="BS176" s="3"/>
      <c r="BT176" s="3"/>
      <c r="BU176" s="3"/>
      <c r="BV176" s="3"/>
      <c r="BW176" s="3"/>
      <c r="BX176" s="239"/>
    </row>
    <row r="177" ht="12.75" customHeight="1">
      <c r="A177" s="238"/>
      <c r="B177" s="223">
        <v>117.0</v>
      </c>
      <c r="C177" s="344"/>
      <c r="D177" s="345"/>
      <c r="E177" s="3"/>
      <c r="F177" s="3"/>
      <c r="G177" s="3"/>
      <c r="H177" s="3"/>
      <c r="I177" s="3"/>
      <c r="J177" s="3"/>
      <c r="K177" s="3"/>
      <c r="L177" s="3"/>
      <c r="M177" s="3"/>
      <c r="N177" s="3"/>
      <c r="O177" s="3"/>
      <c r="P177" s="3"/>
      <c r="Q177" s="3"/>
      <c r="R177" s="3"/>
      <c r="S177" s="239"/>
      <c r="T177" s="238"/>
      <c r="U177" s="223">
        <v>117.0</v>
      </c>
      <c r="V177" s="344"/>
      <c r="W177" s="345"/>
      <c r="X177" s="3"/>
      <c r="Y177" s="3"/>
      <c r="Z177" s="3"/>
      <c r="AA177" s="3"/>
      <c r="AB177" s="3"/>
      <c r="AC177" s="3"/>
      <c r="AD177" s="3"/>
      <c r="AE177" s="3"/>
      <c r="AF177" s="3"/>
      <c r="AG177" s="3"/>
      <c r="AH177" s="3"/>
      <c r="AI177" s="3"/>
      <c r="AJ177" s="3"/>
      <c r="AK177" s="3"/>
      <c r="AL177" s="239"/>
      <c r="AM177" s="238"/>
      <c r="AN177" s="223">
        <v>117.0</v>
      </c>
      <c r="AO177" s="344"/>
      <c r="AP177" s="345"/>
      <c r="AQ177" s="3"/>
      <c r="AR177" s="3"/>
      <c r="AS177" s="3"/>
      <c r="AT177" s="3"/>
      <c r="AU177" s="3"/>
      <c r="AV177" s="3"/>
      <c r="AW177" s="3"/>
      <c r="AX177" s="3"/>
      <c r="AY177" s="3"/>
      <c r="AZ177" s="3"/>
      <c r="BA177" s="3"/>
      <c r="BB177" s="3"/>
      <c r="BC177" s="3"/>
      <c r="BD177" s="3"/>
      <c r="BE177" s="239"/>
      <c r="BF177" s="238"/>
      <c r="BG177" s="223">
        <v>117.0</v>
      </c>
      <c r="BH177" s="344"/>
      <c r="BI177" s="345"/>
      <c r="BJ177" s="3"/>
      <c r="BK177" s="3"/>
      <c r="BL177" s="3"/>
      <c r="BM177" s="3"/>
      <c r="BN177" s="3"/>
      <c r="BO177" s="3"/>
      <c r="BP177" s="3"/>
      <c r="BQ177" s="3"/>
      <c r="BR177" s="3"/>
      <c r="BS177" s="3"/>
      <c r="BT177" s="3"/>
      <c r="BU177" s="3"/>
      <c r="BV177" s="3"/>
      <c r="BW177" s="3"/>
      <c r="BX177" s="239"/>
    </row>
    <row r="178" ht="12.75" customHeight="1">
      <c r="A178" s="238"/>
      <c r="B178" s="223">
        <v>118.0</v>
      </c>
      <c r="C178" s="344"/>
      <c r="D178" s="345"/>
      <c r="E178" s="3"/>
      <c r="F178" s="3"/>
      <c r="G178" s="3"/>
      <c r="H178" s="3"/>
      <c r="I178" s="3"/>
      <c r="J178" s="3"/>
      <c r="K178" s="3"/>
      <c r="L178" s="3"/>
      <c r="M178" s="3"/>
      <c r="N178" s="3"/>
      <c r="O178" s="3"/>
      <c r="P178" s="3"/>
      <c r="Q178" s="3"/>
      <c r="R178" s="3"/>
      <c r="S178" s="239"/>
      <c r="T178" s="238"/>
      <c r="U178" s="223">
        <v>118.0</v>
      </c>
      <c r="V178" s="344"/>
      <c r="W178" s="345"/>
      <c r="X178" s="3"/>
      <c r="Y178" s="3"/>
      <c r="Z178" s="3"/>
      <c r="AA178" s="3"/>
      <c r="AB178" s="3"/>
      <c r="AC178" s="3"/>
      <c r="AD178" s="3"/>
      <c r="AE178" s="3"/>
      <c r="AF178" s="3"/>
      <c r="AG178" s="3"/>
      <c r="AH178" s="3"/>
      <c r="AI178" s="3"/>
      <c r="AJ178" s="3"/>
      <c r="AK178" s="3"/>
      <c r="AL178" s="239"/>
      <c r="AM178" s="238"/>
      <c r="AN178" s="223">
        <v>118.0</v>
      </c>
      <c r="AO178" s="344"/>
      <c r="AP178" s="345"/>
      <c r="AQ178" s="3"/>
      <c r="AR178" s="3"/>
      <c r="AS178" s="3"/>
      <c r="AT178" s="3"/>
      <c r="AU178" s="3"/>
      <c r="AV178" s="3"/>
      <c r="AW178" s="3"/>
      <c r="AX178" s="3"/>
      <c r="AY178" s="3"/>
      <c r="AZ178" s="3"/>
      <c r="BA178" s="3"/>
      <c r="BB178" s="3"/>
      <c r="BC178" s="3"/>
      <c r="BD178" s="3"/>
      <c r="BE178" s="239"/>
      <c r="BF178" s="238"/>
      <c r="BG178" s="223">
        <v>118.0</v>
      </c>
      <c r="BH178" s="344"/>
      <c r="BI178" s="345"/>
      <c r="BJ178" s="3"/>
      <c r="BK178" s="3"/>
      <c r="BL178" s="3"/>
      <c r="BM178" s="3"/>
      <c r="BN178" s="3"/>
      <c r="BO178" s="3"/>
      <c r="BP178" s="3"/>
      <c r="BQ178" s="3"/>
      <c r="BR178" s="3"/>
      <c r="BS178" s="3"/>
      <c r="BT178" s="3"/>
      <c r="BU178" s="3"/>
      <c r="BV178" s="3"/>
      <c r="BW178" s="3"/>
      <c r="BX178" s="239"/>
    </row>
    <row r="179" ht="12.75" customHeight="1">
      <c r="A179" s="238"/>
      <c r="B179" s="223">
        <v>119.0</v>
      </c>
      <c r="C179" s="344"/>
      <c r="D179" s="345"/>
      <c r="E179" s="3"/>
      <c r="F179" s="3"/>
      <c r="G179" s="3"/>
      <c r="H179" s="3"/>
      <c r="I179" s="3"/>
      <c r="J179" s="3"/>
      <c r="K179" s="3"/>
      <c r="L179" s="3"/>
      <c r="M179" s="3"/>
      <c r="N179" s="3"/>
      <c r="O179" s="3"/>
      <c r="P179" s="3"/>
      <c r="Q179" s="3"/>
      <c r="R179" s="3"/>
      <c r="S179" s="239"/>
      <c r="T179" s="238"/>
      <c r="U179" s="223">
        <v>119.0</v>
      </c>
      <c r="V179" s="344"/>
      <c r="W179" s="345"/>
      <c r="X179" s="3"/>
      <c r="Y179" s="3"/>
      <c r="Z179" s="3"/>
      <c r="AA179" s="3"/>
      <c r="AB179" s="3"/>
      <c r="AC179" s="3"/>
      <c r="AD179" s="3"/>
      <c r="AE179" s="3"/>
      <c r="AF179" s="3"/>
      <c r="AG179" s="3"/>
      <c r="AH179" s="3"/>
      <c r="AI179" s="3"/>
      <c r="AJ179" s="3"/>
      <c r="AK179" s="3"/>
      <c r="AL179" s="239"/>
      <c r="AM179" s="238"/>
      <c r="AN179" s="223">
        <v>119.0</v>
      </c>
      <c r="AO179" s="344"/>
      <c r="AP179" s="345"/>
      <c r="AQ179" s="3"/>
      <c r="AR179" s="3"/>
      <c r="AS179" s="3"/>
      <c r="AT179" s="3"/>
      <c r="AU179" s="3"/>
      <c r="AV179" s="3"/>
      <c r="AW179" s="3"/>
      <c r="AX179" s="3"/>
      <c r="AY179" s="3"/>
      <c r="AZ179" s="3"/>
      <c r="BA179" s="3"/>
      <c r="BB179" s="3"/>
      <c r="BC179" s="3"/>
      <c r="BD179" s="3"/>
      <c r="BE179" s="239"/>
      <c r="BF179" s="238"/>
      <c r="BG179" s="223">
        <v>119.0</v>
      </c>
      <c r="BH179" s="344"/>
      <c r="BI179" s="345"/>
      <c r="BJ179" s="3"/>
      <c r="BK179" s="3"/>
      <c r="BL179" s="3"/>
      <c r="BM179" s="3"/>
      <c r="BN179" s="3"/>
      <c r="BO179" s="3"/>
      <c r="BP179" s="3"/>
      <c r="BQ179" s="3"/>
      <c r="BR179" s="3"/>
      <c r="BS179" s="3"/>
      <c r="BT179" s="3"/>
      <c r="BU179" s="3"/>
      <c r="BV179" s="3"/>
      <c r="BW179" s="3"/>
      <c r="BX179" s="239"/>
    </row>
    <row r="180" ht="12.75" customHeight="1">
      <c r="A180" s="238"/>
      <c r="B180" s="223">
        <v>120.0</v>
      </c>
      <c r="C180" s="344"/>
      <c r="D180" s="345"/>
      <c r="E180" s="3"/>
      <c r="F180" s="3"/>
      <c r="G180" s="3"/>
      <c r="H180" s="3"/>
      <c r="I180" s="3"/>
      <c r="J180" s="3"/>
      <c r="K180" s="3"/>
      <c r="L180" s="3"/>
      <c r="M180" s="3"/>
      <c r="N180" s="3"/>
      <c r="O180" s="3"/>
      <c r="P180" s="3"/>
      <c r="Q180" s="3"/>
      <c r="R180" s="3"/>
      <c r="S180" s="239"/>
      <c r="T180" s="238"/>
      <c r="U180" s="223">
        <v>120.0</v>
      </c>
      <c r="V180" s="344"/>
      <c r="W180" s="345"/>
      <c r="X180" s="3"/>
      <c r="Y180" s="3"/>
      <c r="Z180" s="3"/>
      <c r="AA180" s="3"/>
      <c r="AB180" s="3"/>
      <c r="AC180" s="3"/>
      <c r="AD180" s="3"/>
      <c r="AE180" s="3"/>
      <c r="AF180" s="3"/>
      <c r="AG180" s="3"/>
      <c r="AH180" s="3"/>
      <c r="AI180" s="3"/>
      <c r="AJ180" s="3"/>
      <c r="AK180" s="3"/>
      <c r="AL180" s="239"/>
      <c r="AM180" s="238"/>
      <c r="AN180" s="223">
        <v>120.0</v>
      </c>
      <c r="AO180" s="344"/>
      <c r="AP180" s="345"/>
      <c r="AQ180" s="3"/>
      <c r="AR180" s="3"/>
      <c r="AS180" s="3"/>
      <c r="AT180" s="3"/>
      <c r="AU180" s="3"/>
      <c r="AV180" s="3"/>
      <c r="AW180" s="3"/>
      <c r="AX180" s="3"/>
      <c r="AY180" s="3"/>
      <c r="AZ180" s="3"/>
      <c r="BA180" s="3"/>
      <c r="BB180" s="3"/>
      <c r="BC180" s="3"/>
      <c r="BD180" s="3"/>
      <c r="BE180" s="239"/>
      <c r="BF180" s="238"/>
      <c r="BG180" s="223">
        <v>120.0</v>
      </c>
      <c r="BH180" s="344"/>
      <c r="BI180" s="345"/>
      <c r="BJ180" s="3"/>
      <c r="BK180" s="3"/>
      <c r="BL180" s="3"/>
      <c r="BM180" s="3"/>
      <c r="BN180" s="3"/>
      <c r="BO180" s="3"/>
      <c r="BP180" s="3"/>
      <c r="BQ180" s="3"/>
      <c r="BR180" s="3"/>
      <c r="BS180" s="3"/>
      <c r="BT180" s="3"/>
      <c r="BU180" s="3"/>
      <c r="BV180" s="3"/>
      <c r="BW180" s="3"/>
      <c r="BX180" s="239"/>
    </row>
    <row r="181" ht="12.75" customHeight="1">
      <c r="A181" s="3"/>
      <c r="B181" s="223">
        <v>121.0</v>
      </c>
      <c r="C181" s="344"/>
      <c r="D181" s="345"/>
      <c r="E181" s="3"/>
      <c r="F181" s="3"/>
      <c r="G181" s="3"/>
      <c r="H181" s="3"/>
      <c r="I181" s="3"/>
      <c r="J181" s="3"/>
      <c r="K181" s="3"/>
      <c r="L181" s="3"/>
      <c r="M181" s="3"/>
      <c r="N181" s="3"/>
      <c r="O181" s="3"/>
      <c r="P181" s="3"/>
      <c r="Q181" s="3"/>
      <c r="R181" s="3"/>
      <c r="S181" s="239"/>
      <c r="T181" s="3"/>
      <c r="U181" s="223">
        <v>121.0</v>
      </c>
      <c r="V181" s="344"/>
      <c r="W181" s="345"/>
      <c r="X181" s="3"/>
      <c r="Y181" s="3"/>
      <c r="Z181" s="3"/>
      <c r="AA181" s="3"/>
      <c r="AB181" s="3"/>
      <c r="AC181" s="3"/>
      <c r="AD181" s="3"/>
      <c r="AE181" s="3"/>
      <c r="AF181" s="3"/>
      <c r="AG181" s="3"/>
      <c r="AH181" s="3"/>
      <c r="AI181" s="3"/>
      <c r="AJ181" s="3"/>
      <c r="AK181" s="3"/>
      <c r="AL181" s="239"/>
      <c r="AM181" s="3"/>
      <c r="AN181" s="223">
        <v>121.0</v>
      </c>
      <c r="AO181" s="344"/>
      <c r="AP181" s="345"/>
      <c r="AQ181" s="3"/>
      <c r="AR181" s="3"/>
      <c r="AS181" s="3"/>
      <c r="AT181" s="3"/>
      <c r="AU181" s="3"/>
      <c r="AV181" s="3"/>
      <c r="AW181" s="3"/>
      <c r="AX181" s="3"/>
      <c r="AY181" s="3"/>
      <c r="AZ181" s="3"/>
      <c r="BA181" s="3"/>
      <c r="BB181" s="3"/>
      <c r="BC181" s="3"/>
      <c r="BD181" s="3"/>
      <c r="BE181" s="239"/>
      <c r="BF181" s="3"/>
      <c r="BG181" s="223">
        <v>121.0</v>
      </c>
      <c r="BH181" s="344"/>
      <c r="BI181" s="345"/>
      <c r="BJ181" s="3"/>
      <c r="BK181" s="3"/>
      <c r="BL181" s="3"/>
      <c r="BM181" s="3"/>
      <c r="BN181" s="3"/>
      <c r="BO181" s="3"/>
      <c r="BP181" s="3"/>
      <c r="BQ181" s="3"/>
      <c r="BR181" s="3"/>
      <c r="BS181" s="3"/>
      <c r="BT181" s="3"/>
      <c r="BU181" s="3"/>
      <c r="BV181" s="3"/>
      <c r="BW181" s="3"/>
      <c r="BX181" s="239"/>
    </row>
    <row r="182" ht="12.75" customHeight="1">
      <c r="A182" s="3"/>
      <c r="B182" s="223">
        <v>122.0</v>
      </c>
      <c r="C182" s="344"/>
      <c r="D182" s="345"/>
      <c r="E182" s="3"/>
      <c r="F182" s="3"/>
      <c r="G182" s="3"/>
      <c r="H182" s="3"/>
      <c r="I182" s="3"/>
      <c r="J182" s="3"/>
      <c r="K182" s="3"/>
      <c r="L182" s="3"/>
      <c r="M182" s="3"/>
      <c r="N182" s="3"/>
      <c r="O182" s="3"/>
      <c r="P182" s="3"/>
      <c r="Q182" s="3"/>
      <c r="R182" s="3"/>
      <c r="S182" s="239"/>
      <c r="T182" s="3"/>
      <c r="U182" s="223">
        <v>122.0</v>
      </c>
      <c r="V182" s="344"/>
      <c r="W182" s="345"/>
      <c r="X182" s="3"/>
      <c r="Y182" s="3"/>
      <c r="Z182" s="3"/>
      <c r="AA182" s="3"/>
      <c r="AB182" s="3"/>
      <c r="AC182" s="3"/>
      <c r="AD182" s="3"/>
      <c r="AE182" s="3"/>
      <c r="AF182" s="3"/>
      <c r="AG182" s="3"/>
      <c r="AH182" s="3"/>
      <c r="AI182" s="3"/>
      <c r="AJ182" s="3"/>
      <c r="AK182" s="3"/>
      <c r="AL182" s="239"/>
      <c r="AM182" s="3"/>
      <c r="AN182" s="223">
        <v>122.0</v>
      </c>
      <c r="AO182" s="344"/>
      <c r="AP182" s="345"/>
      <c r="AQ182" s="3"/>
      <c r="AR182" s="3"/>
      <c r="AS182" s="3"/>
      <c r="AT182" s="3"/>
      <c r="AU182" s="3"/>
      <c r="AV182" s="3"/>
      <c r="AW182" s="3"/>
      <c r="AX182" s="3"/>
      <c r="AY182" s="3"/>
      <c r="AZ182" s="3"/>
      <c r="BA182" s="3"/>
      <c r="BB182" s="3"/>
      <c r="BC182" s="3"/>
      <c r="BD182" s="3"/>
      <c r="BE182" s="239"/>
      <c r="BF182" s="3"/>
      <c r="BG182" s="223">
        <v>122.0</v>
      </c>
      <c r="BH182" s="344"/>
      <c r="BI182" s="345"/>
      <c r="BJ182" s="3"/>
      <c r="BK182" s="3"/>
      <c r="BL182" s="3"/>
      <c r="BM182" s="3"/>
      <c r="BN182" s="3"/>
      <c r="BO182" s="3"/>
      <c r="BP182" s="3"/>
      <c r="BQ182" s="3"/>
      <c r="BR182" s="3"/>
      <c r="BS182" s="3"/>
      <c r="BT182" s="3"/>
      <c r="BU182" s="3"/>
      <c r="BV182" s="3"/>
      <c r="BW182" s="3"/>
      <c r="BX182" s="239"/>
    </row>
    <row r="183" ht="12.75" customHeight="1">
      <c r="A183" s="3"/>
      <c r="B183" s="223">
        <v>123.0</v>
      </c>
      <c r="C183" s="344"/>
      <c r="D183" s="345"/>
      <c r="E183" s="3"/>
      <c r="F183" s="3"/>
      <c r="G183" s="3"/>
      <c r="H183" s="3"/>
      <c r="I183" s="3"/>
      <c r="J183" s="3"/>
      <c r="K183" s="3"/>
      <c r="L183" s="3"/>
      <c r="M183" s="3"/>
      <c r="N183" s="3"/>
      <c r="O183" s="3"/>
      <c r="P183" s="3"/>
      <c r="Q183" s="3"/>
      <c r="R183" s="3"/>
      <c r="S183" s="239"/>
      <c r="T183" s="3"/>
      <c r="U183" s="223">
        <v>123.0</v>
      </c>
      <c r="V183" s="344"/>
      <c r="W183" s="345"/>
      <c r="X183" s="3"/>
      <c r="Y183" s="3"/>
      <c r="Z183" s="3"/>
      <c r="AA183" s="3"/>
      <c r="AB183" s="3"/>
      <c r="AC183" s="3"/>
      <c r="AD183" s="3"/>
      <c r="AE183" s="3"/>
      <c r="AF183" s="3"/>
      <c r="AG183" s="3"/>
      <c r="AH183" s="3"/>
      <c r="AI183" s="3"/>
      <c r="AJ183" s="3"/>
      <c r="AK183" s="3"/>
      <c r="AL183" s="239"/>
      <c r="AM183" s="3"/>
      <c r="AN183" s="223">
        <v>123.0</v>
      </c>
      <c r="AO183" s="344"/>
      <c r="AP183" s="345"/>
      <c r="AQ183" s="3"/>
      <c r="AR183" s="3"/>
      <c r="AS183" s="3"/>
      <c r="AT183" s="3"/>
      <c r="AU183" s="3"/>
      <c r="AV183" s="3"/>
      <c r="AW183" s="3"/>
      <c r="AX183" s="3"/>
      <c r="AY183" s="3"/>
      <c r="AZ183" s="3"/>
      <c r="BA183" s="3"/>
      <c r="BB183" s="3"/>
      <c r="BC183" s="3"/>
      <c r="BD183" s="3"/>
      <c r="BE183" s="239"/>
      <c r="BF183" s="3"/>
      <c r="BG183" s="223">
        <v>123.0</v>
      </c>
      <c r="BH183" s="344"/>
      <c r="BI183" s="345"/>
      <c r="BJ183" s="3"/>
      <c r="BK183" s="3"/>
      <c r="BL183" s="3"/>
      <c r="BM183" s="3"/>
      <c r="BN183" s="3"/>
      <c r="BO183" s="3"/>
      <c r="BP183" s="3"/>
      <c r="BQ183" s="3"/>
      <c r="BR183" s="3"/>
      <c r="BS183" s="3"/>
      <c r="BT183" s="3"/>
      <c r="BU183" s="3"/>
      <c r="BV183" s="3"/>
      <c r="BW183" s="3"/>
      <c r="BX183" s="239"/>
    </row>
    <row r="184" ht="12.75" customHeight="1">
      <c r="A184" s="3"/>
      <c r="B184" s="223">
        <v>124.0</v>
      </c>
      <c r="C184" s="344"/>
      <c r="D184" s="345"/>
      <c r="E184" s="3"/>
      <c r="F184" s="3"/>
      <c r="G184" s="3"/>
      <c r="H184" s="3"/>
      <c r="I184" s="3"/>
      <c r="J184" s="3"/>
      <c r="K184" s="3"/>
      <c r="L184" s="3"/>
      <c r="M184" s="3"/>
      <c r="N184" s="3"/>
      <c r="O184" s="3"/>
      <c r="P184" s="3"/>
      <c r="Q184" s="3"/>
      <c r="R184" s="3"/>
      <c r="S184" s="239"/>
      <c r="T184" s="3"/>
      <c r="U184" s="223">
        <v>124.0</v>
      </c>
      <c r="V184" s="344"/>
      <c r="W184" s="345"/>
      <c r="X184" s="3"/>
      <c r="Y184" s="3"/>
      <c r="Z184" s="3"/>
      <c r="AA184" s="3"/>
      <c r="AB184" s="3"/>
      <c r="AC184" s="3"/>
      <c r="AD184" s="3"/>
      <c r="AE184" s="3"/>
      <c r="AF184" s="3"/>
      <c r="AG184" s="3"/>
      <c r="AH184" s="3"/>
      <c r="AI184" s="3"/>
      <c r="AJ184" s="3"/>
      <c r="AK184" s="3"/>
      <c r="AL184" s="239"/>
      <c r="AM184" s="3"/>
      <c r="AN184" s="223">
        <v>124.0</v>
      </c>
      <c r="AO184" s="344"/>
      <c r="AP184" s="345"/>
      <c r="AQ184" s="3"/>
      <c r="AR184" s="3"/>
      <c r="AS184" s="3"/>
      <c r="AT184" s="3"/>
      <c r="AU184" s="3"/>
      <c r="AV184" s="3"/>
      <c r="AW184" s="3"/>
      <c r="AX184" s="3"/>
      <c r="AY184" s="3"/>
      <c r="AZ184" s="3"/>
      <c r="BA184" s="3"/>
      <c r="BB184" s="3"/>
      <c r="BC184" s="3"/>
      <c r="BD184" s="3"/>
      <c r="BE184" s="239"/>
      <c r="BF184" s="3"/>
      <c r="BG184" s="223">
        <v>124.0</v>
      </c>
      <c r="BH184" s="344"/>
      <c r="BI184" s="345"/>
      <c r="BJ184" s="3"/>
      <c r="BK184" s="3"/>
      <c r="BL184" s="3"/>
      <c r="BM184" s="3"/>
      <c r="BN184" s="3"/>
      <c r="BO184" s="3"/>
      <c r="BP184" s="3"/>
      <c r="BQ184" s="3"/>
      <c r="BR184" s="3"/>
      <c r="BS184" s="3"/>
      <c r="BT184" s="3"/>
      <c r="BU184" s="3"/>
      <c r="BV184" s="3"/>
      <c r="BW184" s="3"/>
      <c r="BX184" s="239"/>
    </row>
    <row r="185" ht="12.75" customHeight="1">
      <c r="A185" s="3"/>
      <c r="B185" s="223">
        <v>125.0</v>
      </c>
      <c r="C185" s="344"/>
      <c r="D185" s="345"/>
      <c r="E185" s="3"/>
      <c r="F185" s="3"/>
      <c r="G185" s="3"/>
      <c r="H185" s="3"/>
      <c r="I185" s="3"/>
      <c r="J185" s="3"/>
      <c r="K185" s="3"/>
      <c r="L185" s="3"/>
      <c r="M185" s="3"/>
      <c r="N185" s="3"/>
      <c r="O185" s="3"/>
      <c r="P185" s="3"/>
      <c r="Q185" s="3"/>
      <c r="R185" s="3"/>
      <c r="S185" s="239"/>
      <c r="T185" s="3"/>
      <c r="U185" s="223">
        <v>125.0</v>
      </c>
      <c r="V185" s="344"/>
      <c r="W185" s="345"/>
      <c r="X185" s="3"/>
      <c r="Y185" s="3"/>
      <c r="Z185" s="3"/>
      <c r="AA185" s="3"/>
      <c r="AB185" s="3"/>
      <c r="AC185" s="3"/>
      <c r="AD185" s="3"/>
      <c r="AE185" s="3"/>
      <c r="AF185" s="3"/>
      <c r="AG185" s="3"/>
      <c r="AH185" s="3"/>
      <c r="AI185" s="3"/>
      <c r="AJ185" s="3"/>
      <c r="AK185" s="3"/>
      <c r="AL185" s="239"/>
      <c r="AM185" s="3"/>
      <c r="AN185" s="223">
        <v>125.0</v>
      </c>
      <c r="AO185" s="344"/>
      <c r="AP185" s="345"/>
      <c r="AQ185" s="3"/>
      <c r="AR185" s="3"/>
      <c r="AS185" s="3"/>
      <c r="AT185" s="3"/>
      <c r="AU185" s="3"/>
      <c r="AV185" s="3"/>
      <c r="AW185" s="3"/>
      <c r="AX185" s="3"/>
      <c r="AY185" s="3"/>
      <c r="AZ185" s="3"/>
      <c r="BA185" s="3"/>
      <c r="BB185" s="3"/>
      <c r="BC185" s="3"/>
      <c r="BD185" s="3"/>
      <c r="BE185" s="239"/>
      <c r="BF185" s="3"/>
      <c r="BG185" s="223">
        <v>125.0</v>
      </c>
      <c r="BH185" s="344"/>
      <c r="BI185" s="345"/>
      <c r="BJ185" s="3"/>
      <c r="BK185" s="3"/>
      <c r="BL185" s="3"/>
      <c r="BM185" s="3"/>
      <c r="BN185" s="3"/>
      <c r="BO185" s="3"/>
      <c r="BP185" s="3"/>
      <c r="BQ185" s="3"/>
      <c r="BR185" s="3"/>
      <c r="BS185" s="3"/>
      <c r="BT185" s="3"/>
      <c r="BU185" s="3"/>
      <c r="BV185" s="3"/>
      <c r="BW185" s="3"/>
      <c r="BX185" s="239"/>
    </row>
    <row r="186" ht="12.75" customHeight="1">
      <c r="A186" s="3"/>
      <c r="B186" s="223">
        <v>126.0</v>
      </c>
      <c r="C186" s="344"/>
      <c r="D186" s="345"/>
      <c r="E186" s="3"/>
      <c r="F186" s="3"/>
      <c r="G186" s="3"/>
      <c r="H186" s="3"/>
      <c r="I186" s="3"/>
      <c r="J186" s="3"/>
      <c r="K186" s="3"/>
      <c r="L186" s="3"/>
      <c r="M186" s="3"/>
      <c r="N186" s="3"/>
      <c r="O186" s="3"/>
      <c r="P186" s="3"/>
      <c r="Q186" s="3"/>
      <c r="R186" s="3"/>
      <c r="S186" s="239"/>
      <c r="T186" s="3"/>
      <c r="U186" s="223">
        <v>126.0</v>
      </c>
      <c r="V186" s="344"/>
      <c r="W186" s="345"/>
      <c r="X186" s="3"/>
      <c r="Y186" s="3"/>
      <c r="Z186" s="3"/>
      <c r="AA186" s="3"/>
      <c r="AB186" s="3"/>
      <c r="AC186" s="3"/>
      <c r="AD186" s="3"/>
      <c r="AE186" s="3"/>
      <c r="AF186" s="3"/>
      <c r="AG186" s="3"/>
      <c r="AH186" s="3"/>
      <c r="AI186" s="3"/>
      <c r="AJ186" s="3"/>
      <c r="AK186" s="3"/>
      <c r="AL186" s="239"/>
      <c r="AM186" s="3"/>
      <c r="AN186" s="223">
        <v>126.0</v>
      </c>
      <c r="AO186" s="344"/>
      <c r="AP186" s="345"/>
      <c r="AQ186" s="3"/>
      <c r="AR186" s="3"/>
      <c r="AS186" s="3"/>
      <c r="AT186" s="3"/>
      <c r="AU186" s="3"/>
      <c r="AV186" s="3"/>
      <c r="AW186" s="3"/>
      <c r="AX186" s="3"/>
      <c r="AY186" s="3"/>
      <c r="AZ186" s="3"/>
      <c r="BA186" s="3"/>
      <c r="BB186" s="3"/>
      <c r="BC186" s="3"/>
      <c r="BD186" s="3"/>
      <c r="BE186" s="239"/>
      <c r="BF186" s="3"/>
      <c r="BG186" s="223">
        <v>126.0</v>
      </c>
      <c r="BH186" s="344"/>
      <c r="BI186" s="345"/>
      <c r="BJ186" s="3"/>
      <c r="BK186" s="3"/>
      <c r="BL186" s="3"/>
      <c r="BM186" s="3"/>
      <c r="BN186" s="3"/>
      <c r="BO186" s="3"/>
      <c r="BP186" s="3"/>
      <c r="BQ186" s="3"/>
      <c r="BR186" s="3"/>
      <c r="BS186" s="3"/>
      <c r="BT186" s="3"/>
      <c r="BU186" s="3"/>
      <c r="BV186" s="3"/>
      <c r="BW186" s="3"/>
      <c r="BX186" s="239"/>
    </row>
    <row r="187" ht="12.75" customHeight="1">
      <c r="A187" s="3"/>
      <c r="B187" s="223">
        <v>127.0</v>
      </c>
      <c r="C187" s="344"/>
      <c r="D187" s="345"/>
      <c r="E187" s="3"/>
      <c r="F187" s="3"/>
      <c r="G187" s="3"/>
      <c r="H187" s="3"/>
      <c r="I187" s="3"/>
      <c r="J187" s="3"/>
      <c r="K187" s="3"/>
      <c r="L187" s="3"/>
      <c r="M187" s="3"/>
      <c r="N187" s="3"/>
      <c r="O187" s="3"/>
      <c r="P187" s="3"/>
      <c r="Q187" s="3"/>
      <c r="R187" s="3"/>
      <c r="S187" s="239"/>
      <c r="T187" s="3"/>
      <c r="U187" s="223">
        <v>127.0</v>
      </c>
      <c r="V187" s="344"/>
      <c r="W187" s="345"/>
      <c r="X187" s="3"/>
      <c r="Y187" s="3"/>
      <c r="Z187" s="3"/>
      <c r="AA187" s="3"/>
      <c r="AB187" s="3"/>
      <c r="AC187" s="3"/>
      <c r="AD187" s="3"/>
      <c r="AE187" s="3"/>
      <c r="AF187" s="3"/>
      <c r="AG187" s="3"/>
      <c r="AH187" s="3"/>
      <c r="AI187" s="3"/>
      <c r="AJ187" s="3"/>
      <c r="AK187" s="3"/>
      <c r="AL187" s="239"/>
      <c r="AM187" s="3"/>
      <c r="AN187" s="223">
        <v>127.0</v>
      </c>
      <c r="AO187" s="344"/>
      <c r="AP187" s="345"/>
      <c r="AQ187" s="3"/>
      <c r="AR187" s="3"/>
      <c r="AS187" s="3"/>
      <c r="AT187" s="3"/>
      <c r="AU187" s="3"/>
      <c r="AV187" s="3"/>
      <c r="AW187" s="3"/>
      <c r="AX187" s="3"/>
      <c r="AY187" s="3"/>
      <c r="AZ187" s="3"/>
      <c r="BA187" s="3"/>
      <c r="BB187" s="3"/>
      <c r="BC187" s="3"/>
      <c r="BD187" s="3"/>
      <c r="BE187" s="239"/>
      <c r="BF187" s="3"/>
      <c r="BG187" s="223">
        <v>127.0</v>
      </c>
      <c r="BH187" s="344"/>
      <c r="BI187" s="345"/>
      <c r="BJ187" s="3"/>
      <c r="BK187" s="3"/>
      <c r="BL187" s="3"/>
      <c r="BM187" s="3"/>
      <c r="BN187" s="3"/>
      <c r="BO187" s="3"/>
      <c r="BP187" s="3"/>
      <c r="BQ187" s="3"/>
      <c r="BR187" s="3"/>
      <c r="BS187" s="3"/>
      <c r="BT187" s="3"/>
      <c r="BU187" s="3"/>
      <c r="BV187" s="3"/>
      <c r="BW187" s="3"/>
      <c r="BX187" s="239"/>
    </row>
    <row r="188" ht="12.75" customHeight="1">
      <c r="A188" s="3"/>
      <c r="B188" s="223">
        <v>128.0</v>
      </c>
      <c r="C188" s="344"/>
      <c r="D188" s="345"/>
      <c r="E188" s="3"/>
      <c r="F188" s="3"/>
      <c r="G188" s="3"/>
      <c r="H188" s="3"/>
      <c r="I188" s="3"/>
      <c r="J188" s="3"/>
      <c r="K188" s="3"/>
      <c r="L188" s="3"/>
      <c r="M188" s="3"/>
      <c r="N188" s="3"/>
      <c r="O188" s="3"/>
      <c r="P188" s="3"/>
      <c r="Q188" s="3"/>
      <c r="R188" s="3"/>
      <c r="S188" s="239"/>
      <c r="T188" s="3"/>
      <c r="U188" s="223">
        <v>128.0</v>
      </c>
      <c r="V188" s="344"/>
      <c r="W188" s="345"/>
      <c r="X188" s="3"/>
      <c r="Y188" s="3"/>
      <c r="Z188" s="3"/>
      <c r="AA188" s="3"/>
      <c r="AB188" s="3"/>
      <c r="AC188" s="3"/>
      <c r="AD188" s="3"/>
      <c r="AE188" s="3"/>
      <c r="AF188" s="3"/>
      <c r="AG188" s="3"/>
      <c r="AH188" s="3"/>
      <c r="AI188" s="3"/>
      <c r="AJ188" s="3"/>
      <c r="AK188" s="3"/>
      <c r="AL188" s="239"/>
      <c r="AM188" s="3"/>
      <c r="AN188" s="223">
        <v>128.0</v>
      </c>
      <c r="AO188" s="344"/>
      <c r="AP188" s="345"/>
      <c r="AQ188" s="3"/>
      <c r="AR188" s="3"/>
      <c r="AS188" s="3"/>
      <c r="AT188" s="3"/>
      <c r="AU188" s="3"/>
      <c r="AV188" s="3"/>
      <c r="AW188" s="3"/>
      <c r="AX188" s="3"/>
      <c r="AY188" s="3"/>
      <c r="AZ188" s="3"/>
      <c r="BA188" s="3"/>
      <c r="BB188" s="3"/>
      <c r="BC188" s="3"/>
      <c r="BD188" s="3"/>
      <c r="BE188" s="239"/>
      <c r="BF188" s="3"/>
      <c r="BG188" s="223">
        <v>128.0</v>
      </c>
      <c r="BH188" s="344"/>
      <c r="BI188" s="345"/>
      <c r="BJ188" s="3"/>
      <c r="BK188" s="3"/>
      <c r="BL188" s="3"/>
      <c r="BM188" s="3"/>
      <c r="BN188" s="3"/>
      <c r="BO188" s="3"/>
      <c r="BP188" s="3"/>
      <c r="BQ188" s="3"/>
      <c r="BR188" s="3"/>
      <c r="BS188" s="3"/>
      <c r="BT188" s="3"/>
      <c r="BU188" s="3"/>
      <c r="BV188" s="3"/>
      <c r="BW188" s="3"/>
      <c r="BX188" s="239"/>
    </row>
    <row r="189" ht="12.75" customHeight="1">
      <c r="A189" s="3"/>
      <c r="B189" s="223">
        <v>129.0</v>
      </c>
      <c r="C189" s="344"/>
      <c r="D189" s="345"/>
      <c r="E189" s="3"/>
      <c r="F189" s="3"/>
      <c r="G189" s="3"/>
      <c r="H189" s="3"/>
      <c r="I189" s="3"/>
      <c r="J189" s="3"/>
      <c r="K189" s="3"/>
      <c r="L189" s="3"/>
      <c r="M189" s="3"/>
      <c r="N189" s="3"/>
      <c r="O189" s="3"/>
      <c r="P189" s="3"/>
      <c r="Q189" s="3"/>
      <c r="R189" s="3"/>
      <c r="S189" s="239"/>
      <c r="T189" s="3"/>
      <c r="U189" s="223">
        <v>129.0</v>
      </c>
      <c r="V189" s="344"/>
      <c r="W189" s="345"/>
      <c r="X189" s="3"/>
      <c r="Y189" s="3"/>
      <c r="Z189" s="3"/>
      <c r="AA189" s="3"/>
      <c r="AB189" s="3"/>
      <c r="AC189" s="3"/>
      <c r="AD189" s="3"/>
      <c r="AE189" s="3"/>
      <c r="AF189" s="3"/>
      <c r="AG189" s="3"/>
      <c r="AH189" s="3"/>
      <c r="AI189" s="3"/>
      <c r="AJ189" s="3"/>
      <c r="AK189" s="3"/>
      <c r="AL189" s="239"/>
      <c r="AM189" s="3"/>
      <c r="AN189" s="223">
        <v>129.0</v>
      </c>
      <c r="AO189" s="344"/>
      <c r="AP189" s="345"/>
      <c r="AQ189" s="3"/>
      <c r="AR189" s="3"/>
      <c r="AS189" s="3"/>
      <c r="AT189" s="3"/>
      <c r="AU189" s="3"/>
      <c r="AV189" s="3"/>
      <c r="AW189" s="3"/>
      <c r="AX189" s="3"/>
      <c r="AY189" s="3"/>
      <c r="AZ189" s="3"/>
      <c r="BA189" s="3"/>
      <c r="BB189" s="3"/>
      <c r="BC189" s="3"/>
      <c r="BD189" s="3"/>
      <c r="BE189" s="239"/>
      <c r="BF189" s="3"/>
      <c r="BG189" s="223">
        <v>129.0</v>
      </c>
      <c r="BH189" s="344"/>
      <c r="BI189" s="345"/>
      <c r="BJ189" s="3"/>
      <c r="BK189" s="3"/>
      <c r="BL189" s="3"/>
      <c r="BM189" s="3"/>
      <c r="BN189" s="3"/>
      <c r="BO189" s="3"/>
      <c r="BP189" s="3"/>
      <c r="BQ189" s="3"/>
      <c r="BR189" s="3"/>
      <c r="BS189" s="3"/>
      <c r="BT189" s="3"/>
      <c r="BU189" s="3"/>
      <c r="BV189" s="3"/>
      <c r="BW189" s="3"/>
      <c r="BX189" s="239"/>
    </row>
    <row r="190" ht="12.75" customHeight="1">
      <c r="A190" s="3"/>
      <c r="B190" s="223">
        <v>130.0</v>
      </c>
      <c r="C190" s="344"/>
      <c r="D190" s="345"/>
      <c r="E190" s="3"/>
      <c r="F190" s="3"/>
      <c r="G190" s="3"/>
      <c r="H190" s="3"/>
      <c r="I190" s="3"/>
      <c r="J190" s="3"/>
      <c r="K190" s="3"/>
      <c r="L190" s="3"/>
      <c r="M190" s="3"/>
      <c r="N190" s="3"/>
      <c r="O190" s="3"/>
      <c r="P190" s="3"/>
      <c r="Q190" s="3"/>
      <c r="R190" s="3"/>
      <c r="S190" s="239"/>
      <c r="T190" s="3"/>
      <c r="U190" s="223">
        <v>130.0</v>
      </c>
      <c r="V190" s="344"/>
      <c r="W190" s="345"/>
      <c r="X190" s="3"/>
      <c r="Y190" s="3"/>
      <c r="Z190" s="3"/>
      <c r="AA190" s="3"/>
      <c r="AB190" s="3"/>
      <c r="AC190" s="3"/>
      <c r="AD190" s="3"/>
      <c r="AE190" s="3"/>
      <c r="AF190" s="3"/>
      <c r="AG190" s="3"/>
      <c r="AH190" s="3"/>
      <c r="AI190" s="3"/>
      <c r="AJ190" s="3"/>
      <c r="AK190" s="3"/>
      <c r="AL190" s="239"/>
      <c r="AM190" s="3"/>
      <c r="AN190" s="223">
        <v>130.0</v>
      </c>
      <c r="AO190" s="344"/>
      <c r="AP190" s="345"/>
      <c r="AQ190" s="3"/>
      <c r="AR190" s="3"/>
      <c r="AS190" s="3"/>
      <c r="AT190" s="3"/>
      <c r="AU190" s="3"/>
      <c r="AV190" s="3"/>
      <c r="AW190" s="3"/>
      <c r="AX190" s="3"/>
      <c r="AY190" s="3"/>
      <c r="AZ190" s="3"/>
      <c r="BA190" s="3"/>
      <c r="BB190" s="3"/>
      <c r="BC190" s="3"/>
      <c r="BD190" s="3"/>
      <c r="BE190" s="239"/>
      <c r="BF190" s="3"/>
      <c r="BG190" s="223">
        <v>130.0</v>
      </c>
      <c r="BH190" s="344"/>
      <c r="BI190" s="345"/>
      <c r="BJ190" s="3"/>
      <c r="BK190" s="3"/>
      <c r="BL190" s="3"/>
      <c r="BM190" s="3"/>
      <c r="BN190" s="3"/>
      <c r="BO190" s="3"/>
      <c r="BP190" s="3"/>
      <c r="BQ190" s="3"/>
      <c r="BR190" s="3"/>
      <c r="BS190" s="3"/>
      <c r="BT190" s="3"/>
      <c r="BU190" s="3"/>
      <c r="BV190" s="3"/>
      <c r="BW190" s="3"/>
      <c r="BX190" s="239"/>
    </row>
    <row r="191" ht="12.75" customHeight="1">
      <c r="A191" s="3"/>
      <c r="B191" s="223">
        <v>131.0</v>
      </c>
      <c r="C191" s="344"/>
      <c r="D191" s="345"/>
      <c r="E191" s="3"/>
      <c r="F191" s="3"/>
      <c r="G191" s="3"/>
      <c r="H191" s="3"/>
      <c r="I191" s="3"/>
      <c r="J191" s="3"/>
      <c r="K191" s="3"/>
      <c r="L191" s="3"/>
      <c r="M191" s="3"/>
      <c r="N191" s="3"/>
      <c r="O191" s="3"/>
      <c r="P191" s="3"/>
      <c r="Q191" s="3"/>
      <c r="R191" s="3"/>
      <c r="S191" s="239"/>
      <c r="T191" s="3"/>
      <c r="U191" s="223">
        <v>131.0</v>
      </c>
      <c r="V191" s="344"/>
      <c r="W191" s="345"/>
      <c r="X191" s="3"/>
      <c r="Y191" s="3"/>
      <c r="Z191" s="3"/>
      <c r="AA191" s="3"/>
      <c r="AB191" s="3"/>
      <c r="AC191" s="3"/>
      <c r="AD191" s="3"/>
      <c r="AE191" s="3"/>
      <c r="AF191" s="3"/>
      <c r="AG191" s="3"/>
      <c r="AH191" s="3"/>
      <c r="AI191" s="3"/>
      <c r="AJ191" s="3"/>
      <c r="AK191" s="3"/>
      <c r="AL191" s="239"/>
      <c r="AM191" s="3"/>
      <c r="AN191" s="223">
        <v>131.0</v>
      </c>
      <c r="AO191" s="344"/>
      <c r="AP191" s="345"/>
      <c r="AQ191" s="3"/>
      <c r="AR191" s="3"/>
      <c r="AS191" s="3"/>
      <c r="AT191" s="3"/>
      <c r="AU191" s="3"/>
      <c r="AV191" s="3"/>
      <c r="AW191" s="3"/>
      <c r="AX191" s="3"/>
      <c r="AY191" s="3"/>
      <c r="AZ191" s="3"/>
      <c r="BA191" s="3"/>
      <c r="BB191" s="3"/>
      <c r="BC191" s="3"/>
      <c r="BD191" s="3"/>
      <c r="BE191" s="239"/>
      <c r="BF191" s="3"/>
      <c r="BG191" s="223">
        <v>131.0</v>
      </c>
      <c r="BH191" s="344"/>
      <c r="BI191" s="345"/>
      <c r="BJ191" s="3"/>
      <c r="BK191" s="3"/>
      <c r="BL191" s="3"/>
      <c r="BM191" s="3"/>
      <c r="BN191" s="3"/>
      <c r="BO191" s="3"/>
      <c r="BP191" s="3"/>
      <c r="BQ191" s="3"/>
      <c r="BR191" s="3"/>
      <c r="BS191" s="3"/>
      <c r="BT191" s="3"/>
      <c r="BU191" s="3"/>
      <c r="BV191" s="3"/>
      <c r="BW191" s="3"/>
      <c r="BX191" s="239"/>
    </row>
    <row r="192" ht="12.75" customHeight="1">
      <c r="A192" s="3"/>
      <c r="B192" s="223">
        <v>132.0</v>
      </c>
      <c r="C192" s="344"/>
      <c r="D192" s="345"/>
      <c r="E192" s="3"/>
      <c r="F192" s="3"/>
      <c r="G192" s="3"/>
      <c r="H192" s="3"/>
      <c r="I192" s="3"/>
      <c r="J192" s="3"/>
      <c r="K192" s="3"/>
      <c r="L192" s="3"/>
      <c r="M192" s="3"/>
      <c r="N192" s="3"/>
      <c r="O192" s="3"/>
      <c r="P192" s="3"/>
      <c r="Q192" s="3"/>
      <c r="R192" s="3"/>
      <c r="S192" s="239"/>
      <c r="T192" s="3"/>
      <c r="U192" s="223">
        <v>132.0</v>
      </c>
      <c r="V192" s="344"/>
      <c r="W192" s="345"/>
      <c r="X192" s="3"/>
      <c r="Y192" s="3"/>
      <c r="Z192" s="3"/>
      <c r="AA192" s="3"/>
      <c r="AB192" s="3"/>
      <c r="AC192" s="3"/>
      <c r="AD192" s="3"/>
      <c r="AE192" s="3"/>
      <c r="AF192" s="3"/>
      <c r="AG192" s="3"/>
      <c r="AH192" s="3"/>
      <c r="AI192" s="3"/>
      <c r="AJ192" s="3"/>
      <c r="AK192" s="3"/>
      <c r="AL192" s="239"/>
      <c r="AM192" s="3"/>
      <c r="AN192" s="223">
        <v>132.0</v>
      </c>
      <c r="AO192" s="344"/>
      <c r="AP192" s="345"/>
      <c r="AQ192" s="3"/>
      <c r="AR192" s="3"/>
      <c r="AS192" s="3"/>
      <c r="AT192" s="3"/>
      <c r="AU192" s="3"/>
      <c r="AV192" s="3"/>
      <c r="AW192" s="3"/>
      <c r="AX192" s="3"/>
      <c r="AY192" s="3"/>
      <c r="AZ192" s="3"/>
      <c r="BA192" s="3"/>
      <c r="BB192" s="3"/>
      <c r="BC192" s="3"/>
      <c r="BD192" s="3"/>
      <c r="BE192" s="239"/>
      <c r="BF192" s="3"/>
      <c r="BG192" s="223">
        <v>132.0</v>
      </c>
      <c r="BH192" s="344"/>
      <c r="BI192" s="345"/>
      <c r="BJ192" s="3"/>
      <c r="BK192" s="3"/>
      <c r="BL192" s="3"/>
      <c r="BM192" s="3"/>
      <c r="BN192" s="3"/>
      <c r="BO192" s="3"/>
      <c r="BP192" s="3"/>
      <c r="BQ192" s="3"/>
      <c r="BR192" s="3"/>
      <c r="BS192" s="3"/>
      <c r="BT192" s="3"/>
      <c r="BU192" s="3"/>
      <c r="BV192" s="3"/>
      <c r="BW192" s="3"/>
      <c r="BX192" s="239"/>
    </row>
    <row r="193" ht="12.75" customHeight="1">
      <c r="A193" s="3"/>
      <c r="B193" s="223">
        <v>133.0</v>
      </c>
      <c r="C193" s="344"/>
      <c r="D193" s="345"/>
      <c r="E193" s="3"/>
      <c r="F193" s="3"/>
      <c r="G193" s="3"/>
      <c r="H193" s="3"/>
      <c r="I193" s="3"/>
      <c r="J193" s="3"/>
      <c r="K193" s="3"/>
      <c r="L193" s="3"/>
      <c r="M193" s="3"/>
      <c r="N193" s="3"/>
      <c r="O193" s="3"/>
      <c r="P193" s="3"/>
      <c r="Q193" s="3"/>
      <c r="R193" s="3"/>
      <c r="S193" s="239"/>
      <c r="T193" s="3"/>
      <c r="U193" s="223">
        <v>133.0</v>
      </c>
      <c r="V193" s="344"/>
      <c r="W193" s="345"/>
      <c r="X193" s="3"/>
      <c r="Y193" s="3"/>
      <c r="Z193" s="3"/>
      <c r="AA193" s="3"/>
      <c r="AB193" s="3"/>
      <c r="AC193" s="3"/>
      <c r="AD193" s="3"/>
      <c r="AE193" s="3"/>
      <c r="AF193" s="3"/>
      <c r="AG193" s="3"/>
      <c r="AH193" s="3"/>
      <c r="AI193" s="3"/>
      <c r="AJ193" s="3"/>
      <c r="AK193" s="3"/>
      <c r="AL193" s="239"/>
      <c r="AM193" s="3"/>
      <c r="AN193" s="223">
        <v>133.0</v>
      </c>
      <c r="AO193" s="344"/>
      <c r="AP193" s="345"/>
      <c r="AQ193" s="3"/>
      <c r="AR193" s="3"/>
      <c r="AS193" s="3"/>
      <c r="AT193" s="3"/>
      <c r="AU193" s="3"/>
      <c r="AV193" s="3"/>
      <c r="AW193" s="3"/>
      <c r="AX193" s="3"/>
      <c r="AY193" s="3"/>
      <c r="AZ193" s="3"/>
      <c r="BA193" s="3"/>
      <c r="BB193" s="3"/>
      <c r="BC193" s="3"/>
      <c r="BD193" s="3"/>
      <c r="BE193" s="239"/>
      <c r="BF193" s="3"/>
      <c r="BG193" s="223">
        <v>133.0</v>
      </c>
      <c r="BH193" s="344"/>
      <c r="BI193" s="345"/>
      <c r="BJ193" s="3"/>
      <c r="BK193" s="3"/>
      <c r="BL193" s="3"/>
      <c r="BM193" s="3"/>
      <c r="BN193" s="3"/>
      <c r="BO193" s="3"/>
      <c r="BP193" s="3"/>
      <c r="BQ193" s="3"/>
      <c r="BR193" s="3"/>
      <c r="BS193" s="3"/>
      <c r="BT193" s="3"/>
      <c r="BU193" s="3"/>
      <c r="BV193" s="3"/>
      <c r="BW193" s="3"/>
      <c r="BX193" s="239"/>
    </row>
    <row r="194" ht="12.75" customHeight="1">
      <c r="A194" s="3"/>
      <c r="B194" s="223">
        <v>134.0</v>
      </c>
      <c r="C194" s="344"/>
      <c r="D194" s="345"/>
      <c r="E194" s="3"/>
      <c r="F194" s="3"/>
      <c r="G194" s="3"/>
      <c r="H194" s="3"/>
      <c r="I194" s="3"/>
      <c r="J194" s="3"/>
      <c r="K194" s="3"/>
      <c r="L194" s="3"/>
      <c r="M194" s="3"/>
      <c r="N194" s="3"/>
      <c r="O194" s="3"/>
      <c r="P194" s="3"/>
      <c r="Q194" s="3"/>
      <c r="R194" s="3"/>
      <c r="S194" s="239"/>
      <c r="T194" s="3"/>
      <c r="U194" s="223">
        <v>134.0</v>
      </c>
      <c r="V194" s="344"/>
      <c r="W194" s="345"/>
      <c r="X194" s="3"/>
      <c r="Y194" s="3"/>
      <c r="Z194" s="3"/>
      <c r="AA194" s="3"/>
      <c r="AB194" s="3"/>
      <c r="AC194" s="3"/>
      <c r="AD194" s="3"/>
      <c r="AE194" s="3"/>
      <c r="AF194" s="3"/>
      <c r="AG194" s="3"/>
      <c r="AH194" s="3"/>
      <c r="AI194" s="3"/>
      <c r="AJ194" s="3"/>
      <c r="AK194" s="3"/>
      <c r="AL194" s="239"/>
      <c r="AM194" s="3"/>
      <c r="AN194" s="223">
        <v>134.0</v>
      </c>
      <c r="AO194" s="344"/>
      <c r="AP194" s="345"/>
      <c r="AQ194" s="3"/>
      <c r="AR194" s="3"/>
      <c r="AS194" s="3"/>
      <c r="AT194" s="3"/>
      <c r="AU194" s="3"/>
      <c r="AV194" s="3"/>
      <c r="AW194" s="3"/>
      <c r="AX194" s="3"/>
      <c r="AY194" s="3"/>
      <c r="AZ194" s="3"/>
      <c r="BA194" s="3"/>
      <c r="BB194" s="3"/>
      <c r="BC194" s="3"/>
      <c r="BD194" s="3"/>
      <c r="BE194" s="239"/>
      <c r="BF194" s="3"/>
      <c r="BG194" s="223">
        <v>134.0</v>
      </c>
      <c r="BH194" s="344"/>
      <c r="BI194" s="345"/>
      <c r="BJ194" s="3"/>
      <c r="BK194" s="3"/>
      <c r="BL194" s="3"/>
      <c r="BM194" s="3"/>
      <c r="BN194" s="3"/>
      <c r="BO194" s="3"/>
      <c r="BP194" s="3"/>
      <c r="BQ194" s="3"/>
      <c r="BR194" s="3"/>
      <c r="BS194" s="3"/>
      <c r="BT194" s="3"/>
      <c r="BU194" s="3"/>
      <c r="BV194" s="3"/>
      <c r="BW194" s="3"/>
      <c r="BX194" s="239"/>
    </row>
    <row r="195" ht="12.75" customHeight="1">
      <c r="A195" s="3"/>
      <c r="B195" s="223">
        <v>135.0</v>
      </c>
      <c r="C195" s="344"/>
      <c r="D195" s="345"/>
      <c r="E195" s="3"/>
      <c r="F195" s="3"/>
      <c r="G195" s="3"/>
      <c r="H195" s="3"/>
      <c r="I195" s="3"/>
      <c r="J195" s="3"/>
      <c r="K195" s="3"/>
      <c r="L195" s="3"/>
      <c r="M195" s="3"/>
      <c r="N195" s="3"/>
      <c r="O195" s="3"/>
      <c r="P195" s="3"/>
      <c r="Q195" s="3"/>
      <c r="R195" s="3"/>
      <c r="S195" s="239"/>
      <c r="T195" s="3"/>
      <c r="U195" s="223">
        <v>135.0</v>
      </c>
      <c r="V195" s="344"/>
      <c r="W195" s="345"/>
      <c r="X195" s="3"/>
      <c r="Y195" s="3"/>
      <c r="Z195" s="3"/>
      <c r="AA195" s="3"/>
      <c r="AB195" s="3"/>
      <c r="AC195" s="3"/>
      <c r="AD195" s="3"/>
      <c r="AE195" s="3"/>
      <c r="AF195" s="3"/>
      <c r="AG195" s="3"/>
      <c r="AH195" s="3"/>
      <c r="AI195" s="3"/>
      <c r="AJ195" s="3"/>
      <c r="AK195" s="3"/>
      <c r="AL195" s="239"/>
      <c r="AM195" s="3"/>
      <c r="AN195" s="223">
        <v>135.0</v>
      </c>
      <c r="AO195" s="344"/>
      <c r="AP195" s="345"/>
      <c r="AQ195" s="3"/>
      <c r="AR195" s="3"/>
      <c r="AS195" s="3"/>
      <c r="AT195" s="3"/>
      <c r="AU195" s="3"/>
      <c r="AV195" s="3"/>
      <c r="AW195" s="3"/>
      <c r="AX195" s="3"/>
      <c r="AY195" s="3"/>
      <c r="AZ195" s="3"/>
      <c r="BA195" s="3"/>
      <c r="BB195" s="3"/>
      <c r="BC195" s="3"/>
      <c r="BD195" s="3"/>
      <c r="BE195" s="239"/>
      <c r="BF195" s="3"/>
      <c r="BG195" s="223">
        <v>135.0</v>
      </c>
      <c r="BH195" s="344"/>
      <c r="BI195" s="345"/>
      <c r="BJ195" s="3"/>
      <c r="BK195" s="3"/>
      <c r="BL195" s="3"/>
      <c r="BM195" s="3"/>
      <c r="BN195" s="3"/>
      <c r="BO195" s="3"/>
      <c r="BP195" s="3"/>
      <c r="BQ195" s="3"/>
      <c r="BR195" s="3"/>
      <c r="BS195" s="3"/>
      <c r="BT195" s="3"/>
      <c r="BU195" s="3"/>
      <c r="BV195" s="3"/>
      <c r="BW195" s="3"/>
      <c r="BX195" s="239"/>
    </row>
    <row r="196" ht="12.75" customHeight="1">
      <c r="A196" s="3"/>
      <c r="B196" s="223">
        <v>136.0</v>
      </c>
      <c r="C196" s="344"/>
      <c r="D196" s="345"/>
      <c r="E196" s="3"/>
      <c r="F196" s="3"/>
      <c r="G196" s="3"/>
      <c r="H196" s="3"/>
      <c r="I196" s="3"/>
      <c r="J196" s="3"/>
      <c r="K196" s="3"/>
      <c r="L196" s="3"/>
      <c r="M196" s="3"/>
      <c r="N196" s="3"/>
      <c r="O196" s="3"/>
      <c r="P196" s="3"/>
      <c r="Q196" s="3"/>
      <c r="R196" s="3"/>
      <c r="S196" s="239"/>
      <c r="T196" s="3"/>
      <c r="U196" s="223">
        <v>136.0</v>
      </c>
      <c r="V196" s="344"/>
      <c r="W196" s="345"/>
      <c r="X196" s="3"/>
      <c r="Y196" s="3"/>
      <c r="Z196" s="3"/>
      <c r="AA196" s="3"/>
      <c r="AB196" s="3"/>
      <c r="AC196" s="3"/>
      <c r="AD196" s="3"/>
      <c r="AE196" s="3"/>
      <c r="AF196" s="3"/>
      <c r="AG196" s="3"/>
      <c r="AH196" s="3"/>
      <c r="AI196" s="3"/>
      <c r="AJ196" s="3"/>
      <c r="AK196" s="3"/>
      <c r="AL196" s="239"/>
      <c r="AM196" s="3"/>
      <c r="AN196" s="223">
        <v>136.0</v>
      </c>
      <c r="AO196" s="344"/>
      <c r="AP196" s="345"/>
      <c r="AQ196" s="3"/>
      <c r="AR196" s="3"/>
      <c r="AS196" s="3"/>
      <c r="AT196" s="3"/>
      <c r="AU196" s="3"/>
      <c r="AV196" s="3"/>
      <c r="AW196" s="3"/>
      <c r="AX196" s="3"/>
      <c r="AY196" s="3"/>
      <c r="AZ196" s="3"/>
      <c r="BA196" s="3"/>
      <c r="BB196" s="3"/>
      <c r="BC196" s="3"/>
      <c r="BD196" s="3"/>
      <c r="BE196" s="239"/>
      <c r="BF196" s="3"/>
      <c r="BG196" s="223">
        <v>136.0</v>
      </c>
      <c r="BH196" s="344"/>
      <c r="BI196" s="345"/>
      <c r="BJ196" s="3"/>
      <c r="BK196" s="3"/>
      <c r="BL196" s="3"/>
      <c r="BM196" s="3"/>
      <c r="BN196" s="3"/>
      <c r="BO196" s="3"/>
      <c r="BP196" s="3"/>
      <c r="BQ196" s="3"/>
      <c r="BR196" s="3"/>
      <c r="BS196" s="3"/>
      <c r="BT196" s="3"/>
      <c r="BU196" s="3"/>
      <c r="BV196" s="3"/>
      <c r="BW196" s="3"/>
      <c r="BX196" s="239"/>
    </row>
    <row r="197" ht="12.75" customHeight="1">
      <c r="A197" s="3"/>
      <c r="B197" s="223">
        <v>137.0</v>
      </c>
      <c r="C197" s="344"/>
      <c r="D197" s="345"/>
      <c r="E197" s="3"/>
      <c r="F197" s="3"/>
      <c r="G197" s="3"/>
      <c r="H197" s="3"/>
      <c r="I197" s="3"/>
      <c r="J197" s="3"/>
      <c r="K197" s="3"/>
      <c r="L197" s="3"/>
      <c r="M197" s="3"/>
      <c r="N197" s="3"/>
      <c r="O197" s="3"/>
      <c r="P197" s="3"/>
      <c r="Q197" s="3"/>
      <c r="R197" s="3"/>
      <c r="S197" s="239"/>
      <c r="T197" s="3"/>
      <c r="U197" s="223">
        <v>137.0</v>
      </c>
      <c r="V197" s="344"/>
      <c r="W197" s="345"/>
      <c r="X197" s="3"/>
      <c r="Y197" s="3"/>
      <c r="Z197" s="3"/>
      <c r="AA197" s="3"/>
      <c r="AB197" s="3"/>
      <c r="AC197" s="3"/>
      <c r="AD197" s="3"/>
      <c r="AE197" s="3"/>
      <c r="AF197" s="3"/>
      <c r="AG197" s="3"/>
      <c r="AH197" s="3"/>
      <c r="AI197" s="3"/>
      <c r="AJ197" s="3"/>
      <c r="AK197" s="3"/>
      <c r="AL197" s="239"/>
      <c r="AM197" s="3"/>
      <c r="AN197" s="223">
        <v>137.0</v>
      </c>
      <c r="AO197" s="344"/>
      <c r="AP197" s="345"/>
      <c r="AQ197" s="3"/>
      <c r="AR197" s="3"/>
      <c r="AS197" s="3"/>
      <c r="AT197" s="3"/>
      <c r="AU197" s="3"/>
      <c r="AV197" s="3"/>
      <c r="AW197" s="3"/>
      <c r="AX197" s="3"/>
      <c r="AY197" s="3"/>
      <c r="AZ197" s="3"/>
      <c r="BA197" s="3"/>
      <c r="BB197" s="3"/>
      <c r="BC197" s="3"/>
      <c r="BD197" s="3"/>
      <c r="BE197" s="239"/>
      <c r="BF197" s="3"/>
      <c r="BG197" s="223">
        <v>137.0</v>
      </c>
      <c r="BH197" s="344"/>
      <c r="BI197" s="345"/>
      <c r="BJ197" s="3"/>
      <c r="BK197" s="3"/>
      <c r="BL197" s="3"/>
      <c r="BM197" s="3"/>
      <c r="BN197" s="3"/>
      <c r="BO197" s="3"/>
      <c r="BP197" s="3"/>
      <c r="BQ197" s="3"/>
      <c r="BR197" s="3"/>
      <c r="BS197" s="3"/>
      <c r="BT197" s="3"/>
      <c r="BU197" s="3"/>
      <c r="BV197" s="3"/>
      <c r="BW197" s="3"/>
      <c r="BX197" s="239"/>
    </row>
    <row r="198" ht="12.75" customHeight="1">
      <c r="A198" s="3"/>
      <c r="B198" s="223">
        <v>138.0</v>
      </c>
      <c r="C198" s="344"/>
      <c r="D198" s="345"/>
      <c r="E198" s="3"/>
      <c r="F198" s="3"/>
      <c r="G198" s="3"/>
      <c r="H198" s="3"/>
      <c r="I198" s="3"/>
      <c r="J198" s="3"/>
      <c r="K198" s="3"/>
      <c r="L198" s="3"/>
      <c r="M198" s="3"/>
      <c r="N198" s="3"/>
      <c r="O198" s="3"/>
      <c r="P198" s="3"/>
      <c r="Q198" s="3"/>
      <c r="R198" s="3"/>
      <c r="S198" s="239"/>
      <c r="T198" s="3"/>
      <c r="U198" s="223">
        <v>138.0</v>
      </c>
      <c r="V198" s="344"/>
      <c r="W198" s="345"/>
      <c r="X198" s="3"/>
      <c r="Y198" s="3"/>
      <c r="Z198" s="3"/>
      <c r="AA198" s="3"/>
      <c r="AB198" s="3"/>
      <c r="AC198" s="3"/>
      <c r="AD198" s="3"/>
      <c r="AE198" s="3"/>
      <c r="AF198" s="3"/>
      <c r="AG198" s="3"/>
      <c r="AH198" s="3"/>
      <c r="AI198" s="3"/>
      <c r="AJ198" s="3"/>
      <c r="AK198" s="3"/>
      <c r="AL198" s="239"/>
      <c r="AM198" s="3"/>
      <c r="AN198" s="223">
        <v>138.0</v>
      </c>
      <c r="AO198" s="344"/>
      <c r="AP198" s="345"/>
      <c r="AQ198" s="3"/>
      <c r="AR198" s="3"/>
      <c r="AS198" s="3"/>
      <c r="AT198" s="3"/>
      <c r="AU198" s="3"/>
      <c r="AV198" s="3"/>
      <c r="AW198" s="3"/>
      <c r="AX198" s="3"/>
      <c r="AY198" s="3"/>
      <c r="AZ198" s="3"/>
      <c r="BA198" s="3"/>
      <c r="BB198" s="3"/>
      <c r="BC198" s="3"/>
      <c r="BD198" s="3"/>
      <c r="BE198" s="239"/>
      <c r="BF198" s="3"/>
      <c r="BG198" s="223">
        <v>138.0</v>
      </c>
      <c r="BH198" s="344"/>
      <c r="BI198" s="345"/>
      <c r="BJ198" s="3"/>
      <c r="BK198" s="3"/>
      <c r="BL198" s="3"/>
      <c r="BM198" s="3"/>
      <c r="BN198" s="3"/>
      <c r="BO198" s="3"/>
      <c r="BP198" s="3"/>
      <c r="BQ198" s="3"/>
      <c r="BR198" s="3"/>
      <c r="BS198" s="3"/>
      <c r="BT198" s="3"/>
      <c r="BU198" s="3"/>
      <c r="BV198" s="3"/>
      <c r="BW198" s="3"/>
      <c r="BX198" s="239"/>
    </row>
    <row r="199" ht="12.75" customHeight="1">
      <c r="A199" s="3"/>
      <c r="B199" s="223">
        <v>139.0</v>
      </c>
      <c r="C199" s="344"/>
      <c r="D199" s="345"/>
      <c r="E199" s="3"/>
      <c r="F199" s="3"/>
      <c r="G199" s="3"/>
      <c r="H199" s="3"/>
      <c r="I199" s="3"/>
      <c r="J199" s="3"/>
      <c r="K199" s="3"/>
      <c r="L199" s="3"/>
      <c r="M199" s="3"/>
      <c r="N199" s="3"/>
      <c r="O199" s="3"/>
      <c r="P199" s="3"/>
      <c r="Q199" s="3"/>
      <c r="R199" s="3"/>
      <c r="S199" s="239"/>
      <c r="T199" s="3"/>
      <c r="U199" s="223">
        <v>139.0</v>
      </c>
      <c r="V199" s="344"/>
      <c r="W199" s="345"/>
      <c r="X199" s="3"/>
      <c r="Y199" s="3"/>
      <c r="Z199" s="3"/>
      <c r="AA199" s="3"/>
      <c r="AB199" s="3"/>
      <c r="AC199" s="3"/>
      <c r="AD199" s="3"/>
      <c r="AE199" s="3"/>
      <c r="AF199" s="3"/>
      <c r="AG199" s="3"/>
      <c r="AH199" s="3"/>
      <c r="AI199" s="3"/>
      <c r="AJ199" s="3"/>
      <c r="AK199" s="3"/>
      <c r="AL199" s="239"/>
      <c r="AM199" s="3"/>
      <c r="AN199" s="223">
        <v>139.0</v>
      </c>
      <c r="AO199" s="344"/>
      <c r="AP199" s="345"/>
      <c r="AQ199" s="3"/>
      <c r="AR199" s="3"/>
      <c r="AS199" s="3"/>
      <c r="AT199" s="3"/>
      <c r="AU199" s="3"/>
      <c r="AV199" s="3"/>
      <c r="AW199" s="3"/>
      <c r="AX199" s="3"/>
      <c r="AY199" s="3"/>
      <c r="AZ199" s="3"/>
      <c r="BA199" s="3"/>
      <c r="BB199" s="3"/>
      <c r="BC199" s="3"/>
      <c r="BD199" s="3"/>
      <c r="BE199" s="239"/>
      <c r="BF199" s="3"/>
      <c r="BG199" s="223">
        <v>139.0</v>
      </c>
      <c r="BH199" s="344"/>
      <c r="BI199" s="345"/>
      <c r="BJ199" s="3"/>
      <c r="BK199" s="3"/>
      <c r="BL199" s="3"/>
      <c r="BM199" s="3"/>
      <c r="BN199" s="3"/>
      <c r="BO199" s="3"/>
      <c r="BP199" s="3"/>
      <c r="BQ199" s="3"/>
      <c r="BR199" s="3"/>
      <c r="BS199" s="3"/>
      <c r="BT199" s="3"/>
      <c r="BU199" s="3"/>
      <c r="BV199" s="3"/>
      <c r="BW199" s="3"/>
      <c r="BX199" s="239"/>
    </row>
    <row r="200" ht="12.75" customHeight="1">
      <c r="A200" s="3"/>
      <c r="B200" s="223">
        <v>140.0</v>
      </c>
      <c r="C200" s="344"/>
      <c r="D200" s="345"/>
      <c r="E200" s="3"/>
      <c r="F200" s="3"/>
      <c r="G200" s="3"/>
      <c r="H200" s="3"/>
      <c r="I200" s="3"/>
      <c r="J200" s="3"/>
      <c r="K200" s="3"/>
      <c r="L200" s="3"/>
      <c r="M200" s="3"/>
      <c r="N200" s="3"/>
      <c r="O200" s="3"/>
      <c r="P200" s="3"/>
      <c r="Q200" s="3"/>
      <c r="R200" s="3"/>
      <c r="S200" s="239"/>
      <c r="T200" s="3"/>
      <c r="U200" s="223">
        <v>140.0</v>
      </c>
      <c r="V200" s="344"/>
      <c r="W200" s="345"/>
      <c r="X200" s="3"/>
      <c r="Y200" s="3"/>
      <c r="Z200" s="3"/>
      <c r="AA200" s="3"/>
      <c r="AB200" s="3"/>
      <c r="AC200" s="3"/>
      <c r="AD200" s="3"/>
      <c r="AE200" s="3"/>
      <c r="AF200" s="3"/>
      <c r="AG200" s="3"/>
      <c r="AH200" s="3"/>
      <c r="AI200" s="3"/>
      <c r="AJ200" s="3"/>
      <c r="AK200" s="3"/>
      <c r="AL200" s="239"/>
      <c r="AM200" s="3"/>
      <c r="AN200" s="223">
        <v>140.0</v>
      </c>
      <c r="AO200" s="344"/>
      <c r="AP200" s="345"/>
      <c r="AQ200" s="3"/>
      <c r="AR200" s="3"/>
      <c r="AS200" s="3"/>
      <c r="AT200" s="3"/>
      <c r="AU200" s="3"/>
      <c r="AV200" s="3"/>
      <c r="AW200" s="3"/>
      <c r="AX200" s="3"/>
      <c r="AY200" s="3"/>
      <c r="AZ200" s="3"/>
      <c r="BA200" s="3"/>
      <c r="BB200" s="3"/>
      <c r="BC200" s="3"/>
      <c r="BD200" s="3"/>
      <c r="BE200" s="239"/>
      <c r="BF200" s="3"/>
      <c r="BG200" s="223">
        <v>140.0</v>
      </c>
      <c r="BH200" s="344"/>
      <c r="BI200" s="345"/>
      <c r="BJ200" s="3"/>
      <c r="BK200" s="3"/>
      <c r="BL200" s="3"/>
      <c r="BM200" s="3"/>
      <c r="BN200" s="3"/>
      <c r="BO200" s="3"/>
      <c r="BP200" s="3"/>
      <c r="BQ200" s="3"/>
      <c r="BR200" s="3"/>
      <c r="BS200" s="3"/>
      <c r="BT200" s="3"/>
      <c r="BU200" s="3"/>
      <c r="BV200" s="3"/>
      <c r="BW200" s="3"/>
      <c r="BX200" s="239"/>
    </row>
    <row r="201" ht="12.75" customHeight="1">
      <c r="A201" s="3"/>
      <c r="B201" s="223">
        <v>141.0</v>
      </c>
      <c r="C201" s="344"/>
      <c r="D201" s="345"/>
      <c r="E201" s="3"/>
      <c r="F201" s="3"/>
      <c r="G201" s="3"/>
      <c r="H201" s="3"/>
      <c r="I201" s="3"/>
      <c r="J201" s="3"/>
      <c r="K201" s="3"/>
      <c r="L201" s="3"/>
      <c r="M201" s="3"/>
      <c r="N201" s="3"/>
      <c r="O201" s="3"/>
      <c r="P201" s="3"/>
      <c r="Q201" s="3"/>
      <c r="R201" s="3"/>
      <c r="S201" s="239"/>
      <c r="T201" s="3"/>
      <c r="U201" s="223">
        <v>141.0</v>
      </c>
      <c r="V201" s="344"/>
      <c r="W201" s="345"/>
      <c r="X201" s="3"/>
      <c r="Y201" s="3"/>
      <c r="Z201" s="3"/>
      <c r="AA201" s="3"/>
      <c r="AB201" s="3"/>
      <c r="AC201" s="3"/>
      <c r="AD201" s="3"/>
      <c r="AE201" s="3"/>
      <c r="AF201" s="3"/>
      <c r="AG201" s="3"/>
      <c r="AH201" s="3"/>
      <c r="AI201" s="3"/>
      <c r="AJ201" s="3"/>
      <c r="AK201" s="3"/>
      <c r="AL201" s="239"/>
      <c r="AM201" s="3"/>
      <c r="AN201" s="223">
        <v>141.0</v>
      </c>
      <c r="AO201" s="344"/>
      <c r="AP201" s="345"/>
      <c r="AQ201" s="3"/>
      <c r="AR201" s="3"/>
      <c r="AS201" s="3"/>
      <c r="AT201" s="3"/>
      <c r="AU201" s="3"/>
      <c r="AV201" s="3"/>
      <c r="AW201" s="3"/>
      <c r="AX201" s="3"/>
      <c r="AY201" s="3"/>
      <c r="AZ201" s="3"/>
      <c r="BA201" s="3"/>
      <c r="BB201" s="3"/>
      <c r="BC201" s="3"/>
      <c r="BD201" s="3"/>
      <c r="BE201" s="239"/>
      <c r="BF201" s="3"/>
      <c r="BG201" s="223">
        <v>141.0</v>
      </c>
      <c r="BH201" s="344"/>
      <c r="BI201" s="345"/>
      <c r="BJ201" s="3"/>
      <c r="BK201" s="3"/>
      <c r="BL201" s="3"/>
      <c r="BM201" s="3"/>
      <c r="BN201" s="3"/>
      <c r="BO201" s="3"/>
      <c r="BP201" s="3"/>
      <c r="BQ201" s="3"/>
      <c r="BR201" s="3"/>
      <c r="BS201" s="3"/>
      <c r="BT201" s="3"/>
      <c r="BU201" s="3"/>
      <c r="BV201" s="3"/>
      <c r="BW201" s="3"/>
      <c r="BX201" s="239"/>
    </row>
    <row r="202" ht="12.75" customHeight="1">
      <c r="A202" s="3"/>
      <c r="B202" s="223">
        <v>142.0</v>
      </c>
      <c r="C202" s="344"/>
      <c r="D202" s="345"/>
      <c r="E202" s="3"/>
      <c r="F202" s="3"/>
      <c r="G202" s="3"/>
      <c r="H202" s="3"/>
      <c r="I202" s="3"/>
      <c r="J202" s="3"/>
      <c r="K202" s="3"/>
      <c r="L202" s="3"/>
      <c r="M202" s="3"/>
      <c r="N202" s="3"/>
      <c r="O202" s="3"/>
      <c r="P202" s="3"/>
      <c r="Q202" s="3"/>
      <c r="R202" s="3"/>
      <c r="S202" s="239"/>
      <c r="T202" s="3"/>
      <c r="U202" s="223">
        <v>142.0</v>
      </c>
      <c r="V202" s="344"/>
      <c r="W202" s="345"/>
      <c r="X202" s="3"/>
      <c r="Y202" s="3"/>
      <c r="Z202" s="3"/>
      <c r="AA202" s="3"/>
      <c r="AB202" s="3"/>
      <c r="AC202" s="3"/>
      <c r="AD202" s="3"/>
      <c r="AE202" s="3"/>
      <c r="AF202" s="3"/>
      <c r="AG202" s="3"/>
      <c r="AH202" s="3"/>
      <c r="AI202" s="3"/>
      <c r="AJ202" s="3"/>
      <c r="AK202" s="3"/>
      <c r="AL202" s="239"/>
      <c r="AM202" s="3"/>
      <c r="AN202" s="223">
        <v>142.0</v>
      </c>
      <c r="AO202" s="344"/>
      <c r="AP202" s="345"/>
      <c r="AQ202" s="3"/>
      <c r="AR202" s="3"/>
      <c r="AS202" s="3"/>
      <c r="AT202" s="3"/>
      <c r="AU202" s="3"/>
      <c r="AV202" s="3"/>
      <c r="AW202" s="3"/>
      <c r="AX202" s="3"/>
      <c r="AY202" s="3"/>
      <c r="AZ202" s="3"/>
      <c r="BA202" s="3"/>
      <c r="BB202" s="3"/>
      <c r="BC202" s="3"/>
      <c r="BD202" s="3"/>
      <c r="BE202" s="239"/>
      <c r="BF202" s="3"/>
      <c r="BG202" s="223">
        <v>142.0</v>
      </c>
      <c r="BH202" s="344"/>
      <c r="BI202" s="345"/>
      <c r="BJ202" s="3"/>
      <c r="BK202" s="3"/>
      <c r="BL202" s="3"/>
      <c r="BM202" s="3"/>
      <c r="BN202" s="3"/>
      <c r="BO202" s="3"/>
      <c r="BP202" s="3"/>
      <c r="BQ202" s="3"/>
      <c r="BR202" s="3"/>
      <c r="BS202" s="3"/>
      <c r="BT202" s="3"/>
      <c r="BU202" s="3"/>
      <c r="BV202" s="3"/>
      <c r="BW202" s="3"/>
      <c r="BX202" s="239"/>
    </row>
    <row r="203" ht="12.75" customHeight="1">
      <c r="A203" s="3"/>
      <c r="B203" s="223">
        <v>143.0</v>
      </c>
      <c r="C203" s="344"/>
      <c r="D203" s="345"/>
      <c r="E203" s="3"/>
      <c r="F203" s="3"/>
      <c r="G203" s="3"/>
      <c r="H203" s="3"/>
      <c r="I203" s="3"/>
      <c r="J203" s="3"/>
      <c r="K203" s="3"/>
      <c r="L203" s="3"/>
      <c r="M203" s="3"/>
      <c r="N203" s="3"/>
      <c r="O203" s="3"/>
      <c r="P203" s="3"/>
      <c r="Q203" s="3"/>
      <c r="R203" s="3"/>
      <c r="S203" s="239"/>
      <c r="T203" s="3"/>
      <c r="U203" s="223">
        <v>143.0</v>
      </c>
      <c r="V203" s="344"/>
      <c r="W203" s="345"/>
      <c r="X203" s="3"/>
      <c r="Y203" s="3"/>
      <c r="Z203" s="3"/>
      <c r="AA203" s="3"/>
      <c r="AB203" s="3"/>
      <c r="AC203" s="3"/>
      <c r="AD203" s="3"/>
      <c r="AE203" s="3"/>
      <c r="AF203" s="3"/>
      <c r="AG203" s="3"/>
      <c r="AH203" s="3"/>
      <c r="AI203" s="3"/>
      <c r="AJ203" s="3"/>
      <c r="AK203" s="3"/>
      <c r="AL203" s="239"/>
      <c r="AM203" s="3"/>
      <c r="AN203" s="223">
        <v>143.0</v>
      </c>
      <c r="AO203" s="344"/>
      <c r="AP203" s="345"/>
      <c r="AQ203" s="3"/>
      <c r="AR203" s="3"/>
      <c r="AS203" s="3"/>
      <c r="AT203" s="3"/>
      <c r="AU203" s="3"/>
      <c r="AV203" s="3"/>
      <c r="AW203" s="3"/>
      <c r="AX203" s="3"/>
      <c r="AY203" s="3"/>
      <c r="AZ203" s="3"/>
      <c r="BA203" s="3"/>
      <c r="BB203" s="3"/>
      <c r="BC203" s="3"/>
      <c r="BD203" s="3"/>
      <c r="BE203" s="239"/>
      <c r="BF203" s="3"/>
      <c r="BG203" s="223">
        <v>143.0</v>
      </c>
      <c r="BH203" s="344"/>
      <c r="BI203" s="345"/>
      <c r="BJ203" s="3"/>
      <c r="BK203" s="3"/>
      <c r="BL203" s="3"/>
      <c r="BM203" s="3"/>
      <c r="BN203" s="3"/>
      <c r="BO203" s="3"/>
      <c r="BP203" s="3"/>
      <c r="BQ203" s="3"/>
      <c r="BR203" s="3"/>
      <c r="BS203" s="3"/>
      <c r="BT203" s="3"/>
      <c r="BU203" s="3"/>
      <c r="BV203" s="3"/>
      <c r="BW203" s="3"/>
      <c r="BX203" s="239"/>
    </row>
    <row r="204" ht="12.75" customHeight="1">
      <c r="A204" s="3"/>
      <c r="B204" s="223">
        <v>144.0</v>
      </c>
      <c r="C204" s="344"/>
      <c r="D204" s="345"/>
      <c r="E204" s="3"/>
      <c r="F204" s="3"/>
      <c r="G204" s="3"/>
      <c r="H204" s="3"/>
      <c r="I204" s="3"/>
      <c r="J204" s="3"/>
      <c r="K204" s="3"/>
      <c r="L204" s="3"/>
      <c r="M204" s="3"/>
      <c r="N204" s="3"/>
      <c r="O204" s="3"/>
      <c r="P204" s="3"/>
      <c r="Q204" s="3"/>
      <c r="R204" s="3"/>
      <c r="S204" s="239"/>
      <c r="T204" s="3"/>
      <c r="U204" s="223">
        <v>144.0</v>
      </c>
      <c r="V204" s="344"/>
      <c r="W204" s="345"/>
      <c r="X204" s="3"/>
      <c r="Y204" s="3"/>
      <c r="Z204" s="3"/>
      <c r="AA204" s="3"/>
      <c r="AB204" s="3"/>
      <c r="AC204" s="3"/>
      <c r="AD204" s="3"/>
      <c r="AE204" s="3"/>
      <c r="AF204" s="3"/>
      <c r="AG204" s="3"/>
      <c r="AH204" s="3"/>
      <c r="AI204" s="3"/>
      <c r="AJ204" s="3"/>
      <c r="AK204" s="3"/>
      <c r="AL204" s="239"/>
      <c r="AM204" s="3"/>
      <c r="AN204" s="223">
        <v>144.0</v>
      </c>
      <c r="AO204" s="344"/>
      <c r="AP204" s="345"/>
      <c r="AQ204" s="3"/>
      <c r="AR204" s="3"/>
      <c r="AS204" s="3"/>
      <c r="AT204" s="3"/>
      <c r="AU204" s="3"/>
      <c r="AV204" s="3"/>
      <c r="AW204" s="3"/>
      <c r="AX204" s="3"/>
      <c r="AY204" s="3"/>
      <c r="AZ204" s="3"/>
      <c r="BA204" s="3"/>
      <c r="BB204" s="3"/>
      <c r="BC204" s="3"/>
      <c r="BD204" s="3"/>
      <c r="BE204" s="239"/>
      <c r="BF204" s="3"/>
      <c r="BG204" s="223">
        <v>144.0</v>
      </c>
      <c r="BH204" s="344"/>
      <c r="BI204" s="345"/>
      <c r="BJ204" s="3"/>
      <c r="BK204" s="3"/>
      <c r="BL204" s="3"/>
      <c r="BM204" s="3"/>
      <c r="BN204" s="3"/>
      <c r="BO204" s="3"/>
      <c r="BP204" s="3"/>
      <c r="BQ204" s="3"/>
      <c r="BR204" s="3"/>
      <c r="BS204" s="3"/>
      <c r="BT204" s="3"/>
      <c r="BU204" s="3"/>
      <c r="BV204" s="3"/>
      <c r="BW204" s="3"/>
      <c r="BX204" s="239"/>
    </row>
    <row r="205" ht="12.75" customHeight="1">
      <c r="A205" s="3"/>
      <c r="B205" s="223">
        <v>145.0</v>
      </c>
      <c r="C205" s="344"/>
      <c r="D205" s="345"/>
      <c r="E205" s="3"/>
      <c r="F205" s="3"/>
      <c r="G205" s="3"/>
      <c r="H205" s="3"/>
      <c r="I205" s="3"/>
      <c r="J205" s="3"/>
      <c r="K205" s="3"/>
      <c r="L205" s="3"/>
      <c r="M205" s="3"/>
      <c r="N205" s="3"/>
      <c r="O205" s="3"/>
      <c r="P205" s="3"/>
      <c r="Q205" s="3"/>
      <c r="R205" s="3"/>
      <c r="S205" s="239"/>
      <c r="T205" s="3"/>
      <c r="U205" s="223">
        <v>145.0</v>
      </c>
      <c r="V205" s="344"/>
      <c r="W205" s="345"/>
      <c r="X205" s="3"/>
      <c r="Y205" s="3"/>
      <c r="Z205" s="3"/>
      <c r="AA205" s="3"/>
      <c r="AB205" s="3"/>
      <c r="AC205" s="3"/>
      <c r="AD205" s="3"/>
      <c r="AE205" s="3"/>
      <c r="AF205" s="3"/>
      <c r="AG205" s="3"/>
      <c r="AH205" s="3"/>
      <c r="AI205" s="3"/>
      <c r="AJ205" s="3"/>
      <c r="AK205" s="3"/>
      <c r="AL205" s="239"/>
      <c r="AM205" s="3"/>
      <c r="AN205" s="223">
        <v>145.0</v>
      </c>
      <c r="AO205" s="344"/>
      <c r="AP205" s="345"/>
      <c r="AQ205" s="3"/>
      <c r="AR205" s="3"/>
      <c r="AS205" s="3"/>
      <c r="AT205" s="3"/>
      <c r="AU205" s="3"/>
      <c r="AV205" s="3"/>
      <c r="AW205" s="3"/>
      <c r="AX205" s="3"/>
      <c r="AY205" s="3"/>
      <c r="AZ205" s="3"/>
      <c r="BA205" s="3"/>
      <c r="BB205" s="3"/>
      <c r="BC205" s="3"/>
      <c r="BD205" s="3"/>
      <c r="BE205" s="239"/>
      <c r="BF205" s="3"/>
      <c r="BG205" s="223">
        <v>145.0</v>
      </c>
      <c r="BH205" s="344"/>
      <c r="BI205" s="345"/>
      <c r="BJ205" s="3"/>
      <c r="BK205" s="3"/>
      <c r="BL205" s="3"/>
      <c r="BM205" s="3"/>
      <c r="BN205" s="3"/>
      <c r="BO205" s="3"/>
      <c r="BP205" s="3"/>
      <c r="BQ205" s="3"/>
      <c r="BR205" s="3"/>
      <c r="BS205" s="3"/>
      <c r="BT205" s="3"/>
      <c r="BU205" s="3"/>
      <c r="BV205" s="3"/>
      <c r="BW205" s="3"/>
      <c r="BX205" s="239"/>
    </row>
    <row r="206" ht="12.75" customHeight="1">
      <c r="A206" s="3"/>
      <c r="B206" s="223">
        <v>146.0</v>
      </c>
      <c r="C206" s="344"/>
      <c r="D206" s="345"/>
      <c r="E206" s="3"/>
      <c r="F206" s="3"/>
      <c r="G206" s="3"/>
      <c r="H206" s="3"/>
      <c r="I206" s="3"/>
      <c r="J206" s="3"/>
      <c r="K206" s="3"/>
      <c r="L206" s="3"/>
      <c r="M206" s="3"/>
      <c r="N206" s="3"/>
      <c r="O206" s="3"/>
      <c r="P206" s="3"/>
      <c r="Q206" s="3"/>
      <c r="R206" s="3"/>
      <c r="S206" s="239"/>
      <c r="T206" s="3"/>
      <c r="U206" s="223">
        <v>146.0</v>
      </c>
      <c r="V206" s="344"/>
      <c r="W206" s="345"/>
      <c r="X206" s="3"/>
      <c r="Y206" s="3"/>
      <c r="Z206" s="3"/>
      <c r="AA206" s="3"/>
      <c r="AB206" s="3"/>
      <c r="AC206" s="3"/>
      <c r="AD206" s="3"/>
      <c r="AE206" s="3"/>
      <c r="AF206" s="3"/>
      <c r="AG206" s="3"/>
      <c r="AH206" s="3"/>
      <c r="AI206" s="3"/>
      <c r="AJ206" s="3"/>
      <c r="AK206" s="3"/>
      <c r="AL206" s="239"/>
      <c r="AM206" s="3"/>
      <c r="AN206" s="223">
        <v>146.0</v>
      </c>
      <c r="AO206" s="344"/>
      <c r="AP206" s="345"/>
      <c r="AQ206" s="3"/>
      <c r="AR206" s="3"/>
      <c r="AS206" s="3"/>
      <c r="AT206" s="3"/>
      <c r="AU206" s="3"/>
      <c r="AV206" s="3"/>
      <c r="AW206" s="3"/>
      <c r="AX206" s="3"/>
      <c r="AY206" s="3"/>
      <c r="AZ206" s="3"/>
      <c r="BA206" s="3"/>
      <c r="BB206" s="3"/>
      <c r="BC206" s="3"/>
      <c r="BD206" s="3"/>
      <c r="BE206" s="239"/>
      <c r="BF206" s="3"/>
      <c r="BG206" s="223">
        <v>146.0</v>
      </c>
      <c r="BH206" s="344"/>
      <c r="BI206" s="345"/>
      <c r="BJ206" s="3"/>
      <c r="BK206" s="3"/>
      <c r="BL206" s="3"/>
      <c r="BM206" s="3"/>
      <c r="BN206" s="3"/>
      <c r="BO206" s="3"/>
      <c r="BP206" s="3"/>
      <c r="BQ206" s="3"/>
      <c r="BR206" s="3"/>
      <c r="BS206" s="3"/>
      <c r="BT206" s="3"/>
      <c r="BU206" s="3"/>
      <c r="BV206" s="3"/>
      <c r="BW206" s="3"/>
      <c r="BX206" s="239"/>
    </row>
    <row r="207" ht="12.75" customHeight="1">
      <c r="A207" s="3"/>
      <c r="B207" s="223">
        <v>147.0</v>
      </c>
      <c r="C207" s="344"/>
      <c r="D207" s="345"/>
      <c r="E207" s="3"/>
      <c r="F207" s="3"/>
      <c r="G207" s="3"/>
      <c r="H207" s="3"/>
      <c r="I207" s="3"/>
      <c r="J207" s="3"/>
      <c r="K207" s="3"/>
      <c r="L207" s="3"/>
      <c r="M207" s="3"/>
      <c r="N207" s="3"/>
      <c r="O207" s="3"/>
      <c r="P207" s="3"/>
      <c r="Q207" s="3"/>
      <c r="R207" s="3"/>
      <c r="S207" s="239"/>
      <c r="T207" s="3"/>
      <c r="U207" s="223">
        <v>147.0</v>
      </c>
      <c r="V207" s="344"/>
      <c r="W207" s="345"/>
      <c r="X207" s="3"/>
      <c r="Y207" s="3"/>
      <c r="Z207" s="3"/>
      <c r="AA207" s="3"/>
      <c r="AB207" s="3"/>
      <c r="AC207" s="3"/>
      <c r="AD207" s="3"/>
      <c r="AE207" s="3"/>
      <c r="AF207" s="3"/>
      <c r="AG207" s="3"/>
      <c r="AH207" s="3"/>
      <c r="AI207" s="3"/>
      <c r="AJ207" s="3"/>
      <c r="AK207" s="3"/>
      <c r="AL207" s="239"/>
      <c r="AM207" s="3"/>
      <c r="AN207" s="223">
        <v>147.0</v>
      </c>
      <c r="AO207" s="344"/>
      <c r="AP207" s="345"/>
      <c r="AQ207" s="3"/>
      <c r="AR207" s="3"/>
      <c r="AS207" s="3"/>
      <c r="AT207" s="3"/>
      <c r="AU207" s="3"/>
      <c r="AV207" s="3"/>
      <c r="AW207" s="3"/>
      <c r="AX207" s="3"/>
      <c r="AY207" s="3"/>
      <c r="AZ207" s="3"/>
      <c r="BA207" s="3"/>
      <c r="BB207" s="3"/>
      <c r="BC207" s="3"/>
      <c r="BD207" s="3"/>
      <c r="BE207" s="239"/>
      <c r="BF207" s="3"/>
      <c r="BG207" s="223">
        <v>147.0</v>
      </c>
      <c r="BH207" s="344"/>
      <c r="BI207" s="345"/>
      <c r="BJ207" s="3"/>
      <c r="BK207" s="3"/>
      <c r="BL207" s="3"/>
      <c r="BM207" s="3"/>
      <c r="BN207" s="3"/>
      <c r="BO207" s="3"/>
      <c r="BP207" s="3"/>
      <c r="BQ207" s="3"/>
      <c r="BR207" s="3"/>
      <c r="BS207" s="3"/>
      <c r="BT207" s="3"/>
      <c r="BU207" s="3"/>
      <c r="BV207" s="3"/>
      <c r="BW207" s="3"/>
      <c r="BX207" s="239"/>
    </row>
    <row r="208" ht="12.75" customHeight="1">
      <c r="A208" s="3"/>
      <c r="B208" s="223">
        <v>148.0</v>
      </c>
      <c r="C208" s="344"/>
      <c r="D208" s="345"/>
      <c r="E208" s="3"/>
      <c r="F208" s="3"/>
      <c r="G208" s="3"/>
      <c r="H208" s="3"/>
      <c r="I208" s="3"/>
      <c r="J208" s="3"/>
      <c r="K208" s="3"/>
      <c r="L208" s="3"/>
      <c r="M208" s="3"/>
      <c r="N208" s="3"/>
      <c r="O208" s="3"/>
      <c r="P208" s="3"/>
      <c r="Q208" s="3"/>
      <c r="R208" s="3"/>
      <c r="S208" s="239"/>
      <c r="T208" s="3"/>
      <c r="U208" s="223">
        <v>148.0</v>
      </c>
      <c r="V208" s="344"/>
      <c r="W208" s="345"/>
      <c r="X208" s="3"/>
      <c r="Y208" s="3"/>
      <c r="Z208" s="3"/>
      <c r="AA208" s="3"/>
      <c r="AB208" s="3"/>
      <c r="AC208" s="3"/>
      <c r="AD208" s="3"/>
      <c r="AE208" s="3"/>
      <c r="AF208" s="3"/>
      <c r="AG208" s="3"/>
      <c r="AH208" s="3"/>
      <c r="AI208" s="3"/>
      <c r="AJ208" s="3"/>
      <c r="AK208" s="3"/>
      <c r="AL208" s="239"/>
      <c r="AM208" s="3"/>
      <c r="AN208" s="223">
        <v>148.0</v>
      </c>
      <c r="AO208" s="344"/>
      <c r="AP208" s="345"/>
      <c r="AQ208" s="3"/>
      <c r="AR208" s="3"/>
      <c r="AS208" s="3"/>
      <c r="AT208" s="3"/>
      <c r="AU208" s="3"/>
      <c r="AV208" s="3"/>
      <c r="AW208" s="3"/>
      <c r="AX208" s="3"/>
      <c r="AY208" s="3"/>
      <c r="AZ208" s="3"/>
      <c r="BA208" s="3"/>
      <c r="BB208" s="3"/>
      <c r="BC208" s="3"/>
      <c r="BD208" s="3"/>
      <c r="BE208" s="239"/>
      <c r="BF208" s="3"/>
      <c r="BG208" s="223">
        <v>148.0</v>
      </c>
      <c r="BH208" s="344"/>
      <c r="BI208" s="345"/>
      <c r="BJ208" s="3"/>
      <c r="BK208" s="3"/>
      <c r="BL208" s="3"/>
      <c r="BM208" s="3"/>
      <c r="BN208" s="3"/>
      <c r="BO208" s="3"/>
      <c r="BP208" s="3"/>
      <c r="BQ208" s="3"/>
      <c r="BR208" s="3"/>
      <c r="BS208" s="3"/>
      <c r="BT208" s="3"/>
      <c r="BU208" s="3"/>
      <c r="BV208" s="3"/>
      <c r="BW208" s="3"/>
      <c r="BX208" s="239"/>
    </row>
    <row r="209" ht="12.75" customHeight="1">
      <c r="A209" s="3"/>
      <c r="B209" s="223">
        <v>149.0</v>
      </c>
      <c r="C209" s="344"/>
      <c r="D209" s="345"/>
      <c r="E209" s="3"/>
      <c r="F209" s="3"/>
      <c r="G209" s="3"/>
      <c r="H209" s="3"/>
      <c r="I209" s="3"/>
      <c r="J209" s="3"/>
      <c r="K209" s="3"/>
      <c r="L209" s="3"/>
      <c r="M209" s="3"/>
      <c r="N209" s="3"/>
      <c r="O209" s="3"/>
      <c r="P209" s="3"/>
      <c r="Q209" s="3"/>
      <c r="R209" s="3"/>
      <c r="S209" s="239"/>
      <c r="T209" s="3"/>
      <c r="U209" s="223">
        <v>149.0</v>
      </c>
      <c r="V209" s="344"/>
      <c r="W209" s="345"/>
      <c r="X209" s="3"/>
      <c r="Y209" s="3"/>
      <c r="Z209" s="3"/>
      <c r="AA209" s="3"/>
      <c r="AB209" s="3"/>
      <c r="AC209" s="3"/>
      <c r="AD209" s="3"/>
      <c r="AE209" s="3"/>
      <c r="AF209" s="3"/>
      <c r="AG209" s="3"/>
      <c r="AH209" s="3"/>
      <c r="AI209" s="3"/>
      <c r="AJ209" s="3"/>
      <c r="AK209" s="3"/>
      <c r="AL209" s="239"/>
      <c r="AM209" s="3"/>
      <c r="AN209" s="223">
        <v>149.0</v>
      </c>
      <c r="AO209" s="344"/>
      <c r="AP209" s="345"/>
      <c r="AQ209" s="3"/>
      <c r="AR209" s="3"/>
      <c r="AS209" s="3"/>
      <c r="AT209" s="3"/>
      <c r="AU209" s="3"/>
      <c r="AV209" s="3"/>
      <c r="AW209" s="3"/>
      <c r="AX209" s="3"/>
      <c r="AY209" s="3"/>
      <c r="AZ209" s="3"/>
      <c r="BA209" s="3"/>
      <c r="BB209" s="3"/>
      <c r="BC209" s="3"/>
      <c r="BD209" s="3"/>
      <c r="BE209" s="239"/>
      <c r="BF209" s="3"/>
      <c r="BG209" s="223">
        <v>149.0</v>
      </c>
      <c r="BH209" s="344"/>
      <c r="BI209" s="345"/>
      <c r="BJ209" s="3"/>
      <c r="BK209" s="3"/>
      <c r="BL209" s="3"/>
      <c r="BM209" s="3"/>
      <c r="BN209" s="3"/>
      <c r="BO209" s="3"/>
      <c r="BP209" s="3"/>
      <c r="BQ209" s="3"/>
      <c r="BR209" s="3"/>
      <c r="BS209" s="3"/>
      <c r="BT209" s="3"/>
      <c r="BU209" s="3"/>
      <c r="BV209" s="3"/>
      <c r="BW209" s="3"/>
      <c r="BX209" s="239"/>
    </row>
    <row r="210" ht="12.75" customHeight="1">
      <c r="A210" s="3"/>
      <c r="B210" s="223">
        <v>150.0</v>
      </c>
      <c r="C210" s="344"/>
      <c r="D210" s="345"/>
      <c r="E210" s="3"/>
      <c r="F210" s="3"/>
      <c r="G210" s="3"/>
      <c r="H210" s="3"/>
      <c r="I210" s="3"/>
      <c r="J210" s="3"/>
      <c r="K210" s="3"/>
      <c r="L210" s="3"/>
      <c r="M210" s="3"/>
      <c r="N210" s="3"/>
      <c r="O210" s="3"/>
      <c r="P210" s="3"/>
      <c r="Q210" s="3"/>
      <c r="R210" s="3"/>
      <c r="S210" s="239"/>
      <c r="T210" s="3"/>
      <c r="U210" s="223">
        <v>150.0</v>
      </c>
      <c r="V210" s="344"/>
      <c r="W210" s="345"/>
      <c r="X210" s="3"/>
      <c r="Y210" s="3"/>
      <c r="Z210" s="3"/>
      <c r="AA210" s="3"/>
      <c r="AB210" s="3"/>
      <c r="AC210" s="3"/>
      <c r="AD210" s="3"/>
      <c r="AE210" s="3"/>
      <c r="AF210" s="3"/>
      <c r="AG210" s="3"/>
      <c r="AH210" s="3"/>
      <c r="AI210" s="3"/>
      <c r="AJ210" s="3"/>
      <c r="AK210" s="3"/>
      <c r="AL210" s="239"/>
      <c r="AM210" s="3"/>
      <c r="AN210" s="223">
        <v>150.0</v>
      </c>
      <c r="AO210" s="344"/>
      <c r="AP210" s="345"/>
      <c r="AQ210" s="3"/>
      <c r="AR210" s="3"/>
      <c r="AS210" s="3"/>
      <c r="AT210" s="3"/>
      <c r="AU210" s="3"/>
      <c r="AV210" s="3"/>
      <c r="AW210" s="3"/>
      <c r="AX210" s="3"/>
      <c r="AY210" s="3"/>
      <c r="AZ210" s="3"/>
      <c r="BA210" s="3"/>
      <c r="BB210" s="3"/>
      <c r="BC210" s="3"/>
      <c r="BD210" s="3"/>
      <c r="BE210" s="239"/>
      <c r="BF210" s="3"/>
      <c r="BG210" s="223">
        <v>150.0</v>
      </c>
      <c r="BH210" s="344"/>
      <c r="BI210" s="345"/>
      <c r="BJ210" s="3"/>
      <c r="BK210" s="3"/>
      <c r="BL210" s="3"/>
      <c r="BM210" s="3"/>
      <c r="BN210" s="3"/>
      <c r="BO210" s="3"/>
      <c r="BP210" s="3"/>
      <c r="BQ210" s="3"/>
      <c r="BR210" s="3"/>
      <c r="BS210" s="3"/>
      <c r="BT210" s="3"/>
      <c r="BU210" s="3"/>
      <c r="BV210" s="3"/>
      <c r="BW210" s="3"/>
      <c r="BX210" s="239"/>
    </row>
    <row r="211" ht="12.75" customHeight="1">
      <c r="A211" s="3"/>
      <c r="B211" s="223">
        <v>151.0</v>
      </c>
      <c r="C211" s="344"/>
      <c r="D211" s="345"/>
      <c r="E211" s="3"/>
      <c r="F211" s="3"/>
      <c r="G211" s="3"/>
      <c r="H211" s="3"/>
      <c r="I211" s="3"/>
      <c r="J211" s="3"/>
      <c r="K211" s="3"/>
      <c r="L211" s="3"/>
      <c r="M211" s="3"/>
      <c r="N211" s="3"/>
      <c r="O211" s="3"/>
      <c r="P211" s="3"/>
      <c r="Q211" s="3"/>
      <c r="R211" s="3"/>
      <c r="S211" s="239"/>
      <c r="T211" s="3"/>
      <c r="U211" s="223">
        <v>151.0</v>
      </c>
      <c r="V211" s="344"/>
      <c r="W211" s="345"/>
      <c r="X211" s="3"/>
      <c r="Y211" s="3"/>
      <c r="Z211" s="3"/>
      <c r="AA211" s="3"/>
      <c r="AB211" s="3"/>
      <c r="AC211" s="3"/>
      <c r="AD211" s="3"/>
      <c r="AE211" s="3"/>
      <c r="AF211" s="3"/>
      <c r="AG211" s="3"/>
      <c r="AH211" s="3"/>
      <c r="AI211" s="3"/>
      <c r="AJ211" s="3"/>
      <c r="AK211" s="3"/>
      <c r="AL211" s="239"/>
      <c r="AM211" s="3"/>
      <c r="AN211" s="223">
        <v>151.0</v>
      </c>
      <c r="AO211" s="344"/>
      <c r="AP211" s="345"/>
      <c r="AQ211" s="3"/>
      <c r="AR211" s="3"/>
      <c r="AS211" s="3"/>
      <c r="AT211" s="3"/>
      <c r="AU211" s="3"/>
      <c r="AV211" s="3"/>
      <c r="AW211" s="3"/>
      <c r="AX211" s="3"/>
      <c r="AY211" s="3"/>
      <c r="AZ211" s="3"/>
      <c r="BA211" s="3"/>
      <c r="BB211" s="3"/>
      <c r="BC211" s="3"/>
      <c r="BD211" s="3"/>
      <c r="BE211" s="239"/>
      <c r="BF211" s="3"/>
      <c r="BG211" s="223">
        <v>151.0</v>
      </c>
      <c r="BH211" s="344"/>
      <c r="BI211" s="345"/>
      <c r="BJ211" s="3"/>
      <c r="BK211" s="3"/>
      <c r="BL211" s="3"/>
      <c r="BM211" s="3"/>
      <c r="BN211" s="3"/>
      <c r="BO211" s="3"/>
      <c r="BP211" s="3"/>
      <c r="BQ211" s="3"/>
      <c r="BR211" s="3"/>
      <c r="BS211" s="3"/>
      <c r="BT211" s="3"/>
      <c r="BU211" s="3"/>
      <c r="BV211" s="3"/>
      <c r="BW211" s="3"/>
      <c r="BX211" s="239"/>
    </row>
    <row r="212" ht="12.75" customHeight="1">
      <c r="A212" s="3"/>
      <c r="B212" s="223">
        <v>152.0</v>
      </c>
      <c r="C212" s="344"/>
      <c r="D212" s="345"/>
      <c r="E212" s="3"/>
      <c r="F212" s="3"/>
      <c r="G212" s="3"/>
      <c r="H212" s="3"/>
      <c r="I212" s="3"/>
      <c r="J212" s="3"/>
      <c r="K212" s="3"/>
      <c r="L212" s="3"/>
      <c r="M212" s="3"/>
      <c r="N212" s="3"/>
      <c r="O212" s="3"/>
      <c r="P212" s="3"/>
      <c r="Q212" s="3"/>
      <c r="R212" s="3"/>
      <c r="S212" s="239"/>
      <c r="T212" s="3"/>
      <c r="U212" s="223">
        <v>152.0</v>
      </c>
      <c r="V212" s="344"/>
      <c r="W212" s="345"/>
      <c r="X212" s="3"/>
      <c r="Y212" s="3"/>
      <c r="Z212" s="3"/>
      <c r="AA212" s="3"/>
      <c r="AB212" s="3"/>
      <c r="AC212" s="3"/>
      <c r="AD212" s="3"/>
      <c r="AE212" s="3"/>
      <c r="AF212" s="3"/>
      <c r="AG212" s="3"/>
      <c r="AH212" s="3"/>
      <c r="AI212" s="3"/>
      <c r="AJ212" s="3"/>
      <c r="AK212" s="3"/>
      <c r="AL212" s="239"/>
      <c r="AM212" s="3"/>
      <c r="AN212" s="223">
        <v>152.0</v>
      </c>
      <c r="AO212" s="344"/>
      <c r="AP212" s="345"/>
      <c r="AQ212" s="3"/>
      <c r="AR212" s="3"/>
      <c r="AS212" s="3"/>
      <c r="AT212" s="3"/>
      <c r="AU212" s="3"/>
      <c r="AV212" s="3"/>
      <c r="AW212" s="3"/>
      <c r="AX212" s="3"/>
      <c r="AY212" s="3"/>
      <c r="AZ212" s="3"/>
      <c r="BA212" s="3"/>
      <c r="BB212" s="3"/>
      <c r="BC212" s="3"/>
      <c r="BD212" s="3"/>
      <c r="BE212" s="239"/>
      <c r="BF212" s="3"/>
      <c r="BG212" s="223">
        <v>152.0</v>
      </c>
      <c r="BH212" s="344"/>
      <c r="BI212" s="345"/>
      <c r="BJ212" s="3"/>
      <c r="BK212" s="3"/>
      <c r="BL212" s="3"/>
      <c r="BM212" s="3"/>
      <c r="BN212" s="3"/>
      <c r="BO212" s="3"/>
      <c r="BP212" s="3"/>
      <c r="BQ212" s="3"/>
      <c r="BR212" s="3"/>
      <c r="BS212" s="3"/>
      <c r="BT212" s="3"/>
      <c r="BU212" s="3"/>
      <c r="BV212" s="3"/>
      <c r="BW212" s="3"/>
      <c r="BX212" s="239"/>
    </row>
    <row r="213" ht="12.75" customHeight="1">
      <c r="A213" s="3"/>
      <c r="B213" s="223">
        <v>153.0</v>
      </c>
      <c r="C213" s="344"/>
      <c r="D213" s="345"/>
      <c r="E213" s="3"/>
      <c r="F213" s="3"/>
      <c r="G213" s="3"/>
      <c r="H213" s="3"/>
      <c r="I213" s="3"/>
      <c r="J213" s="3"/>
      <c r="K213" s="3"/>
      <c r="L213" s="3"/>
      <c r="M213" s="3"/>
      <c r="N213" s="3"/>
      <c r="O213" s="3"/>
      <c r="P213" s="3"/>
      <c r="Q213" s="3"/>
      <c r="R213" s="3"/>
      <c r="S213" s="239"/>
      <c r="T213" s="3"/>
      <c r="U213" s="223">
        <v>153.0</v>
      </c>
      <c r="V213" s="344"/>
      <c r="W213" s="345"/>
      <c r="X213" s="3"/>
      <c r="Y213" s="3"/>
      <c r="Z213" s="3"/>
      <c r="AA213" s="3"/>
      <c r="AB213" s="3"/>
      <c r="AC213" s="3"/>
      <c r="AD213" s="3"/>
      <c r="AE213" s="3"/>
      <c r="AF213" s="3"/>
      <c r="AG213" s="3"/>
      <c r="AH213" s="3"/>
      <c r="AI213" s="3"/>
      <c r="AJ213" s="3"/>
      <c r="AK213" s="3"/>
      <c r="AL213" s="239"/>
      <c r="AM213" s="3"/>
      <c r="AN213" s="223">
        <v>153.0</v>
      </c>
      <c r="AO213" s="344"/>
      <c r="AP213" s="345"/>
      <c r="AQ213" s="3"/>
      <c r="AR213" s="3"/>
      <c r="AS213" s="3"/>
      <c r="AT213" s="3"/>
      <c r="AU213" s="3"/>
      <c r="AV213" s="3"/>
      <c r="AW213" s="3"/>
      <c r="AX213" s="3"/>
      <c r="AY213" s="3"/>
      <c r="AZ213" s="3"/>
      <c r="BA213" s="3"/>
      <c r="BB213" s="3"/>
      <c r="BC213" s="3"/>
      <c r="BD213" s="3"/>
      <c r="BE213" s="239"/>
      <c r="BF213" s="3"/>
      <c r="BG213" s="223">
        <v>153.0</v>
      </c>
      <c r="BH213" s="344"/>
      <c r="BI213" s="345"/>
      <c r="BJ213" s="3"/>
      <c r="BK213" s="3"/>
      <c r="BL213" s="3"/>
      <c r="BM213" s="3"/>
      <c r="BN213" s="3"/>
      <c r="BO213" s="3"/>
      <c r="BP213" s="3"/>
      <c r="BQ213" s="3"/>
      <c r="BR213" s="3"/>
      <c r="BS213" s="3"/>
      <c r="BT213" s="3"/>
      <c r="BU213" s="3"/>
      <c r="BV213" s="3"/>
      <c r="BW213" s="3"/>
      <c r="BX213" s="239"/>
    </row>
    <row r="214" ht="12.75" customHeight="1">
      <c r="A214" s="3"/>
      <c r="B214" s="223">
        <v>154.0</v>
      </c>
      <c r="C214" s="344"/>
      <c r="D214" s="345"/>
      <c r="E214" s="3"/>
      <c r="F214" s="3"/>
      <c r="G214" s="3"/>
      <c r="H214" s="3"/>
      <c r="I214" s="3"/>
      <c r="J214" s="3"/>
      <c r="K214" s="3"/>
      <c r="L214" s="3"/>
      <c r="M214" s="3"/>
      <c r="N214" s="3"/>
      <c r="O214" s="3"/>
      <c r="P214" s="3"/>
      <c r="Q214" s="3"/>
      <c r="R214" s="3"/>
      <c r="S214" s="239"/>
      <c r="T214" s="3"/>
      <c r="U214" s="223">
        <v>154.0</v>
      </c>
      <c r="V214" s="344"/>
      <c r="W214" s="345"/>
      <c r="X214" s="3"/>
      <c r="Y214" s="3"/>
      <c r="Z214" s="3"/>
      <c r="AA214" s="3"/>
      <c r="AB214" s="3"/>
      <c r="AC214" s="3"/>
      <c r="AD214" s="3"/>
      <c r="AE214" s="3"/>
      <c r="AF214" s="3"/>
      <c r="AG214" s="3"/>
      <c r="AH214" s="3"/>
      <c r="AI214" s="3"/>
      <c r="AJ214" s="3"/>
      <c r="AK214" s="3"/>
      <c r="AL214" s="239"/>
      <c r="AM214" s="3"/>
      <c r="AN214" s="223">
        <v>154.0</v>
      </c>
      <c r="AO214" s="344"/>
      <c r="AP214" s="345"/>
      <c r="AQ214" s="3"/>
      <c r="AR214" s="3"/>
      <c r="AS214" s="3"/>
      <c r="AT214" s="3"/>
      <c r="AU214" s="3"/>
      <c r="AV214" s="3"/>
      <c r="AW214" s="3"/>
      <c r="AX214" s="3"/>
      <c r="AY214" s="3"/>
      <c r="AZ214" s="3"/>
      <c r="BA214" s="3"/>
      <c r="BB214" s="3"/>
      <c r="BC214" s="3"/>
      <c r="BD214" s="3"/>
      <c r="BE214" s="239"/>
      <c r="BF214" s="3"/>
      <c r="BG214" s="223">
        <v>154.0</v>
      </c>
      <c r="BH214" s="344"/>
      <c r="BI214" s="345"/>
      <c r="BJ214" s="3"/>
      <c r="BK214" s="3"/>
      <c r="BL214" s="3"/>
      <c r="BM214" s="3"/>
      <c r="BN214" s="3"/>
      <c r="BO214" s="3"/>
      <c r="BP214" s="3"/>
      <c r="BQ214" s="3"/>
      <c r="BR214" s="3"/>
      <c r="BS214" s="3"/>
      <c r="BT214" s="3"/>
      <c r="BU214" s="3"/>
      <c r="BV214" s="3"/>
      <c r="BW214" s="3"/>
      <c r="BX214" s="239"/>
    </row>
    <row r="215" ht="12.75" customHeight="1">
      <c r="A215" s="3"/>
      <c r="B215" s="223">
        <v>155.0</v>
      </c>
      <c r="C215" s="344"/>
      <c r="D215" s="345"/>
      <c r="E215" s="3"/>
      <c r="F215" s="3"/>
      <c r="G215" s="3"/>
      <c r="H215" s="3"/>
      <c r="I215" s="3"/>
      <c r="J215" s="3"/>
      <c r="K215" s="3"/>
      <c r="L215" s="3"/>
      <c r="M215" s="3"/>
      <c r="N215" s="3"/>
      <c r="O215" s="3"/>
      <c r="P215" s="3"/>
      <c r="Q215" s="3"/>
      <c r="R215" s="3"/>
      <c r="S215" s="239"/>
      <c r="T215" s="3"/>
      <c r="U215" s="223">
        <v>155.0</v>
      </c>
      <c r="V215" s="344"/>
      <c r="W215" s="345"/>
      <c r="X215" s="3"/>
      <c r="Y215" s="3"/>
      <c r="Z215" s="3"/>
      <c r="AA215" s="3"/>
      <c r="AB215" s="3"/>
      <c r="AC215" s="3"/>
      <c r="AD215" s="3"/>
      <c r="AE215" s="3"/>
      <c r="AF215" s="3"/>
      <c r="AG215" s="3"/>
      <c r="AH215" s="3"/>
      <c r="AI215" s="3"/>
      <c r="AJ215" s="3"/>
      <c r="AK215" s="3"/>
      <c r="AL215" s="239"/>
      <c r="AM215" s="3"/>
      <c r="AN215" s="223">
        <v>155.0</v>
      </c>
      <c r="AO215" s="344"/>
      <c r="AP215" s="345"/>
      <c r="AQ215" s="3"/>
      <c r="AR215" s="3"/>
      <c r="AS215" s="3"/>
      <c r="AT215" s="3"/>
      <c r="AU215" s="3"/>
      <c r="AV215" s="3"/>
      <c r="AW215" s="3"/>
      <c r="AX215" s="3"/>
      <c r="AY215" s="3"/>
      <c r="AZ215" s="3"/>
      <c r="BA215" s="3"/>
      <c r="BB215" s="3"/>
      <c r="BC215" s="3"/>
      <c r="BD215" s="3"/>
      <c r="BE215" s="239"/>
      <c r="BF215" s="3"/>
      <c r="BG215" s="223">
        <v>155.0</v>
      </c>
      <c r="BH215" s="344"/>
      <c r="BI215" s="345"/>
      <c r="BJ215" s="3"/>
      <c r="BK215" s="3"/>
      <c r="BL215" s="3"/>
      <c r="BM215" s="3"/>
      <c r="BN215" s="3"/>
      <c r="BO215" s="3"/>
      <c r="BP215" s="3"/>
      <c r="BQ215" s="3"/>
      <c r="BR215" s="3"/>
      <c r="BS215" s="3"/>
      <c r="BT215" s="3"/>
      <c r="BU215" s="3"/>
      <c r="BV215" s="3"/>
      <c r="BW215" s="3"/>
      <c r="BX215" s="239"/>
    </row>
    <row r="216" ht="12.75" customHeight="1">
      <c r="A216" s="3"/>
      <c r="B216" s="223">
        <v>156.0</v>
      </c>
      <c r="C216" s="344"/>
      <c r="D216" s="345"/>
      <c r="E216" s="3"/>
      <c r="F216" s="3"/>
      <c r="G216" s="3"/>
      <c r="H216" s="3"/>
      <c r="I216" s="3"/>
      <c r="J216" s="3"/>
      <c r="K216" s="3"/>
      <c r="L216" s="3"/>
      <c r="M216" s="3"/>
      <c r="N216" s="3"/>
      <c r="O216" s="3"/>
      <c r="P216" s="3"/>
      <c r="Q216" s="3"/>
      <c r="R216" s="3"/>
      <c r="S216" s="239"/>
      <c r="T216" s="3"/>
      <c r="U216" s="223">
        <v>156.0</v>
      </c>
      <c r="V216" s="344"/>
      <c r="W216" s="345"/>
      <c r="X216" s="3"/>
      <c r="Y216" s="3"/>
      <c r="Z216" s="3"/>
      <c r="AA216" s="3"/>
      <c r="AB216" s="3"/>
      <c r="AC216" s="3"/>
      <c r="AD216" s="3"/>
      <c r="AE216" s="3"/>
      <c r="AF216" s="3"/>
      <c r="AG216" s="3"/>
      <c r="AH216" s="3"/>
      <c r="AI216" s="3"/>
      <c r="AJ216" s="3"/>
      <c r="AK216" s="3"/>
      <c r="AL216" s="239"/>
      <c r="AM216" s="3"/>
      <c r="AN216" s="223">
        <v>156.0</v>
      </c>
      <c r="AO216" s="344"/>
      <c r="AP216" s="345"/>
      <c r="AQ216" s="3"/>
      <c r="AR216" s="3"/>
      <c r="AS216" s="3"/>
      <c r="AT216" s="3"/>
      <c r="AU216" s="3"/>
      <c r="AV216" s="3"/>
      <c r="AW216" s="3"/>
      <c r="AX216" s="3"/>
      <c r="AY216" s="3"/>
      <c r="AZ216" s="3"/>
      <c r="BA216" s="3"/>
      <c r="BB216" s="3"/>
      <c r="BC216" s="3"/>
      <c r="BD216" s="3"/>
      <c r="BE216" s="239"/>
      <c r="BF216" s="3"/>
      <c r="BG216" s="223">
        <v>156.0</v>
      </c>
      <c r="BH216" s="344"/>
      <c r="BI216" s="345"/>
      <c r="BJ216" s="3"/>
      <c r="BK216" s="3"/>
      <c r="BL216" s="3"/>
      <c r="BM216" s="3"/>
      <c r="BN216" s="3"/>
      <c r="BO216" s="3"/>
      <c r="BP216" s="3"/>
      <c r="BQ216" s="3"/>
      <c r="BR216" s="3"/>
      <c r="BS216" s="3"/>
      <c r="BT216" s="3"/>
      <c r="BU216" s="3"/>
      <c r="BV216" s="3"/>
      <c r="BW216" s="3"/>
      <c r="BX216" s="239"/>
    </row>
    <row r="217" ht="12.75" customHeight="1">
      <c r="A217" s="3"/>
      <c r="B217" s="223">
        <v>157.0</v>
      </c>
      <c r="C217" s="344"/>
      <c r="D217" s="345"/>
      <c r="E217" s="3"/>
      <c r="F217" s="3"/>
      <c r="G217" s="3"/>
      <c r="H217" s="3"/>
      <c r="I217" s="3"/>
      <c r="J217" s="3"/>
      <c r="K217" s="3"/>
      <c r="L217" s="3"/>
      <c r="M217" s="3"/>
      <c r="N217" s="3"/>
      <c r="O217" s="3"/>
      <c r="P217" s="3"/>
      <c r="Q217" s="3"/>
      <c r="R217" s="3"/>
      <c r="S217" s="239"/>
      <c r="T217" s="3"/>
      <c r="U217" s="223">
        <v>157.0</v>
      </c>
      <c r="V217" s="344"/>
      <c r="W217" s="345"/>
      <c r="X217" s="3"/>
      <c r="Y217" s="3"/>
      <c r="Z217" s="3"/>
      <c r="AA217" s="3"/>
      <c r="AB217" s="3"/>
      <c r="AC217" s="3"/>
      <c r="AD217" s="3"/>
      <c r="AE217" s="3"/>
      <c r="AF217" s="3"/>
      <c r="AG217" s="3"/>
      <c r="AH217" s="3"/>
      <c r="AI217" s="3"/>
      <c r="AJ217" s="3"/>
      <c r="AK217" s="3"/>
      <c r="AL217" s="239"/>
      <c r="AM217" s="3"/>
      <c r="AN217" s="223">
        <v>157.0</v>
      </c>
      <c r="AO217" s="344"/>
      <c r="AP217" s="345"/>
      <c r="AQ217" s="3"/>
      <c r="AR217" s="3"/>
      <c r="AS217" s="3"/>
      <c r="AT217" s="3"/>
      <c r="AU217" s="3"/>
      <c r="AV217" s="3"/>
      <c r="AW217" s="3"/>
      <c r="AX217" s="3"/>
      <c r="AY217" s="3"/>
      <c r="AZ217" s="3"/>
      <c r="BA217" s="3"/>
      <c r="BB217" s="3"/>
      <c r="BC217" s="3"/>
      <c r="BD217" s="3"/>
      <c r="BE217" s="239"/>
      <c r="BF217" s="3"/>
      <c r="BG217" s="223">
        <v>157.0</v>
      </c>
      <c r="BH217" s="344"/>
      <c r="BI217" s="345"/>
      <c r="BJ217" s="3"/>
      <c r="BK217" s="3"/>
      <c r="BL217" s="3"/>
      <c r="BM217" s="3"/>
      <c r="BN217" s="3"/>
      <c r="BO217" s="3"/>
      <c r="BP217" s="3"/>
      <c r="BQ217" s="3"/>
      <c r="BR217" s="3"/>
      <c r="BS217" s="3"/>
      <c r="BT217" s="3"/>
      <c r="BU217" s="3"/>
      <c r="BV217" s="3"/>
      <c r="BW217" s="3"/>
      <c r="BX217" s="239"/>
    </row>
    <row r="218" ht="12.75" customHeight="1">
      <c r="A218" s="3"/>
      <c r="B218" s="223">
        <v>158.0</v>
      </c>
      <c r="C218" s="344"/>
      <c r="D218" s="345"/>
      <c r="E218" s="3"/>
      <c r="F218" s="3"/>
      <c r="G218" s="3"/>
      <c r="H218" s="3"/>
      <c r="I218" s="3"/>
      <c r="J218" s="3"/>
      <c r="K218" s="3"/>
      <c r="L218" s="3"/>
      <c r="M218" s="3"/>
      <c r="N218" s="3"/>
      <c r="O218" s="3"/>
      <c r="P218" s="3"/>
      <c r="Q218" s="3"/>
      <c r="R218" s="3"/>
      <c r="S218" s="239"/>
      <c r="T218" s="3"/>
      <c r="U218" s="223">
        <v>158.0</v>
      </c>
      <c r="V218" s="344"/>
      <c r="W218" s="345"/>
      <c r="X218" s="3"/>
      <c r="Y218" s="3"/>
      <c r="Z218" s="3"/>
      <c r="AA218" s="3"/>
      <c r="AB218" s="3"/>
      <c r="AC218" s="3"/>
      <c r="AD218" s="3"/>
      <c r="AE218" s="3"/>
      <c r="AF218" s="3"/>
      <c r="AG218" s="3"/>
      <c r="AH218" s="3"/>
      <c r="AI218" s="3"/>
      <c r="AJ218" s="3"/>
      <c r="AK218" s="3"/>
      <c r="AL218" s="239"/>
      <c r="AM218" s="3"/>
      <c r="AN218" s="223">
        <v>158.0</v>
      </c>
      <c r="AO218" s="344"/>
      <c r="AP218" s="345"/>
      <c r="AQ218" s="3"/>
      <c r="AR218" s="3"/>
      <c r="AS218" s="3"/>
      <c r="AT218" s="3"/>
      <c r="AU218" s="3"/>
      <c r="AV218" s="3"/>
      <c r="AW218" s="3"/>
      <c r="AX218" s="3"/>
      <c r="AY218" s="3"/>
      <c r="AZ218" s="3"/>
      <c r="BA218" s="3"/>
      <c r="BB218" s="3"/>
      <c r="BC218" s="3"/>
      <c r="BD218" s="3"/>
      <c r="BE218" s="239"/>
      <c r="BF218" s="3"/>
      <c r="BG218" s="223">
        <v>158.0</v>
      </c>
      <c r="BH218" s="344"/>
      <c r="BI218" s="345"/>
      <c r="BJ218" s="3"/>
      <c r="BK218" s="3"/>
      <c r="BL218" s="3"/>
      <c r="BM218" s="3"/>
      <c r="BN218" s="3"/>
      <c r="BO218" s="3"/>
      <c r="BP218" s="3"/>
      <c r="BQ218" s="3"/>
      <c r="BR218" s="3"/>
      <c r="BS218" s="3"/>
      <c r="BT218" s="3"/>
      <c r="BU218" s="3"/>
      <c r="BV218" s="3"/>
      <c r="BW218" s="3"/>
      <c r="BX218" s="239"/>
    </row>
    <row r="219" ht="12.75" customHeight="1">
      <c r="A219" s="3"/>
      <c r="B219" s="223">
        <v>159.0</v>
      </c>
      <c r="C219" s="344"/>
      <c r="D219" s="345"/>
      <c r="E219" s="3"/>
      <c r="F219" s="3"/>
      <c r="G219" s="3"/>
      <c r="H219" s="3"/>
      <c r="I219" s="3"/>
      <c r="J219" s="3"/>
      <c r="K219" s="3"/>
      <c r="L219" s="3"/>
      <c r="M219" s="3"/>
      <c r="N219" s="3"/>
      <c r="O219" s="3"/>
      <c r="P219" s="3"/>
      <c r="Q219" s="3"/>
      <c r="R219" s="3"/>
      <c r="S219" s="239"/>
      <c r="T219" s="3"/>
      <c r="U219" s="223">
        <v>159.0</v>
      </c>
      <c r="V219" s="344"/>
      <c r="W219" s="345"/>
      <c r="X219" s="3"/>
      <c r="Y219" s="3"/>
      <c r="Z219" s="3"/>
      <c r="AA219" s="3"/>
      <c r="AB219" s="3"/>
      <c r="AC219" s="3"/>
      <c r="AD219" s="3"/>
      <c r="AE219" s="3"/>
      <c r="AF219" s="3"/>
      <c r="AG219" s="3"/>
      <c r="AH219" s="3"/>
      <c r="AI219" s="3"/>
      <c r="AJ219" s="3"/>
      <c r="AK219" s="3"/>
      <c r="AL219" s="239"/>
      <c r="AM219" s="3"/>
      <c r="AN219" s="223">
        <v>159.0</v>
      </c>
      <c r="AO219" s="344"/>
      <c r="AP219" s="345"/>
      <c r="AQ219" s="3"/>
      <c r="AR219" s="3"/>
      <c r="AS219" s="3"/>
      <c r="AT219" s="3"/>
      <c r="AU219" s="3"/>
      <c r="AV219" s="3"/>
      <c r="AW219" s="3"/>
      <c r="AX219" s="3"/>
      <c r="AY219" s="3"/>
      <c r="AZ219" s="3"/>
      <c r="BA219" s="3"/>
      <c r="BB219" s="3"/>
      <c r="BC219" s="3"/>
      <c r="BD219" s="3"/>
      <c r="BE219" s="239"/>
      <c r="BF219" s="3"/>
      <c r="BG219" s="223">
        <v>159.0</v>
      </c>
      <c r="BH219" s="344"/>
      <c r="BI219" s="345"/>
      <c r="BJ219" s="3"/>
      <c r="BK219" s="3"/>
      <c r="BL219" s="3"/>
      <c r="BM219" s="3"/>
      <c r="BN219" s="3"/>
      <c r="BO219" s="3"/>
      <c r="BP219" s="3"/>
      <c r="BQ219" s="3"/>
      <c r="BR219" s="3"/>
      <c r="BS219" s="3"/>
      <c r="BT219" s="3"/>
      <c r="BU219" s="3"/>
      <c r="BV219" s="3"/>
      <c r="BW219" s="3"/>
      <c r="BX219" s="239"/>
    </row>
    <row r="220" ht="12.75" customHeight="1">
      <c r="A220" s="3"/>
      <c r="B220" s="223">
        <v>160.0</v>
      </c>
      <c r="C220" s="344"/>
      <c r="D220" s="345"/>
      <c r="E220" s="3"/>
      <c r="F220" s="3"/>
      <c r="G220" s="3"/>
      <c r="H220" s="3"/>
      <c r="I220" s="3"/>
      <c r="J220" s="3"/>
      <c r="K220" s="3"/>
      <c r="L220" s="3"/>
      <c r="M220" s="3"/>
      <c r="N220" s="3"/>
      <c r="O220" s="3"/>
      <c r="P220" s="3"/>
      <c r="Q220" s="3"/>
      <c r="R220" s="3"/>
      <c r="S220" s="239"/>
      <c r="T220" s="3"/>
      <c r="U220" s="223">
        <v>160.0</v>
      </c>
      <c r="V220" s="344"/>
      <c r="W220" s="345"/>
      <c r="X220" s="3"/>
      <c r="Y220" s="3"/>
      <c r="Z220" s="3"/>
      <c r="AA220" s="3"/>
      <c r="AB220" s="3"/>
      <c r="AC220" s="3"/>
      <c r="AD220" s="3"/>
      <c r="AE220" s="3"/>
      <c r="AF220" s="3"/>
      <c r="AG220" s="3"/>
      <c r="AH220" s="3"/>
      <c r="AI220" s="3"/>
      <c r="AJ220" s="3"/>
      <c r="AK220" s="3"/>
      <c r="AL220" s="239"/>
      <c r="AM220" s="3"/>
      <c r="AN220" s="223">
        <v>160.0</v>
      </c>
      <c r="AO220" s="344"/>
      <c r="AP220" s="345"/>
      <c r="AQ220" s="3"/>
      <c r="AR220" s="3"/>
      <c r="AS220" s="3"/>
      <c r="AT220" s="3"/>
      <c r="AU220" s="3"/>
      <c r="AV220" s="3"/>
      <c r="AW220" s="3"/>
      <c r="AX220" s="3"/>
      <c r="AY220" s="3"/>
      <c r="AZ220" s="3"/>
      <c r="BA220" s="3"/>
      <c r="BB220" s="3"/>
      <c r="BC220" s="3"/>
      <c r="BD220" s="3"/>
      <c r="BE220" s="239"/>
      <c r="BF220" s="3"/>
      <c r="BG220" s="223">
        <v>160.0</v>
      </c>
      <c r="BH220" s="344"/>
      <c r="BI220" s="345"/>
      <c r="BJ220" s="3"/>
      <c r="BK220" s="3"/>
      <c r="BL220" s="3"/>
      <c r="BM220" s="3"/>
      <c r="BN220" s="3"/>
      <c r="BO220" s="3"/>
      <c r="BP220" s="3"/>
      <c r="BQ220" s="3"/>
      <c r="BR220" s="3"/>
      <c r="BS220" s="3"/>
      <c r="BT220" s="3"/>
      <c r="BU220" s="3"/>
      <c r="BV220" s="3"/>
      <c r="BW220" s="3"/>
      <c r="BX220" s="239"/>
    </row>
    <row r="221" ht="12.75" customHeight="1">
      <c r="A221" s="3"/>
      <c r="B221" s="223">
        <v>161.0</v>
      </c>
      <c r="C221" s="344"/>
      <c r="D221" s="345"/>
      <c r="E221" s="3"/>
      <c r="F221" s="3"/>
      <c r="G221" s="3"/>
      <c r="H221" s="3"/>
      <c r="I221" s="3"/>
      <c r="J221" s="3"/>
      <c r="K221" s="3"/>
      <c r="L221" s="3"/>
      <c r="M221" s="3"/>
      <c r="N221" s="3"/>
      <c r="O221" s="3"/>
      <c r="P221" s="3"/>
      <c r="Q221" s="3"/>
      <c r="R221" s="3"/>
      <c r="S221" s="239"/>
      <c r="T221" s="3"/>
      <c r="U221" s="223">
        <v>161.0</v>
      </c>
      <c r="V221" s="344"/>
      <c r="W221" s="345"/>
      <c r="X221" s="3"/>
      <c r="Y221" s="3"/>
      <c r="Z221" s="3"/>
      <c r="AA221" s="3"/>
      <c r="AB221" s="3"/>
      <c r="AC221" s="3"/>
      <c r="AD221" s="3"/>
      <c r="AE221" s="3"/>
      <c r="AF221" s="3"/>
      <c r="AG221" s="3"/>
      <c r="AH221" s="3"/>
      <c r="AI221" s="3"/>
      <c r="AJ221" s="3"/>
      <c r="AK221" s="3"/>
      <c r="AL221" s="239"/>
      <c r="AM221" s="3"/>
      <c r="AN221" s="223">
        <v>161.0</v>
      </c>
      <c r="AO221" s="344"/>
      <c r="AP221" s="345"/>
      <c r="AQ221" s="3"/>
      <c r="AR221" s="3"/>
      <c r="AS221" s="3"/>
      <c r="AT221" s="3"/>
      <c r="AU221" s="3"/>
      <c r="AV221" s="3"/>
      <c r="AW221" s="3"/>
      <c r="AX221" s="3"/>
      <c r="AY221" s="3"/>
      <c r="AZ221" s="3"/>
      <c r="BA221" s="3"/>
      <c r="BB221" s="3"/>
      <c r="BC221" s="3"/>
      <c r="BD221" s="3"/>
      <c r="BE221" s="239"/>
      <c r="BF221" s="3"/>
      <c r="BG221" s="223">
        <v>161.0</v>
      </c>
      <c r="BH221" s="344"/>
      <c r="BI221" s="345"/>
      <c r="BJ221" s="3"/>
      <c r="BK221" s="3"/>
      <c r="BL221" s="3"/>
      <c r="BM221" s="3"/>
      <c r="BN221" s="3"/>
      <c r="BO221" s="3"/>
      <c r="BP221" s="3"/>
      <c r="BQ221" s="3"/>
      <c r="BR221" s="3"/>
      <c r="BS221" s="3"/>
      <c r="BT221" s="3"/>
      <c r="BU221" s="3"/>
      <c r="BV221" s="3"/>
      <c r="BW221" s="3"/>
      <c r="BX221" s="239"/>
    </row>
    <row r="222" ht="12.75" customHeight="1">
      <c r="A222" s="3"/>
      <c r="B222" s="223">
        <v>162.0</v>
      </c>
      <c r="C222" s="344"/>
      <c r="D222" s="345"/>
      <c r="E222" s="3"/>
      <c r="F222" s="3"/>
      <c r="G222" s="3"/>
      <c r="H222" s="3"/>
      <c r="I222" s="3"/>
      <c r="J222" s="3"/>
      <c r="K222" s="3"/>
      <c r="L222" s="3"/>
      <c r="M222" s="3"/>
      <c r="N222" s="3"/>
      <c r="O222" s="3"/>
      <c r="P222" s="3"/>
      <c r="Q222" s="3"/>
      <c r="R222" s="3"/>
      <c r="S222" s="239"/>
      <c r="T222" s="3"/>
      <c r="U222" s="223">
        <v>162.0</v>
      </c>
      <c r="V222" s="344"/>
      <c r="W222" s="345"/>
      <c r="X222" s="3"/>
      <c r="Y222" s="3"/>
      <c r="Z222" s="3"/>
      <c r="AA222" s="3"/>
      <c r="AB222" s="3"/>
      <c r="AC222" s="3"/>
      <c r="AD222" s="3"/>
      <c r="AE222" s="3"/>
      <c r="AF222" s="3"/>
      <c r="AG222" s="3"/>
      <c r="AH222" s="3"/>
      <c r="AI222" s="3"/>
      <c r="AJ222" s="3"/>
      <c r="AK222" s="3"/>
      <c r="AL222" s="239"/>
      <c r="AM222" s="3"/>
      <c r="AN222" s="223">
        <v>162.0</v>
      </c>
      <c r="AO222" s="344"/>
      <c r="AP222" s="345"/>
      <c r="AQ222" s="3"/>
      <c r="AR222" s="3"/>
      <c r="AS222" s="3"/>
      <c r="AT222" s="3"/>
      <c r="AU222" s="3"/>
      <c r="AV222" s="3"/>
      <c r="AW222" s="3"/>
      <c r="AX222" s="3"/>
      <c r="AY222" s="3"/>
      <c r="AZ222" s="3"/>
      <c r="BA222" s="3"/>
      <c r="BB222" s="3"/>
      <c r="BC222" s="3"/>
      <c r="BD222" s="3"/>
      <c r="BE222" s="239"/>
      <c r="BF222" s="3"/>
      <c r="BG222" s="223">
        <v>162.0</v>
      </c>
      <c r="BH222" s="344"/>
      <c r="BI222" s="345"/>
      <c r="BJ222" s="3"/>
      <c r="BK222" s="3"/>
      <c r="BL222" s="3"/>
      <c r="BM222" s="3"/>
      <c r="BN222" s="3"/>
      <c r="BO222" s="3"/>
      <c r="BP222" s="3"/>
      <c r="BQ222" s="3"/>
      <c r="BR222" s="3"/>
      <c r="BS222" s="3"/>
      <c r="BT222" s="3"/>
      <c r="BU222" s="3"/>
      <c r="BV222" s="3"/>
      <c r="BW222" s="3"/>
      <c r="BX222" s="239"/>
    </row>
    <row r="223" ht="12.75" customHeight="1">
      <c r="A223" s="3"/>
      <c r="B223" s="223">
        <v>163.0</v>
      </c>
      <c r="C223" s="344"/>
      <c r="D223" s="345"/>
      <c r="E223" s="3"/>
      <c r="F223" s="3"/>
      <c r="G223" s="3"/>
      <c r="H223" s="3"/>
      <c r="I223" s="3"/>
      <c r="J223" s="3"/>
      <c r="K223" s="3"/>
      <c r="L223" s="3"/>
      <c r="M223" s="3"/>
      <c r="N223" s="3"/>
      <c r="O223" s="3"/>
      <c r="P223" s="3"/>
      <c r="Q223" s="3"/>
      <c r="R223" s="3"/>
      <c r="S223" s="239"/>
      <c r="T223" s="3"/>
      <c r="U223" s="223">
        <v>163.0</v>
      </c>
      <c r="V223" s="344"/>
      <c r="W223" s="345"/>
      <c r="X223" s="3"/>
      <c r="Y223" s="3"/>
      <c r="Z223" s="3"/>
      <c r="AA223" s="3"/>
      <c r="AB223" s="3"/>
      <c r="AC223" s="3"/>
      <c r="AD223" s="3"/>
      <c r="AE223" s="3"/>
      <c r="AF223" s="3"/>
      <c r="AG223" s="3"/>
      <c r="AH223" s="3"/>
      <c r="AI223" s="3"/>
      <c r="AJ223" s="3"/>
      <c r="AK223" s="3"/>
      <c r="AL223" s="239"/>
      <c r="AM223" s="3"/>
      <c r="AN223" s="223">
        <v>163.0</v>
      </c>
      <c r="AO223" s="344"/>
      <c r="AP223" s="345"/>
      <c r="AQ223" s="3"/>
      <c r="AR223" s="3"/>
      <c r="AS223" s="3"/>
      <c r="AT223" s="3"/>
      <c r="AU223" s="3"/>
      <c r="AV223" s="3"/>
      <c r="AW223" s="3"/>
      <c r="AX223" s="3"/>
      <c r="AY223" s="3"/>
      <c r="AZ223" s="3"/>
      <c r="BA223" s="3"/>
      <c r="BB223" s="3"/>
      <c r="BC223" s="3"/>
      <c r="BD223" s="3"/>
      <c r="BE223" s="239"/>
      <c r="BF223" s="3"/>
      <c r="BG223" s="223">
        <v>163.0</v>
      </c>
      <c r="BH223" s="344"/>
      <c r="BI223" s="345"/>
      <c r="BJ223" s="3"/>
      <c r="BK223" s="3"/>
      <c r="BL223" s="3"/>
      <c r="BM223" s="3"/>
      <c r="BN223" s="3"/>
      <c r="BO223" s="3"/>
      <c r="BP223" s="3"/>
      <c r="BQ223" s="3"/>
      <c r="BR223" s="3"/>
      <c r="BS223" s="3"/>
      <c r="BT223" s="3"/>
      <c r="BU223" s="3"/>
      <c r="BV223" s="3"/>
      <c r="BW223" s="3"/>
      <c r="BX223" s="239"/>
    </row>
    <row r="224" ht="12.75" customHeight="1">
      <c r="A224" s="3"/>
      <c r="B224" s="223">
        <v>164.0</v>
      </c>
      <c r="C224" s="344"/>
      <c r="D224" s="345"/>
      <c r="E224" s="3"/>
      <c r="F224" s="3"/>
      <c r="G224" s="3"/>
      <c r="H224" s="3"/>
      <c r="I224" s="3"/>
      <c r="J224" s="3"/>
      <c r="K224" s="3"/>
      <c r="L224" s="3"/>
      <c r="M224" s="3"/>
      <c r="N224" s="3"/>
      <c r="O224" s="3"/>
      <c r="P224" s="3"/>
      <c r="Q224" s="3"/>
      <c r="R224" s="3"/>
      <c r="S224" s="239"/>
      <c r="T224" s="3"/>
      <c r="U224" s="223">
        <v>164.0</v>
      </c>
      <c r="V224" s="344"/>
      <c r="W224" s="345"/>
      <c r="X224" s="3"/>
      <c r="Y224" s="3"/>
      <c r="Z224" s="3"/>
      <c r="AA224" s="3"/>
      <c r="AB224" s="3"/>
      <c r="AC224" s="3"/>
      <c r="AD224" s="3"/>
      <c r="AE224" s="3"/>
      <c r="AF224" s="3"/>
      <c r="AG224" s="3"/>
      <c r="AH224" s="3"/>
      <c r="AI224" s="3"/>
      <c r="AJ224" s="3"/>
      <c r="AK224" s="3"/>
      <c r="AL224" s="239"/>
      <c r="AM224" s="3"/>
      <c r="AN224" s="223">
        <v>164.0</v>
      </c>
      <c r="AO224" s="344"/>
      <c r="AP224" s="345"/>
      <c r="AQ224" s="3"/>
      <c r="AR224" s="3"/>
      <c r="AS224" s="3"/>
      <c r="AT224" s="3"/>
      <c r="AU224" s="3"/>
      <c r="AV224" s="3"/>
      <c r="AW224" s="3"/>
      <c r="AX224" s="3"/>
      <c r="AY224" s="3"/>
      <c r="AZ224" s="3"/>
      <c r="BA224" s="3"/>
      <c r="BB224" s="3"/>
      <c r="BC224" s="3"/>
      <c r="BD224" s="3"/>
      <c r="BE224" s="239"/>
      <c r="BF224" s="3"/>
      <c r="BG224" s="223">
        <v>164.0</v>
      </c>
      <c r="BH224" s="344"/>
      <c r="BI224" s="345"/>
      <c r="BJ224" s="3"/>
      <c r="BK224" s="3"/>
      <c r="BL224" s="3"/>
      <c r="BM224" s="3"/>
      <c r="BN224" s="3"/>
      <c r="BO224" s="3"/>
      <c r="BP224" s="3"/>
      <c r="BQ224" s="3"/>
      <c r="BR224" s="3"/>
      <c r="BS224" s="3"/>
      <c r="BT224" s="3"/>
      <c r="BU224" s="3"/>
      <c r="BV224" s="3"/>
      <c r="BW224" s="3"/>
      <c r="BX224" s="239"/>
    </row>
    <row r="225" ht="12.75" customHeight="1">
      <c r="A225" s="3"/>
      <c r="B225" s="223">
        <v>165.0</v>
      </c>
      <c r="C225" s="344"/>
      <c r="D225" s="345"/>
      <c r="E225" s="3"/>
      <c r="F225" s="3"/>
      <c r="G225" s="3"/>
      <c r="H225" s="3"/>
      <c r="I225" s="3"/>
      <c r="J225" s="3"/>
      <c r="K225" s="3"/>
      <c r="L225" s="3"/>
      <c r="M225" s="3"/>
      <c r="N225" s="3"/>
      <c r="O225" s="3"/>
      <c r="P225" s="3"/>
      <c r="Q225" s="3"/>
      <c r="R225" s="3"/>
      <c r="S225" s="239"/>
      <c r="T225" s="3"/>
      <c r="U225" s="223">
        <v>165.0</v>
      </c>
      <c r="V225" s="344"/>
      <c r="W225" s="345"/>
      <c r="X225" s="3"/>
      <c r="Y225" s="3"/>
      <c r="Z225" s="3"/>
      <c r="AA225" s="3"/>
      <c r="AB225" s="3"/>
      <c r="AC225" s="3"/>
      <c r="AD225" s="3"/>
      <c r="AE225" s="3"/>
      <c r="AF225" s="3"/>
      <c r="AG225" s="3"/>
      <c r="AH225" s="3"/>
      <c r="AI225" s="3"/>
      <c r="AJ225" s="3"/>
      <c r="AK225" s="3"/>
      <c r="AL225" s="239"/>
      <c r="AM225" s="3"/>
      <c r="AN225" s="223">
        <v>165.0</v>
      </c>
      <c r="AO225" s="344"/>
      <c r="AP225" s="345"/>
      <c r="AQ225" s="3"/>
      <c r="AR225" s="3"/>
      <c r="AS225" s="3"/>
      <c r="AT225" s="3"/>
      <c r="AU225" s="3"/>
      <c r="AV225" s="3"/>
      <c r="AW225" s="3"/>
      <c r="AX225" s="3"/>
      <c r="AY225" s="3"/>
      <c r="AZ225" s="3"/>
      <c r="BA225" s="3"/>
      <c r="BB225" s="3"/>
      <c r="BC225" s="3"/>
      <c r="BD225" s="3"/>
      <c r="BE225" s="239"/>
      <c r="BF225" s="3"/>
      <c r="BG225" s="223">
        <v>165.0</v>
      </c>
      <c r="BH225" s="344"/>
      <c r="BI225" s="345"/>
      <c r="BJ225" s="3"/>
      <c r="BK225" s="3"/>
      <c r="BL225" s="3"/>
      <c r="BM225" s="3"/>
      <c r="BN225" s="3"/>
      <c r="BO225" s="3"/>
      <c r="BP225" s="3"/>
      <c r="BQ225" s="3"/>
      <c r="BR225" s="3"/>
      <c r="BS225" s="3"/>
      <c r="BT225" s="3"/>
      <c r="BU225" s="3"/>
      <c r="BV225" s="3"/>
      <c r="BW225" s="3"/>
      <c r="BX225" s="239"/>
    </row>
    <row r="226" ht="12.75" customHeight="1">
      <c r="A226" s="3"/>
      <c r="B226" s="223">
        <v>166.0</v>
      </c>
      <c r="C226" s="344"/>
      <c r="D226" s="345"/>
      <c r="E226" s="3"/>
      <c r="F226" s="3"/>
      <c r="G226" s="3"/>
      <c r="H226" s="3"/>
      <c r="I226" s="3"/>
      <c r="J226" s="3"/>
      <c r="K226" s="3"/>
      <c r="L226" s="3"/>
      <c r="M226" s="3"/>
      <c r="N226" s="3"/>
      <c r="O226" s="3"/>
      <c r="P226" s="3"/>
      <c r="Q226" s="3"/>
      <c r="R226" s="3"/>
      <c r="S226" s="239"/>
      <c r="T226" s="3"/>
      <c r="U226" s="223">
        <v>166.0</v>
      </c>
      <c r="V226" s="344"/>
      <c r="W226" s="345"/>
      <c r="X226" s="3"/>
      <c r="Y226" s="3"/>
      <c r="Z226" s="3"/>
      <c r="AA226" s="3"/>
      <c r="AB226" s="3"/>
      <c r="AC226" s="3"/>
      <c r="AD226" s="3"/>
      <c r="AE226" s="3"/>
      <c r="AF226" s="3"/>
      <c r="AG226" s="3"/>
      <c r="AH226" s="3"/>
      <c r="AI226" s="3"/>
      <c r="AJ226" s="3"/>
      <c r="AK226" s="3"/>
      <c r="AL226" s="239"/>
      <c r="AM226" s="3"/>
      <c r="AN226" s="223">
        <v>166.0</v>
      </c>
      <c r="AO226" s="344"/>
      <c r="AP226" s="345"/>
      <c r="AQ226" s="3"/>
      <c r="AR226" s="3"/>
      <c r="AS226" s="3"/>
      <c r="AT226" s="3"/>
      <c r="AU226" s="3"/>
      <c r="AV226" s="3"/>
      <c r="AW226" s="3"/>
      <c r="AX226" s="3"/>
      <c r="AY226" s="3"/>
      <c r="AZ226" s="3"/>
      <c r="BA226" s="3"/>
      <c r="BB226" s="3"/>
      <c r="BC226" s="3"/>
      <c r="BD226" s="3"/>
      <c r="BE226" s="239"/>
      <c r="BF226" s="3"/>
      <c r="BG226" s="223">
        <v>166.0</v>
      </c>
      <c r="BH226" s="344"/>
      <c r="BI226" s="345"/>
      <c r="BJ226" s="3"/>
      <c r="BK226" s="3"/>
      <c r="BL226" s="3"/>
      <c r="BM226" s="3"/>
      <c r="BN226" s="3"/>
      <c r="BO226" s="3"/>
      <c r="BP226" s="3"/>
      <c r="BQ226" s="3"/>
      <c r="BR226" s="3"/>
      <c r="BS226" s="3"/>
      <c r="BT226" s="3"/>
      <c r="BU226" s="3"/>
      <c r="BV226" s="3"/>
      <c r="BW226" s="3"/>
      <c r="BX226" s="239"/>
    </row>
    <row r="227" ht="12.75" customHeight="1">
      <c r="A227" s="3"/>
      <c r="B227" s="223">
        <v>167.0</v>
      </c>
      <c r="C227" s="344"/>
      <c r="D227" s="345"/>
      <c r="E227" s="3"/>
      <c r="F227" s="3"/>
      <c r="G227" s="3"/>
      <c r="H227" s="3"/>
      <c r="I227" s="3"/>
      <c r="J227" s="3"/>
      <c r="K227" s="3"/>
      <c r="L227" s="3"/>
      <c r="M227" s="3"/>
      <c r="N227" s="3"/>
      <c r="O227" s="3"/>
      <c r="P227" s="3"/>
      <c r="Q227" s="3"/>
      <c r="R227" s="3"/>
      <c r="S227" s="239"/>
      <c r="T227" s="3"/>
      <c r="U227" s="223">
        <v>167.0</v>
      </c>
      <c r="V227" s="344"/>
      <c r="W227" s="345"/>
      <c r="X227" s="3"/>
      <c r="Y227" s="3"/>
      <c r="Z227" s="3"/>
      <c r="AA227" s="3"/>
      <c r="AB227" s="3"/>
      <c r="AC227" s="3"/>
      <c r="AD227" s="3"/>
      <c r="AE227" s="3"/>
      <c r="AF227" s="3"/>
      <c r="AG227" s="3"/>
      <c r="AH227" s="3"/>
      <c r="AI227" s="3"/>
      <c r="AJ227" s="3"/>
      <c r="AK227" s="3"/>
      <c r="AL227" s="239"/>
      <c r="AM227" s="3"/>
      <c r="AN227" s="223">
        <v>167.0</v>
      </c>
      <c r="AO227" s="344"/>
      <c r="AP227" s="345"/>
      <c r="AQ227" s="3"/>
      <c r="AR227" s="3"/>
      <c r="AS227" s="3"/>
      <c r="AT227" s="3"/>
      <c r="AU227" s="3"/>
      <c r="AV227" s="3"/>
      <c r="AW227" s="3"/>
      <c r="AX227" s="3"/>
      <c r="AY227" s="3"/>
      <c r="AZ227" s="3"/>
      <c r="BA227" s="3"/>
      <c r="BB227" s="3"/>
      <c r="BC227" s="3"/>
      <c r="BD227" s="3"/>
      <c r="BE227" s="239"/>
      <c r="BF227" s="3"/>
      <c r="BG227" s="223">
        <v>167.0</v>
      </c>
      <c r="BH227" s="344"/>
      <c r="BI227" s="345"/>
      <c r="BJ227" s="3"/>
      <c r="BK227" s="3"/>
      <c r="BL227" s="3"/>
      <c r="BM227" s="3"/>
      <c r="BN227" s="3"/>
      <c r="BO227" s="3"/>
      <c r="BP227" s="3"/>
      <c r="BQ227" s="3"/>
      <c r="BR227" s="3"/>
      <c r="BS227" s="3"/>
      <c r="BT227" s="3"/>
      <c r="BU227" s="3"/>
      <c r="BV227" s="3"/>
      <c r="BW227" s="3"/>
      <c r="BX227" s="239"/>
    </row>
    <row r="228" ht="12.75" customHeight="1">
      <c r="A228" s="3"/>
      <c r="B228" s="223">
        <v>168.0</v>
      </c>
      <c r="C228" s="344"/>
      <c r="D228" s="345"/>
      <c r="E228" s="3"/>
      <c r="F228" s="3"/>
      <c r="G228" s="3"/>
      <c r="H228" s="3"/>
      <c r="I228" s="3"/>
      <c r="J228" s="3"/>
      <c r="K228" s="3"/>
      <c r="L228" s="3"/>
      <c r="M228" s="3"/>
      <c r="N228" s="3"/>
      <c r="O228" s="3"/>
      <c r="P228" s="3"/>
      <c r="Q228" s="3"/>
      <c r="R228" s="3"/>
      <c r="S228" s="239"/>
      <c r="T228" s="3"/>
      <c r="U228" s="223">
        <v>168.0</v>
      </c>
      <c r="V228" s="344"/>
      <c r="W228" s="345"/>
      <c r="X228" s="3"/>
      <c r="Y228" s="3"/>
      <c r="Z228" s="3"/>
      <c r="AA228" s="3"/>
      <c r="AB228" s="3"/>
      <c r="AC228" s="3"/>
      <c r="AD228" s="3"/>
      <c r="AE228" s="3"/>
      <c r="AF228" s="3"/>
      <c r="AG228" s="3"/>
      <c r="AH228" s="3"/>
      <c r="AI228" s="3"/>
      <c r="AJ228" s="3"/>
      <c r="AK228" s="3"/>
      <c r="AL228" s="239"/>
      <c r="AM228" s="3"/>
      <c r="AN228" s="223">
        <v>168.0</v>
      </c>
      <c r="AO228" s="344"/>
      <c r="AP228" s="345"/>
      <c r="AQ228" s="3"/>
      <c r="AR228" s="3"/>
      <c r="AS228" s="3"/>
      <c r="AT228" s="3"/>
      <c r="AU228" s="3"/>
      <c r="AV228" s="3"/>
      <c r="AW228" s="3"/>
      <c r="AX228" s="3"/>
      <c r="AY228" s="3"/>
      <c r="AZ228" s="3"/>
      <c r="BA228" s="3"/>
      <c r="BB228" s="3"/>
      <c r="BC228" s="3"/>
      <c r="BD228" s="3"/>
      <c r="BE228" s="239"/>
      <c r="BF228" s="3"/>
      <c r="BG228" s="223">
        <v>168.0</v>
      </c>
      <c r="BH228" s="344"/>
      <c r="BI228" s="345"/>
      <c r="BJ228" s="3"/>
      <c r="BK228" s="3"/>
      <c r="BL228" s="3"/>
      <c r="BM228" s="3"/>
      <c r="BN228" s="3"/>
      <c r="BO228" s="3"/>
      <c r="BP228" s="3"/>
      <c r="BQ228" s="3"/>
      <c r="BR228" s="3"/>
      <c r="BS228" s="3"/>
      <c r="BT228" s="3"/>
      <c r="BU228" s="3"/>
      <c r="BV228" s="3"/>
      <c r="BW228" s="3"/>
      <c r="BX228" s="239"/>
    </row>
    <row r="229" ht="12.75" customHeight="1">
      <c r="A229" s="3"/>
      <c r="B229" s="223">
        <v>169.0</v>
      </c>
      <c r="C229" s="344"/>
      <c r="D229" s="345"/>
      <c r="E229" s="3"/>
      <c r="F229" s="3"/>
      <c r="G229" s="3"/>
      <c r="H229" s="3"/>
      <c r="I229" s="3"/>
      <c r="J229" s="3"/>
      <c r="K229" s="3"/>
      <c r="L229" s="3"/>
      <c r="M229" s="3"/>
      <c r="N229" s="3"/>
      <c r="O229" s="3"/>
      <c r="P229" s="3"/>
      <c r="Q229" s="3"/>
      <c r="R229" s="3"/>
      <c r="S229" s="239"/>
      <c r="T229" s="3"/>
      <c r="U229" s="223">
        <v>169.0</v>
      </c>
      <c r="V229" s="344"/>
      <c r="W229" s="345"/>
      <c r="X229" s="3"/>
      <c r="Y229" s="3"/>
      <c r="Z229" s="3"/>
      <c r="AA229" s="3"/>
      <c r="AB229" s="3"/>
      <c r="AC229" s="3"/>
      <c r="AD229" s="3"/>
      <c r="AE229" s="3"/>
      <c r="AF229" s="3"/>
      <c r="AG229" s="3"/>
      <c r="AH229" s="3"/>
      <c r="AI229" s="3"/>
      <c r="AJ229" s="3"/>
      <c r="AK229" s="3"/>
      <c r="AL229" s="239"/>
      <c r="AM229" s="3"/>
      <c r="AN229" s="223">
        <v>169.0</v>
      </c>
      <c r="AO229" s="344"/>
      <c r="AP229" s="345"/>
      <c r="AQ229" s="3"/>
      <c r="AR229" s="3"/>
      <c r="AS229" s="3"/>
      <c r="AT229" s="3"/>
      <c r="AU229" s="3"/>
      <c r="AV229" s="3"/>
      <c r="AW229" s="3"/>
      <c r="AX229" s="3"/>
      <c r="AY229" s="3"/>
      <c r="AZ229" s="3"/>
      <c r="BA229" s="3"/>
      <c r="BB229" s="3"/>
      <c r="BC229" s="3"/>
      <c r="BD229" s="3"/>
      <c r="BE229" s="239"/>
      <c r="BF229" s="3"/>
      <c r="BG229" s="223">
        <v>169.0</v>
      </c>
      <c r="BH229" s="344"/>
      <c r="BI229" s="345"/>
      <c r="BJ229" s="3"/>
      <c r="BK229" s="3"/>
      <c r="BL229" s="3"/>
      <c r="BM229" s="3"/>
      <c r="BN229" s="3"/>
      <c r="BO229" s="3"/>
      <c r="BP229" s="3"/>
      <c r="BQ229" s="3"/>
      <c r="BR229" s="3"/>
      <c r="BS229" s="3"/>
      <c r="BT229" s="3"/>
      <c r="BU229" s="3"/>
      <c r="BV229" s="3"/>
      <c r="BW229" s="3"/>
      <c r="BX229" s="239"/>
    </row>
    <row r="230" ht="12.75" customHeight="1">
      <c r="A230" s="3"/>
      <c r="B230" s="223">
        <v>170.0</v>
      </c>
      <c r="C230" s="344"/>
      <c r="D230" s="345"/>
      <c r="E230" s="3"/>
      <c r="F230" s="3"/>
      <c r="G230" s="3"/>
      <c r="H230" s="3"/>
      <c r="I230" s="3"/>
      <c r="J230" s="3"/>
      <c r="K230" s="3"/>
      <c r="L230" s="3"/>
      <c r="M230" s="3"/>
      <c r="N230" s="3"/>
      <c r="O230" s="3"/>
      <c r="P230" s="3"/>
      <c r="Q230" s="3"/>
      <c r="R230" s="3"/>
      <c r="S230" s="239"/>
      <c r="T230" s="3"/>
      <c r="U230" s="223">
        <v>170.0</v>
      </c>
      <c r="V230" s="344"/>
      <c r="W230" s="345"/>
      <c r="X230" s="3"/>
      <c r="Y230" s="3"/>
      <c r="Z230" s="3"/>
      <c r="AA230" s="3"/>
      <c r="AB230" s="3"/>
      <c r="AC230" s="3"/>
      <c r="AD230" s="3"/>
      <c r="AE230" s="3"/>
      <c r="AF230" s="3"/>
      <c r="AG230" s="3"/>
      <c r="AH230" s="3"/>
      <c r="AI230" s="3"/>
      <c r="AJ230" s="3"/>
      <c r="AK230" s="3"/>
      <c r="AL230" s="239"/>
      <c r="AM230" s="3"/>
      <c r="AN230" s="223">
        <v>170.0</v>
      </c>
      <c r="AO230" s="344"/>
      <c r="AP230" s="345"/>
      <c r="AQ230" s="3"/>
      <c r="AR230" s="3"/>
      <c r="AS230" s="3"/>
      <c r="AT230" s="3"/>
      <c r="AU230" s="3"/>
      <c r="AV230" s="3"/>
      <c r="AW230" s="3"/>
      <c r="AX230" s="3"/>
      <c r="AY230" s="3"/>
      <c r="AZ230" s="3"/>
      <c r="BA230" s="3"/>
      <c r="BB230" s="3"/>
      <c r="BC230" s="3"/>
      <c r="BD230" s="3"/>
      <c r="BE230" s="239"/>
      <c r="BF230" s="3"/>
      <c r="BG230" s="223">
        <v>170.0</v>
      </c>
      <c r="BH230" s="344"/>
      <c r="BI230" s="345"/>
      <c r="BJ230" s="3"/>
      <c r="BK230" s="3"/>
      <c r="BL230" s="3"/>
      <c r="BM230" s="3"/>
      <c r="BN230" s="3"/>
      <c r="BO230" s="3"/>
      <c r="BP230" s="3"/>
      <c r="BQ230" s="3"/>
      <c r="BR230" s="3"/>
      <c r="BS230" s="3"/>
      <c r="BT230" s="3"/>
      <c r="BU230" s="3"/>
      <c r="BV230" s="3"/>
      <c r="BW230" s="3"/>
      <c r="BX230" s="239"/>
    </row>
    <row r="231" ht="12.75" customHeight="1">
      <c r="A231" s="3"/>
      <c r="B231" s="223">
        <v>171.0</v>
      </c>
      <c r="C231" s="344"/>
      <c r="D231" s="345"/>
      <c r="E231" s="3"/>
      <c r="F231" s="3"/>
      <c r="G231" s="3"/>
      <c r="H231" s="3"/>
      <c r="I231" s="3"/>
      <c r="J231" s="3"/>
      <c r="K231" s="3"/>
      <c r="L231" s="3"/>
      <c r="M231" s="3"/>
      <c r="N231" s="3"/>
      <c r="O231" s="3"/>
      <c r="P231" s="3"/>
      <c r="Q231" s="3"/>
      <c r="R231" s="3"/>
      <c r="S231" s="239"/>
      <c r="T231" s="3"/>
      <c r="U231" s="223">
        <v>171.0</v>
      </c>
      <c r="V231" s="344"/>
      <c r="W231" s="345"/>
      <c r="X231" s="3"/>
      <c r="Y231" s="3"/>
      <c r="Z231" s="3"/>
      <c r="AA231" s="3"/>
      <c r="AB231" s="3"/>
      <c r="AC231" s="3"/>
      <c r="AD231" s="3"/>
      <c r="AE231" s="3"/>
      <c r="AF231" s="3"/>
      <c r="AG231" s="3"/>
      <c r="AH231" s="3"/>
      <c r="AI231" s="3"/>
      <c r="AJ231" s="3"/>
      <c r="AK231" s="3"/>
      <c r="AL231" s="239"/>
      <c r="AM231" s="3"/>
      <c r="AN231" s="223">
        <v>171.0</v>
      </c>
      <c r="AO231" s="344"/>
      <c r="AP231" s="345"/>
      <c r="AQ231" s="3"/>
      <c r="AR231" s="3"/>
      <c r="AS231" s="3"/>
      <c r="AT231" s="3"/>
      <c r="AU231" s="3"/>
      <c r="AV231" s="3"/>
      <c r="AW231" s="3"/>
      <c r="AX231" s="3"/>
      <c r="AY231" s="3"/>
      <c r="AZ231" s="3"/>
      <c r="BA231" s="3"/>
      <c r="BB231" s="3"/>
      <c r="BC231" s="3"/>
      <c r="BD231" s="3"/>
      <c r="BE231" s="239"/>
      <c r="BF231" s="3"/>
      <c r="BG231" s="223">
        <v>171.0</v>
      </c>
      <c r="BH231" s="344"/>
      <c r="BI231" s="345"/>
      <c r="BJ231" s="3"/>
      <c r="BK231" s="3"/>
      <c r="BL231" s="3"/>
      <c r="BM231" s="3"/>
      <c r="BN231" s="3"/>
      <c r="BO231" s="3"/>
      <c r="BP231" s="3"/>
      <c r="BQ231" s="3"/>
      <c r="BR231" s="3"/>
      <c r="BS231" s="3"/>
      <c r="BT231" s="3"/>
      <c r="BU231" s="3"/>
      <c r="BV231" s="3"/>
      <c r="BW231" s="3"/>
      <c r="BX231" s="239"/>
    </row>
    <row r="232" ht="12.75" customHeight="1">
      <c r="A232" s="3"/>
      <c r="B232" s="223">
        <v>172.0</v>
      </c>
      <c r="C232" s="344"/>
      <c r="D232" s="345"/>
      <c r="E232" s="3"/>
      <c r="F232" s="3"/>
      <c r="G232" s="3"/>
      <c r="H232" s="3"/>
      <c r="I232" s="3"/>
      <c r="J232" s="3"/>
      <c r="K232" s="3"/>
      <c r="L232" s="3"/>
      <c r="M232" s="3"/>
      <c r="N232" s="3"/>
      <c r="O232" s="3"/>
      <c r="P232" s="3"/>
      <c r="Q232" s="3"/>
      <c r="R232" s="3"/>
      <c r="S232" s="239"/>
      <c r="T232" s="3"/>
      <c r="U232" s="223">
        <v>172.0</v>
      </c>
      <c r="V232" s="344"/>
      <c r="W232" s="345"/>
      <c r="X232" s="3"/>
      <c r="Y232" s="3"/>
      <c r="Z232" s="3"/>
      <c r="AA232" s="3"/>
      <c r="AB232" s="3"/>
      <c r="AC232" s="3"/>
      <c r="AD232" s="3"/>
      <c r="AE232" s="3"/>
      <c r="AF232" s="3"/>
      <c r="AG232" s="3"/>
      <c r="AH232" s="3"/>
      <c r="AI232" s="3"/>
      <c r="AJ232" s="3"/>
      <c r="AK232" s="3"/>
      <c r="AL232" s="239"/>
      <c r="AM232" s="3"/>
      <c r="AN232" s="223">
        <v>172.0</v>
      </c>
      <c r="AO232" s="344"/>
      <c r="AP232" s="345"/>
      <c r="AQ232" s="3"/>
      <c r="AR232" s="3"/>
      <c r="AS232" s="3"/>
      <c r="AT232" s="3"/>
      <c r="AU232" s="3"/>
      <c r="AV232" s="3"/>
      <c r="AW232" s="3"/>
      <c r="AX232" s="3"/>
      <c r="AY232" s="3"/>
      <c r="AZ232" s="3"/>
      <c r="BA232" s="3"/>
      <c r="BB232" s="3"/>
      <c r="BC232" s="3"/>
      <c r="BD232" s="3"/>
      <c r="BE232" s="239"/>
      <c r="BF232" s="3"/>
      <c r="BG232" s="223">
        <v>172.0</v>
      </c>
      <c r="BH232" s="344"/>
      <c r="BI232" s="345"/>
      <c r="BJ232" s="3"/>
      <c r="BK232" s="3"/>
      <c r="BL232" s="3"/>
      <c r="BM232" s="3"/>
      <c r="BN232" s="3"/>
      <c r="BO232" s="3"/>
      <c r="BP232" s="3"/>
      <c r="BQ232" s="3"/>
      <c r="BR232" s="3"/>
      <c r="BS232" s="3"/>
      <c r="BT232" s="3"/>
      <c r="BU232" s="3"/>
      <c r="BV232" s="3"/>
      <c r="BW232" s="3"/>
      <c r="BX232" s="239"/>
    </row>
    <row r="233" ht="12.75" customHeight="1">
      <c r="A233" s="3"/>
      <c r="B233" s="223">
        <v>173.0</v>
      </c>
      <c r="C233" s="344"/>
      <c r="D233" s="345"/>
      <c r="E233" s="3"/>
      <c r="F233" s="3"/>
      <c r="G233" s="3"/>
      <c r="H233" s="3"/>
      <c r="I233" s="3"/>
      <c r="J233" s="3"/>
      <c r="K233" s="3"/>
      <c r="L233" s="3"/>
      <c r="M233" s="3"/>
      <c r="N233" s="3"/>
      <c r="O233" s="3"/>
      <c r="P233" s="3"/>
      <c r="Q233" s="3"/>
      <c r="R233" s="3"/>
      <c r="S233" s="239"/>
      <c r="T233" s="3"/>
      <c r="U233" s="223">
        <v>173.0</v>
      </c>
      <c r="V233" s="344"/>
      <c r="W233" s="345"/>
      <c r="X233" s="3"/>
      <c r="Y233" s="3"/>
      <c r="Z233" s="3"/>
      <c r="AA233" s="3"/>
      <c r="AB233" s="3"/>
      <c r="AC233" s="3"/>
      <c r="AD233" s="3"/>
      <c r="AE233" s="3"/>
      <c r="AF233" s="3"/>
      <c r="AG233" s="3"/>
      <c r="AH233" s="3"/>
      <c r="AI233" s="3"/>
      <c r="AJ233" s="3"/>
      <c r="AK233" s="3"/>
      <c r="AL233" s="239"/>
      <c r="AM233" s="3"/>
      <c r="AN233" s="223">
        <v>173.0</v>
      </c>
      <c r="AO233" s="344"/>
      <c r="AP233" s="345"/>
      <c r="AQ233" s="3"/>
      <c r="AR233" s="3"/>
      <c r="AS233" s="3"/>
      <c r="AT233" s="3"/>
      <c r="AU233" s="3"/>
      <c r="AV233" s="3"/>
      <c r="AW233" s="3"/>
      <c r="AX233" s="3"/>
      <c r="AY233" s="3"/>
      <c r="AZ233" s="3"/>
      <c r="BA233" s="3"/>
      <c r="BB233" s="3"/>
      <c r="BC233" s="3"/>
      <c r="BD233" s="3"/>
      <c r="BE233" s="239"/>
      <c r="BF233" s="3"/>
      <c r="BG233" s="223">
        <v>173.0</v>
      </c>
      <c r="BH233" s="344"/>
      <c r="BI233" s="345"/>
      <c r="BJ233" s="3"/>
      <c r="BK233" s="3"/>
      <c r="BL233" s="3"/>
      <c r="BM233" s="3"/>
      <c r="BN233" s="3"/>
      <c r="BO233" s="3"/>
      <c r="BP233" s="3"/>
      <c r="BQ233" s="3"/>
      <c r="BR233" s="3"/>
      <c r="BS233" s="3"/>
      <c r="BT233" s="3"/>
      <c r="BU233" s="3"/>
      <c r="BV233" s="3"/>
      <c r="BW233" s="3"/>
      <c r="BX233" s="239"/>
    </row>
    <row r="234" ht="12.75" customHeight="1">
      <c r="A234" s="3"/>
      <c r="B234" s="223">
        <v>174.0</v>
      </c>
      <c r="C234" s="344"/>
      <c r="D234" s="345"/>
      <c r="E234" s="3"/>
      <c r="F234" s="3"/>
      <c r="G234" s="3"/>
      <c r="H234" s="3"/>
      <c r="I234" s="3"/>
      <c r="J234" s="3"/>
      <c r="K234" s="3"/>
      <c r="L234" s="3"/>
      <c r="M234" s="3"/>
      <c r="N234" s="3"/>
      <c r="O234" s="3"/>
      <c r="P234" s="3"/>
      <c r="Q234" s="3"/>
      <c r="R234" s="3"/>
      <c r="S234" s="239"/>
      <c r="T234" s="3"/>
      <c r="U234" s="223">
        <v>174.0</v>
      </c>
      <c r="V234" s="344"/>
      <c r="W234" s="345"/>
      <c r="X234" s="3"/>
      <c r="Y234" s="3"/>
      <c r="Z234" s="3"/>
      <c r="AA234" s="3"/>
      <c r="AB234" s="3"/>
      <c r="AC234" s="3"/>
      <c r="AD234" s="3"/>
      <c r="AE234" s="3"/>
      <c r="AF234" s="3"/>
      <c r="AG234" s="3"/>
      <c r="AH234" s="3"/>
      <c r="AI234" s="3"/>
      <c r="AJ234" s="3"/>
      <c r="AK234" s="3"/>
      <c r="AL234" s="239"/>
      <c r="AM234" s="3"/>
      <c r="AN234" s="223">
        <v>174.0</v>
      </c>
      <c r="AO234" s="344"/>
      <c r="AP234" s="345"/>
      <c r="AQ234" s="3"/>
      <c r="AR234" s="3"/>
      <c r="AS234" s="3"/>
      <c r="AT234" s="3"/>
      <c r="AU234" s="3"/>
      <c r="AV234" s="3"/>
      <c r="AW234" s="3"/>
      <c r="AX234" s="3"/>
      <c r="AY234" s="3"/>
      <c r="AZ234" s="3"/>
      <c r="BA234" s="3"/>
      <c r="BB234" s="3"/>
      <c r="BC234" s="3"/>
      <c r="BD234" s="3"/>
      <c r="BE234" s="239"/>
      <c r="BF234" s="3"/>
      <c r="BG234" s="223">
        <v>174.0</v>
      </c>
      <c r="BH234" s="344"/>
      <c r="BI234" s="345"/>
      <c r="BJ234" s="3"/>
      <c r="BK234" s="3"/>
      <c r="BL234" s="3"/>
      <c r="BM234" s="3"/>
      <c r="BN234" s="3"/>
      <c r="BO234" s="3"/>
      <c r="BP234" s="3"/>
      <c r="BQ234" s="3"/>
      <c r="BR234" s="3"/>
      <c r="BS234" s="3"/>
      <c r="BT234" s="3"/>
      <c r="BU234" s="3"/>
      <c r="BV234" s="3"/>
      <c r="BW234" s="3"/>
      <c r="BX234" s="239"/>
    </row>
    <row r="235" ht="12.75" customHeight="1">
      <c r="A235" s="3"/>
      <c r="B235" s="223">
        <v>175.0</v>
      </c>
      <c r="C235" s="344"/>
      <c r="D235" s="345"/>
      <c r="E235" s="3"/>
      <c r="F235" s="3"/>
      <c r="G235" s="3"/>
      <c r="H235" s="3"/>
      <c r="I235" s="3"/>
      <c r="J235" s="3"/>
      <c r="K235" s="3"/>
      <c r="L235" s="3"/>
      <c r="M235" s="3"/>
      <c r="N235" s="3"/>
      <c r="O235" s="3"/>
      <c r="P235" s="3"/>
      <c r="Q235" s="3"/>
      <c r="R235" s="3"/>
      <c r="S235" s="239"/>
      <c r="T235" s="3"/>
      <c r="U235" s="223">
        <v>175.0</v>
      </c>
      <c r="V235" s="344"/>
      <c r="W235" s="345"/>
      <c r="X235" s="3"/>
      <c r="Y235" s="3"/>
      <c r="Z235" s="3"/>
      <c r="AA235" s="3"/>
      <c r="AB235" s="3"/>
      <c r="AC235" s="3"/>
      <c r="AD235" s="3"/>
      <c r="AE235" s="3"/>
      <c r="AF235" s="3"/>
      <c r="AG235" s="3"/>
      <c r="AH235" s="3"/>
      <c r="AI235" s="3"/>
      <c r="AJ235" s="3"/>
      <c r="AK235" s="3"/>
      <c r="AL235" s="239"/>
      <c r="AM235" s="3"/>
      <c r="AN235" s="223">
        <v>175.0</v>
      </c>
      <c r="AO235" s="344"/>
      <c r="AP235" s="345"/>
      <c r="AQ235" s="3"/>
      <c r="AR235" s="3"/>
      <c r="AS235" s="3"/>
      <c r="AT235" s="3"/>
      <c r="AU235" s="3"/>
      <c r="AV235" s="3"/>
      <c r="AW235" s="3"/>
      <c r="AX235" s="3"/>
      <c r="AY235" s="3"/>
      <c r="AZ235" s="3"/>
      <c r="BA235" s="3"/>
      <c r="BB235" s="3"/>
      <c r="BC235" s="3"/>
      <c r="BD235" s="3"/>
      <c r="BE235" s="239"/>
      <c r="BF235" s="3"/>
      <c r="BG235" s="223">
        <v>175.0</v>
      </c>
      <c r="BH235" s="344"/>
      <c r="BI235" s="345"/>
      <c r="BJ235" s="3"/>
      <c r="BK235" s="3"/>
      <c r="BL235" s="3"/>
      <c r="BM235" s="3"/>
      <c r="BN235" s="3"/>
      <c r="BO235" s="3"/>
      <c r="BP235" s="3"/>
      <c r="BQ235" s="3"/>
      <c r="BR235" s="3"/>
      <c r="BS235" s="3"/>
      <c r="BT235" s="3"/>
      <c r="BU235" s="3"/>
      <c r="BV235" s="3"/>
      <c r="BW235" s="3"/>
      <c r="BX235" s="239"/>
    </row>
    <row r="236" ht="12.75" customHeight="1">
      <c r="A236" s="3"/>
      <c r="B236" s="223">
        <v>176.0</v>
      </c>
      <c r="C236" s="344"/>
      <c r="D236" s="345"/>
      <c r="E236" s="3"/>
      <c r="F236" s="3"/>
      <c r="G236" s="3"/>
      <c r="H236" s="3"/>
      <c r="I236" s="3"/>
      <c r="J236" s="3"/>
      <c r="K236" s="3"/>
      <c r="L236" s="3"/>
      <c r="M236" s="3"/>
      <c r="N236" s="3"/>
      <c r="O236" s="3"/>
      <c r="P236" s="3"/>
      <c r="Q236" s="3"/>
      <c r="R236" s="3"/>
      <c r="S236" s="239"/>
      <c r="T236" s="3"/>
      <c r="U236" s="223">
        <v>176.0</v>
      </c>
      <c r="V236" s="344"/>
      <c r="W236" s="345"/>
      <c r="X236" s="3"/>
      <c r="Y236" s="3"/>
      <c r="Z236" s="3"/>
      <c r="AA236" s="3"/>
      <c r="AB236" s="3"/>
      <c r="AC236" s="3"/>
      <c r="AD236" s="3"/>
      <c r="AE236" s="3"/>
      <c r="AF236" s="3"/>
      <c r="AG236" s="3"/>
      <c r="AH236" s="3"/>
      <c r="AI236" s="3"/>
      <c r="AJ236" s="3"/>
      <c r="AK236" s="3"/>
      <c r="AL236" s="239"/>
      <c r="AM236" s="3"/>
      <c r="AN236" s="223">
        <v>176.0</v>
      </c>
      <c r="AO236" s="344"/>
      <c r="AP236" s="345"/>
      <c r="AQ236" s="3"/>
      <c r="AR236" s="3"/>
      <c r="AS236" s="3"/>
      <c r="AT236" s="3"/>
      <c r="AU236" s="3"/>
      <c r="AV236" s="3"/>
      <c r="AW236" s="3"/>
      <c r="AX236" s="3"/>
      <c r="AY236" s="3"/>
      <c r="AZ236" s="3"/>
      <c r="BA236" s="3"/>
      <c r="BB236" s="3"/>
      <c r="BC236" s="3"/>
      <c r="BD236" s="3"/>
      <c r="BE236" s="239"/>
      <c r="BF236" s="3"/>
      <c r="BG236" s="223">
        <v>176.0</v>
      </c>
      <c r="BH236" s="344"/>
      <c r="BI236" s="345"/>
      <c r="BJ236" s="3"/>
      <c r="BK236" s="3"/>
      <c r="BL236" s="3"/>
      <c r="BM236" s="3"/>
      <c r="BN236" s="3"/>
      <c r="BO236" s="3"/>
      <c r="BP236" s="3"/>
      <c r="BQ236" s="3"/>
      <c r="BR236" s="3"/>
      <c r="BS236" s="3"/>
      <c r="BT236" s="3"/>
      <c r="BU236" s="3"/>
      <c r="BV236" s="3"/>
      <c r="BW236" s="3"/>
      <c r="BX236" s="239"/>
    </row>
    <row r="237" ht="12.75" customHeight="1">
      <c r="A237" s="3"/>
      <c r="B237" s="223">
        <v>177.0</v>
      </c>
      <c r="C237" s="344"/>
      <c r="D237" s="345"/>
      <c r="E237" s="3"/>
      <c r="F237" s="3"/>
      <c r="G237" s="3"/>
      <c r="H237" s="3"/>
      <c r="I237" s="3"/>
      <c r="J237" s="3"/>
      <c r="K237" s="3"/>
      <c r="L237" s="3"/>
      <c r="M237" s="3"/>
      <c r="N237" s="3"/>
      <c r="O237" s="3"/>
      <c r="P237" s="3"/>
      <c r="Q237" s="3"/>
      <c r="R237" s="3"/>
      <c r="S237" s="239"/>
      <c r="T237" s="3"/>
      <c r="U237" s="223">
        <v>177.0</v>
      </c>
      <c r="V237" s="344"/>
      <c r="W237" s="345"/>
      <c r="X237" s="3"/>
      <c r="Y237" s="3"/>
      <c r="Z237" s="3"/>
      <c r="AA237" s="3"/>
      <c r="AB237" s="3"/>
      <c r="AC237" s="3"/>
      <c r="AD237" s="3"/>
      <c r="AE237" s="3"/>
      <c r="AF237" s="3"/>
      <c r="AG237" s="3"/>
      <c r="AH237" s="3"/>
      <c r="AI237" s="3"/>
      <c r="AJ237" s="3"/>
      <c r="AK237" s="3"/>
      <c r="AL237" s="239"/>
      <c r="AM237" s="3"/>
      <c r="AN237" s="223">
        <v>177.0</v>
      </c>
      <c r="AO237" s="344"/>
      <c r="AP237" s="345"/>
      <c r="AQ237" s="3"/>
      <c r="AR237" s="3"/>
      <c r="AS237" s="3"/>
      <c r="AT237" s="3"/>
      <c r="AU237" s="3"/>
      <c r="AV237" s="3"/>
      <c r="AW237" s="3"/>
      <c r="AX237" s="3"/>
      <c r="AY237" s="3"/>
      <c r="AZ237" s="3"/>
      <c r="BA237" s="3"/>
      <c r="BB237" s="3"/>
      <c r="BC237" s="3"/>
      <c r="BD237" s="3"/>
      <c r="BE237" s="239"/>
      <c r="BF237" s="3"/>
      <c r="BG237" s="223">
        <v>177.0</v>
      </c>
      <c r="BH237" s="344"/>
      <c r="BI237" s="345"/>
      <c r="BJ237" s="3"/>
      <c r="BK237" s="3"/>
      <c r="BL237" s="3"/>
      <c r="BM237" s="3"/>
      <c r="BN237" s="3"/>
      <c r="BO237" s="3"/>
      <c r="BP237" s="3"/>
      <c r="BQ237" s="3"/>
      <c r="BR237" s="3"/>
      <c r="BS237" s="3"/>
      <c r="BT237" s="3"/>
      <c r="BU237" s="3"/>
      <c r="BV237" s="3"/>
      <c r="BW237" s="3"/>
      <c r="BX237" s="239"/>
    </row>
    <row r="238" ht="12.75" customHeight="1">
      <c r="A238" s="3"/>
      <c r="B238" s="223">
        <v>178.0</v>
      </c>
      <c r="C238" s="344"/>
      <c r="D238" s="345"/>
      <c r="E238" s="3"/>
      <c r="F238" s="3"/>
      <c r="G238" s="3"/>
      <c r="H238" s="3"/>
      <c r="I238" s="3"/>
      <c r="J238" s="3"/>
      <c r="K238" s="3"/>
      <c r="L238" s="3"/>
      <c r="M238" s="3"/>
      <c r="N238" s="3"/>
      <c r="O238" s="3"/>
      <c r="P238" s="3"/>
      <c r="Q238" s="3"/>
      <c r="R238" s="3"/>
      <c r="S238" s="239"/>
      <c r="T238" s="3"/>
      <c r="U238" s="223">
        <v>178.0</v>
      </c>
      <c r="V238" s="344"/>
      <c r="W238" s="345"/>
      <c r="X238" s="3"/>
      <c r="Y238" s="3"/>
      <c r="Z238" s="3"/>
      <c r="AA238" s="3"/>
      <c r="AB238" s="3"/>
      <c r="AC238" s="3"/>
      <c r="AD238" s="3"/>
      <c r="AE238" s="3"/>
      <c r="AF238" s="3"/>
      <c r="AG238" s="3"/>
      <c r="AH238" s="3"/>
      <c r="AI238" s="3"/>
      <c r="AJ238" s="3"/>
      <c r="AK238" s="3"/>
      <c r="AL238" s="239"/>
      <c r="AM238" s="3"/>
      <c r="AN238" s="223">
        <v>178.0</v>
      </c>
      <c r="AO238" s="344"/>
      <c r="AP238" s="345"/>
      <c r="AQ238" s="3"/>
      <c r="AR238" s="3"/>
      <c r="AS238" s="3"/>
      <c r="AT238" s="3"/>
      <c r="AU238" s="3"/>
      <c r="AV238" s="3"/>
      <c r="AW238" s="3"/>
      <c r="AX238" s="3"/>
      <c r="AY238" s="3"/>
      <c r="AZ238" s="3"/>
      <c r="BA238" s="3"/>
      <c r="BB238" s="3"/>
      <c r="BC238" s="3"/>
      <c r="BD238" s="3"/>
      <c r="BE238" s="239"/>
      <c r="BF238" s="3"/>
      <c r="BG238" s="223">
        <v>178.0</v>
      </c>
      <c r="BH238" s="344"/>
      <c r="BI238" s="345"/>
      <c r="BJ238" s="3"/>
      <c r="BK238" s="3"/>
      <c r="BL238" s="3"/>
      <c r="BM238" s="3"/>
      <c r="BN238" s="3"/>
      <c r="BO238" s="3"/>
      <c r="BP238" s="3"/>
      <c r="BQ238" s="3"/>
      <c r="BR238" s="3"/>
      <c r="BS238" s="3"/>
      <c r="BT238" s="3"/>
      <c r="BU238" s="3"/>
      <c r="BV238" s="3"/>
      <c r="BW238" s="3"/>
      <c r="BX238" s="239"/>
    </row>
    <row r="239" ht="12.75" customHeight="1">
      <c r="A239" s="3"/>
      <c r="B239" s="223">
        <v>179.0</v>
      </c>
      <c r="C239" s="344"/>
      <c r="D239" s="345"/>
      <c r="E239" s="3"/>
      <c r="F239" s="3"/>
      <c r="G239" s="3"/>
      <c r="H239" s="3"/>
      <c r="I239" s="3"/>
      <c r="J239" s="3"/>
      <c r="K239" s="3"/>
      <c r="L239" s="3"/>
      <c r="M239" s="3"/>
      <c r="N239" s="3"/>
      <c r="O239" s="3"/>
      <c r="P239" s="3"/>
      <c r="Q239" s="3"/>
      <c r="R239" s="3"/>
      <c r="S239" s="239"/>
      <c r="T239" s="3"/>
      <c r="U239" s="223">
        <v>179.0</v>
      </c>
      <c r="V239" s="344"/>
      <c r="W239" s="345"/>
      <c r="X239" s="3"/>
      <c r="Y239" s="3"/>
      <c r="Z239" s="3"/>
      <c r="AA239" s="3"/>
      <c r="AB239" s="3"/>
      <c r="AC239" s="3"/>
      <c r="AD239" s="3"/>
      <c r="AE239" s="3"/>
      <c r="AF239" s="3"/>
      <c r="AG239" s="3"/>
      <c r="AH239" s="3"/>
      <c r="AI239" s="3"/>
      <c r="AJ239" s="3"/>
      <c r="AK239" s="3"/>
      <c r="AL239" s="239"/>
      <c r="AM239" s="3"/>
      <c r="AN239" s="223">
        <v>179.0</v>
      </c>
      <c r="AO239" s="344"/>
      <c r="AP239" s="345"/>
      <c r="AQ239" s="3"/>
      <c r="AR239" s="3"/>
      <c r="AS239" s="3"/>
      <c r="AT239" s="3"/>
      <c r="AU239" s="3"/>
      <c r="AV239" s="3"/>
      <c r="AW239" s="3"/>
      <c r="AX239" s="3"/>
      <c r="AY239" s="3"/>
      <c r="AZ239" s="3"/>
      <c r="BA239" s="3"/>
      <c r="BB239" s="3"/>
      <c r="BC239" s="3"/>
      <c r="BD239" s="3"/>
      <c r="BE239" s="239"/>
      <c r="BF239" s="3"/>
      <c r="BG239" s="223">
        <v>179.0</v>
      </c>
      <c r="BH239" s="344"/>
      <c r="BI239" s="345"/>
      <c r="BJ239" s="3"/>
      <c r="BK239" s="3"/>
      <c r="BL239" s="3"/>
      <c r="BM239" s="3"/>
      <c r="BN239" s="3"/>
      <c r="BO239" s="3"/>
      <c r="BP239" s="3"/>
      <c r="BQ239" s="3"/>
      <c r="BR239" s="3"/>
      <c r="BS239" s="3"/>
      <c r="BT239" s="3"/>
      <c r="BU239" s="3"/>
      <c r="BV239" s="3"/>
      <c r="BW239" s="3"/>
      <c r="BX239" s="239"/>
    </row>
    <row r="240" ht="12.75" customHeight="1">
      <c r="A240" s="3"/>
      <c r="B240" s="223">
        <v>180.0</v>
      </c>
      <c r="C240" s="344"/>
      <c r="D240" s="345"/>
      <c r="E240" s="3"/>
      <c r="F240" s="3"/>
      <c r="G240" s="3"/>
      <c r="H240" s="3"/>
      <c r="I240" s="3"/>
      <c r="J240" s="3"/>
      <c r="K240" s="3"/>
      <c r="L240" s="3"/>
      <c r="M240" s="3"/>
      <c r="N240" s="3"/>
      <c r="O240" s="3"/>
      <c r="P240" s="3"/>
      <c r="Q240" s="3"/>
      <c r="R240" s="3"/>
      <c r="S240" s="239"/>
      <c r="T240" s="3"/>
      <c r="U240" s="223">
        <v>180.0</v>
      </c>
      <c r="V240" s="344"/>
      <c r="W240" s="345"/>
      <c r="X240" s="3"/>
      <c r="Y240" s="3"/>
      <c r="Z240" s="3"/>
      <c r="AA240" s="3"/>
      <c r="AB240" s="3"/>
      <c r="AC240" s="3"/>
      <c r="AD240" s="3"/>
      <c r="AE240" s="3"/>
      <c r="AF240" s="3"/>
      <c r="AG240" s="3"/>
      <c r="AH240" s="3"/>
      <c r="AI240" s="3"/>
      <c r="AJ240" s="3"/>
      <c r="AK240" s="3"/>
      <c r="AL240" s="239"/>
      <c r="AM240" s="3"/>
      <c r="AN240" s="223">
        <v>180.0</v>
      </c>
      <c r="AO240" s="344"/>
      <c r="AP240" s="345"/>
      <c r="AQ240" s="3"/>
      <c r="AR240" s="3"/>
      <c r="AS240" s="3"/>
      <c r="AT240" s="3"/>
      <c r="AU240" s="3"/>
      <c r="AV240" s="3"/>
      <c r="AW240" s="3"/>
      <c r="AX240" s="3"/>
      <c r="AY240" s="3"/>
      <c r="AZ240" s="3"/>
      <c r="BA240" s="3"/>
      <c r="BB240" s="3"/>
      <c r="BC240" s="3"/>
      <c r="BD240" s="3"/>
      <c r="BE240" s="239"/>
      <c r="BF240" s="3"/>
      <c r="BG240" s="223">
        <v>180.0</v>
      </c>
      <c r="BH240" s="344"/>
      <c r="BI240" s="345"/>
      <c r="BJ240" s="3"/>
      <c r="BK240" s="3"/>
      <c r="BL240" s="3"/>
      <c r="BM240" s="3"/>
      <c r="BN240" s="3"/>
      <c r="BO240" s="3"/>
      <c r="BP240" s="3"/>
      <c r="BQ240" s="3"/>
      <c r="BR240" s="3"/>
      <c r="BS240" s="3"/>
      <c r="BT240" s="3"/>
      <c r="BU240" s="3"/>
      <c r="BV240" s="3"/>
      <c r="BW240" s="3"/>
      <c r="BX240" s="239"/>
    </row>
    <row r="241" ht="12.75" customHeight="1">
      <c r="A241" s="3"/>
      <c r="B241" s="223">
        <v>181.0</v>
      </c>
      <c r="C241" s="344"/>
      <c r="D241" s="345"/>
      <c r="E241" s="3"/>
      <c r="F241" s="3"/>
      <c r="G241" s="3"/>
      <c r="H241" s="3"/>
      <c r="I241" s="3"/>
      <c r="J241" s="3"/>
      <c r="K241" s="3"/>
      <c r="L241" s="3"/>
      <c r="M241" s="3"/>
      <c r="N241" s="3"/>
      <c r="O241" s="3"/>
      <c r="P241" s="3"/>
      <c r="Q241" s="3"/>
      <c r="R241" s="3"/>
      <c r="S241" s="239"/>
      <c r="T241" s="3"/>
      <c r="U241" s="223">
        <v>181.0</v>
      </c>
      <c r="V241" s="344"/>
      <c r="W241" s="345"/>
      <c r="X241" s="3"/>
      <c r="Y241" s="3"/>
      <c r="Z241" s="3"/>
      <c r="AA241" s="3"/>
      <c r="AB241" s="3"/>
      <c r="AC241" s="3"/>
      <c r="AD241" s="3"/>
      <c r="AE241" s="3"/>
      <c r="AF241" s="3"/>
      <c r="AG241" s="3"/>
      <c r="AH241" s="3"/>
      <c r="AI241" s="3"/>
      <c r="AJ241" s="3"/>
      <c r="AK241" s="3"/>
      <c r="AL241" s="239"/>
      <c r="AM241" s="3"/>
      <c r="AN241" s="223">
        <v>181.0</v>
      </c>
      <c r="AO241" s="344"/>
      <c r="AP241" s="345"/>
      <c r="AQ241" s="3"/>
      <c r="AR241" s="3"/>
      <c r="AS241" s="3"/>
      <c r="AT241" s="3"/>
      <c r="AU241" s="3"/>
      <c r="AV241" s="3"/>
      <c r="AW241" s="3"/>
      <c r="AX241" s="3"/>
      <c r="AY241" s="3"/>
      <c r="AZ241" s="3"/>
      <c r="BA241" s="3"/>
      <c r="BB241" s="3"/>
      <c r="BC241" s="3"/>
      <c r="BD241" s="3"/>
      <c r="BE241" s="239"/>
      <c r="BF241" s="3"/>
      <c r="BG241" s="223">
        <v>181.0</v>
      </c>
      <c r="BH241" s="344"/>
      <c r="BI241" s="345"/>
      <c r="BJ241" s="3"/>
      <c r="BK241" s="3"/>
      <c r="BL241" s="3"/>
      <c r="BM241" s="3"/>
      <c r="BN241" s="3"/>
      <c r="BO241" s="3"/>
      <c r="BP241" s="3"/>
      <c r="BQ241" s="3"/>
      <c r="BR241" s="3"/>
      <c r="BS241" s="3"/>
      <c r="BT241" s="3"/>
      <c r="BU241" s="3"/>
      <c r="BV241" s="3"/>
      <c r="BW241" s="3"/>
      <c r="BX241" s="239"/>
    </row>
    <row r="242" ht="12.75" customHeight="1">
      <c r="A242" s="3"/>
      <c r="B242" s="223">
        <v>182.0</v>
      </c>
      <c r="C242" s="344"/>
      <c r="D242" s="345"/>
      <c r="E242" s="3"/>
      <c r="F242" s="3"/>
      <c r="G242" s="3"/>
      <c r="H242" s="3"/>
      <c r="I242" s="3"/>
      <c r="J242" s="3"/>
      <c r="K242" s="3"/>
      <c r="L242" s="3"/>
      <c r="M242" s="3"/>
      <c r="N242" s="3"/>
      <c r="O242" s="3"/>
      <c r="P242" s="3"/>
      <c r="Q242" s="3"/>
      <c r="R242" s="3"/>
      <c r="S242" s="239"/>
      <c r="T242" s="3"/>
      <c r="U242" s="223">
        <v>182.0</v>
      </c>
      <c r="V242" s="344"/>
      <c r="W242" s="345"/>
      <c r="X242" s="3"/>
      <c r="Y242" s="3"/>
      <c r="Z242" s="3"/>
      <c r="AA242" s="3"/>
      <c r="AB242" s="3"/>
      <c r="AC242" s="3"/>
      <c r="AD242" s="3"/>
      <c r="AE242" s="3"/>
      <c r="AF242" s="3"/>
      <c r="AG242" s="3"/>
      <c r="AH242" s="3"/>
      <c r="AI242" s="3"/>
      <c r="AJ242" s="3"/>
      <c r="AK242" s="3"/>
      <c r="AL242" s="239"/>
      <c r="AM242" s="3"/>
      <c r="AN242" s="223">
        <v>182.0</v>
      </c>
      <c r="AO242" s="344"/>
      <c r="AP242" s="345"/>
      <c r="AQ242" s="3"/>
      <c r="AR242" s="3"/>
      <c r="AS242" s="3"/>
      <c r="AT242" s="3"/>
      <c r="AU242" s="3"/>
      <c r="AV242" s="3"/>
      <c r="AW242" s="3"/>
      <c r="AX242" s="3"/>
      <c r="AY242" s="3"/>
      <c r="AZ242" s="3"/>
      <c r="BA242" s="3"/>
      <c r="BB242" s="3"/>
      <c r="BC242" s="3"/>
      <c r="BD242" s="3"/>
      <c r="BE242" s="239"/>
      <c r="BF242" s="3"/>
      <c r="BG242" s="223">
        <v>182.0</v>
      </c>
      <c r="BH242" s="344"/>
      <c r="BI242" s="345"/>
      <c r="BJ242" s="3"/>
      <c r="BK242" s="3"/>
      <c r="BL242" s="3"/>
      <c r="BM242" s="3"/>
      <c r="BN242" s="3"/>
      <c r="BO242" s="3"/>
      <c r="BP242" s="3"/>
      <c r="BQ242" s="3"/>
      <c r="BR242" s="3"/>
      <c r="BS242" s="3"/>
      <c r="BT242" s="3"/>
      <c r="BU242" s="3"/>
      <c r="BV242" s="3"/>
      <c r="BW242" s="3"/>
      <c r="BX242" s="239"/>
    </row>
    <row r="243" ht="12.75" customHeight="1">
      <c r="A243" s="3"/>
      <c r="B243" s="223">
        <v>183.0</v>
      </c>
      <c r="C243" s="344"/>
      <c r="D243" s="345"/>
      <c r="E243" s="3"/>
      <c r="F243" s="3"/>
      <c r="G243" s="3"/>
      <c r="H243" s="3"/>
      <c r="I243" s="3"/>
      <c r="J243" s="3"/>
      <c r="K243" s="3"/>
      <c r="L243" s="3"/>
      <c r="M243" s="3"/>
      <c r="N243" s="3"/>
      <c r="O243" s="3"/>
      <c r="P243" s="3"/>
      <c r="Q243" s="3"/>
      <c r="R243" s="3"/>
      <c r="S243" s="239"/>
      <c r="T243" s="3"/>
      <c r="U243" s="223">
        <v>183.0</v>
      </c>
      <c r="V243" s="344"/>
      <c r="W243" s="345"/>
      <c r="X243" s="3"/>
      <c r="Y243" s="3"/>
      <c r="Z243" s="3"/>
      <c r="AA243" s="3"/>
      <c r="AB243" s="3"/>
      <c r="AC243" s="3"/>
      <c r="AD243" s="3"/>
      <c r="AE243" s="3"/>
      <c r="AF243" s="3"/>
      <c r="AG243" s="3"/>
      <c r="AH243" s="3"/>
      <c r="AI243" s="3"/>
      <c r="AJ243" s="3"/>
      <c r="AK243" s="3"/>
      <c r="AL243" s="239"/>
      <c r="AM243" s="3"/>
      <c r="AN243" s="223">
        <v>183.0</v>
      </c>
      <c r="AO243" s="344"/>
      <c r="AP243" s="345"/>
      <c r="AQ243" s="3"/>
      <c r="AR243" s="3"/>
      <c r="AS243" s="3"/>
      <c r="AT243" s="3"/>
      <c r="AU243" s="3"/>
      <c r="AV243" s="3"/>
      <c r="AW243" s="3"/>
      <c r="AX243" s="3"/>
      <c r="AY243" s="3"/>
      <c r="AZ243" s="3"/>
      <c r="BA243" s="3"/>
      <c r="BB243" s="3"/>
      <c r="BC243" s="3"/>
      <c r="BD243" s="3"/>
      <c r="BE243" s="239"/>
      <c r="BF243" s="3"/>
      <c r="BG243" s="223">
        <v>183.0</v>
      </c>
      <c r="BH243" s="344"/>
      <c r="BI243" s="345"/>
      <c r="BJ243" s="3"/>
      <c r="BK243" s="3"/>
      <c r="BL243" s="3"/>
      <c r="BM243" s="3"/>
      <c r="BN243" s="3"/>
      <c r="BO243" s="3"/>
      <c r="BP243" s="3"/>
      <c r="BQ243" s="3"/>
      <c r="BR243" s="3"/>
      <c r="BS243" s="3"/>
      <c r="BT243" s="3"/>
      <c r="BU243" s="3"/>
      <c r="BV243" s="3"/>
      <c r="BW243" s="3"/>
      <c r="BX243" s="239"/>
    </row>
    <row r="244" ht="12.75" customHeight="1">
      <c r="A244" s="3"/>
      <c r="B244" s="223">
        <v>184.0</v>
      </c>
      <c r="C244" s="344"/>
      <c r="D244" s="345"/>
      <c r="E244" s="3"/>
      <c r="F244" s="3"/>
      <c r="G244" s="3"/>
      <c r="H244" s="3"/>
      <c r="I244" s="3"/>
      <c r="J244" s="3"/>
      <c r="K244" s="3"/>
      <c r="L244" s="3"/>
      <c r="M244" s="3"/>
      <c r="N244" s="3"/>
      <c r="O244" s="3"/>
      <c r="P244" s="3"/>
      <c r="Q244" s="3"/>
      <c r="R244" s="3"/>
      <c r="S244" s="239"/>
      <c r="T244" s="3"/>
      <c r="U244" s="223">
        <v>184.0</v>
      </c>
      <c r="V244" s="344"/>
      <c r="W244" s="345"/>
      <c r="X244" s="3"/>
      <c r="Y244" s="3"/>
      <c r="Z244" s="3"/>
      <c r="AA244" s="3"/>
      <c r="AB244" s="3"/>
      <c r="AC244" s="3"/>
      <c r="AD244" s="3"/>
      <c r="AE244" s="3"/>
      <c r="AF244" s="3"/>
      <c r="AG244" s="3"/>
      <c r="AH244" s="3"/>
      <c r="AI244" s="3"/>
      <c r="AJ244" s="3"/>
      <c r="AK244" s="3"/>
      <c r="AL244" s="239"/>
      <c r="AM244" s="3"/>
      <c r="AN244" s="223">
        <v>184.0</v>
      </c>
      <c r="AO244" s="344"/>
      <c r="AP244" s="345"/>
      <c r="AQ244" s="3"/>
      <c r="AR244" s="3"/>
      <c r="AS244" s="3"/>
      <c r="AT244" s="3"/>
      <c r="AU244" s="3"/>
      <c r="AV244" s="3"/>
      <c r="AW244" s="3"/>
      <c r="AX244" s="3"/>
      <c r="AY244" s="3"/>
      <c r="AZ244" s="3"/>
      <c r="BA244" s="3"/>
      <c r="BB244" s="3"/>
      <c r="BC244" s="3"/>
      <c r="BD244" s="3"/>
      <c r="BE244" s="239"/>
      <c r="BF244" s="3"/>
      <c r="BG244" s="223">
        <v>184.0</v>
      </c>
      <c r="BH244" s="344"/>
      <c r="BI244" s="345"/>
      <c r="BJ244" s="3"/>
      <c r="BK244" s="3"/>
      <c r="BL244" s="3"/>
      <c r="BM244" s="3"/>
      <c r="BN244" s="3"/>
      <c r="BO244" s="3"/>
      <c r="BP244" s="3"/>
      <c r="BQ244" s="3"/>
      <c r="BR244" s="3"/>
      <c r="BS244" s="3"/>
      <c r="BT244" s="3"/>
      <c r="BU244" s="3"/>
      <c r="BV244" s="3"/>
      <c r="BW244" s="3"/>
      <c r="BX244" s="239"/>
    </row>
    <row r="245" ht="12.75" customHeight="1">
      <c r="A245" s="3"/>
      <c r="B245" s="223">
        <v>185.0</v>
      </c>
      <c r="C245" s="344"/>
      <c r="D245" s="345"/>
      <c r="E245" s="3"/>
      <c r="F245" s="3"/>
      <c r="G245" s="3"/>
      <c r="H245" s="3"/>
      <c r="I245" s="3"/>
      <c r="J245" s="3"/>
      <c r="K245" s="3"/>
      <c r="L245" s="3"/>
      <c r="M245" s="3"/>
      <c r="N245" s="3"/>
      <c r="O245" s="3"/>
      <c r="P245" s="3"/>
      <c r="Q245" s="3"/>
      <c r="R245" s="3"/>
      <c r="S245" s="239"/>
      <c r="T245" s="3"/>
      <c r="U245" s="223">
        <v>185.0</v>
      </c>
      <c r="V245" s="344"/>
      <c r="W245" s="345"/>
      <c r="X245" s="3"/>
      <c r="Y245" s="3"/>
      <c r="Z245" s="3"/>
      <c r="AA245" s="3"/>
      <c r="AB245" s="3"/>
      <c r="AC245" s="3"/>
      <c r="AD245" s="3"/>
      <c r="AE245" s="3"/>
      <c r="AF245" s="3"/>
      <c r="AG245" s="3"/>
      <c r="AH245" s="3"/>
      <c r="AI245" s="3"/>
      <c r="AJ245" s="3"/>
      <c r="AK245" s="3"/>
      <c r="AL245" s="239"/>
      <c r="AM245" s="3"/>
      <c r="AN245" s="223">
        <v>185.0</v>
      </c>
      <c r="AO245" s="344"/>
      <c r="AP245" s="345"/>
      <c r="AQ245" s="3"/>
      <c r="AR245" s="3"/>
      <c r="AS245" s="3"/>
      <c r="AT245" s="3"/>
      <c r="AU245" s="3"/>
      <c r="AV245" s="3"/>
      <c r="AW245" s="3"/>
      <c r="AX245" s="3"/>
      <c r="AY245" s="3"/>
      <c r="AZ245" s="3"/>
      <c r="BA245" s="3"/>
      <c r="BB245" s="3"/>
      <c r="BC245" s="3"/>
      <c r="BD245" s="3"/>
      <c r="BE245" s="239"/>
      <c r="BF245" s="3"/>
      <c r="BG245" s="223">
        <v>185.0</v>
      </c>
      <c r="BH245" s="344"/>
      <c r="BI245" s="345"/>
      <c r="BJ245" s="3"/>
      <c r="BK245" s="3"/>
      <c r="BL245" s="3"/>
      <c r="BM245" s="3"/>
      <c r="BN245" s="3"/>
      <c r="BO245" s="3"/>
      <c r="BP245" s="3"/>
      <c r="BQ245" s="3"/>
      <c r="BR245" s="3"/>
      <c r="BS245" s="3"/>
      <c r="BT245" s="3"/>
      <c r="BU245" s="3"/>
      <c r="BV245" s="3"/>
      <c r="BW245" s="3"/>
      <c r="BX245" s="239"/>
    </row>
    <row r="246" ht="12.75" customHeight="1">
      <c r="A246" s="3"/>
      <c r="B246" s="223">
        <v>186.0</v>
      </c>
      <c r="C246" s="344"/>
      <c r="D246" s="345"/>
      <c r="E246" s="3"/>
      <c r="F246" s="3"/>
      <c r="G246" s="3"/>
      <c r="H246" s="3"/>
      <c r="I246" s="3"/>
      <c r="J246" s="3"/>
      <c r="K246" s="3"/>
      <c r="L246" s="3"/>
      <c r="M246" s="3"/>
      <c r="N246" s="3"/>
      <c r="O246" s="3"/>
      <c r="P246" s="3"/>
      <c r="Q246" s="3"/>
      <c r="R246" s="3"/>
      <c r="S246" s="239"/>
      <c r="T246" s="3"/>
      <c r="U246" s="223">
        <v>186.0</v>
      </c>
      <c r="V246" s="344"/>
      <c r="W246" s="345"/>
      <c r="X246" s="3"/>
      <c r="Y246" s="3"/>
      <c r="Z246" s="3"/>
      <c r="AA246" s="3"/>
      <c r="AB246" s="3"/>
      <c r="AC246" s="3"/>
      <c r="AD246" s="3"/>
      <c r="AE246" s="3"/>
      <c r="AF246" s="3"/>
      <c r="AG246" s="3"/>
      <c r="AH246" s="3"/>
      <c r="AI246" s="3"/>
      <c r="AJ246" s="3"/>
      <c r="AK246" s="3"/>
      <c r="AL246" s="239"/>
      <c r="AM246" s="3"/>
      <c r="AN246" s="223">
        <v>186.0</v>
      </c>
      <c r="AO246" s="344"/>
      <c r="AP246" s="345"/>
      <c r="AQ246" s="3"/>
      <c r="AR246" s="3"/>
      <c r="AS246" s="3"/>
      <c r="AT246" s="3"/>
      <c r="AU246" s="3"/>
      <c r="AV246" s="3"/>
      <c r="AW246" s="3"/>
      <c r="AX246" s="3"/>
      <c r="AY246" s="3"/>
      <c r="AZ246" s="3"/>
      <c r="BA246" s="3"/>
      <c r="BB246" s="3"/>
      <c r="BC246" s="3"/>
      <c r="BD246" s="3"/>
      <c r="BE246" s="239"/>
      <c r="BF246" s="3"/>
      <c r="BG246" s="223">
        <v>186.0</v>
      </c>
      <c r="BH246" s="344"/>
      <c r="BI246" s="345"/>
      <c r="BJ246" s="3"/>
      <c r="BK246" s="3"/>
      <c r="BL246" s="3"/>
      <c r="BM246" s="3"/>
      <c r="BN246" s="3"/>
      <c r="BO246" s="3"/>
      <c r="BP246" s="3"/>
      <c r="BQ246" s="3"/>
      <c r="BR246" s="3"/>
      <c r="BS246" s="3"/>
      <c r="BT246" s="3"/>
      <c r="BU246" s="3"/>
      <c r="BV246" s="3"/>
      <c r="BW246" s="3"/>
      <c r="BX246" s="239"/>
    </row>
    <row r="247" ht="12.75" customHeight="1">
      <c r="A247" s="3"/>
      <c r="B247" s="223">
        <v>187.0</v>
      </c>
      <c r="C247" s="344"/>
      <c r="D247" s="345"/>
      <c r="E247" s="3"/>
      <c r="F247" s="3"/>
      <c r="G247" s="3"/>
      <c r="H247" s="3"/>
      <c r="I247" s="3"/>
      <c r="J247" s="3"/>
      <c r="K247" s="3"/>
      <c r="L247" s="3"/>
      <c r="M247" s="3"/>
      <c r="N247" s="3"/>
      <c r="O247" s="3"/>
      <c r="P247" s="3"/>
      <c r="Q247" s="3"/>
      <c r="R247" s="3"/>
      <c r="S247" s="239"/>
      <c r="T247" s="3"/>
      <c r="U247" s="223">
        <v>187.0</v>
      </c>
      <c r="V247" s="344"/>
      <c r="W247" s="345"/>
      <c r="X247" s="3"/>
      <c r="Y247" s="3"/>
      <c r="Z247" s="3"/>
      <c r="AA247" s="3"/>
      <c r="AB247" s="3"/>
      <c r="AC247" s="3"/>
      <c r="AD247" s="3"/>
      <c r="AE247" s="3"/>
      <c r="AF247" s="3"/>
      <c r="AG247" s="3"/>
      <c r="AH247" s="3"/>
      <c r="AI247" s="3"/>
      <c r="AJ247" s="3"/>
      <c r="AK247" s="3"/>
      <c r="AL247" s="239"/>
      <c r="AM247" s="3"/>
      <c r="AN247" s="223">
        <v>187.0</v>
      </c>
      <c r="AO247" s="344"/>
      <c r="AP247" s="345"/>
      <c r="AQ247" s="3"/>
      <c r="AR247" s="3"/>
      <c r="AS247" s="3"/>
      <c r="AT247" s="3"/>
      <c r="AU247" s="3"/>
      <c r="AV247" s="3"/>
      <c r="AW247" s="3"/>
      <c r="AX247" s="3"/>
      <c r="AY247" s="3"/>
      <c r="AZ247" s="3"/>
      <c r="BA247" s="3"/>
      <c r="BB247" s="3"/>
      <c r="BC247" s="3"/>
      <c r="BD247" s="3"/>
      <c r="BE247" s="239"/>
      <c r="BF247" s="3"/>
      <c r="BG247" s="223">
        <v>187.0</v>
      </c>
      <c r="BH247" s="344"/>
      <c r="BI247" s="345"/>
      <c r="BJ247" s="3"/>
      <c r="BK247" s="3"/>
      <c r="BL247" s="3"/>
      <c r="BM247" s="3"/>
      <c r="BN247" s="3"/>
      <c r="BO247" s="3"/>
      <c r="BP247" s="3"/>
      <c r="BQ247" s="3"/>
      <c r="BR247" s="3"/>
      <c r="BS247" s="3"/>
      <c r="BT247" s="3"/>
      <c r="BU247" s="3"/>
      <c r="BV247" s="3"/>
      <c r="BW247" s="3"/>
      <c r="BX247" s="239"/>
    </row>
    <row r="248" ht="12.75" customHeight="1">
      <c r="A248" s="3"/>
      <c r="B248" s="223">
        <v>188.0</v>
      </c>
      <c r="C248" s="344"/>
      <c r="D248" s="345"/>
      <c r="E248" s="3"/>
      <c r="F248" s="3"/>
      <c r="G248" s="3"/>
      <c r="H248" s="3"/>
      <c r="I248" s="3"/>
      <c r="J248" s="3"/>
      <c r="K248" s="3"/>
      <c r="L248" s="3"/>
      <c r="M248" s="3"/>
      <c r="N248" s="3"/>
      <c r="O248" s="3"/>
      <c r="P248" s="3"/>
      <c r="Q248" s="3"/>
      <c r="R248" s="3"/>
      <c r="S248" s="239"/>
      <c r="T248" s="3"/>
      <c r="U248" s="223">
        <v>188.0</v>
      </c>
      <c r="V248" s="344"/>
      <c r="W248" s="345"/>
      <c r="X248" s="3"/>
      <c r="Y248" s="3"/>
      <c r="Z248" s="3"/>
      <c r="AA248" s="3"/>
      <c r="AB248" s="3"/>
      <c r="AC248" s="3"/>
      <c r="AD248" s="3"/>
      <c r="AE248" s="3"/>
      <c r="AF248" s="3"/>
      <c r="AG248" s="3"/>
      <c r="AH248" s="3"/>
      <c r="AI248" s="3"/>
      <c r="AJ248" s="3"/>
      <c r="AK248" s="3"/>
      <c r="AL248" s="239"/>
      <c r="AM248" s="3"/>
      <c r="AN248" s="223">
        <v>188.0</v>
      </c>
      <c r="AO248" s="344"/>
      <c r="AP248" s="345"/>
      <c r="AQ248" s="3"/>
      <c r="AR248" s="3"/>
      <c r="AS248" s="3"/>
      <c r="AT248" s="3"/>
      <c r="AU248" s="3"/>
      <c r="AV248" s="3"/>
      <c r="AW248" s="3"/>
      <c r="AX248" s="3"/>
      <c r="AY248" s="3"/>
      <c r="AZ248" s="3"/>
      <c r="BA248" s="3"/>
      <c r="BB248" s="3"/>
      <c r="BC248" s="3"/>
      <c r="BD248" s="3"/>
      <c r="BE248" s="239"/>
      <c r="BF248" s="3"/>
      <c r="BG248" s="223">
        <v>188.0</v>
      </c>
      <c r="BH248" s="344"/>
      <c r="BI248" s="345"/>
      <c r="BJ248" s="3"/>
      <c r="BK248" s="3"/>
      <c r="BL248" s="3"/>
      <c r="BM248" s="3"/>
      <c r="BN248" s="3"/>
      <c r="BO248" s="3"/>
      <c r="BP248" s="3"/>
      <c r="BQ248" s="3"/>
      <c r="BR248" s="3"/>
      <c r="BS248" s="3"/>
      <c r="BT248" s="3"/>
      <c r="BU248" s="3"/>
      <c r="BV248" s="3"/>
      <c r="BW248" s="3"/>
      <c r="BX248" s="239"/>
    </row>
    <row r="249" ht="12.75" customHeight="1">
      <c r="A249" s="3"/>
      <c r="B249" s="223">
        <v>189.0</v>
      </c>
      <c r="C249" s="344"/>
      <c r="D249" s="345"/>
      <c r="E249" s="3"/>
      <c r="F249" s="3"/>
      <c r="G249" s="3"/>
      <c r="H249" s="3"/>
      <c r="I249" s="3"/>
      <c r="J249" s="3"/>
      <c r="K249" s="3"/>
      <c r="L249" s="3"/>
      <c r="M249" s="3"/>
      <c r="N249" s="3"/>
      <c r="O249" s="3"/>
      <c r="P249" s="3"/>
      <c r="Q249" s="3"/>
      <c r="R249" s="3"/>
      <c r="S249" s="239"/>
      <c r="T249" s="3"/>
      <c r="U249" s="223">
        <v>189.0</v>
      </c>
      <c r="V249" s="344"/>
      <c r="W249" s="345"/>
      <c r="X249" s="3"/>
      <c r="Y249" s="3"/>
      <c r="Z249" s="3"/>
      <c r="AA249" s="3"/>
      <c r="AB249" s="3"/>
      <c r="AC249" s="3"/>
      <c r="AD249" s="3"/>
      <c r="AE249" s="3"/>
      <c r="AF249" s="3"/>
      <c r="AG249" s="3"/>
      <c r="AH249" s="3"/>
      <c r="AI249" s="3"/>
      <c r="AJ249" s="3"/>
      <c r="AK249" s="3"/>
      <c r="AL249" s="239"/>
      <c r="AM249" s="3"/>
      <c r="AN249" s="223">
        <v>189.0</v>
      </c>
      <c r="AO249" s="344"/>
      <c r="AP249" s="345"/>
      <c r="AQ249" s="3"/>
      <c r="AR249" s="3"/>
      <c r="AS249" s="3"/>
      <c r="AT249" s="3"/>
      <c r="AU249" s="3"/>
      <c r="AV249" s="3"/>
      <c r="AW249" s="3"/>
      <c r="AX249" s="3"/>
      <c r="AY249" s="3"/>
      <c r="AZ249" s="3"/>
      <c r="BA249" s="3"/>
      <c r="BB249" s="3"/>
      <c r="BC249" s="3"/>
      <c r="BD249" s="3"/>
      <c r="BE249" s="239"/>
      <c r="BF249" s="3"/>
      <c r="BG249" s="223">
        <v>189.0</v>
      </c>
      <c r="BH249" s="344"/>
      <c r="BI249" s="345"/>
      <c r="BJ249" s="3"/>
      <c r="BK249" s="3"/>
      <c r="BL249" s="3"/>
      <c r="BM249" s="3"/>
      <c r="BN249" s="3"/>
      <c r="BO249" s="3"/>
      <c r="BP249" s="3"/>
      <c r="BQ249" s="3"/>
      <c r="BR249" s="3"/>
      <c r="BS249" s="3"/>
      <c r="BT249" s="3"/>
      <c r="BU249" s="3"/>
      <c r="BV249" s="3"/>
      <c r="BW249" s="3"/>
      <c r="BX249" s="239"/>
    </row>
    <row r="250" ht="12.75" customHeight="1">
      <c r="A250" s="3"/>
      <c r="B250" s="223">
        <v>190.0</v>
      </c>
      <c r="C250" s="344"/>
      <c r="D250" s="345"/>
      <c r="E250" s="3"/>
      <c r="F250" s="3"/>
      <c r="G250" s="3"/>
      <c r="H250" s="3"/>
      <c r="I250" s="3"/>
      <c r="J250" s="3"/>
      <c r="K250" s="3"/>
      <c r="L250" s="3"/>
      <c r="M250" s="3"/>
      <c r="N250" s="3"/>
      <c r="O250" s="3"/>
      <c r="P250" s="3"/>
      <c r="Q250" s="3"/>
      <c r="R250" s="3"/>
      <c r="S250" s="239"/>
      <c r="T250" s="3"/>
      <c r="U250" s="223">
        <v>190.0</v>
      </c>
      <c r="V250" s="344"/>
      <c r="W250" s="345"/>
      <c r="X250" s="3"/>
      <c r="Y250" s="3"/>
      <c r="Z250" s="3"/>
      <c r="AA250" s="3"/>
      <c r="AB250" s="3"/>
      <c r="AC250" s="3"/>
      <c r="AD250" s="3"/>
      <c r="AE250" s="3"/>
      <c r="AF250" s="3"/>
      <c r="AG250" s="3"/>
      <c r="AH250" s="3"/>
      <c r="AI250" s="3"/>
      <c r="AJ250" s="3"/>
      <c r="AK250" s="3"/>
      <c r="AL250" s="239"/>
      <c r="AM250" s="3"/>
      <c r="AN250" s="223">
        <v>190.0</v>
      </c>
      <c r="AO250" s="344"/>
      <c r="AP250" s="345"/>
      <c r="AQ250" s="3"/>
      <c r="AR250" s="3"/>
      <c r="AS250" s="3"/>
      <c r="AT250" s="3"/>
      <c r="AU250" s="3"/>
      <c r="AV250" s="3"/>
      <c r="AW250" s="3"/>
      <c r="AX250" s="3"/>
      <c r="AY250" s="3"/>
      <c r="AZ250" s="3"/>
      <c r="BA250" s="3"/>
      <c r="BB250" s="3"/>
      <c r="BC250" s="3"/>
      <c r="BD250" s="3"/>
      <c r="BE250" s="239"/>
      <c r="BF250" s="3"/>
      <c r="BG250" s="223">
        <v>190.0</v>
      </c>
      <c r="BH250" s="344"/>
      <c r="BI250" s="345"/>
      <c r="BJ250" s="3"/>
      <c r="BK250" s="3"/>
      <c r="BL250" s="3"/>
      <c r="BM250" s="3"/>
      <c r="BN250" s="3"/>
      <c r="BO250" s="3"/>
      <c r="BP250" s="3"/>
      <c r="BQ250" s="3"/>
      <c r="BR250" s="3"/>
      <c r="BS250" s="3"/>
      <c r="BT250" s="3"/>
      <c r="BU250" s="3"/>
      <c r="BV250" s="3"/>
      <c r="BW250" s="3"/>
      <c r="BX250" s="239"/>
    </row>
    <row r="251" ht="12.75" customHeight="1">
      <c r="A251" s="3"/>
      <c r="B251" s="223">
        <v>191.0</v>
      </c>
      <c r="C251" s="344"/>
      <c r="D251" s="345"/>
      <c r="E251" s="3"/>
      <c r="F251" s="3"/>
      <c r="G251" s="3"/>
      <c r="H251" s="3"/>
      <c r="I251" s="3"/>
      <c r="J251" s="3"/>
      <c r="K251" s="3"/>
      <c r="L251" s="3"/>
      <c r="M251" s="3"/>
      <c r="N251" s="3"/>
      <c r="O251" s="3"/>
      <c r="P251" s="3"/>
      <c r="Q251" s="3"/>
      <c r="R251" s="3"/>
      <c r="S251" s="239"/>
      <c r="T251" s="3"/>
      <c r="U251" s="223">
        <v>191.0</v>
      </c>
      <c r="V251" s="344"/>
      <c r="W251" s="345"/>
      <c r="X251" s="3"/>
      <c r="Y251" s="3"/>
      <c r="Z251" s="3"/>
      <c r="AA251" s="3"/>
      <c r="AB251" s="3"/>
      <c r="AC251" s="3"/>
      <c r="AD251" s="3"/>
      <c r="AE251" s="3"/>
      <c r="AF251" s="3"/>
      <c r="AG251" s="3"/>
      <c r="AH251" s="3"/>
      <c r="AI251" s="3"/>
      <c r="AJ251" s="3"/>
      <c r="AK251" s="3"/>
      <c r="AL251" s="239"/>
      <c r="AM251" s="3"/>
      <c r="AN251" s="223">
        <v>191.0</v>
      </c>
      <c r="AO251" s="344"/>
      <c r="AP251" s="345"/>
      <c r="AQ251" s="3"/>
      <c r="AR251" s="3"/>
      <c r="AS251" s="3"/>
      <c r="AT251" s="3"/>
      <c r="AU251" s="3"/>
      <c r="AV251" s="3"/>
      <c r="AW251" s="3"/>
      <c r="AX251" s="3"/>
      <c r="AY251" s="3"/>
      <c r="AZ251" s="3"/>
      <c r="BA251" s="3"/>
      <c r="BB251" s="3"/>
      <c r="BC251" s="3"/>
      <c r="BD251" s="3"/>
      <c r="BE251" s="239"/>
      <c r="BF251" s="3"/>
      <c r="BG251" s="223">
        <v>191.0</v>
      </c>
      <c r="BH251" s="344"/>
      <c r="BI251" s="345"/>
      <c r="BJ251" s="3"/>
      <c r="BK251" s="3"/>
      <c r="BL251" s="3"/>
      <c r="BM251" s="3"/>
      <c r="BN251" s="3"/>
      <c r="BO251" s="3"/>
      <c r="BP251" s="3"/>
      <c r="BQ251" s="3"/>
      <c r="BR251" s="3"/>
      <c r="BS251" s="3"/>
      <c r="BT251" s="3"/>
      <c r="BU251" s="3"/>
      <c r="BV251" s="3"/>
      <c r="BW251" s="3"/>
      <c r="BX251" s="239"/>
    </row>
    <row r="252" ht="12.75" customHeight="1">
      <c r="A252" s="3"/>
      <c r="B252" s="223">
        <v>192.0</v>
      </c>
      <c r="C252" s="344"/>
      <c r="D252" s="345"/>
      <c r="E252" s="3"/>
      <c r="F252" s="3"/>
      <c r="G252" s="3"/>
      <c r="H252" s="3"/>
      <c r="I252" s="3"/>
      <c r="J252" s="3"/>
      <c r="K252" s="3"/>
      <c r="L252" s="3"/>
      <c r="M252" s="3"/>
      <c r="N252" s="3"/>
      <c r="O252" s="3"/>
      <c r="P252" s="3"/>
      <c r="Q252" s="3"/>
      <c r="R252" s="3"/>
      <c r="S252" s="239"/>
      <c r="T252" s="3"/>
      <c r="U252" s="223">
        <v>192.0</v>
      </c>
      <c r="V252" s="344"/>
      <c r="W252" s="345"/>
      <c r="X252" s="3"/>
      <c r="Y252" s="3"/>
      <c r="Z252" s="3"/>
      <c r="AA252" s="3"/>
      <c r="AB252" s="3"/>
      <c r="AC252" s="3"/>
      <c r="AD252" s="3"/>
      <c r="AE252" s="3"/>
      <c r="AF252" s="3"/>
      <c r="AG252" s="3"/>
      <c r="AH252" s="3"/>
      <c r="AI252" s="3"/>
      <c r="AJ252" s="3"/>
      <c r="AK252" s="3"/>
      <c r="AL252" s="239"/>
      <c r="AM252" s="3"/>
      <c r="AN252" s="223">
        <v>192.0</v>
      </c>
      <c r="AO252" s="344"/>
      <c r="AP252" s="345"/>
      <c r="AQ252" s="3"/>
      <c r="AR252" s="3"/>
      <c r="AS252" s="3"/>
      <c r="AT252" s="3"/>
      <c r="AU252" s="3"/>
      <c r="AV252" s="3"/>
      <c r="AW252" s="3"/>
      <c r="AX252" s="3"/>
      <c r="AY252" s="3"/>
      <c r="AZ252" s="3"/>
      <c r="BA252" s="3"/>
      <c r="BB252" s="3"/>
      <c r="BC252" s="3"/>
      <c r="BD252" s="3"/>
      <c r="BE252" s="239"/>
      <c r="BF252" s="3"/>
      <c r="BG252" s="223">
        <v>192.0</v>
      </c>
      <c r="BH252" s="344"/>
      <c r="BI252" s="345"/>
      <c r="BJ252" s="3"/>
      <c r="BK252" s="3"/>
      <c r="BL252" s="3"/>
      <c r="BM252" s="3"/>
      <c r="BN252" s="3"/>
      <c r="BO252" s="3"/>
      <c r="BP252" s="3"/>
      <c r="BQ252" s="3"/>
      <c r="BR252" s="3"/>
      <c r="BS252" s="3"/>
      <c r="BT252" s="3"/>
      <c r="BU252" s="3"/>
      <c r="BV252" s="3"/>
      <c r="BW252" s="3"/>
      <c r="BX252" s="239"/>
    </row>
    <row r="253" ht="12.75" customHeight="1">
      <c r="A253" s="3"/>
      <c r="B253" s="223">
        <v>193.0</v>
      </c>
      <c r="C253" s="344"/>
      <c r="D253" s="345"/>
      <c r="E253" s="3"/>
      <c r="F253" s="3"/>
      <c r="G253" s="3"/>
      <c r="H253" s="3"/>
      <c r="I253" s="3"/>
      <c r="J253" s="3"/>
      <c r="K253" s="3"/>
      <c r="L253" s="3"/>
      <c r="M253" s="3"/>
      <c r="N253" s="3"/>
      <c r="O253" s="3"/>
      <c r="P253" s="3"/>
      <c r="Q253" s="3"/>
      <c r="R253" s="3"/>
      <c r="S253" s="239"/>
      <c r="T253" s="3"/>
      <c r="U253" s="223">
        <v>193.0</v>
      </c>
      <c r="V253" s="344"/>
      <c r="W253" s="345"/>
      <c r="X253" s="3"/>
      <c r="Y253" s="3"/>
      <c r="Z253" s="3"/>
      <c r="AA253" s="3"/>
      <c r="AB253" s="3"/>
      <c r="AC253" s="3"/>
      <c r="AD253" s="3"/>
      <c r="AE253" s="3"/>
      <c r="AF253" s="3"/>
      <c r="AG253" s="3"/>
      <c r="AH253" s="3"/>
      <c r="AI253" s="3"/>
      <c r="AJ253" s="3"/>
      <c r="AK253" s="3"/>
      <c r="AL253" s="239"/>
      <c r="AM253" s="3"/>
      <c r="AN253" s="223">
        <v>193.0</v>
      </c>
      <c r="AO253" s="344"/>
      <c r="AP253" s="345"/>
      <c r="AQ253" s="3"/>
      <c r="AR253" s="3"/>
      <c r="AS253" s="3"/>
      <c r="AT253" s="3"/>
      <c r="AU253" s="3"/>
      <c r="AV253" s="3"/>
      <c r="AW253" s="3"/>
      <c r="AX253" s="3"/>
      <c r="AY253" s="3"/>
      <c r="AZ253" s="3"/>
      <c r="BA253" s="3"/>
      <c r="BB253" s="3"/>
      <c r="BC253" s="3"/>
      <c r="BD253" s="3"/>
      <c r="BE253" s="239"/>
      <c r="BF253" s="3"/>
      <c r="BG253" s="223">
        <v>193.0</v>
      </c>
      <c r="BH253" s="344"/>
      <c r="BI253" s="345"/>
      <c r="BJ253" s="3"/>
      <c r="BK253" s="3"/>
      <c r="BL253" s="3"/>
      <c r="BM253" s="3"/>
      <c r="BN253" s="3"/>
      <c r="BO253" s="3"/>
      <c r="BP253" s="3"/>
      <c r="BQ253" s="3"/>
      <c r="BR253" s="3"/>
      <c r="BS253" s="3"/>
      <c r="BT253" s="3"/>
      <c r="BU253" s="3"/>
      <c r="BV253" s="3"/>
      <c r="BW253" s="3"/>
      <c r="BX253" s="239"/>
    </row>
    <row r="254" ht="12.75" customHeight="1">
      <c r="A254" s="3"/>
      <c r="B254" s="223">
        <v>194.0</v>
      </c>
      <c r="C254" s="344"/>
      <c r="D254" s="345"/>
      <c r="E254" s="3"/>
      <c r="F254" s="3"/>
      <c r="G254" s="3"/>
      <c r="H254" s="3"/>
      <c r="I254" s="3"/>
      <c r="J254" s="3"/>
      <c r="K254" s="3"/>
      <c r="L254" s="3"/>
      <c r="M254" s="3"/>
      <c r="N254" s="3"/>
      <c r="O254" s="3"/>
      <c r="P254" s="3"/>
      <c r="Q254" s="3"/>
      <c r="R254" s="3"/>
      <c r="S254" s="239"/>
      <c r="T254" s="3"/>
      <c r="U254" s="223">
        <v>194.0</v>
      </c>
      <c r="V254" s="344"/>
      <c r="W254" s="345"/>
      <c r="X254" s="3"/>
      <c r="Y254" s="3"/>
      <c r="Z254" s="3"/>
      <c r="AA254" s="3"/>
      <c r="AB254" s="3"/>
      <c r="AC254" s="3"/>
      <c r="AD254" s="3"/>
      <c r="AE254" s="3"/>
      <c r="AF254" s="3"/>
      <c r="AG254" s="3"/>
      <c r="AH254" s="3"/>
      <c r="AI254" s="3"/>
      <c r="AJ254" s="3"/>
      <c r="AK254" s="3"/>
      <c r="AL254" s="239"/>
      <c r="AM254" s="3"/>
      <c r="AN254" s="223">
        <v>194.0</v>
      </c>
      <c r="AO254" s="344"/>
      <c r="AP254" s="345"/>
      <c r="AQ254" s="3"/>
      <c r="AR254" s="3"/>
      <c r="AS254" s="3"/>
      <c r="AT254" s="3"/>
      <c r="AU254" s="3"/>
      <c r="AV254" s="3"/>
      <c r="AW254" s="3"/>
      <c r="AX254" s="3"/>
      <c r="AY254" s="3"/>
      <c r="AZ254" s="3"/>
      <c r="BA254" s="3"/>
      <c r="BB254" s="3"/>
      <c r="BC254" s="3"/>
      <c r="BD254" s="3"/>
      <c r="BE254" s="239"/>
      <c r="BF254" s="3"/>
      <c r="BG254" s="223">
        <v>194.0</v>
      </c>
      <c r="BH254" s="344"/>
      <c r="BI254" s="345"/>
      <c r="BJ254" s="3"/>
      <c r="BK254" s="3"/>
      <c r="BL254" s="3"/>
      <c r="BM254" s="3"/>
      <c r="BN254" s="3"/>
      <c r="BO254" s="3"/>
      <c r="BP254" s="3"/>
      <c r="BQ254" s="3"/>
      <c r="BR254" s="3"/>
      <c r="BS254" s="3"/>
      <c r="BT254" s="3"/>
      <c r="BU254" s="3"/>
      <c r="BV254" s="3"/>
      <c r="BW254" s="3"/>
      <c r="BX254" s="239"/>
    </row>
    <row r="255" ht="12.75" customHeight="1">
      <c r="A255" s="3"/>
      <c r="B255" s="223">
        <v>195.0</v>
      </c>
      <c r="C255" s="344"/>
      <c r="D255" s="345"/>
      <c r="E255" s="3"/>
      <c r="F255" s="3"/>
      <c r="G255" s="3"/>
      <c r="H255" s="3"/>
      <c r="I255" s="3"/>
      <c r="J255" s="3"/>
      <c r="K255" s="3"/>
      <c r="L255" s="3"/>
      <c r="M255" s="3"/>
      <c r="N255" s="3"/>
      <c r="O255" s="3"/>
      <c r="P255" s="3"/>
      <c r="Q255" s="3"/>
      <c r="R255" s="3"/>
      <c r="S255" s="239"/>
      <c r="T255" s="3"/>
      <c r="U255" s="223">
        <v>195.0</v>
      </c>
      <c r="V255" s="344"/>
      <c r="W255" s="345"/>
      <c r="X255" s="3"/>
      <c r="Y255" s="3"/>
      <c r="Z255" s="3"/>
      <c r="AA255" s="3"/>
      <c r="AB255" s="3"/>
      <c r="AC255" s="3"/>
      <c r="AD255" s="3"/>
      <c r="AE255" s="3"/>
      <c r="AF255" s="3"/>
      <c r="AG255" s="3"/>
      <c r="AH255" s="3"/>
      <c r="AI255" s="3"/>
      <c r="AJ255" s="3"/>
      <c r="AK255" s="3"/>
      <c r="AL255" s="239"/>
      <c r="AM255" s="3"/>
      <c r="AN255" s="223">
        <v>195.0</v>
      </c>
      <c r="AO255" s="344"/>
      <c r="AP255" s="345"/>
      <c r="AQ255" s="3"/>
      <c r="AR255" s="3"/>
      <c r="AS255" s="3"/>
      <c r="AT255" s="3"/>
      <c r="AU255" s="3"/>
      <c r="AV255" s="3"/>
      <c r="AW255" s="3"/>
      <c r="AX255" s="3"/>
      <c r="AY255" s="3"/>
      <c r="AZ255" s="3"/>
      <c r="BA255" s="3"/>
      <c r="BB255" s="3"/>
      <c r="BC255" s="3"/>
      <c r="BD255" s="3"/>
      <c r="BE255" s="239"/>
      <c r="BF255" s="3"/>
      <c r="BG255" s="223">
        <v>195.0</v>
      </c>
      <c r="BH255" s="344"/>
      <c r="BI255" s="345"/>
      <c r="BJ255" s="3"/>
      <c r="BK255" s="3"/>
      <c r="BL255" s="3"/>
      <c r="BM255" s="3"/>
      <c r="BN255" s="3"/>
      <c r="BO255" s="3"/>
      <c r="BP255" s="3"/>
      <c r="BQ255" s="3"/>
      <c r="BR255" s="3"/>
      <c r="BS255" s="3"/>
      <c r="BT255" s="3"/>
      <c r="BU255" s="3"/>
      <c r="BV255" s="3"/>
      <c r="BW255" s="3"/>
      <c r="BX255" s="239"/>
    </row>
    <row r="256" ht="12.75" customHeight="1">
      <c r="A256" s="3"/>
      <c r="B256" s="223">
        <v>196.0</v>
      </c>
      <c r="C256" s="344"/>
      <c r="D256" s="345"/>
      <c r="E256" s="3"/>
      <c r="F256" s="3"/>
      <c r="G256" s="3"/>
      <c r="H256" s="3"/>
      <c r="I256" s="3"/>
      <c r="J256" s="3"/>
      <c r="K256" s="3"/>
      <c r="L256" s="3"/>
      <c r="M256" s="3"/>
      <c r="N256" s="3"/>
      <c r="O256" s="3"/>
      <c r="P256" s="3"/>
      <c r="Q256" s="3"/>
      <c r="R256" s="3"/>
      <c r="S256" s="239"/>
      <c r="T256" s="3"/>
      <c r="U256" s="223">
        <v>196.0</v>
      </c>
      <c r="V256" s="344"/>
      <c r="W256" s="345"/>
      <c r="X256" s="3"/>
      <c r="Y256" s="3"/>
      <c r="Z256" s="3"/>
      <c r="AA256" s="3"/>
      <c r="AB256" s="3"/>
      <c r="AC256" s="3"/>
      <c r="AD256" s="3"/>
      <c r="AE256" s="3"/>
      <c r="AF256" s="3"/>
      <c r="AG256" s="3"/>
      <c r="AH256" s="3"/>
      <c r="AI256" s="3"/>
      <c r="AJ256" s="3"/>
      <c r="AK256" s="3"/>
      <c r="AL256" s="239"/>
      <c r="AM256" s="3"/>
      <c r="AN256" s="223">
        <v>196.0</v>
      </c>
      <c r="AO256" s="344"/>
      <c r="AP256" s="345"/>
      <c r="AQ256" s="3"/>
      <c r="AR256" s="3"/>
      <c r="AS256" s="3"/>
      <c r="AT256" s="3"/>
      <c r="AU256" s="3"/>
      <c r="AV256" s="3"/>
      <c r="AW256" s="3"/>
      <c r="AX256" s="3"/>
      <c r="AY256" s="3"/>
      <c r="AZ256" s="3"/>
      <c r="BA256" s="3"/>
      <c r="BB256" s="3"/>
      <c r="BC256" s="3"/>
      <c r="BD256" s="3"/>
      <c r="BE256" s="239"/>
      <c r="BF256" s="3"/>
      <c r="BG256" s="223">
        <v>196.0</v>
      </c>
      <c r="BH256" s="344"/>
      <c r="BI256" s="345"/>
      <c r="BJ256" s="3"/>
      <c r="BK256" s="3"/>
      <c r="BL256" s="3"/>
      <c r="BM256" s="3"/>
      <c r="BN256" s="3"/>
      <c r="BO256" s="3"/>
      <c r="BP256" s="3"/>
      <c r="BQ256" s="3"/>
      <c r="BR256" s="3"/>
      <c r="BS256" s="3"/>
      <c r="BT256" s="3"/>
      <c r="BU256" s="3"/>
      <c r="BV256" s="3"/>
      <c r="BW256" s="3"/>
      <c r="BX256" s="239"/>
    </row>
    <row r="257" ht="12.75" customHeight="1">
      <c r="A257" s="3"/>
      <c r="B257" s="223">
        <v>197.0</v>
      </c>
      <c r="C257" s="344"/>
      <c r="D257" s="345"/>
      <c r="E257" s="3"/>
      <c r="F257" s="3"/>
      <c r="G257" s="3"/>
      <c r="H257" s="3"/>
      <c r="I257" s="3"/>
      <c r="J257" s="3"/>
      <c r="K257" s="3"/>
      <c r="L257" s="3"/>
      <c r="M257" s="3"/>
      <c r="N257" s="3"/>
      <c r="O257" s="3"/>
      <c r="P257" s="3"/>
      <c r="Q257" s="3"/>
      <c r="R257" s="3"/>
      <c r="S257" s="239"/>
      <c r="T257" s="3"/>
      <c r="U257" s="223">
        <v>197.0</v>
      </c>
      <c r="V257" s="344"/>
      <c r="W257" s="345"/>
      <c r="X257" s="3"/>
      <c r="Y257" s="3"/>
      <c r="Z257" s="3"/>
      <c r="AA257" s="3"/>
      <c r="AB257" s="3"/>
      <c r="AC257" s="3"/>
      <c r="AD257" s="3"/>
      <c r="AE257" s="3"/>
      <c r="AF257" s="3"/>
      <c r="AG257" s="3"/>
      <c r="AH257" s="3"/>
      <c r="AI257" s="3"/>
      <c r="AJ257" s="3"/>
      <c r="AK257" s="3"/>
      <c r="AL257" s="239"/>
      <c r="AM257" s="3"/>
      <c r="AN257" s="223">
        <v>197.0</v>
      </c>
      <c r="AO257" s="344"/>
      <c r="AP257" s="345"/>
      <c r="AQ257" s="3"/>
      <c r="AR257" s="3"/>
      <c r="AS257" s="3"/>
      <c r="AT257" s="3"/>
      <c r="AU257" s="3"/>
      <c r="AV257" s="3"/>
      <c r="AW257" s="3"/>
      <c r="AX257" s="3"/>
      <c r="AY257" s="3"/>
      <c r="AZ257" s="3"/>
      <c r="BA257" s="3"/>
      <c r="BB257" s="3"/>
      <c r="BC257" s="3"/>
      <c r="BD257" s="3"/>
      <c r="BE257" s="239"/>
      <c r="BF257" s="3"/>
      <c r="BG257" s="223">
        <v>197.0</v>
      </c>
      <c r="BH257" s="344"/>
      <c r="BI257" s="345"/>
      <c r="BJ257" s="3"/>
      <c r="BK257" s="3"/>
      <c r="BL257" s="3"/>
      <c r="BM257" s="3"/>
      <c r="BN257" s="3"/>
      <c r="BO257" s="3"/>
      <c r="BP257" s="3"/>
      <c r="BQ257" s="3"/>
      <c r="BR257" s="3"/>
      <c r="BS257" s="3"/>
      <c r="BT257" s="3"/>
      <c r="BU257" s="3"/>
      <c r="BV257" s="3"/>
      <c r="BW257" s="3"/>
      <c r="BX257" s="239"/>
    </row>
    <row r="258" ht="12.75" customHeight="1">
      <c r="A258" s="3"/>
      <c r="B258" s="223">
        <v>198.0</v>
      </c>
      <c r="C258" s="344"/>
      <c r="D258" s="345"/>
      <c r="E258" s="3"/>
      <c r="F258" s="3"/>
      <c r="G258" s="3"/>
      <c r="H258" s="3"/>
      <c r="I258" s="3"/>
      <c r="J258" s="3"/>
      <c r="K258" s="3"/>
      <c r="L258" s="3"/>
      <c r="M258" s="3"/>
      <c r="N258" s="3"/>
      <c r="O258" s="3"/>
      <c r="P258" s="3"/>
      <c r="Q258" s="3"/>
      <c r="R258" s="3"/>
      <c r="S258" s="239"/>
      <c r="T258" s="3"/>
      <c r="U258" s="223">
        <v>198.0</v>
      </c>
      <c r="V258" s="344"/>
      <c r="W258" s="345"/>
      <c r="X258" s="3"/>
      <c r="Y258" s="3"/>
      <c r="Z258" s="3"/>
      <c r="AA258" s="3"/>
      <c r="AB258" s="3"/>
      <c r="AC258" s="3"/>
      <c r="AD258" s="3"/>
      <c r="AE258" s="3"/>
      <c r="AF258" s="3"/>
      <c r="AG258" s="3"/>
      <c r="AH258" s="3"/>
      <c r="AI258" s="3"/>
      <c r="AJ258" s="3"/>
      <c r="AK258" s="3"/>
      <c r="AL258" s="239"/>
      <c r="AM258" s="3"/>
      <c r="AN258" s="223">
        <v>198.0</v>
      </c>
      <c r="AO258" s="344"/>
      <c r="AP258" s="345"/>
      <c r="AQ258" s="3"/>
      <c r="AR258" s="3"/>
      <c r="AS258" s="3"/>
      <c r="AT258" s="3"/>
      <c r="AU258" s="3"/>
      <c r="AV258" s="3"/>
      <c r="AW258" s="3"/>
      <c r="AX258" s="3"/>
      <c r="AY258" s="3"/>
      <c r="AZ258" s="3"/>
      <c r="BA258" s="3"/>
      <c r="BB258" s="3"/>
      <c r="BC258" s="3"/>
      <c r="BD258" s="3"/>
      <c r="BE258" s="239"/>
      <c r="BF258" s="3"/>
      <c r="BG258" s="223">
        <v>198.0</v>
      </c>
      <c r="BH258" s="344"/>
      <c r="BI258" s="345"/>
      <c r="BJ258" s="3"/>
      <c r="BK258" s="3"/>
      <c r="BL258" s="3"/>
      <c r="BM258" s="3"/>
      <c r="BN258" s="3"/>
      <c r="BO258" s="3"/>
      <c r="BP258" s="3"/>
      <c r="BQ258" s="3"/>
      <c r="BR258" s="3"/>
      <c r="BS258" s="3"/>
      <c r="BT258" s="3"/>
      <c r="BU258" s="3"/>
      <c r="BV258" s="3"/>
      <c r="BW258" s="3"/>
      <c r="BX258" s="239"/>
    </row>
    <row r="259" ht="12.75" customHeight="1">
      <c r="A259" s="3"/>
      <c r="B259" s="223">
        <v>199.0</v>
      </c>
      <c r="C259" s="344"/>
      <c r="D259" s="345"/>
      <c r="E259" s="3"/>
      <c r="F259" s="3"/>
      <c r="G259" s="3"/>
      <c r="H259" s="3"/>
      <c r="I259" s="3"/>
      <c r="J259" s="3"/>
      <c r="K259" s="3"/>
      <c r="L259" s="3"/>
      <c r="M259" s="3"/>
      <c r="N259" s="3"/>
      <c r="O259" s="3"/>
      <c r="P259" s="3"/>
      <c r="Q259" s="3"/>
      <c r="R259" s="3"/>
      <c r="S259" s="239"/>
      <c r="T259" s="3"/>
      <c r="U259" s="223">
        <v>199.0</v>
      </c>
      <c r="V259" s="344"/>
      <c r="W259" s="345"/>
      <c r="X259" s="3"/>
      <c r="Y259" s="3"/>
      <c r="Z259" s="3"/>
      <c r="AA259" s="3"/>
      <c r="AB259" s="3"/>
      <c r="AC259" s="3"/>
      <c r="AD259" s="3"/>
      <c r="AE259" s="3"/>
      <c r="AF259" s="3"/>
      <c r="AG259" s="3"/>
      <c r="AH259" s="3"/>
      <c r="AI259" s="3"/>
      <c r="AJ259" s="3"/>
      <c r="AK259" s="3"/>
      <c r="AL259" s="239"/>
      <c r="AM259" s="3"/>
      <c r="AN259" s="223">
        <v>199.0</v>
      </c>
      <c r="AO259" s="344"/>
      <c r="AP259" s="345"/>
      <c r="AQ259" s="3"/>
      <c r="AR259" s="3"/>
      <c r="AS259" s="3"/>
      <c r="AT259" s="3"/>
      <c r="AU259" s="3"/>
      <c r="AV259" s="3"/>
      <c r="AW259" s="3"/>
      <c r="AX259" s="3"/>
      <c r="AY259" s="3"/>
      <c r="AZ259" s="3"/>
      <c r="BA259" s="3"/>
      <c r="BB259" s="3"/>
      <c r="BC259" s="3"/>
      <c r="BD259" s="3"/>
      <c r="BE259" s="239"/>
      <c r="BF259" s="3"/>
      <c r="BG259" s="223">
        <v>199.0</v>
      </c>
      <c r="BH259" s="344"/>
      <c r="BI259" s="345"/>
      <c r="BJ259" s="3"/>
      <c r="BK259" s="3"/>
      <c r="BL259" s="3"/>
      <c r="BM259" s="3"/>
      <c r="BN259" s="3"/>
      <c r="BO259" s="3"/>
      <c r="BP259" s="3"/>
      <c r="BQ259" s="3"/>
      <c r="BR259" s="3"/>
      <c r="BS259" s="3"/>
      <c r="BT259" s="3"/>
      <c r="BU259" s="3"/>
      <c r="BV259" s="3"/>
      <c r="BW259" s="3"/>
      <c r="BX259" s="239"/>
    </row>
    <row r="260" ht="12.75" customHeight="1">
      <c r="A260" s="3"/>
      <c r="B260" s="223">
        <v>200.0</v>
      </c>
      <c r="C260" s="344"/>
      <c r="D260" s="345"/>
      <c r="E260" s="3"/>
      <c r="F260" s="3"/>
      <c r="G260" s="3"/>
      <c r="H260" s="3"/>
      <c r="I260" s="3"/>
      <c r="J260" s="3"/>
      <c r="K260" s="3"/>
      <c r="L260" s="3"/>
      <c r="M260" s="3"/>
      <c r="N260" s="3"/>
      <c r="O260" s="3"/>
      <c r="P260" s="3"/>
      <c r="Q260" s="3"/>
      <c r="R260" s="3"/>
      <c r="S260" s="239"/>
      <c r="T260" s="3"/>
      <c r="U260" s="223">
        <v>200.0</v>
      </c>
      <c r="V260" s="344"/>
      <c r="W260" s="345"/>
      <c r="X260" s="3"/>
      <c r="Y260" s="3"/>
      <c r="Z260" s="3"/>
      <c r="AA260" s="3"/>
      <c r="AB260" s="3"/>
      <c r="AC260" s="3"/>
      <c r="AD260" s="3"/>
      <c r="AE260" s="3"/>
      <c r="AF260" s="3"/>
      <c r="AG260" s="3"/>
      <c r="AH260" s="3"/>
      <c r="AI260" s="3"/>
      <c r="AJ260" s="3"/>
      <c r="AK260" s="3"/>
      <c r="AL260" s="239"/>
      <c r="AM260" s="3"/>
      <c r="AN260" s="223">
        <v>200.0</v>
      </c>
      <c r="AO260" s="344"/>
      <c r="AP260" s="345"/>
      <c r="AQ260" s="3"/>
      <c r="AR260" s="3"/>
      <c r="AS260" s="3"/>
      <c r="AT260" s="3"/>
      <c r="AU260" s="3"/>
      <c r="AV260" s="3"/>
      <c r="AW260" s="3"/>
      <c r="AX260" s="3"/>
      <c r="AY260" s="3"/>
      <c r="AZ260" s="3"/>
      <c r="BA260" s="3"/>
      <c r="BB260" s="3"/>
      <c r="BC260" s="3"/>
      <c r="BD260" s="3"/>
      <c r="BE260" s="239"/>
      <c r="BF260" s="3"/>
      <c r="BG260" s="223">
        <v>200.0</v>
      </c>
      <c r="BH260" s="344"/>
      <c r="BI260" s="345"/>
      <c r="BJ260" s="3"/>
      <c r="BK260" s="3"/>
      <c r="BL260" s="3"/>
      <c r="BM260" s="3"/>
      <c r="BN260" s="3"/>
      <c r="BO260" s="3"/>
      <c r="BP260" s="3"/>
      <c r="BQ260" s="3"/>
      <c r="BR260" s="3"/>
      <c r="BS260" s="3"/>
      <c r="BT260" s="3"/>
      <c r="BU260" s="3"/>
      <c r="BV260" s="3"/>
      <c r="BW260" s="3"/>
      <c r="BX260" s="239"/>
    </row>
    <row r="261" ht="12.75" customHeight="1">
      <c r="A261" s="3"/>
      <c r="B261" s="223">
        <v>201.0</v>
      </c>
      <c r="C261" s="344"/>
      <c r="D261" s="345"/>
      <c r="E261" s="3"/>
      <c r="F261" s="3"/>
      <c r="G261" s="3"/>
      <c r="H261" s="3"/>
      <c r="I261" s="3"/>
      <c r="J261" s="3"/>
      <c r="K261" s="3"/>
      <c r="L261" s="3"/>
      <c r="M261" s="3"/>
      <c r="N261" s="3"/>
      <c r="O261" s="3"/>
      <c r="P261" s="3"/>
      <c r="Q261" s="3"/>
      <c r="R261" s="3"/>
      <c r="S261" s="239"/>
      <c r="T261" s="3"/>
      <c r="U261" s="223">
        <v>201.0</v>
      </c>
      <c r="V261" s="344"/>
      <c r="W261" s="345"/>
      <c r="X261" s="3"/>
      <c r="Y261" s="3"/>
      <c r="Z261" s="3"/>
      <c r="AA261" s="3"/>
      <c r="AB261" s="3"/>
      <c r="AC261" s="3"/>
      <c r="AD261" s="3"/>
      <c r="AE261" s="3"/>
      <c r="AF261" s="3"/>
      <c r="AG261" s="3"/>
      <c r="AH261" s="3"/>
      <c r="AI261" s="3"/>
      <c r="AJ261" s="3"/>
      <c r="AK261" s="3"/>
      <c r="AL261" s="239"/>
      <c r="AM261" s="3"/>
      <c r="AN261" s="223">
        <v>201.0</v>
      </c>
      <c r="AO261" s="344"/>
      <c r="AP261" s="345"/>
      <c r="AQ261" s="3"/>
      <c r="AR261" s="3"/>
      <c r="AS261" s="3"/>
      <c r="AT261" s="3"/>
      <c r="AU261" s="3"/>
      <c r="AV261" s="3"/>
      <c r="AW261" s="3"/>
      <c r="AX261" s="3"/>
      <c r="AY261" s="3"/>
      <c r="AZ261" s="3"/>
      <c r="BA261" s="3"/>
      <c r="BB261" s="3"/>
      <c r="BC261" s="3"/>
      <c r="BD261" s="3"/>
      <c r="BE261" s="239"/>
      <c r="BF261" s="3"/>
      <c r="BG261" s="223">
        <v>201.0</v>
      </c>
      <c r="BH261" s="344"/>
      <c r="BI261" s="345"/>
      <c r="BJ261" s="3"/>
      <c r="BK261" s="3"/>
      <c r="BL261" s="3"/>
      <c r="BM261" s="3"/>
      <c r="BN261" s="3"/>
      <c r="BO261" s="3"/>
      <c r="BP261" s="3"/>
      <c r="BQ261" s="3"/>
      <c r="BR261" s="3"/>
      <c r="BS261" s="3"/>
      <c r="BT261" s="3"/>
      <c r="BU261" s="3"/>
      <c r="BV261" s="3"/>
      <c r="BW261" s="3"/>
      <c r="BX261" s="239"/>
    </row>
    <row r="262" ht="12.75" customHeight="1">
      <c r="A262" s="3"/>
      <c r="B262" s="223">
        <v>202.0</v>
      </c>
      <c r="C262" s="344"/>
      <c r="D262" s="345"/>
      <c r="E262" s="3"/>
      <c r="F262" s="3"/>
      <c r="G262" s="3"/>
      <c r="H262" s="3"/>
      <c r="I262" s="3"/>
      <c r="J262" s="3"/>
      <c r="K262" s="3"/>
      <c r="L262" s="3"/>
      <c r="M262" s="3"/>
      <c r="N262" s="3"/>
      <c r="O262" s="3"/>
      <c r="P262" s="3"/>
      <c r="Q262" s="3"/>
      <c r="R262" s="3"/>
      <c r="S262" s="239"/>
      <c r="T262" s="3"/>
      <c r="U262" s="223">
        <v>202.0</v>
      </c>
      <c r="V262" s="344"/>
      <c r="W262" s="345"/>
      <c r="X262" s="3"/>
      <c r="Y262" s="3"/>
      <c r="Z262" s="3"/>
      <c r="AA262" s="3"/>
      <c r="AB262" s="3"/>
      <c r="AC262" s="3"/>
      <c r="AD262" s="3"/>
      <c r="AE262" s="3"/>
      <c r="AF262" s="3"/>
      <c r="AG262" s="3"/>
      <c r="AH262" s="3"/>
      <c r="AI262" s="3"/>
      <c r="AJ262" s="3"/>
      <c r="AK262" s="3"/>
      <c r="AL262" s="239"/>
      <c r="AM262" s="3"/>
      <c r="AN262" s="223">
        <v>202.0</v>
      </c>
      <c r="AO262" s="344"/>
      <c r="AP262" s="345"/>
      <c r="AQ262" s="3"/>
      <c r="AR262" s="3"/>
      <c r="AS262" s="3"/>
      <c r="AT262" s="3"/>
      <c r="AU262" s="3"/>
      <c r="AV262" s="3"/>
      <c r="AW262" s="3"/>
      <c r="AX262" s="3"/>
      <c r="AY262" s="3"/>
      <c r="AZ262" s="3"/>
      <c r="BA262" s="3"/>
      <c r="BB262" s="3"/>
      <c r="BC262" s="3"/>
      <c r="BD262" s="3"/>
      <c r="BE262" s="239"/>
      <c r="BF262" s="3"/>
      <c r="BG262" s="223">
        <v>202.0</v>
      </c>
      <c r="BH262" s="344"/>
      <c r="BI262" s="345"/>
      <c r="BJ262" s="3"/>
      <c r="BK262" s="3"/>
      <c r="BL262" s="3"/>
      <c r="BM262" s="3"/>
      <c r="BN262" s="3"/>
      <c r="BO262" s="3"/>
      <c r="BP262" s="3"/>
      <c r="BQ262" s="3"/>
      <c r="BR262" s="3"/>
      <c r="BS262" s="3"/>
      <c r="BT262" s="3"/>
      <c r="BU262" s="3"/>
      <c r="BV262" s="3"/>
      <c r="BW262" s="3"/>
      <c r="BX262" s="239"/>
    </row>
    <row r="263" ht="12.75" customHeight="1">
      <c r="A263" s="3"/>
      <c r="B263" s="223">
        <v>203.0</v>
      </c>
      <c r="C263" s="344"/>
      <c r="D263" s="345"/>
      <c r="E263" s="3"/>
      <c r="F263" s="3"/>
      <c r="G263" s="3"/>
      <c r="H263" s="3"/>
      <c r="I263" s="3"/>
      <c r="J263" s="3"/>
      <c r="K263" s="3"/>
      <c r="L263" s="3"/>
      <c r="M263" s="3"/>
      <c r="N263" s="3"/>
      <c r="O263" s="3"/>
      <c r="P263" s="3"/>
      <c r="Q263" s="3"/>
      <c r="R263" s="3"/>
      <c r="S263" s="239"/>
      <c r="T263" s="3"/>
      <c r="U263" s="223">
        <v>203.0</v>
      </c>
      <c r="V263" s="344"/>
      <c r="W263" s="345"/>
      <c r="X263" s="3"/>
      <c r="Y263" s="3"/>
      <c r="Z263" s="3"/>
      <c r="AA263" s="3"/>
      <c r="AB263" s="3"/>
      <c r="AC263" s="3"/>
      <c r="AD263" s="3"/>
      <c r="AE263" s="3"/>
      <c r="AF263" s="3"/>
      <c r="AG263" s="3"/>
      <c r="AH263" s="3"/>
      <c r="AI263" s="3"/>
      <c r="AJ263" s="3"/>
      <c r="AK263" s="3"/>
      <c r="AL263" s="239"/>
      <c r="AM263" s="3"/>
      <c r="AN263" s="223">
        <v>203.0</v>
      </c>
      <c r="AO263" s="344"/>
      <c r="AP263" s="345"/>
      <c r="AQ263" s="3"/>
      <c r="AR263" s="3"/>
      <c r="AS263" s="3"/>
      <c r="AT263" s="3"/>
      <c r="AU263" s="3"/>
      <c r="AV263" s="3"/>
      <c r="AW263" s="3"/>
      <c r="AX263" s="3"/>
      <c r="AY263" s="3"/>
      <c r="AZ263" s="3"/>
      <c r="BA263" s="3"/>
      <c r="BB263" s="3"/>
      <c r="BC263" s="3"/>
      <c r="BD263" s="3"/>
      <c r="BE263" s="239"/>
      <c r="BF263" s="3"/>
      <c r="BG263" s="223">
        <v>203.0</v>
      </c>
      <c r="BH263" s="344"/>
      <c r="BI263" s="345"/>
      <c r="BJ263" s="3"/>
      <c r="BK263" s="3"/>
      <c r="BL263" s="3"/>
      <c r="BM263" s="3"/>
      <c r="BN263" s="3"/>
      <c r="BO263" s="3"/>
      <c r="BP263" s="3"/>
      <c r="BQ263" s="3"/>
      <c r="BR263" s="3"/>
      <c r="BS263" s="3"/>
      <c r="BT263" s="3"/>
      <c r="BU263" s="3"/>
      <c r="BV263" s="3"/>
      <c r="BW263" s="3"/>
      <c r="BX263" s="239"/>
    </row>
    <row r="264" ht="12.75" customHeight="1">
      <c r="A264" s="3"/>
      <c r="B264" s="223">
        <v>204.0</v>
      </c>
      <c r="C264" s="344"/>
      <c r="D264" s="345"/>
      <c r="E264" s="3"/>
      <c r="F264" s="3"/>
      <c r="G264" s="3"/>
      <c r="H264" s="3"/>
      <c r="I264" s="3"/>
      <c r="J264" s="3"/>
      <c r="K264" s="3"/>
      <c r="L264" s="3"/>
      <c r="M264" s="3"/>
      <c r="N264" s="3"/>
      <c r="O264" s="3"/>
      <c r="P264" s="3"/>
      <c r="Q264" s="3"/>
      <c r="R264" s="3"/>
      <c r="S264" s="239"/>
      <c r="T264" s="3"/>
      <c r="U264" s="223">
        <v>204.0</v>
      </c>
      <c r="V264" s="344"/>
      <c r="W264" s="345"/>
      <c r="X264" s="3"/>
      <c r="Y264" s="3"/>
      <c r="Z264" s="3"/>
      <c r="AA264" s="3"/>
      <c r="AB264" s="3"/>
      <c r="AC264" s="3"/>
      <c r="AD264" s="3"/>
      <c r="AE264" s="3"/>
      <c r="AF264" s="3"/>
      <c r="AG264" s="3"/>
      <c r="AH264" s="3"/>
      <c r="AI264" s="3"/>
      <c r="AJ264" s="3"/>
      <c r="AK264" s="3"/>
      <c r="AL264" s="239"/>
      <c r="AM264" s="3"/>
      <c r="AN264" s="223">
        <v>204.0</v>
      </c>
      <c r="AO264" s="344"/>
      <c r="AP264" s="345"/>
      <c r="AQ264" s="3"/>
      <c r="AR264" s="3"/>
      <c r="AS264" s="3"/>
      <c r="AT264" s="3"/>
      <c r="AU264" s="3"/>
      <c r="AV264" s="3"/>
      <c r="AW264" s="3"/>
      <c r="AX264" s="3"/>
      <c r="AY264" s="3"/>
      <c r="AZ264" s="3"/>
      <c r="BA264" s="3"/>
      <c r="BB264" s="3"/>
      <c r="BC264" s="3"/>
      <c r="BD264" s="3"/>
      <c r="BE264" s="239"/>
      <c r="BF264" s="3"/>
      <c r="BG264" s="223">
        <v>204.0</v>
      </c>
      <c r="BH264" s="344"/>
      <c r="BI264" s="345"/>
      <c r="BJ264" s="3"/>
      <c r="BK264" s="3"/>
      <c r="BL264" s="3"/>
      <c r="BM264" s="3"/>
      <c r="BN264" s="3"/>
      <c r="BO264" s="3"/>
      <c r="BP264" s="3"/>
      <c r="BQ264" s="3"/>
      <c r="BR264" s="3"/>
      <c r="BS264" s="3"/>
      <c r="BT264" s="3"/>
      <c r="BU264" s="3"/>
      <c r="BV264" s="3"/>
      <c r="BW264" s="3"/>
      <c r="BX264" s="239"/>
    </row>
    <row r="265" ht="12.75" customHeight="1">
      <c r="A265" s="3"/>
      <c r="B265" s="223">
        <v>205.0</v>
      </c>
      <c r="C265" s="344"/>
      <c r="D265" s="345"/>
      <c r="E265" s="3"/>
      <c r="F265" s="3"/>
      <c r="G265" s="3"/>
      <c r="H265" s="3"/>
      <c r="I265" s="3"/>
      <c r="J265" s="3"/>
      <c r="K265" s="3"/>
      <c r="L265" s="3"/>
      <c r="M265" s="3"/>
      <c r="N265" s="3"/>
      <c r="O265" s="3"/>
      <c r="P265" s="3"/>
      <c r="Q265" s="3"/>
      <c r="R265" s="3"/>
      <c r="S265" s="239"/>
      <c r="T265" s="3"/>
      <c r="U265" s="223">
        <v>205.0</v>
      </c>
      <c r="V265" s="344"/>
      <c r="W265" s="345"/>
      <c r="X265" s="3"/>
      <c r="Y265" s="3"/>
      <c r="Z265" s="3"/>
      <c r="AA265" s="3"/>
      <c r="AB265" s="3"/>
      <c r="AC265" s="3"/>
      <c r="AD265" s="3"/>
      <c r="AE265" s="3"/>
      <c r="AF265" s="3"/>
      <c r="AG265" s="3"/>
      <c r="AH265" s="3"/>
      <c r="AI265" s="3"/>
      <c r="AJ265" s="3"/>
      <c r="AK265" s="3"/>
      <c r="AL265" s="239"/>
      <c r="AM265" s="3"/>
      <c r="AN265" s="223">
        <v>205.0</v>
      </c>
      <c r="AO265" s="344"/>
      <c r="AP265" s="345"/>
      <c r="AQ265" s="3"/>
      <c r="AR265" s="3"/>
      <c r="AS265" s="3"/>
      <c r="AT265" s="3"/>
      <c r="AU265" s="3"/>
      <c r="AV265" s="3"/>
      <c r="AW265" s="3"/>
      <c r="AX265" s="3"/>
      <c r="AY265" s="3"/>
      <c r="AZ265" s="3"/>
      <c r="BA265" s="3"/>
      <c r="BB265" s="3"/>
      <c r="BC265" s="3"/>
      <c r="BD265" s="3"/>
      <c r="BE265" s="239"/>
      <c r="BF265" s="3"/>
      <c r="BG265" s="223">
        <v>205.0</v>
      </c>
      <c r="BH265" s="344"/>
      <c r="BI265" s="345"/>
      <c r="BJ265" s="3"/>
      <c r="BK265" s="3"/>
      <c r="BL265" s="3"/>
      <c r="BM265" s="3"/>
      <c r="BN265" s="3"/>
      <c r="BO265" s="3"/>
      <c r="BP265" s="3"/>
      <c r="BQ265" s="3"/>
      <c r="BR265" s="3"/>
      <c r="BS265" s="3"/>
      <c r="BT265" s="3"/>
      <c r="BU265" s="3"/>
      <c r="BV265" s="3"/>
      <c r="BW265" s="3"/>
      <c r="BX265" s="239"/>
    </row>
    <row r="266" ht="12.75" customHeight="1">
      <c r="A266" s="3"/>
      <c r="B266" s="223">
        <v>206.0</v>
      </c>
      <c r="C266" s="344"/>
      <c r="D266" s="345"/>
      <c r="E266" s="3"/>
      <c r="F266" s="3"/>
      <c r="G266" s="3"/>
      <c r="H266" s="3"/>
      <c r="I266" s="3"/>
      <c r="J266" s="3"/>
      <c r="K266" s="3"/>
      <c r="L266" s="3"/>
      <c r="M266" s="3"/>
      <c r="N266" s="3"/>
      <c r="O266" s="3"/>
      <c r="P266" s="3"/>
      <c r="Q266" s="3"/>
      <c r="R266" s="3"/>
      <c r="S266" s="239"/>
      <c r="T266" s="3"/>
      <c r="U266" s="223">
        <v>206.0</v>
      </c>
      <c r="V266" s="344"/>
      <c r="W266" s="345"/>
      <c r="X266" s="3"/>
      <c r="Y266" s="3"/>
      <c r="Z266" s="3"/>
      <c r="AA266" s="3"/>
      <c r="AB266" s="3"/>
      <c r="AC266" s="3"/>
      <c r="AD266" s="3"/>
      <c r="AE266" s="3"/>
      <c r="AF266" s="3"/>
      <c r="AG266" s="3"/>
      <c r="AH266" s="3"/>
      <c r="AI266" s="3"/>
      <c r="AJ266" s="3"/>
      <c r="AK266" s="3"/>
      <c r="AL266" s="239"/>
      <c r="AM266" s="3"/>
      <c r="AN266" s="223">
        <v>206.0</v>
      </c>
      <c r="AO266" s="344"/>
      <c r="AP266" s="345"/>
      <c r="AQ266" s="3"/>
      <c r="AR266" s="3"/>
      <c r="AS266" s="3"/>
      <c r="AT266" s="3"/>
      <c r="AU266" s="3"/>
      <c r="AV266" s="3"/>
      <c r="AW266" s="3"/>
      <c r="AX266" s="3"/>
      <c r="AY266" s="3"/>
      <c r="AZ266" s="3"/>
      <c r="BA266" s="3"/>
      <c r="BB266" s="3"/>
      <c r="BC266" s="3"/>
      <c r="BD266" s="3"/>
      <c r="BE266" s="239"/>
      <c r="BF266" s="3"/>
      <c r="BG266" s="223">
        <v>206.0</v>
      </c>
      <c r="BH266" s="344"/>
      <c r="BI266" s="345"/>
      <c r="BJ266" s="3"/>
      <c r="BK266" s="3"/>
      <c r="BL266" s="3"/>
      <c r="BM266" s="3"/>
      <c r="BN266" s="3"/>
      <c r="BO266" s="3"/>
      <c r="BP266" s="3"/>
      <c r="BQ266" s="3"/>
      <c r="BR266" s="3"/>
      <c r="BS266" s="3"/>
      <c r="BT266" s="3"/>
      <c r="BU266" s="3"/>
      <c r="BV266" s="3"/>
      <c r="BW266" s="3"/>
      <c r="BX266" s="239"/>
    </row>
    <row r="267" ht="12.75" customHeight="1">
      <c r="A267" s="3"/>
      <c r="B267" s="223">
        <v>207.0</v>
      </c>
      <c r="C267" s="344"/>
      <c r="D267" s="345"/>
      <c r="E267" s="3"/>
      <c r="F267" s="3"/>
      <c r="G267" s="3"/>
      <c r="H267" s="3"/>
      <c r="I267" s="3"/>
      <c r="J267" s="3"/>
      <c r="K267" s="3"/>
      <c r="L267" s="3"/>
      <c r="M267" s="3"/>
      <c r="N267" s="3"/>
      <c r="O267" s="3"/>
      <c r="P267" s="3"/>
      <c r="Q267" s="3"/>
      <c r="R267" s="3"/>
      <c r="S267" s="239"/>
      <c r="T267" s="3"/>
      <c r="U267" s="223">
        <v>207.0</v>
      </c>
      <c r="V267" s="344"/>
      <c r="W267" s="345"/>
      <c r="X267" s="3"/>
      <c r="Y267" s="3"/>
      <c r="Z267" s="3"/>
      <c r="AA267" s="3"/>
      <c r="AB267" s="3"/>
      <c r="AC267" s="3"/>
      <c r="AD267" s="3"/>
      <c r="AE267" s="3"/>
      <c r="AF267" s="3"/>
      <c r="AG267" s="3"/>
      <c r="AH267" s="3"/>
      <c r="AI267" s="3"/>
      <c r="AJ267" s="3"/>
      <c r="AK267" s="3"/>
      <c r="AL267" s="239"/>
      <c r="AM267" s="3"/>
      <c r="AN267" s="223">
        <v>207.0</v>
      </c>
      <c r="AO267" s="344"/>
      <c r="AP267" s="345"/>
      <c r="AQ267" s="3"/>
      <c r="AR267" s="3"/>
      <c r="AS267" s="3"/>
      <c r="AT267" s="3"/>
      <c r="AU267" s="3"/>
      <c r="AV267" s="3"/>
      <c r="AW267" s="3"/>
      <c r="AX267" s="3"/>
      <c r="AY267" s="3"/>
      <c r="AZ267" s="3"/>
      <c r="BA267" s="3"/>
      <c r="BB267" s="3"/>
      <c r="BC267" s="3"/>
      <c r="BD267" s="3"/>
      <c r="BE267" s="239"/>
      <c r="BF267" s="3"/>
      <c r="BG267" s="223">
        <v>207.0</v>
      </c>
      <c r="BH267" s="344"/>
      <c r="BI267" s="345"/>
      <c r="BJ267" s="3"/>
      <c r="BK267" s="3"/>
      <c r="BL267" s="3"/>
      <c r="BM267" s="3"/>
      <c r="BN267" s="3"/>
      <c r="BO267" s="3"/>
      <c r="BP267" s="3"/>
      <c r="BQ267" s="3"/>
      <c r="BR267" s="3"/>
      <c r="BS267" s="3"/>
      <c r="BT267" s="3"/>
      <c r="BU267" s="3"/>
      <c r="BV267" s="3"/>
      <c r="BW267" s="3"/>
      <c r="BX267" s="239"/>
    </row>
    <row r="268" ht="12.75" customHeight="1">
      <c r="A268" s="3"/>
      <c r="B268" s="223">
        <v>208.0</v>
      </c>
      <c r="C268" s="344"/>
      <c r="D268" s="345"/>
      <c r="E268" s="3"/>
      <c r="F268" s="3"/>
      <c r="G268" s="3"/>
      <c r="H268" s="3"/>
      <c r="I268" s="3"/>
      <c r="J268" s="3"/>
      <c r="K268" s="3"/>
      <c r="L268" s="3"/>
      <c r="M268" s="3"/>
      <c r="N268" s="3"/>
      <c r="O268" s="3"/>
      <c r="P268" s="3"/>
      <c r="Q268" s="3"/>
      <c r="R268" s="3"/>
      <c r="S268" s="239"/>
      <c r="T268" s="3"/>
      <c r="U268" s="223">
        <v>208.0</v>
      </c>
      <c r="V268" s="344"/>
      <c r="W268" s="345"/>
      <c r="X268" s="3"/>
      <c r="Y268" s="3"/>
      <c r="Z268" s="3"/>
      <c r="AA268" s="3"/>
      <c r="AB268" s="3"/>
      <c r="AC268" s="3"/>
      <c r="AD268" s="3"/>
      <c r="AE268" s="3"/>
      <c r="AF268" s="3"/>
      <c r="AG268" s="3"/>
      <c r="AH268" s="3"/>
      <c r="AI268" s="3"/>
      <c r="AJ268" s="3"/>
      <c r="AK268" s="3"/>
      <c r="AL268" s="239"/>
      <c r="AM268" s="3"/>
      <c r="AN268" s="223">
        <v>208.0</v>
      </c>
      <c r="AO268" s="344"/>
      <c r="AP268" s="345"/>
      <c r="AQ268" s="3"/>
      <c r="AR268" s="3"/>
      <c r="AS268" s="3"/>
      <c r="AT268" s="3"/>
      <c r="AU268" s="3"/>
      <c r="AV268" s="3"/>
      <c r="AW268" s="3"/>
      <c r="AX268" s="3"/>
      <c r="AY268" s="3"/>
      <c r="AZ268" s="3"/>
      <c r="BA268" s="3"/>
      <c r="BB268" s="3"/>
      <c r="BC268" s="3"/>
      <c r="BD268" s="3"/>
      <c r="BE268" s="239"/>
      <c r="BF268" s="3"/>
      <c r="BG268" s="223">
        <v>208.0</v>
      </c>
      <c r="BH268" s="344"/>
      <c r="BI268" s="345"/>
      <c r="BJ268" s="3"/>
      <c r="BK268" s="3"/>
      <c r="BL268" s="3"/>
      <c r="BM268" s="3"/>
      <c r="BN268" s="3"/>
      <c r="BO268" s="3"/>
      <c r="BP268" s="3"/>
      <c r="BQ268" s="3"/>
      <c r="BR268" s="3"/>
      <c r="BS268" s="3"/>
      <c r="BT268" s="3"/>
      <c r="BU268" s="3"/>
      <c r="BV268" s="3"/>
      <c r="BW268" s="3"/>
      <c r="BX268" s="239"/>
    </row>
    <row r="269" ht="12.75" customHeight="1">
      <c r="A269" s="3"/>
      <c r="B269" s="223">
        <v>209.0</v>
      </c>
      <c r="C269" s="344"/>
      <c r="D269" s="345"/>
      <c r="E269" s="3"/>
      <c r="F269" s="3"/>
      <c r="G269" s="3"/>
      <c r="H269" s="3"/>
      <c r="I269" s="3"/>
      <c r="J269" s="3"/>
      <c r="K269" s="3"/>
      <c r="L269" s="3"/>
      <c r="M269" s="3"/>
      <c r="N269" s="3"/>
      <c r="O269" s="3"/>
      <c r="P269" s="3"/>
      <c r="Q269" s="3"/>
      <c r="R269" s="3"/>
      <c r="S269" s="239"/>
      <c r="T269" s="3"/>
      <c r="U269" s="223">
        <v>209.0</v>
      </c>
      <c r="V269" s="344"/>
      <c r="W269" s="345"/>
      <c r="X269" s="3"/>
      <c r="Y269" s="3"/>
      <c r="Z269" s="3"/>
      <c r="AA269" s="3"/>
      <c r="AB269" s="3"/>
      <c r="AC269" s="3"/>
      <c r="AD269" s="3"/>
      <c r="AE269" s="3"/>
      <c r="AF269" s="3"/>
      <c r="AG269" s="3"/>
      <c r="AH269" s="3"/>
      <c r="AI269" s="3"/>
      <c r="AJ269" s="3"/>
      <c r="AK269" s="3"/>
      <c r="AL269" s="239"/>
      <c r="AM269" s="3"/>
      <c r="AN269" s="223">
        <v>209.0</v>
      </c>
      <c r="AO269" s="344"/>
      <c r="AP269" s="345"/>
      <c r="AQ269" s="3"/>
      <c r="AR269" s="3"/>
      <c r="AS269" s="3"/>
      <c r="AT269" s="3"/>
      <c r="AU269" s="3"/>
      <c r="AV269" s="3"/>
      <c r="AW269" s="3"/>
      <c r="AX269" s="3"/>
      <c r="AY269" s="3"/>
      <c r="AZ269" s="3"/>
      <c r="BA269" s="3"/>
      <c r="BB269" s="3"/>
      <c r="BC269" s="3"/>
      <c r="BD269" s="3"/>
      <c r="BE269" s="239"/>
      <c r="BF269" s="3"/>
      <c r="BG269" s="223">
        <v>209.0</v>
      </c>
      <c r="BH269" s="344"/>
      <c r="BI269" s="345"/>
      <c r="BJ269" s="3"/>
      <c r="BK269" s="3"/>
      <c r="BL269" s="3"/>
      <c r="BM269" s="3"/>
      <c r="BN269" s="3"/>
      <c r="BO269" s="3"/>
      <c r="BP269" s="3"/>
      <c r="BQ269" s="3"/>
      <c r="BR269" s="3"/>
      <c r="BS269" s="3"/>
      <c r="BT269" s="3"/>
      <c r="BU269" s="3"/>
      <c r="BV269" s="3"/>
      <c r="BW269" s="3"/>
      <c r="BX269" s="239"/>
    </row>
    <row r="270" ht="12.75" customHeight="1">
      <c r="A270" s="3"/>
      <c r="B270" s="223">
        <v>210.0</v>
      </c>
      <c r="C270" s="344"/>
      <c r="D270" s="345"/>
      <c r="E270" s="3"/>
      <c r="F270" s="3"/>
      <c r="G270" s="3"/>
      <c r="H270" s="3"/>
      <c r="I270" s="3"/>
      <c r="J270" s="3"/>
      <c r="K270" s="3"/>
      <c r="L270" s="3"/>
      <c r="M270" s="3"/>
      <c r="N270" s="3"/>
      <c r="O270" s="3"/>
      <c r="P270" s="3"/>
      <c r="Q270" s="3"/>
      <c r="R270" s="3"/>
      <c r="S270" s="239"/>
      <c r="T270" s="3"/>
      <c r="U270" s="223">
        <v>210.0</v>
      </c>
      <c r="V270" s="344"/>
      <c r="W270" s="345"/>
      <c r="X270" s="3"/>
      <c r="Y270" s="3"/>
      <c r="Z270" s="3"/>
      <c r="AA270" s="3"/>
      <c r="AB270" s="3"/>
      <c r="AC270" s="3"/>
      <c r="AD270" s="3"/>
      <c r="AE270" s="3"/>
      <c r="AF270" s="3"/>
      <c r="AG270" s="3"/>
      <c r="AH270" s="3"/>
      <c r="AI270" s="3"/>
      <c r="AJ270" s="3"/>
      <c r="AK270" s="3"/>
      <c r="AL270" s="239"/>
      <c r="AM270" s="3"/>
      <c r="AN270" s="223">
        <v>210.0</v>
      </c>
      <c r="AO270" s="344"/>
      <c r="AP270" s="345"/>
      <c r="AQ270" s="3"/>
      <c r="AR270" s="3"/>
      <c r="AS270" s="3"/>
      <c r="AT270" s="3"/>
      <c r="AU270" s="3"/>
      <c r="AV270" s="3"/>
      <c r="AW270" s="3"/>
      <c r="AX270" s="3"/>
      <c r="AY270" s="3"/>
      <c r="AZ270" s="3"/>
      <c r="BA270" s="3"/>
      <c r="BB270" s="3"/>
      <c r="BC270" s="3"/>
      <c r="BD270" s="3"/>
      <c r="BE270" s="239"/>
      <c r="BF270" s="3"/>
      <c r="BG270" s="223">
        <v>210.0</v>
      </c>
      <c r="BH270" s="344"/>
      <c r="BI270" s="345"/>
      <c r="BJ270" s="3"/>
      <c r="BK270" s="3"/>
      <c r="BL270" s="3"/>
      <c r="BM270" s="3"/>
      <c r="BN270" s="3"/>
      <c r="BO270" s="3"/>
      <c r="BP270" s="3"/>
      <c r="BQ270" s="3"/>
      <c r="BR270" s="3"/>
      <c r="BS270" s="3"/>
      <c r="BT270" s="3"/>
      <c r="BU270" s="3"/>
      <c r="BV270" s="3"/>
      <c r="BW270" s="3"/>
      <c r="BX270" s="239"/>
    </row>
    <row r="271" ht="12.75" customHeight="1">
      <c r="A271" s="3"/>
      <c r="B271" s="223">
        <v>211.0</v>
      </c>
      <c r="C271" s="344"/>
      <c r="D271" s="345"/>
      <c r="E271" s="3"/>
      <c r="F271" s="3"/>
      <c r="G271" s="3"/>
      <c r="H271" s="3"/>
      <c r="I271" s="3"/>
      <c r="J271" s="3"/>
      <c r="K271" s="3"/>
      <c r="L271" s="3"/>
      <c r="M271" s="3"/>
      <c r="N271" s="3"/>
      <c r="O271" s="3"/>
      <c r="P271" s="3"/>
      <c r="Q271" s="3"/>
      <c r="R271" s="3"/>
      <c r="S271" s="239"/>
      <c r="T271" s="3"/>
      <c r="U271" s="223">
        <v>211.0</v>
      </c>
      <c r="V271" s="344"/>
      <c r="W271" s="345"/>
      <c r="X271" s="3"/>
      <c r="Y271" s="3"/>
      <c r="Z271" s="3"/>
      <c r="AA271" s="3"/>
      <c r="AB271" s="3"/>
      <c r="AC271" s="3"/>
      <c r="AD271" s="3"/>
      <c r="AE271" s="3"/>
      <c r="AF271" s="3"/>
      <c r="AG271" s="3"/>
      <c r="AH271" s="3"/>
      <c r="AI271" s="3"/>
      <c r="AJ271" s="3"/>
      <c r="AK271" s="3"/>
      <c r="AL271" s="239"/>
      <c r="AM271" s="3"/>
      <c r="AN271" s="223">
        <v>211.0</v>
      </c>
      <c r="AO271" s="344"/>
      <c r="AP271" s="345"/>
      <c r="AQ271" s="3"/>
      <c r="AR271" s="3"/>
      <c r="AS271" s="3"/>
      <c r="AT271" s="3"/>
      <c r="AU271" s="3"/>
      <c r="AV271" s="3"/>
      <c r="AW271" s="3"/>
      <c r="AX271" s="3"/>
      <c r="AY271" s="3"/>
      <c r="AZ271" s="3"/>
      <c r="BA271" s="3"/>
      <c r="BB271" s="3"/>
      <c r="BC271" s="3"/>
      <c r="BD271" s="3"/>
      <c r="BE271" s="239"/>
      <c r="BF271" s="3"/>
      <c r="BG271" s="223">
        <v>211.0</v>
      </c>
      <c r="BH271" s="344"/>
      <c r="BI271" s="345"/>
      <c r="BJ271" s="3"/>
      <c r="BK271" s="3"/>
      <c r="BL271" s="3"/>
      <c r="BM271" s="3"/>
      <c r="BN271" s="3"/>
      <c r="BO271" s="3"/>
      <c r="BP271" s="3"/>
      <c r="BQ271" s="3"/>
      <c r="BR271" s="3"/>
      <c r="BS271" s="3"/>
      <c r="BT271" s="3"/>
      <c r="BU271" s="3"/>
      <c r="BV271" s="3"/>
      <c r="BW271" s="3"/>
      <c r="BX271" s="239"/>
    </row>
    <row r="272" ht="12.75" customHeight="1">
      <c r="A272" s="3"/>
      <c r="B272" s="223">
        <v>212.0</v>
      </c>
      <c r="C272" s="344"/>
      <c r="D272" s="345"/>
      <c r="E272" s="3"/>
      <c r="F272" s="3"/>
      <c r="G272" s="3"/>
      <c r="H272" s="3"/>
      <c r="I272" s="3"/>
      <c r="J272" s="3"/>
      <c r="K272" s="3"/>
      <c r="L272" s="3"/>
      <c r="M272" s="3"/>
      <c r="N272" s="3"/>
      <c r="O272" s="3"/>
      <c r="P272" s="3"/>
      <c r="Q272" s="3"/>
      <c r="R272" s="3"/>
      <c r="S272" s="239"/>
      <c r="T272" s="3"/>
      <c r="U272" s="223">
        <v>212.0</v>
      </c>
      <c r="V272" s="344"/>
      <c r="W272" s="345"/>
      <c r="X272" s="3"/>
      <c r="Y272" s="3"/>
      <c r="Z272" s="3"/>
      <c r="AA272" s="3"/>
      <c r="AB272" s="3"/>
      <c r="AC272" s="3"/>
      <c r="AD272" s="3"/>
      <c r="AE272" s="3"/>
      <c r="AF272" s="3"/>
      <c r="AG272" s="3"/>
      <c r="AH272" s="3"/>
      <c r="AI272" s="3"/>
      <c r="AJ272" s="3"/>
      <c r="AK272" s="3"/>
      <c r="AL272" s="239"/>
      <c r="AM272" s="3"/>
      <c r="AN272" s="223">
        <v>212.0</v>
      </c>
      <c r="AO272" s="344"/>
      <c r="AP272" s="345"/>
      <c r="AQ272" s="3"/>
      <c r="AR272" s="3"/>
      <c r="AS272" s="3"/>
      <c r="AT272" s="3"/>
      <c r="AU272" s="3"/>
      <c r="AV272" s="3"/>
      <c r="AW272" s="3"/>
      <c r="AX272" s="3"/>
      <c r="AY272" s="3"/>
      <c r="AZ272" s="3"/>
      <c r="BA272" s="3"/>
      <c r="BB272" s="3"/>
      <c r="BC272" s="3"/>
      <c r="BD272" s="3"/>
      <c r="BE272" s="239"/>
      <c r="BF272" s="3"/>
      <c r="BG272" s="223">
        <v>212.0</v>
      </c>
      <c r="BH272" s="344"/>
      <c r="BI272" s="345"/>
      <c r="BJ272" s="3"/>
      <c r="BK272" s="3"/>
      <c r="BL272" s="3"/>
      <c r="BM272" s="3"/>
      <c r="BN272" s="3"/>
      <c r="BO272" s="3"/>
      <c r="BP272" s="3"/>
      <c r="BQ272" s="3"/>
      <c r="BR272" s="3"/>
      <c r="BS272" s="3"/>
      <c r="BT272" s="3"/>
      <c r="BU272" s="3"/>
      <c r="BV272" s="3"/>
      <c r="BW272" s="3"/>
      <c r="BX272" s="239"/>
    </row>
    <row r="273" ht="12.75" customHeight="1">
      <c r="A273" s="3"/>
      <c r="B273" s="223">
        <v>213.0</v>
      </c>
      <c r="C273" s="344"/>
      <c r="D273" s="345"/>
      <c r="E273" s="3"/>
      <c r="F273" s="3"/>
      <c r="G273" s="3"/>
      <c r="H273" s="3"/>
      <c r="I273" s="3"/>
      <c r="J273" s="3"/>
      <c r="K273" s="3"/>
      <c r="L273" s="3"/>
      <c r="M273" s="3"/>
      <c r="N273" s="3"/>
      <c r="O273" s="3"/>
      <c r="P273" s="3"/>
      <c r="Q273" s="3"/>
      <c r="R273" s="3"/>
      <c r="S273" s="239"/>
      <c r="T273" s="3"/>
      <c r="U273" s="223">
        <v>213.0</v>
      </c>
      <c r="V273" s="344"/>
      <c r="W273" s="345"/>
      <c r="X273" s="3"/>
      <c r="Y273" s="3"/>
      <c r="Z273" s="3"/>
      <c r="AA273" s="3"/>
      <c r="AB273" s="3"/>
      <c r="AC273" s="3"/>
      <c r="AD273" s="3"/>
      <c r="AE273" s="3"/>
      <c r="AF273" s="3"/>
      <c r="AG273" s="3"/>
      <c r="AH273" s="3"/>
      <c r="AI273" s="3"/>
      <c r="AJ273" s="3"/>
      <c r="AK273" s="3"/>
      <c r="AL273" s="239"/>
      <c r="AM273" s="3"/>
      <c r="AN273" s="223">
        <v>213.0</v>
      </c>
      <c r="AO273" s="344"/>
      <c r="AP273" s="345"/>
      <c r="AQ273" s="3"/>
      <c r="AR273" s="3"/>
      <c r="AS273" s="3"/>
      <c r="AT273" s="3"/>
      <c r="AU273" s="3"/>
      <c r="AV273" s="3"/>
      <c r="AW273" s="3"/>
      <c r="AX273" s="3"/>
      <c r="AY273" s="3"/>
      <c r="AZ273" s="3"/>
      <c r="BA273" s="3"/>
      <c r="BB273" s="3"/>
      <c r="BC273" s="3"/>
      <c r="BD273" s="3"/>
      <c r="BE273" s="239"/>
      <c r="BF273" s="3"/>
      <c r="BG273" s="223">
        <v>213.0</v>
      </c>
      <c r="BH273" s="344"/>
      <c r="BI273" s="345"/>
      <c r="BJ273" s="3"/>
      <c r="BK273" s="3"/>
      <c r="BL273" s="3"/>
      <c r="BM273" s="3"/>
      <c r="BN273" s="3"/>
      <c r="BO273" s="3"/>
      <c r="BP273" s="3"/>
      <c r="BQ273" s="3"/>
      <c r="BR273" s="3"/>
      <c r="BS273" s="3"/>
      <c r="BT273" s="3"/>
      <c r="BU273" s="3"/>
      <c r="BV273" s="3"/>
      <c r="BW273" s="3"/>
      <c r="BX273" s="239"/>
    </row>
    <row r="274" ht="12.75" customHeight="1">
      <c r="A274" s="3"/>
      <c r="B274" s="223">
        <v>214.0</v>
      </c>
      <c r="C274" s="344"/>
      <c r="D274" s="345"/>
      <c r="E274" s="3"/>
      <c r="F274" s="3"/>
      <c r="G274" s="3"/>
      <c r="H274" s="3"/>
      <c r="I274" s="3"/>
      <c r="J274" s="3"/>
      <c r="K274" s="3"/>
      <c r="L274" s="3"/>
      <c r="M274" s="3"/>
      <c r="N274" s="3"/>
      <c r="O274" s="3"/>
      <c r="P274" s="3"/>
      <c r="Q274" s="3"/>
      <c r="R274" s="3"/>
      <c r="S274" s="239"/>
      <c r="T274" s="3"/>
      <c r="U274" s="223">
        <v>214.0</v>
      </c>
      <c r="V274" s="344"/>
      <c r="W274" s="345"/>
      <c r="X274" s="3"/>
      <c r="Y274" s="3"/>
      <c r="Z274" s="3"/>
      <c r="AA274" s="3"/>
      <c r="AB274" s="3"/>
      <c r="AC274" s="3"/>
      <c r="AD274" s="3"/>
      <c r="AE274" s="3"/>
      <c r="AF274" s="3"/>
      <c r="AG274" s="3"/>
      <c r="AH274" s="3"/>
      <c r="AI274" s="3"/>
      <c r="AJ274" s="3"/>
      <c r="AK274" s="3"/>
      <c r="AL274" s="239"/>
      <c r="AM274" s="3"/>
      <c r="AN274" s="223">
        <v>214.0</v>
      </c>
      <c r="AO274" s="344"/>
      <c r="AP274" s="345"/>
      <c r="AQ274" s="3"/>
      <c r="AR274" s="3"/>
      <c r="AS274" s="3"/>
      <c r="AT274" s="3"/>
      <c r="AU274" s="3"/>
      <c r="AV274" s="3"/>
      <c r="AW274" s="3"/>
      <c r="AX274" s="3"/>
      <c r="AY274" s="3"/>
      <c r="AZ274" s="3"/>
      <c r="BA274" s="3"/>
      <c r="BB274" s="3"/>
      <c r="BC274" s="3"/>
      <c r="BD274" s="3"/>
      <c r="BE274" s="239"/>
      <c r="BF274" s="3"/>
      <c r="BG274" s="223">
        <v>214.0</v>
      </c>
      <c r="BH274" s="344"/>
      <c r="BI274" s="345"/>
      <c r="BJ274" s="3"/>
      <c r="BK274" s="3"/>
      <c r="BL274" s="3"/>
      <c r="BM274" s="3"/>
      <c r="BN274" s="3"/>
      <c r="BO274" s="3"/>
      <c r="BP274" s="3"/>
      <c r="BQ274" s="3"/>
      <c r="BR274" s="3"/>
      <c r="BS274" s="3"/>
      <c r="BT274" s="3"/>
      <c r="BU274" s="3"/>
      <c r="BV274" s="3"/>
      <c r="BW274" s="3"/>
      <c r="BX274" s="239"/>
    </row>
    <row r="275" ht="12.75" customHeight="1">
      <c r="A275" s="3"/>
      <c r="B275" s="223">
        <v>215.0</v>
      </c>
      <c r="C275" s="344"/>
      <c r="D275" s="345"/>
      <c r="E275" s="3"/>
      <c r="F275" s="3"/>
      <c r="G275" s="3"/>
      <c r="H275" s="3"/>
      <c r="I275" s="3"/>
      <c r="J275" s="3"/>
      <c r="K275" s="3"/>
      <c r="L275" s="3"/>
      <c r="M275" s="3"/>
      <c r="N275" s="3"/>
      <c r="O275" s="3"/>
      <c r="P275" s="3"/>
      <c r="Q275" s="3"/>
      <c r="R275" s="3"/>
      <c r="S275" s="239"/>
      <c r="T275" s="3"/>
      <c r="U275" s="223">
        <v>215.0</v>
      </c>
      <c r="V275" s="344"/>
      <c r="W275" s="345"/>
      <c r="X275" s="3"/>
      <c r="Y275" s="3"/>
      <c r="Z275" s="3"/>
      <c r="AA275" s="3"/>
      <c r="AB275" s="3"/>
      <c r="AC275" s="3"/>
      <c r="AD275" s="3"/>
      <c r="AE275" s="3"/>
      <c r="AF275" s="3"/>
      <c r="AG275" s="3"/>
      <c r="AH275" s="3"/>
      <c r="AI275" s="3"/>
      <c r="AJ275" s="3"/>
      <c r="AK275" s="3"/>
      <c r="AL275" s="239"/>
      <c r="AM275" s="3"/>
      <c r="AN275" s="223">
        <v>215.0</v>
      </c>
      <c r="AO275" s="344"/>
      <c r="AP275" s="345"/>
      <c r="AQ275" s="3"/>
      <c r="AR275" s="3"/>
      <c r="AS275" s="3"/>
      <c r="AT275" s="3"/>
      <c r="AU275" s="3"/>
      <c r="AV275" s="3"/>
      <c r="AW275" s="3"/>
      <c r="AX275" s="3"/>
      <c r="AY275" s="3"/>
      <c r="AZ275" s="3"/>
      <c r="BA275" s="3"/>
      <c r="BB275" s="3"/>
      <c r="BC275" s="3"/>
      <c r="BD275" s="3"/>
      <c r="BE275" s="239"/>
      <c r="BF275" s="3"/>
      <c r="BG275" s="223">
        <v>215.0</v>
      </c>
      <c r="BH275" s="344"/>
      <c r="BI275" s="345"/>
      <c r="BJ275" s="3"/>
      <c r="BK275" s="3"/>
      <c r="BL275" s="3"/>
      <c r="BM275" s="3"/>
      <c r="BN275" s="3"/>
      <c r="BO275" s="3"/>
      <c r="BP275" s="3"/>
      <c r="BQ275" s="3"/>
      <c r="BR275" s="3"/>
      <c r="BS275" s="3"/>
      <c r="BT275" s="3"/>
      <c r="BU275" s="3"/>
      <c r="BV275" s="3"/>
      <c r="BW275" s="3"/>
      <c r="BX275" s="239"/>
    </row>
    <row r="276" ht="12.75" customHeight="1">
      <c r="A276" s="3"/>
      <c r="B276" s="223">
        <v>216.0</v>
      </c>
      <c r="C276" s="344"/>
      <c r="D276" s="345"/>
      <c r="E276" s="3"/>
      <c r="F276" s="3"/>
      <c r="G276" s="3"/>
      <c r="H276" s="3"/>
      <c r="I276" s="3"/>
      <c r="J276" s="3"/>
      <c r="K276" s="3"/>
      <c r="L276" s="3"/>
      <c r="M276" s="3"/>
      <c r="N276" s="3"/>
      <c r="O276" s="3"/>
      <c r="P276" s="3"/>
      <c r="Q276" s="3"/>
      <c r="R276" s="3"/>
      <c r="S276" s="239"/>
      <c r="T276" s="3"/>
      <c r="U276" s="223">
        <v>216.0</v>
      </c>
      <c r="V276" s="344"/>
      <c r="W276" s="345"/>
      <c r="X276" s="3"/>
      <c r="Y276" s="3"/>
      <c r="Z276" s="3"/>
      <c r="AA276" s="3"/>
      <c r="AB276" s="3"/>
      <c r="AC276" s="3"/>
      <c r="AD276" s="3"/>
      <c r="AE276" s="3"/>
      <c r="AF276" s="3"/>
      <c r="AG276" s="3"/>
      <c r="AH276" s="3"/>
      <c r="AI276" s="3"/>
      <c r="AJ276" s="3"/>
      <c r="AK276" s="3"/>
      <c r="AL276" s="239"/>
      <c r="AM276" s="3"/>
      <c r="AN276" s="223">
        <v>216.0</v>
      </c>
      <c r="AO276" s="344"/>
      <c r="AP276" s="345"/>
      <c r="AQ276" s="3"/>
      <c r="AR276" s="3"/>
      <c r="AS276" s="3"/>
      <c r="AT276" s="3"/>
      <c r="AU276" s="3"/>
      <c r="AV276" s="3"/>
      <c r="AW276" s="3"/>
      <c r="AX276" s="3"/>
      <c r="AY276" s="3"/>
      <c r="AZ276" s="3"/>
      <c r="BA276" s="3"/>
      <c r="BB276" s="3"/>
      <c r="BC276" s="3"/>
      <c r="BD276" s="3"/>
      <c r="BE276" s="239"/>
      <c r="BF276" s="3"/>
      <c r="BG276" s="223">
        <v>216.0</v>
      </c>
      <c r="BH276" s="344"/>
      <c r="BI276" s="345"/>
      <c r="BJ276" s="3"/>
      <c r="BK276" s="3"/>
      <c r="BL276" s="3"/>
      <c r="BM276" s="3"/>
      <c r="BN276" s="3"/>
      <c r="BO276" s="3"/>
      <c r="BP276" s="3"/>
      <c r="BQ276" s="3"/>
      <c r="BR276" s="3"/>
      <c r="BS276" s="3"/>
      <c r="BT276" s="3"/>
      <c r="BU276" s="3"/>
      <c r="BV276" s="3"/>
      <c r="BW276" s="3"/>
      <c r="BX276" s="239"/>
    </row>
    <row r="277" ht="12.75" customHeight="1">
      <c r="A277" s="3"/>
      <c r="B277" s="223">
        <v>217.0</v>
      </c>
      <c r="C277" s="344"/>
      <c r="D277" s="345"/>
      <c r="E277" s="3"/>
      <c r="F277" s="3"/>
      <c r="G277" s="3"/>
      <c r="H277" s="3"/>
      <c r="I277" s="3"/>
      <c r="J277" s="3"/>
      <c r="K277" s="3"/>
      <c r="L277" s="3"/>
      <c r="M277" s="3"/>
      <c r="N277" s="3"/>
      <c r="O277" s="3"/>
      <c r="P277" s="3"/>
      <c r="Q277" s="3"/>
      <c r="R277" s="3"/>
      <c r="S277" s="239"/>
      <c r="T277" s="3"/>
      <c r="U277" s="223">
        <v>217.0</v>
      </c>
      <c r="V277" s="344"/>
      <c r="W277" s="345"/>
      <c r="X277" s="3"/>
      <c r="Y277" s="3"/>
      <c r="Z277" s="3"/>
      <c r="AA277" s="3"/>
      <c r="AB277" s="3"/>
      <c r="AC277" s="3"/>
      <c r="AD277" s="3"/>
      <c r="AE277" s="3"/>
      <c r="AF277" s="3"/>
      <c r="AG277" s="3"/>
      <c r="AH277" s="3"/>
      <c r="AI277" s="3"/>
      <c r="AJ277" s="3"/>
      <c r="AK277" s="3"/>
      <c r="AL277" s="239"/>
      <c r="AM277" s="3"/>
      <c r="AN277" s="223">
        <v>217.0</v>
      </c>
      <c r="AO277" s="344"/>
      <c r="AP277" s="345"/>
      <c r="AQ277" s="3"/>
      <c r="AR277" s="3"/>
      <c r="AS277" s="3"/>
      <c r="AT277" s="3"/>
      <c r="AU277" s="3"/>
      <c r="AV277" s="3"/>
      <c r="AW277" s="3"/>
      <c r="AX277" s="3"/>
      <c r="AY277" s="3"/>
      <c r="AZ277" s="3"/>
      <c r="BA277" s="3"/>
      <c r="BB277" s="3"/>
      <c r="BC277" s="3"/>
      <c r="BD277" s="3"/>
      <c r="BE277" s="239"/>
      <c r="BF277" s="3"/>
      <c r="BG277" s="223">
        <v>217.0</v>
      </c>
      <c r="BH277" s="344"/>
      <c r="BI277" s="345"/>
      <c r="BJ277" s="3"/>
      <c r="BK277" s="3"/>
      <c r="BL277" s="3"/>
      <c r="BM277" s="3"/>
      <c r="BN277" s="3"/>
      <c r="BO277" s="3"/>
      <c r="BP277" s="3"/>
      <c r="BQ277" s="3"/>
      <c r="BR277" s="3"/>
      <c r="BS277" s="3"/>
      <c r="BT277" s="3"/>
      <c r="BU277" s="3"/>
      <c r="BV277" s="3"/>
      <c r="BW277" s="3"/>
      <c r="BX277" s="239"/>
    </row>
    <row r="278" ht="12.75" customHeight="1">
      <c r="A278" s="3"/>
      <c r="B278" s="223">
        <v>218.0</v>
      </c>
      <c r="C278" s="344"/>
      <c r="D278" s="345"/>
      <c r="E278" s="3"/>
      <c r="F278" s="3"/>
      <c r="G278" s="3"/>
      <c r="H278" s="3"/>
      <c r="I278" s="3"/>
      <c r="J278" s="3"/>
      <c r="K278" s="3"/>
      <c r="L278" s="3"/>
      <c r="M278" s="3"/>
      <c r="N278" s="3"/>
      <c r="O278" s="3"/>
      <c r="P278" s="3"/>
      <c r="Q278" s="3"/>
      <c r="R278" s="3"/>
      <c r="S278" s="239"/>
      <c r="T278" s="3"/>
      <c r="U278" s="223">
        <v>218.0</v>
      </c>
      <c r="V278" s="344"/>
      <c r="W278" s="345"/>
      <c r="X278" s="3"/>
      <c r="Y278" s="3"/>
      <c r="Z278" s="3"/>
      <c r="AA278" s="3"/>
      <c r="AB278" s="3"/>
      <c r="AC278" s="3"/>
      <c r="AD278" s="3"/>
      <c r="AE278" s="3"/>
      <c r="AF278" s="3"/>
      <c r="AG278" s="3"/>
      <c r="AH278" s="3"/>
      <c r="AI278" s="3"/>
      <c r="AJ278" s="3"/>
      <c r="AK278" s="3"/>
      <c r="AL278" s="239"/>
      <c r="AM278" s="3"/>
      <c r="AN278" s="223">
        <v>218.0</v>
      </c>
      <c r="AO278" s="344"/>
      <c r="AP278" s="345"/>
      <c r="AQ278" s="3"/>
      <c r="AR278" s="3"/>
      <c r="AS278" s="3"/>
      <c r="AT278" s="3"/>
      <c r="AU278" s="3"/>
      <c r="AV278" s="3"/>
      <c r="AW278" s="3"/>
      <c r="AX278" s="3"/>
      <c r="AY278" s="3"/>
      <c r="AZ278" s="3"/>
      <c r="BA278" s="3"/>
      <c r="BB278" s="3"/>
      <c r="BC278" s="3"/>
      <c r="BD278" s="3"/>
      <c r="BE278" s="239"/>
      <c r="BF278" s="3"/>
      <c r="BG278" s="223">
        <v>218.0</v>
      </c>
      <c r="BH278" s="344"/>
      <c r="BI278" s="345"/>
      <c r="BJ278" s="3"/>
      <c r="BK278" s="3"/>
      <c r="BL278" s="3"/>
      <c r="BM278" s="3"/>
      <c r="BN278" s="3"/>
      <c r="BO278" s="3"/>
      <c r="BP278" s="3"/>
      <c r="BQ278" s="3"/>
      <c r="BR278" s="3"/>
      <c r="BS278" s="3"/>
      <c r="BT278" s="3"/>
      <c r="BU278" s="3"/>
      <c r="BV278" s="3"/>
      <c r="BW278" s="3"/>
      <c r="BX278" s="239"/>
    </row>
    <row r="279" ht="12.75" customHeight="1">
      <c r="A279" s="3"/>
      <c r="B279" s="223">
        <v>219.0</v>
      </c>
      <c r="C279" s="344"/>
      <c r="D279" s="345"/>
      <c r="E279" s="3"/>
      <c r="F279" s="3"/>
      <c r="G279" s="3"/>
      <c r="H279" s="3"/>
      <c r="I279" s="3"/>
      <c r="J279" s="3"/>
      <c r="K279" s="3"/>
      <c r="L279" s="3"/>
      <c r="M279" s="3"/>
      <c r="N279" s="3"/>
      <c r="O279" s="3"/>
      <c r="P279" s="3"/>
      <c r="Q279" s="3"/>
      <c r="R279" s="3"/>
      <c r="S279" s="239"/>
      <c r="T279" s="3"/>
      <c r="U279" s="223">
        <v>219.0</v>
      </c>
      <c r="V279" s="344"/>
      <c r="W279" s="345"/>
      <c r="X279" s="3"/>
      <c r="Y279" s="3"/>
      <c r="Z279" s="3"/>
      <c r="AA279" s="3"/>
      <c r="AB279" s="3"/>
      <c r="AC279" s="3"/>
      <c r="AD279" s="3"/>
      <c r="AE279" s="3"/>
      <c r="AF279" s="3"/>
      <c r="AG279" s="3"/>
      <c r="AH279" s="3"/>
      <c r="AI279" s="3"/>
      <c r="AJ279" s="3"/>
      <c r="AK279" s="3"/>
      <c r="AL279" s="239"/>
      <c r="AM279" s="3"/>
      <c r="AN279" s="223">
        <v>219.0</v>
      </c>
      <c r="AO279" s="344"/>
      <c r="AP279" s="345"/>
      <c r="AQ279" s="3"/>
      <c r="AR279" s="3"/>
      <c r="AS279" s="3"/>
      <c r="AT279" s="3"/>
      <c r="AU279" s="3"/>
      <c r="AV279" s="3"/>
      <c r="AW279" s="3"/>
      <c r="AX279" s="3"/>
      <c r="AY279" s="3"/>
      <c r="AZ279" s="3"/>
      <c r="BA279" s="3"/>
      <c r="BB279" s="3"/>
      <c r="BC279" s="3"/>
      <c r="BD279" s="3"/>
      <c r="BE279" s="239"/>
      <c r="BF279" s="3"/>
      <c r="BG279" s="223">
        <v>219.0</v>
      </c>
      <c r="BH279" s="344"/>
      <c r="BI279" s="345"/>
      <c r="BJ279" s="3"/>
      <c r="BK279" s="3"/>
      <c r="BL279" s="3"/>
      <c r="BM279" s="3"/>
      <c r="BN279" s="3"/>
      <c r="BO279" s="3"/>
      <c r="BP279" s="3"/>
      <c r="BQ279" s="3"/>
      <c r="BR279" s="3"/>
      <c r="BS279" s="3"/>
      <c r="BT279" s="3"/>
      <c r="BU279" s="3"/>
      <c r="BV279" s="3"/>
      <c r="BW279" s="3"/>
      <c r="BX279" s="239"/>
    </row>
    <row r="280" ht="12.75" customHeight="1">
      <c r="A280" s="3"/>
      <c r="B280" s="223">
        <v>220.0</v>
      </c>
      <c r="C280" s="344"/>
      <c r="D280" s="345"/>
      <c r="E280" s="3"/>
      <c r="F280" s="3"/>
      <c r="G280" s="3"/>
      <c r="H280" s="3"/>
      <c r="I280" s="3"/>
      <c r="J280" s="3"/>
      <c r="K280" s="3"/>
      <c r="L280" s="3"/>
      <c r="M280" s="3"/>
      <c r="N280" s="3"/>
      <c r="O280" s="3"/>
      <c r="P280" s="3"/>
      <c r="Q280" s="3"/>
      <c r="R280" s="3"/>
      <c r="S280" s="239"/>
      <c r="T280" s="3"/>
      <c r="U280" s="223">
        <v>220.0</v>
      </c>
      <c r="V280" s="344"/>
      <c r="W280" s="345"/>
      <c r="X280" s="3"/>
      <c r="Y280" s="3"/>
      <c r="Z280" s="3"/>
      <c r="AA280" s="3"/>
      <c r="AB280" s="3"/>
      <c r="AC280" s="3"/>
      <c r="AD280" s="3"/>
      <c r="AE280" s="3"/>
      <c r="AF280" s="3"/>
      <c r="AG280" s="3"/>
      <c r="AH280" s="3"/>
      <c r="AI280" s="3"/>
      <c r="AJ280" s="3"/>
      <c r="AK280" s="3"/>
      <c r="AL280" s="239"/>
      <c r="AM280" s="3"/>
      <c r="AN280" s="223">
        <v>220.0</v>
      </c>
      <c r="AO280" s="344"/>
      <c r="AP280" s="345"/>
      <c r="AQ280" s="3"/>
      <c r="AR280" s="3"/>
      <c r="AS280" s="3"/>
      <c r="AT280" s="3"/>
      <c r="AU280" s="3"/>
      <c r="AV280" s="3"/>
      <c r="AW280" s="3"/>
      <c r="AX280" s="3"/>
      <c r="AY280" s="3"/>
      <c r="AZ280" s="3"/>
      <c r="BA280" s="3"/>
      <c r="BB280" s="3"/>
      <c r="BC280" s="3"/>
      <c r="BD280" s="3"/>
      <c r="BE280" s="239"/>
      <c r="BF280" s="3"/>
      <c r="BG280" s="223">
        <v>220.0</v>
      </c>
      <c r="BH280" s="344"/>
      <c r="BI280" s="345"/>
      <c r="BJ280" s="3"/>
      <c r="BK280" s="3"/>
      <c r="BL280" s="3"/>
      <c r="BM280" s="3"/>
      <c r="BN280" s="3"/>
      <c r="BO280" s="3"/>
      <c r="BP280" s="3"/>
      <c r="BQ280" s="3"/>
      <c r="BR280" s="3"/>
      <c r="BS280" s="3"/>
      <c r="BT280" s="3"/>
      <c r="BU280" s="3"/>
      <c r="BV280" s="3"/>
      <c r="BW280" s="3"/>
      <c r="BX280" s="239"/>
    </row>
    <row r="281" ht="12.75" customHeight="1">
      <c r="A281" s="3"/>
      <c r="B281" s="223">
        <v>221.0</v>
      </c>
      <c r="C281" s="344"/>
      <c r="D281" s="345"/>
      <c r="E281" s="3"/>
      <c r="F281" s="3"/>
      <c r="G281" s="3"/>
      <c r="H281" s="3"/>
      <c r="I281" s="3"/>
      <c r="J281" s="3"/>
      <c r="K281" s="3"/>
      <c r="L281" s="3"/>
      <c r="M281" s="3"/>
      <c r="N281" s="3"/>
      <c r="O281" s="3"/>
      <c r="P281" s="3"/>
      <c r="Q281" s="3"/>
      <c r="R281" s="3"/>
      <c r="S281" s="239"/>
      <c r="T281" s="3"/>
      <c r="U281" s="223">
        <v>221.0</v>
      </c>
      <c r="V281" s="344"/>
      <c r="W281" s="345"/>
      <c r="X281" s="3"/>
      <c r="Y281" s="3"/>
      <c r="Z281" s="3"/>
      <c r="AA281" s="3"/>
      <c r="AB281" s="3"/>
      <c r="AC281" s="3"/>
      <c r="AD281" s="3"/>
      <c r="AE281" s="3"/>
      <c r="AF281" s="3"/>
      <c r="AG281" s="3"/>
      <c r="AH281" s="3"/>
      <c r="AI281" s="3"/>
      <c r="AJ281" s="3"/>
      <c r="AK281" s="3"/>
      <c r="AL281" s="239"/>
      <c r="AM281" s="3"/>
      <c r="AN281" s="223">
        <v>221.0</v>
      </c>
      <c r="AO281" s="344"/>
      <c r="AP281" s="345"/>
      <c r="AQ281" s="3"/>
      <c r="AR281" s="3"/>
      <c r="AS281" s="3"/>
      <c r="AT281" s="3"/>
      <c r="AU281" s="3"/>
      <c r="AV281" s="3"/>
      <c r="AW281" s="3"/>
      <c r="AX281" s="3"/>
      <c r="AY281" s="3"/>
      <c r="AZ281" s="3"/>
      <c r="BA281" s="3"/>
      <c r="BB281" s="3"/>
      <c r="BC281" s="3"/>
      <c r="BD281" s="3"/>
      <c r="BE281" s="239"/>
      <c r="BF281" s="3"/>
      <c r="BG281" s="223">
        <v>221.0</v>
      </c>
      <c r="BH281" s="344"/>
      <c r="BI281" s="345"/>
      <c r="BJ281" s="3"/>
      <c r="BK281" s="3"/>
      <c r="BL281" s="3"/>
      <c r="BM281" s="3"/>
      <c r="BN281" s="3"/>
      <c r="BO281" s="3"/>
      <c r="BP281" s="3"/>
      <c r="BQ281" s="3"/>
      <c r="BR281" s="3"/>
      <c r="BS281" s="3"/>
      <c r="BT281" s="3"/>
      <c r="BU281" s="3"/>
      <c r="BV281" s="3"/>
      <c r="BW281" s="3"/>
      <c r="BX281" s="239"/>
    </row>
    <row r="282" ht="12.75" customHeight="1">
      <c r="A282" s="3"/>
      <c r="B282" s="223">
        <v>222.0</v>
      </c>
      <c r="C282" s="344"/>
      <c r="D282" s="345"/>
      <c r="E282" s="3"/>
      <c r="F282" s="3"/>
      <c r="G282" s="3"/>
      <c r="H282" s="3"/>
      <c r="I282" s="3"/>
      <c r="J282" s="3"/>
      <c r="K282" s="3"/>
      <c r="L282" s="3"/>
      <c r="M282" s="3"/>
      <c r="N282" s="3"/>
      <c r="O282" s="3"/>
      <c r="P282" s="3"/>
      <c r="Q282" s="3"/>
      <c r="R282" s="3"/>
      <c r="S282" s="239"/>
      <c r="T282" s="3"/>
      <c r="U282" s="223">
        <v>222.0</v>
      </c>
      <c r="V282" s="344"/>
      <c r="W282" s="345"/>
      <c r="X282" s="3"/>
      <c r="Y282" s="3"/>
      <c r="Z282" s="3"/>
      <c r="AA282" s="3"/>
      <c r="AB282" s="3"/>
      <c r="AC282" s="3"/>
      <c r="AD282" s="3"/>
      <c r="AE282" s="3"/>
      <c r="AF282" s="3"/>
      <c r="AG282" s="3"/>
      <c r="AH282" s="3"/>
      <c r="AI282" s="3"/>
      <c r="AJ282" s="3"/>
      <c r="AK282" s="3"/>
      <c r="AL282" s="239"/>
      <c r="AM282" s="3"/>
      <c r="AN282" s="223">
        <v>222.0</v>
      </c>
      <c r="AO282" s="344"/>
      <c r="AP282" s="345"/>
      <c r="AQ282" s="3"/>
      <c r="AR282" s="3"/>
      <c r="AS282" s="3"/>
      <c r="AT282" s="3"/>
      <c r="AU282" s="3"/>
      <c r="AV282" s="3"/>
      <c r="AW282" s="3"/>
      <c r="AX282" s="3"/>
      <c r="AY282" s="3"/>
      <c r="AZ282" s="3"/>
      <c r="BA282" s="3"/>
      <c r="BB282" s="3"/>
      <c r="BC282" s="3"/>
      <c r="BD282" s="3"/>
      <c r="BE282" s="239"/>
      <c r="BF282" s="3"/>
      <c r="BG282" s="223">
        <v>222.0</v>
      </c>
      <c r="BH282" s="344"/>
      <c r="BI282" s="345"/>
      <c r="BJ282" s="3"/>
      <c r="BK282" s="3"/>
      <c r="BL282" s="3"/>
      <c r="BM282" s="3"/>
      <c r="BN282" s="3"/>
      <c r="BO282" s="3"/>
      <c r="BP282" s="3"/>
      <c r="BQ282" s="3"/>
      <c r="BR282" s="3"/>
      <c r="BS282" s="3"/>
      <c r="BT282" s="3"/>
      <c r="BU282" s="3"/>
      <c r="BV282" s="3"/>
      <c r="BW282" s="3"/>
      <c r="BX282" s="239"/>
    </row>
    <row r="283" ht="12.75" customHeight="1">
      <c r="A283" s="3"/>
      <c r="B283" s="223">
        <v>223.0</v>
      </c>
      <c r="C283" s="344"/>
      <c r="D283" s="345"/>
      <c r="E283" s="3"/>
      <c r="F283" s="3"/>
      <c r="G283" s="3"/>
      <c r="H283" s="3"/>
      <c r="I283" s="3"/>
      <c r="J283" s="3"/>
      <c r="K283" s="3"/>
      <c r="L283" s="3"/>
      <c r="M283" s="3"/>
      <c r="N283" s="3"/>
      <c r="O283" s="3"/>
      <c r="P283" s="3"/>
      <c r="Q283" s="3"/>
      <c r="R283" s="3"/>
      <c r="S283" s="239"/>
      <c r="T283" s="3"/>
      <c r="U283" s="223">
        <v>223.0</v>
      </c>
      <c r="V283" s="344"/>
      <c r="W283" s="345"/>
      <c r="X283" s="3"/>
      <c r="Y283" s="3"/>
      <c r="Z283" s="3"/>
      <c r="AA283" s="3"/>
      <c r="AB283" s="3"/>
      <c r="AC283" s="3"/>
      <c r="AD283" s="3"/>
      <c r="AE283" s="3"/>
      <c r="AF283" s="3"/>
      <c r="AG283" s="3"/>
      <c r="AH283" s="3"/>
      <c r="AI283" s="3"/>
      <c r="AJ283" s="3"/>
      <c r="AK283" s="3"/>
      <c r="AL283" s="239"/>
      <c r="AM283" s="3"/>
      <c r="AN283" s="223">
        <v>223.0</v>
      </c>
      <c r="AO283" s="344"/>
      <c r="AP283" s="345"/>
      <c r="AQ283" s="3"/>
      <c r="AR283" s="3"/>
      <c r="AS283" s="3"/>
      <c r="AT283" s="3"/>
      <c r="AU283" s="3"/>
      <c r="AV283" s="3"/>
      <c r="AW283" s="3"/>
      <c r="AX283" s="3"/>
      <c r="AY283" s="3"/>
      <c r="AZ283" s="3"/>
      <c r="BA283" s="3"/>
      <c r="BB283" s="3"/>
      <c r="BC283" s="3"/>
      <c r="BD283" s="3"/>
      <c r="BE283" s="239"/>
      <c r="BF283" s="3"/>
      <c r="BG283" s="223">
        <v>223.0</v>
      </c>
      <c r="BH283" s="344"/>
      <c r="BI283" s="345"/>
      <c r="BJ283" s="3"/>
      <c r="BK283" s="3"/>
      <c r="BL283" s="3"/>
      <c r="BM283" s="3"/>
      <c r="BN283" s="3"/>
      <c r="BO283" s="3"/>
      <c r="BP283" s="3"/>
      <c r="BQ283" s="3"/>
      <c r="BR283" s="3"/>
      <c r="BS283" s="3"/>
      <c r="BT283" s="3"/>
      <c r="BU283" s="3"/>
      <c r="BV283" s="3"/>
      <c r="BW283" s="3"/>
      <c r="BX283" s="239"/>
    </row>
    <row r="284" ht="12.75" customHeight="1">
      <c r="A284" s="3"/>
      <c r="B284" s="223">
        <v>224.0</v>
      </c>
      <c r="C284" s="344"/>
      <c r="D284" s="345"/>
      <c r="E284" s="3"/>
      <c r="F284" s="3"/>
      <c r="G284" s="3"/>
      <c r="H284" s="3"/>
      <c r="I284" s="3"/>
      <c r="J284" s="3"/>
      <c r="K284" s="3"/>
      <c r="L284" s="3"/>
      <c r="M284" s="3"/>
      <c r="N284" s="3"/>
      <c r="O284" s="3"/>
      <c r="P284" s="3"/>
      <c r="Q284" s="3"/>
      <c r="R284" s="3"/>
      <c r="S284" s="239"/>
      <c r="T284" s="3"/>
      <c r="U284" s="223">
        <v>224.0</v>
      </c>
      <c r="V284" s="344"/>
      <c r="W284" s="345"/>
      <c r="X284" s="3"/>
      <c r="Y284" s="3"/>
      <c r="Z284" s="3"/>
      <c r="AA284" s="3"/>
      <c r="AB284" s="3"/>
      <c r="AC284" s="3"/>
      <c r="AD284" s="3"/>
      <c r="AE284" s="3"/>
      <c r="AF284" s="3"/>
      <c r="AG284" s="3"/>
      <c r="AH284" s="3"/>
      <c r="AI284" s="3"/>
      <c r="AJ284" s="3"/>
      <c r="AK284" s="3"/>
      <c r="AL284" s="239"/>
      <c r="AM284" s="3"/>
      <c r="AN284" s="223">
        <v>224.0</v>
      </c>
      <c r="AO284" s="344"/>
      <c r="AP284" s="345"/>
      <c r="AQ284" s="3"/>
      <c r="AR284" s="3"/>
      <c r="AS284" s="3"/>
      <c r="AT284" s="3"/>
      <c r="AU284" s="3"/>
      <c r="AV284" s="3"/>
      <c r="AW284" s="3"/>
      <c r="AX284" s="3"/>
      <c r="AY284" s="3"/>
      <c r="AZ284" s="3"/>
      <c r="BA284" s="3"/>
      <c r="BB284" s="3"/>
      <c r="BC284" s="3"/>
      <c r="BD284" s="3"/>
      <c r="BE284" s="239"/>
      <c r="BF284" s="3"/>
      <c r="BG284" s="223">
        <v>224.0</v>
      </c>
      <c r="BH284" s="344"/>
      <c r="BI284" s="345"/>
      <c r="BJ284" s="3"/>
      <c r="BK284" s="3"/>
      <c r="BL284" s="3"/>
      <c r="BM284" s="3"/>
      <c r="BN284" s="3"/>
      <c r="BO284" s="3"/>
      <c r="BP284" s="3"/>
      <c r="BQ284" s="3"/>
      <c r="BR284" s="3"/>
      <c r="BS284" s="3"/>
      <c r="BT284" s="3"/>
      <c r="BU284" s="3"/>
      <c r="BV284" s="3"/>
      <c r="BW284" s="3"/>
      <c r="BX284" s="239"/>
    </row>
    <row r="285" ht="12.75" customHeight="1">
      <c r="A285" s="3"/>
      <c r="B285" s="223">
        <v>225.0</v>
      </c>
      <c r="C285" s="344"/>
      <c r="D285" s="345"/>
      <c r="E285" s="3"/>
      <c r="F285" s="3"/>
      <c r="G285" s="3"/>
      <c r="H285" s="3"/>
      <c r="I285" s="3"/>
      <c r="J285" s="3"/>
      <c r="K285" s="3"/>
      <c r="L285" s="3"/>
      <c r="M285" s="3"/>
      <c r="N285" s="3"/>
      <c r="O285" s="3"/>
      <c r="P285" s="3"/>
      <c r="Q285" s="3"/>
      <c r="R285" s="3"/>
      <c r="S285" s="239"/>
      <c r="T285" s="3"/>
      <c r="U285" s="223">
        <v>225.0</v>
      </c>
      <c r="V285" s="344"/>
      <c r="W285" s="345"/>
      <c r="X285" s="3"/>
      <c r="Y285" s="3"/>
      <c r="Z285" s="3"/>
      <c r="AA285" s="3"/>
      <c r="AB285" s="3"/>
      <c r="AC285" s="3"/>
      <c r="AD285" s="3"/>
      <c r="AE285" s="3"/>
      <c r="AF285" s="3"/>
      <c r="AG285" s="3"/>
      <c r="AH285" s="3"/>
      <c r="AI285" s="3"/>
      <c r="AJ285" s="3"/>
      <c r="AK285" s="3"/>
      <c r="AL285" s="239"/>
      <c r="AM285" s="3"/>
      <c r="AN285" s="223">
        <v>225.0</v>
      </c>
      <c r="AO285" s="344"/>
      <c r="AP285" s="345"/>
      <c r="AQ285" s="3"/>
      <c r="AR285" s="3"/>
      <c r="AS285" s="3"/>
      <c r="AT285" s="3"/>
      <c r="AU285" s="3"/>
      <c r="AV285" s="3"/>
      <c r="AW285" s="3"/>
      <c r="AX285" s="3"/>
      <c r="AY285" s="3"/>
      <c r="AZ285" s="3"/>
      <c r="BA285" s="3"/>
      <c r="BB285" s="3"/>
      <c r="BC285" s="3"/>
      <c r="BD285" s="3"/>
      <c r="BE285" s="239"/>
      <c r="BF285" s="3"/>
      <c r="BG285" s="223">
        <v>225.0</v>
      </c>
      <c r="BH285" s="344"/>
      <c r="BI285" s="345"/>
      <c r="BJ285" s="3"/>
      <c r="BK285" s="3"/>
      <c r="BL285" s="3"/>
      <c r="BM285" s="3"/>
      <c r="BN285" s="3"/>
      <c r="BO285" s="3"/>
      <c r="BP285" s="3"/>
      <c r="BQ285" s="3"/>
      <c r="BR285" s="3"/>
      <c r="BS285" s="3"/>
      <c r="BT285" s="3"/>
      <c r="BU285" s="3"/>
      <c r="BV285" s="3"/>
      <c r="BW285" s="3"/>
      <c r="BX285" s="239"/>
    </row>
    <row r="286" ht="12.75" customHeight="1">
      <c r="A286" s="3"/>
      <c r="B286" s="223">
        <v>226.0</v>
      </c>
      <c r="C286" s="344"/>
      <c r="D286" s="345"/>
      <c r="E286" s="3"/>
      <c r="F286" s="3"/>
      <c r="G286" s="3"/>
      <c r="H286" s="3"/>
      <c r="I286" s="3"/>
      <c r="J286" s="3"/>
      <c r="K286" s="3"/>
      <c r="L286" s="3"/>
      <c r="M286" s="3"/>
      <c r="N286" s="3"/>
      <c r="O286" s="3"/>
      <c r="P286" s="3"/>
      <c r="Q286" s="3"/>
      <c r="R286" s="3"/>
      <c r="S286" s="239"/>
      <c r="T286" s="3"/>
      <c r="U286" s="223">
        <v>226.0</v>
      </c>
      <c r="V286" s="344"/>
      <c r="W286" s="345"/>
      <c r="X286" s="3"/>
      <c r="Y286" s="3"/>
      <c r="Z286" s="3"/>
      <c r="AA286" s="3"/>
      <c r="AB286" s="3"/>
      <c r="AC286" s="3"/>
      <c r="AD286" s="3"/>
      <c r="AE286" s="3"/>
      <c r="AF286" s="3"/>
      <c r="AG286" s="3"/>
      <c r="AH286" s="3"/>
      <c r="AI286" s="3"/>
      <c r="AJ286" s="3"/>
      <c r="AK286" s="3"/>
      <c r="AL286" s="239"/>
      <c r="AM286" s="3"/>
      <c r="AN286" s="223">
        <v>226.0</v>
      </c>
      <c r="AO286" s="344"/>
      <c r="AP286" s="345"/>
      <c r="AQ286" s="3"/>
      <c r="AR286" s="3"/>
      <c r="AS286" s="3"/>
      <c r="AT286" s="3"/>
      <c r="AU286" s="3"/>
      <c r="AV286" s="3"/>
      <c r="AW286" s="3"/>
      <c r="AX286" s="3"/>
      <c r="AY286" s="3"/>
      <c r="AZ286" s="3"/>
      <c r="BA286" s="3"/>
      <c r="BB286" s="3"/>
      <c r="BC286" s="3"/>
      <c r="BD286" s="3"/>
      <c r="BE286" s="239"/>
      <c r="BF286" s="3"/>
      <c r="BG286" s="223">
        <v>226.0</v>
      </c>
      <c r="BH286" s="344"/>
      <c r="BI286" s="345"/>
      <c r="BJ286" s="3"/>
      <c r="BK286" s="3"/>
      <c r="BL286" s="3"/>
      <c r="BM286" s="3"/>
      <c r="BN286" s="3"/>
      <c r="BO286" s="3"/>
      <c r="BP286" s="3"/>
      <c r="BQ286" s="3"/>
      <c r="BR286" s="3"/>
      <c r="BS286" s="3"/>
      <c r="BT286" s="3"/>
      <c r="BU286" s="3"/>
      <c r="BV286" s="3"/>
      <c r="BW286" s="3"/>
      <c r="BX286" s="239"/>
    </row>
    <row r="287" ht="12.75" customHeight="1">
      <c r="A287" s="3"/>
      <c r="B287" s="223">
        <v>227.0</v>
      </c>
      <c r="C287" s="344"/>
      <c r="D287" s="345"/>
      <c r="E287" s="3"/>
      <c r="F287" s="3"/>
      <c r="G287" s="3"/>
      <c r="H287" s="3"/>
      <c r="I287" s="3"/>
      <c r="J287" s="3"/>
      <c r="K287" s="3"/>
      <c r="L287" s="3"/>
      <c r="M287" s="3"/>
      <c r="N287" s="3"/>
      <c r="O287" s="3"/>
      <c r="P287" s="3"/>
      <c r="Q287" s="3"/>
      <c r="R287" s="3"/>
      <c r="S287" s="239"/>
      <c r="T287" s="3"/>
      <c r="U287" s="223">
        <v>227.0</v>
      </c>
      <c r="V287" s="344"/>
      <c r="W287" s="345"/>
      <c r="X287" s="3"/>
      <c r="Y287" s="3"/>
      <c r="Z287" s="3"/>
      <c r="AA287" s="3"/>
      <c r="AB287" s="3"/>
      <c r="AC287" s="3"/>
      <c r="AD287" s="3"/>
      <c r="AE287" s="3"/>
      <c r="AF287" s="3"/>
      <c r="AG287" s="3"/>
      <c r="AH287" s="3"/>
      <c r="AI287" s="3"/>
      <c r="AJ287" s="3"/>
      <c r="AK287" s="3"/>
      <c r="AL287" s="239"/>
      <c r="AM287" s="3"/>
      <c r="AN287" s="223">
        <v>227.0</v>
      </c>
      <c r="AO287" s="344"/>
      <c r="AP287" s="345"/>
      <c r="AQ287" s="3"/>
      <c r="AR287" s="3"/>
      <c r="AS287" s="3"/>
      <c r="AT287" s="3"/>
      <c r="AU287" s="3"/>
      <c r="AV287" s="3"/>
      <c r="AW287" s="3"/>
      <c r="AX287" s="3"/>
      <c r="AY287" s="3"/>
      <c r="AZ287" s="3"/>
      <c r="BA287" s="3"/>
      <c r="BB287" s="3"/>
      <c r="BC287" s="3"/>
      <c r="BD287" s="3"/>
      <c r="BE287" s="239"/>
      <c r="BF287" s="3"/>
      <c r="BG287" s="223">
        <v>227.0</v>
      </c>
      <c r="BH287" s="344"/>
      <c r="BI287" s="345"/>
      <c r="BJ287" s="3"/>
      <c r="BK287" s="3"/>
      <c r="BL287" s="3"/>
      <c r="BM287" s="3"/>
      <c r="BN287" s="3"/>
      <c r="BO287" s="3"/>
      <c r="BP287" s="3"/>
      <c r="BQ287" s="3"/>
      <c r="BR287" s="3"/>
      <c r="BS287" s="3"/>
      <c r="BT287" s="3"/>
      <c r="BU287" s="3"/>
      <c r="BV287" s="3"/>
      <c r="BW287" s="3"/>
      <c r="BX287" s="239"/>
    </row>
    <row r="288" ht="12.75" customHeight="1">
      <c r="A288" s="3"/>
      <c r="B288" s="223">
        <v>228.0</v>
      </c>
      <c r="C288" s="344"/>
      <c r="D288" s="345"/>
      <c r="E288" s="3"/>
      <c r="F288" s="3"/>
      <c r="G288" s="3"/>
      <c r="H288" s="3"/>
      <c r="I288" s="3"/>
      <c r="J288" s="3"/>
      <c r="K288" s="3"/>
      <c r="L288" s="3"/>
      <c r="M288" s="3"/>
      <c r="N288" s="3"/>
      <c r="O288" s="3"/>
      <c r="P288" s="3"/>
      <c r="Q288" s="3"/>
      <c r="R288" s="3"/>
      <c r="S288" s="239"/>
      <c r="T288" s="3"/>
      <c r="U288" s="223">
        <v>228.0</v>
      </c>
      <c r="V288" s="344"/>
      <c r="W288" s="345"/>
      <c r="X288" s="3"/>
      <c r="Y288" s="3"/>
      <c r="Z288" s="3"/>
      <c r="AA288" s="3"/>
      <c r="AB288" s="3"/>
      <c r="AC288" s="3"/>
      <c r="AD288" s="3"/>
      <c r="AE288" s="3"/>
      <c r="AF288" s="3"/>
      <c r="AG288" s="3"/>
      <c r="AH288" s="3"/>
      <c r="AI288" s="3"/>
      <c r="AJ288" s="3"/>
      <c r="AK288" s="3"/>
      <c r="AL288" s="239"/>
      <c r="AM288" s="3"/>
      <c r="AN288" s="223">
        <v>228.0</v>
      </c>
      <c r="AO288" s="344"/>
      <c r="AP288" s="345"/>
      <c r="AQ288" s="3"/>
      <c r="AR288" s="3"/>
      <c r="AS288" s="3"/>
      <c r="AT288" s="3"/>
      <c r="AU288" s="3"/>
      <c r="AV288" s="3"/>
      <c r="AW288" s="3"/>
      <c r="AX288" s="3"/>
      <c r="AY288" s="3"/>
      <c r="AZ288" s="3"/>
      <c r="BA288" s="3"/>
      <c r="BB288" s="3"/>
      <c r="BC288" s="3"/>
      <c r="BD288" s="3"/>
      <c r="BE288" s="239"/>
      <c r="BF288" s="3"/>
      <c r="BG288" s="223">
        <v>228.0</v>
      </c>
      <c r="BH288" s="344"/>
      <c r="BI288" s="345"/>
      <c r="BJ288" s="3"/>
      <c r="BK288" s="3"/>
      <c r="BL288" s="3"/>
      <c r="BM288" s="3"/>
      <c r="BN288" s="3"/>
      <c r="BO288" s="3"/>
      <c r="BP288" s="3"/>
      <c r="BQ288" s="3"/>
      <c r="BR288" s="3"/>
      <c r="BS288" s="3"/>
      <c r="BT288" s="3"/>
      <c r="BU288" s="3"/>
      <c r="BV288" s="3"/>
      <c r="BW288" s="3"/>
      <c r="BX288" s="239"/>
    </row>
    <row r="289" ht="12.75" customHeight="1">
      <c r="A289" s="3"/>
      <c r="B289" s="223">
        <v>229.0</v>
      </c>
      <c r="C289" s="344"/>
      <c r="D289" s="345"/>
      <c r="E289" s="3"/>
      <c r="F289" s="3"/>
      <c r="G289" s="3"/>
      <c r="H289" s="3"/>
      <c r="I289" s="3"/>
      <c r="J289" s="3"/>
      <c r="K289" s="3"/>
      <c r="L289" s="3"/>
      <c r="M289" s="3"/>
      <c r="N289" s="3"/>
      <c r="O289" s="3"/>
      <c r="P289" s="3"/>
      <c r="Q289" s="3"/>
      <c r="R289" s="3"/>
      <c r="S289" s="239"/>
      <c r="T289" s="3"/>
      <c r="U289" s="223">
        <v>229.0</v>
      </c>
      <c r="V289" s="344"/>
      <c r="W289" s="345"/>
      <c r="X289" s="3"/>
      <c r="Y289" s="3"/>
      <c r="Z289" s="3"/>
      <c r="AA289" s="3"/>
      <c r="AB289" s="3"/>
      <c r="AC289" s="3"/>
      <c r="AD289" s="3"/>
      <c r="AE289" s="3"/>
      <c r="AF289" s="3"/>
      <c r="AG289" s="3"/>
      <c r="AH289" s="3"/>
      <c r="AI289" s="3"/>
      <c r="AJ289" s="3"/>
      <c r="AK289" s="3"/>
      <c r="AL289" s="239"/>
      <c r="AM289" s="3"/>
      <c r="AN289" s="223">
        <v>229.0</v>
      </c>
      <c r="AO289" s="344"/>
      <c r="AP289" s="345"/>
      <c r="AQ289" s="3"/>
      <c r="AR289" s="3"/>
      <c r="AS289" s="3"/>
      <c r="AT289" s="3"/>
      <c r="AU289" s="3"/>
      <c r="AV289" s="3"/>
      <c r="AW289" s="3"/>
      <c r="AX289" s="3"/>
      <c r="AY289" s="3"/>
      <c r="AZ289" s="3"/>
      <c r="BA289" s="3"/>
      <c r="BB289" s="3"/>
      <c r="BC289" s="3"/>
      <c r="BD289" s="3"/>
      <c r="BE289" s="239"/>
      <c r="BF289" s="3"/>
      <c r="BG289" s="223">
        <v>229.0</v>
      </c>
      <c r="BH289" s="344"/>
      <c r="BI289" s="345"/>
      <c r="BJ289" s="3"/>
      <c r="BK289" s="3"/>
      <c r="BL289" s="3"/>
      <c r="BM289" s="3"/>
      <c r="BN289" s="3"/>
      <c r="BO289" s="3"/>
      <c r="BP289" s="3"/>
      <c r="BQ289" s="3"/>
      <c r="BR289" s="3"/>
      <c r="BS289" s="3"/>
      <c r="BT289" s="3"/>
      <c r="BU289" s="3"/>
      <c r="BV289" s="3"/>
      <c r="BW289" s="3"/>
      <c r="BX289" s="239"/>
    </row>
    <row r="290" ht="12.75" customHeight="1">
      <c r="A290" s="3"/>
      <c r="B290" s="223">
        <v>230.0</v>
      </c>
      <c r="C290" s="344"/>
      <c r="D290" s="345"/>
      <c r="E290" s="3"/>
      <c r="F290" s="3"/>
      <c r="G290" s="3"/>
      <c r="H290" s="3"/>
      <c r="I290" s="3"/>
      <c r="J290" s="3"/>
      <c r="K290" s="3"/>
      <c r="L290" s="3"/>
      <c r="M290" s="3"/>
      <c r="N290" s="3"/>
      <c r="O290" s="3"/>
      <c r="P290" s="3"/>
      <c r="Q290" s="3"/>
      <c r="R290" s="3"/>
      <c r="S290" s="239"/>
      <c r="T290" s="3"/>
      <c r="U290" s="223">
        <v>230.0</v>
      </c>
      <c r="V290" s="344"/>
      <c r="W290" s="345"/>
      <c r="X290" s="3"/>
      <c r="Y290" s="3"/>
      <c r="Z290" s="3"/>
      <c r="AA290" s="3"/>
      <c r="AB290" s="3"/>
      <c r="AC290" s="3"/>
      <c r="AD290" s="3"/>
      <c r="AE290" s="3"/>
      <c r="AF290" s="3"/>
      <c r="AG290" s="3"/>
      <c r="AH290" s="3"/>
      <c r="AI290" s="3"/>
      <c r="AJ290" s="3"/>
      <c r="AK290" s="3"/>
      <c r="AL290" s="239"/>
      <c r="AM290" s="3"/>
      <c r="AN290" s="223">
        <v>230.0</v>
      </c>
      <c r="AO290" s="344"/>
      <c r="AP290" s="345"/>
      <c r="AQ290" s="3"/>
      <c r="AR290" s="3"/>
      <c r="AS290" s="3"/>
      <c r="AT290" s="3"/>
      <c r="AU290" s="3"/>
      <c r="AV290" s="3"/>
      <c r="AW290" s="3"/>
      <c r="AX290" s="3"/>
      <c r="AY290" s="3"/>
      <c r="AZ290" s="3"/>
      <c r="BA290" s="3"/>
      <c r="BB290" s="3"/>
      <c r="BC290" s="3"/>
      <c r="BD290" s="3"/>
      <c r="BE290" s="239"/>
      <c r="BF290" s="3"/>
      <c r="BG290" s="223">
        <v>230.0</v>
      </c>
      <c r="BH290" s="344"/>
      <c r="BI290" s="345"/>
      <c r="BJ290" s="3"/>
      <c r="BK290" s="3"/>
      <c r="BL290" s="3"/>
      <c r="BM290" s="3"/>
      <c r="BN290" s="3"/>
      <c r="BO290" s="3"/>
      <c r="BP290" s="3"/>
      <c r="BQ290" s="3"/>
      <c r="BR290" s="3"/>
      <c r="BS290" s="3"/>
      <c r="BT290" s="3"/>
      <c r="BU290" s="3"/>
      <c r="BV290" s="3"/>
      <c r="BW290" s="3"/>
      <c r="BX290" s="239"/>
    </row>
    <row r="291" ht="12.75" customHeight="1">
      <c r="A291" s="3"/>
      <c r="B291" s="223">
        <v>231.0</v>
      </c>
      <c r="C291" s="344"/>
      <c r="D291" s="345"/>
      <c r="E291" s="3"/>
      <c r="F291" s="3"/>
      <c r="G291" s="3"/>
      <c r="H291" s="3"/>
      <c r="I291" s="3"/>
      <c r="J291" s="3"/>
      <c r="K291" s="3"/>
      <c r="L291" s="3"/>
      <c r="M291" s="3"/>
      <c r="N291" s="3"/>
      <c r="O291" s="3"/>
      <c r="P291" s="3"/>
      <c r="Q291" s="3"/>
      <c r="R291" s="3"/>
      <c r="S291" s="239"/>
      <c r="T291" s="3"/>
      <c r="U291" s="223">
        <v>231.0</v>
      </c>
      <c r="V291" s="344"/>
      <c r="W291" s="345"/>
      <c r="X291" s="3"/>
      <c r="Y291" s="3"/>
      <c r="Z291" s="3"/>
      <c r="AA291" s="3"/>
      <c r="AB291" s="3"/>
      <c r="AC291" s="3"/>
      <c r="AD291" s="3"/>
      <c r="AE291" s="3"/>
      <c r="AF291" s="3"/>
      <c r="AG291" s="3"/>
      <c r="AH291" s="3"/>
      <c r="AI291" s="3"/>
      <c r="AJ291" s="3"/>
      <c r="AK291" s="3"/>
      <c r="AL291" s="239"/>
      <c r="AM291" s="3"/>
      <c r="AN291" s="223">
        <v>231.0</v>
      </c>
      <c r="AO291" s="344"/>
      <c r="AP291" s="345"/>
      <c r="AQ291" s="3"/>
      <c r="AR291" s="3"/>
      <c r="AS291" s="3"/>
      <c r="AT291" s="3"/>
      <c r="AU291" s="3"/>
      <c r="AV291" s="3"/>
      <c r="AW291" s="3"/>
      <c r="AX291" s="3"/>
      <c r="AY291" s="3"/>
      <c r="AZ291" s="3"/>
      <c r="BA291" s="3"/>
      <c r="BB291" s="3"/>
      <c r="BC291" s="3"/>
      <c r="BD291" s="3"/>
      <c r="BE291" s="239"/>
      <c r="BF291" s="3"/>
      <c r="BG291" s="223">
        <v>231.0</v>
      </c>
      <c r="BH291" s="344"/>
      <c r="BI291" s="345"/>
      <c r="BJ291" s="3"/>
      <c r="BK291" s="3"/>
      <c r="BL291" s="3"/>
      <c r="BM291" s="3"/>
      <c r="BN291" s="3"/>
      <c r="BO291" s="3"/>
      <c r="BP291" s="3"/>
      <c r="BQ291" s="3"/>
      <c r="BR291" s="3"/>
      <c r="BS291" s="3"/>
      <c r="BT291" s="3"/>
      <c r="BU291" s="3"/>
      <c r="BV291" s="3"/>
      <c r="BW291" s="3"/>
      <c r="BX291" s="239"/>
    </row>
    <row r="292" ht="12.75" customHeight="1">
      <c r="A292" s="3"/>
      <c r="B292" s="223">
        <v>232.0</v>
      </c>
      <c r="C292" s="344"/>
      <c r="D292" s="345"/>
      <c r="E292" s="3"/>
      <c r="F292" s="3"/>
      <c r="G292" s="3"/>
      <c r="H292" s="3"/>
      <c r="I292" s="3"/>
      <c r="J292" s="3"/>
      <c r="K292" s="3"/>
      <c r="L292" s="3"/>
      <c r="M292" s="3"/>
      <c r="N292" s="3"/>
      <c r="O292" s="3"/>
      <c r="P292" s="3"/>
      <c r="Q292" s="3"/>
      <c r="R292" s="3"/>
      <c r="S292" s="239"/>
      <c r="T292" s="3"/>
      <c r="U292" s="223">
        <v>232.0</v>
      </c>
      <c r="V292" s="344"/>
      <c r="W292" s="345"/>
      <c r="X292" s="3"/>
      <c r="Y292" s="3"/>
      <c r="Z292" s="3"/>
      <c r="AA292" s="3"/>
      <c r="AB292" s="3"/>
      <c r="AC292" s="3"/>
      <c r="AD292" s="3"/>
      <c r="AE292" s="3"/>
      <c r="AF292" s="3"/>
      <c r="AG292" s="3"/>
      <c r="AH292" s="3"/>
      <c r="AI292" s="3"/>
      <c r="AJ292" s="3"/>
      <c r="AK292" s="3"/>
      <c r="AL292" s="239"/>
      <c r="AM292" s="3"/>
      <c r="AN292" s="223">
        <v>232.0</v>
      </c>
      <c r="AO292" s="344"/>
      <c r="AP292" s="345"/>
      <c r="AQ292" s="3"/>
      <c r="AR292" s="3"/>
      <c r="AS292" s="3"/>
      <c r="AT292" s="3"/>
      <c r="AU292" s="3"/>
      <c r="AV292" s="3"/>
      <c r="AW292" s="3"/>
      <c r="AX292" s="3"/>
      <c r="AY292" s="3"/>
      <c r="AZ292" s="3"/>
      <c r="BA292" s="3"/>
      <c r="BB292" s="3"/>
      <c r="BC292" s="3"/>
      <c r="BD292" s="3"/>
      <c r="BE292" s="239"/>
      <c r="BF292" s="3"/>
      <c r="BG292" s="223">
        <v>232.0</v>
      </c>
      <c r="BH292" s="344"/>
      <c r="BI292" s="345"/>
      <c r="BJ292" s="3"/>
      <c r="BK292" s="3"/>
      <c r="BL292" s="3"/>
      <c r="BM292" s="3"/>
      <c r="BN292" s="3"/>
      <c r="BO292" s="3"/>
      <c r="BP292" s="3"/>
      <c r="BQ292" s="3"/>
      <c r="BR292" s="3"/>
      <c r="BS292" s="3"/>
      <c r="BT292" s="3"/>
      <c r="BU292" s="3"/>
      <c r="BV292" s="3"/>
      <c r="BW292" s="3"/>
      <c r="BX292" s="239"/>
    </row>
    <row r="293" ht="12.75" customHeight="1">
      <c r="A293" s="3"/>
      <c r="B293" s="223">
        <v>233.0</v>
      </c>
      <c r="C293" s="344"/>
      <c r="D293" s="345"/>
      <c r="E293" s="3"/>
      <c r="F293" s="3"/>
      <c r="G293" s="3"/>
      <c r="H293" s="3"/>
      <c r="I293" s="3"/>
      <c r="J293" s="3"/>
      <c r="K293" s="3"/>
      <c r="L293" s="3"/>
      <c r="M293" s="3"/>
      <c r="N293" s="3"/>
      <c r="O293" s="3"/>
      <c r="P293" s="3"/>
      <c r="Q293" s="3"/>
      <c r="R293" s="3"/>
      <c r="S293" s="239"/>
      <c r="T293" s="3"/>
      <c r="U293" s="223">
        <v>233.0</v>
      </c>
      <c r="V293" s="344"/>
      <c r="W293" s="345"/>
      <c r="X293" s="3"/>
      <c r="Y293" s="3"/>
      <c r="Z293" s="3"/>
      <c r="AA293" s="3"/>
      <c r="AB293" s="3"/>
      <c r="AC293" s="3"/>
      <c r="AD293" s="3"/>
      <c r="AE293" s="3"/>
      <c r="AF293" s="3"/>
      <c r="AG293" s="3"/>
      <c r="AH293" s="3"/>
      <c r="AI293" s="3"/>
      <c r="AJ293" s="3"/>
      <c r="AK293" s="3"/>
      <c r="AL293" s="239"/>
      <c r="AM293" s="3"/>
      <c r="AN293" s="223">
        <v>233.0</v>
      </c>
      <c r="AO293" s="344"/>
      <c r="AP293" s="345"/>
      <c r="AQ293" s="3"/>
      <c r="AR293" s="3"/>
      <c r="AS293" s="3"/>
      <c r="AT293" s="3"/>
      <c r="AU293" s="3"/>
      <c r="AV293" s="3"/>
      <c r="AW293" s="3"/>
      <c r="AX293" s="3"/>
      <c r="AY293" s="3"/>
      <c r="AZ293" s="3"/>
      <c r="BA293" s="3"/>
      <c r="BB293" s="3"/>
      <c r="BC293" s="3"/>
      <c r="BD293" s="3"/>
      <c r="BE293" s="239"/>
      <c r="BF293" s="3"/>
      <c r="BG293" s="223">
        <v>233.0</v>
      </c>
      <c r="BH293" s="344"/>
      <c r="BI293" s="345"/>
      <c r="BJ293" s="3"/>
      <c r="BK293" s="3"/>
      <c r="BL293" s="3"/>
      <c r="BM293" s="3"/>
      <c r="BN293" s="3"/>
      <c r="BO293" s="3"/>
      <c r="BP293" s="3"/>
      <c r="BQ293" s="3"/>
      <c r="BR293" s="3"/>
      <c r="BS293" s="3"/>
      <c r="BT293" s="3"/>
      <c r="BU293" s="3"/>
      <c r="BV293" s="3"/>
      <c r="BW293" s="3"/>
      <c r="BX293" s="239"/>
    </row>
    <row r="294" ht="12.75" customHeight="1">
      <c r="A294" s="3"/>
      <c r="B294" s="223">
        <v>234.0</v>
      </c>
      <c r="C294" s="344"/>
      <c r="D294" s="345"/>
      <c r="E294" s="3"/>
      <c r="F294" s="3"/>
      <c r="G294" s="3"/>
      <c r="H294" s="3"/>
      <c r="I294" s="3"/>
      <c r="J294" s="3"/>
      <c r="K294" s="3"/>
      <c r="L294" s="3"/>
      <c r="M294" s="3"/>
      <c r="N294" s="3"/>
      <c r="O294" s="3"/>
      <c r="P294" s="3"/>
      <c r="Q294" s="3"/>
      <c r="R294" s="3"/>
      <c r="S294" s="239"/>
      <c r="T294" s="3"/>
      <c r="U294" s="223">
        <v>234.0</v>
      </c>
      <c r="V294" s="344"/>
      <c r="W294" s="345"/>
      <c r="X294" s="3"/>
      <c r="Y294" s="3"/>
      <c r="Z294" s="3"/>
      <c r="AA294" s="3"/>
      <c r="AB294" s="3"/>
      <c r="AC294" s="3"/>
      <c r="AD294" s="3"/>
      <c r="AE294" s="3"/>
      <c r="AF294" s="3"/>
      <c r="AG294" s="3"/>
      <c r="AH294" s="3"/>
      <c r="AI294" s="3"/>
      <c r="AJ294" s="3"/>
      <c r="AK294" s="3"/>
      <c r="AL294" s="239"/>
      <c r="AM294" s="3"/>
      <c r="AN294" s="223">
        <v>234.0</v>
      </c>
      <c r="AO294" s="344"/>
      <c r="AP294" s="345"/>
      <c r="AQ294" s="3"/>
      <c r="AR294" s="3"/>
      <c r="AS294" s="3"/>
      <c r="AT294" s="3"/>
      <c r="AU294" s="3"/>
      <c r="AV294" s="3"/>
      <c r="AW294" s="3"/>
      <c r="AX294" s="3"/>
      <c r="AY294" s="3"/>
      <c r="AZ294" s="3"/>
      <c r="BA294" s="3"/>
      <c r="BB294" s="3"/>
      <c r="BC294" s="3"/>
      <c r="BD294" s="3"/>
      <c r="BE294" s="239"/>
      <c r="BF294" s="3"/>
      <c r="BG294" s="223">
        <v>234.0</v>
      </c>
      <c r="BH294" s="344"/>
      <c r="BI294" s="345"/>
      <c r="BJ294" s="3"/>
      <c r="BK294" s="3"/>
      <c r="BL294" s="3"/>
      <c r="BM294" s="3"/>
      <c r="BN294" s="3"/>
      <c r="BO294" s="3"/>
      <c r="BP294" s="3"/>
      <c r="BQ294" s="3"/>
      <c r="BR294" s="3"/>
      <c r="BS294" s="3"/>
      <c r="BT294" s="3"/>
      <c r="BU294" s="3"/>
      <c r="BV294" s="3"/>
      <c r="BW294" s="3"/>
      <c r="BX294" s="239"/>
    </row>
    <row r="295" ht="12.75" customHeight="1">
      <c r="A295" s="3"/>
      <c r="B295" s="223">
        <v>235.0</v>
      </c>
      <c r="C295" s="344"/>
      <c r="D295" s="345"/>
      <c r="E295" s="3"/>
      <c r="F295" s="3"/>
      <c r="G295" s="3"/>
      <c r="H295" s="3"/>
      <c r="I295" s="3"/>
      <c r="J295" s="3"/>
      <c r="K295" s="3"/>
      <c r="L295" s="3"/>
      <c r="M295" s="3"/>
      <c r="N295" s="3"/>
      <c r="O295" s="3"/>
      <c r="P295" s="3"/>
      <c r="Q295" s="3"/>
      <c r="R295" s="3"/>
      <c r="S295" s="239"/>
      <c r="T295" s="3"/>
      <c r="U295" s="223">
        <v>235.0</v>
      </c>
      <c r="V295" s="344"/>
      <c r="W295" s="345"/>
      <c r="X295" s="3"/>
      <c r="Y295" s="3"/>
      <c r="Z295" s="3"/>
      <c r="AA295" s="3"/>
      <c r="AB295" s="3"/>
      <c r="AC295" s="3"/>
      <c r="AD295" s="3"/>
      <c r="AE295" s="3"/>
      <c r="AF295" s="3"/>
      <c r="AG295" s="3"/>
      <c r="AH295" s="3"/>
      <c r="AI295" s="3"/>
      <c r="AJ295" s="3"/>
      <c r="AK295" s="3"/>
      <c r="AL295" s="239"/>
      <c r="AM295" s="3"/>
      <c r="AN295" s="223">
        <v>235.0</v>
      </c>
      <c r="AO295" s="344"/>
      <c r="AP295" s="345"/>
      <c r="AQ295" s="3"/>
      <c r="AR295" s="3"/>
      <c r="AS295" s="3"/>
      <c r="AT295" s="3"/>
      <c r="AU295" s="3"/>
      <c r="AV295" s="3"/>
      <c r="AW295" s="3"/>
      <c r="AX295" s="3"/>
      <c r="AY295" s="3"/>
      <c r="AZ295" s="3"/>
      <c r="BA295" s="3"/>
      <c r="BB295" s="3"/>
      <c r="BC295" s="3"/>
      <c r="BD295" s="3"/>
      <c r="BE295" s="239"/>
      <c r="BF295" s="3"/>
      <c r="BG295" s="223">
        <v>235.0</v>
      </c>
      <c r="BH295" s="344"/>
      <c r="BI295" s="345"/>
      <c r="BJ295" s="3"/>
      <c r="BK295" s="3"/>
      <c r="BL295" s="3"/>
      <c r="BM295" s="3"/>
      <c r="BN295" s="3"/>
      <c r="BO295" s="3"/>
      <c r="BP295" s="3"/>
      <c r="BQ295" s="3"/>
      <c r="BR295" s="3"/>
      <c r="BS295" s="3"/>
      <c r="BT295" s="3"/>
      <c r="BU295" s="3"/>
      <c r="BV295" s="3"/>
      <c r="BW295" s="3"/>
      <c r="BX295" s="239"/>
    </row>
    <row r="296" ht="12.75" customHeight="1">
      <c r="A296" s="3"/>
      <c r="B296" s="223">
        <v>236.0</v>
      </c>
      <c r="C296" s="344"/>
      <c r="D296" s="345"/>
      <c r="E296" s="3"/>
      <c r="F296" s="3"/>
      <c r="G296" s="3"/>
      <c r="H296" s="3"/>
      <c r="I296" s="3"/>
      <c r="J296" s="3"/>
      <c r="K296" s="3"/>
      <c r="L296" s="3"/>
      <c r="M296" s="3"/>
      <c r="N296" s="3"/>
      <c r="O296" s="3"/>
      <c r="P296" s="3"/>
      <c r="Q296" s="3"/>
      <c r="R296" s="3"/>
      <c r="S296" s="239"/>
      <c r="T296" s="3"/>
      <c r="U296" s="223">
        <v>236.0</v>
      </c>
      <c r="V296" s="344"/>
      <c r="W296" s="345"/>
      <c r="X296" s="3"/>
      <c r="Y296" s="3"/>
      <c r="Z296" s="3"/>
      <c r="AA296" s="3"/>
      <c r="AB296" s="3"/>
      <c r="AC296" s="3"/>
      <c r="AD296" s="3"/>
      <c r="AE296" s="3"/>
      <c r="AF296" s="3"/>
      <c r="AG296" s="3"/>
      <c r="AH296" s="3"/>
      <c r="AI296" s="3"/>
      <c r="AJ296" s="3"/>
      <c r="AK296" s="3"/>
      <c r="AL296" s="239"/>
      <c r="AM296" s="3"/>
      <c r="AN296" s="223">
        <v>236.0</v>
      </c>
      <c r="AO296" s="344"/>
      <c r="AP296" s="345"/>
      <c r="AQ296" s="3"/>
      <c r="AR296" s="3"/>
      <c r="AS296" s="3"/>
      <c r="AT296" s="3"/>
      <c r="AU296" s="3"/>
      <c r="AV296" s="3"/>
      <c r="AW296" s="3"/>
      <c r="AX296" s="3"/>
      <c r="AY296" s="3"/>
      <c r="AZ296" s="3"/>
      <c r="BA296" s="3"/>
      <c r="BB296" s="3"/>
      <c r="BC296" s="3"/>
      <c r="BD296" s="3"/>
      <c r="BE296" s="239"/>
      <c r="BF296" s="3"/>
      <c r="BG296" s="223">
        <v>236.0</v>
      </c>
      <c r="BH296" s="344"/>
      <c r="BI296" s="345"/>
      <c r="BJ296" s="3"/>
      <c r="BK296" s="3"/>
      <c r="BL296" s="3"/>
      <c r="BM296" s="3"/>
      <c r="BN296" s="3"/>
      <c r="BO296" s="3"/>
      <c r="BP296" s="3"/>
      <c r="BQ296" s="3"/>
      <c r="BR296" s="3"/>
      <c r="BS296" s="3"/>
      <c r="BT296" s="3"/>
      <c r="BU296" s="3"/>
      <c r="BV296" s="3"/>
      <c r="BW296" s="3"/>
      <c r="BX296" s="239"/>
    </row>
    <row r="297" ht="12.75" customHeight="1">
      <c r="A297" s="3"/>
      <c r="B297" s="223">
        <v>237.0</v>
      </c>
      <c r="C297" s="344"/>
      <c r="D297" s="345"/>
      <c r="E297" s="3"/>
      <c r="F297" s="3"/>
      <c r="G297" s="3"/>
      <c r="H297" s="3"/>
      <c r="I297" s="3"/>
      <c r="J297" s="3"/>
      <c r="K297" s="3"/>
      <c r="L297" s="3"/>
      <c r="M297" s="3"/>
      <c r="N297" s="3"/>
      <c r="O297" s="3"/>
      <c r="P297" s="3"/>
      <c r="Q297" s="3"/>
      <c r="R297" s="3"/>
      <c r="S297" s="239"/>
      <c r="T297" s="3"/>
      <c r="U297" s="223">
        <v>237.0</v>
      </c>
      <c r="V297" s="344"/>
      <c r="W297" s="345"/>
      <c r="X297" s="3"/>
      <c r="Y297" s="3"/>
      <c r="Z297" s="3"/>
      <c r="AA297" s="3"/>
      <c r="AB297" s="3"/>
      <c r="AC297" s="3"/>
      <c r="AD297" s="3"/>
      <c r="AE297" s="3"/>
      <c r="AF297" s="3"/>
      <c r="AG297" s="3"/>
      <c r="AH297" s="3"/>
      <c r="AI297" s="3"/>
      <c r="AJ297" s="3"/>
      <c r="AK297" s="3"/>
      <c r="AL297" s="239"/>
      <c r="AM297" s="3"/>
      <c r="AN297" s="223">
        <v>237.0</v>
      </c>
      <c r="AO297" s="344"/>
      <c r="AP297" s="345"/>
      <c r="AQ297" s="3"/>
      <c r="AR297" s="3"/>
      <c r="AS297" s="3"/>
      <c r="AT297" s="3"/>
      <c r="AU297" s="3"/>
      <c r="AV297" s="3"/>
      <c r="AW297" s="3"/>
      <c r="AX297" s="3"/>
      <c r="AY297" s="3"/>
      <c r="AZ297" s="3"/>
      <c r="BA297" s="3"/>
      <c r="BB297" s="3"/>
      <c r="BC297" s="3"/>
      <c r="BD297" s="3"/>
      <c r="BE297" s="239"/>
      <c r="BF297" s="3"/>
      <c r="BG297" s="223">
        <v>237.0</v>
      </c>
      <c r="BH297" s="344"/>
      <c r="BI297" s="345"/>
      <c r="BJ297" s="3"/>
      <c r="BK297" s="3"/>
      <c r="BL297" s="3"/>
      <c r="BM297" s="3"/>
      <c r="BN297" s="3"/>
      <c r="BO297" s="3"/>
      <c r="BP297" s="3"/>
      <c r="BQ297" s="3"/>
      <c r="BR297" s="3"/>
      <c r="BS297" s="3"/>
      <c r="BT297" s="3"/>
      <c r="BU297" s="3"/>
      <c r="BV297" s="3"/>
      <c r="BW297" s="3"/>
      <c r="BX297" s="239"/>
    </row>
    <row r="298" ht="12.75" customHeight="1">
      <c r="A298" s="3"/>
      <c r="B298" s="223">
        <v>238.0</v>
      </c>
      <c r="C298" s="344"/>
      <c r="D298" s="345"/>
      <c r="E298" s="3"/>
      <c r="F298" s="3"/>
      <c r="G298" s="3"/>
      <c r="H298" s="3"/>
      <c r="I298" s="3"/>
      <c r="J298" s="3"/>
      <c r="K298" s="3"/>
      <c r="L298" s="3"/>
      <c r="M298" s="3"/>
      <c r="N298" s="3"/>
      <c r="O298" s="3"/>
      <c r="P298" s="3"/>
      <c r="Q298" s="3"/>
      <c r="R298" s="3"/>
      <c r="S298" s="239"/>
      <c r="T298" s="3"/>
      <c r="U298" s="223">
        <v>238.0</v>
      </c>
      <c r="V298" s="344"/>
      <c r="W298" s="345"/>
      <c r="X298" s="3"/>
      <c r="Y298" s="3"/>
      <c r="Z298" s="3"/>
      <c r="AA298" s="3"/>
      <c r="AB298" s="3"/>
      <c r="AC298" s="3"/>
      <c r="AD298" s="3"/>
      <c r="AE298" s="3"/>
      <c r="AF298" s="3"/>
      <c r="AG298" s="3"/>
      <c r="AH298" s="3"/>
      <c r="AI298" s="3"/>
      <c r="AJ298" s="3"/>
      <c r="AK298" s="3"/>
      <c r="AL298" s="239"/>
      <c r="AM298" s="3"/>
      <c r="AN298" s="223">
        <v>238.0</v>
      </c>
      <c r="AO298" s="344"/>
      <c r="AP298" s="345"/>
      <c r="AQ298" s="3"/>
      <c r="AR298" s="3"/>
      <c r="AS298" s="3"/>
      <c r="AT298" s="3"/>
      <c r="AU298" s="3"/>
      <c r="AV298" s="3"/>
      <c r="AW298" s="3"/>
      <c r="AX298" s="3"/>
      <c r="AY298" s="3"/>
      <c r="AZ298" s="3"/>
      <c r="BA298" s="3"/>
      <c r="BB298" s="3"/>
      <c r="BC298" s="3"/>
      <c r="BD298" s="3"/>
      <c r="BE298" s="239"/>
      <c r="BF298" s="3"/>
      <c r="BG298" s="223">
        <v>238.0</v>
      </c>
      <c r="BH298" s="344"/>
      <c r="BI298" s="345"/>
      <c r="BJ298" s="3"/>
      <c r="BK298" s="3"/>
      <c r="BL298" s="3"/>
      <c r="BM298" s="3"/>
      <c r="BN298" s="3"/>
      <c r="BO298" s="3"/>
      <c r="BP298" s="3"/>
      <c r="BQ298" s="3"/>
      <c r="BR298" s="3"/>
      <c r="BS298" s="3"/>
      <c r="BT298" s="3"/>
      <c r="BU298" s="3"/>
      <c r="BV298" s="3"/>
      <c r="BW298" s="3"/>
      <c r="BX298" s="239"/>
    </row>
    <row r="299" ht="12.75" customHeight="1">
      <c r="A299" s="3"/>
      <c r="B299" s="223">
        <v>239.0</v>
      </c>
      <c r="C299" s="344"/>
      <c r="D299" s="345"/>
      <c r="E299" s="3"/>
      <c r="F299" s="3"/>
      <c r="G299" s="3"/>
      <c r="H299" s="3"/>
      <c r="I299" s="3"/>
      <c r="J299" s="3"/>
      <c r="K299" s="3"/>
      <c r="L299" s="3"/>
      <c r="M299" s="3"/>
      <c r="N299" s="3"/>
      <c r="O299" s="3"/>
      <c r="P299" s="3"/>
      <c r="Q299" s="3"/>
      <c r="R299" s="3"/>
      <c r="S299" s="239"/>
      <c r="T299" s="3"/>
      <c r="U299" s="223">
        <v>239.0</v>
      </c>
      <c r="V299" s="344"/>
      <c r="W299" s="345"/>
      <c r="X299" s="3"/>
      <c r="Y299" s="3"/>
      <c r="Z299" s="3"/>
      <c r="AA299" s="3"/>
      <c r="AB299" s="3"/>
      <c r="AC299" s="3"/>
      <c r="AD299" s="3"/>
      <c r="AE299" s="3"/>
      <c r="AF299" s="3"/>
      <c r="AG299" s="3"/>
      <c r="AH299" s="3"/>
      <c r="AI299" s="3"/>
      <c r="AJ299" s="3"/>
      <c r="AK299" s="3"/>
      <c r="AL299" s="239"/>
      <c r="AM299" s="3"/>
      <c r="AN299" s="223">
        <v>239.0</v>
      </c>
      <c r="AO299" s="344"/>
      <c r="AP299" s="345"/>
      <c r="AQ299" s="3"/>
      <c r="AR299" s="3"/>
      <c r="AS299" s="3"/>
      <c r="AT299" s="3"/>
      <c r="AU299" s="3"/>
      <c r="AV299" s="3"/>
      <c r="AW299" s="3"/>
      <c r="AX299" s="3"/>
      <c r="AY299" s="3"/>
      <c r="AZ299" s="3"/>
      <c r="BA299" s="3"/>
      <c r="BB299" s="3"/>
      <c r="BC299" s="3"/>
      <c r="BD299" s="3"/>
      <c r="BE299" s="239"/>
      <c r="BF299" s="3"/>
      <c r="BG299" s="223">
        <v>239.0</v>
      </c>
      <c r="BH299" s="344"/>
      <c r="BI299" s="345"/>
      <c r="BJ299" s="3"/>
      <c r="BK299" s="3"/>
      <c r="BL299" s="3"/>
      <c r="BM299" s="3"/>
      <c r="BN299" s="3"/>
      <c r="BO299" s="3"/>
      <c r="BP299" s="3"/>
      <c r="BQ299" s="3"/>
      <c r="BR299" s="3"/>
      <c r="BS299" s="3"/>
      <c r="BT299" s="3"/>
      <c r="BU299" s="3"/>
      <c r="BV299" s="3"/>
      <c r="BW299" s="3"/>
      <c r="BX299" s="239"/>
    </row>
    <row r="300" ht="12.75" customHeight="1">
      <c r="A300" s="3"/>
      <c r="B300" s="223">
        <v>240.0</v>
      </c>
      <c r="C300" s="344"/>
      <c r="D300" s="345"/>
      <c r="E300" s="3"/>
      <c r="F300" s="3"/>
      <c r="G300" s="3"/>
      <c r="H300" s="3"/>
      <c r="I300" s="3"/>
      <c r="J300" s="3"/>
      <c r="K300" s="3"/>
      <c r="L300" s="3"/>
      <c r="M300" s="3"/>
      <c r="N300" s="3"/>
      <c r="O300" s="3"/>
      <c r="P300" s="3"/>
      <c r="Q300" s="3"/>
      <c r="R300" s="3"/>
      <c r="S300" s="239"/>
      <c r="T300" s="3"/>
      <c r="U300" s="223">
        <v>240.0</v>
      </c>
      <c r="V300" s="344"/>
      <c r="W300" s="345"/>
      <c r="X300" s="3"/>
      <c r="Y300" s="3"/>
      <c r="Z300" s="3"/>
      <c r="AA300" s="3"/>
      <c r="AB300" s="3"/>
      <c r="AC300" s="3"/>
      <c r="AD300" s="3"/>
      <c r="AE300" s="3"/>
      <c r="AF300" s="3"/>
      <c r="AG300" s="3"/>
      <c r="AH300" s="3"/>
      <c r="AI300" s="3"/>
      <c r="AJ300" s="3"/>
      <c r="AK300" s="3"/>
      <c r="AL300" s="239"/>
      <c r="AM300" s="3"/>
      <c r="AN300" s="223">
        <v>240.0</v>
      </c>
      <c r="AO300" s="344"/>
      <c r="AP300" s="345"/>
      <c r="AQ300" s="3"/>
      <c r="AR300" s="3"/>
      <c r="AS300" s="3"/>
      <c r="AT300" s="3"/>
      <c r="AU300" s="3"/>
      <c r="AV300" s="3"/>
      <c r="AW300" s="3"/>
      <c r="AX300" s="3"/>
      <c r="AY300" s="3"/>
      <c r="AZ300" s="3"/>
      <c r="BA300" s="3"/>
      <c r="BB300" s="3"/>
      <c r="BC300" s="3"/>
      <c r="BD300" s="3"/>
      <c r="BE300" s="239"/>
      <c r="BF300" s="3"/>
      <c r="BG300" s="223">
        <v>240.0</v>
      </c>
      <c r="BH300" s="344"/>
      <c r="BI300" s="345"/>
      <c r="BJ300" s="3"/>
      <c r="BK300" s="3"/>
      <c r="BL300" s="3"/>
      <c r="BM300" s="3"/>
      <c r="BN300" s="3"/>
      <c r="BO300" s="3"/>
      <c r="BP300" s="3"/>
      <c r="BQ300" s="3"/>
      <c r="BR300" s="3"/>
      <c r="BS300" s="3"/>
      <c r="BT300" s="3"/>
      <c r="BU300" s="3"/>
      <c r="BV300" s="3"/>
      <c r="BW300" s="3"/>
      <c r="BX300" s="239"/>
    </row>
    <row r="301" ht="12.75" customHeight="1">
      <c r="A301" s="3"/>
      <c r="B301" s="223">
        <v>241.0</v>
      </c>
      <c r="C301" s="344"/>
      <c r="D301" s="345"/>
      <c r="E301" s="3"/>
      <c r="F301" s="3"/>
      <c r="G301" s="3"/>
      <c r="H301" s="3"/>
      <c r="I301" s="3"/>
      <c r="J301" s="3"/>
      <c r="K301" s="3"/>
      <c r="L301" s="3"/>
      <c r="M301" s="3"/>
      <c r="N301" s="3"/>
      <c r="O301" s="3"/>
      <c r="P301" s="3"/>
      <c r="Q301" s="3"/>
      <c r="R301" s="3"/>
      <c r="S301" s="239"/>
      <c r="T301" s="3"/>
      <c r="U301" s="223">
        <v>241.0</v>
      </c>
      <c r="V301" s="344"/>
      <c r="W301" s="345"/>
      <c r="X301" s="3"/>
      <c r="Y301" s="3"/>
      <c r="Z301" s="3"/>
      <c r="AA301" s="3"/>
      <c r="AB301" s="3"/>
      <c r="AC301" s="3"/>
      <c r="AD301" s="3"/>
      <c r="AE301" s="3"/>
      <c r="AF301" s="3"/>
      <c r="AG301" s="3"/>
      <c r="AH301" s="3"/>
      <c r="AI301" s="3"/>
      <c r="AJ301" s="3"/>
      <c r="AK301" s="3"/>
      <c r="AL301" s="239"/>
      <c r="AM301" s="3"/>
      <c r="AN301" s="223">
        <v>241.0</v>
      </c>
      <c r="AO301" s="344"/>
      <c r="AP301" s="345"/>
      <c r="AQ301" s="3"/>
      <c r="AR301" s="3"/>
      <c r="AS301" s="3"/>
      <c r="AT301" s="3"/>
      <c r="AU301" s="3"/>
      <c r="AV301" s="3"/>
      <c r="AW301" s="3"/>
      <c r="AX301" s="3"/>
      <c r="AY301" s="3"/>
      <c r="AZ301" s="3"/>
      <c r="BA301" s="3"/>
      <c r="BB301" s="3"/>
      <c r="BC301" s="3"/>
      <c r="BD301" s="3"/>
      <c r="BE301" s="239"/>
      <c r="BF301" s="3"/>
      <c r="BG301" s="223">
        <v>241.0</v>
      </c>
      <c r="BH301" s="344"/>
      <c r="BI301" s="345"/>
      <c r="BJ301" s="3"/>
      <c r="BK301" s="3"/>
      <c r="BL301" s="3"/>
      <c r="BM301" s="3"/>
      <c r="BN301" s="3"/>
      <c r="BO301" s="3"/>
      <c r="BP301" s="3"/>
      <c r="BQ301" s="3"/>
      <c r="BR301" s="3"/>
      <c r="BS301" s="3"/>
      <c r="BT301" s="3"/>
      <c r="BU301" s="3"/>
      <c r="BV301" s="3"/>
      <c r="BW301" s="3"/>
      <c r="BX301" s="239"/>
    </row>
    <row r="302" ht="12.75" customHeight="1">
      <c r="A302" s="3"/>
      <c r="B302" s="223">
        <v>242.0</v>
      </c>
      <c r="C302" s="344"/>
      <c r="D302" s="345"/>
      <c r="E302" s="3"/>
      <c r="F302" s="3"/>
      <c r="G302" s="3"/>
      <c r="H302" s="3"/>
      <c r="I302" s="3"/>
      <c r="J302" s="3"/>
      <c r="K302" s="3"/>
      <c r="L302" s="3"/>
      <c r="M302" s="3"/>
      <c r="N302" s="3"/>
      <c r="O302" s="3"/>
      <c r="P302" s="3"/>
      <c r="Q302" s="3"/>
      <c r="R302" s="3"/>
      <c r="S302" s="239"/>
      <c r="T302" s="3"/>
      <c r="U302" s="223">
        <v>242.0</v>
      </c>
      <c r="V302" s="344"/>
      <c r="W302" s="345"/>
      <c r="X302" s="3"/>
      <c r="Y302" s="3"/>
      <c r="Z302" s="3"/>
      <c r="AA302" s="3"/>
      <c r="AB302" s="3"/>
      <c r="AC302" s="3"/>
      <c r="AD302" s="3"/>
      <c r="AE302" s="3"/>
      <c r="AF302" s="3"/>
      <c r="AG302" s="3"/>
      <c r="AH302" s="3"/>
      <c r="AI302" s="3"/>
      <c r="AJ302" s="3"/>
      <c r="AK302" s="3"/>
      <c r="AL302" s="239"/>
      <c r="AM302" s="3"/>
      <c r="AN302" s="223">
        <v>242.0</v>
      </c>
      <c r="AO302" s="344"/>
      <c r="AP302" s="345"/>
      <c r="AQ302" s="3"/>
      <c r="AR302" s="3"/>
      <c r="AS302" s="3"/>
      <c r="AT302" s="3"/>
      <c r="AU302" s="3"/>
      <c r="AV302" s="3"/>
      <c r="AW302" s="3"/>
      <c r="AX302" s="3"/>
      <c r="AY302" s="3"/>
      <c r="AZ302" s="3"/>
      <c r="BA302" s="3"/>
      <c r="BB302" s="3"/>
      <c r="BC302" s="3"/>
      <c r="BD302" s="3"/>
      <c r="BE302" s="239"/>
      <c r="BF302" s="3"/>
      <c r="BG302" s="223">
        <v>242.0</v>
      </c>
      <c r="BH302" s="344"/>
      <c r="BI302" s="345"/>
      <c r="BJ302" s="3"/>
      <c r="BK302" s="3"/>
      <c r="BL302" s="3"/>
      <c r="BM302" s="3"/>
      <c r="BN302" s="3"/>
      <c r="BO302" s="3"/>
      <c r="BP302" s="3"/>
      <c r="BQ302" s="3"/>
      <c r="BR302" s="3"/>
      <c r="BS302" s="3"/>
      <c r="BT302" s="3"/>
      <c r="BU302" s="3"/>
      <c r="BV302" s="3"/>
      <c r="BW302" s="3"/>
      <c r="BX302" s="239"/>
    </row>
    <row r="303" ht="12.75" customHeight="1">
      <c r="A303" s="3"/>
      <c r="B303" s="223">
        <v>243.0</v>
      </c>
      <c r="C303" s="344"/>
      <c r="D303" s="345"/>
      <c r="E303" s="3"/>
      <c r="F303" s="3"/>
      <c r="G303" s="3"/>
      <c r="H303" s="3"/>
      <c r="I303" s="3"/>
      <c r="J303" s="3"/>
      <c r="K303" s="3"/>
      <c r="L303" s="3"/>
      <c r="M303" s="3"/>
      <c r="N303" s="3"/>
      <c r="O303" s="3"/>
      <c r="P303" s="3"/>
      <c r="Q303" s="3"/>
      <c r="R303" s="3"/>
      <c r="S303" s="239"/>
      <c r="T303" s="3"/>
      <c r="U303" s="223">
        <v>243.0</v>
      </c>
      <c r="V303" s="344"/>
      <c r="W303" s="345"/>
      <c r="X303" s="3"/>
      <c r="Y303" s="3"/>
      <c r="Z303" s="3"/>
      <c r="AA303" s="3"/>
      <c r="AB303" s="3"/>
      <c r="AC303" s="3"/>
      <c r="AD303" s="3"/>
      <c r="AE303" s="3"/>
      <c r="AF303" s="3"/>
      <c r="AG303" s="3"/>
      <c r="AH303" s="3"/>
      <c r="AI303" s="3"/>
      <c r="AJ303" s="3"/>
      <c r="AK303" s="3"/>
      <c r="AL303" s="239"/>
      <c r="AM303" s="3"/>
      <c r="AN303" s="223">
        <v>243.0</v>
      </c>
      <c r="AO303" s="344"/>
      <c r="AP303" s="345"/>
      <c r="AQ303" s="3"/>
      <c r="AR303" s="3"/>
      <c r="AS303" s="3"/>
      <c r="AT303" s="3"/>
      <c r="AU303" s="3"/>
      <c r="AV303" s="3"/>
      <c r="AW303" s="3"/>
      <c r="AX303" s="3"/>
      <c r="AY303" s="3"/>
      <c r="AZ303" s="3"/>
      <c r="BA303" s="3"/>
      <c r="BB303" s="3"/>
      <c r="BC303" s="3"/>
      <c r="BD303" s="3"/>
      <c r="BE303" s="239"/>
      <c r="BF303" s="3"/>
      <c r="BG303" s="223">
        <v>243.0</v>
      </c>
      <c r="BH303" s="344"/>
      <c r="BI303" s="345"/>
      <c r="BJ303" s="3"/>
      <c r="BK303" s="3"/>
      <c r="BL303" s="3"/>
      <c r="BM303" s="3"/>
      <c r="BN303" s="3"/>
      <c r="BO303" s="3"/>
      <c r="BP303" s="3"/>
      <c r="BQ303" s="3"/>
      <c r="BR303" s="3"/>
      <c r="BS303" s="3"/>
      <c r="BT303" s="3"/>
      <c r="BU303" s="3"/>
      <c r="BV303" s="3"/>
      <c r="BW303" s="3"/>
      <c r="BX303" s="239"/>
    </row>
    <row r="304" ht="12.75" customHeight="1">
      <c r="A304" s="3"/>
      <c r="B304" s="223">
        <v>244.0</v>
      </c>
      <c r="C304" s="344"/>
      <c r="D304" s="345"/>
      <c r="E304" s="3"/>
      <c r="F304" s="3"/>
      <c r="G304" s="3"/>
      <c r="H304" s="3"/>
      <c r="I304" s="3"/>
      <c r="J304" s="3"/>
      <c r="K304" s="3"/>
      <c r="L304" s="3"/>
      <c r="M304" s="3"/>
      <c r="N304" s="3"/>
      <c r="O304" s="3"/>
      <c r="P304" s="3"/>
      <c r="Q304" s="3"/>
      <c r="R304" s="3"/>
      <c r="S304" s="239"/>
      <c r="T304" s="3"/>
      <c r="U304" s="223">
        <v>244.0</v>
      </c>
      <c r="V304" s="344"/>
      <c r="W304" s="345"/>
      <c r="X304" s="3"/>
      <c r="Y304" s="3"/>
      <c r="Z304" s="3"/>
      <c r="AA304" s="3"/>
      <c r="AB304" s="3"/>
      <c r="AC304" s="3"/>
      <c r="AD304" s="3"/>
      <c r="AE304" s="3"/>
      <c r="AF304" s="3"/>
      <c r="AG304" s="3"/>
      <c r="AH304" s="3"/>
      <c r="AI304" s="3"/>
      <c r="AJ304" s="3"/>
      <c r="AK304" s="3"/>
      <c r="AL304" s="239"/>
      <c r="AM304" s="3"/>
      <c r="AN304" s="223">
        <v>244.0</v>
      </c>
      <c r="AO304" s="344"/>
      <c r="AP304" s="345"/>
      <c r="AQ304" s="3"/>
      <c r="AR304" s="3"/>
      <c r="AS304" s="3"/>
      <c r="AT304" s="3"/>
      <c r="AU304" s="3"/>
      <c r="AV304" s="3"/>
      <c r="AW304" s="3"/>
      <c r="AX304" s="3"/>
      <c r="AY304" s="3"/>
      <c r="AZ304" s="3"/>
      <c r="BA304" s="3"/>
      <c r="BB304" s="3"/>
      <c r="BC304" s="3"/>
      <c r="BD304" s="3"/>
      <c r="BE304" s="239"/>
      <c r="BF304" s="3"/>
      <c r="BG304" s="223">
        <v>244.0</v>
      </c>
      <c r="BH304" s="344"/>
      <c r="BI304" s="345"/>
      <c r="BJ304" s="3"/>
      <c r="BK304" s="3"/>
      <c r="BL304" s="3"/>
      <c r="BM304" s="3"/>
      <c r="BN304" s="3"/>
      <c r="BO304" s="3"/>
      <c r="BP304" s="3"/>
      <c r="BQ304" s="3"/>
      <c r="BR304" s="3"/>
      <c r="BS304" s="3"/>
      <c r="BT304" s="3"/>
      <c r="BU304" s="3"/>
      <c r="BV304" s="3"/>
      <c r="BW304" s="3"/>
      <c r="BX304" s="239"/>
    </row>
    <row r="305" ht="12.75" customHeight="1">
      <c r="A305" s="3"/>
      <c r="B305" s="223">
        <v>245.0</v>
      </c>
      <c r="C305" s="344"/>
      <c r="D305" s="345"/>
      <c r="E305" s="3"/>
      <c r="F305" s="3"/>
      <c r="G305" s="3"/>
      <c r="H305" s="3"/>
      <c r="I305" s="3"/>
      <c r="J305" s="3"/>
      <c r="K305" s="3"/>
      <c r="L305" s="3"/>
      <c r="M305" s="3"/>
      <c r="N305" s="3"/>
      <c r="O305" s="3"/>
      <c r="P305" s="3"/>
      <c r="Q305" s="3"/>
      <c r="R305" s="3"/>
      <c r="S305" s="239"/>
      <c r="T305" s="3"/>
      <c r="U305" s="223">
        <v>245.0</v>
      </c>
      <c r="V305" s="344"/>
      <c r="W305" s="345"/>
      <c r="X305" s="3"/>
      <c r="Y305" s="3"/>
      <c r="Z305" s="3"/>
      <c r="AA305" s="3"/>
      <c r="AB305" s="3"/>
      <c r="AC305" s="3"/>
      <c r="AD305" s="3"/>
      <c r="AE305" s="3"/>
      <c r="AF305" s="3"/>
      <c r="AG305" s="3"/>
      <c r="AH305" s="3"/>
      <c r="AI305" s="3"/>
      <c r="AJ305" s="3"/>
      <c r="AK305" s="3"/>
      <c r="AL305" s="239"/>
      <c r="AM305" s="3"/>
      <c r="AN305" s="223">
        <v>245.0</v>
      </c>
      <c r="AO305" s="344"/>
      <c r="AP305" s="345"/>
      <c r="AQ305" s="3"/>
      <c r="AR305" s="3"/>
      <c r="AS305" s="3"/>
      <c r="AT305" s="3"/>
      <c r="AU305" s="3"/>
      <c r="AV305" s="3"/>
      <c r="AW305" s="3"/>
      <c r="AX305" s="3"/>
      <c r="AY305" s="3"/>
      <c r="AZ305" s="3"/>
      <c r="BA305" s="3"/>
      <c r="BB305" s="3"/>
      <c r="BC305" s="3"/>
      <c r="BD305" s="3"/>
      <c r="BE305" s="239"/>
      <c r="BF305" s="3"/>
      <c r="BG305" s="223">
        <v>245.0</v>
      </c>
      <c r="BH305" s="344"/>
      <c r="BI305" s="345"/>
      <c r="BJ305" s="3"/>
      <c r="BK305" s="3"/>
      <c r="BL305" s="3"/>
      <c r="BM305" s="3"/>
      <c r="BN305" s="3"/>
      <c r="BO305" s="3"/>
      <c r="BP305" s="3"/>
      <c r="BQ305" s="3"/>
      <c r="BR305" s="3"/>
      <c r="BS305" s="3"/>
      <c r="BT305" s="3"/>
      <c r="BU305" s="3"/>
      <c r="BV305" s="3"/>
      <c r="BW305" s="3"/>
      <c r="BX305" s="239"/>
    </row>
    <row r="306" ht="12.75" customHeight="1">
      <c r="A306" s="3"/>
      <c r="B306" s="223">
        <v>246.0</v>
      </c>
      <c r="C306" s="344"/>
      <c r="D306" s="345"/>
      <c r="E306" s="3"/>
      <c r="F306" s="3"/>
      <c r="G306" s="3"/>
      <c r="H306" s="3"/>
      <c r="I306" s="3"/>
      <c r="J306" s="3"/>
      <c r="K306" s="3"/>
      <c r="L306" s="3"/>
      <c r="M306" s="3"/>
      <c r="N306" s="3"/>
      <c r="O306" s="3"/>
      <c r="P306" s="3"/>
      <c r="Q306" s="3"/>
      <c r="R306" s="3"/>
      <c r="S306" s="239"/>
      <c r="T306" s="3"/>
      <c r="U306" s="223">
        <v>246.0</v>
      </c>
      <c r="V306" s="344"/>
      <c r="W306" s="345"/>
      <c r="X306" s="3"/>
      <c r="Y306" s="3"/>
      <c r="Z306" s="3"/>
      <c r="AA306" s="3"/>
      <c r="AB306" s="3"/>
      <c r="AC306" s="3"/>
      <c r="AD306" s="3"/>
      <c r="AE306" s="3"/>
      <c r="AF306" s="3"/>
      <c r="AG306" s="3"/>
      <c r="AH306" s="3"/>
      <c r="AI306" s="3"/>
      <c r="AJ306" s="3"/>
      <c r="AK306" s="3"/>
      <c r="AL306" s="239"/>
      <c r="AM306" s="3"/>
      <c r="AN306" s="223">
        <v>246.0</v>
      </c>
      <c r="AO306" s="344"/>
      <c r="AP306" s="345"/>
      <c r="AQ306" s="3"/>
      <c r="AR306" s="3"/>
      <c r="AS306" s="3"/>
      <c r="AT306" s="3"/>
      <c r="AU306" s="3"/>
      <c r="AV306" s="3"/>
      <c r="AW306" s="3"/>
      <c r="AX306" s="3"/>
      <c r="AY306" s="3"/>
      <c r="AZ306" s="3"/>
      <c r="BA306" s="3"/>
      <c r="BB306" s="3"/>
      <c r="BC306" s="3"/>
      <c r="BD306" s="3"/>
      <c r="BE306" s="239"/>
      <c r="BF306" s="3"/>
      <c r="BG306" s="223">
        <v>246.0</v>
      </c>
      <c r="BH306" s="344"/>
      <c r="BI306" s="345"/>
      <c r="BJ306" s="3"/>
      <c r="BK306" s="3"/>
      <c r="BL306" s="3"/>
      <c r="BM306" s="3"/>
      <c r="BN306" s="3"/>
      <c r="BO306" s="3"/>
      <c r="BP306" s="3"/>
      <c r="BQ306" s="3"/>
      <c r="BR306" s="3"/>
      <c r="BS306" s="3"/>
      <c r="BT306" s="3"/>
      <c r="BU306" s="3"/>
      <c r="BV306" s="3"/>
      <c r="BW306" s="3"/>
      <c r="BX306" s="239"/>
    </row>
    <row r="307" ht="12.75" customHeight="1">
      <c r="A307" s="3"/>
      <c r="B307" s="223">
        <v>247.0</v>
      </c>
      <c r="C307" s="344"/>
      <c r="D307" s="345"/>
      <c r="E307" s="3"/>
      <c r="F307" s="3"/>
      <c r="G307" s="3"/>
      <c r="H307" s="3"/>
      <c r="I307" s="3"/>
      <c r="J307" s="3"/>
      <c r="K307" s="3"/>
      <c r="L307" s="3"/>
      <c r="M307" s="3"/>
      <c r="N307" s="3"/>
      <c r="O307" s="3"/>
      <c r="P307" s="3"/>
      <c r="Q307" s="3"/>
      <c r="R307" s="3"/>
      <c r="S307" s="239"/>
      <c r="T307" s="3"/>
      <c r="U307" s="223">
        <v>247.0</v>
      </c>
      <c r="V307" s="344"/>
      <c r="W307" s="345"/>
      <c r="X307" s="3"/>
      <c r="Y307" s="3"/>
      <c r="Z307" s="3"/>
      <c r="AA307" s="3"/>
      <c r="AB307" s="3"/>
      <c r="AC307" s="3"/>
      <c r="AD307" s="3"/>
      <c r="AE307" s="3"/>
      <c r="AF307" s="3"/>
      <c r="AG307" s="3"/>
      <c r="AH307" s="3"/>
      <c r="AI307" s="3"/>
      <c r="AJ307" s="3"/>
      <c r="AK307" s="3"/>
      <c r="AL307" s="239"/>
      <c r="AM307" s="3"/>
      <c r="AN307" s="223">
        <v>247.0</v>
      </c>
      <c r="AO307" s="344"/>
      <c r="AP307" s="345"/>
      <c r="AQ307" s="3"/>
      <c r="AR307" s="3"/>
      <c r="AS307" s="3"/>
      <c r="AT307" s="3"/>
      <c r="AU307" s="3"/>
      <c r="AV307" s="3"/>
      <c r="AW307" s="3"/>
      <c r="AX307" s="3"/>
      <c r="AY307" s="3"/>
      <c r="AZ307" s="3"/>
      <c r="BA307" s="3"/>
      <c r="BB307" s="3"/>
      <c r="BC307" s="3"/>
      <c r="BD307" s="3"/>
      <c r="BE307" s="239"/>
      <c r="BF307" s="3"/>
      <c r="BG307" s="223">
        <v>247.0</v>
      </c>
      <c r="BH307" s="344"/>
      <c r="BI307" s="345"/>
      <c r="BJ307" s="3"/>
      <c r="BK307" s="3"/>
      <c r="BL307" s="3"/>
      <c r="BM307" s="3"/>
      <c r="BN307" s="3"/>
      <c r="BO307" s="3"/>
      <c r="BP307" s="3"/>
      <c r="BQ307" s="3"/>
      <c r="BR307" s="3"/>
      <c r="BS307" s="3"/>
      <c r="BT307" s="3"/>
      <c r="BU307" s="3"/>
      <c r="BV307" s="3"/>
      <c r="BW307" s="3"/>
      <c r="BX307" s="239"/>
    </row>
    <row r="308" ht="12.75" customHeight="1">
      <c r="A308" s="3"/>
      <c r="B308" s="223">
        <v>248.0</v>
      </c>
      <c r="C308" s="344"/>
      <c r="D308" s="345"/>
      <c r="E308" s="3"/>
      <c r="F308" s="3"/>
      <c r="G308" s="3"/>
      <c r="H308" s="3"/>
      <c r="I308" s="3"/>
      <c r="J308" s="3"/>
      <c r="K308" s="3"/>
      <c r="L308" s="3"/>
      <c r="M308" s="3"/>
      <c r="N308" s="3"/>
      <c r="O308" s="3"/>
      <c r="P308" s="3"/>
      <c r="Q308" s="3"/>
      <c r="R308" s="3"/>
      <c r="S308" s="239"/>
      <c r="T308" s="3"/>
      <c r="U308" s="223">
        <v>248.0</v>
      </c>
      <c r="V308" s="344"/>
      <c r="W308" s="345"/>
      <c r="X308" s="3"/>
      <c r="Y308" s="3"/>
      <c r="Z308" s="3"/>
      <c r="AA308" s="3"/>
      <c r="AB308" s="3"/>
      <c r="AC308" s="3"/>
      <c r="AD308" s="3"/>
      <c r="AE308" s="3"/>
      <c r="AF308" s="3"/>
      <c r="AG308" s="3"/>
      <c r="AH308" s="3"/>
      <c r="AI308" s="3"/>
      <c r="AJ308" s="3"/>
      <c r="AK308" s="3"/>
      <c r="AL308" s="239"/>
      <c r="AM308" s="3"/>
      <c r="AN308" s="223">
        <v>248.0</v>
      </c>
      <c r="AO308" s="344"/>
      <c r="AP308" s="345"/>
      <c r="AQ308" s="3"/>
      <c r="AR308" s="3"/>
      <c r="AS308" s="3"/>
      <c r="AT308" s="3"/>
      <c r="AU308" s="3"/>
      <c r="AV308" s="3"/>
      <c r="AW308" s="3"/>
      <c r="AX308" s="3"/>
      <c r="AY308" s="3"/>
      <c r="AZ308" s="3"/>
      <c r="BA308" s="3"/>
      <c r="BB308" s="3"/>
      <c r="BC308" s="3"/>
      <c r="BD308" s="3"/>
      <c r="BE308" s="239"/>
      <c r="BF308" s="3"/>
      <c r="BG308" s="223">
        <v>248.0</v>
      </c>
      <c r="BH308" s="344"/>
      <c r="BI308" s="345"/>
      <c r="BJ308" s="3"/>
      <c r="BK308" s="3"/>
      <c r="BL308" s="3"/>
      <c r="BM308" s="3"/>
      <c r="BN308" s="3"/>
      <c r="BO308" s="3"/>
      <c r="BP308" s="3"/>
      <c r="BQ308" s="3"/>
      <c r="BR308" s="3"/>
      <c r="BS308" s="3"/>
      <c r="BT308" s="3"/>
      <c r="BU308" s="3"/>
      <c r="BV308" s="3"/>
      <c r="BW308" s="3"/>
      <c r="BX308" s="239"/>
    </row>
    <row r="309" ht="12.75" customHeight="1">
      <c r="A309" s="3"/>
      <c r="B309" s="223">
        <v>249.0</v>
      </c>
      <c r="C309" s="344"/>
      <c r="D309" s="345"/>
      <c r="E309" s="3"/>
      <c r="F309" s="3"/>
      <c r="G309" s="3"/>
      <c r="H309" s="3"/>
      <c r="I309" s="3"/>
      <c r="J309" s="3"/>
      <c r="K309" s="3"/>
      <c r="L309" s="3"/>
      <c r="M309" s="3"/>
      <c r="N309" s="3"/>
      <c r="O309" s="3"/>
      <c r="P309" s="3"/>
      <c r="Q309" s="3"/>
      <c r="R309" s="3"/>
      <c r="S309" s="239"/>
      <c r="T309" s="3"/>
      <c r="U309" s="223">
        <v>249.0</v>
      </c>
      <c r="V309" s="344"/>
      <c r="W309" s="345"/>
      <c r="X309" s="3"/>
      <c r="Y309" s="3"/>
      <c r="Z309" s="3"/>
      <c r="AA309" s="3"/>
      <c r="AB309" s="3"/>
      <c r="AC309" s="3"/>
      <c r="AD309" s="3"/>
      <c r="AE309" s="3"/>
      <c r="AF309" s="3"/>
      <c r="AG309" s="3"/>
      <c r="AH309" s="3"/>
      <c r="AI309" s="3"/>
      <c r="AJ309" s="3"/>
      <c r="AK309" s="3"/>
      <c r="AL309" s="239"/>
      <c r="AM309" s="3"/>
      <c r="AN309" s="223">
        <v>249.0</v>
      </c>
      <c r="AO309" s="344"/>
      <c r="AP309" s="345"/>
      <c r="AQ309" s="3"/>
      <c r="AR309" s="3"/>
      <c r="AS309" s="3"/>
      <c r="AT309" s="3"/>
      <c r="AU309" s="3"/>
      <c r="AV309" s="3"/>
      <c r="AW309" s="3"/>
      <c r="AX309" s="3"/>
      <c r="AY309" s="3"/>
      <c r="AZ309" s="3"/>
      <c r="BA309" s="3"/>
      <c r="BB309" s="3"/>
      <c r="BC309" s="3"/>
      <c r="BD309" s="3"/>
      <c r="BE309" s="239"/>
      <c r="BF309" s="3"/>
      <c r="BG309" s="223">
        <v>249.0</v>
      </c>
      <c r="BH309" s="344"/>
      <c r="BI309" s="345"/>
      <c r="BJ309" s="3"/>
      <c r="BK309" s="3"/>
      <c r="BL309" s="3"/>
      <c r="BM309" s="3"/>
      <c r="BN309" s="3"/>
      <c r="BO309" s="3"/>
      <c r="BP309" s="3"/>
      <c r="BQ309" s="3"/>
      <c r="BR309" s="3"/>
      <c r="BS309" s="3"/>
      <c r="BT309" s="3"/>
      <c r="BU309" s="3"/>
      <c r="BV309" s="3"/>
      <c r="BW309" s="3"/>
      <c r="BX309" s="239"/>
    </row>
    <row r="310" ht="12.75" customHeight="1">
      <c r="A310" s="3"/>
      <c r="B310" s="223">
        <v>250.0</v>
      </c>
      <c r="C310" s="344"/>
      <c r="D310" s="345"/>
      <c r="E310" s="3"/>
      <c r="F310" s="3"/>
      <c r="G310" s="3"/>
      <c r="H310" s="3"/>
      <c r="I310" s="3"/>
      <c r="J310" s="3"/>
      <c r="K310" s="3"/>
      <c r="L310" s="3"/>
      <c r="M310" s="3"/>
      <c r="N310" s="3"/>
      <c r="O310" s="3"/>
      <c r="P310" s="3"/>
      <c r="Q310" s="3"/>
      <c r="R310" s="3"/>
      <c r="S310" s="239"/>
      <c r="T310" s="3"/>
      <c r="U310" s="223">
        <v>250.0</v>
      </c>
      <c r="V310" s="344"/>
      <c r="W310" s="345"/>
      <c r="X310" s="3"/>
      <c r="Y310" s="3"/>
      <c r="Z310" s="3"/>
      <c r="AA310" s="3"/>
      <c r="AB310" s="3"/>
      <c r="AC310" s="3"/>
      <c r="AD310" s="3"/>
      <c r="AE310" s="3"/>
      <c r="AF310" s="3"/>
      <c r="AG310" s="3"/>
      <c r="AH310" s="3"/>
      <c r="AI310" s="3"/>
      <c r="AJ310" s="3"/>
      <c r="AK310" s="3"/>
      <c r="AL310" s="239"/>
      <c r="AM310" s="3"/>
      <c r="AN310" s="223">
        <v>250.0</v>
      </c>
      <c r="AO310" s="344"/>
      <c r="AP310" s="345"/>
      <c r="AQ310" s="3"/>
      <c r="AR310" s="3"/>
      <c r="AS310" s="3"/>
      <c r="AT310" s="3"/>
      <c r="AU310" s="3"/>
      <c r="AV310" s="3"/>
      <c r="AW310" s="3"/>
      <c r="AX310" s="3"/>
      <c r="AY310" s="3"/>
      <c r="AZ310" s="3"/>
      <c r="BA310" s="3"/>
      <c r="BB310" s="3"/>
      <c r="BC310" s="3"/>
      <c r="BD310" s="3"/>
      <c r="BE310" s="239"/>
      <c r="BF310" s="3"/>
      <c r="BG310" s="223">
        <v>250.0</v>
      </c>
      <c r="BH310" s="344"/>
      <c r="BI310" s="345"/>
      <c r="BJ310" s="3"/>
      <c r="BK310" s="3"/>
      <c r="BL310" s="3"/>
      <c r="BM310" s="3"/>
      <c r="BN310" s="3"/>
      <c r="BO310" s="3"/>
      <c r="BP310" s="3"/>
      <c r="BQ310" s="3"/>
      <c r="BR310" s="3"/>
      <c r="BS310" s="3"/>
      <c r="BT310" s="3"/>
      <c r="BU310" s="3"/>
      <c r="BV310" s="3"/>
      <c r="BW310" s="3"/>
      <c r="BX310" s="239"/>
    </row>
    <row r="311" ht="12.75" customHeight="1">
      <c r="A311" s="3"/>
      <c r="B311" s="223">
        <v>251.0</v>
      </c>
      <c r="C311" s="344"/>
      <c r="D311" s="345"/>
      <c r="E311" s="3"/>
      <c r="F311" s="3"/>
      <c r="G311" s="3"/>
      <c r="H311" s="3"/>
      <c r="I311" s="3"/>
      <c r="J311" s="3"/>
      <c r="K311" s="3"/>
      <c r="L311" s="3"/>
      <c r="M311" s="3"/>
      <c r="N311" s="3"/>
      <c r="O311" s="3"/>
      <c r="P311" s="3"/>
      <c r="Q311" s="3"/>
      <c r="R311" s="3"/>
      <c r="S311" s="239"/>
      <c r="T311" s="3"/>
      <c r="U311" s="223">
        <v>251.0</v>
      </c>
      <c r="V311" s="344"/>
      <c r="W311" s="345"/>
      <c r="X311" s="3"/>
      <c r="Y311" s="3"/>
      <c r="Z311" s="3"/>
      <c r="AA311" s="3"/>
      <c r="AB311" s="3"/>
      <c r="AC311" s="3"/>
      <c r="AD311" s="3"/>
      <c r="AE311" s="3"/>
      <c r="AF311" s="3"/>
      <c r="AG311" s="3"/>
      <c r="AH311" s="3"/>
      <c r="AI311" s="3"/>
      <c r="AJ311" s="3"/>
      <c r="AK311" s="3"/>
      <c r="AL311" s="239"/>
      <c r="AM311" s="3"/>
      <c r="AN311" s="223">
        <v>251.0</v>
      </c>
      <c r="AO311" s="344"/>
      <c r="AP311" s="345"/>
      <c r="AQ311" s="3"/>
      <c r="AR311" s="3"/>
      <c r="AS311" s="3"/>
      <c r="AT311" s="3"/>
      <c r="AU311" s="3"/>
      <c r="AV311" s="3"/>
      <c r="AW311" s="3"/>
      <c r="AX311" s="3"/>
      <c r="AY311" s="3"/>
      <c r="AZ311" s="3"/>
      <c r="BA311" s="3"/>
      <c r="BB311" s="3"/>
      <c r="BC311" s="3"/>
      <c r="BD311" s="3"/>
      <c r="BE311" s="239"/>
      <c r="BF311" s="3"/>
      <c r="BG311" s="223">
        <v>251.0</v>
      </c>
      <c r="BH311" s="344"/>
      <c r="BI311" s="345"/>
      <c r="BJ311" s="3"/>
      <c r="BK311" s="3"/>
      <c r="BL311" s="3"/>
      <c r="BM311" s="3"/>
      <c r="BN311" s="3"/>
      <c r="BO311" s="3"/>
      <c r="BP311" s="3"/>
      <c r="BQ311" s="3"/>
      <c r="BR311" s="3"/>
      <c r="BS311" s="3"/>
      <c r="BT311" s="3"/>
      <c r="BU311" s="3"/>
      <c r="BV311" s="3"/>
      <c r="BW311" s="3"/>
      <c r="BX311" s="239"/>
    </row>
    <row r="312" ht="12.75" customHeight="1">
      <c r="A312" s="3"/>
      <c r="B312" s="223">
        <v>252.0</v>
      </c>
      <c r="C312" s="344"/>
      <c r="D312" s="345"/>
      <c r="E312" s="3"/>
      <c r="F312" s="3"/>
      <c r="G312" s="3"/>
      <c r="H312" s="3"/>
      <c r="I312" s="3"/>
      <c r="J312" s="3"/>
      <c r="K312" s="3"/>
      <c r="L312" s="3"/>
      <c r="M312" s="3"/>
      <c r="N312" s="3"/>
      <c r="O312" s="3"/>
      <c r="P312" s="3"/>
      <c r="Q312" s="3"/>
      <c r="R312" s="3"/>
      <c r="S312" s="239"/>
      <c r="T312" s="3"/>
      <c r="U312" s="223">
        <v>252.0</v>
      </c>
      <c r="V312" s="344"/>
      <c r="W312" s="345"/>
      <c r="X312" s="3"/>
      <c r="Y312" s="3"/>
      <c r="Z312" s="3"/>
      <c r="AA312" s="3"/>
      <c r="AB312" s="3"/>
      <c r="AC312" s="3"/>
      <c r="AD312" s="3"/>
      <c r="AE312" s="3"/>
      <c r="AF312" s="3"/>
      <c r="AG312" s="3"/>
      <c r="AH312" s="3"/>
      <c r="AI312" s="3"/>
      <c r="AJ312" s="3"/>
      <c r="AK312" s="3"/>
      <c r="AL312" s="239"/>
      <c r="AM312" s="3"/>
      <c r="AN312" s="223">
        <v>252.0</v>
      </c>
      <c r="AO312" s="344"/>
      <c r="AP312" s="345"/>
      <c r="AQ312" s="3"/>
      <c r="AR312" s="3"/>
      <c r="AS312" s="3"/>
      <c r="AT312" s="3"/>
      <c r="AU312" s="3"/>
      <c r="AV312" s="3"/>
      <c r="AW312" s="3"/>
      <c r="AX312" s="3"/>
      <c r="AY312" s="3"/>
      <c r="AZ312" s="3"/>
      <c r="BA312" s="3"/>
      <c r="BB312" s="3"/>
      <c r="BC312" s="3"/>
      <c r="BD312" s="3"/>
      <c r="BE312" s="239"/>
      <c r="BF312" s="3"/>
      <c r="BG312" s="223">
        <v>252.0</v>
      </c>
      <c r="BH312" s="344"/>
      <c r="BI312" s="345"/>
      <c r="BJ312" s="3"/>
      <c r="BK312" s="3"/>
      <c r="BL312" s="3"/>
      <c r="BM312" s="3"/>
      <c r="BN312" s="3"/>
      <c r="BO312" s="3"/>
      <c r="BP312" s="3"/>
      <c r="BQ312" s="3"/>
      <c r="BR312" s="3"/>
      <c r="BS312" s="3"/>
      <c r="BT312" s="3"/>
      <c r="BU312" s="3"/>
      <c r="BV312" s="3"/>
      <c r="BW312" s="3"/>
      <c r="BX312" s="239"/>
    </row>
    <row r="313" ht="12.75" customHeight="1">
      <c r="A313" s="3"/>
      <c r="B313" s="223">
        <v>253.0</v>
      </c>
      <c r="C313" s="344"/>
      <c r="D313" s="345"/>
      <c r="E313" s="3"/>
      <c r="F313" s="3"/>
      <c r="G313" s="3"/>
      <c r="H313" s="3"/>
      <c r="I313" s="3"/>
      <c r="J313" s="3"/>
      <c r="K313" s="3"/>
      <c r="L313" s="3"/>
      <c r="M313" s="3"/>
      <c r="N313" s="3"/>
      <c r="O313" s="3"/>
      <c r="P313" s="3"/>
      <c r="Q313" s="3"/>
      <c r="R313" s="3"/>
      <c r="S313" s="239"/>
      <c r="T313" s="3"/>
      <c r="U313" s="223">
        <v>253.0</v>
      </c>
      <c r="V313" s="344"/>
      <c r="W313" s="345"/>
      <c r="X313" s="3"/>
      <c r="Y313" s="3"/>
      <c r="Z313" s="3"/>
      <c r="AA313" s="3"/>
      <c r="AB313" s="3"/>
      <c r="AC313" s="3"/>
      <c r="AD313" s="3"/>
      <c r="AE313" s="3"/>
      <c r="AF313" s="3"/>
      <c r="AG313" s="3"/>
      <c r="AH313" s="3"/>
      <c r="AI313" s="3"/>
      <c r="AJ313" s="3"/>
      <c r="AK313" s="3"/>
      <c r="AL313" s="239"/>
      <c r="AM313" s="3"/>
      <c r="AN313" s="223">
        <v>253.0</v>
      </c>
      <c r="AO313" s="344"/>
      <c r="AP313" s="345"/>
      <c r="AQ313" s="3"/>
      <c r="AR313" s="3"/>
      <c r="AS313" s="3"/>
      <c r="AT313" s="3"/>
      <c r="AU313" s="3"/>
      <c r="AV313" s="3"/>
      <c r="AW313" s="3"/>
      <c r="AX313" s="3"/>
      <c r="AY313" s="3"/>
      <c r="AZ313" s="3"/>
      <c r="BA313" s="3"/>
      <c r="BB313" s="3"/>
      <c r="BC313" s="3"/>
      <c r="BD313" s="3"/>
      <c r="BE313" s="239"/>
      <c r="BF313" s="3"/>
      <c r="BG313" s="223">
        <v>253.0</v>
      </c>
      <c r="BH313" s="344"/>
      <c r="BI313" s="345"/>
      <c r="BJ313" s="3"/>
      <c r="BK313" s="3"/>
      <c r="BL313" s="3"/>
      <c r="BM313" s="3"/>
      <c r="BN313" s="3"/>
      <c r="BO313" s="3"/>
      <c r="BP313" s="3"/>
      <c r="BQ313" s="3"/>
      <c r="BR313" s="3"/>
      <c r="BS313" s="3"/>
      <c r="BT313" s="3"/>
      <c r="BU313" s="3"/>
      <c r="BV313" s="3"/>
      <c r="BW313" s="3"/>
      <c r="BX313" s="239"/>
    </row>
    <row r="314" ht="12.75" customHeight="1">
      <c r="A314" s="3"/>
      <c r="B314" s="223">
        <v>254.0</v>
      </c>
      <c r="C314" s="344"/>
      <c r="D314" s="345"/>
      <c r="E314" s="3"/>
      <c r="F314" s="3"/>
      <c r="G314" s="3"/>
      <c r="H314" s="3"/>
      <c r="I314" s="3"/>
      <c r="J314" s="3"/>
      <c r="K314" s="3"/>
      <c r="L314" s="3"/>
      <c r="M314" s="3"/>
      <c r="N314" s="3"/>
      <c r="O314" s="3"/>
      <c r="P314" s="3"/>
      <c r="Q314" s="3"/>
      <c r="R314" s="3"/>
      <c r="S314" s="239"/>
      <c r="T314" s="3"/>
      <c r="U314" s="223">
        <v>254.0</v>
      </c>
      <c r="V314" s="344"/>
      <c r="W314" s="345"/>
      <c r="X314" s="3"/>
      <c r="Y314" s="3"/>
      <c r="Z314" s="3"/>
      <c r="AA314" s="3"/>
      <c r="AB314" s="3"/>
      <c r="AC314" s="3"/>
      <c r="AD314" s="3"/>
      <c r="AE314" s="3"/>
      <c r="AF314" s="3"/>
      <c r="AG314" s="3"/>
      <c r="AH314" s="3"/>
      <c r="AI314" s="3"/>
      <c r="AJ314" s="3"/>
      <c r="AK314" s="3"/>
      <c r="AL314" s="239"/>
      <c r="AM314" s="3"/>
      <c r="AN314" s="223">
        <v>254.0</v>
      </c>
      <c r="AO314" s="344"/>
      <c r="AP314" s="345"/>
      <c r="AQ314" s="3"/>
      <c r="AR314" s="3"/>
      <c r="AS314" s="3"/>
      <c r="AT314" s="3"/>
      <c r="AU314" s="3"/>
      <c r="AV314" s="3"/>
      <c r="AW314" s="3"/>
      <c r="AX314" s="3"/>
      <c r="AY314" s="3"/>
      <c r="AZ314" s="3"/>
      <c r="BA314" s="3"/>
      <c r="BB314" s="3"/>
      <c r="BC314" s="3"/>
      <c r="BD314" s="3"/>
      <c r="BE314" s="239"/>
      <c r="BF314" s="3"/>
      <c r="BG314" s="223">
        <v>254.0</v>
      </c>
      <c r="BH314" s="344"/>
      <c r="BI314" s="345"/>
      <c r="BJ314" s="3"/>
      <c r="BK314" s="3"/>
      <c r="BL314" s="3"/>
      <c r="BM314" s="3"/>
      <c r="BN314" s="3"/>
      <c r="BO314" s="3"/>
      <c r="BP314" s="3"/>
      <c r="BQ314" s="3"/>
      <c r="BR314" s="3"/>
      <c r="BS314" s="3"/>
      <c r="BT314" s="3"/>
      <c r="BU314" s="3"/>
      <c r="BV314" s="3"/>
      <c r="BW314" s="3"/>
      <c r="BX314" s="239"/>
    </row>
    <row r="315" ht="12.75" customHeight="1">
      <c r="A315" s="3"/>
      <c r="B315" s="223">
        <v>255.0</v>
      </c>
      <c r="C315" s="344"/>
      <c r="D315" s="345"/>
      <c r="E315" s="3"/>
      <c r="F315" s="3"/>
      <c r="G315" s="3"/>
      <c r="H315" s="3"/>
      <c r="I315" s="3"/>
      <c r="J315" s="3"/>
      <c r="K315" s="3"/>
      <c r="L315" s="3"/>
      <c r="M315" s="3"/>
      <c r="N315" s="3"/>
      <c r="O315" s="3"/>
      <c r="P315" s="3"/>
      <c r="Q315" s="3"/>
      <c r="R315" s="3"/>
      <c r="S315" s="239"/>
      <c r="T315" s="3"/>
      <c r="U315" s="223">
        <v>255.0</v>
      </c>
      <c r="V315" s="344"/>
      <c r="W315" s="345"/>
      <c r="X315" s="3"/>
      <c r="Y315" s="3"/>
      <c r="Z315" s="3"/>
      <c r="AA315" s="3"/>
      <c r="AB315" s="3"/>
      <c r="AC315" s="3"/>
      <c r="AD315" s="3"/>
      <c r="AE315" s="3"/>
      <c r="AF315" s="3"/>
      <c r="AG315" s="3"/>
      <c r="AH315" s="3"/>
      <c r="AI315" s="3"/>
      <c r="AJ315" s="3"/>
      <c r="AK315" s="3"/>
      <c r="AL315" s="239"/>
      <c r="AM315" s="3"/>
      <c r="AN315" s="223">
        <v>255.0</v>
      </c>
      <c r="AO315" s="344"/>
      <c r="AP315" s="345"/>
      <c r="AQ315" s="3"/>
      <c r="AR315" s="3"/>
      <c r="AS315" s="3"/>
      <c r="AT315" s="3"/>
      <c r="AU315" s="3"/>
      <c r="AV315" s="3"/>
      <c r="AW315" s="3"/>
      <c r="AX315" s="3"/>
      <c r="AY315" s="3"/>
      <c r="AZ315" s="3"/>
      <c r="BA315" s="3"/>
      <c r="BB315" s="3"/>
      <c r="BC315" s="3"/>
      <c r="BD315" s="3"/>
      <c r="BE315" s="239"/>
      <c r="BF315" s="3"/>
      <c r="BG315" s="223">
        <v>255.0</v>
      </c>
      <c r="BH315" s="344"/>
      <c r="BI315" s="345"/>
      <c r="BJ315" s="3"/>
      <c r="BK315" s="3"/>
      <c r="BL315" s="3"/>
      <c r="BM315" s="3"/>
      <c r="BN315" s="3"/>
      <c r="BO315" s="3"/>
      <c r="BP315" s="3"/>
      <c r="BQ315" s="3"/>
      <c r="BR315" s="3"/>
      <c r="BS315" s="3"/>
      <c r="BT315" s="3"/>
      <c r="BU315" s="3"/>
      <c r="BV315" s="3"/>
      <c r="BW315" s="3"/>
      <c r="BX315" s="239"/>
    </row>
    <row r="316" ht="12.75" customHeight="1">
      <c r="A316" s="3"/>
      <c r="B316" s="223">
        <v>256.0</v>
      </c>
      <c r="C316" s="344"/>
      <c r="D316" s="345"/>
      <c r="E316" s="3"/>
      <c r="F316" s="3"/>
      <c r="G316" s="3"/>
      <c r="H316" s="3"/>
      <c r="I316" s="3"/>
      <c r="J316" s="3"/>
      <c r="K316" s="3"/>
      <c r="L316" s="3"/>
      <c r="M316" s="3"/>
      <c r="N316" s="3"/>
      <c r="O316" s="3"/>
      <c r="P316" s="3"/>
      <c r="Q316" s="3"/>
      <c r="R316" s="3"/>
      <c r="S316" s="239"/>
      <c r="T316" s="3"/>
      <c r="U316" s="223">
        <v>256.0</v>
      </c>
      <c r="V316" s="344"/>
      <c r="W316" s="345"/>
      <c r="X316" s="3"/>
      <c r="Y316" s="3"/>
      <c r="Z316" s="3"/>
      <c r="AA316" s="3"/>
      <c r="AB316" s="3"/>
      <c r="AC316" s="3"/>
      <c r="AD316" s="3"/>
      <c r="AE316" s="3"/>
      <c r="AF316" s="3"/>
      <c r="AG316" s="3"/>
      <c r="AH316" s="3"/>
      <c r="AI316" s="3"/>
      <c r="AJ316" s="3"/>
      <c r="AK316" s="3"/>
      <c r="AL316" s="239"/>
      <c r="AM316" s="3"/>
      <c r="AN316" s="223">
        <v>256.0</v>
      </c>
      <c r="AO316" s="344"/>
      <c r="AP316" s="345"/>
      <c r="AQ316" s="3"/>
      <c r="AR316" s="3"/>
      <c r="AS316" s="3"/>
      <c r="AT316" s="3"/>
      <c r="AU316" s="3"/>
      <c r="AV316" s="3"/>
      <c r="AW316" s="3"/>
      <c r="AX316" s="3"/>
      <c r="AY316" s="3"/>
      <c r="AZ316" s="3"/>
      <c r="BA316" s="3"/>
      <c r="BB316" s="3"/>
      <c r="BC316" s="3"/>
      <c r="BD316" s="3"/>
      <c r="BE316" s="239"/>
      <c r="BF316" s="3"/>
      <c r="BG316" s="223">
        <v>256.0</v>
      </c>
      <c r="BH316" s="344"/>
      <c r="BI316" s="345"/>
      <c r="BJ316" s="3"/>
      <c r="BK316" s="3"/>
      <c r="BL316" s="3"/>
      <c r="BM316" s="3"/>
      <c r="BN316" s="3"/>
      <c r="BO316" s="3"/>
      <c r="BP316" s="3"/>
      <c r="BQ316" s="3"/>
      <c r="BR316" s="3"/>
      <c r="BS316" s="3"/>
      <c r="BT316" s="3"/>
      <c r="BU316" s="3"/>
      <c r="BV316" s="3"/>
      <c r="BW316" s="3"/>
      <c r="BX316" s="239"/>
    </row>
    <row r="317" ht="12.75" customHeight="1">
      <c r="A317" s="3"/>
      <c r="B317" s="223">
        <v>257.0</v>
      </c>
      <c r="C317" s="344"/>
      <c r="D317" s="345"/>
      <c r="E317" s="3"/>
      <c r="F317" s="3"/>
      <c r="G317" s="3"/>
      <c r="H317" s="3"/>
      <c r="I317" s="3"/>
      <c r="J317" s="3"/>
      <c r="K317" s="3"/>
      <c r="L317" s="3"/>
      <c r="M317" s="3"/>
      <c r="N317" s="3"/>
      <c r="O317" s="3"/>
      <c r="P317" s="3"/>
      <c r="Q317" s="3"/>
      <c r="R317" s="3"/>
      <c r="S317" s="239"/>
      <c r="T317" s="3"/>
      <c r="U317" s="223">
        <v>257.0</v>
      </c>
      <c r="V317" s="344"/>
      <c r="W317" s="345"/>
      <c r="X317" s="3"/>
      <c r="Y317" s="3"/>
      <c r="Z317" s="3"/>
      <c r="AA317" s="3"/>
      <c r="AB317" s="3"/>
      <c r="AC317" s="3"/>
      <c r="AD317" s="3"/>
      <c r="AE317" s="3"/>
      <c r="AF317" s="3"/>
      <c r="AG317" s="3"/>
      <c r="AH317" s="3"/>
      <c r="AI317" s="3"/>
      <c r="AJ317" s="3"/>
      <c r="AK317" s="3"/>
      <c r="AL317" s="239"/>
      <c r="AM317" s="3"/>
      <c r="AN317" s="223">
        <v>257.0</v>
      </c>
      <c r="AO317" s="344"/>
      <c r="AP317" s="345"/>
      <c r="AQ317" s="3"/>
      <c r="AR317" s="3"/>
      <c r="AS317" s="3"/>
      <c r="AT317" s="3"/>
      <c r="AU317" s="3"/>
      <c r="AV317" s="3"/>
      <c r="AW317" s="3"/>
      <c r="AX317" s="3"/>
      <c r="AY317" s="3"/>
      <c r="AZ317" s="3"/>
      <c r="BA317" s="3"/>
      <c r="BB317" s="3"/>
      <c r="BC317" s="3"/>
      <c r="BD317" s="3"/>
      <c r="BE317" s="239"/>
      <c r="BF317" s="3"/>
      <c r="BG317" s="223">
        <v>257.0</v>
      </c>
      <c r="BH317" s="344"/>
      <c r="BI317" s="345"/>
      <c r="BJ317" s="3"/>
      <c r="BK317" s="3"/>
      <c r="BL317" s="3"/>
      <c r="BM317" s="3"/>
      <c r="BN317" s="3"/>
      <c r="BO317" s="3"/>
      <c r="BP317" s="3"/>
      <c r="BQ317" s="3"/>
      <c r="BR317" s="3"/>
      <c r="BS317" s="3"/>
      <c r="BT317" s="3"/>
      <c r="BU317" s="3"/>
      <c r="BV317" s="3"/>
      <c r="BW317" s="3"/>
      <c r="BX317" s="239"/>
    </row>
    <row r="318" ht="12.75" customHeight="1">
      <c r="A318" s="3"/>
      <c r="B318" s="223">
        <v>258.0</v>
      </c>
      <c r="C318" s="344"/>
      <c r="D318" s="345"/>
      <c r="E318" s="3"/>
      <c r="F318" s="3"/>
      <c r="G318" s="3"/>
      <c r="H318" s="3"/>
      <c r="I318" s="3"/>
      <c r="J318" s="3"/>
      <c r="K318" s="3"/>
      <c r="L318" s="3"/>
      <c r="M318" s="3"/>
      <c r="N318" s="3"/>
      <c r="O318" s="3"/>
      <c r="P318" s="3"/>
      <c r="Q318" s="3"/>
      <c r="R318" s="3"/>
      <c r="S318" s="239"/>
      <c r="T318" s="3"/>
      <c r="U318" s="223">
        <v>258.0</v>
      </c>
      <c r="V318" s="344"/>
      <c r="W318" s="345"/>
      <c r="X318" s="3"/>
      <c r="Y318" s="3"/>
      <c r="Z318" s="3"/>
      <c r="AA318" s="3"/>
      <c r="AB318" s="3"/>
      <c r="AC318" s="3"/>
      <c r="AD318" s="3"/>
      <c r="AE318" s="3"/>
      <c r="AF318" s="3"/>
      <c r="AG318" s="3"/>
      <c r="AH318" s="3"/>
      <c r="AI318" s="3"/>
      <c r="AJ318" s="3"/>
      <c r="AK318" s="3"/>
      <c r="AL318" s="239"/>
      <c r="AM318" s="3"/>
      <c r="AN318" s="223">
        <v>258.0</v>
      </c>
      <c r="AO318" s="344"/>
      <c r="AP318" s="345"/>
      <c r="AQ318" s="3"/>
      <c r="AR318" s="3"/>
      <c r="AS318" s="3"/>
      <c r="AT318" s="3"/>
      <c r="AU318" s="3"/>
      <c r="AV318" s="3"/>
      <c r="AW318" s="3"/>
      <c r="AX318" s="3"/>
      <c r="AY318" s="3"/>
      <c r="AZ318" s="3"/>
      <c r="BA318" s="3"/>
      <c r="BB318" s="3"/>
      <c r="BC318" s="3"/>
      <c r="BD318" s="3"/>
      <c r="BE318" s="239"/>
      <c r="BF318" s="3"/>
      <c r="BG318" s="223">
        <v>258.0</v>
      </c>
      <c r="BH318" s="344"/>
      <c r="BI318" s="345"/>
      <c r="BJ318" s="3"/>
      <c r="BK318" s="3"/>
      <c r="BL318" s="3"/>
      <c r="BM318" s="3"/>
      <c r="BN318" s="3"/>
      <c r="BO318" s="3"/>
      <c r="BP318" s="3"/>
      <c r="BQ318" s="3"/>
      <c r="BR318" s="3"/>
      <c r="BS318" s="3"/>
      <c r="BT318" s="3"/>
      <c r="BU318" s="3"/>
      <c r="BV318" s="3"/>
      <c r="BW318" s="3"/>
      <c r="BX318" s="239"/>
    </row>
    <row r="319" ht="12.75" customHeight="1">
      <c r="A319" s="3"/>
      <c r="B319" s="223">
        <v>259.0</v>
      </c>
      <c r="C319" s="344"/>
      <c r="D319" s="345"/>
      <c r="E319" s="3"/>
      <c r="F319" s="3"/>
      <c r="G319" s="3"/>
      <c r="H319" s="3"/>
      <c r="I319" s="3"/>
      <c r="J319" s="3"/>
      <c r="K319" s="3"/>
      <c r="L319" s="3"/>
      <c r="M319" s="3"/>
      <c r="N319" s="3"/>
      <c r="O319" s="3"/>
      <c r="P319" s="3"/>
      <c r="Q319" s="3"/>
      <c r="R319" s="3"/>
      <c r="S319" s="239"/>
      <c r="T319" s="3"/>
      <c r="U319" s="223">
        <v>259.0</v>
      </c>
      <c r="V319" s="344"/>
      <c r="W319" s="345"/>
      <c r="X319" s="3"/>
      <c r="Y319" s="3"/>
      <c r="Z319" s="3"/>
      <c r="AA319" s="3"/>
      <c r="AB319" s="3"/>
      <c r="AC319" s="3"/>
      <c r="AD319" s="3"/>
      <c r="AE319" s="3"/>
      <c r="AF319" s="3"/>
      <c r="AG319" s="3"/>
      <c r="AH319" s="3"/>
      <c r="AI319" s="3"/>
      <c r="AJ319" s="3"/>
      <c r="AK319" s="3"/>
      <c r="AL319" s="239"/>
      <c r="AM319" s="3"/>
      <c r="AN319" s="223">
        <v>259.0</v>
      </c>
      <c r="AO319" s="344"/>
      <c r="AP319" s="345"/>
      <c r="AQ319" s="3"/>
      <c r="AR319" s="3"/>
      <c r="AS319" s="3"/>
      <c r="AT319" s="3"/>
      <c r="AU319" s="3"/>
      <c r="AV319" s="3"/>
      <c r="AW319" s="3"/>
      <c r="AX319" s="3"/>
      <c r="AY319" s="3"/>
      <c r="AZ319" s="3"/>
      <c r="BA319" s="3"/>
      <c r="BB319" s="3"/>
      <c r="BC319" s="3"/>
      <c r="BD319" s="3"/>
      <c r="BE319" s="239"/>
      <c r="BF319" s="3"/>
      <c r="BG319" s="223">
        <v>259.0</v>
      </c>
      <c r="BH319" s="344"/>
      <c r="BI319" s="345"/>
      <c r="BJ319" s="3"/>
      <c r="BK319" s="3"/>
      <c r="BL319" s="3"/>
      <c r="BM319" s="3"/>
      <c r="BN319" s="3"/>
      <c r="BO319" s="3"/>
      <c r="BP319" s="3"/>
      <c r="BQ319" s="3"/>
      <c r="BR319" s="3"/>
      <c r="BS319" s="3"/>
      <c r="BT319" s="3"/>
      <c r="BU319" s="3"/>
      <c r="BV319" s="3"/>
      <c r="BW319" s="3"/>
      <c r="BX319" s="239"/>
    </row>
    <row r="320" ht="12.75" customHeight="1">
      <c r="A320" s="3"/>
      <c r="B320" s="223">
        <v>260.0</v>
      </c>
      <c r="C320" s="344"/>
      <c r="D320" s="345"/>
      <c r="E320" s="3"/>
      <c r="F320" s="3"/>
      <c r="G320" s="3"/>
      <c r="H320" s="3"/>
      <c r="I320" s="3"/>
      <c r="J320" s="3"/>
      <c r="K320" s="3"/>
      <c r="L320" s="3"/>
      <c r="M320" s="3"/>
      <c r="N320" s="3"/>
      <c r="O320" s="3"/>
      <c r="P320" s="3"/>
      <c r="Q320" s="3"/>
      <c r="R320" s="3"/>
      <c r="S320" s="239"/>
      <c r="T320" s="3"/>
      <c r="U320" s="223">
        <v>260.0</v>
      </c>
      <c r="V320" s="344"/>
      <c r="W320" s="345"/>
      <c r="X320" s="3"/>
      <c r="Y320" s="3"/>
      <c r="Z320" s="3"/>
      <c r="AA320" s="3"/>
      <c r="AB320" s="3"/>
      <c r="AC320" s="3"/>
      <c r="AD320" s="3"/>
      <c r="AE320" s="3"/>
      <c r="AF320" s="3"/>
      <c r="AG320" s="3"/>
      <c r="AH320" s="3"/>
      <c r="AI320" s="3"/>
      <c r="AJ320" s="3"/>
      <c r="AK320" s="3"/>
      <c r="AL320" s="239"/>
      <c r="AM320" s="3"/>
      <c r="AN320" s="223">
        <v>260.0</v>
      </c>
      <c r="AO320" s="344"/>
      <c r="AP320" s="345"/>
      <c r="AQ320" s="3"/>
      <c r="AR320" s="3"/>
      <c r="AS320" s="3"/>
      <c r="AT320" s="3"/>
      <c r="AU320" s="3"/>
      <c r="AV320" s="3"/>
      <c r="AW320" s="3"/>
      <c r="AX320" s="3"/>
      <c r="AY320" s="3"/>
      <c r="AZ320" s="3"/>
      <c r="BA320" s="3"/>
      <c r="BB320" s="3"/>
      <c r="BC320" s="3"/>
      <c r="BD320" s="3"/>
      <c r="BE320" s="239"/>
      <c r="BF320" s="3"/>
      <c r="BG320" s="223">
        <v>260.0</v>
      </c>
      <c r="BH320" s="344"/>
      <c r="BI320" s="345"/>
      <c r="BJ320" s="3"/>
      <c r="BK320" s="3"/>
      <c r="BL320" s="3"/>
      <c r="BM320" s="3"/>
      <c r="BN320" s="3"/>
      <c r="BO320" s="3"/>
      <c r="BP320" s="3"/>
      <c r="BQ320" s="3"/>
      <c r="BR320" s="3"/>
      <c r="BS320" s="3"/>
      <c r="BT320" s="3"/>
      <c r="BU320" s="3"/>
      <c r="BV320" s="3"/>
      <c r="BW320" s="3"/>
      <c r="BX320" s="239"/>
    </row>
    <row r="321" ht="12.75" customHeight="1">
      <c r="A321" s="3"/>
      <c r="B321" s="223">
        <v>261.0</v>
      </c>
      <c r="C321" s="344"/>
      <c r="D321" s="345"/>
      <c r="E321" s="3"/>
      <c r="F321" s="3"/>
      <c r="G321" s="3"/>
      <c r="H321" s="3"/>
      <c r="I321" s="3"/>
      <c r="J321" s="3"/>
      <c r="K321" s="3"/>
      <c r="L321" s="3"/>
      <c r="M321" s="3"/>
      <c r="N321" s="3"/>
      <c r="O321" s="3"/>
      <c r="P321" s="3"/>
      <c r="Q321" s="3"/>
      <c r="R321" s="3"/>
      <c r="S321" s="239"/>
      <c r="T321" s="3"/>
      <c r="U321" s="223">
        <v>261.0</v>
      </c>
      <c r="V321" s="344"/>
      <c r="W321" s="345"/>
      <c r="X321" s="3"/>
      <c r="Y321" s="3"/>
      <c r="Z321" s="3"/>
      <c r="AA321" s="3"/>
      <c r="AB321" s="3"/>
      <c r="AC321" s="3"/>
      <c r="AD321" s="3"/>
      <c r="AE321" s="3"/>
      <c r="AF321" s="3"/>
      <c r="AG321" s="3"/>
      <c r="AH321" s="3"/>
      <c r="AI321" s="3"/>
      <c r="AJ321" s="3"/>
      <c r="AK321" s="3"/>
      <c r="AL321" s="239"/>
      <c r="AM321" s="3"/>
      <c r="AN321" s="223">
        <v>261.0</v>
      </c>
      <c r="AO321" s="344"/>
      <c r="AP321" s="345"/>
      <c r="AQ321" s="3"/>
      <c r="AR321" s="3"/>
      <c r="AS321" s="3"/>
      <c r="AT321" s="3"/>
      <c r="AU321" s="3"/>
      <c r="AV321" s="3"/>
      <c r="AW321" s="3"/>
      <c r="AX321" s="3"/>
      <c r="AY321" s="3"/>
      <c r="AZ321" s="3"/>
      <c r="BA321" s="3"/>
      <c r="BB321" s="3"/>
      <c r="BC321" s="3"/>
      <c r="BD321" s="3"/>
      <c r="BE321" s="239"/>
      <c r="BF321" s="3"/>
      <c r="BG321" s="223">
        <v>261.0</v>
      </c>
      <c r="BH321" s="344"/>
      <c r="BI321" s="345"/>
      <c r="BJ321" s="3"/>
      <c r="BK321" s="3"/>
      <c r="BL321" s="3"/>
      <c r="BM321" s="3"/>
      <c r="BN321" s="3"/>
      <c r="BO321" s="3"/>
      <c r="BP321" s="3"/>
      <c r="BQ321" s="3"/>
      <c r="BR321" s="3"/>
      <c r="BS321" s="3"/>
      <c r="BT321" s="3"/>
      <c r="BU321" s="3"/>
      <c r="BV321" s="3"/>
      <c r="BW321" s="3"/>
      <c r="BX321" s="239"/>
    </row>
    <row r="322" ht="12.75" customHeight="1">
      <c r="A322" s="3"/>
      <c r="B322" s="223">
        <v>262.0</v>
      </c>
      <c r="C322" s="344"/>
      <c r="D322" s="345"/>
      <c r="E322" s="3"/>
      <c r="F322" s="3"/>
      <c r="G322" s="3"/>
      <c r="H322" s="3"/>
      <c r="I322" s="3"/>
      <c r="J322" s="3"/>
      <c r="K322" s="3"/>
      <c r="L322" s="3"/>
      <c r="M322" s="3"/>
      <c r="N322" s="3"/>
      <c r="O322" s="3"/>
      <c r="P322" s="3"/>
      <c r="Q322" s="3"/>
      <c r="R322" s="3"/>
      <c r="S322" s="239"/>
      <c r="T322" s="3"/>
      <c r="U322" s="223">
        <v>262.0</v>
      </c>
      <c r="V322" s="344"/>
      <c r="W322" s="345"/>
      <c r="X322" s="3"/>
      <c r="Y322" s="3"/>
      <c r="Z322" s="3"/>
      <c r="AA322" s="3"/>
      <c r="AB322" s="3"/>
      <c r="AC322" s="3"/>
      <c r="AD322" s="3"/>
      <c r="AE322" s="3"/>
      <c r="AF322" s="3"/>
      <c r="AG322" s="3"/>
      <c r="AH322" s="3"/>
      <c r="AI322" s="3"/>
      <c r="AJ322" s="3"/>
      <c r="AK322" s="3"/>
      <c r="AL322" s="239"/>
      <c r="AM322" s="3"/>
      <c r="AN322" s="223">
        <v>262.0</v>
      </c>
      <c r="AO322" s="344"/>
      <c r="AP322" s="345"/>
      <c r="AQ322" s="3"/>
      <c r="AR322" s="3"/>
      <c r="AS322" s="3"/>
      <c r="AT322" s="3"/>
      <c r="AU322" s="3"/>
      <c r="AV322" s="3"/>
      <c r="AW322" s="3"/>
      <c r="AX322" s="3"/>
      <c r="AY322" s="3"/>
      <c r="AZ322" s="3"/>
      <c r="BA322" s="3"/>
      <c r="BB322" s="3"/>
      <c r="BC322" s="3"/>
      <c r="BD322" s="3"/>
      <c r="BE322" s="239"/>
      <c r="BF322" s="3"/>
      <c r="BG322" s="223">
        <v>262.0</v>
      </c>
      <c r="BH322" s="344"/>
      <c r="BI322" s="345"/>
      <c r="BJ322" s="3"/>
      <c r="BK322" s="3"/>
      <c r="BL322" s="3"/>
      <c r="BM322" s="3"/>
      <c r="BN322" s="3"/>
      <c r="BO322" s="3"/>
      <c r="BP322" s="3"/>
      <c r="BQ322" s="3"/>
      <c r="BR322" s="3"/>
      <c r="BS322" s="3"/>
      <c r="BT322" s="3"/>
      <c r="BU322" s="3"/>
      <c r="BV322" s="3"/>
      <c r="BW322" s="3"/>
      <c r="BX322" s="239"/>
    </row>
    <row r="323" ht="12.75" customHeight="1">
      <c r="A323" s="3"/>
      <c r="B323" s="223">
        <v>263.0</v>
      </c>
      <c r="C323" s="344"/>
      <c r="D323" s="345"/>
      <c r="E323" s="3"/>
      <c r="F323" s="3"/>
      <c r="G323" s="3"/>
      <c r="H323" s="3"/>
      <c r="I323" s="3"/>
      <c r="J323" s="3"/>
      <c r="K323" s="3"/>
      <c r="L323" s="3"/>
      <c r="M323" s="3"/>
      <c r="N323" s="3"/>
      <c r="O323" s="3"/>
      <c r="P323" s="3"/>
      <c r="Q323" s="3"/>
      <c r="R323" s="3"/>
      <c r="S323" s="239"/>
      <c r="T323" s="3"/>
      <c r="U323" s="223">
        <v>263.0</v>
      </c>
      <c r="V323" s="344"/>
      <c r="W323" s="345"/>
      <c r="X323" s="3"/>
      <c r="Y323" s="3"/>
      <c r="Z323" s="3"/>
      <c r="AA323" s="3"/>
      <c r="AB323" s="3"/>
      <c r="AC323" s="3"/>
      <c r="AD323" s="3"/>
      <c r="AE323" s="3"/>
      <c r="AF323" s="3"/>
      <c r="AG323" s="3"/>
      <c r="AH323" s="3"/>
      <c r="AI323" s="3"/>
      <c r="AJ323" s="3"/>
      <c r="AK323" s="3"/>
      <c r="AL323" s="239"/>
      <c r="AM323" s="3"/>
      <c r="AN323" s="223">
        <v>263.0</v>
      </c>
      <c r="AO323" s="344"/>
      <c r="AP323" s="345"/>
      <c r="AQ323" s="3"/>
      <c r="AR323" s="3"/>
      <c r="AS323" s="3"/>
      <c r="AT323" s="3"/>
      <c r="AU323" s="3"/>
      <c r="AV323" s="3"/>
      <c r="AW323" s="3"/>
      <c r="AX323" s="3"/>
      <c r="AY323" s="3"/>
      <c r="AZ323" s="3"/>
      <c r="BA323" s="3"/>
      <c r="BB323" s="3"/>
      <c r="BC323" s="3"/>
      <c r="BD323" s="3"/>
      <c r="BE323" s="239"/>
      <c r="BF323" s="3"/>
      <c r="BG323" s="223">
        <v>263.0</v>
      </c>
      <c r="BH323" s="344"/>
      <c r="BI323" s="345"/>
      <c r="BJ323" s="3"/>
      <c r="BK323" s="3"/>
      <c r="BL323" s="3"/>
      <c r="BM323" s="3"/>
      <c r="BN323" s="3"/>
      <c r="BO323" s="3"/>
      <c r="BP323" s="3"/>
      <c r="BQ323" s="3"/>
      <c r="BR323" s="3"/>
      <c r="BS323" s="3"/>
      <c r="BT323" s="3"/>
      <c r="BU323" s="3"/>
      <c r="BV323" s="3"/>
      <c r="BW323" s="3"/>
      <c r="BX323" s="239"/>
    </row>
    <row r="324" ht="12.75" customHeight="1">
      <c r="A324" s="3"/>
      <c r="B324" s="223">
        <v>264.0</v>
      </c>
      <c r="C324" s="344"/>
      <c r="D324" s="345"/>
      <c r="E324" s="3"/>
      <c r="F324" s="3"/>
      <c r="G324" s="3"/>
      <c r="H324" s="3"/>
      <c r="I324" s="3"/>
      <c r="J324" s="3"/>
      <c r="K324" s="3"/>
      <c r="L324" s="3"/>
      <c r="M324" s="3"/>
      <c r="N324" s="3"/>
      <c r="O324" s="3"/>
      <c r="P324" s="3"/>
      <c r="Q324" s="3"/>
      <c r="R324" s="3"/>
      <c r="S324" s="239"/>
      <c r="T324" s="3"/>
      <c r="U324" s="223">
        <v>264.0</v>
      </c>
      <c r="V324" s="344"/>
      <c r="W324" s="345"/>
      <c r="X324" s="3"/>
      <c r="Y324" s="3"/>
      <c r="Z324" s="3"/>
      <c r="AA324" s="3"/>
      <c r="AB324" s="3"/>
      <c r="AC324" s="3"/>
      <c r="AD324" s="3"/>
      <c r="AE324" s="3"/>
      <c r="AF324" s="3"/>
      <c r="AG324" s="3"/>
      <c r="AH324" s="3"/>
      <c r="AI324" s="3"/>
      <c r="AJ324" s="3"/>
      <c r="AK324" s="3"/>
      <c r="AL324" s="239"/>
      <c r="AM324" s="3"/>
      <c r="AN324" s="223">
        <v>264.0</v>
      </c>
      <c r="AO324" s="344"/>
      <c r="AP324" s="345"/>
      <c r="AQ324" s="3"/>
      <c r="AR324" s="3"/>
      <c r="AS324" s="3"/>
      <c r="AT324" s="3"/>
      <c r="AU324" s="3"/>
      <c r="AV324" s="3"/>
      <c r="AW324" s="3"/>
      <c r="AX324" s="3"/>
      <c r="AY324" s="3"/>
      <c r="AZ324" s="3"/>
      <c r="BA324" s="3"/>
      <c r="BB324" s="3"/>
      <c r="BC324" s="3"/>
      <c r="BD324" s="3"/>
      <c r="BE324" s="239"/>
      <c r="BF324" s="3"/>
      <c r="BG324" s="223">
        <v>264.0</v>
      </c>
      <c r="BH324" s="344"/>
      <c r="BI324" s="345"/>
      <c r="BJ324" s="3"/>
      <c r="BK324" s="3"/>
      <c r="BL324" s="3"/>
      <c r="BM324" s="3"/>
      <c r="BN324" s="3"/>
      <c r="BO324" s="3"/>
      <c r="BP324" s="3"/>
      <c r="BQ324" s="3"/>
      <c r="BR324" s="3"/>
      <c r="BS324" s="3"/>
      <c r="BT324" s="3"/>
      <c r="BU324" s="3"/>
      <c r="BV324" s="3"/>
      <c r="BW324" s="3"/>
      <c r="BX324" s="239"/>
    </row>
    <row r="325" ht="12.75" customHeight="1">
      <c r="A325" s="3"/>
      <c r="B325" s="223">
        <v>265.0</v>
      </c>
      <c r="C325" s="344"/>
      <c r="D325" s="345"/>
      <c r="E325" s="3"/>
      <c r="F325" s="3"/>
      <c r="G325" s="3"/>
      <c r="H325" s="3"/>
      <c r="I325" s="3"/>
      <c r="J325" s="3"/>
      <c r="K325" s="3"/>
      <c r="L325" s="3"/>
      <c r="M325" s="3"/>
      <c r="N325" s="3"/>
      <c r="O325" s="3"/>
      <c r="P325" s="3"/>
      <c r="Q325" s="3"/>
      <c r="R325" s="3"/>
      <c r="S325" s="239"/>
      <c r="T325" s="3"/>
      <c r="U325" s="223">
        <v>265.0</v>
      </c>
      <c r="V325" s="344"/>
      <c r="W325" s="345"/>
      <c r="X325" s="3"/>
      <c r="Y325" s="3"/>
      <c r="Z325" s="3"/>
      <c r="AA325" s="3"/>
      <c r="AB325" s="3"/>
      <c r="AC325" s="3"/>
      <c r="AD325" s="3"/>
      <c r="AE325" s="3"/>
      <c r="AF325" s="3"/>
      <c r="AG325" s="3"/>
      <c r="AH325" s="3"/>
      <c r="AI325" s="3"/>
      <c r="AJ325" s="3"/>
      <c r="AK325" s="3"/>
      <c r="AL325" s="239"/>
      <c r="AM325" s="3"/>
      <c r="AN325" s="223">
        <v>265.0</v>
      </c>
      <c r="AO325" s="344"/>
      <c r="AP325" s="345"/>
      <c r="AQ325" s="3"/>
      <c r="AR325" s="3"/>
      <c r="AS325" s="3"/>
      <c r="AT325" s="3"/>
      <c r="AU325" s="3"/>
      <c r="AV325" s="3"/>
      <c r="AW325" s="3"/>
      <c r="AX325" s="3"/>
      <c r="AY325" s="3"/>
      <c r="AZ325" s="3"/>
      <c r="BA325" s="3"/>
      <c r="BB325" s="3"/>
      <c r="BC325" s="3"/>
      <c r="BD325" s="3"/>
      <c r="BE325" s="239"/>
      <c r="BF325" s="3"/>
      <c r="BG325" s="223">
        <v>265.0</v>
      </c>
      <c r="BH325" s="344"/>
      <c r="BI325" s="345"/>
      <c r="BJ325" s="3"/>
      <c r="BK325" s="3"/>
      <c r="BL325" s="3"/>
      <c r="BM325" s="3"/>
      <c r="BN325" s="3"/>
      <c r="BO325" s="3"/>
      <c r="BP325" s="3"/>
      <c r="BQ325" s="3"/>
      <c r="BR325" s="3"/>
      <c r="BS325" s="3"/>
      <c r="BT325" s="3"/>
      <c r="BU325" s="3"/>
      <c r="BV325" s="3"/>
      <c r="BW325" s="3"/>
      <c r="BX325" s="239"/>
    </row>
    <row r="326" ht="12.75" customHeight="1">
      <c r="A326" s="3"/>
      <c r="B326" s="223">
        <v>266.0</v>
      </c>
      <c r="C326" s="344"/>
      <c r="D326" s="345"/>
      <c r="E326" s="3"/>
      <c r="F326" s="3"/>
      <c r="G326" s="3"/>
      <c r="H326" s="3"/>
      <c r="I326" s="3"/>
      <c r="J326" s="3"/>
      <c r="K326" s="3"/>
      <c r="L326" s="3"/>
      <c r="M326" s="3"/>
      <c r="N326" s="3"/>
      <c r="O326" s="3"/>
      <c r="P326" s="3"/>
      <c r="Q326" s="3"/>
      <c r="R326" s="3"/>
      <c r="S326" s="239"/>
      <c r="T326" s="3"/>
      <c r="U326" s="223">
        <v>266.0</v>
      </c>
      <c r="V326" s="344"/>
      <c r="W326" s="345"/>
      <c r="X326" s="3"/>
      <c r="Y326" s="3"/>
      <c r="Z326" s="3"/>
      <c r="AA326" s="3"/>
      <c r="AB326" s="3"/>
      <c r="AC326" s="3"/>
      <c r="AD326" s="3"/>
      <c r="AE326" s="3"/>
      <c r="AF326" s="3"/>
      <c r="AG326" s="3"/>
      <c r="AH326" s="3"/>
      <c r="AI326" s="3"/>
      <c r="AJ326" s="3"/>
      <c r="AK326" s="3"/>
      <c r="AL326" s="239"/>
      <c r="AM326" s="3"/>
      <c r="AN326" s="223">
        <v>266.0</v>
      </c>
      <c r="AO326" s="344"/>
      <c r="AP326" s="345"/>
      <c r="AQ326" s="3"/>
      <c r="AR326" s="3"/>
      <c r="AS326" s="3"/>
      <c r="AT326" s="3"/>
      <c r="AU326" s="3"/>
      <c r="AV326" s="3"/>
      <c r="AW326" s="3"/>
      <c r="AX326" s="3"/>
      <c r="AY326" s="3"/>
      <c r="AZ326" s="3"/>
      <c r="BA326" s="3"/>
      <c r="BB326" s="3"/>
      <c r="BC326" s="3"/>
      <c r="BD326" s="3"/>
      <c r="BE326" s="239"/>
      <c r="BF326" s="3"/>
      <c r="BG326" s="223">
        <v>266.0</v>
      </c>
      <c r="BH326" s="344"/>
      <c r="BI326" s="345"/>
      <c r="BJ326" s="3"/>
      <c r="BK326" s="3"/>
      <c r="BL326" s="3"/>
      <c r="BM326" s="3"/>
      <c r="BN326" s="3"/>
      <c r="BO326" s="3"/>
      <c r="BP326" s="3"/>
      <c r="BQ326" s="3"/>
      <c r="BR326" s="3"/>
      <c r="BS326" s="3"/>
      <c r="BT326" s="3"/>
      <c r="BU326" s="3"/>
      <c r="BV326" s="3"/>
      <c r="BW326" s="3"/>
      <c r="BX326" s="239"/>
    </row>
    <row r="327" ht="12.75" customHeight="1">
      <c r="A327" s="3"/>
      <c r="B327" s="223">
        <v>267.0</v>
      </c>
      <c r="C327" s="344"/>
      <c r="D327" s="345"/>
      <c r="E327" s="3"/>
      <c r="F327" s="3"/>
      <c r="G327" s="3"/>
      <c r="H327" s="3"/>
      <c r="I327" s="3"/>
      <c r="J327" s="3"/>
      <c r="K327" s="3"/>
      <c r="L327" s="3"/>
      <c r="M327" s="3"/>
      <c r="N327" s="3"/>
      <c r="O327" s="3"/>
      <c r="P327" s="3"/>
      <c r="Q327" s="3"/>
      <c r="R327" s="3"/>
      <c r="S327" s="239"/>
      <c r="T327" s="3"/>
      <c r="U327" s="223">
        <v>267.0</v>
      </c>
      <c r="V327" s="344"/>
      <c r="W327" s="345"/>
      <c r="X327" s="3"/>
      <c r="Y327" s="3"/>
      <c r="Z327" s="3"/>
      <c r="AA327" s="3"/>
      <c r="AB327" s="3"/>
      <c r="AC327" s="3"/>
      <c r="AD327" s="3"/>
      <c r="AE327" s="3"/>
      <c r="AF327" s="3"/>
      <c r="AG327" s="3"/>
      <c r="AH327" s="3"/>
      <c r="AI327" s="3"/>
      <c r="AJ327" s="3"/>
      <c r="AK327" s="3"/>
      <c r="AL327" s="239"/>
      <c r="AM327" s="3"/>
      <c r="AN327" s="223">
        <v>267.0</v>
      </c>
      <c r="AO327" s="344"/>
      <c r="AP327" s="345"/>
      <c r="AQ327" s="3"/>
      <c r="AR327" s="3"/>
      <c r="AS327" s="3"/>
      <c r="AT327" s="3"/>
      <c r="AU327" s="3"/>
      <c r="AV327" s="3"/>
      <c r="AW327" s="3"/>
      <c r="AX327" s="3"/>
      <c r="AY327" s="3"/>
      <c r="AZ327" s="3"/>
      <c r="BA327" s="3"/>
      <c r="BB327" s="3"/>
      <c r="BC327" s="3"/>
      <c r="BD327" s="3"/>
      <c r="BE327" s="239"/>
      <c r="BF327" s="3"/>
      <c r="BG327" s="223">
        <v>267.0</v>
      </c>
      <c r="BH327" s="344"/>
      <c r="BI327" s="345"/>
      <c r="BJ327" s="3"/>
      <c r="BK327" s="3"/>
      <c r="BL327" s="3"/>
      <c r="BM327" s="3"/>
      <c r="BN327" s="3"/>
      <c r="BO327" s="3"/>
      <c r="BP327" s="3"/>
      <c r="BQ327" s="3"/>
      <c r="BR327" s="3"/>
      <c r="BS327" s="3"/>
      <c r="BT327" s="3"/>
      <c r="BU327" s="3"/>
      <c r="BV327" s="3"/>
      <c r="BW327" s="3"/>
      <c r="BX327" s="239"/>
    </row>
    <row r="328" ht="12.75" customHeight="1">
      <c r="A328" s="3"/>
      <c r="B328" s="223">
        <v>268.0</v>
      </c>
      <c r="C328" s="344"/>
      <c r="D328" s="345"/>
      <c r="E328" s="3"/>
      <c r="F328" s="3"/>
      <c r="G328" s="3"/>
      <c r="H328" s="3"/>
      <c r="I328" s="3"/>
      <c r="J328" s="3"/>
      <c r="K328" s="3"/>
      <c r="L328" s="3"/>
      <c r="M328" s="3"/>
      <c r="N328" s="3"/>
      <c r="O328" s="3"/>
      <c r="P328" s="3"/>
      <c r="Q328" s="3"/>
      <c r="R328" s="3"/>
      <c r="S328" s="239"/>
      <c r="T328" s="3"/>
      <c r="U328" s="223">
        <v>268.0</v>
      </c>
      <c r="V328" s="344"/>
      <c r="W328" s="345"/>
      <c r="X328" s="3"/>
      <c r="Y328" s="3"/>
      <c r="Z328" s="3"/>
      <c r="AA328" s="3"/>
      <c r="AB328" s="3"/>
      <c r="AC328" s="3"/>
      <c r="AD328" s="3"/>
      <c r="AE328" s="3"/>
      <c r="AF328" s="3"/>
      <c r="AG328" s="3"/>
      <c r="AH328" s="3"/>
      <c r="AI328" s="3"/>
      <c r="AJ328" s="3"/>
      <c r="AK328" s="3"/>
      <c r="AL328" s="239"/>
      <c r="AM328" s="3"/>
      <c r="AN328" s="223">
        <v>268.0</v>
      </c>
      <c r="AO328" s="344"/>
      <c r="AP328" s="345"/>
      <c r="AQ328" s="3"/>
      <c r="AR328" s="3"/>
      <c r="AS328" s="3"/>
      <c r="AT328" s="3"/>
      <c r="AU328" s="3"/>
      <c r="AV328" s="3"/>
      <c r="AW328" s="3"/>
      <c r="AX328" s="3"/>
      <c r="AY328" s="3"/>
      <c r="AZ328" s="3"/>
      <c r="BA328" s="3"/>
      <c r="BB328" s="3"/>
      <c r="BC328" s="3"/>
      <c r="BD328" s="3"/>
      <c r="BE328" s="239"/>
      <c r="BF328" s="3"/>
      <c r="BG328" s="223">
        <v>268.0</v>
      </c>
      <c r="BH328" s="344"/>
      <c r="BI328" s="345"/>
      <c r="BJ328" s="3"/>
      <c r="BK328" s="3"/>
      <c r="BL328" s="3"/>
      <c r="BM328" s="3"/>
      <c r="BN328" s="3"/>
      <c r="BO328" s="3"/>
      <c r="BP328" s="3"/>
      <c r="BQ328" s="3"/>
      <c r="BR328" s="3"/>
      <c r="BS328" s="3"/>
      <c r="BT328" s="3"/>
      <c r="BU328" s="3"/>
      <c r="BV328" s="3"/>
      <c r="BW328" s="3"/>
      <c r="BX328" s="239"/>
    </row>
    <row r="329" ht="12.75" customHeight="1">
      <c r="A329" s="3"/>
      <c r="B329" s="223">
        <v>269.0</v>
      </c>
      <c r="C329" s="344"/>
      <c r="D329" s="345"/>
      <c r="E329" s="3"/>
      <c r="F329" s="3"/>
      <c r="G329" s="3"/>
      <c r="H329" s="3"/>
      <c r="I329" s="3"/>
      <c r="J329" s="3"/>
      <c r="K329" s="3"/>
      <c r="L329" s="3"/>
      <c r="M329" s="3"/>
      <c r="N329" s="3"/>
      <c r="O329" s="3"/>
      <c r="P329" s="3"/>
      <c r="Q329" s="3"/>
      <c r="R329" s="3"/>
      <c r="S329" s="239"/>
      <c r="T329" s="3"/>
      <c r="U329" s="223">
        <v>269.0</v>
      </c>
      <c r="V329" s="344"/>
      <c r="W329" s="345"/>
      <c r="X329" s="3"/>
      <c r="Y329" s="3"/>
      <c r="Z329" s="3"/>
      <c r="AA329" s="3"/>
      <c r="AB329" s="3"/>
      <c r="AC329" s="3"/>
      <c r="AD329" s="3"/>
      <c r="AE329" s="3"/>
      <c r="AF329" s="3"/>
      <c r="AG329" s="3"/>
      <c r="AH329" s="3"/>
      <c r="AI329" s="3"/>
      <c r="AJ329" s="3"/>
      <c r="AK329" s="3"/>
      <c r="AL329" s="239"/>
      <c r="AM329" s="3"/>
      <c r="AN329" s="223">
        <v>269.0</v>
      </c>
      <c r="AO329" s="344"/>
      <c r="AP329" s="345"/>
      <c r="AQ329" s="3"/>
      <c r="AR329" s="3"/>
      <c r="AS329" s="3"/>
      <c r="AT329" s="3"/>
      <c r="AU329" s="3"/>
      <c r="AV329" s="3"/>
      <c r="AW329" s="3"/>
      <c r="AX329" s="3"/>
      <c r="AY329" s="3"/>
      <c r="AZ329" s="3"/>
      <c r="BA329" s="3"/>
      <c r="BB329" s="3"/>
      <c r="BC329" s="3"/>
      <c r="BD329" s="3"/>
      <c r="BE329" s="239"/>
      <c r="BF329" s="3"/>
      <c r="BG329" s="223">
        <v>269.0</v>
      </c>
      <c r="BH329" s="344"/>
      <c r="BI329" s="345"/>
      <c r="BJ329" s="3"/>
      <c r="BK329" s="3"/>
      <c r="BL329" s="3"/>
      <c r="BM329" s="3"/>
      <c r="BN329" s="3"/>
      <c r="BO329" s="3"/>
      <c r="BP329" s="3"/>
      <c r="BQ329" s="3"/>
      <c r="BR329" s="3"/>
      <c r="BS329" s="3"/>
      <c r="BT329" s="3"/>
      <c r="BU329" s="3"/>
      <c r="BV329" s="3"/>
      <c r="BW329" s="3"/>
      <c r="BX329" s="239"/>
    </row>
    <row r="330" ht="12.75" customHeight="1">
      <c r="A330" s="3"/>
      <c r="B330" s="223">
        <v>270.0</v>
      </c>
      <c r="C330" s="344"/>
      <c r="D330" s="345"/>
      <c r="E330" s="3"/>
      <c r="F330" s="3"/>
      <c r="G330" s="3"/>
      <c r="H330" s="3"/>
      <c r="I330" s="3"/>
      <c r="J330" s="3"/>
      <c r="K330" s="3"/>
      <c r="L330" s="3"/>
      <c r="M330" s="3"/>
      <c r="N330" s="3"/>
      <c r="O330" s="3"/>
      <c r="P330" s="3"/>
      <c r="Q330" s="3"/>
      <c r="R330" s="3"/>
      <c r="S330" s="239"/>
      <c r="T330" s="3"/>
      <c r="U330" s="223">
        <v>270.0</v>
      </c>
      <c r="V330" s="344"/>
      <c r="W330" s="345"/>
      <c r="X330" s="3"/>
      <c r="Y330" s="3"/>
      <c r="Z330" s="3"/>
      <c r="AA330" s="3"/>
      <c r="AB330" s="3"/>
      <c r="AC330" s="3"/>
      <c r="AD330" s="3"/>
      <c r="AE330" s="3"/>
      <c r="AF330" s="3"/>
      <c r="AG330" s="3"/>
      <c r="AH330" s="3"/>
      <c r="AI330" s="3"/>
      <c r="AJ330" s="3"/>
      <c r="AK330" s="3"/>
      <c r="AL330" s="239"/>
      <c r="AM330" s="3"/>
      <c r="AN330" s="223">
        <v>270.0</v>
      </c>
      <c r="AO330" s="344"/>
      <c r="AP330" s="345"/>
      <c r="AQ330" s="3"/>
      <c r="AR330" s="3"/>
      <c r="AS330" s="3"/>
      <c r="AT330" s="3"/>
      <c r="AU330" s="3"/>
      <c r="AV330" s="3"/>
      <c r="AW330" s="3"/>
      <c r="AX330" s="3"/>
      <c r="AY330" s="3"/>
      <c r="AZ330" s="3"/>
      <c r="BA330" s="3"/>
      <c r="BB330" s="3"/>
      <c r="BC330" s="3"/>
      <c r="BD330" s="3"/>
      <c r="BE330" s="239"/>
      <c r="BF330" s="3"/>
      <c r="BG330" s="223">
        <v>270.0</v>
      </c>
      <c r="BH330" s="344"/>
      <c r="BI330" s="345"/>
      <c r="BJ330" s="3"/>
      <c r="BK330" s="3"/>
      <c r="BL330" s="3"/>
      <c r="BM330" s="3"/>
      <c r="BN330" s="3"/>
      <c r="BO330" s="3"/>
      <c r="BP330" s="3"/>
      <c r="BQ330" s="3"/>
      <c r="BR330" s="3"/>
      <c r="BS330" s="3"/>
      <c r="BT330" s="3"/>
      <c r="BU330" s="3"/>
      <c r="BV330" s="3"/>
      <c r="BW330" s="3"/>
      <c r="BX330" s="239"/>
    </row>
    <row r="331" ht="12.75" customHeight="1">
      <c r="A331" s="3"/>
      <c r="B331" s="223">
        <v>271.0</v>
      </c>
      <c r="C331" s="344"/>
      <c r="D331" s="345"/>
      <c r="E331" s="3"/>
      <c r="F331" s="3"/>
      <c r="G331" s="3"/>
      <c r="H331" s="3"/>
      <c r="I331" s="3"/>
      <c r="J331" s="3"/>
      <c r="K331" s="3"/>
      <c r="L331" s="3"/>
      <c r="M331" s="3"/>
      <c r="N331" s="3"/>
      <c r="O331" s="3"/>
      <c r="P331" s="3"/>
      <c r="Q331" s="3"/>
      <c r="R331" s="3"/>
      <c r="S331" s="239"/>
      <c r="T331" s="3"/>
      <c r="U331" s="223">
        <v>271.0</v>
      </c>
      <c r="V331" s="344"/>
      <c r="W331" s="345"/>
      <c r="X331" s="3"/>
      <c r="Y331" s="3"/>
      <c r="Z331" s="3"/>
      <c r="AA331" s="3"/>
      <c r="AB331" s="3"/>
      <c r="AC331" s="3"/>
      <c r="AD331" s="3"/>
      <c r="AE331" s="3"/>
      <c r="AF331" s="3"/>
      <c r="AG331" s="3"/>
      <c r="AH331" s="3"/>
      <c r="AI331" s="3"/>
      <c r="AJ331" s="3"/>
      <c r="AK331" s="3"/>
      <c r="AL331" s="239"/>
      <c r="AM331" s="3"/>
      <c r="AN331" s="223">
        <v>271.0</v>
      </c>
      <c r="AO331" s="344"/>
      <c r="AP331" s="345"/>
      <c r="AQ331" s="3"/>
      <c r="AR331" s="3"/>
      <c r="AS331" s="3"/>
      <c r="AT331" s="3"/>
      <c r="AU331" s="3"/>
      <c r="AV331" s="3"/>
      <c r="AW331" s="3"/>
      <c r="AX331" s="3"/>
      <c r="AY331" s="3"/>
      <c r="AZ331" s="3"/>
      <c r="BA331" s="3"/>
      <c r="BB331" s="3"/>
      <c r="BC331" s="3"/>
      <c r="BD331" s="3"/>
      <c r="BE331" s="239"/>
      <c r="BF331" s="3"/>
      <c r="BG331" s="223">
        <v>271.0</v>
      </c>
      <c r="BH331" s="344"/>
      <c r="BI331" s="345"/>
      <c r="BJ331" s="3"/>
      <c r="BK331" s="3"/>
      <c r="BL331" s="3"/>
      <c r="BM331" s="3"/>
      <c r="BN331" s="3"/>
      <c r="BO331" s="3"/>
      <c r="BP331" s="3"/>
      <c r="BQ331" s="3"/>
      <c r="BR331" s="3"/>
      <c r="BS331" s="3"/>
      <c r="BT331" s="3"/>
      <c r="BU331" s="3"/>
      <c r="BV331" s="3"/>
      <c r="BW331" s="3"/>
      <c r="BX331" s="239"/>
    </row>
    <row r="332" ht="12.75" customHeight="1">
      <c r="A332" s="3"/>
      <c r="B332" s="223">
        <v>272.0</v>
      </c>
      <c r="C332" s="344"/>
      <c r="D332" s="345"/>
      <c r="E332" s="3"/>
      <c r="F332" s="3"/>
      <c r="G332" s="3"/>
      <c r="H332" s="3"/>
      <c r="I332" s="3"/>
      <c r="J332" s="3"/>
      <c r="K332" s="3"/>
      <c r="L332" s="3"/>
      <c r="M332" s="3"/>
      <c r="N332" s="3"/>
      <c r="O332" s="3"/>
      <c r="P332" s="3"/>
      <c r="Q332" s="3"/>
      <c r="R332" s="3"/>
      <c r="S332" s="239"/>
      <c r="T332" s="3"/>
      <c r="U332" s="223">
        <v>272.0</v>
      </c>
      <c r="V332" s="344"/>
      <c r="W332" s="345"/>
      <c r="X332" s="3"/>
      <c r="Y332" s="3"/>
      <c r="Z332" s="3"/>
      <c r="AA332" s="3"/>
      <c r="AB332" s="3"/>
      <c r="AC332" s="3"/>
      <c r="AD332" s="3"/>
      <c r="AE332" s="3"/>
      <c r="AF332" s="3"/>
      <c r="AG332" s="3"/>
      <c r="AH332" s="3"/>
      <c r="AI332" s="3"/>
      <c r="AJ332" s="3"/>
      <c r="AK332" s="3"/>
      <c r="AL332" s="239"/>
      <c r="AM332" s="3"/>
      <c r="AN332" s="223">
        <v>272.0</v>
      </c>
      <c r="AO332" s="344"/>
      <c r="AP332" s="345"/>
      <c r="AQ332" s="3"/>
      <c r="AR332" s="3"/>
      <c r="AS332" s="3"/>
      <c r="AT332" s="3"/>
      <c r="AU332" s="3"/>
      <c r="AV332" s="3"/>
      <c r="AW332" s="3"/>
      <c r="AX332" s="3"/>
      <c r="AY332" s="3"/>
      <c r="AZ332" s="3"/>
      <c r="BA332" s="3"/>
      <c r="BB332" s="3"/>
      <c r="BC332" s="3"/>
      <c r="BD332" s="3"/>
      <c r="BE332" s="239"/>
      <c r="BF332" s="3"/>
      <c r="BG332" s="223">
        <v>272.0</v>
      </c>
      <c r="BH332" s="344"/>
      <c r="BI332" s="345"/>
      <c r="BJ332" s="3"/>
      <c r="BK332" s="3"/>
      <c r="BL332" s="3"/>
      <c r="BM332" s="3"/>
      <c r="BN332" s="3"/>
      <c r="BO332" s="3"/>
      <c r="BP332" s="3"/>
      <c r="BQ332" s="3"/>
      <c r="BR332" s="3"/>
      <c r="BS332" s="3"/>
      <c r="BT332" s="3"/>
      <c r="BU332" s="3"/>
      <c r="BV332" s="3"/>
      <c r="BW332" s="3"/>
      <c r="BX332" s="239"/>
    </row>
    <row r="333" ht="12.75" customHeight="1">
      <c r="A333" s="3"/>
      <c r="B333" s="223">
        <v>273.0</v>
      </c>
      <c r="C333" s="344"/>
      <c r="D333" s="345"/>
      <c r="E333" s="3"/>
      <c r="F333" s="3"/>
      <c r="G333" s="3"/>
      <c r="H333" s="3"/>
      <c r="I333" s="3"/>
      <c r="J333" s="3"/>
      <c r="K333" s="3"/>
      <c r="L333" s="3"/>
      <c r="M333" s="3"/>
      <c r="N333" s="3"/>
      <c r="O333" s="3"/>
      <c r="P333" s="3"/>
      <c r="Q333" s="3"/>
      <c r="R333" s="3"/>
      <c r="S333" s="239"/>
      <c r="T333" s="3"/>
      <c r="U333" s="223">
        <v>273.0</v>
      </c>
      <c r="V333" s="344"/>
      <c r="W333" s="345"/>
      <c r="X333" s="3"/>
      <c r="Y333" s="3"/>
      <c r="Z333" s="3"/>
      <c r="AA333" s="3"/>
      <c r="AB333" s="3"/>
      <c r="AC333" s="3"/>
      <c r="AD333" s="3"/>
      <c r="AE333" s="3"/>
      <c r="AF333" s="3"/>
      <c r="AG333" s="3"/>
      <c r="AH333" s="3"/>
      <c r="AI333" s="3"/>
      <c r="AJ333" s="3"/>
      <c r="AK333" s="3"/>
      <c r="AL333" s="239"/>
      <c r="AM333" s="3"/>
      <c r="AN333" s="223">
        <v>273.0</v>
      </c>
      <c r="AO333" s="344"/>
      <c r="AP333" s="345"/>
      <c r="AQ333" s="3"/>
      <c r="AR333" s="3"/>
      <c r="AS333" s="3"/>
      <c r="AT333" s="3"/>
      <c r="AU333" s="3"/>
      <c r="AV333" s="3"/>
      <c r="AW333" s="3"/>
      <c r="AX333" s="3"/>
      <c r="AY333" s="3"/>
      <c r="AZ333" s="3"/>
      <c r="BA333" s="3"/>
      <c r="BB333" s="3"/>
      <c r="BC333" s="3"/>
      <c r="BD333" s="3"/>
      <c r="BE333" s="239"/>
      <c r="BF333" s="3"/>
      <c r="BG333" s="223">
        <v>273.0</v>
      </c>
      <c r="BH333" s="344"/>
      <c r="BI333" s="345"/>
      <c r="BJ333" s="3"/>
      <c r="BK333" s="3"/>
      <c r="BL333" s="3"/>
      <c r="BM333" s="3"/>
      <c r="BN333" s="3"/>
      <c r="BO333" s="3"/>
      <c r="BP333" s="3"/>
      <c r="BQ333" s="3"/>
      <c r="BR333" s="3"/>
      <c r="BS333" s="3"/>
      <c r="BT333" s="3"/>
      <c r="BU333" s="3"/>
      <c r="BV333" s="3"/>
      <c r="BW333" s="3"/>
      <c r="BX333" s="239"/>
    </row>
    <row r="334" ht="12.75" customHeight="1">
      <c r="A334" s="3"/>
      <c r="B334" s="223">
        <v>274.0</v>
      </c>
      <c r="C334" s="344"/>
      <c r="D334" s="345"/>
      <c r="E334" s="3"/>
      <c r="F334" s="3"/>
      <c r="G334" s="3"/>
      <c r="H334" s="3"/>
      <c r="I334" s="3"/>
      <c r="J334" s="3"/>
      <c r="K334" s="3"/>
      <c r="L334" s="3"/>
      <c r="M334" s="3"/>
      <c r="N334" s="3"/>
      <c r="O334" s="3"/>
      <c r="P334" s="3"/>
      <c r="Q334" s="3"/>
      <c r="R334" s="3"/>
      <c r="S334" s="239"/>
      <c r="T334" s="3"/>
      <c r="U334" s="223">
        <v>274.0</v>
      </c>
      <c r="V334" s="344"/>
      <c r="W334" s="345"/>
      <c r="X334" s="3"/>
      <c r="Y334" s="3"/>
      <c r="Z334" s="3"/>
      <c r="AA334" s="3"/>
      <c r="AB334" s="3"/>
      <c r="AC334" s="3"/>
      <c r="AD334" s="3"/>
      <c r="AE334" s="3"/>
      <c r="AF334" s="3"/>
      <c r="AG334" s="3"/>
      <c r="AH334" s="3"/>
      <c r="AI334" s="3"/>
      <c r="AJ334" s="3"/>
      <c r="AK334" s="3"/>
      <c r="AL334" s="239"/>
      <c r="AM334" s="3"/>
      <c r="AN334" s="223">
        <v>274.0</v>
      </c>
      <c r="AO334" s="344"/>
      <c r="AP334" s="345"/>
      <c r="AQ334" s="3"/>
      <c r="AR334" s="3"/>
      <c r="AS334" s="3"/>
      <c r="AT334" s="3"/>
      <c r="AU334" s="3"/>
      <c r="AV334" s="3"/>
      <c r="AW334" s="3"/>
      <c r="AX334" s="3"/>
      <c r="AY334" s="3"/>
      <c r="AZ334" s="3"/>
      <c r="BA334" s="3"/>
      <c r="BB334" s="3"/>
      <c r="BC334" s="3"/>
      <c r="BD334" s="3"/>
      <c r="BE334" s="239"/>
      <c r="BF334" s="3"/>
      <c r="BG334" s="223">
        <v>274.0</v>
      </c>
      <c r="BH334" s="344"/>
      <c r="BI334" s="345"/>
      <c r="BJ334" s="3"/>
      <c r="BK334" s="3"/>
      <c r="BL334" s="3"/>
      <c r="BM334" s="3"/>
      <c r="BN334" s="3"/>
      <c r="BO334" s="3"/>
      <c r="BP334" s="3"/>
      <c r="BQ334" s="3"/>
      <c r="BR334" s="3"/>
      <c r="BS334" s="3"/>
      <c r="BT334" s="3"/>
      <c r="BU334" s="3"/>
      <c r="BV334" s="3"/>
      <c r="BW334" s="3"/>
      <c r="BX334" s="239"/>
    </row>
    <row r="335" ht="12.75" customHeight="1">
      <c r="A335" s="3"/>
      <c r="B335" s="223">
        <v>275.0</v>
      </c>
      <c r="C335" s="344"/>
      <c r="D335" s="345"/>
      <c r="E335" s="3"/>
      <c r="F335" s="3"/>
      <c r="G335" s="3"/>
      <c r="H335" s="3"/>
      <c r="I335" s="3"/>
      <c r="J335" s="3"/>
      <c r="K335" s="3"/>
      <c r="L335" s="3"/>
      <c r="M335" s="3"/>
      <c r="N335" s="3"/>
      <c r="O335" s="3"/>
      <c r="P335" s="3"/>
      <c r="Q335" s="3"/>
      <c r="R335" s="3"/>
      <c r="S335" s="239"/>
      <c r="T335" s="3"/>
      <c r="U335" s="223">
        <v>275.0</v>
      </c>
      <c r="V335" s="344"/>
      <c r="W335" s="345"/>
      <c r="X335" s="3"/>
      <c r="Y335" s="3"/>
      <c r="Z335" s="3"/>
      <c r="AA335" s="3"/>
      <c r="AB335" s="3"/>
      <c r="AC335" s="3"/>
      <c r="AD335" s="3"/>
      <c r="AE335" s="3"/>
      <c r="AF335" s="3"/>
      <c r="AG335" s="3"/>
      <c r="AH335" s="3"/>
      <c r="AI335" s="3"/>
      <c r="AJ335" s="3"/>
      <c r="AK335" s="3"/>
      <c r="AL335" s="239"/>
      <c r="AM335" s="3"/>
      <c r="AN335" s="223">
        <v>275.0</v>
      </c>
      <c r="AO335" s="344"/>
      <c r="AP335" s="345"/>
      <c r="AQ335" s="3"/>
      <c r="AR335" s="3"/>
      <c r="AS335" s="3"/>
      <c r="AT335" s="3"/>
      <c r="AU335" s="3"/>
      <c r="AV335" s="3"/>
      <c r="AW335" s="3"/>
      <c r="AX335" s="3"/>
      <c r="AY335" s="3"/>
      <c r="AZ335" s="3"/>
      <c r="BA335" s="3"/>
      <c r="BB335" s="3"/>
      <c r="BC335" s="3"/>
      <c r="BD335" s="3"/>
      <c r="BE335" s="239"/>
      <c r="BF335" s="3"/>
      <c r="BG335" s="223">
        <v>275.0</v>
      </c>
      <c r="BH335" s="344"/>
      <c r="BI335" s="345"/>
      <c r="BJ335" s="3"/>
      <c r="BK335" s="3"/>
      <c r="BL335" s="3"/>
      <c r="BM335" s="3"/>
      <c r="BN335" s="3"/>
      <c r="BO335" s="3"/>
      <c r="BP335" s="3"/>
      <c r="BQ335" s="3"/>
      <c r="BR335" s="3"/>
      <c r="BS335" s="3"/>
      <c r="BT335" s="3"/>
      <c r="BU335" s="3"/>
      <c r="BV335" s="3"/>
      <c r="BW335" s="3"/>
      <c r="BX335" s="239"/>
    </row>
    <row r="336" ht="12.75" customHeight="1">
      <c r="A336" s="3"/>
      <c r="B336" s="223">
        <v>276.0</v>
      </c>
      <c r="C336" s="344"/>
      <c r="D336" s="345"/>
      <c r="E336" s="3"/>
      <c r="F336" s="3"/>
      <c r="G336" s="3"/>
      <c r="H336" s="3"/>
      <c r="I336" s="3"/>
      <c r="J336" s="3"/>
      <c r="K336" s="3"/>
      <c r="L336" s="3"/>
      <c r="M336" s="3"/>
      <c r="N336" s="3"/>
      <c r="O336" s="3"/>
      <c r="P336" s="3"/>
      <c r="Q336" s="3"/>
      <c r="R336" s="3"/>
      <c r="S336" s="239"/>
      <c r="T336" s="3"/>
      <c r="U336" s="223">
        <v>276.0</v>
      </c>
      <c r="V336" s="344"/>
      <c r="W336" s="345"/>
      <c r="X336" s="3"/>
      <c r="Y336" s="3"/>
      <c r="Z336" s="3"/>
      <c r="AA336" s="3"/>
      <c r="AB336" s="3"/>
      <c r="AC336" s="3"/>
      <c r="AD336" s="3"/>
      <c r="AE336" s="3"/>
      <c r="AF336" s="3"/>
      <c r="AG336" s="3"/>
      <c r="AH336" s="3"/>
      <c r="AI336" s="3"/>
      <c r="AJ336" s="3"/>
      <c r="AK336" s="3"/>
      <c r="AL336" s="239"/>
      <c r="AM336" s="3"/>
      <c r="AN336" s="223">
        <v>276.0</v>
      </c>
      <c r="AO336" s="344"/>
      <c r="AP336" s="345"/>
      <c r="AQ336" s="3"/>
      <c r="AR336" s="3"/>
      <c r="AS336" s="3"/>
      <c r="AT336" s="3"/>
      <c r="AU336" s="3"/>
      <c r="AV336" s="3"/>
      <c r="AW336" s="3"/>
      <c r="AX336" s="3"/>
      <c r="AY336" s="3"/>
      <c r="AZ336" s="3"/>
      <c r="BA336" s="3"/>
      <c r="BB336" s="3"/>
      <c r="BC336" s="3"/>
      <c r="BD336" s="3"/>
      <c r="BE336" s="239"/>
      <c r="BF336" s="3"/>
      <c r="BG336" s="223">
        <v>276.0</v>
      </c>
      <c r="BH336" s="344"/>
      <c r="BI336" s="345"/>
      <c r="BJ336" s="3"/>
      <c r="BK336" s="3"/>
      <c r="BL336" s="3"/>
      <c r="BM336" s="3"/>
      <c r="BN336" s="3"/>
      <c r="BO336" s="3"/>
      <c r="BP336" s="3"/>
      <c r="BQ336" s="3"/>
      <c r="BR336" s="3"/>
      <c r="BS336" s="3"/>
      <c r="BT336" s="3"/>
      <c r="BU336" s="3"/>
      <c r="BV336" s="3"/>
      <c r="BW336" s="3"/>
      <c r="BX336" s="239"/>
    </row>
    <row r="337" ht="12.75" customHeight="1">
      <c r="A337" s="3"/>
      <c r="B337" s="223">
        <v>277.0</v>
      </c>
      <c r="C337" s="344"/>
      <c r="D337" s="345"/>
      <c r="E337" s="3"/>
      <c r="F337" s="3"/>
      <c r="G337" s="3"/>
      <c r="H337" s="3"/>
      <c r="I337" s="3"/>
      <c r="J337" s="3"/>
      <c r="K337" s="3"/>
      <c r="L337" s="3"/>
      <c r="M337" s="3"/>
      <c r="N337" s="3"/>
      <c r="O337" s="3"/>
      <c r="P337" s="3"/>
      <c r="Q337" s="3"/>
      <c r="R337" s="3"/>
      <c r="S337" s="239"/>
      <c r="T337" s="3"/>
      <c r="U337" s="223">
        <v>277.0</v>
      </c>
      <c r="V337" s="344"/>
      <c r="W337" s="345"/>
      <c r="X337" s="3"/>
      <c r="Y337" s="3"/>
      <c r="Z337" s="3"/>
      <c r="AA337" s="3"/>
      <c r="AB337" s="3"/>
      <c r="AC337" s="3"/>
      <c r="AD337" s="3"/>
      <c r="AE337" s="3"/>
      <c r="AF337" s="3"/>
      <c r="AG337" s="3"/>
      <c r="AH337" s="3"/>
      <c r="AI337" s="3"/>
      <c r="AJ337" s="3"/>
      <c r="AK337" s="3"/>
      <c r="AL337" s="239"/>
      <c r="AM337" s="3"/>
      <c r="AN337" s="223">
        <v>277.0</v>
      </c>
      <c r="AO337" s="344"/>
      <c r="AP337" s="345"/>
      <c r="AQ337" s="3"/>
      <c r="AR337" s="3"/>
      <c r="AS337" s="3"/>
      <c r="AT337" s="3"/>
      <c r="AU337" s="3"/>
      <c r="AV337" s="3"/>
      <c r="AW337" s="3"/>
      <c r="AX337" s="3"/>
      <c r="AY337" s="3"/>
      <c r="AZ337" s="3"/>
      <c r="BA337" s="3"/>
      <c r="BB337" s="3"/>
      <c r="BC337" s="3"/>
      <c r="BD337" s="3"/>
      <c r="BE337" s="239"/>
      <c r="BF337" s="3"/>
      <c r="BG337" s="223">
        <v>277.0</v>
      </c>
      <c r="BH337" s="344"/>
      <c r="BI337" s="345"/>
      <c r="BJ337" s="3"/>
      <c r="BK337" s="3"/>
      <c r="BL337" s="3"/>
      <c r="BM337" s="3"/>
      <c r="BN337" s="3"/>
      <c r="BO337" s="3"/>
      <c r="BP337" s="3"/>
      <c r="BQ337" s="3"/>
      <c r="BR337" s="3"/>
      <c r="BS337" s="3"/>
      <c r="BT337" s="3"/>
      <c r="BU337" s="3"/>
      <c r="BV337" s="3"/>
      <c r="BW337" s="3"/>
      <c r="BX337" s="239"/>
    </row>
    <row r="338" ht="12.75" customHeight="1">
      <c r="A338" s="3"/>
      <c r="B338" s="223">
        <v>278.0</v>
      </c>
      <c r="C338" s="344"/>
      <c r="D338" s="345"/>
      <c r="E338" s="3"/>
      <c r="F338" s="3"/>
      <c r="G338" s="3"/>
      <c r="H338" s="3"/>
      <c r="I338" s="3"/>
      <c r="J338" s="3"/>
      <c r="K338" s="3"/>
      <c r="L338" s="3"/>
      <c r="M338" s="3"/>
      <c r="N338" s="3"/>
      <c r="O338" s="3"/>
      <c r="P338" s="3"/>
      <c r="Q338" s="3"/>
      <c r="R338" s="3"/>
      <c r="S338" s="239"/>
      <c r="T338" s="3"/>
      <c r="U338" s="223">
        <v>278.0</v>
      </c>
      <c r="V338" s="344"/>
      <c r="W338" s="345"/>
      <c r="X338" s="3"/>
      <c r="Y338" s="3"/>
      <c r="Z338" s="3"/>
      <c r="AA338" s="3"/>
      <c r="AB338" s="3"/>
      <c r="AC338" s="3"/>
      <c r="AD338" s="3"/>
      <c r="AE338" s="3"/>
      <c r="AF338" s="3"/>
      <c r="AG338" s="3"/>
      <c r="AH338" s="3"/>
      <c r="AI338" s="3"/>
      <c r="AJ338" s="3"/>
      <c r="AK338" s="3"/>
      <c r="AL338" s="239"/>
      <c r="AM338" s="3"/>
      <c r="AN338" s="223">
        <v>278.0</v>
      </c>
      <c r="AO338" s="344"/>
      <c r="AP338" s="345"/>
      <c r="AQ338" s="3"/>
      <c r="AR338" s="3"/>
      <c r="AS338" s="3"/>
      <c r="AT338" s="3"/>
      <c r="AU338" s="3"/>
      <c r="AV338" s="3"/>
      <c r="AW338" s="3"/>
      <c r="AX338" s="3"/>
      <c r="AY338" s="3"/>
      <c r="AZ338" s="3"/>
      <c r="BA338" s="3"/>
      <c r="BB338" s="3"/>
      <c r="BC338" s="3"/>
      <c r="BD338" s="3"/>
      <c r="BE338" s="239"/>
      <c r="BF338" s="3"/>
      <c r="BG338" s="223">
        <v>278.0</v>
      </c>
      <c r="BH338" s="344"/>
      <c r="BI338" s="345"/>
      <c r="BJ338" s="3"/>
      <c r="BK338" s="3"/>
      <c r="BL338" s="3"/>
      <c r="BM338" s="3"/>
      <c r="BN338" s="3"/>
      <c r="BO338" s="3"/>
      <c r="BP338" s="3"/>
      <c r="BQ338" s="3"/>
      <c r="BR338" s="3"/>
      <c r="BS338" s="3"/>
      <c r="BT338" s="3"/>
      <c r="BU338" s="3"/>
      <c r="BV338" s="3"/>
      <c r="BW338" s="3"/>
      <c r="BX338" s="239"/>
    </row>
    <row r="339" ht="12.75" customHeight="1">
      <c r="A339" s="3"/>
      <c r="B339" s="223">
        <v>279.0</v>
      </c>
      <c r="C339" s="344"/>
      <c r="D339" s="345"/>
      <c r="E339" s="3"/>
      <c r="F339" s="3"/>
      <c r="G339" s="3"/>
      <c r="H339" s="3"/>
      <c r="I339" s="3"/>
      <c r="J339" s="3"/>
      <c r="K339" s="3"/>
      <c r="L339" s="3"/>
      <c r="M339" s="3"/>
      <c r="N339" s="3"/>
      <c r="O339" s="3"/>
      <c r="P339" s="3"/>
      <c r="Q339" s="3"/>
      <c r="R339" s="3"/>
      <c r="S339" s="239"/>
      <c r="T339" s="3"/>
      <c r="U339" s="223">
        <v>279.0</v>
      </c>
      <c r="V339" s="344"/>
      <c r="W339" s="345"/>
      <c r="X339" s="3"/>
      <c r="Y339" s="3"/>
      <c r="Z339" s="3"/>
      <c r="AA339" s="3"/>
      <c r="AB339" s="3"/>
      <c r="AC339" s="3"/>
      <c r="AD339" s="3"/>
      <c r="AE339" s="3"/>
      <c r="AF339" s="3"/>
      <c r="AG339" s="3"/>
      <c r="AH339" s="3"/>
      <c r="AI339" s="3"/>
      <c r="AJ339" s="3"/>
      <c r="AK339" s="3"/>
      <c r="AL339" s="239"/>
      <c r="AM339" s="3"/>
      <c r="AN339" s="223">
        <v>279.0</v>
      </c>
      <c r="AO339" s="344"/>
      <c r="AP339" s="345"/>
      <c r="AQ339" s="3"/>
      <c r="AR339" s="3"/>
      <c r="AS339" s="3"/>
      <c r="AT339" s="3"/>
      <c r="AU339" s="3"/>
      <c r="AV339" s="3"/>
      <c r="AW339" s="3"/>
      <c r="AX339" s="3"/>
      <c r="AY339" s="3"/>
      <c r="AZ339" s="3"/>
      <c r="BA339" s="3"/>
      <c r="BB339" s="3"/>
      <c r="BC339" s="3"/>
      <c r="BD339" s="3"/>
      <c r="BE339" s="239"/>
      <c r="BF339" s="3"/>
      <c r="BG339" s="223">
        <v>279.0</v>
      </c>
      <c r="BH339" s="344"/>
      <c r="BI339" s="345"/>
      <c r="BJ339" s="3"/>
      <c r="BK339" s="3"/>
      <c r="BL339" s="3"/>
      <c r="BM339" s="3"/>
      <c r="BN339" s="3"/>
      <c r="BO339" s="3"/>
      <c r="BP339" s="3"/>
      <c r="BQ339" s="3"/>
      <c r="BR339" s="3"/>
      <c r="BS339" s="3"/>
      <c r="BT339" s="3"/>
      <c r="BU339" s="3"/>
      <c r="BV339" s="3"/>
      <c r="BW339" s="3"/>
      <c r="BX339" s="239"/>
    </row>
    <row r="340" ht="12.75" customHeight="1">
      <c r="A340" s="3"/>
      <c r="B340" s="223">
        <v>280.0</v>
      </c>
      <c r="C340" s="344"/>
      <c r="D340" s="345"/>
      <c r="E340" s="3"/>
      <c r="F340" s="3"/>
      <c r="G340" s="3"/>
      <c r="H340" s="3"/>
      <c r="I340" s="3"/>
      <c r="J340" s="3"/>
      <c r="K340" s="3"/>
      <c r="L340" s="3"/>
      <c r="M340" s="3"/>
      <c r="N340" s="3"/>
      <c r="O340" s="3"/>
      <c r="P340" s="3"/>
      <c r="Q340" s="3"/>
      <c r="R340" s="3"/>
      <c r="S340" s="239"/>
      <c r="T340" s="3"/>
      <c r="U340" s="223">
        <v>280.0</v>
      </c>
      <c r="V340" s="344"/>
      <c r="W340" s="345"/>
      <c r="X340" s="3"/>
      <c r="Y340" s="3"/>
      <c r="Z340" s="3"/>
      <c r="AA340" s="3"/>
      <c r="AB340" s="3"/>
      <c r="AC340" s="3"/>
      <c r="AD340" s="3"/>
      <c r="AE340" s="3"/>
      <c r="AF340" s="3"/>
      <c r="AG340" s="3"/>
      <c r="AH340" s="3"/>
      <c r="AI340" s="3"/>
      <c r="AJ340" s="3"/>
      <c r="AK340" s="3"/>
      <c r="AL340" s="239"/>
      <c r="AM340" s="3"/>
      <c r="AN340" s="223">
        <v>280.0</v>
      </c>
      <c r="AO340" s="344"/>
      <c r="AP340" s="345"/>
      <c r="AQ340" s="3"/>
      <c r="AR340" s="3"/>
      <c r="AS340" s="3"/>
      <c r="AT340" s="3"/>
      <c r="AU340" s="3"/>
      <c r="AV340" s="3"/>
      <c r="AW340" s="3"/>
      <c r="AX340" s="3"/>
      <c r="AY340" s="3"/>
      <c r="AZ340" s="3"/>
      <c r="BA340" s="3"/>
      <c r="BB340" s="3"/>
      <c r="BC340" s="3"/>
      <c r="BD340" s="3"/>
      <c r="BE340" s="239"/>
      <c r="BF340" s="3"/>
      <c r="BG340" s="223">
        <v>280.0</v>
      </c>
      <c r="BH340" s="344"/>
      <c r="BI340" s="345"/>
      <c r="BJ340" s="3"/>
      <c r="BK340" s="3"/>
      <c r="BL340" s="3"/>
      <c r="BM340" s="3"/>
      <c r="BN340" s="3"/>
      <c r="BO340" s="3"/>
      <c r="BP340" s="3"/>
      <c r="BQ340" s="3"/>
      <c r="BR340" s="3"/>
      <c r="BS340" s="3"/>
      <c r="BT340" s="3"/>
      <c r="BU340" s="3"/>
      <c r="BV340" s="3"/>
      <c r="BW340" s="3"/>
      <c r="BX340" s="239"/>
    </row>
    <row r="341" ht="12.75" customHeight="1">
      <c r="A341" s="3"/>
      <c r="B341" s="223">
        <v>281.0</v>
      </c>
      <c r="C341" s="344"/>
      <c r="D341" s="345"/>
      <c r="E341" s="3"/>
      <c r="F341" s="3"/>
      <c r="G341" s="3"/>
      <c r="H341" s="3"/>
      <c r="I341" s="3"/>
      <c r="J341" s="3"/>
      <c r="K341" s="3"/>
      <c r="L341" s="3"/>
      <c r="M341" s="3"/>
      <c r="N341" s="3"/>
      <c r="O341" s="3"/>
      <c r="P341" s="3"/>
      <c r="Q341" s="3"/>
      <c r="R341" s="3"/>
      <c r="S341" s="239"/>
      <c r="T341" s="3"/>
      <c r="U341" s="223">
        <v>281.0</v>
      </c>
      <c r="V341" s="344"/>
      <c r="W341" s="345"/>
      <c r="X341" s="3"/>
      <c r="Y341" s="3"/>
      <c r="Z341" s="3"/>
      <c r="AA341" s="3"/>
      <c r="AB341" s="3"/>
      <c r="AC341" s="3"/>
      <c r="AD341" s="3"/>
      <c r="AE341" s="3"/>
      <c r="AF341" s="3"/>
      <c r="AG341" s="3"/>
      <c r="AH341" s="3"/>
      <c r="AI341" s="3"/>
      <c r="AJ341" s="3"/>
      <c r="AK341" s="3"/>
      <c r="AL341" s="239"/>
      <c r="AM341" s="3"/>
      <c r="AN341" s="223">
        <v>281.0</v>
      </c>
      <c r="AO341" s="344"/>
      <c r="AP341" s="345"/>
      <c r="AQ341" s="3"/>
      <c r="AR341" s="3"/>
      <c r="AS341" s="3"/>
      <c r="AT341" s="3"/>
      <c r="AU341" s="3"/>
      <c r="AV341" s="3"/>
      <c r="AW341" s="3"/>
      <c r="AX341" s="3"/>
      <c r="AY341" s="3"/>
      <c r="AZ341" s="3"/>
      <c r="BA341" s="3"/>
      <c r="BB341" s="3"/>
      <c r="BC341" s="3"/>
      <c r="BD341" s="3"/>
      <c r="BE341" s="239"/>
      <c r="BF341" s="3"/>
      <c r="BG341" s="223">
        <v>281.0</v>
      </c>
      <c r="BH341" s="344"/>
      <c r="BI341" s="345"/>
      <c r="BJ341" s="3"/>
      <c r="BK341" s="3"/>
      <c r="BL341" s="3"/>
      <c r="BM341" s="3"/>
      <c r="BN341" s="3"/>
      <c r="BO341" s="3"/>
      <c r="BP341" s="3"/>
      <c r="BQ341" s="3"/>
      <c r="BR341" s="3"/>
      <c r="BS341" s="3"/>
      <c r="BT341" s="3"/>
      <c r="BU341" s="3"/>
      <c r="BV341" s="3"/>
      <c r="BW341" s="3"/>
      <c r="BX341" s="239"/>
    </row>
    <row r="342" ht="12.75" customHeight="1">
      <c r="A342" s="3"/>
      <c r="B342" s="223">
        <v>282.0</v>
      </c>
      <c r="C342" s="344"/>
      <c r="D342" s="345"/>
      <c r="E342" s="3"/>
      <c r="F342" s="3"/>
      <c r="G342" s="3"/>
      <c r="H342" s="3"/>
      <c r="I342" s="3"/>
      <c r="J342" s="3"/>
      <c r="K342" s="3"/>
      <c r="L342" s="3"/>
      <c r="M342" s="3"/>
      <c r="N342" s="3"/>
      <c r="O342" s="3"/>
      <c r="P342" s="3"/>
      <c r="Q342" s="3"/>
      <c r="R342" s="3"/>
      <c r="S342" s="239"/>
      <c r="T342" s="3"/>
      <c r="U342" s="223">
        <v>282.0</v>
      </c>
      <c r="V342" s="344"/>
      <c r="W342" s="345"/>
      <c r="X342" s="3"/>
      <c r="Y342" s="3"/>
      <c r="Z342" s="3"/>
      <c r="AA342" s="3"/>
      <c r="AB342" s="3"/>
      <c r="AC342" s="3"/>
      <c r="AD342" s="3"/>
      <c r="AE342" s="3"/>
      <c r="AF342" s="3"/>
      <c r="AG342" s="3"/>
      <c r="AH342" s="3"/>
      <c r="AI342" s="3"/>
      <c r="AJ342" s="3"/>
      <c r="AK342" s="3"/>
      <c r="AL342" s="239"/>
      <c r="AM342" s="3"/>
      <c r="AN342" s="223">
        <v>282.0</v>
      </c>
      <c r="AO342" s="344"/>
      <c r="AP342" s="345"/>
      <c r="AQ342" s="3"/>
      <c r="AR342" s="3"/>
      <c r="AS342" s="3"/>
      <c r="AT342" s="3"/>
      <c r="AU342" s="3"/>
      <c r="AV342" s="3"/>
      <c r="AW342" s="3"/>
      <c r="AX342" s="3"/>
      <c r="AY342" s="3"/>
      <c r="AZ342" s="3"/>
      <c r="BA342" s="3"/>
      <c r="BB342" s="3"/>
      <c r="BC342" s="3"/>
      <c r="BD342" s="3"/>
      <c r="BE342" s="239"/>
      <c r="BF342" s="3"/>
      <c r="BG342" s="223">
        <v>282.0</v>
      </c>
      <c r="BH342" s="344"/>
      <c r="BI342" s="345"/>
      <c r="BJ342" s="3"/>
      <c r="BK342" s="3"/>
      <c r="BL342" s="3"/>
      <c r="BM342" s="3"/>
      <c r="BN342" s="3"/>
      <c r="BO342" s="3"/>
      <c r="BP342" s="3"/>
      <c r="BQ342" s="3"/>
      <c r="BR342" s="3"/>
      <c r="BS342" s="3"/>
      <c r="BT342" s="3"/>
      <c r="BU342" s="3"/>
      <c r="BV342" s="3"/>
      <c r="BW342" s="3"/>
      <c r="BX342" s="239"/>
    </row>
    <row r="343" ht="12.75" customHeight="1">
      <c r="A343" s="3"/>
      <c r="B343" s="223">
        <v>283.0</v>
      </c>
      <c r="C343" s="344"/>
      <c r="D343" s="345"/>
      <c r="E343" s="3"/>
      <c r="F343" s="3"/>
      <c r="G343" s="3"/>
      <c r="H343" s="3"/>
      <c r="I343" s="3"/>
      <c r="J343" s="3"/>
      <c r="K343" s="3"/>
      <c r="L343" s="3"/>
      <c r="M343" s="3"/>
      <c r="N343" s="3"/>
      <c r="O343" s="3"/>
      <c r="P343" s="3"/>
      <c r="Q343" s="3"/>
      <c r="R343" s="3"/>
      <c r="S343" s="239"/>
      <c r="T343" s="3"/>
      <c r="U343" s="223">
        <v>283.0</v>
      </c>
      <c r="V343" s="344"/>
      <c r="W343" s="345"/>
      <c r="X343" s="3"/>
      <c r="Y343" s="3"/>
      <c r="Z343" s="3"/>
      <c r="AA343" s="3"/>
      <c r="AB343" s="3"/>
      <c r="AC343" s="3"/>
      <c r="AD343" s="3"/>
      <c r="AE343" s="3"/>
      <c r="AF343" s="3"/>
      <c r="AG343" s="3"/>
      <c r="AH343" s="3"/>
      <c r="AI343" s="3"/>
      <c r="AJ343" s="3"/>
      <c r="AK343" s="3"/>
      <c r="AL343" s="239"/>
      <c r="AM343" s="3"/>
      <c r="AN343" s="223">
        <v>283.0</v>
      </c>
      <c r="AO343" s="344"/>
      <c r="AP343" s="345"/>
      <c r="AQ343" s="3"/>
      <c r="AR343" s="3"/>
      <c r="AS343" s="3"/>
      <c r="AT343" s="3"/>
      <c r="AU343" s="3"/>
      <c r="AV343" s="3"/>
      <c r="AW343" s="3"/>
      <c r="AX343" s="3"/>
      <c r="AY343" s="3"/>
      <c r="AZ343" s="3"/>
      <c r="BA343" s="3"/>
      <c r="BB343" s="3"/>
      <c r="BC343" s="3"/>
      <c r="BD343" s="3"/>
      <c r="BE343" s="239"/>
      <c r="BF343" s="3"/>
      <c r="BG343" s="223">
        <v>283.0</v>
      </c>
      <c r="BH343" s="344"/>
      <c r="BI343" s="345"/>
      <c r="BJ343" s="3"/>
      <c r="BK343" s="3"/>
      <c r="BL343" s="3"/>
      <c r="BM343" s="3"/>
      <c r="BN343" s="3"/>
      <c r="BO343" s="3"/>
      <c r="BP343" s="3"/>
      <c r="BQ343" s="3"/>
      <c r="BR343" s="3"/>
      <c r="BS343" s="3"/>
      <c r="BT343" s="3"/>
      <c r="BU343" s="3"/>
      <c r="BV343" s="3"/>
      <c r="BW343" s="3"/>
      <c r="BX343" s="239"/>
    </row>
    <row r="344" ht="12.75" customHeight="1">
      <c r="A344" s="3"/>
      <c r="B344" s="223">
        <v>284.0</v>
      </c>
      <c r="C344" s="344"/>
      <c r="D344" s="345"/>
      <c r="E344" s="3"/>
      <c r="F344" s="3"/>
      <c r="G344" s="3"/>
      <c r="H344" s="3"/>
      <c r="I344" s="3"/>
      <c r="J344" s="3"/>
      <c r="K344" s="3"/>
      <c r="L344" s="3"/>
      <c r="M344" s="3"/>
      <c r="N344" s="3"/>
      <c r="O344" s="3"/>
      <c r="P344" s="3"/>
      <c r="Q344" s="3"/>
      <c r="R344" s="3"/>
      <c r="S344" s="239"/>
      <c r="T344" s="3"/>
      <c r="U344" s="223">
        <v>284.0</v>
      </c>
      <c r="V344" s="344"/>
      <c r="W344" s="345"/>
      <c r="X344" s="3"/>
      <c r="Y344" s="3"/>
      <c r="Z344" s="3"/>
      <c r="AA344" s="3"/>
      <c r="AB344" s="3"/>
      <c r="AC344" s="3"/>
      <c r="AD344" s="3"/>
      <c r="AE344" s="3"/>
      <c r="AF344" s="3"/>
      <c r="AG344" s="3"/>
      <c r="AH344" s="3"/>
      <c r="AI344" s="3"/>
      <c r="AJ344" s="3"/>
      <c r="AK344" s="3"/>
      <c r="AL344" s="239"/>
      <c r="AM344" s="3"/>
      <c r="AN344" s="223">
        <v>284.0</v>
      </c>
      <c r="AO344" s="344"/>
      <c r="AP344" s="345"/>
      <c r="AQ344" s="3"/>
      <c r="AR344" s="3"/>
      <c r="AS344" s="3"/>
      <c r="AT344" s="3"/>
      <c r="AU344" s="3"/>
      <c r="AV344" s="3"/>
      <c r="AW344" s="3"/>
      <c r="AX344" s="3"/>
      <c r="AY344" s="3"/>
      <c r="AZ344" s="3"/>
      <c r="BA344" s="3"/>
      <c r="BB344" s="3"/>
      <c r="BC344" s="3"/>
      <c r="BD344" s="3"/>
      <c r="BE344" s="239"/>
      <c r="BF344" s="3"/>
      <c r="BG344" s="223">
        <v>284.0</v>
      </c>
      <c r="BH344" s="344"/>
      <c r="BI344" s="345"/>
      <c r="BJ344" s="3"/>
      <c r="BK344" s="3"/>
      <c r="BL344" s="3"/>
      <c r="BM344" s="3"/>
      <c r="BN344" s="3"/>
      <c r="BO344" s="3"/>
      <c r="BP344" s="3"/>
      <c r="BQ344" s="3"/>
      <c r="BR344" s="3"/>
      <c r="BS344" s="3"/>
      <c r="BT344" s="3"/>
      <c r="BU344" s="3"/>
      <c r="BV344" s="3"/>
      <c r="BW344" s="3"/>
      <c r="BX344" s="239"/>
    </row>
    <row r="345" ht="12.75" customHeight="1">
      <c r="A345" s="3"/>
      <c r="B345" s="223">
        <v>285.0</v>
      </c>
      <c r="C345" s="344"/>
      <c r="D345" s="345"/>
      <c r="E345" s="3"/>
      <c r="F345" s="3"/>
      <c r="G345" s="3"/>
      <c r="H345" s="3"/>
      <c r="I345" s="3"/>
      <c r="J345" s="3"/>
      <c r="K345" s="3"/>
      <c r="L345" s="3"/>
      <c r="M345" s="3"/>
      <c r="N345" s="3"/>
      <c r="O345" s="3"/>
      <c r="P345" s="3"/>
      <c r="Q345" s="3"/>
      <c r="R345" s="3"/>
      <c r="S345" s="239"/>
      <c r="T345" s="3"/>
      <c r="U345" s="223">
        <v>285.0</v>
      </c>
      <c r="V345" s="344"/>
      <c r="W345" s="345"/>
      <c r="X345" s="3"/>
      <c r="Y345" s="3"/>
      <c r="Z345" s="3"/>
      <c r="AA345" s="3"/>
      <c r="AB345" s="3"/>
      <c r="AC345" s="3"/>
      <c r="AD345" s="3"/>
      <c r="AE345" s="3"/>
      <c r="AF345" s="3"/>
      <c r="AG345" s="3"/>
      <c r="AH345" s="3"/>
      <c r="AI345" s="3"/>
      <c r="AJ345" s="3"/>
      <c r="AK345" s="3"/>
      <c r="AL345" s="239"/>
      <c r="AM345" s="3"/>
      <c r="AN345" s="223">
        <v>285.0</v>
      </c>
      <c r="AO345" s="344"/>
      <c r="AP345" s="345"/>
      <c r="AQ345" s="3"/>
      <c r="AR345" s="3"/>
      <c r="AS345" s="3"/>
      <c r="AT345" s="3"/>
      <c r="AU345" s="3"/>
      <c r="AV345" s="3"/>
      <c r="AW345" s="3"/>
      <c r="AX345" s="3"/>
      <c r="AY345" s="3"/>
      <c r="AZ345" s="3"/>
      <c r="BA345" s="3"/>
      <c r="BB345" s="3"/>
      <c r="BC345" s="3"/>
      <c r="BD345" s="3"/>
      <c r="BE345" s="239"/>
      <c r="BF345" s="3"/>
      <c r="BG345" s="223">
        <v>285.0</v>
      </c>
      <c r="BH345" s="344"/>
      <c r="BI345" s="345"/>
      <c r="BJ345" s="3"/>
      <c r="BK345" s="3"/>
      <c r="BL345" s="3"/>
      <c r="BM345" s="3"/>
      <c r="BN345" s="3"/>
      <c r="BO345" s="3"/>
      <c r="BP345" s="3"/>
      <c r="BQ345" s="3"/>
      <c r="BR345" s="3"/>
      <c r="BS345" s="3"/>
      <c r="BT345" s="3"/>
      <c r="BU345" s="3"/>
      <c r="BV345" s="3"/>
      <c r="BW345" s="3"/>
      <c r="BX345" s="239"/>
    </row>
    <row r="346" ht="12.75" customHeight="1">
      <c r="A346" s="3"/>
      <c r="B346" s="223">
        <v>286.0</v>
      </c>
      <c r="C346" s="344"/>
      <c r="D346" s="345"/>
      <c r="E346" s="3"/>
      <c r="F346" s="3"/>
      <c r="G346" s="3"/>
      <c r="H346" s="3"/>
      <c r="I346" s="3"/>
      <c r="J346" s="3"/>
      <c r="K346" s="3"/>
      <c r="L346" s="3"/>
      <c r="M346" s="3"/>
      <c r="N346" s="3"/>
      <c r="O346" s="3"/>
      <c r="P346" s="3"/>
      <c r="Q346" s="3"/>
      <c r="R346" s="3"/>
      <c r="S346" s="239"/>
      <c r="T346" s="3"/>
      <c r="U346" s="223">
        <v>286.0</v>
      </c>
      <c r="V346" s="344"/>
      <c r="W346" s="345"/>
      <c r="X346" s="3"/>
      <c r="Y346" s="3"/>
      <c r="Z346" s="3"/>
      <c r="AA346" s="3"/>
      <c r="AB346" s="3"/>
      <c r="AC346" s="3"/>
      <c r="AD346" s="3"/>
      <c r="AE346" s="3"/>
      <c r="AF346" s="3"/>
      <c r="AG346" s="3"/>
      <c r="AH346" s="3"/>
      <c r="AI346" s="3"/>
      <c r="AJ346" s="3"/>
      <c r="AK346" s="3"/>
      <c r="AL346" s="239"/>
      <c r="AM346" s="3"/>
      <c r="AN346" s="223">
        <v>286.0</v>
      </c>
      <c r="AO346" s="344"/>
      <c r="AP346" s="345"/>
      <c r="AQ346" s="3"/>
      <c r="AR346" s="3"/>
      <c r="AS346" s="3"/>
      <c r="AT346" s="3"/>
      <c r="AU346" s="3"/>
      <c r="AV346" s="3"/>
      <c r="AW346" s="3"/>
      <c r="AX346" s="3"/>
      <c r="AY346" s="3"/>
      <c r="AZ346" s="3"/>
      <c r="BA346" s="3"/>
      <c r="BB346" s="3"/>
      <c r="BC346" s="3"/>
      <c r="BD346" s="3"/>
      <c r="BE346" s="239"/>
      <c r="BF346" s="3"/>
      <c r="BG346" s="223">
        <v>286.0</v>
      </c>
      <c r="BH346" s="344"/>
      <c r="BI346" s="345"/>
      <c r="BJ346" s="3"/>
      <c r="BK346" s="3"/>
      <c r="BL346" s="3"/>
      <c r="BM346" s="3"/>
      <c r="BN346" s="3"/>
      <c r="BO346" s="3"/>
      <c r="BP346" s="3"/>
      <c r="BQ346" s="3"/>
      <c r="BR346" s="3"/>
      <c r="BS346" s="3"/>
      <c r="BT346" s="3"/>
      <c r="BU346" s="3"/>
      <c r="BV346" s="3"/>
      <c r="BW346" s="3"/>
      <c r="BX346" s="239"/>
    </row>
    <row r="347" ht="12.75" customHeight="1">
      <c r="A347" s="3"/>
      <c r="B347" s="223">
        <v>287.0</v>
      </c>
      <c r="C347" s="344"/>
      <c r="D347" s="345"/>
      <c r="E347" s="3"/>
      <c r="F347" s="3"/>
      <c r="G347" s="3"/>
      <c r="H347" s="3"/>
      <c r="I347" s="3"/>
      <c r="J347" s="3"/>
      <c r="K347" s="3"/>
      <c r="L347" s="3"/>
      <c r="M347" s="3"/>
      <c r="N347" s="3"/>
      <c r="O347" s="3"/>
      <c r="P347" s="3"/>
      <c r="Q347" s="3"/>
      <c r="R347" s="3"/>
      <c r="S347" s="239"/>
      <c r="T347" s="3"/>
      <c r="U347" s="223">
        <v>287.0</v>
      </c>
      <c r="V347" s="344"/>
      <c r="W347" s="345"/>
      <c r="X347" s="3"/>
      <c r="Y347" s="3"/>
      <c r="Z347" s="3"/>
      <c r="AA347" s="3"/>
      <c r="AB347" s="3"/>
      <c r="AC347" s="3"/>
      <c r="AD347" s="3"/>
      <c r="AE347" s="3"/>
      <c r="AF347" s="3"/>
      <c r="AG347" s="3"/>
      <c r="AH347" s="3"/>
      <c r="AI347" s="3"/>
      <c r="AJ347" s="3"/>
      <c r="AK347" s="3"/>
      <c r="AL347" s="239"/>
      <c r="AM347" s="3"/>
      <c r="AN347" s="223">
        <v>287.0</v>
      </c>
      <c r="AO347" s="344"/>
      <c r="AP347" s="345"/>
      <c r="AQ347" s="3"/>
      <c r="AR347" s="3"/>
      <c r="AS347" s="3"/>
      <c r="AT347" s="3"/>
      <c r="AU347" s="3"/>
      <c r="AV347" s="3"/>
      <c r="AW347" s="3"/>
      <c r="AX347" s="3"/>
      <c r="AY347" s="3"/>
      <c r="AZ347" s="3"/>
      <c r="BA347" s="3"/>
      <c r="BB347" s="3"/>
      <c r="BC347" s="3"/>
      <c r="BD347" s="3"/>
      <c r="BE347" s="239"/>
      <c r="BF347" s="3"/>
      <c r="BG347" s="223">
        <v>287.0</v>
      </c>
      <c r="BH347" s="344"/>
      <c r="BI347" s="345"/>
      <c r="BJ347" s="3"/>
      <c r="BK347" s="3"/>
      <c r="BL347" s="3"/>
      <c r="BM347" s="3"/>
      <c r="BN347" s="3"/>
      <c r="BO347" s="3"/>
      <c r="BP347" s="3"/>
      <c r="BQ347" s="3"/>
      <c r="BR347" s="3"/>
      <c r="BS347" s="3"/>
      <c r="BT347" s="3"/>
      <c r="BU347" s="3"/>
      <c r="BV347" s="3"/>
      <c r="BW347" s="3"/>
      <c r="BX347" s="239"/>
    </row>
    <row r="348" ht="12.75" customHeight="1">
      <c r="A348" s="3"/>
      <c r="B348" s="223">
        <v>288.0</v>
      </c>
      <c r="C348" s="344"/>
      <c r="D348" s="345"/>
      <c r="E348" s="3"/>
      <c r="F348" s="3"/>
      <c r="G348" s="3"/>
      <c r="H348" s="3"/>
      <c r="I348" s="3"/>
      <c r="J348" s="3"/>
      <c r="K348" s="3"/>
      <c r="L348" s="3"/>
      <c r="M348" s="3"/>
      <c r="N348" s="3"/>
      <c r="O348" s="3"/>
      <c r="P348" s="3"/>
      <c r="Q348" s="3"/>
      <c r="R348" s="3"/>
      <c r="S348" s="239"/>
      <c r="T348" s="3"/>
      <c r="U348" s="223">
        <v>288.0</v>
      </c>
      <c r="V348" s="344"/>
      <c r="W348" s="345"/>
      <c r="X348" s="3"/>
      <c r="Y348" s="3"/>
      <c r="Z348" s="3"/>
      <c r="AA348" s="3"/>
      <c r="AB348" s="3"/>
      <c r="AC348" s="3"/>
      <c r="AD348" s="3"/>
      <c r="AE348" s="3"/>
      <c r="AF348" s="3"/>
      <c r="AG348" s="3"/>
      <c r="AH348" s="3"/>
      <c r="AI348" s="3"/>
      <c r="AJ348" s="3"/>
      <c r="AK348" s="3"/>
      <c r="AL348" s="239"/>
      <c r="AM348" s="3"/>
      <c r="AN348" s="223">
        <v>288.0</v>
      </c>
      <c r="AO348" s="344"/>
      <c r="AP348" s="345"/>
      <c r="AQ348" s="3"/>
      <c r="AR348" s="3"/>
      <c r="AS348" s="3"/>
      <c r="AT348" s="3"/>
      <c r="AU348" s="3"/>
      <c r="AV348" s="3"/>
      <c r="AW348" s="3"/>
      <c r="AX348" s="3"/>
      <c r="AY348" s="3"/>
      <c r="AZ348" s="3"/>
      <c r="BA348" s="3"/>
      <c r="BB348" s="3"/>
      <c r="BC348" s="3"/>
      <c r="BD348" s="3"/>
      <c r="BE348" s="239"/>
      <c r="BF348" s="3"/>
      <c r="BG348" s="223">
        <v>288.0</v>
      </c>
      <c r="BH348" s="344"/>
      <c r="BI348" s="345"/>
      <c r="BJ348" s="3"/>
      <c r="BK348" s="3"/>
      <c r="BL348" s="3"/>
      <c r="BM348" s="3"/>
      <c r="BN348" s="3"/>
      <c r="BO348" s="3"/>
      <c r="BP348" s="3"/>
      <c r="BQ348" s="3"/>
      <c r="BR348" s="3"/>
      <c r="BS348" s="3"/>
      <c r="BT348" s="3"/>
      <c r="BU348" s="3"/>
      <c r="BV348" s="3"/>
      <c r="BW348" s="3"/>
      <c r="BX348" s="239"/>
    </row>
    <row r="349" ht="12.75" customHeight="1">
      <c r="A349" s="3"/>
      <c r="B349" s="223">
        <v>289.0</v>
      </c>
      <c r="C349" s="344"/>
      <c r="D349" s="345"/>
      <c r="E349" s="3"/>
      <c r="F349" s="3"/>
      <c r="G349" s="3"/>
      <c r="H349" s="3"/>
      <c r="I349" s="3"/>
      <c r="J349" s="3"/>
      <c r="K349" s="3"/>
      <c r="L349" s="3"/>
      <c r="M349" s="3"/>
      <c r="N349" s="3"/>
      <c r="O349" s="3"/>
      <c r="P349" s="3"/>
      <c r="Q349" s="3"/>
      <c r="R349" s="3"/>
      <c r="S349" s="239"/>
      <c r="T349" s="3"/>
      <c r="U349" s="223">
        <v>289.0</v>
      </c>
      <c r="V349" s="344"/>
      <c r="W349" s="345"/>
      <c r="X349" s="3"/>
      <c r="Y349" s="3"/>
      <c r="Z349" s="3"/>
      <c r="AA349" s="3"/>
      <c r="AB349" s="3"/>
      <c r="AC349" s="3"/>
      <c r="AD349" s="3"/>
      <c r="AE349" s="3"/>
      <c r="AF349" s="3"/>
      <c r="AG349" s="3"/>
      <c r="AH349" s="3"/>
      <c r="AI349" s="3"/>
      <c r="AJ349" s="3"/>
      <c r="AK349" s="3"/>
      <c r="AL349" s="239"/>
      <c r="AM349" s="3"/>
      <c r="AN349" s="223">
        <v>289.0</v>
      </c>
      <c r="AO349" s="344"/>
      <c r="AP349" s="345"/>
      <c r="AQ349" s="3"/>
      <c r="AR349" s="3"/>
      <c r="AS349" s="3"/>
      <c r="AT349" s="3"/>
      <c r="AU349" s="3"/>
      <c r="AV349" s="3"/>
      <c r="AW349" s="3"/>
      <c r="AX349" s="3"/>
      <c r="AY349" s="3"/>
      <c r="AZ349" s="3"/>
      <c r="BA349" s="3"/>
      <c r="BB349" s="3"/>
      <c r="BC349" s="3"/>
      <c r="BD349" s="3"/>
      <c r="BE349" s="239"/>
      <c r="BF349" s="3"/>
      <c r="BG349" s="223">
        <v>289.0</v>
      </c>
      <c r="BH349" s="344"/>
      <c r="BI349" s="345"/>
      <c r="BJ349" s="3"/>
      <c r="BK349" s="3"/>
      <c r="BL349" s="3"/>
      <c r="BM349" s="3"/>
      <c r="BN349" s="3"/>
      <c r="BO349" s="3"/>
      <c r="BP349" s="3"/>
      <c r="BQ349" s="3"/>
      <c r="BR349" s="3"/>
      <c r="BS349" s="3"/>
      <c r="BT349" s="3"/>
      <c r="BU349" s="3"/>
      <c r="BV349" s="3"/>
      <c r="BW349" s="3"/>
      <c r="BX349" s="239"/>
    </row>
    <row r="350" ht="12.75" customHeight="1">
      <c r="A350" s="3"/>
      <c r="B350" s="223">
        <v>290.0</v>
      </c>
      <c r="C350" s="344"/>
      <c r="D350" s="345"/>
      <c r="E350" s="3"/>
      <c r="F350" s="3"/>
      <c r="G350" s="3"/>
      <c r="H350" s="3"/>
      <c r="I350" s="3"/>
      <c r="J350" s="3"/>
      <c r="K350" s="3"/>
      <c r="L350" s="3"/>
      <c r="M350" s="3"/>
      <c r="N350" s="3"/>
      <c r="O350" s="3"/>
      <c r="P350" s="3"/>
      <c r="Q350" s="3"/>
      <c r="R350" s="3"/>
      <c r="S350" s="239"/>
      <c r="T350" s="3"/>
      <c r="U350" s="223">
        <v>290.0</v>
      </c>
      <c r="V350" s="344"/>
      <c r="W350" s="345"/>
      <c r="X350" s="3"/>
      <c r="Y350" s="3"/>
      <c r="Z350" s="3"/>
      <c r="AA350" s="3"/>
      <c r="AB350" s="3"/>
      <c r="AC350" s="3"/>
      <c r="AD350" s="3"/>
      <c r="AE350" s="3"/>
      <c r="AF350" s="3"/>
      <c r="AG350" s="3"/>
      <c r="AH350" s="3"/>
      <c r="AI350" s="3"/>
      <c r="AJ350" s="3"/>
      <c r="AK350" s="3"/>
      <c r="AL350" s="239"/>
      <c r="AM350" s="3"/>
      <c r="AN350" s="223">
        <v>290.0</v>
      </c>
      <c r="AO350" s="344"/>
      <c r="AP350" s="345"/>
      <c r="AQ350" s="3"/>
      <c r="AR350" s="3"/>
      <c r="AS350" s="3"/>
      <c r="AT350" s="3"/>
      <c r="AU350" s="3"/>
      <c r="AV350" s="3"/>
      <c r="AW350" s="3"/>
      <c r="AX350" s="3"/>
      <c r="AY350" s="3"/>
      <c r="AZ350" s="3"/>
      <c r="BA350" s="3"/>
      <c r="BB350" s="3"/>
      <c r="BC350" s="3"/>
      <c r="BD350" s="3"/>
      <c r="BE350" s="239"/>
      <c r="BF350" s="3"/>
      <c r="BG350" s="223">
        <v>290.0</v>
      </c>
      <c r="BH350" s="344"/>
      <c r="BI350" s="345"/>
      <c r="BJ350" s="3"/>
      <c r="BK350" s="3"/>
      <c r="BL350" s="3"/>
      <c r="BM350" s="3"/>
      <c r="BN350" s="3"/>
      <c r="BO350" s="3"/>
      <c r="BP350" s="3"/>
      <c r="BQ350" s="3"/>
      <c r="BR350" s="3"/>
      <c r="BS350" s="3"/>
      <c r="BT350" s="3"/>
      <c r="BU350" s="3"/>
      <c r="BV350" s="3"/>
      <c r="BW350" s="3"/>
      <c r="BX350" s="239"/>
    </row>
    <row r="351" ht="12.75" customHeight="1">
      <c r="A351" s="3"/>
      <c r="B351" s="223">
        <v>291.0</v>
      </c>
      <c r="C351" s="344"/>
      <c r="D351" s="345"/>
      <c r="E351" s="3"/>
      <c r="F351" s="3"/>
      <c r="G351" s="3"/>
      <c r="H351" s="3"/>
      <c r="I351" s="3"/>
      <c r="J351" s="3"/>
      <c r="K351" s="3"/>
      <c r="L351" s="3"/>
      <c r="M351" s="3"/>
      <c r="N351" s="3"/>
      <c r="O351" s="3"/>
      <c r="P351" s="3"/>
      <c r="Q351" s="3"/>
      <c r="R351" s="3"/>
      <c r="S351" s="239"/>
      <c r="T351" s="3"/>
      <c r="U351" s="223">
        <v>291.0</v>
      </c>
      <c r="V351" s="344"/>
      <c r="W351" s="345"/>
      <c r="X351" s="3"/>
      <c r="Y351" s="3"/>
      <c r="Z351" s="3"/>
      <c r="AA351" s="3"/>
      <c r="AB351" s="3"/>
      <c r="AC351" s="3"/>
      <c r="AD351" s="3"/>
      <c r="AE351" s="3"/>
      <c r="AF351" s="3"/>
      <c r="AG351" s="3"/>
      <c r="AH351" s="3"/>
      <c r="AI351" s="3"/>
      <c r="AJ351" s="3"/>
      <c r="AK351" s="3"/>
      <c r="AL351" s="239"/>
      <c r="AM351" s="3"/>
      <c r="AN351" s="223">
        <v>291.0</v>
      </c>
      <c r="AO351" s="344"/>
      <c r="AP351" s="345"/>
      <c r="AQ351" s="3"/>
      <c r="AR351" s="3"/>
      <c r="AS351" s="3"/>
      <c r="AT351" s="3"/>
      <c r="AU351" s="3"/>
      <c r="AV351" s="3"/>
      <c r="AW351" s="3"/>
      <c r="AX351" s="3"/>
      <c r="AY351" s="3"/>
      <c r="AZ351" s="3"/>
      <c r="BA351" s="3"/>
      <c r="BB351" s="3"/>
      <c r="BC351" s="3"/>
      <c r="BD351" s="3"/>
      <c r="BE351" s="239"/>
      <c r="BF351" s="3"/>
      <c r="BG351" s="223">
        <v>291.0</v>
      </c>
      <c r="BH351" s="344"/>
      <c r="BI351" s="345"/>
      <c r="BJ351" s="3"/>
      <c r="BK351" s="3"/>
      <c r="BL351" s="3"/>
      <c r="BM351" s="3"/>
      <c r="BN351" s="3"/>
      <c r="BO351" s="3"/>
      <c r="BP351" s="3"/>
      <c r="BQ351" s="3"/>
      <c r="BR351" s="3"/>
      <c r="BS351" s="3"/>
      <c r="BT351" s="3"/>
      <c r="BU351" s="3"/>
      <c r="BV351" s="3"/>
      <c r="BW351" s="3"/>
      <c r="BX351" s="239"/>
    </row>
    <row r="352" ht="12.75" customHeight="1">
      <c r="A352" s="3"/>
      <c r="B352" s="223">
        <v>292.0</v>
      </c>
      <c r="C352" s="344"/>
      <c r="D352" s="345"/>
      <c r="E352" s="3"/>
      <c r="F352" s="3"/>
      <c r="G352" s="3"/>
      <c r="H352" s="3"/>
      <c r="I352" s="3"/>
      <c r="J352" s="3"/>
      <c r="K352" s="3"/>
      <c r="L352" s="3"/>
      <c r="M352" s="3"/>
      <c r="N352" s="3"/>
      <c r="O352" s="3"/>
      <c r="P352" s="3"/>
      <c r="Q352" s="3"/>
      <c r="R352" s="3"/>
      <c r="S352" s="239"/>
      <c r="T352" s="3"/>
      <c r="U352" s="223">
        <v>292.0</v>
      </c>
      <c r="V352" s="344"/>
      <c r="W352" s="345"/>
      <c r="X352" s="3"/>
      <c r="Y352" s="3"/>
      <c r="Z352" s="3"/>
      <c r="AA352" s="3"/>
      <c r="AB352" s="3"/>
      <c r="AC352" s="3"/>
      <c r="AD352" s="3"/>
      <c r="AE352" s="3"/>
      <c r="AF352" s="3"/>
      <c r="AG352" s="3"/>
      <c r="AH352" s="3"/>
      <c r="AI352" s="3"/>
      <c r="AJ352" s="3"/>
      <c r="AK352" s="3"/>
      <c r="AL352" s="239"/>
      <c r="AM352" s="3"/>
      <c r="AN352" s="223">
        <v>292.0</v>
      </c>
      <c r="AO352" s="344"/>
      <c r="AP352" s="345"/>
      <c r="AQ352" s="3"/>
      <c r="AR352" s="3"/>
      <c r="AS352" s="3"/>
      <c r="AT352" s="3"/>
      <c r="AU352" s="3"/>
      <c r="AV352" s="3"/>
      <c r="AW352" s="3"/>
      <c r="AX352" s="3"/>
      <c r="AY352" s="3"/>
      <c r="AZ352" s="3"/>
      <c r="BA352" s="3"/>
      <c r="BB352" s="3"/>
      <c r="BC352" s="3"/>
      <c r="BD352" s="3"/>
      <c r="BE352" s="239"/>
      <c r="BF352" s="3"/>
      <c r="BG352" s="223">
        <v>292.0</v>
      </c>
      <c r="BH352" s="344"/>
      <c r="BI352" s="345"/>
      <c r="BJ352" s="3"/>
      <c r="BK352" s="3"/>
      <c r="BL352" s="3"/>
      <c r="BM352" s="3"/>
      <c r="BN352" s="3"/>
      <c r="BO352" s="3"/>
      <c r="BP352" s="3"/>
      <c r="BQ352" s="3"/>
      <c r="BR352" s="3"/>
      <c r="BS352" s="3"/>
      <c r="BT352" s="3"/>
      <c r="BU352" s="3"/>
      <c r="BV352" s="3"/>
      <c r="BW352" s="3"/>
      <c r="BX352" s="239"/>
    </row>
    <row r="353" ht="12.75" customHeight="1">
      <c r="A353" s="3"/>
      <c r="B353" s="223">
        <v>293.0</v>
      </c>
      <c r="C353" s="344"/>
      <c r="D353" s="345"/>
      <c r="E353" s="3"/>
      <c r="F353" s="3"/>
      <c r="G353" s="3"/>
      <c r="H353" s="3"/>
      <c r="I353" s="3"/>
      <c r="J353" s="3"/>
      <c r="K353" s="3"/>
      <c r="L353" s="3"/>
      <c r="M353" s="3"/>
      <c r="N353" s="3"/>
      <c r="O353" s="3"/>
      <c r="P353" s="3"/>
      <c r="Q353" s="3"/>
      <c r="R353" s="3"/>
      <c r="S353" s="239"/>
      <c r="T353" s="3"/>
      <c r="U353" s="223">
        <v>293.0</v>
      </c>
      <c r="V353" s="344"/>
      <c r="W353" s="345"/>
      <c r="X353" s="3"/>
      <c r="Y353" s="3"/>
      <c r="Z353" s="3"/>
      <c r="AA353" s="3"/>
      <c r="AB353" s="3"/>
      <c r="AC353" s="3"/>
      <c r="AD353" s="3"/>
      <c r="AE353" s="3"/>
      <c r="AF353" s="3"/>
      <c r="AG353" s="3"/>
      <c r="AH353" s="3"/>
      <c r="AI353" s="3"/>
      <c r="AJ353" s="3"/>
      <c r="AK353" s="3"/>
      <c r="AL353" s="239"/>
      <c r="AM353" s="3"/>
      <c r="AN353" s="223">
        <v>293.0</v>
      </c>
      <c r="AO353" s="344"/>
      <c r="AP353" s="345"/>
      <c r="AQ353" s="3"/>
      <c r="AR353" s="3"/>
      <c r="AS353" s="3"/>
      <c r="AT353" s="3"/>
      <c r="AU353" s="3"/>
      <c r="AV353" s="3"/>
      <c r="AW353" s="3"/>
      <c r="AX353" s="3"/>
      <c r="AY353" s="3"/>
      <c r="AZ353" s="3"/>
      <c r="BA353" s="3"/>
      <c r="BB353" s="3"/>
      <c r="BC353" s="3"/>
      <c r="BD353" s="3"/>
      <c r="BE353" s="239"/>
      <c r="BF353" s="3"/>
      <c r="BG353" s="223">
        <v>293.0</v>
      </c>
      <c r="BH353" s="344"/>
      <c r="BI353" s="345"/>
      <c r="BJ353" s="3"/>
      <c r="BK353" s="3"/>
      <c r="BL353" s="3"/>
      <c r="BM353" s="3"/>
      <c r="BN353" s="3"/>
      <c r="BO353" s="3"/>
      <c r="BP353" s="3"/>
      <c r="BQ353" s="3"/>
      <c r="BR353" s="3"/>
      <c r="BS353" s="3"/>
      <c r="BT353" s="3"/>
      <c r="BU353" s="3"/>
      <c r="BV353" s="3"/>
      <c r="BW353" s="3"/>
      <c r="BX353" s="239"/>
    </row>
    <row r="354" ht="12.75" customHeight="1">
      <c r="A354" s="3"/>
      <c r="B354" s="223">
        <v>294.0</v>
      </c>
      <c r="C354" s="344"/>
      <c r="D354" s="345"/>
      <c r="E354" s="3"/>
      <c r="F354" s="3"/>
      <c r="G354" s="3"/>
      <c r="H354" s="3"/>
      <c r="I354" s="3"/>
      <c r="J354" s="3"/>
      <c r="K354" s="3"/>
      <c r="L354" s="3"/>
      <c r="M354" s="3"/>
      <c r="N354" s="3"/>
      <c r="O354" s="3"/>
      <c r="P354" s="3"/>
      <c r="Q354" s="3"/>
      <c r="R354" s="3"/>
      <c r="S354" s="239"/>
      <c r="T354" s="3"/>
      <c r="U354" s="223">
        <v>294.0</v>
      </c>
      <c r="V354" s="344"/>
      <c r="W354" s="345"/>
      <c r="X354" s="3"/>
      <c r="Y354" s="3"/>
      <c r="Z354" s="3"/>
      <c r="AA354" s="3"/>
      <c r="AB354" s="3"/>
      <c r="AC354" s="3"/>
      <c r="AD354" s="3"/>
      <c r="AE354" s="3"/>
      <c r="AF354" s="3"/>
      <c r="AG354" s="3"/>
      <c r="AH354" s="3"/>
      <c r="AI354" s="3"/>
      <c r="AJ354" s="3"/>
      <c r="AK354" s="3"/>
      <c r="AL354" s="239"/>
      <c r="AM354" s="3"/>
      <c r="AN354" s="223">
        <v>294.0</v>
      </c>
      <c r="AO354" s="344"/>
      <c r="AP354" s="345"/>
      <c r="AQ354" s="3"/>
      <c r="AR354" s="3"/>
      <c r="AS354" s="3"/>
      <c r="AT354" s="3"/>
      <c r="AU354" s="3"/>
      <c r="AV354" s="3"/>
      <c r="AW354" s="3"/>
      <c r="AX354" s="3"/>
      <c r="AY354" s="3"/>
      <c r="AZ354" s="3"/>
      <c r="BA354" s="3"/>
      <c r="BB354" s="3"/>
      <c r="BC354" s="3"/>
      <c r="BD354" s="3"/>
      <c r="BE354" s="239"/>
      <c r="BF354" s="3"/>
      <c r="BG354" s="223">
        <v>294.0</v>
      </c>
      <c r="BH354" s="344"/>
      <c r="BI354" s="345"/>
      <c r="BJ354" s="3"/>
      <c r="BK354" s="3"/>
      <c r="BL354" s="3"/>
      <c r="BM354" s="3"/>
      <c r="BN354" s="3"/>
      <c r="BO354" s="3"/>
      <c r="BP354" s="3"/>
      <c r="BQ354" s="3"/>
      <c r="BR354" s="3"/>
      <c r="BS354" s="3"/>
      <c r="BT354" s="3"/>
      <c r="BU354" s="3"/>
      <c r="BV354" s="3"/>
      <c r="BW354" s="3"/>
      <c r="BX354" s="239"/>
    </row>
    <row r="355" ht="12.75" customHeight="1">
      <c r="A355" s="3"/>
      <c r="B355" s="223">
        <v>295.0</v>
      </c>
      <c r="C355" s="344"/>
      <c r="D355" s="345"/>
      <c r="E355" s="3"/>
      <c r="F355" s="3"/>
      <c r="G355" s="3"/>
      <c r="H355" s="3"/>
      <c r="I355" s="3"/>
      <c r="J355" s="3"/>
      <c r="K355" s="3"/>
      <c r="L355" s="3"/>
      <c r="M355" s="3"/>
      <c r="N355" s="3"/>
      <c r="O355" s="3"/>
      <c r="P355" s="3"/>
      <c r="Q355" s="3"/>
      <c r="R355" s="3"/>
      <c r="S355" s="239"/>
      <c r="T355" s="3"/>
      <c r="U355" s="223">
        <v>295.0</v>
      </c>
      <c r="V355" s="344"/>
      <c r="W355" s="345"/>
      <c r="X355" s="3"/>
      <c r="Y355" s="3"/>
      <c r="Z355" s="3"/>
      <c r="AA355" s="3"/>
      <c r="AB355" s="3"/>
      <c r="AC355" s="3"/>
      <c r="AD355" s="3"/>
      <c r="AE355" s="3"/>
      <c r="AF355" s="3"/>
      <c r="AG355" s="3"/>
      <c r="AH355" s="3"/>
      <c r="AI355" s="3"/>
      <c r="AJ355" s="3"/>
      <c r="AK355" s="3"/>
      <c r="AL355" s="239"/>
      <c r="AM355" s="3"/>
      <c r="AN355" s="223">
        <v>295.0</v>
      </c>
      <c r="AO355" s="344"/>
      <c r="AP355" s="345"/>
      <c r="AQ355" s="3"/>
      <c r="AR355" s="3"/>
      <c r="AS355" s="3"/>
      <c r="AT355" s="3"/>
      <c r="AU355" s="3"/>
      <c r="AV355" s="3"/>
      <c r="AW355" s="3"/>
      <c r="AX355" s="3"/>
      <c r="AY355" s="3"/>
      <c r="AZ355" s="3"/>
      <c r="BA355" s="3"/>
      <c r="BB355" s="3"/>
      <c r="BC355" s="3"/>
      <c r="BD355" s="3"/>
      <c r="BE355" s="239"/>
      <c r="BF355" s="3"/>
      <c r="BG355" s="223">
        <v>295.0</v>
      </c>
      <c r="BH355" s="344"/>
      <c r="BI355" s="345"/>
      <c r="BJ355" s="3"/>
      <c r="BK355" s="3"/>
      <c r="BL355" s="3"/>
      <c r="BM355" s="3"/>
      <c r="BN355" s="3"/>
      <c r="BO355" s="3"/>
      <c r="BP355" s="3"/>
      <c r="BQ355" s="3"/>
      <c r="BR355" s="3"/>
      <c r="BS355" s="3"/>
      <c r="BT355" s="3"/>
      <c r="BU355" s="3"/>
      <c r="BV355" s="3"/>
      <c r="BW355" s="3"/>
      <c r="BX355" s="239"/>
    </row>
    <row r="356" ht="12.75" customHeight="1">
      <c r="A356" s="3"/>
      <c r="B356" s="223">
        <v>296.0</v>
      </c>
      <c r="C356" s="344"/>
      <c r="D356" s="345"/>
      <c r="E356" s="3"/>
      <c r="F356" s="3"/>
      <c r="G356" s="3"/>
      <c r="H356" s="3"/>
      <c r="I356" s="3"/>
      <c r="J356" s="3"/>
      <c r="K356" s="3"/>
      <c r="L356" s="3"/>
      <c r="M356" s="3"/>
      <c r="N356" s="3"/>
      <c r="O356" s="3"/>
      <c r="P356" s="3"/>
      <c r="Q356" s="3"/>
      <c r="R356" s="3"/>
      <c r="S356" s="239"/>
      <c r="T356" s="3"/>
      <c r="U356" s="223">
        <v>296.0</v>
      </c>
      <c r="V356" s="344"/>
      <c r="W356" s="345"/>
      <c r="X356" s="3"/>
      <c r="Y356" s="3"/>
      <c r="Z356" s="3"/>
      <c r="AA356" s="3"/>
      <c r="AB356" s="3"/>
      <c r="AC356" s="3"/>
      <c r="AD356" s="3"/>
      <c r="AE356" s="3"/>
      <c r="AF356" s="3"/>
      <c r="AG356" s="3"/>
      <c r="AH356" s="3"/>
      <c r="AI356" s="3"/>
      <c r="AJ356" s="3"/>
      <c r="AK356" s="3"/>
      <c r="AL356" s="239"/>
      <c r="AM356" s="3"/>
      <c r="AN356" s="223">
        <v>296.0</v>
      </c>
      <c r="AO356" s="344"/>
      <c r="AP356" s="345"/>
      <c r="AQ356" s="3"/>
      <c r="AR356" s="3"/>
      <c r="AS356" s="3"/>
      <c r="AT356" s="3"/>
      <c r="AU356" s="3"/>
      <c r="AV356" s="3"/>
      <c r="AW356" s="3"/>
      <c r="AX356" s="3"/>
      <c r="AY356" s="3"/>
      <c r="AZ356" s="3"/>
      <c r="BA356" s="3"/>
      <c r="BB356" s="3"/>
      <c r="BC356" s="3"/>
      <c r="BD356" s="3"/>
      <c r="BE356" s="239"/>
      <c r="BF356" s="3"/>
      <c r="BG356" s="223">
        <v>296.0</v>
      </c>
      <c r="BH356" s="344"/>
      <c r="BI356" s="345"/>
      <c r="BJ356" s="3"/>
      <c r="BK356" s="3"/>
      <c r="BL356" s="3"/>
      <c r="BM356" s="3"/>
      <c r="BN356" s="3"/>
      <c r="BO356" s="3"/>
      <c r="BP356" s="3"/>
      <c r="BQ356" s="3"/>
      <c r="BR356" s="3"/>
      <c r="BS356" s="3"/>
      <c r="BT356" s="3"/>
      <c r="BU356" s="3"/>
      <c r="BV356" s="3"/>
      <c r="BW356" s="3"/>
      <c r="BX356" s="239"/>
    </row>
    <row r="357" ht="12.75" customHeight="1">
      <c r="A357" s="3"/>
      <c r="B357" s="223">
        <v>297.0</v>
      </c>
      <c r="C357" s="344"/>
      <c r="D357" s="345"/>
      <c r="E357" s="3"/>
      <c r="F357" s="3"/>
      <c r="G357" s="3"/>
      <c r="H357" s="3"/>
      <c r="I357" s="3"/>
      <c r="J357" s="3"/>
      <c r="K357" s="3"/>
      <c r="L357" s="3"/>
      <c r="M357" s="3"/>
      <c r="N357" s="3"/>
      <c r="O357" s="3"/>
      <c r="P357" s="3"/>
      <c r="Q357" s="3"/>
      <c r="R357" s="3"/>
      <c r="S357" s="239"/>
      <c r="T357" s="3"/>
      <c r="U357" s="223">
        <v>297.0</v>
      </c>
      <c r="V357" s="344"/>
      <c r="W357" s="345"/>
      <c r="X357" s="3"/>
      <c r="Y357" s="3"/>
      <c r="Z357" s="3"/>
      <c r="AA357" s="3"/>
      <c r="AB357" s="3"/>
      <c r="AC357" s="3"/>
      <c r="AD357" s="3"/>
      <c r="AE357" s="3"/>
      <c r="AF357" s="3"/>
      <c r="AG357" s="3"/>
      <c r="AH357" s="3"/>
      <c r="AI357" s="3"/>
      <c r="AJ357" s="3"/>
      <c r="AK357" s="3"/>
      <c r="AL357" s="239"/>
      <c r="AM357" s="3"/>
      <c r="AN357" s="223">
        <v>297.0</v>
      </c>
      <c r="AO357" s="344"/>
      <c r="AP357" s="345"/>
      <c r="AQ357" s="3"/>
      <c r="AR357" s="3"/>
      <c r="AS357" s="3"/>
      <c r="AT357" s="3"/>
      <c r="AU357" s="3"/>
      <c r="AV357" s="3"/>
      <c r="AW357" s="3"/>
      <c r="AX357" s="3"/>
      <c r="AY357" s="3"/>
      <c r="AZ357" s="3"/>
      <c r="BA357" s="3"/>
      <c r="BB357" s="3"/>
      <c r="BC357" s="3"/>
      <c r="BD357" s="3"/>
      <c r="BE357" s="239"/>
      <c r="BF357" s="3"/>
      <c r="BG357" s="223">
        <v>297.0</v>
      </c>
      <c r="BH357" s="344"/>
      <c r="BI357" s="345"/>
      <c r="BJ357" s="3"/>
      <c r="BK357" s="3"/>
      <c r="BL357" s="3"/>
      <c r="BM357" s="3"/>
      <c r="BN357" s="3"/>
      <c r="BO357" s="3"/>
      <c r="BP357" s="3"/>
      <c r="BQ357" s="3"/>
      <c r="BR357" s="3"/>
      <c r="BS357" s="3"/>
      <c r="BT357" s="3"/>
      <c r="BU357" s="3"/>
      <c r="BV357" s="3"/>
      <c r="BW357" s="3"/>
      <c r="BX357" s="239"/>
    </row>
    <row r="358" ht="12.75" customHeight="1">
      <c r="A358" s="3"/>
      <c r="B358" s="223">
        <v>298.0</v>
      </c>
      <c r="C358" s="344"/>
      <c r="D358" s="345"/>
      <c r="E358" s="3"/>
      <c r="F358" s="3"/>
      <c r="G358" s="3"/>
      <c r="H358" s="3"/>
      <c r="I358" s="3"/>
      <c r="J358" s="3"/>
      <c r="K358" s="3"/>
      <c r="L358" s="3"/>
      <c r="M358" s="3"/>
      <c r="N358" s="3"/>
      <c r="O358" s="3"/>
      <c r="P358" s="3"/>
      <c r="Q358" s="3"/>
      <c r="R358" s="3"/>
      <c r="S358" s="239"/>
      <c r="T358" s="3"/>
      <c r="U358" s="223">
        <v>298.0</v>
      </c>
      <c r="V358" s="344"/>
      <c r="W358" s="345"/>
      <c r="X358" s="3"/>
      <c r="Y358" s="3"/>
      <c r="Z358" s="3"/>
      <c r="AA358" s="3"/>
      <c r="AB358" s="3"/>
      <c r="AC358" s="3"/>
      <c r="AD358" s="3"/>
      <c r="AE358" s="3"/>
      <c r="AF358" s="3"/>
      <c r="AG358" s="3"/>
      <c r="AH358" s="3"/>
      <c r="AI358" s="3"/>
      <c r="AJ358" s="3"/>
      <c r="AK358" s="3"/>
      <c r="AL358" s="239"/>
      <c r="AM358" s="3"/>
      <c r="AN358" s="223">
        <v>298.0</v>
      </c>
      <c r="AO358" s="344"/>
      <c r="AP358" s="345"/>
      <c r="AQ358" s="3"/>
      <c r="AR358" s="3"/>
      <c r="AS358" s="3"/>
      <c r="AT358" s="3"/>
      <c r="AU358" s="3"/>
      <c r="AV358" s="3"/>
      <c r="AW358" s="3"/>
      <c r="AX358" s="3"/>
      <c r="AY358" s="3"/>
      <c r="AZ358" s="3"/>
      <c r="BA358" s="3"/>
      <c r="BB358" s="3"/>
      <c r="BC358" s="3"/>
      <c r="BD358" s="3"/>
      <c r="BE358" s="239"/>
      <c r="BF358" s="3"/>
      <c r="BG358" s="223">
        <v>298.0</v>
      </c>
      <c r="BH358" s="344"/>
      <c r="BI358" s="345"/>
      <c r="BJ358" s="3"/>
      <c r="BK358" s="3"/>
      <c r="BL358" s="3"/>
      <c r="BM358" s="3"/>
      <c r="BN358" s="3"/>
      <c r="BO358" s="3"/>
      <c r="BP358" s="3"/>
      <c r="BQ358" s="3"/>
      <c r="BR358" s="3"/>
      <c r="BS358" s="3"/>
      <c r="BT358" s="3"/>
      <c r="BU358" s="3"/>
      <c r="BV358" s="3"/>
      <c r="BW358" s="3"/>
      <c r="BX358" s="239"/>
    </row>
    <row r="359" ht="12.75" customHeight="1">
      <c r="A359" s="3"/>
      <c r="B359" s="223">
        <v>299.0</v>
      </c>
      <c r="C359" s="344"/>
      <c r="D359" s="345"/>
      <c r="E359" s="3"/>
      <c r="F359" s="3"/>
      <c r="G359" s="3"/>
      <c r="H359" s="3"/>
      <c r="I359" s="3"/>
      <c r="J359" s="3"/>
      <c r="K359" s="3"/>
      <c r="L359" s="3"/>
      <c r="M359" s="3"/>
      <c r="N359" s="3"/>
      <c r="O359" s="3"/>
      <c r="P359" s="3"/>
      <c r="Q359" s="3"/>
      <c r="R359" s="3"/>
      <c r="S359" s="239"/>
      <c r="T359" s="3"/>
      <c r="U359" s="223">
        <v>299.0</v>
      </c>
      <c r="V359" s="344"/>
      <c r="W359" s="345"/>
      <c r="X359" s="3"/>
      <c r="Y359" s="3"/>
      <c r="Z359" s="3"/>
      <c r="AA359" s="3"/>
      <c r="AB359" s="3"/>
      <c r="AC359" s="3"/>
      <c r="AD359" s="3"/>
      <c r="AE359" s="3"/>
      <c r="AF359" s="3"/>
      <c r="AG359" s="3"/>
      <c r="AH359" s="3"/>
      <c r="AI359" s="3"/>
      <c r="AJ359" s="3"/>
      <c r="AK359" s="3"/>
      <c r="AL359" s="239"/>
      <c r="AM359" s="3"/>
      <c r="AN359" s="223">
        <v>299.0</v>
      </c>
      <c r="AO359" s="344"/>
      <c r="AP359" s="345"/>
      <c r="AQ359" s="3"/>
      <c r="AR359" s="3"/>
      <c r="AS359" s="3"/>
      <c r="AT359" s="3"/>
      <c r="AU359" s="3"/>
      <c r="AV359" s="3"/>
      <c r="AW359" s="3"/>
      <c r="AX359" s="3"/>
      <c r="AY359" s="3"/>
      <c r="AZ359" s="3"/>
      <c r="BA359" s="3"/>
      <c r="BB359" s="3"/>
      <c r="BC359" s="3"/>
      <c r="BD359" s="3"/>
      <c r="BE359" s="239"/>
      <c r="BF359" s="3"/>
      <c r="BG359" s="223">
        <v>299.0</v>
      </c>
      <c r="BH359" s="344"/>
      <c r="BI359" s="345"/>
      <c r="BJ359" s="3"/>
      <c r="BK359" s="3"/>
      <c r="BL359" s="3"/>
      <c r="BM359" s="3"/>
      <c r="BN359" s="3"/>
      <c r="BO359" s="3"/>
      <c r="BP359" s="3"/>
      <c r="BQ359" s="3"/>
      <c r="BR359" s="3"/>
      <c r="BS359" s="3"/>
      <c r="BT359" s="3"/>
      <c r="BU359" s="3"/>
      <c r="BV359" s="3"/>
      <c r="BW359" s="3"/>
      <c r="BX359" s="239"/>
    </row>
    <row r="360" ht="12.75" customHeight="1">
      <c r="A360" s="3"/>
      <c r="B360" s="223">
        <v>300.0</v>
      </c>
      <c r="C360" s="344"/>
      <c r="D360" s="345"/>
      <c r="E360" s="3"/>
      <c r="F360" s="3"/>
      <c r="G360" s="3"/>
      <c r="H360" s="3"/>
      <c r="I360" s="3"/>
      <c r="J360" s="3"/>
      <c r="K360" s="3"/>
      <c r="L360" s="3"/>
      <c r="M360" s="3"/>
      <c r="N360" s="3"/>
      <c r="O360" s="3"/>
      <c r="P360" s="3"/>
      <c r="Q360" s="3"/>
      <c r="R360" s="3"/>
      <c r="S360" s="239"/>
      <c r="T360" s="3"/>
      <c r="U360" s="223">
        <v>300.0</v>
      </c>
      <c r="V360" s="344"/>
      <c r="W360" s="345"/>
      <c r="X360" s="3"/>
      <c r="Y360" s="3"/>
      <c r="Z360" s="3"/>
      <c r="AA360" s="3"/>
      <c r="AB360" s="3"/>
      <c r="AC360" s="3"/>
      <c r="AD360" s="3"/>
      <c r="AE360" s="3"/>
      <c r="AF360" s="3"/>
      <c r="AG360" s="3"/>
      <c r="AH360" s="3"/>
      <c r="AI360" s="3"/>
      <c r="AJ360" s="3"/>
      <c r="AK360" s="3"/>
      <c r="AL360" s="239"/>
      <c r="AM360" s="3"/>
      <c r="AN360" s="223">
        <v>300.0</v>
      </c>
      <c r="AO360" s="344"/>
      <c r="AP360" s="345"/>
      <c r="AQ360" s="3"/>
      <c r="AR360" s="3"/>
      <c r="AS360" s="3"/>
      <c r="AT360" s="3"/>
      <c r="AU360" s="3"/>
      <c r="AV360" s="3"/>
      <c r="AW360" s="3"/>
      <c r="AX360" s="3"/>
      <c r="AY360" s="3"/>
      <c r="AZ360" s="3"/>
      <c r="BA360" s="3"/>
      <c r="BB360" s="3"/>
      <c r="BC360" s="3"/>
      <c r="BD360" s="3"/>
      <c r="BE360" s="239"/>
      <c r="BF360" s="3"/>
      <c r="BG360" s="223">
        <v>300.0</v>
      </c>
      <c r="BH360" s="344"/>
      <c r="BI360" s="345"/>
      <c r="BJ360" s="3"/>
      <c r="BK360" s="3"/>
      <c r="BL360" s="3"/>
      <c r="BM360" s="3"/>
      <c r="BN360" s="3"/>
      <c r="BO360" s="3"/>
      <c r="BP360" s="3"/>
      <c r="BQ360" s="3"/>
      <c r="BR360" s="3"/>
      <c r="BS360" s="3"/>
      <c r="BT360" s="3"/>
      <c r="BU360" s="3"/>
      <c r="BV360" s="3"/>
      <c r="BW360" s="3"/>
      <c r="BX360" s="239"/>
    </row>
    <row r="361" ht="12.75" customHeight="1">
      <c r="A361" s="248"/>
      <c r="B361" s="248"/>
      <c r="C361" s="248"/>
      <c r="D361" s="248"/>
      <c r="E361" s="248"/>
      <c r="F361" s="248"/>
      <c r="G361" s="248"/>
      <c r="H361" s="248"/>
      <c r="I361" s="248"/>
      <c r="J361" s="248"/>
      <c r="K361" s="248"/>
      <c r="L361" s="248"/>
      <c r="M361" s="248"/>
      <c r="N361" s="248"/>
      <c r="O361" s="248"/>
      <c r="P361" s="248"/>
      <c r="Q361" s="248"/>
      <c r="R361" s="248"/>
      <c r="S361" s="249"/>
      <c r="T361" s="248"/>
      <c r="U361" s="248"/>
      <c r="V361" s="248"/>
      <c r="W361" s="248"/>
      <c r="X361" s="248"/>
      <c r="Y361" s="248"/>
      <c r="Z361" s="248"/>
      <c r="AA361" s="248"/>
      <c r="AB361" s="248"/>
      <c r="AC361" s="248"/>
      <c r="AD361" s="248"/>
      <c r="AE361" s="248"/>
      <c r="AF361" s="248"/>
      <c r="AG361" s="248"/>
      <c r="AH361" s="248"/>
      <c r="AI361" s="248"/>
      <c r="AJ361" s="248"/>
      <c r="AK361" s="248"/>
      <c r="AL361" s="249"/>
      <c r="AM361" s="248"/>
      <c r="AN361" s="248"/>
      <c r="AO361" s="248"/>
      <c r="AP361" s="248"/>
      <c r="AQ361" s="248"/>
      <c r="AR361" s="248"/>
      <c r="AS361" s="248"/>
      <c r="AT361" s="248"/>
      <c r="AU361" s="248"/>
      <c r="AV361" s="248"/>
      <c r="AW361" s="248"/>
      <c r="AX361" s="248"/>
      <c r="AY361" s="248"/>
      <c r="AZ361" s="248"/>
      <c r="BA361" s="248"/>
      <c r="BB361" s="248"/>
      <c r="BC361" s="248"/>
      <c r="BD361" s="248"/>
      <c r="BE361" s="249"/>
      <c r="BF361" s="248"/>
      <c r="BG361" s="248"/>
      <c r="BH361" s="248"/>
      <c r="BI361" s="248"/>
      <c r="BJ361" s="248"/>
      <c r="BK361" s="248"/>
      <c r="BL361" s="248"/>
      <c r="BM361" s="248"/>
      <c r="BN361" s="248"/>
      <c r="BO361" s="248"/>
      <c r="BP361" s="248"/>
      <c r="BQ361" s="248"/>
      <c r="BR361" s="248"/>
      <c r="BS361" s="248"/>
      <c r="BT361" s="248"/>
      <c r="BU361" s="248"/>
      <c r="BV361" s="248"/>
      <c r="BW361" s="248"/>
      <c r="BX361" s="249"/>
    </row>
  </sheetData>
  <mergeCells count="52">
    <mergeCell ref="AM48:AO48"/>
    <mergeCell ref="AP48:AQ48"/>
    <mergeCell ref="BF48:BH48"/>
    <mergeCell ref="BI48:BJ48"/>
    <mergeCell ref="AP49:AQ49"/>
    <mergeCell ref="BF49:BH49"/>
    <mergeCell ref="BI49:BJ49"/>
    <mergeCell ref="AM49:AO49"/>
    <mergeCell ref="AN52:AO52"/>
    <mergeCell ref="AP52:AQ52"/>
    <mergeCell ref="BG52:BH52"/>
    <mergeCell ref="BI52:BJ52"/>
    <mergeCell ref="AM54:AO54"/>
    <mergeCell ref="AP54:AQ54"/>
    <mergeCell ref="BA3:BE3"/>
    <mergeCell ref="BI3:BO3"/>
    <mergeCell ref="BF5:BX5"/>
    <mergeCell ref="A1:S1"/>
    <mergeCell ref="T1:AL1"/>
    <mergeCell ref="AM1:BE1"/>
    <mergeCell ref="BF1:BX1"/>
    <mergeCell ref="D3:J3"/>
    <mergeCell ref="O3:S3"/>
    <mergeCell ref="W3:AC3"/>
    <mergeCell ref="BT3:BX3"/>
    <mergeCell ref="AH3:AL3"/>
    <mergeCell ref="AP3:AV3"/>
    <mergeCell ref="A5:S5"/>
    <mergeCell ref="T5:AL5"/>
    <mergeCell ref="AM5:BE5"/>
    <mergeCell ref="A48:C48"/>
    <mergeCell ref="D48:E48"/>
    <mergeCell ref="T49:V49"/>
    <mergeCell ref="U52:V52"/>
    <mergeCell ref="T54:V54"/>
    <mergeCell ref="W54:X54"/>
    <mergeCell ref="B52:C52"/>
    <mergeCell ref="A54:C54"/>
    <mergeCell ref="D54:E54"/>
    <mergeCell ref="F60:R60"/>
    <mergeCell ref="Y60:AK60"/>
    <mergeCell ref="T48:V48"/>
    <mergeCell ref="W48:X48"/>
    <mergeCell ref="A49:C49"/>
    <mergeCell ref="D49:E49"/>
    <mergeCell ref="W49:X49"/>
    <mergeCell ref="D52:E52"/>
    <mergeCell ref="W52:X52"/>
    <mergeCell ref="BF54:BH54"/>
    <mergeCell ref="BI54:BJ54"/>
    <mergeCell ref="AR60:BD60"/>
    <mergeCell ref="BK60:BW60"/>
  </mergeCells>
  <hyperlinks>
    <hyperlink display="Link to GUIDANCE NOTES for laminated structures" location="'T3.5.9 Guidance Notes'!A1" ref="M54"/>
  </hyperlinks>
  <printOptions/>
  <pageMargins bottom="0.3937007874015748" footer="0.0" header="0.0" left="0.3937007874015748" right="0.3937007874015748" top="0.3937007874015748"/>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sheetPr>
  <sheetViews>
    <sheetView workbookViewId="0"/>
  </sheetViews>
  <sheetFormatPr customHeight="1" defaultColWidth="14.43" defaultRowHeight="15.0"/>
  <cols>
    <col customWidth="1" min="1" max="135" width="5.0"/>
    <col customWidth="1" min="136" max="136" width="9.14"/>
  </cols>
  <sheetData>
    <row r="1" ht="12.75" customHeight="1">
      <c r="A1" s="113" t="str">
        <f>CONCATENATE(Read_Me!A1," FS ASES ",Read_Me!B1," - Datasheets Fiber")</f>
        <v>2025 FS ASES V1.1 - Datasheets Fiber</v>
      </c>
      <c r="B1" s="114"/>
      <c r="C1" s="114"/>
      <c r="D1" s="114"/>
      <c r="E1" s="114"/>
      <c r="F1" s="114"/>
      <c r="G1" s="114"/>
      <c r="H1" s="114"/>
      <c r="I1" s="114"/>
      <c r="J1" s="114"/>
      <c r="K1" s="114"/>
      <c r="L1" s="114"/>
      <c r="M1" s="114"/>
      <c r="N1" s="114"/>
      <c r="O1" s="114"/>
      <c r="P1" s="114"/>
      <c r="Q1" s="115"/>
      <c r="R1" s="1"/>
      <c r="S1" s="1"/>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row>
    <row r="2" ht="12.75" customHeight="1">
      <c r="A2" s="2"/>
      <c r="B2" s="2"/>
      <c r="C2" s="2"/>
      <c r="D2" s="2"/>
      <c r="E2" s="2"/>
      <c r="F2" s="2"/>
      <c r="G2" s="2"/>
      <c r="H2" s="2"/>
      <c r="I2" s="2"/>
      <c r="J2" s="2"/>
      <c r="K2" s="2"/>
      <c r="L2" s="2"/>
      <c r="M2" s="2"/>
      <c r="N2" s="2"/>
      <c r="O2" s="2"/>
      <c r="P2" s="2"/>
      <c r="Q2" s="2"/>
      <c r="R2" s="2"/>
      <c r="S2" s="109" t="s">
        <v>92</v>
      </c>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row>
    <row r="3" ht="12.75" customHeight="1">
      <c r="A3" s="117" t="s">
        <v>32</v>
      </c>
      <c r="B3" s="2"/>
      <c r="C3" s="2"/>
      <c r="D3" s="118" t="str">
        <f>IF('Cover Sheet'!D15:J15&gt;0,'Cover Sheet'!D15:J15,"")</f>
        <v>École Centrale de Lyon</v>
      </c>
      <c r="E3" s="119"/>
      <c r="F3" s="119"/>
      <c r="G3" s="119"/>
      <c r="H3" s="119"/>
      <c r="I3" s="120"/>
      <c r="J3" s="2" t="s">
        <v>34</v>
      </c>
      <c r="K3" s="2"/>
      <c r="L3" s="2"/>
      <c r="M3" s="2"/>
      <c r="N3" s="118" t="str">
        <f>IF('Cover Sheet'!O15&gt;0,'Cover Sheet'!O15,"")</f>
        <v>81, FSCH/FSS/FSF</v>
      </c>
      <c r="O3" s="119"/>
      <c r="P3" s="119"/>
      <c r="Q3" s="120"/>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row>
    <row r="4" ht="12.75" customHeight="1">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row>
    <row r="5" ht="12.75" customHeight="1">
      <c r="A5" s="346" t="s">
        <v>338</v>
      </c>
      <c r="B5" s="144"/>
      <c r="C5" s="144"/>
      <c r="D5" s="144"/>
      <c r="E5" s="144"/>
      <c r="F5" s="144"/>
      <c r="G5" s="144"/>
      <c r="H5" s="144"/>
      <c r="I5" s="144"/>
      <c r="J5" s="144"/>
      <c r="K5" s="144"/>
      <c r="L5" s="144"/>
      <c r="M5" s="144"/>
      <c r="N5" s="144"/>
      <c r="O5" s="144"/>
      <c r="P5" s="145"/>
      <c r="Q5" s="2"/>
      <c r="R5" s="346" t="s">
        <v>339</v>
      </c>
      <c r="S5" s="144"/>
      <c r="T5" s="144"/>
      <c r="U5" s="144"/>
      <c r="V5" s="144"/>
      <c r="W5" s="144"/>
      <c r="X5" s="144"/>
      <c r="Y5" s="144"/>
      <c r="Z5" s="144"/>
      <c r="AA5" s="144"/>
      <c r="AB5" s="144"/>
      <c r="AC5" s="144"/>
      <c r="AD5" s="144"/>
      <c r="AE5" s="144"/>
      <c r="AF5" s="144"/>
      <c r="AG5" s="145"/>
      <c r="AH5" s="2"/>
      <c r="AI5" s="346" t="s">
        <v>340</v>
      </c>
      <c r="AJ5" s="144"/>
      <c r="AK5" s="144"/>
      <c r="AL5" s="144"/>
      <c r="AM5" s="144"/>
      <c r="AN5" s="144"/>
      <c r="AO5" s="144"/>
      <c r="AP5" s="144"/>
      <c r="AQ5" s="144"/>
      <c r="AR5" s="144"/>
      <c r="AS5" s="144"/>
      <c r="AT5" s="144"/>
      <c r="AU5" s="144"/>
      <c r="AV5" s="144"/>
      <c r="AW5" s="144"/>
      <c r="AX5" s="145"/>
      <c r="AY5" s="2"/>
      <c r="AZ5" s="346" t="s">
        <v>341</v>
      </c>
      <c r="BA5" s="144"/>
      <c r="BB5" s="144"/>
      <c r="BC5" s="144"/>
      <c r="BD5" s="144"/>
      <c r="BE5" s="144"/>
      <c r="BF5" s="144"/>
      <c r="BG5" s="144"/>
      <c r="BH5" s="144"/>
      <c r="BI5" s="144"/>
      <c r="BJ5" s="144"/>
      <c r="BK5" s="144"/>
      <c r="BL5" s="144"/>
      <c r="BM5" s="144"/>
      <c r="BN5" s="144"/>
      <c r="BO5" s="145"/>
      <c r="BP5" s="2"/>
      <c r="BQ5" s="346" t="s">
        <v>342</v>
      </c>
      <c r="BR5" s="144"/>
      <c r="BS5" s="144"/>
      <c r="BT5" s="144"/>
      <c r="BU5" s="144"/>
      <c r="BV5" s="144"/>
      <c r="BW5" s="144"/>
      <c r="BX5" s="144"/>
      <c r="BY5" s="144"/>
      <c r="BZ5" s="144"/>
      <c r="CA5" s="144"/>
      <c r="CB5" s="144"/>
      <c r="CC5" s="144"/>
      <c r="CD5" s="144"/>
      <c r="CE5" s="144"/>
      <c r="CF5" s="145"/>
      <c r="CG5" s="2"/>
      <c r="CH5" s="346" t="s">
        <v>343</v>
      </c>
      <c r="CI5" s="144"/>
      <c r="CJ5" s="144"/>
      <c r="CK5" s="144"/>
      <c r="CL5" s="144"/>
      <c r="CM5" s="144"/>
      <c r="CN5" s="144"/>
      <c r="CO5" s="144"/>
      <c r="CP5" s="144"/>
      <c r="CQ5" s="144"/>
      <c r="CR5" s="144"/>
      <c r="CS5" s="144"/>
      <c r="CT5" s="144"/>
      <c r="CU5" s="144"/>
      <c r="CV5" s="144"/>
      <c r="CW5" s="145"/>
      <c r="CX5" s="2"/>
      <c r="CY5" s="346" t="s">
        <v>344</v>
      </c>
      <c r="CZ5" s="144"/>
      <c r="DA5" s="144"/>
      <c r="DB5" s="144"/>
      <c r="DC5" s="144"/>
      <c r="DD5" s="144"/>
      <c r="DE5" s="144"/>
      <c r="DF5" s="144"/>
      <c r="DG5" s="144"/>
      <c r="DH5" s="144"/>
      <c r="DI5" s="144"/>
      <c r="DJ5" s="144"/>
      <c r="DK5" s="144"/>
      <c r="DL5" s="144"/>
      <c r="DM5" s="144"/>
      <c r="DN5" s="145"/>
      <c r="DO5" s="2"/>
      <c r="DP5" s="346" t="s">
        <v>345</v>
      </c>
      <c r="DQ5" s="144"/>
      <c r="DR5" s="144"/>
      <c r="DS5" s="144"/>
      <c r="DT5" s="144"/>
      <c r="DU5" s="144"/>
      <c r="DV5" s="144"/>
      <c r="DW5" s="144"/>
      <c r="DX5" s="144"/>
      <c r="DY5" s="144"/>
      <c r="DZ5" s="144"/>
      <c r="EA5" s="144"/>
      <c r="EB5" s="144"/>
      <c r="EC5" s="144"/>
      <c r="ED5" s="144"/>
      <c r="EE5" s="145"/>
      <c r="EF5" s="2"/>
    </row>
    <row r="6" ht="12.75" customHeight="1">
      <c r="A6" s="347"/>
      <c r="B6" s="8"/>
      <c r="C6" s="8"/>
      <c r="D6" s="8"/>
      <c r="E6" s="8"/>
      <c r="F6" s="8"/>
      <c r="G6" s="8"/>
      <c r="H6" s="8"/>
      <c r="I6" s="8"/>
      <c r="J6" s="8"/>
      <c r="K6" s="8"/>
      <c r="L6" s="8"/>
      <c r="M6" s="8"/>
      <c r="N6" s="8"/>
      <c r="O6" s="8"/>
      <c r="P6" s="348"/>
      <c r="Q6" s="2"/>
      <c r="R6" s="347"/>
      <c r="S6" s="8"/>
      <c r="T6" s="8"/>
      <c r="U6" s="8"/>
      <c r="V6" s="8"/>
      <c r="W6" s="8"/>
      <c r="X6" s="8"/>
      <c r="Y6" s="8"/>
      <c r="Z6" s="8"/>
      <c r="AA6" s="8"/>
      <c r="AB6" s="8"/>
      <c r="AC6" s="8"/>
      <c r="AD6" s="8"/>
      <c r="AE6" s="8"/>
      <c r="AF6" s="8"/>
      <c r="AG6" s="348"/>
      <c r="AH6" s="2"/>
      <c r="AI6" s="347"/>
      <c r="AJ6" s="8"/>
      <c r="AK6" s="8"/>
      <c r="AL6" s="8"/>
      <c r="AM6" s="8"/>
      <c r="AN6" s="8"/>
      <c r="AO6" s="8"/>
      <c r="AP6" s="8"/>
      <c r="AQ6" s="8"/>
      <c r="AR6" s="8"/>
      <c r="AS6" s="8"/>
      <c r="AT6" s="8"/>
      <c r="AU6" s="8"/>
      <c r="AV6" s="8"/>
      <c r="AW6" s="8"/>
      <c r="AX6" s="348"/>
      <c r="AY6" s="2"/>
      <c r="AZ6" s="347"/>
      <c r="BA6" s="8"/>
      <c r="BB6" s="8"/>
      <c r="BC6" s="8"/>
      <c r="BD6" s="8"/>
      <c r="BE6" s="8"/>
      <c r="BF6" s="8"/>
      <c r="BG6" s="8"/>
      <c r="BH6" s="8"/>
      <c r="BI6" s="8"/>
      <c r="BJ6" s="8"/>
      <c r="BK6" s="8"/>
      <c r="BL6" s="8"/>
      <c r="BM6" s="8"/>
      <c r="BN6" s="8"/>
      <c r="BO6" s="348"/>
      <c r="BP6" s="2"/>
      <c r="BQ6" s="347"/>
      <c r="BR6" s="8"/>
      <c r="BS6" s="8"/>
      <c r="BT6" s="8"/>
      <c r="BU6" s="8"/>
      <c r="BV6" s="8"/>
      <c r="BW6" s="8"/>
      <c r="BX6" s="8"/>
      <c r="BY6" s="8"/>
      <c r="BZ6" s="8"/>
      <c r="CA6" s="8"/>
      <c r="CB6" s="8"/>
      <c r="CC6" s="8"/>
      <c r="CD6" s="8"/>
      <c r="CE6" s="8"/>
      <c r="CF6" s="348"/>
      <c r="CG6" s="2"/>
      <c r="CH6" s="347"/>
      <c r="CI6" s="8"/>
      <c r="CJ6" s="8"/>
      <c r="CK6" s="8"/>
      <c r="CL6" s="8"/>
      <c r="CM6" s="8"/>
      <c r="CN6" s="8"/>
      <c r="CO6" s="8"/>
      <c r="CP6" s="8"/>
      <c r="CQ6" s="8"/>
      <c r="CR6" s="8"/>
      <c r="CS6" s="8"/>
      <c r="CT6" s="8"/>
      <c r="CU6" s="8"/>
      <c r="CV6" s="8"/>
      <c r="CW6" s="348"/>
      <c r="CX6" s="2"/>
      <c r="CY6" s="347"/>
      <c r="CZ6" s="8"/>
      <c r="DA6" s="8"/>
      <c r="DB6" s="8"/>
      <c r="DC6" s="8"/>
      <c r="DD6" s="8"/>
      <c r="DE6" s="8"/>
      <c r="DF6" s="8"/>
      <c r="DG6" s="8"/>
      <c r="DH6" s="8"/>
      <c r="DI6" s="8"/>
      <c r="DJ6" s="8"/>
      <c r="DK6" s="8"/>
      <c r="DL6" s="8"/>
      <c r="DM6" s="8"/>
      <c r="DN6" s="348"/>
      <c r="DO6" s="2"/>
      <c r="DP6" s="347"/>
      <c r="DQ6" s="8"/>
      <c r="DR6" s="8"/>
      <c r="DS6" s="8"/>
      <c r="DT6" s="8"/>
      <c r="DU6" s="8"/>
      <c r="DV6" s="8"/>
      <c r="DW6" s="8"/>
      <c r="DX6" s="8"/>
      <c r="DY6" s="8"/>
      <c r="DZ6" s="8"/>
      <c r="EA6" s="8"/>
      <c r="EB6" s="8"/>
      <c r="EC6" s="8"/>
      <c r="ED6" s="8"/>
      <c r="EE6" s="348"/>
      <c r="EF6" s="2"/>
    </row>
    <row r="7" ht="12.75" customHeight="1">
      <c r="A7" s="349" t="s">
        <v>346</v>
      </c>
      <c r="B7" s="144"/>
      <c r="C7" s="144"/>
      <c r="D7" s="144"/>
      <c r="E7" s="144"/>
      <c r="F7" s="144"/>
      <c r="G7" s="144"/>
      <c r="H7" s="144"/>
      <c r="I7" s="144"/>
      <c r="J7" s="144"/>
      <c r="K7" s="144"/>
      <c r="L7" s="144"/>
      <c r="M7" s="144"/>
      <c r="N7" s="144"/>
      <c r="O7" s="144"/>
      <c r="P7" s="145"/>
      <c r="Q7" s="2"/>
      <c r="R7" s="349" t="s">
        <v>346</v>
      </c>
      <c r="S7" s="144"/>
      <c r="T7" s="144"/>
      <c r="U7" s="144"/>
      <c r="V7" s="144"/>
      <c r="W7" s="144"/>
      <c r="X7" s="144"/>
      <c r="Y7" s="144"/>
      <c r="Z7" s="144"/>
      <c r="AA7" s="144"/>
      <c r="AB7" s="144"/>
      <c r="AC7" s="144"/>
      <c r="AD7" s="144"/>
      <c r="AE7" s="144"/>
      <c r="AF7" s="144"/>
      <c r="AG7" s="145"/>
      <c r="AH7" s="2"/>
      <c r="AI7" s="349" t="s">
        <v>346</v>
      </c>
      <c r="AJ7" s="144"/>
      <c r="AK7" s="144"/>
      <c r="AL7" s="144"/>
      <c r="AM7" s="144"/>
      <c r="AN7" s="144"/>
      <c r="AO7" s="144"/>
      <c r="AP7" s="144"/>
      <c r="AQ7" s="144"/>
      <c r="AR7" s="144"/>
      <c r="AS7" s="144"/>
      <c r="AT7" s="144"/>
      <c r="AU7" s="144"/>
      <c r="AV7" s="144"/>
      <c r="AW7" s="144"/>
      <c r="AX7" s="145"/>
      <c r="AY7" s="2"/>
      <c r="AZ7" s="349" t="s">
        <v>346</v>
      </c>
      <c r="BA7" s="144"/>
      <c r="BB7" s="144"/>
      <c r="BC7" s="144"/>
      <c r="BD7" s="144"/>
      <c r="BE7" s="144"/>
      <c r="BF7" s="144"/>
      <c r="BG7" s="144"/>
      <c r="BH7" s="144"/>
      <c r="BI7" s="144"/>
      <c r="BJ7" s="144"/>
      <c r="BK7" s="144"/>
      <c r="BL7" s="144"/>
      <c r="BM7" s="144"/>
      <c r="BN7" s="144"/>
      <c r="BO7" s="145"/>
      <c r="BP7" s="2"/>
      <c r="BQ7" s="349" t="s">
        <v>346</v>
      </c>
      <c r="BR7" s="144"/>
      <c r="BS7" s="144"/>
      <c r="BT7" s="144"/>
      <c r="BU7" s="144"/>
      <c r="BV7" s="144"/>
      <c r="BW7" s="144"/>
      <c r="BX7" s="144"/>
      <c r="BY7" s="144"/>
      <c r="BZ7" s="144"/>
      <c r="CA7" s="144"/>
      <c r="CB7" s="144"/>
      <c r="CC7" s="144"/>
      <c r="CD7" s="144"/>
      <c r="CE7" s="144"/>
      <c r="CF7" s="145"/>
      <c r="CG7" s="2"/>
      <c r="CH7" s="349" t="s">
        <v>346</v>
      </c>
      <c r="CI7" s="144"/>
      <c r="CJ7" s="144"/>
      <c r="CK7" s="144"/>
      <c r="CL7" s="144"/>
      <c r="CM7" s="144"/>
      <c r="CN7" s="144"/>
      <c r="CO7" s="144"/>
      <c r="CP7" s="144"/>
      <c r="CQ7" s="144"/>
      <c r="CR7" s="144"/>
      <c r="CS7" s="144"/>
      <c r="CT7" s="144"/>
      <c r="CU7" s="144"/>
      <c r="CV7" s="144"/>
      <c r="CW7" s="145"/>
      <c r="CX7" s="2"/>
      <c r="CY7" s="349" t="s">
        <v>346</v>
      </c>
      <c r="CZ7" s="144"/>
      <c r="DA7" s="144"/>
      <c r="DB7" s="144"/>
      <c r="DC7" s="144"/>
      <c r="DD7" s="144"/>
      <c r="DE7" s="144"/>
      <c r="DF7" s="144"/>
      <c r="DG7" s="144"/>
      <c r="DH7" s="144"/>
      <c r="DI7" s="144"/>
      <c r="DJ7" s="144"/>
      <c r="DK7" s="144"/>
      <c r="DL7" s="144"/>
      <c r="DM7" s="144"/>
      <c r="DN7" s="145"/>
      <c r="DO7" s="2"/>
      <c r="DP7" s="349" t="s">
        <v>346</v>
      </c>
      <c r="DQ7" s="144"/>
      <c r="DR7" s="144"/>
      <c r="DS7" s="144"/>
      <c r="DT7" s="144"/>
      <c r="DU7" s="144"/>
      <c r="DV7" s="144"/>
      <c r="DW7" s="144"/>
      <c r="DX7" s="144"/>
      <c r="DY7" s="144"/>
      <c r="DZ7" s="144"/>
      <c r="EA7" s="144"/>
      <c r="EB7" s="144"/>
      <c r="EC7" s="144"/>
      <c r="ED7" s="144"/>
      <c r="EE7" s="145"/>
      <c r="EF7" s="2"/>
    </row>
    <row r="8" ht="12.75" customHeight="1">
      <c r="A8" s="347"/>
      <c r="B8" s="8"/>
      <c r="C8" s="8"/>
      <c r="D8" s="8"/>
      <c r="E8" s="8"/>
      <c r="F8" s="8"/>
      <c r="G8" s="8"/>
      <c r="H8" s="8"/>
      <c r="I8" s="8"/>
      <c r="J8" s="8"/>
      <c r="K8" s="8"/>
      <c r="L8" s="8"/>
      <c r="M8" s="8"/>
      <c r="N8" s="8"/>
      <c r="O8" s="8"/>
      <c r="P8" s="348"/>
      <c r="Q8" s="2"/>
      <c r="R8" s="347"/>
      <c r="S8" s="8"/>
      <c r="T8" s="8"/>
      <c r="U8" s="8"/>
      <c r="V8" s="8"/>
      <c r="W8" s="8"/>
      <c r="X8" s="8"/>
      <c r="Y8" s="8"/>
      <c r="Z8" s="8"/>
      <c r="AA8" s="8"/>
      <c r="AB8" s="8"/>
      <c r="AC8" s="8"/>
      <c r="AD8" s="8"/>
      <c r="AE8" s="8"/>
      <c r="AF8" s="8"/>
      <c r="AG8" s="348"/>
      <c r="AH8" s="2"/>
      <c r="AI8" s="347"/>
      <c r="AJ8" s="8"/>
      <c r="AK8" s="8"/>
      <c r="AL8" s="8"/>
      <c r="AM8" s="8"/>
      <c r="AN8" s="8"/>
      <c r="AO8" s="8"/>
      <c r="AP8" s="8"/>
      <c r="AQ8" s="8"/>
      <c r="AR8" s="8"/>
      <c r="AS8" s="8"/>
      <c r="AT8" s="8"/>
      <c r="AU8" s="8"/>
      <c r="AV8" s="8"/>
      <c r="AW8" s="8"/>
      <c r="AX8" s="348"/>
      <c r="AY8" s="2"/>
      <c r="AZ8" s="347"/>
      <c r="BA8" s="8"/>
      <c r="BB8" s="8"/>
      <c r="BC8" s="8"/>
      <c r="BD8" s="8"/>
      <c r="BE8" s="8"/>
      <c r="BF8" s="8"/>
      <c r="BG8" s="8"/>
      <c r="BH8" s="8"/>
      <c r="BI8" s="8"/>
      <c r="BJ8" s="8"/>
      <c r="BK8" s="8"/>
      <c r="BL8" s="8"/>
      <c r="BM8" s="8"/>
      <c r="BN8" s="8"/>
      <c r="BO8" s="348"/>
      <c r="BP8" s="2"/>
      <c r="BQ8" s="347"/>
      <c r="BR8" s="8"/>
      <c r="BS8" s="8"/>
      <c r="BT8" s="8"/>
      <c r="BU8" s="8"/>
      <c r="BV8" s="8"/>
      <c r="BW8" s="8"/>
      <c r="BX8" s="8"/>
      <c r="BY8" s="8"/>
      <c r="BZ8" s="8"/>
      <c r="CA8" s="8"/>
      <c r="CB8" s="8"/>
      <c r="CC8" s="8"/>
      <c r="CD8" s="8"/>
      <c r="CE8" s="8"/>
      <c r="CF8" s="348"/>
      <c r="CG8" s="2"/>
      <c r="CH8" s="347"/>
      <c r="CI8" s="8"/>
      <c r="CJ8" s="8"/>
      <c r="CK8" s="8"/>
      <c r="CL8" s="8"/>
      <c r="CM8" s="8"/>
      <c r="CN8" s="8"/>
      <c r="CO8" s="8"/>
      <c r="CP8" s="8"/>
      <c r="CQ8" s="8"/>
      <c r="CR8" s="8"/>
      <c r="CS8" s="8"/>
      <c r="CT8" s="8"/>
      <c r="CU8" s="8"/>
      <c r="CV8" s="8"/>
      <c r="CW8" s="348"/>
      <c r="CX8" s="2"/>
      <c r="CY8" s="347"/>
      <c r="CZ8" s="8"/>
      <c r="DA8" s="8"/>
      <c r="DB8" s="8"/>
      <c r="DC8" s="8"/>
      <c r="DD8" s="8"/>
      <c r="DE8" s="8"/>
      <c r="DF8" s="8"/>
      <c r="DG8" s="8"/>
      <c r="DH8" s="8"/>
      <c r="DI8" s="8"/>
      <c r="DJ8" s="8"/>
      <c r="DK8" s="8"/>
      <c r="DL8" s="8"/>
      <c r="DM8" s="8"/>
      <c r="DN8" s="348"/>
      <c r="DO8" s="2"/>
      <c r="DP8" s="347"/>
      <c r="DQ8" s="8"/>
      <c r="DR8" s="8"/>
      <c r="DS8" s="8"/>
      <c r="DT8" s="8"/>
      <c r="DU8" s="8"/>
      <c r="DV8" s="8"/>
      <c r="DW8" s="8"/>
      <c r="DX8" s="8"/>
      <c r="DY8" s="8"/>
      <c r="DZ8" s="8"/>
      <c r="EA8" s="8"/>
      <c r="EB8" s="8"/>
      <c r="EC8" s="8"/>
      <c r="ED8" s="8"/>
      <c r="EE8" s="348"/>
      <c r="EF8" s="2"/>
    </row>
    <row r="9" ht="12.75" customHeight="1">
      <c r="A9" s="350" t="s">
        <v>347</v>
      </c>
      <c r="B9" s="144"/>
      <c r="C9" s="144"/>
      <c r="D9" s="351"/>
      <c r="E9" s="352" t="s">
        <v>348</v>
      </c>
      <c r="F9" s="145"/>
      <c r="G9" s="353"/>
      <c r="H9" s="354" t="s">
        <v>349</v>
      </c>
      <c r="I9" s="144"/>
      <c r="J9" s="144"/>
      <c r="K9" s="351"/>
      <c r="L9" s="352" t="s">
        <v>348</v>
      </c>
      <c r="M9" s="144"/>
      <c r="N9" s="144"/>
      <c r="O9" s="144"/>
      <c r="P9" s="145"/>
      <c r="Q9" s="2"/>
      <c r="R9" s="350" t="s">
        <v>347</v>
      </c>
      <c r="S9" s="144"/>
      <c r="T9" s="144"/>
      <c r="U9" s="351"/>
      <c r="V9" s="352" t="s">
        <v>348</v>
      </c>
      <c r="W9" s="145"/>
      <c r="X9" s="353"/>
      <c r="Y9" s="354" t="s">
        <v>349</v>
      </c>
      <c r="Z9" s="144"/>
      <c r="AA9" s="144"/>
      <c r="AB9" s="351"/>
      <c r="AC9" s="352" t="s">
        <v>348</v>
      </c>
      <c r="AD9" s="144"/>
      <c r="AE9" s="144"/>
      <c r="AF9" s="144"/>
      <c r="AG9" s="145"/>
      <c r="AH9" s="2"/>
      <c r="AI9" s="350" t="s">
        <v>347</v>
      </c>
      <c r="AJ9" s="144"/>
      <c r="AK9" s="144"/>
      <c r="AL9" s="351"/>
      <c r="AM9" s="352" t="s">
        <v>348</v>
      </c>
      <c r="AN9" s="145"/>
      <c r="AO9" s="353"/>
      <c r="AP9" s="354" t="s">
        <v>349</v>
      </c>
      <c r="AQ9" s="144"/>
      <c r="AR9" s="144"/>
      <c r="AS9" s="351"/>
      <c r="AT9" s="352" t="s">
        <v>348</v>
      </c>
      <c r="AU9" s="144"/>
      <c r="AV9" s="144"/>
      <c r="AW9" s="144"/>
      <c r="AX9" s="145"/>
      <c r="AY9" s="2"/>
      <c r="AZ9" s="350" t="s">
        <v>347</v>
      </c>
      <c r="BA9" s="144"/>
      <c r="BB9" s="144"/>
      <c r="BC9" s="351"/>
      <c r="BD9" s="352" t="s">
        <v>348</v>
      </c>
      <c r="BE9" s="145"/>
      <c r="BF9" s="353"/>
      <c r="BG9" s="354" t="s">
        <v>349</v>
      </c>
      <c r="BH9" s="144"/>
      <c r="BI9" s="144"/>
      <c r="BJ9" s="351"/>
      <c r="BK9" s="352" t="s">
        <v>348</v>
      </c>
      <c r="BL9" s="144"/>
      <c r="BM9" s="144"/>
      <c r="BN9" s="144"/>
      <c r="BO9" s="145"/>
      <c r="BP9" s="2"/>
      <c r="BQ9" s="350" t="s">
        <v>347</v>
      </c>
      <c r="BR9" s="144"/>
      <c r="BS9" s="144"/>
      <c r="BT9" s="351"/>
      <c r="BU9" s="352" t="s">
        <v>348</v>
      </c>
      <c r="BV9" s="145"/>
      <c r="BW9" s="353"/>
      <c r="BX9" s="354" t="s">
        <v>349</v>
      </c>
      <c r="BY9" s="144"/>
      <c r="BZ9" s="144"/>
      <c r="CA9" s="351"/>
      <c r="CB9" s="352" t="s">
        <v>348</v>
      </c>
      <c r="CC9" s="144"/>
      <c r="CD9" s="144"/>
      <c r="CE9" s="144"/>
      <c r="CF9" s="145"/>
      <c r="CG9" s="2"/>
      <c r="CH9" s="350" t="s">
        <v>347</v>
      </c>
      <c r="CI9" s="144"/>
      <c r="CJ9" s="144"/>
      <c r="CK9" s="351"/>
      <c r="CL9" s="352" t="s">
        <v>348</v>
      </c>
      <c r="CM9" s="145"/>
      <c r="CN9" s="353"/>
      <c r="CO9" s="354" t="s">
        <v>349</v>
      </c>
      <c r="CP9" s="144"/>
      <c r="CQ9" s="144"/>
      <c r="CR9" s="351"/>
      <c r="CS9" s="352" t="s">
        <v>348</v>
      </c>
      <c r="CT9" s="144"/>
      <c r="CU9" s="144"/>
      <c r="CV9" s="144"/>
      <c r="CW9" s="145"/>
      <c r="CX9" s="2"/>
      <c r="CY9" s="350" t="s">
        <v>347</v>
      </c>
      <c r="CZ9" s="144"/>
      <c r="DA9" s="144"/>
      <c r="DB9" s="351"/>
      <c r="DC9" s="352" t="s">
        <v>348</v>
      </c>
      <c r="DD9" s="145"/>
      <c r="DE9" s="353"/>
      <c r="DF9" s="354" t="s">
        <v>349</v>
      </c>
      <c r="DG9" s="144"/>
      <c r="DH9" s="144"/>
      <c r="DI9" s="351"/>
      <c r="DJ9" s="352" t="s">
        <v>348</v>
      </c>
      <c r="DK9" s="144"/>
      <c r="DL9" s="144"/>
      <c r="DM9" s="144"/>
      <c r="DN9" s="145"/>
      <c r="DO9" s="2"/>
      <c r="DP9" s="350" t="s">
        <v>347</v>
      </c>
      <c r="DQ9" s="144"/>
      <c r="DR9" s="144"/>
      <c r="DS9" s="351"/>
      <c r="DT9" s="352" t="s">
        <v>348</v>
      </c>
      <c r="DU9" s="145"/>
      <c r="DV9" s="353"/>
      <c r="DW9" s="354" t="s">
        <v>349</v>
      </c>
      <c r="DX9" s="144"/>
      <c r="DY9" s="144"/>
      <c r="DZ9" s="351"/>
      <c r="EA9" s="352" t="s">
        <v>348</v>
      </c>
      <c r="EB9" s="144"/>
      <c r="EC9" s="144"/>
      <c r="ED9" s="144"/>
      <c r="EE9" s="145"/>
      <c r="EF9" s="2"/>
    </row>
    <row r="10" ht="12.75" customHeight="1">
      <c r="A10" s="355"/>
      <c r="B10" s="60"/>
      <c r="C10" s="60"/>
      <c r="D10" s="94"/>
      <c r="E10" s="59"/>
      <c r="F10" s="356"/>
      <c r="G10" s="2"/>
      <c r="H10" s="355"/>
      <c r="I10" s="60"/>
      <c r="J10" s="60"/>
      <c r="K10" s="94"/>
      <c r="L10" s="59"/>
      <c r="M10" s="60"/>
      <c r="N10" s="60"/>
      <c r="O10" s="60"/>
      <c r="P10" s="356"/>
      <c r="Q10" s="2"/>
      <c r="R10" s="355"/>
      <c r="S10" s="60"/>
      <c r="T10" s="60"/>
      <c r="U10" s="94"/>
      <c r="V10" s="59"/>
      <c r="W10" s="356"/>
      <c r="X10" s="2"/>
      <c r="Y10" s="355"/>
      <c r="Z10" s="60"/>
      <c r="AA10" s="60"/>
      <c r="AB10" s="94"/>
      <c r="AC10" s="59"/>
      <c r="AD10" s="60"/>
      <c r="AE10" s="60"/>
      <c r="AF10" s="60"/>
      <c r="AG10" s="356"/>
      <c r="AH10" s="2"/>
      <c r="AI10" s="355"/>
      <c r="AJ10" s="60"/>
      <c r="AK10" s="60"/>
      <c r="AL10" s="94"/>
      <c r="AM10" s="59"/>
      <c r="AN10" s="356"/>
      <c r="AO10" s="2"/>
      <c r="AP10" s="355"/>
      <c r="AQ10" s="60"/>
      <c r="AR10" s="60"/>
      <c r="AS10" s="94"/>
      <c r="AT10" s="59"/>
      <c r="AU10" s="60"/>
      <c r="AV10" s="60"/>
      <c r="AW10" s="60"/>
      <c r="AX10" s="356"/>
      <c r="AY10" s="2"/>
      <c r="AZ10" s="355"/>
      <c r="BA10" s="60"/>
      <c r="BB10" s="60"/>
      <c r="BC10" s="94"/>
      <c r="BD10" s="59"/>
      <c r="BE10" s="356"/>
      <c r="BF10" s="2"/>
      <c r="BG10" s="355"/>
      <c r="BH10" s="60"/>
      <c r="BI10" s="60"/>
      <c r="BJ10" s="94"/>
      <c r="BK10" s="59"/>
      <c r="BL10" s="60"/>
      <c r="BM10" s="60"/>
      <c r="BN10" s="60"/>
      <c r="BO10" s="356"/>
      <c r="BP10" s="2"/>
      <c r="BQ10" s="355"/>
      <c r="BR10" s="60"/>
      <c r="BS10" s="60"/>
      <c r="BT10" s="94"/>
      <c r="BU10" s="59"/>
      <c r="BV10" s="356"/>
      <c r="BW10" s="2"/>
      <c r="BX10" s="355"/>
      <c r="BY10" s="60"/>
      <c r="BZ10" s="60"/>
      <c r="CA10" s="94"/>
      <c r="CB10" s="59"/>
      <c r="CC10" s="60"/>
      <c r="CD10" s="60"/>
      <c r="CE10" s="60"/>
      <c r="CF10" s="356"/>
      <c r="CG10" s="2"/>
      <c r="CH10" s="355"/>
      <c r="CI10" s="60"/>
      <c r="CJ10" s="60"/>
      <c r="CK10" s="94"/>
      <c r="CL10" s="59"/>
      <c r="CM10" s="356"/>
      <c r="CN10" s="2"/>
      <c r="CO10" s="355"/>
      <c r="CP10" s="60"/>
      <c r="CQ10" s="60"/>
      <c r="CR10" s="94"/>
      <c r="CS10" s="59"/>
      <c r="CT10" s="60"/>
      <c r="CU10" s="60"/>
      <c r="CV10" s="60"/>
      <c r="CW10" s="356"/>
      <c r="CX10" s="2"/>
      <c r="CY10" s="355"/>
      <c r="CZ10" s="60"/>
      <c r="DA10" s="60"/>
      <c r="DB10" s="94"/>
      <c r="DC10" s="59"/>
      <c r="DD10" s="356"/>
      <c r="DE10" s="2"/>
      <c r="DF10" s="355"/>
      <c r="DG10" s="60"/>
      <c r="DH10" s="60"/>
      <c r="DI10" s="94"/>
      <c r="DJ10" s="59"/>
      <c r="DK10" s="60"/>
      <c r="DL10" s="60"/>
      <c r="DM10" s="60"/>
      <c r="DN10" s="356"/>
      <c r="DO10" s="2"/>
      <c r="DP10" s="355"/>
      <c r="DQ10" s="60"/>
      <c r="DR10" s="60"/>
      <c r="DS10" s="94"/>
      <c r="DT10" s="59"/>
      <c r="DU10" s="356"/>
      <c r="DV10" s="2"/>
      <c r="DW10" s="355"/>
      <c r="DX10" s="60"/>
      <c r="DY10" s="60"/>
      <c r="DZ10" s="94"/>
      <c r="EA10" s="59"/>
      <c r="EB10" s="60"/>
      <c r="EC10" s="60"/>
      <c r="ED10" s="60"/>
      <c r="EE10" s="356"/>
      <c r="EF10" s="2"/>
    </row>
    <row r="11" ht="12.75" customHeight="1">
      <c r="A11" s="357" t="str">
        <f>IF(E9="N/A","Please explain why not applicable","" )</f>
        <v/>
      </c>
      <c r="B11" s="35"/>
      <c r="C11" s="35"/>
      <c r="D11" s="35"/>
      <c r="E11" s="35"/>
      <c r="F11" s="358"/>
      <c r="G11" s="2"/>
      <c r="H11" s="359" t="str">
        <f>IF(L9="Performed own test","Please add pictures of test piece below and bring video to technical inspection","" )</f>
        <v/>
      </c>
      <c r="I11" s="35"/>
      <c r="J11" s="35"/>
      <c r="K11" s="35"/>
      <c r="L11" s="35"/>
      <c r="M11" s="35"/>
      <c r="N11" s="35"/>
      <c r="O11" s="35"/>
      <c r="P11" s="358"/>
      <c r="Q11" s="360"/>
      <c r="R11" s="357" t="str">
        <f>IF(V9="N/A","Please explain why not applicable","" )</f>
        <v/>
      </c>
      <c r="S11" s="35"/>
      <c r="T11" s="35"/>
      <c r="U11" s="35"/>
      <c r="V11" s="35"/>
      <c r="W11" s="358"/>
      <c r="X11" s="2"/>
      <c r="Y11" s="359" t="str">
        <f>IF(AC9="Performed own test","Please add pictures of test piece below and bring video to technical inspection","" )</f>
        <v/>
      </c>
      <c r="Z11" s="35"/>
      <c r="AA11" s="35"/>
      <c r="AB11" s="35"/>
      <c r="AC11" s="35"/>
      <c r="AD11" s="35"/>
      <c r="AE11" s="35"/>
      <c r="AF11" s="35"/>
      <c r="AG11" s="358"/>
      <c r="AH11" s="2"/>
      <c r="AI11" s="357" t="str">
        <f>IF(AM9="N/A","Please explain why not applicable","" )</f>
        <v/>
      </c>
      <c r="AJ11" s="35"/>
      <c r="AK11" s="35"/>
      <c r="AL11" s="35"/>
      <c r="AM11" s="35"/>
      <c r="AN11" s="358"/>
      <c r="AO11" s="2"/>
      <c r="AP11" s="359" t="str">
        <f>IF(AT9="Performed own test","Please add pictures of test piece below and bring video to technical inspection","" )</f>
        <v/>
      </c>
      <c r="AQ11" s="35"/>
      <c r="AR11" s="35"/>
      <c r="AS11" s="35"/>
      <c r="AT11" s="35"/>
      <c r="AU11" s="35"/>
      <c r="AV11" s="35"/>
      <c r="AW11" s="35"/>
      <c r="AX11" s="358"/>
      <c r="AY11" s="2"/>
      <c r="AZ11" s="357" t="str">
        <f>IF(BD9="N/A","Please explain why not applicable","" )</f>
        <v/>
      </c>
      <c r="BA11" s="35"/>
      <c r="BB11" s="35"/>
      <c r="BC11" s="35"/>
      <c r="BD11" s="35"/>
      <c r="BE11" s="358"/>
      <c r="BF11" s="2"/>
      <c r="BG11" s="359" t="str">
        <f>IF(BK9="Performed own test","Please add pictures of test piece below and bring video to technical inspection","" )</f>
        <v/>
      </c>
      <c r="BH11" s="35"/>
      <c r="BI11" s="35"/>
      <c r="BJ11" s="35"/>
      <c r="BK11" s="35"/>
      <c r="BL11" s="35"/>
      <c r="BM11" s="35"/>
      <c r="BN11" s="35"/>
      <c r="BO11" s="358"/>
      <c r="BP11" s="2"/>
      <c r="BQ11" s="357" t="str">
        <f>IF(BU9="N/A","Please explain why not applicable","" )</f>
        <v/>
      </c>
      <c r="BR11" s="35"/>
      <c r="BS11" s="35"/>
      <c r="BT11" s="35"/>
      <c r="BU11" s="35"/>
      <c r="BV11" s="358"/>
      <c r="BW11" s="2"/>
      <c r="BX11" s="359" t="str">
        <f>IF(CB9="Performed own test","Please add pictures of test piece below and bring video to technical inspection","" )</f>
        <v/>
      </c>
      <c r="BY11" s="35"/>
      <c r="BZ11" s="35"/>
      <c r="CA11" s="35"/>
      <c r="CB11" s="35"/>
      <c r="CC11" s="35"/>
      <c r="CD11" s="35"/>
      <c r="CE11" s="35"/>
      <c r="CF11" s="358"/>
      <c r="CG11" s="2"/>
      <c r="CH11" s="357" t="str">
        <f>IF(CL9="N/A","Please explain why not applicable","" )</f>
        <v/>
      </c>
      <c r="CI11" s="35"/>
      <c r="CJ11" s="35"/>
      <c r="CK11" s="35"/>
      <c r="CL11" s="35"/>
      <c r="CM11" s="358"/>
      <c r="CN11" s="2"/>
      <c r="CO11" s="359" t="str">
        <f>IF(CS9="Performed own test","Please add pictures of test piece below and bring video to technical inspection","" )</f>
        <v/>
      </c>
      <c r="CP11" s="35"/>
      <c r="CQ11" s="35"/>
      <c r="CR11" s="35"/>
      <c r="CS11" s="35"/>
      <c r="CT11" s="35"/>
      <c r="CU11" s="35"/>
      <c r="CV11" s="35"/>
      <c r="CW11" s="358"/>
      <c r="CX11" s="2"/>
      <c r="CY11" s="357" t="str">
        <f>IF(DC9="N/A","Please explain why not applicable","" )</f>
        <v/>
      </c>
      <c r="CZ11" s="35"/>
      <c r="DA11" s="35"/>
      <c r="DB11" s="35"/>
      <c r="DC11" s="35"/>
      <c r="DD11" s="358"/>
      <c r="DE11" s="2"/>
      <c r="DF11" s="359" t="str">
        <f>IF(DJ9="Performed own test","Please add pictures of test piece below and bring video to technical inspection","" )</f>
        <v/>
      </c>
      <c r="DG11" s="35"/>
      <c r="DH11" s="35"/>
      <c r="DI11" s="35"/>
      <c r="DJ11" s="35"/>
      <c r="DK11" s="35"/>
      <c r="DL11" s="35"/>
      <c r="DM11" s="35"/>
      <c r="DN11" s="358"/>
      <c r="DO11" s="2"/>
      <c r="DP11" s="357" t="str">
        <f>IF(DT9="N/A","Please explain why not applicable","" )</f>
        <v/>
      </c>
      <c r="DQ11" s="35"/>
      <c r="DR11" s="35"/>
      <c r="DS11" s="35"/>
      <c r="DT11" s="35"/>
      <c r="DU11" s="358"/>
      <c r="DV11" s="2"/>
      <c r="DW11" s="359" t="str">
        <f>IF(EA9="Performed own test","Please add pictures of test piece below and bring video to technical inspection","" )</f>
        <v/>
      </c>
      <c r="DX11" s="35"/>
      <c r="DY11" s="35"/>
      <c r="DZ11" s="35"/>
      <c r="EA11" s="35"/>
      <c r="EB11" s="35"/>
      <c r="EC11" s="35"/>
      <c r="ED11" s="35"/>
      <c r="EE11" s="358"/>
      <c r="EF11" s="2"/>
    </row>
    <row r="12" ht="12.75" customHeight="1">
      <c r="A12" s="347"/>
      <c r="B12" s="8"/>
      <c r="C12" s="8"/>
      <c r="D12" s="8"/>
      <c r="E12" s="8"/>
      <c r="F12" s="348"/>
      <c r="G12" s="2"/>
      <c r="H12" s="347"/>
      <c r="I12" s="8"/>
      <c r="J12" s="8"/>
      <c r="K12" s="8"/>
      <c r="L12" s="8"/>
      <c r="M12" s="8"/>
      <c r="N12" s="8"/>
      <c r="O12" s="8"/>
      <c r="P12" s="348"/>
      <c r="Q12" s="360"/>
      <c r="R12" s="347"/>
      <c r="S12" s="8"/>
      <c r="T12" s="8"/>
      <c r="U12" s="8"/>
      <c r="V12" s="8"/>
      <c r="W12" s="348"/>
      <c r="X12" s="2"/>
      <c r="Y12" s="347"/>
      <c r="Z12" s="8"/>
      <c r="AA12" s="8"/>
      <c r="AB12" s="8"/>
      <c r="AC12" s="8"/>
      <c r="AD12" s="8"/>
      <c r="AE12" s="8"/>
      <c r="AF12" s="8"/>
      <c r="AG12" s="348"/>
      <c r="AH12" s="2"/>
      <c r="AI12" s="347"/>
      <c r="AJ12" s="8"/>
      <c r="AK12" s="8"/>
      <c r="AL12" s="8"/>
      <c r="AM12" s="8"/>
      <c r="AN12" s="348"/>
      <c r="AO12" s="2"/>
      <c r="AP12" s="347"/>
      <c r="AQ12" s="8"/>
      <c r="AR12" s="8"/>
      <c r="AS12" s="8"/>
      <c r="AT12" s="8"/>
      <c r="AU12" s="8"/>
      <c r="AV12" s="8"/>
      <c r="AW12" s="8"/>
      <c r="AX12" s="348"/>
      <c r="AY12" s="2"/>
      <c r="AZ12" s="347"/>
      <c r="BA12" s="8"/>
      <c r="BB12" s="8"/>
      <c r="BC12" s="8"/>
      <c r="BD12" s="8"/>
      <c r="BE12" s="348"/>
      <c r="BF12" s="2"/>
      <c r="BG12" s="347"/>
      <c r="BH12" s="8"/>
      <c r="BI12" s="8"/>
      <c r="BJ12" s="8"/>
      <c r="BK12" s="8"/>
      <c r="BL12" s="8"/>
      <c r="BM12" s="8"/>
      <c r="BN12" s="8"/>
      <c r="BO12" s="348"/>
      <c r="BP12" s="2"/>
      <c r="BQ12" s="347"/>
      <c r="BR12" s="8"/>
      <c r="BS12" s="8"/>
      <c r="BT12" s="8"/>
      <c r="BU12" s="8"/>
      <c r="BV12" s="348"/>
      <c r="BW12" s="2"/>
      <c r="BX12" s="347"/>
      <c r="BY12" s="8"/>
      <c r="BZ12" s="8"/>
      <c r="CA12" s="8"/>
      <c r="CB12" s="8"/>
      <c r="CC12" s="8"/>
      <c r="CD12" s="8"/>
      <c r="CE12" s="8"/>
      <c r="CF12" s="348"/>
      <c r="CG12" s="2"/>
      <c r="CH12" s="347"/>
      <c r="CI12" s="8"/>
      <c r="CJ12" s="8"/>
      <c r="CK12" s="8"/>
      <c r="CL12" s="8"/>
      <c r="CM12" s="348"/>
      <c r="CN12" s="2"/>
      <c r="CO12" s="347"/>
      <c r="CP12" s="8"/>
      <c r="CQ12" s="8"/>
      <c r="CR12" s="8"/>
      <c r="CS12" s="8"/>
      <c r="CT12" s="8"/>
      <c r="CU12" s="8"/>
      <c r="CV12" s="8"/>
      <c r="CW12" s="348"/>
      <c r="CX12" s="2"/>
      <c r="CY12" s="347"/>
      <c r="CZ12" s="8"/>
      <c r="DA12" s="8"/>
      <c r="DB12" s="8"/>
      <c r="DC12" s="8"/>
      <c r="DD12" s="348"/>
      <c r="DE12" s="2"/>
      <c r="DF12" s="347"/>
      <c r="DG12" s="8"/>
      <c r="DH12" s="8"/>
      <c r="DI12" s="8"/>
      <c r="DJ12" s="8"/>
      <c r="DK12" s="8"/>
      <c r="DL12" s="8"/>
      <c r="DM12" s="8"/>
      <c r="DN12" s="348"/>
      <c r="DO12" s="2"/>
      <c r="DP12" s="347"/>
      <c r="DQ12" s="8"/>
      <c r="DR12" s="8"/>
      <c r="DS12" s="8"/>
      <c r="DT12" s="8"/>
      <c r="DU12" s="348"/>
      <c r="DV12" s="2"/>
      <c r="DW12" s="347"/>
      <c r="DX12" s="8"/>
      <c r="DY12" s="8"/>
      <c r="DZ12" s="8"/>
      <c r="EA12" s="8"/>
      <c r="EB12" s="8"/>
      <c r="EC12" s="8"/>
      <c r="ED12" s="8"/>
      <c r="EE12" s="348"/>
      <c r="EF12" s="2"/>
    </row>
    <row r="13" ht="12.75" customHeight="1">
      <c r="A13" s="361" t="s">
        <v>350</v>
      </c>
      <c r="B13" s="144"/>
      <c r="C13" s="144"/>
      <c r="D13" s="144"/>
      <c r="E13" s="144"/>
      <c r="F13" s="144"/>
      <c r="G13" s="144"/>
      <c r="H13" s="144"/>
      <c r="I13" s="144"/>
      <c r="J13" s="144"/>
      <c r="K13" s="144"/>
      <c r="L13" s="144"/>
      <c r="M13" s="144"/>
      <c r="N13" s="144"/>
      <c r="O13" s="144"/>
      <c r="P13" s="145"/>
      <c r="Q13" s="2"/>
      <c r="R13" s="361" t="s">
        <v>350</v>
      </c>
      <c r="S13" s="144"/>
      <c r="T13" s="144"/>
      <c r="U13" s="144"/>
      <c r="V13" s="144"/>
      <c r="W13" s="144"/>
      <c r="X13" s="144"/>
      <c r="Y13" s="144"/>
      <c r="Z13" s="144"/>
      <c r="AA13" s="144"/>
      <c r="AB13" s="144"/>
      <c r="AC13" s="144"/>
      <c r="AD13" s="144"/>
      <c r="AE13" s="144"/>
      <c r="AF13" s="144"/>
      <c r="AG13" s="145"/>
      <c r="AH13" s="2"/>
      <c r="AI13" s="361" t="s">
        <v>350</v>
      </c>
      <c r="AJ13" s="144"/>
      <c r="AK13" s="144"/>
      <c r="AL13" s="144"/>
      <c r="AM13" s="144"/>
      <c r="AN13" s="144"/>
      <c r="AO13" s="144"/>
      <c r="AP13" s="144"/>
      <c r="AQ13" s="144"/>
      <c r="AR13" s="144"/>
      <c r="AS13" s="144"/>
      <c r="AT13" s="144"/>
      <c r="AU13" s="144"/>
      <c r="AV13" s="144"/>
      <c r="AW13" s="144"/>
      <c r="AX13" s="145"/>
      <c r="AY13" s="2"/>
      <c r="AZ13" s="361" t="s">
        <v>350</v>
      </c>
      <c r="BA13" s="144"/>
      <c r="BB13" s="144"/>
      <c r="BC13" s="144"/>
      <c r="BD13" s="144"/>
      <c r="BE13" s="144"/>
      <c r="BF13" s="144"/>
      <c r="BG13" s="144"/>
      <c r="BH13" s="144"/>
      <c r="BI13" s="144"/>
      <c r="BJ13" s="144"/>
      <c r="BK13" s="144"/>
      <c r="BL13" s="144"/>
      <c r="BM13" s="144"/>
      <c r="BN13" s="144"/>
      <c r="BO13" s="145"/>
      <c r="BP13" s="2"/>
      <c r="BQ13" s="361" t="s">
        <v>350</v>
      </c>
      <c r="BR13" s="144"/>
      <c r="BS13" s="144"/>
      <c r="BT13" s="144"/>
      <c r="BU13" s="144"/>
      <c r="BV13" s="144"/>
      <c r="BW13" s="144"/>
      <c r="BX13" s="144"/>
      <c r="BY13" s="144"/>
      <c r="BZ13" s="144"/>
      <c r="CA13" s="144"/>
      <c r="CB13" s="144"/>
      <c r="CC13" s="144"/>
      <c r="CD13" s="144"/>
      <c r="CE13" s="144"/>
      <c r="CF13" s="145"/>
      <c r="CG13" s="2"/>
      <c r="CH13" s="361" t="s">
        <v>350</v>
      </c>
      <c r="CI13" s="144"/>
      <c r="CJ13" s="144"/>
      <c r="CK13" s="144"/>
      <c r="CL13" s="144"/>
      <c r="CM13" s="144"/>
      <c r="CN13" s="144"/>
      <c r="CO13" s="144"/>
      <c r="CP13" s="144"/>
      <c r="CQ13" s="144"/>
      <c r="CR13" s="144"/>
      <c r="CS13" s="144"/>
      <c r="CT13" s="144"/>
      <c r="CU13" s="144"/>
      <c r="CV13" s="144"/>
      <c r="CW13" s="145"/>
      <c r="CX13" s="2"/>
      <c r="CY13" s="361" t="s">
        <v>350</v>
      </c>
      <c r="CZ13" s="144"/>
      <c r="DA13" s="144"/>
      <c r="DB13" s="144"/>
      <c r="DC13" s="144"/>
      <c r="DD13" s="144"/>
      <c r="DE13" s="144"/>
      <c r="DF13" s="144"/>
      <c r="DG13" s="144"/>
      <c r="DH13" s="144"/>
      <c r="DI13" s="144"/>
      <c r="DJ13" s="144"/>
      <c r="DK13" s="144"/>
      <c r="DL13" s="144"/>
      <c r="DM13" s="144"/>
      <c r="DN13" s="145"/>
      <c r="DO13" s="2"/>
      <c r="DP13" s="361" t="s">
        <v>350</v>
      </c>
      <c r="DQ13" s="144"/>
      <c r="DR13" s="144"/>
      <c r="DS13" s="144"/>
      <c r="DT13" s="144"/>
      <c r="DU13" s="144"/>
      <c r="DV13" s="144"/>
      <c r="DW13" s="144"/>
      <c r="DX13" s="144"/>
      <c r="DY13" s="144"/>
      <c r="DZ13" s="144"/>
      <c r="EA13" s="144"/>
      <c r="EB13" s="144"/>
      <c r="EC13" s="144"/>
      <c r="ED13" s="144"/>
      <c r="EE13" s="145"/>
      <c r="EF13" s="2"/>
    </row>
    <row r="14" ht="12.75" customHeight="1">
      <c r="A14" s="147"/>
      <c r="B14" s="148"/>
      <c r="C14" s="148"/>
      <c r="D14" s="148"/>
      <c r="E14" s="148"/>
      <c r="F14" s="148"/>
      <c r="G14" s="148"/>
      <c r="H14" s="148"/>
      <c r="I14" s="148"/>
      <c r="J14" s="148"/>
      <c r="K14" s="148"/>
      <c r="L14" s="148"/>
      <c r="M14" s="148"/>
      <c r="N14" s="148"/>
      <c r="O14" s="148"/>
      <c r="P14" s="149"/>
      <c r="Q14" s="2"/>
      <c r="R14" s="147"/>
      <c r="S14" s="148"/>
      <c r="T14" s="148"/>
      <c r="U14" s="148"/>
      <c r="V14" s="148"/>
      <c r="W14" s="148"/>
      <c r="X14" s="148"/>
      <c r="Y14" s="148"/>
      <c r="Z14" s="148"/>
      <c r="AA14" s="148"/>
      <c r="AB14" s="148"/>
      <c r="AC14" s="148"/>
      <c r="AD14" s="148"/>
      <c r="AE14" s="148"/>
      <c r="AF14" s="148"/>
      <c r="AG14" s="149"/>
      <c r="AH14" s="2"/>
      <c r="AI14" s="147"/>
      <c r="AJ14" s="148"/>
      <c r="AK14" s="148"/>
      <c r="AL14" s="148"/>
      <c r="AM14" s="148"/>
      <c r="AN14" s="148"/>
      <c r="AO14" s="148"/>
      <c r="AP14" s="148"/>
      <c r="AQ14" s="148"/>
      <c r="AR14" s="148"/>
      <c r="AS14" s="148"/>
      <c r="AT14" s="148"/>
      <c r="AU14" s="148"/>
      <c r="AV14" s="148"/>
      <c r="AW14" s="148"/>
      <c r="AX14" s="149"/>
      <c r="AY14" s="2"/>
      <c r="AZ14" s="147"/>
      <c r="BA14" s="148"/>
      <c r="BB14" s="148"/>
      <c r="BC14" s="148"/>
      <c r="BD14" s="148"/>
      <c r="BE14" s="148"/>
      <c r="BF14" s="148"/>
      <c r="BG14" s="148"/>
      <c r="BH14" s="148"/>
      <c r="BI14" s="148"/>
      <c r="BJ14" s="148"/>
      <c r="BK14" s="148"/>
      <c r="BL14" s="148"/>
      <c r="BM14" s="148"/>
      <c r="BN14" s="148"/>
      <c r="BO14" s="149"/>
      <c r="BP14" s="2"/>
      <c r="BQ14" s="147"/>
      <c r="BR14" s="148"/>
      <c r="BS14" s="148"/>
      <c r="BT14" s="148"/>
      <c r="BU14" s="148"/>
      <c r="BV14" s="148"/>
      <c r="BW14" s="148"/>
      <c r="BX14" s="148"/>
      <c r="BY14" s="148"/>
      <c r="BZ14" s="148"/>
      <c r="CA14" s="148"/>
      <c r="CB14" s="148"/>
      <c r="CC14" s="148"/>
      <c r="CD14" s="148"/>
      <c r="CE14" s="148"/>
      <c r="CF14" s="149"/>
      <c r="CG14" s="2"/>
      <c r="CH14" s="147"/>
      <c r="CI14" s="148"/>
      <c r="CJ14" s="148"/>
      <c r="CK14" s="148"/>
      <c r="CL14" s="148"/>
      <c r="CM14" s="148"/>
      <c r="CN14" s="148"/>
      <c r="CO14" s="148"/>
      <c r="CP14" s="148"/>
      <c r="CQ14" s="148"/>
      <c r="CR14" s="148"/>
      <c r="CS14" s="148"/>
      <c r="CT14" s="148"/>
      <c r="CU14" s="148"/>
      <c r="CV14" s="148"/>
      <c r="CW14" s="149"/>
      <c r="CX14" s="2"/>
      <c r="CY14" s="147"/>
      <c r="CZ14" s="148"/>
      <c r="DA14" s="148"/>
      <c r="DB14" s="148"/>
      <c r="DC14" s="148"/>
      <c r="DD14" s="148"/>
      <c r="DE14" s="148"/>
      <c r="DF14" s="148"/>
      <c r="DG14" s="148"/>
      <c r="DH14" s="148"/>
      <c r="DI14" s="148"/>
      <c r="DJ14" s="148"/>
      <c r="DK14" s="148"/>
      <c r="DL14" s="148"/>
      <c r="DM14" s="148"/>
      <c r="DN14" s="149"/>
      <c r="DO14" s="2"/>
      <c r="DP14" s="147"/>
      <c r="DQ14" s="148"/>
      <c r="DR14" s="148"/>
      <c r="DS14" s="148"/>
      <c r="DT14" s="148"/>
      <c r="DU14" s="148"/>
      <c r="DV14" s="148"/>
      <c r="DW14" s="148"/>
      <c r="DX14" s="148"/>
      <c r="DY14" s="148"/>
      <c r="DZ14" s="148"/>
      <c r="EA14" s="148"/>
      <c r="EB14" s="148"/>
      <c r="EC14" s="148"/>
      <c r="ED14" s="148"/>
      <c r="EE14" s="149"/>
      <c r="EF14" s="2"/>
    </row>
    <row r="15" ht="12.75" customHeight="1">
      <c r="A15" s="191"/>
      <c r="B15" s="51"/>
      <c r="C15" s="51"/>
      <c r="D15" s="51"/>
      <c r="E15" s="51"/>
      <c r="F15" s="51"/>
      <c r="G15" s="51"/>
      <c r="H15" s="51"/>
      <c r="I15" s="51"/>
      <c r="J15" s="51"/>
      <c r="K15" s="51"/>
      <c r="L15" s="51"/>
      <c r="M15" s="51"/>
      <c r="N15" s="51"/>
      <c r="O15" s="51"/>
      <c r="P15" s="167"/>
      <c r="Q15" s="2"/>
      <c r="R15" s="191"/>
      <c r="S15" s="51"/>
      <c r="T15" s="51"/>
      <c r="U15" s="51"/>
      <c r="V15" s="51"/>
      <c r="W15" s="51"/>
      <c r="X15" s="51"/>
      <c r="Y15" s="51"/>
      <c r="Z15" s="51"/>
      <c r="AA15" s="51"/>
      <c r="AB15" s="51"/>
      <c r="AC15" s="51"/>
      <c r="AD15" s="51"/>
      <c r="AE15" s="51"/>
      <c r="AF15" s="51"/>
      <c r="AG15" s="167"/>
      <c r="AH15" s="2"/>
      <c r="AI15" s="191"/>
      <c r="AJ15" s="51"/>
      <c r="AK15" s="51"/>
      <c r="AL15" s="51"/>
      <c r="AM15" s="51"/>
      <c r="AN15" s="51"/>
      <c r="AO15" s="51"/>
      <c r="AP15" s="51"/>
      <c r="AQ15" s="51"/>
      <c r="AR15" s="51"/>
      <c r="AS15" s="51"/>
      <c r="AT15" s="51"/>
      <c r="AU15" s="51"/>
      <c r="AV15" s="51"/>
      <c r="AW15" s="51"/>
      <c r="AX15" s="167"/>
      <c r="AY15" s="2"/>
      <c r="AZ15" s="191"/>
      <c r="BA15" s="51"/>
      <c r="BB15" s="51"/>
      <c r="BC15" s="51"/>
      <c r="BD15" s="51"/>
      <c r="BE15" s="51"/>
      <c r="BF15" s="51"/>
      <c r="BG15" s="51"/>
      <c r="BH15" s="51"/>
      <c r="BI15" s="51"/>
      <c r="BJ15" s="51"/>
      <c r="BK15" s="51"/>
      <c r="BL15" s="51"/>
      <c r="BM15" s="51"/>
      <c r="BN15" s="51"/>
      <c r="BO15" s="167"/>
      <c r="BP15" s="2"/>
      <c r="BQ15" s="191"/>
      <c r="BR15" s="51"/>
      <c r="BS15" s="51"/>
      <c r="BT15" s="51"/>
      <c r="BU15" s="51"/>
      <c r="BV15" s="51"/>
      <c r="BW15" s="51"/>
      <c r="BX15" s="51"/>
      <c r="BY15" s="51"/>
      <c r="BZ15" s="51"/>
      <c r="CA15" s="51"/>
      <c r="CB15" s="51"/>
      <c r="CC15" s="51"/>
      <c r="CD15" s="51"/>
      <c r="CE15" s="51"/>
      <c r="CF15" s="167"/>
      <c r="CG15" s="2"/>
      <c r="CH15" s="191"/>
      <c r="CI15" s="51"/>
      <c r="CJ15" s="51"/>
      <c r="CK15" s="51"/>
      <c r="CL15" s="51"/>
      <c r="CM15" s="51"/>
      <c r="CN15" s="51"/>
      <c r="CO15" s="51"/>
      <c r="CP15" s="51"/>
      <c r="CQ15" s="51"/>
      <c r="CR15" s="51"/>
      <c r="CS15" s="51"/>
      <c r="CT15" s="51"/>
      <c r="CU15" s="51"/>
      <c r="CV15" s="51"/>
      <c r="CW15" s="167"/>
      <c r="CX15" s="2"/>
      <c r="CY15" s="191"/>
      <c r="CZ15" s="51"/>
      <c r="DA15" s="51"/>
      <c r="DB15" s="51"/>
      <c r="DC15" s="51"/>
      <c r="DD15" s="51"/>
      <c r="DE15" s="51"/>
      <c r="DF15" s="51"/>
      <c r="DG15" s="51"/>
      <c r="DH15" s="51"/>
      <c r="DI15" s="51"/>
      <c r="DJ15" s="51"/>
      <c r="DK15" s="51"/>
      <c r="DL15" s="51"/>
      <c r="DM15" s="51"/>
      <c r="DN15" s="167"/>
      <c r="DO15" s="2"/>
      <c r="DP15" s="191"/>
      <c r="DQ15" s="51"/>
      <c r="DR15" s="51"/>
      <c r="DS15" s="51"/>
      <c r="DT15" s="51"/>
      <c r="DU15" s="51"/>
      <c r="DV15" s="51"/>
      <c r="DW15" s="51"/>
      <c r="DX15" s="51"/>
      <c r="DY15" s="51"/>
      <c r="DZ15" s="51"/>
      <c r="EA15" s="51"/>
      <c r="EB15" s="51"/>
      <c r="EC15" s="51"/>
      <c r="ED15" s="51"/>
      <c r="EE15" s="167"/>
      <c r="EF15" s="2"/>
    </row>
    <row r="16" ht="12.75" customHeight="1">
      <c r="A16" s="191"/>
      <c r="B16" s="51"/>
      <c r="C16" s="51"/>
      <c r="D16" s="51"/>
      <c r="E16" s="51"/>
      <c r="F16" s="51"/>
      <c r="G16" s="51"/>
      <c r="H16" s="51"/>
      <c r="I16" s="51"/>
      <c r="J16" s="51"/>
      <c r="K16" s="51"/>
      <c r="L16" s="51"/>
      <c r="M16" s="51"/>
      <c r="N16" s="51"/>
      <c r="O16" s="51"/>
      <c r="P16" s="167"/>
      <c r="Q16" s="2"/>
      <c r="R16" s="191"/>
      <c r="S16" s="51"/>
      <c r="T16" s="51"/>
      <c r="U16" s="51"/>
      <c r="V16" s="51"/>
      <c r="W16" s="51"/>
      <c r="X16" s="51"/>
      <c r="Y16" s="51"/>
      <c r="Z16" s="51"/>
      <c r="AA16" s="51"/>
      <c r="AB16" s="51"/>
      <c r="AC16" s="51"/>
      <c r="AD16" s="51"/>
      <c r="AE16" s="51"/>
      <c r="AF16" s="51"/>
      <c r="AG16" s="167"/>
      <c r="AH16" s="2"/>
      <c r="AI16" s="191"/>
      <c r="AJ16" s="51"/>
      <c r="AK16" s="51"/>
      <c r="AL16" s="51"/>
      <c r="AM16" s="51"/>
      <c r="AN16" s="51"/>
      <c r="AO16" s="51"/>
      <c r="AP16" s="51"/>
      <c r="AQ16" s="51"/>
      <c r="AR16" s="51"/>
      <c r="AS16" s="51"/>
      <c r="AT16" s="51"/>
      <c r="AU16" s="51"/>
      <c r="AV16" s="51"/>
      <c r="AW16" s="51"/>
      <c r="AX16" s="167"/>
      <c r="AY16" s="2"/>
      <c r="AZ16" s="191"/>
      <c r="BA16" s="51"/>
      <c r="BB16" s="51"/>
      <c r="BC16" s="51"/>
      <c r="BD16" s="51"/>
      <c r="BE16" s="51"/>
      <c r="BF16" s="51"/>
      <c r="BG16" s="51"/>
      <c r="BH16" s="51"/>
      <c r="BI16" s="51"/>
      <c r="BJ16" s="51"/>
      <c r="BK16" s="51"/>
      <c r="BL16" s="51"/>
      <c r="BM16" s="51"/>
      <c r="BN16" s="51"/>
      <c r="BO16" s="167"/>
      <c r="BP16" s="2"/>
      <c r="BQ16" s="191"/>
      <c r="BR16" s="51"/>
      <c r="BS16" s="51"/>
      <c r="BT16" s="51"/>
      <c r="BU16" s="51"/>
      <c r="BV16" s="51"/>
      <c r="BW16" s="51"/>
      <c r="BX16" s="51"/>
      <c r="BY16" s="51"/>
      <c r="BZ16" s="51"/>
      <c r="CA16" s="51"/>
      <c r="CB16" s="51"/>
      <c r="CC16" s="51"/>
      <c r="CD16" s="51"/>
      <c r="CE16" s="51"/>
      <c r="CF16" s="167"/>
      <c r="CG16" s="2"/>
      <c r="CH16" s="191"/>
      <c r="CI16" s="51"/>
      <c r="CJ16" s="51"/>
      <c r="CK16" s="51"/>
      <c r="CL16" s="51"/>
      <c r="CM16" s="51"/>
      <c r="CN16" s="51"/>
      <c r="CO16" s="51"/>
      <c r="CP16" s="51"/>
      <c r="CQ16" s="51"/>
      <c r="CR16" s="51"/>
      <c r="CS16" s="51"/>
      <c r="CT16" s="51"/>
      <c r="CU16" s="51"/>
      <c r="CV16" s="51"/>
      <c r="CW16" s="167"/>
      <c r="CX16" s="2"/>
      <c r="CY16" s="191"/>
      <c r="CZ16" s="51"/>
      <c r="DA16" s="51"/>
      <c r="DB16" s="51"/>
      <c r="DC16" s="51"/>
      <c r="DD16" s="51"/>
      <c r="DE16" s="51"/>
      <c r="DF16" s="51"/>
      <c r="DG16" s="51"/>
      <c r="DH16" s="51"/>
      <c r="DI16" s="51"/>
      <c r="DJ16" s="51"/>
      <c r="DK16" s="51"/>
      <c r="DL16" s="51"/>
      <c r="DM16" s="51"/>
      <c r="DN16" s="167"/>
      <c r="DO16" s="2"/>
      <c r="DP16" s="191"/>
      <c r="DQ16" s="51"/>
      <c r="DR16" s="51"/>
      <c r="DS16" s="51"/>
      <c r="DT16" s="51"/>
      <c r="DU16" s="51"/>
      <c r="DV16" s="51"/>
      <c r="DW16" s="51"/>
      <c r="DX16" s="51"/>
      <c r="DY16" s="51"/>
      <c r="DZ16" s="51"/>
      <c r="EA16" s="51"/>
      <c r="EB16" s="51"/>
      <c r="EC16" s="51"/>
      <c r="ED16" s="51"/>
      <c r="EE16" s="167"/>
      <c r="EF16" s="2"/>
    </row>
    <row r="17" ht="12.75" customHeight="1">
      <c r="A17" s="191" t="s">
        <v>351</v>
      </c>
      <c r="B17" s="51"/>
      <c r="C17" s="51"/>
      <c r="D17" s="51"/>
      <c r="E17" s="51"/>
      <c r="F17" s="51"/>
      <c r="G17" s="51"/>
      <c r="H17" s="51"/>
      <c r="I17" s="51"/>
      <c r="J17" s="51"/>
      <c r="K17" s="51"/>
      <c r="L17" s="51"/>
      <c r="M17" s="51"/>
      <c r="N17" s="51"/>
      <c r="O17" s="51"/>
      <c r="P17" s="167"/>
      <c r="Q17" s="2"/>
      <c r="R17" s="191" t="s">
        <v>351</v>
      </c>
      <c r="S17" s="51"/>
      <c r="T17" s="51"/>
      <c r="U17" s="51"/>
      <c r="V17" s="51"/>
      <c r="W17" s="51"/>
      <c r="X17" s="51"/>
      <c r="Y17" s="51"/>
      <c r="Z17" s="51"/>
      <c r="AA17" s="51"/>
      <c r="AB17" s="51"/>
      <c r="AC17" s="51"/>
      <c r="AD17" s="51"/>
      <c r="AE17" s="51"/>
      <c r="AF17" s="51"/>
      <c r="AG17" s="167"/>
      <c r="AH17" s="2"/>
      <c r="AI17" s="191" t="s">
        <v>351</v>
      </c>
      <c r="AJ17" s="51"/>
      <c r="AK17" s="51"/>
      <c r="AL17" s="51"/>
      <c r="AM17" s="51"/>
      <c r="AN17" s="51"/>
      <c r="AO17" s="51"/>
      <c r="AP17" s="51"/>
      <c r="AQ17" s="51"/>
      <c r="AR17" s="51"/>
      <c r="AS17" s="51"/>
      <c r="AT17" s="51"/>
      <c r="AU17" s="51"/>
      <c r="AV17" s="51"/>
      <c r="AW17" s="51"/>
      <c r="AX17" s="167"/>
      <c r="AY17" s="2"/>
      <c r="AZ17" s="191" t="s">
        <v>351</v>
      </c>
      <c r="BA17" s="51"/>
      <c r="BB17" s="51"/>
      <c r="BC17" s="51"/>
      <c r="BD17" s="51"/>
      <c r="BE17" s="51"/>
      <c r="BF17" s="51"/>
      <c r="BG17" s="51"/>
      <c r="BH17" s="51"/>
      <c r="BI17" s="51"/>
      <c r="BJ17" s="51"/>
      <c r="BK17" s="51"/>
      <c r="BL17" s="51"/>
      <c r="BM17" s="51"/>
      <c r="BN17" s="51"/>
      <c r="BO17" s="167"/>
      <c r="BP17" s="2"/>
      <c r="BQ17" s="191" t="s">
        <v>351</v>
      </c>
      <c r="BR17" s="51"/>
      <c r="BS17" s="51"/>
      <c r="BT17" s="51"/>
      <c r="BU17" s="51"/>
      <c r="BV17" s="51"/>
      <c r="BW17" s="51"/>
      <c r="BX17" s="51"/>
      <c r="BY17" s="51"/>
      <c r="BZ17" s="51"/>
      <c r="CA17" s="51"/>
      <c r="CB17" s="51"/>
      <c r="CC17" s="51"/>
      <c r="CD17" s="51"/>
      <c r="CE17" s="51"/>
      <c r="CF17" s="167"/>
      <c r="CG17" s="2"/>
      <c r="CH17" s="191" t="s">
        <v>351</v>
      </c>
      <c r="CI17" s="51"/>
      <c r="CJ17" s="51"/>
      <c r="CK17" s="51"/>
      <c r="CL17" s="51"/>
      <c r="CM17" s="51"/>
      <c r="CN17" s="51"/>
      <c r="CO17" s="51"/>
      <c r="CP17" s="51"/>
      <c r="CQ17" s="51"/>
      <c r="CR17" s="51"/>
      <c r="CS17" s="51"/>
      <c r="CT17" s="51"/>
      <c r="CU17" s="51"/>
      <c r="CV17" s="51"/>
      <c r="CW17" s="167"/>
      <c r="CX17" s="2"/>
      <c r="CY17" s="191" t="s">
        <v>351</v>
      </c>
      <c r="CZ17" s="51"/>
      <c r="DA17" s="51"/>
      <c r="DB17" s="51"/>
      <c r="DC17" s="51"/>
      <c r="DD17" s="51"/>
      <c r="DE17" s="51"/>
      <c r="DF17" s="51"/>
      <c r="DG17" s="51"/>
      <c r="DH17" s="51"/>
      <c r="DI17" s="51"/>
      <c r="DJ17" s="51"/>
      <c r="DK17" s="51"/>
      <c r="DL17" s="51"/>
      <c r="DM17" s="51"/>
      <c r="DN17" s="167"/>
      <c r="DO17" s="2"/>
      <c r="DP17" s="191" t="s">
        <v>351</v>
      </c>
      <c r="DQ17" s="51"/>
      <c r="DR17" s="51"/>
      <c r="DS17" s="51"/>
      <c r="DT17" s="51"/>
      <c r="DU17" s="51"/>
      <c r="DV17" s="51"/>
      <c r="DW17" s="51"/>
      <c r="DX17" s="51"/>
      <c r="DY17" s="51"/>
      <c r="DZ17" s="51"/>
      <c r="EA17" s="51"/>
      <c r="EB17" s="51"/>
      <c r="EC17" s="51"/>
      <c r="ED17" s="51"/>
      <c r="EE17" s="167"/>
      <c r="EF17" s="2"/>
    </row>
    <row r="18" ht="12.75" customHeight="1">
      <c r="A18" s="191" t="s">
        <v>352</v>
      </c>
      <c r="B18" s="51"/>
      <c r="C18" s="51"/>
      <c r="D18" s="51"/>
      <c r="E18" s="51"/>
      <c r="F18" s="51"/>
      <c r="G18" s="51"/>
      <c r="H18" s="51"/>
      <c r="I18" s="51"/>
      <c r="J18" s="51"/>
      <c r="K18" s="51"/>
      <c r="L18" s="51"/>
      <c r="M18" s="51"/>
      <c r="N18" s="51"/>
      <c r="O18" s="51"/>
      <c r="P18" s="167"/>
      <c r="Q18" s="2"/>
      <c r="R18" s="191" t="s">
        <v>352</v>
      </c>
      <c r="S18" s="51"/>
      <c r="T18" s="51"/>
      <c r="U18" s="51"/>
      <c r="V18" s="51"/>
      <c r="W18" s="51"/>
      <c r="X18" s="51"/>
      <c r="Y18" s="51"/>
      <c r="Z18" s="51"/>
      <c r="AA18" s="51"/>
      <c r="AB18" s="51"/>
      <c r="AC18" s="51"/>
      <c r="AD18" s="51"/>
      <c r="AE18" s="51"/>
      <c r="AF18" s="51"/>
      <c r="AG18" s="167"/>
      <c r="AH18" s="2"/>
      <c r="AI18" s="191" t="s">
        <v>352</v>
      </c>
      <c r="AJ18" s="51"/>
      <c r="AK18" s="51"/>
      <c r="AL18" s="51"/>
      <c r="AM18" s="51"/>
      <c r="AN18" s="51"/>
      <c r="AO18" s="51"/>
      <c r="AP18" s="51"/>
      <c r="AQ18" s="51"/>
      <c r="AR18" s="51"/>
      <c r="AS18" s="51"/>
      <c r="AT18" s="51"/>
      <c r="AU18" s="51"/>
      <c r="AV18" s="51"/>
      <c r="AW18" s="51"/>
      <c r="AX18" s="167"/>
      <c r="AY18" s="2"/>
      <c r="AZ18" s="191" t="s">
        <v>352</v>
      </c>
      <c r="BA18" s="51"/>
      <c r="BB18" s="51"/>
      <c r="BC18" s="51"/>
      <c r="BD18" s="51"/>
      <c r="BE18" s="51"/>
      <c r="BF18" s="51"/>
      <c r="BG18" s="51"/>
      <c r="BH18" s="51"/>
      <c r="BI18" s="51"/>
      <c r="BJ18" s="51"/>
      <c r="BK18" s="51"/>
      <c r="BL18" s="51"/>
      <c r="BM18" s="51"/>
      <c r="BN18" s="51"/>
      <c r="BO18" s="167"/>
      <c r="BP18" s="2"/>
      <c r="BQ18" s="191" t="s">
        <v>352</v>
      </c>
      <c r="BR18" s="51"/>
      <c r="BS18" s="51"/>
      <c r="BT18" s="51"/>
      <c r="BU18" s="51"/>
      <c r="BV18" s="51"/>
      <c r="BW18" s="51"/>
      <c r="BX18" s="51"/>
      <c r="BY18" s="51"/>
      <c r="BZ18" s="51"/>
      <c r="CA18" s="51"/>
      <c r="CB18" s="51"/>
      <c r="CC18" s="51"/>
      <c r="CD18" s="51"/>
      <c r="CE18" s="51"/>
      <c r="CF18" s="167"/>
      <c r="CG18" s="2"/>
      <c r="CH18" s="191" t="s">
        <v>352</v>
      </c>
      <c r="CI18" s="51"/>
      <c r="CJ18" s="51"/>
      <c r="CK18" s="51"/>
      <c r="CL18" s="51"/>
      <c r="CM18" s="51"/>
      <c r="CN18" s="51"/>
      <c r="CO18" s="51"/>
      <c r="CP18" s="51"/>
      <c r="CQ18" s="51"/>
      <c r="CR18" s="51"/>
      <c r="CS18" s="51"/>
      <c r="CT18" s="51"/>
      <c r="CU18" s="51"/>
      <c r="CV18" s="51"/>
      <c r="CW18" s="167"/>
      <c r="CX18" s="2"/>
      <c r="CY18" s="191" t="s">
        <v>352</v>
      </c>
      <c r="CZ18" s="51"/>
      <c r="DA18" s="51"/>
      <c r="DB18" s="51"/>
      <c r="DC18" s="51"/>
      <c r="DD18" s="51"/>
      <c r="DE18" s="51"/>
      <c r="DF18" s="51"/>
      <c r="DG18" s="51"/>
      <c r="DH18" s="51"/>
      <c r="DI18" s="51"/>
      <c r="DJ18" s="51"/>
      <c r="DK18" s="51"/>
      <c r="DL18" s="51"/>
      <c r="DM18" s="51"/>
      <c r="DN18" s="167"/>
      <c r="DO18" s="2"/>
      <c r="DP18" s="191" t="s">
        <v>352</v>
      </c>
      <c r="DQ18" s="51"/>
      <c r="DR18" s="51"/>
      <c r="DS18" s="51"/>
      <c r="DT18" s="51"/>
      <c r="DU18" s="51"/>
      <c r="DV18" s="51"/>
      <c r="DW18" s="51"/>
      <c r="DX18" s="51"/>
      <c r="DY18" s="51"/>
      <c r="DZ18" s="51"/>
      <c r="EA18" s="51"/>
      <c r="EB18" s="51"/>
      <c r="EC18" s="51"/>
      <c r="ED18" s="51"/>
      <c r="EE18" s="167"/>
      <c r="EF18" s="2"/>
    </row>
    <row r="19" ht="12.75" customHeight="1">
      <c r="A19" s="191" t="s">
        <v>353</v>
      </c>
      <c r="B19" s="51"/>
      <c r="C19" s="51"/>
      <c r="D19" s="51"/>
      <c r="E19" s="51"/>
      <c r="F19" s="51"/>
      <c r="G19" s="51"/>
      <c r="H19" s="51"/>
      <c r="I19" s="51"/>
      <c r="J19" s="51"/>
      <c r="K19" s="51"/>
      <c r="L19" s="51"/>
      <c r="M19" s="51"/>
      <c r="N19" s="51"/>
      <c r="O19" s="51"/>
      <c r="P19" s="167"/>
      <c r="Q19" s="2"/>
      <c r="R19" s="191" t="s">
        <v>353</v>
      </c>
      <c r="S19" s="51"/>
      <c r="T19" s="51"/>
      <c r="U19" s="51"/>
      <c r="V19" s="51"/>
      <c r="W19" s="51"/>
      <c r="X19" s="51"/>
      <c r="Y19" s="51"/>
      <c r="Z19" s="51"/>
      <c r="AA19" s="51"/>
      <c r="AB19" s="51"/>
      <c r="AC19" s="51"/>
      <c r="AD19" s="51"/>
      <c r="AE19" s="51"/>
      <c r="AF19" s="51"/>
      <c r="AG19" s="167"/>
      <c r="AH19" s="2"/>
      <c r="AI19" s="191" t="s">
        <v>353</v>
      </c>
      <c r="AJ19" s="51"/>
      <c r="AK19" s="51"/>
      <c r="AL19" s="51"/>
      <c r="AM19" s="51"/>
      <c r="AN19" s="51"/>
      <c r="AO19" s="51"/>
      <c r="AP19" s="51"/>
      <c r="AQ19" s="51"/>
      <c r="AR19" s="51"/>
      <c r="AS19" s="51"/>
      <c r="AT19" s="51"/>
      <c r="AU19" s="51"/>
      <c r="AV19" s="51"/>
      <c r="AW19" s="51"/>
      <c r="AX19" s="167"/>
      <c r="AY19" s="2"/>
      <c r="AZ19" s="191" t="s">
        <v>353</v>
      </c>
      <c r="BA19" s="51"/>
      <c r="BB19" s="51"/>
      <c r="BC19" s="51"/>
      <c r="BD19" s="51"/>
      <c r="BE19" s="51"/>
      <c r="BF19" s="51"/>
      <c r="BG19" s="51"/>
      <c r="BH19" s="51"/>
      <c r="BI19" s="51"/>
      <c r="BJ19" s="51"/>
      <c r="BK19" s="51"/>
      <c r="BL19" s="51"/>
      <c r="BM19" s="51"/>
      <c r="BN19" s="51"/>
      <c r="BO19" s="167"/>
      <c r="BP19" s="2"/>
      <c r="BQ19" s="191" t="s">
        <v>353</v>
      </c>
      <c r="BR19" s="51"/>
      <c r="BS19" s="51"/>
      <c r="BT19" s="51"/>
      <c r="BU19" s="51"/>
      <c r="BV19" s="51"/>
      <c r="BW19" s="51"/>
      <c r="BX19" s="51"/>
      <c r="BY19" s="51"/>
      <c r="BZ19" s="51"/>
      <c r="CA19" s="51"/>
      <c r="CB19" s="51"/>
      <c r="CC19" s="51"/>
      <c r="CD19" s="51"/>
      <c r="CE19" s="51"/>
      <c r="CF19" s="167"/>
      <c r="CG19" s="2"/>
      <c r="CH19" s="191" t="s">
        <v>353</v>
      </c>
      <c r="CI19" s="51"/>
      <c r="CJ19" s="51"/>
      <c r="CK19" s="51"/>
      <c r="CL19" s="51"/>
      <c r="CM19" s="51"/>
      <c r="CN19" s="51"/>
      <c r="CO19" s="51"/>
      <c r="CP19" s="51"/>
      <c r="CQ19" s="51"/>
      <c r="CR19" s="51"/>
      <c r="CS19" s="51"/>
      <c r="CT19" s="51"/>
      <c r="CU19" s="51"/>
      <c r="CV19" s="51"/>
      <c r="CW19" s="167"/>
      <c r="CX19" s="2"/>
      <c r="CY19" s="191" t="s">
        <v>353</v>
      </c>
      <c r="CZ19" s="51"/>
      <c r="DA19" s="51"/>
      <c r="DB19" s="51"/>
      <c r="DC19" s="51"/>
      <c r="DD19" s="51"/>
      <c r="DE19" s="51"/>
      <c r="DF19" s="51"/>
      <c r="DG19" s="51"/>
      <c r="DH19" s="51"/>
      <c r="DI19" s="51"/>
      <c r="DJ19" s="51"/>
      <c r="DK19" s="51"/>
      <c r="DL19" s="51"/>
      <c r="DM19" s="51"/>
      <c r="DN19" s="167"/>
      <c r="DO19" s="2"/>
      <c r="DP19" s="191" t="s">
        <v>353</v>
      </c>
      <c r="DQ19" s="51"/>
      <c r="DR19" s="51"/>
      <c r="DS19" s="51"/>
      <c r="DT19" s="51"/>
      <c r="DU19" s="51"/>
      <c r="DV19" s="51"/>
      <c r="DW19" s="51"/>
      <c r="DX19" s="51"/>
      <c r="DY19" s="51"/>
      <c r="DZ19" s="51"/>
      <c r="EA19" s="51"/>
      <c r="EB19" s="51"/>
      <c r="EC19" s="51"/>
      <c r="ED19" s="51"/>
      <c r="EE19" s="167"/>
      <c r="EF19" s="2"/>
    </row>
    <row r="20" ht="12.75" customHeight="1">
      <c r="A20" s="191"/>
      <c r="B20" s="51"/>
      <c r="C20" s="51"/>
      <c r="D20" s="51"/>
      <c r="E20" s="51"/>
      <c r="F20" s="51"/>
      <c r="G20" s="51"/>
      <c r="H20" s="51"/>
      <c r="I20" s="51"/>
      <c r="J20" s="51"/>
      <c r="K20" s="51"/>
      <c r="L20" s="51"/>
      <c r="M20" s="51"/>
      <c r="N20" s="51"/>
      <c r="O20" s="51"/>
      <c r="P20" s="167"/>
      <c r="Q20" s="2"/>
      <c r="R20" s="191"/>
      <c r="S20" s="51"/>
      <c r="T20" s="51"/>
      <c r="U20" s="51"/>
      <c r="V20" s="51"/>
      <c r="W20" s="51"/>
      <c r="X20" s="51"/>
      <c r="Y20" s="51"/>
      <c r="Z20" s="51"/>
      <c r="AA20" s="51"/>
      <c r="AB20" s="51"/>
      <c r="AC20" s="51"/>
      <c r="AD20" s="51"/>
      <c r="AE20" s="51"/>
      <c r="AF20" s="51"/>
      <c r="AG20" s="167"/>
      <c r="AH20" s="2"/>
      <c r="AI20" s="191"/>
      <c r="AJ20" s="51"/>
      <c r="AK20" s="51"/>
      <c r="AL20" s="51"/>
      <c r="AM20" s="51"/>
      <c r="AN20" s="51"/>
      <c r="AO20" s="51"/>
      <c r="AP20" s="51"/>
      <c r="AQ20" s="51"/>
      <c r="AR20" s="51"/>
      <c r="AS20" s="51"/>
      <c r="AT20" s="51"/>
      <c r="AU20" s="51"/>
      <c r="AV20" s="51"/>
      <c r="AW20" s="51"/>
      <c r="AX20" s="167"/>
      <c r="AY20" s="2"/>
      <c r="AZ20" s="191"/>
      <c r="BA20" s="51"/>
      <c r="BB20" s="51"/>
      <c r="BC20" s="51"/>
      <c r="BD20" s="51"/>
      <c r="BE20" s="51"/>
      <c r="BF20" s="51"/>
      <c r="BG20" s="51"/>
      <c r="BH20" s="51"/>
      <c r="BI20" s="51"/>
      <c r="BJ20" s="51"/>
      <c r="BK20" s="51"/>
      <c r="BL20" s="51"/>
      <c r="BM20" s="51"/>
      <c r="BN20" s="51"/>
      <c r="BO20" s="167"/>
      <c r="BP20" s="2"/>
      <c r="BQ20" s="191"/>
      <c r="BR20" s="51"/>
      <c r="BS20" s="51"/>
      <c r="BT20" s="51"/>
      <c r="BU20" s="51"/>
      <c r="BV20" s="51"/>
      <c r="BW20" s="51"/>
      <c r="BX20" s="51"/>
      <c r="BY20" s="51"/>
      <c r="BZ20" s="51"/>
      <c r="CA20" s="51"/>
      <c r="CB20" s="51"/>
      <c r="CC20" s="51"/>
      <c r="CD20" s="51"/>
      <c r="CE20" s="51"/>
      <c r="CF20" s="167"/>
      <c r="CG20" s="2"/>
      <c r="CH20" s="191"/>
      <c r="CI20" s="51"/>
      <c r="CJ20" s="51"/>
      <c r="CK20" s="51"/>
      <c r="CL20" s="51"/>
      <c r="CM20" s="51"/>
      <c r="CN20" s="51"/>
      <c r="CO20" s="51"/>
      <c r="CP20" s="51"/>
      <c r="CQ20" s="51"/>
      <c r="CR20" s="51"/>
      <c r="CS20" s="51"/>
      <c r="CT20" s="51"/>
      <c r="CU20" s="51"/>
      <c r="CV20" s="51"/>
      <c r="CW20" s="167"/>
      <c r="CX20" s="2"/>
      <c r="CY20" s="191"/>
      <c r="CZ20" s="51"/>
      <c r="DA20" s="51"/>
      <c r="DB20" s="51"/>
      <c r="DC20" s="51"/>
      <c r="DD20" s="51"/>
      <c r="DE20" s="51"/>
      <c r="DF20" s="51"/>
      <c r="DG20" s="51"/>
      <c r="DH20" s="51"/>
      <c r="DI20" s="51"/>
      <c r="DJ20" s="51"/>
      <c r="DK20" s="51"/>
      <c r="DL20" s="51"/>
      <c r="DM20" s="51"/>
      <c r="DN20" s="167"/>
      <c r="DO20" s="2"/>
      <c r="DP20" s="191"/>
      <c r="DQ20" s="51"/>
      <c r="DR20" s="51"/>
      <c r="DS20" s="51"/>
      <c r="DT20" s="51"/>
      <c r="DU20" s="51"/>
      <c r="DV20" s="51"/>
      <c r="DW20" s="51"/>
      <c r="DX20" s="51"/>
      <c r="DY20" s="51"/>
      <c r="DZ20" s="51"/>
      <c r="EA20" s="51"/>
      <c r="EB20" s="51"/>
      <c r="EC20" s="51"/>
      <c r="ED20" s="51"/>
      <c r="EE20" s="167"/>
      <c r="EF20" s="2"/>
    </row>
    <row r="21" ht="12.75" customHeight="1">
      <c r="A21" s="191"/>
      <c r="B21" s="51"/>
      <c r="C21" s="51"/>
      <c r="D21" s="51"/>
      <c r="E21" s="51"/>
      <c r="F21" s="51"/>
      <c r="G21" s="51"/>
      <c r="H21" s="51"/>
      <c r="I21" s="51"/>
      <c r="J21" s="51"/>
      <c r="K21" s="51"/>
      <c r="L21" s="51"/>
      <c r="M21" s="51"/>
      <c r="N21" s="51"/>
      <c r="O21" s="51"/>
      <c r="P21" s="167"/>
      <c r="Q21" s="2"/>
      <c r="R21" s="191"/>
      <c r="S21" s="51"/>
      <c r="T21" s="51"/>
      <c r="U21" s="51"/>
      <c r="V21" s="51"/>
      <c r="W21" s="51"/>
      <c r="X21" s="51"/>
      <c r="Y21" s="51"/>
      <c r="Z21" s="51"/>
      <c r="AA21" s="51"/>
      <c r="AB21" s="51"/>
      <c r="AC21" s="51"/>
      <c r="AD21" s="51"/>
      <c r="AE21" s="51"/>
      <c r="AF21" s="51"/>
      <c r="AG21" s="167"/>
      <c r="AH21" s="2"/>
      <c r="AI21" s="191"/>
      <c r="AJ21" s="51"/>
      <c r="AK21" s="51"/>
      <c r="AL21" s="51"/>
      <c r="AM21" s="51"/>
      <c r="AN21" s="51"/>
      <c r="AO21" s="51"/>
      <c r="AP21" s="51"/>
      <c r="AQ21" s="51"/>
      <c r="AR21" s="51"/>
      <c r="AS21" s="51"/>
      <c r="AT21" s="51"/>
      <c r="AU21" s="51"/>
      <c r="AV21" s="51"/>
      <c r="AW21" s="51"/>
      <c r="AX21" s="167"/>
      <c r="AY21" s="2"/>
      <c r="AZ21" s="191"/>
      <c r="BA21" s="51"/>
      <c r="BB21" s="51"/>
      <c r="BC21" s="51"/>
      <c r="BD21" s="51"/>
      <c r="BE21" s="51"/>
      <c r="BF21" s="51"/>
      <c r="BG21" s="51"/>
      <c r="BH21" s="51"/>
      <c r="BI21" s="51"/>
      <c r="BJ21" s="51"/>
      <c r="BK21" s="51"/>
      <c r="BL21" s="51"/>
      <c r="BM21" s="51"/>
      <c r="BN21" s="51"/>
      <c r="BO21" s="167"/>
      <c r="BP21" s="2"/>
      <c r="BQ21" s="191"/>
      <c r="BR21" s="51"/>
      <c r="BS21" s="51"/>
      <c r="BT21" s="51"/>
      <c r="BU21" s="51"/>
      <c r="BV21" s="51"/>
      <c r="BW21" s="51"/>
      <c r="BX21" s="51"/>
      <c r="BY21" s="51"/>
      <c r="BZ21" s="51"/>
      <c r="CA21" s="51"/>
      <c r="CB21" s="51"/>
      <c r="CC21" s="51"/>
      <c r="CD21" s="51"/>
      <c r="CE21" s="51"/>
      <c r="CF21" s="167"/>
      <c r="CG21" s="2"/>
      <c r="CH21" s="191"/>
      <c r="CI21" s="51"/>
      <c r="CJ21" s="51"/>
      <c r="CK21" s="51"/>
      <c r="CL21" s="51"/>
      <c r="CM21" s="51"/>
      <c r="CN21" s="51"/>
      <c r="CO21" s="51"/>
      <c r="CP21" s="51"/>
      <c r="CQ21" s="51"/>
      <c r="CR21" s="51"/>
      <c r="CS21" s="51"/>
      <c r="CT21" s="51"/>
      <c r="CU21" s="51"/>
      <c r="CV21" s="51"/>
      <c r="CW21" s="167"/>
      <c r="CX21" s="2"/>
      <c r="CY21" s="191"/>
      <c r="CZ21" s="51"/>
      <c r="DA21" s="51"/>
      <c r="DB21" s="51"/>
      <c r="DC21" s="51"/>
      <c r="DD21" s="51"/>
      <c r="DE21" s="51"/>
      <c r="DF21" s="51"/>
      <c r="DG21" s="51"/>
      <c r="DH21" s="51"/>
      <c r="DI21" s="51"/>
      <c r="DJ21" s="51"/>
      <c r="DK21" s="51"/>
      <c r="DL21" s="51"/>
      <c r="DM21" s="51"/>
      <c r="DN21" s="167"/>
      <c r="DO21" s="2"/>
      <c r="DP21" s="191"/>
      <c r="DQ21" s="51"/>
      <c r="DR21" s="51"/>
      <c r="DS21" s="51"/>
      <c r="DT21" s="51"/>
      <c r="DU21" s="51"/>
      <c r="DV21" s="51"/>
      <c r="DW21" s="51"/>
      <c r="DX21" s="51"/>
      <c r="DY21" s="51"/>
      <c r="DZ21" s="51"/>
      <c r="EA21" s="51"/>
      <c r="EB21" s="51"/>
      <c r="EC21" s="51"/>
      <c r="ED21" s="51"/>
      <c r="EE21" s="167"/>
      <c r="EF21" s="2"/>
    </row>
    <row r="22" ht="12.75" customHeight="1">
      <c r="A22" s="191"/>
      <c r="B22" s="51"/>
      <c r="C22" s="51"/>
      <c r="D22" s="51"/>
      <c r="E22" s="51"/>
      <c r="F22" s="51"/>
      <c r="G22" s="51"/>
      <c r="H22" s="51"/>
      <c r="I22" s="51"/>
      <c r="J22" s="51"/>
      <c r="K22" s="51"/>
      <c r="L22" s="51"/>
      <c r="M22" s="51"/>
      <c r="N22" s="51"/>
      <c r="O22" s="51"/>
      <c r="P22" s="167"/>
      <c r="Q22" s="2"/>
      <c r="R22" s="191"/>
      <c r="S22" s="51"/>
      <c r="T22" s="51"/>
      <c r="U22" s="51"/>
      <c r="V22" s="51"/>
      <c r="W22" s="51"/>
      <c r="X22" s="51"/>
      <c r="Y22" s="51"/>
      <c r="Z22" s="51"/>
      <c r="AA22" s="51"/>
      <c r="AB22" s="51"/>
      <c r="AC22" s="51"/>
      <c r="AD22" s="51"/>
      <c r="AE22" s="51"/>
      <c r="AF22" s="51"/>
      <c r="AG22" s="167"/>
      <c r="AH22" s="2"/>
      <c r="AI22" s="191"/>
      <c r="AJ22" s="51"/>
      <c r="AK22" s="51"/>
      <c r="AL22" s="51"/>
      <c r="AM22" s="51"/>
      <c r="AN22" s="51"/>
      <c r="AO22" s="51"/>
      <c r="AP22" s="51"/>
      <c r="AQ22" s="51"/>
      <c r="AR22" s="51"/>
      <c r="AS22" s="51"/>
      <c r="AT22" s="51"/>
      <c r="AU22" s="51"/>
      <c r="AV22" s="51"/>
      <c r="AW22" s="51"/>
      <c r="AX22" s="167"/>
      <c r="AY22" s="2"/>
      <c r="AZ22" s="191"/>
      <c r="BA22" s="51"/>
      <c r="BB22" s="51"/>
      <c r="BC22" s="51"/>
      <c r="BD22" s="51"/>
      <c r="BE22" s="51"/>
      <c r="BF22" s="51"/>
      <c r="BG22" s="51"/>
      <c r="BH22" s="51"/>
      <c r="BI22" s="51"/>
      <c r="BJ22" s="51"/>
      <c r="BK22" s="51"/>
      <c r="BL22" s="51"/>
      <c r="BM22" s="51"/>
      <c r="BN22" s="51"/>
      <c r="BO22" s="167"/>
      <c r="BP22" s="2"/>
      <c r="BQ22" s="191"/>
      <c r="BR22" s="51"/>
      <c r="BS22" s="51"/>
      <c r="BT22" s="51"/>
      <c r="BU22" s="51"/>
      <c r="BV22" s="51"/>
      <c r="BW22" s="51"/>
      <c r="BX22" s="51"/>
      <c r="BY22" s="51"/>
      <c r="BZ22" s="51"/>
      <c r="CA22" s="51"/>
      <c r="CB22" s="51"/>
      <c r="CC22" s="51"/>
      <c r="CD22" s="51"/>
      <c r="CE22" s="51"/>
      <c r="CF22" s="167"/>
      <c r="CG22" s="2"/>
      <c r="CH22" s="191"/>
      <c r="CI22" s="51"/>
      <c r="CJ22" s="51"/>
      <c r="CK22" s="51"/>
      <c r="CL22" s="51"/>
      <c r="CM22" s="51"/>
      <c r="CN22" s="51"/>
      <c r="CO22" s="51"/>
      <c r="CP22" s="51"/>
      <c r="CQ22" s="51"/>
      <c r="CR22" s="51"/>
      <c r="CS22" s="51"/>
      <c r="CT22" s="51"/>
      <c r="CU22" s="51"/>
      <c r="CV22" s="51"/>
      <c r="CW22" s="167"/>
      <c r="CX22" s="2"/>
      <c r="CY22" s="191"/>
      <c r="CZ22" s="51"/>
      <c r="DA22" s="51"/>
      <c r="DB22" s="51"/>
      <c r="DC22" s="51"/>
      <c r="DD22" s="51"/>
      <c r="DE22" s="51"/>
      <c r="DF22" s="51"/>
      <c r="DG22" s="51"/>
      <c r="DH22" s="51"/>
      <c r="DI22" s="51"/>
      <c r="DJ22" s="51"/>
      <c r="DK22" s="51"/>
      <c r="DL22" s="51"/>
      <c r="DM22" s="51"/>
      <c r="DN22" s="167"/>
      <c r="DO22" s="2"/>
      <c r="DP22" s="191"/>
      <c r="DQ22" s="51"/>
      <c r="DR22" s="51"/>
      <c r="DS22" s="51"/>
      <c r="DT22" s="51"/>
      <c r="DU22" s="51"/>
      <c r="DV22" s="51"/>
      <c r="DW22" s="51"/>
      <c r="DX22" s="51"/>
      <c r="DY22" s="51"/>
      <c r="DZ22" s="51"/>
      <c r="EA22" s="51"/>
      <c r="EB22" s="51"/>
      <c r="EC22" s="51"/>
      <c r="ED22" s="51"/>
      <c r="EE22" s="167"/>
      <c r="EF22" s="2"/>
    </row>
    <row r="23" ht="12.75" customHeight="1">
      <c r="A23" s="191"/>
      <c r="B23" s="51"/>
      <c r="C23" s="51"/>
      <c r="D23" s="51"/>
      <c r="E23" s="51"/>
      <c r="F23" s="51"/>
      <c r="G23" s="51"/>
      <c r="H23" s="51"/>
      <c r="I23" s="51"/>
      <c r="J23" s="51"/>
      <c r="K23" s="51"/>
      <c r="L23" s="51"/>
      <c r="M23" s="51"/>
      <c r="N23" s="51"/>
      <c r="O23" s="51"/>
      <c r="P23" s="167"/>
      <c r="Q23" s="2"/>
      <c r="R23" s="191"/>
      <c r="S23" s="51"/>
      <c r="T23" s="51"/>
      <c r="U23" s="51"/>
      <c r="V23" s="51"/>
      <c r="W23" s="51"/>
      <c r="X23" s="51"/>
      <c r="Y23" s="51"/>
      <c r="Z23" s="51"/>
      <c r="AA23" s="51"/>
      <c r="AB23" s="51"/>
      <c r="AC23" s="51"/>
      <c r="AD23" s="51"/>
      <c r="AE23" s="51"/>
      <c r="AF23" s="51"/>
      <c r="AG23" s="167"/>
      <c r="AH23" s="2"/>
      <c r="AI23" s="191"/>
      <c r="AJ23" s="51"/>
      <c r="AK23" s="51"/>
      <c r="AL23" s="51"/>
      <c r="AM23" s="51"/>
      <c r="AN23" s="51"/>
      <c r="AO23" s="51"/>
      <c r="AP23" s="51"/>
      <c r="AQ23" s="51"/>
      <c r="AR23" s="51"/>
      <c r="AS23" s="51"/>
      <c r="AT23" s="51"/>
      <c r="AU23" s="51"/>
      <c r="AV23" s="51"/>
      <c r="AW23" s="51"/>
      <c r="AX23" s="167"/>
      <c r="AY23" s="2"/>
      <c r="AZ23" s="191"/>
      <c r="BA23" s="51"/>
      <c r="BB23" s="51"/>
      <c r="BC23" s="51"/>
      <c r="BD23" s="51"/>
      <c r="BE23" s="51"/>
      <c r="BF23" s="51"/>
      <c r="BG23" s="51"/>
      <c r="BH23" s="51"/>
      <c r="BI23" s="51"/>
      <c r="BJ23" s="51"/>
      <c r="BK23" s="51"/>
      <c r="BL23" s="51"/>
      <c r="BM23" s="51"/>
      <c r="BN23" s="51"/>
      <c r="BO23" s="167"/>
      <c r="BP23" s="2"/>
      <c r="BQ23" s="191"/>
      <c r="BR23" s="51"/>
      <c r="BS23" s="51"/>
      <c r="BT23" s="51"/>
      <c r="BU23" s="51"/>
      <c r="BV23" s="51"/>
      <c r="BW23" s="51"/>
      <c r="BX23" s="51"/>
      <c r="BY23" s="51"/>
      <c r="BZ23" s="51"/>
      <c r="CA23" s="51"/>
      <c r="CB23" s="51"/>
      <c r="CC23" s="51"/>
      <c r="CD23" s="51"/>
      <c r="CE23" s="51"/>
      <c r="CF23" s="167"/>
      <c r="CG23" s="2"/>
      <c r="CH23" s="191"/>
      <c r="CI23" s="51"/>
      <c r="CJ23" s="51"/>
      <c r="CK23" s="51"/>
      <c r="CL23" s="51"/>
      <c r="CM23" s="51"/>
      <c r="CN23" s="51"/>
      <c r="CO23" s="51"/>
      <c r="CP23" s="51"/>
      <c r="CQ23" s="51"/>
      <c r="CR23" s="51"/>
      <c r="CS23" s="51"/>
      <c r="CT23" s="51"/>
      <c r="CU23" s="51"/>
      <c r="CV23" s="51"/>
      <c r="CW23" s="167"/>
      <c r="CX23" s="2"/>
      <c r="CY23" s="191"/>
      <c r="CZ23" s="51"/>
      <c r="DA23" s="51"/>
      <c r="DB23" s="51"/>
      <c r="DC23" s="51"/>
      <c r="DD23" s="51"/>
      <c r="DE23" s="51"/>
      <c r="DF23" s="51"/>
      <c r="DG23" s="51"/>
      <c r="DH23" s="51"/>
      <c r="DI23" s="51"/>
      <c r="DJ23" s="51"/>
      <c r="DK23" s="51"/>
      <c r="DL23" s="51"/>
      <c r="DM23" s="51"/>
      <c r="DN23" s="167"/>
      <c r="DO23" s="2"/>
      <c r="DP23" s="191"/>
      <c r="DQ23" s="51"/>
      <c r="DR23" s="51"/>
      <c r="DS23" s="51"/>
      <c r="DT23" s="51"/>
      <c r="DU23" s="51"/>
      <c r="DV23" s="51"/>
      <c r="DW23" s="51"/>
      <c r="DX23" s="51"/>
      <c r="DY23" s="51"/>
      <c r="DZ23" s="51"/>
      <c r="EA23" s="51"/>
      <c r="EB23" s="51"/>
      <c r="EC23" s="51"/>
      <c r="ED23" s="51"/>
      <c r="EE23" s="167"/>
      <c r="EF23" s="2"/>
    </row>
    <row r="24" ht="12.75" customHeight="1">
      <c r="A24" s="191"/>
      <c r="B24" s="51"/>
      <c r="C24" s="51"/>
      <c r="D24" s="51"/>
      <c r="E24" s="51"/>
      <c r="F24" s="51"/>
      <c r="G24" s="51"/>
      <c r="H24" s="51"/>
      <c r="I24" s="51"/>
      <c r="J24" s="51"/>
      <c r="K24" s="51"/>
      <c r="L24" s="51"/>
      <c r="M24" s="51"/>
      <c r="N24" s="51"/>
      <c r="O24" s="51"/>
      <c r="P24" s="167"/>
      <c r="Q24" s="2"/>
      <c r="R24" s="191"/>
      <c r="S24" s="51"/>
      <c r="T24" s="51"/>
      <c r="U24" s="51"/>
      <c r="V24" s="51"/>
      <c r="W24" s="51"/>
      <c r="X24" s="51"/>
      <c r="Y24" s="51"/>
      <c r="Z24" s="51"/>
      <c r="AA24" s="51"/>
      <c r="AB24" s="51"/>
      <c r="AC24" s="51"/>
      <c r="AD24" s="51"/>
      <c r="AE24" s="51"/>
      <c r="AF24" s="51"/>
      <c r="AG24" s="167"/>
      <c r="AH24" s="2"/>
      <c r="AI24" s="191"/>
      <c r="AJ24" s="51"/>
      <c r="AK24" s="51"/>
      <c r="AL24" s="51"/>
      <c r="AM24" s="51"/>
      <c r="AN24" s="51"/>
      <c r="AO24" s="51"/>
      <c r="AP24" s="51"/>
      <c r="AQ24" s="51"/>
      <c r="AR24" s="51"/>
      <c r="AS24" s="51"/>
      <c r="AT24" s="51"/>
      <c r="AU24" s="51"/>
      <c r="AV24" s="51"/>
      <c r="AW24" s="51"/>
      <c r="AX24" s="167"/>
      <c r="AY24" s="2"/>
      <c r="AZ24" s="191"/>
      <c r="BA24" s="51"/>
      <c r="BB24" s="51"/>
      <c r="BC24" s="51"/>
      <c r="BD24" s="51"/>
      <c r="BE24" s="51"/>
      <c r="BF24" s="51"/>
      <c r="BG24" s="51"/>
      <c r="BH24" s="51"/>
      <c r="BI24" s="51"/>
      <c r="BJ24" s="51"/>
      <c r="BK24" s="51"/>
      <c r="BL24" s="51"/>
      <c r="BM24" s="51"/>
      <c r="BN24" s="51"/>
      <c r="BO24" s="167"/>
      <c r="BP24" s="2"/>
      <c r="BQ24" s="191"/>
      <c r="BR24" s="51"/>
      <c r="BS24" s="51"/>
      <c r="BT24" s="51"/>
      <c r="BU24" s="51"/>
      <c r="BV24" s="51"/>
      <c r="BW24" s="51"/>
      <c r="BX24" s="51"/>
      <c r="BY24" s="51"/>
      <c r="BZ24" s="51"/>
      <c r="CA24" s="51"/>
      <c r="CB24" s="51"/>
      <c r="CC24" s="51"/>
      <c r="CD24" s="51"/>
      <c r="CE24" s="51"/>
      <c r="CF24" s="167"/>
      <c r="CG24" s="2"/>
      <c r="CH24" s="191"/>
      <c r="CI24" s="51"/>
      <c r="CJ24" s="51"/>
      <c r="CK24" s="51"/>
      <c r="CL24" s="51"/>
      <c r="CM24" s="51"/>
      <c r="CN24" s="51"/>
      <c r="CO24" s="51"/>
      <c r="CP24" s="51"/>
      <c r="CQ24" s="51"/>
      <c r="CR24" s="51"/>
      <c r="CS24" s="51"/>
      <c r="CT24" s="51"/>
      <c r="CU24" s="51"/>
      <c r="CV24" s="51"/>
      <c r="CW24" s="167"/>
      <c r="CX24" s="2"/>
      <c r="CY24" s="191"/>
      <c r="CZ24" s="51"/>
      <c r="DA24" s="51"/>
      <c r="DB24" s="51"/>
      <c r="DC24" s="51"/>
      <c r="DD24" s="51"/>
      <c r="DE24" s="51"/>
      <c r="DF24" s="51"/>
      <c r="DG24" s="51"/>
      <c r="DH24" s="51"/>
      <c r="DI24" s="51"/>
      <c r="DJ24" s="51"/>
      <c r="DK24" s="51"/>
      <c r="DL24" s="51"/>
      <c r="DM24" s="51"/>
      <c r="DN24" s="167"/>
      <c r="DO24" s="2"/>
      <c r="DP24" s="191"/>
      <c r="DQ24" s="51"/>
      <c r="DR24" s="51"/>
      <c r="DS24" s="51"/>
      <c r="DT24" s="51"/>
      <c r="DU24" s="51"/>
      <c r="DV24" s="51"/>
      <c r="DW24" s="51"/>
      <c r="DX24" s="51"/>
      <c r="DY24" s="51"/>
      <c r="DZ24" s="51"/>
      <c r="EA24" s="51"/>
      <c r="EB24" s="51"/>
      <c r="EC24" s="51"/>
      <c r="ED24" s="51"/>
      <c r="EE24" s="167"/>
      <c r="EF24" s="2"/>
    </row>
    <row r="25" ht="12.75" customHeight="1">
      <c r="A25" s="191"/>
      <c r="B25" s="51"/>
      <c r="C25" s="51"/>
      <c r="D25" s="51"/>
      <c r="E25" s="51"/>
      <c r="F25" s="51"/>
      <c r="G25" s="51"/>
      <c r="H25" s="51"/>
      <c r="I25" s="51"/>
      <c r="J25" s="51"/>
      <c r="K25" s="51"/>
      <c r="L25" s="51"/>
      <c r="M25" s="51"/>
      <c r="N25" s="51"/>
      <c r="O25" s="51"/>
      <c r="P25" s="167"/>
      <c r="Q25" s="2"/>
      <c r="R25" s="191"/>
      <c r="S25" s="51"/>
      <c r="T25" s="51"/>
      <c r="U25" s="51"/>
      <c r="V25" s="51"/>
      <c r="W25" s="51"/>
      <c r="X25" s="51"/>
      <c r="Y25" s="51"/>
      <c r="Z25" s="51"/>
      <c r="AA25" s="51"/>
      <c r="AB25" s="51"/>
      <c r="AC25" s="51"/>
      <c r="AD25" s="51"/>
      <c r="AE25" s="51"/>
      <c r="AF25" s="51"/>
      <c r="AG25" s="167"/>
      <c r="AH25" s="2"/>
      <c r="AI25" s="191"/>
      <c r="AJ25" s="51"/>
      <c r="AK25" s="51"/>
      <c r="AL25" s="51"/>
      <c r="AM25" s="51"/>
      <c r="AN25" s="51"/>
      <c r="AO25" s="51"/>
      <c r="AP25" s="51"/>
      <c r="AQ25" s="51"/>
      <c r="AR25" s="51"/>
      <c r="AS25" s="51"/>
      <c r="AT25" s="51"/>
      <c r="AU25" s="51"/>
      <c r="AV25" s="51"/>
      <c r="AW25" s="51"/>
      <c r="AX25" s="167"/>
      <c r="AY25" s="2"/>
      <c r="AZ25" s="191"/>
      <c r="BA25" s="51"/>
      <c r="BB25" s="51"/>
      <c r="BC25" s="51"/>
      <c r="BD25" s="51"/>
      <c r="BE25" s="51"/>
      <c r="BF25" s="51"/>
      <c r="BG25" s="51"/>
      <c r="BH25" s="51"/>
      <c r="BI25" s="51"/>
      <c r="BJ25" s="51"/>
      <c r="BK25" s="51"/>
      <c r="BL25" s="51"/>
      <c r="BM25" s="51"/>
      <c r="BN25" s="51"/>
      <c r="BO25" s="167"/>
      <c r="BP25" s="2"/>
      <c r="BQ25" s="191"/>
      <c r="BR25" s="51"/>
      <c r="BS25" s="51"/>
      <c r="BT25" s="51"/>
      <c r="BU25" s="51"/>
      <c r="BV25" s="51"/>
      <c r="BW25" s="51"/>
      <c r="BX25" s="51"/>
      <c r="BY25" s="51"/>
      <c r="BZ25" s="51"/>
      <c r="CA25" s="51"/>
      <c r="CB25" s="51"/>
      <c r="CC25" s="51"/>
      <c r="CD25" s="51"/>
      <c r="CE25" s="51"/>
      <c r="CF25" s="167"/>
      <c r="CG25" s="2"/>
      <c r="CH25" s="191"/>
      <c r="CI25" s="51"/>
      <c r="CJ25" s="51"/>
      <c r="CK25" s="51"/>
      <c r="CL25" s="51"/>
      <c r="CM25" s="51"/>
      <c r="CN25" s="51"/>
      <c r="CO25" s="51"/>
      <c r="CP25" s="51"/>
      <c r="CQ25" s="51"/>
      <c r="CR25" s="51"/>
      <c r="CS25" s="51"/>
      <c r="CT25" s="51"/>
      <c r="CU25" s="51"/>
      <c r="CV25" s="51"/>
      <c r="CW25" s="167"/>
      <c r="CX25" s="2"/>
      <c r="CY25" s="191"/>
      <c r="CZ25" s="51"/>
      <c r="DA25" s="51"/>
      <c r="DB25" s="51"/>
      <c r="DC25" s="51"/>
      <c r="DD25" s="51"/>
      <c r="DE25" s="51"/>
      <c r="DF25" s="51"/>
      <c r="DG25" s="51"/>
      <c r="DH25" s="51"/>
      <c r="DI25" s="51"/>
      <c r="DJ25" s="51"/>
      <c r="DK25" s="51"/>
      <c r="DL25" s="51"/>
      <c r="DM25" s="51"/>
      <c r="DN25" s="167"/>
      <c r="DO25" s="2"/>
      <c r="DP25" s="191"/>
      <c r="DQ25" s="51"/>
      <c r="DR25" s="51"/>
      <c r="DS25" s="51"/>
      <c r="DT25" s="51"/>
      <c r="DU25" s="51"/>
      <c r="DV25" s="51"/>
      <c r="DW25" s="51"/>
      <c r="DX25" s="51"/>
      <c r="DY25" s="51"/>
      <c r="DZ25" s="51"/>
      <c r="EA25" s="51"/>
      <c r="EB25" s="51"/>
      <c r="EC25" s="51"/>
      <c r="ED25" s="51"/>
      <c r="EE25" s="167"/>
      <c r="EF25" s="2"/>
    </row>
    <row r="26" ht="12.75" customHeight="1">
      <c r="A26" s="191"/>
      <c r="B26" s="51"/>
      <c r="C26" s="51"/>
      <c r="D26" s="51"/>
      <c r="E26" s="51"/>
      <c r="F26" s="51"/>
      <c r="G26" s="51"/>
      <c r="H26" s="51"/>
      <c r="I26" s="51"/>
      <c r="J26" s="51"/>
      <c r="K26" s="51"/>
      <c r="L26" s="51"/>
      <c r="M26" s="51"/>
      <c r="N26" s="51"/>
      <c r="O26" s="51"/>
      <c r="P26" s="167"/>
      <c r="Q26" s="2"/>
      <c r="R26" s="191"/>
      <c r="S26" s="51"/>
      <c r="T26" s="51"/>
      <c r="U26" s="51"/>
      <c r="V26" s="51"/>
      <c r="W26" s="51"/>
      <c r="X26" s="51"/>
      <c r="Y26" s="51"/>
      <c r="Z26" s="51"/>
      <c r="AA26" s="51"/>
      <c r="AB26" s="51"/>
      <c r="AC26" s="51"/>
      <c r="AD26" s="51"/>
      <c r="AE26" s="51"/>
      <c r="AF26" s="51"/>
      <c r="AG26" s="167"/>
      <c r="AH26" s="2"/>
      <c r="AI26" s="191"/>
      <c r="AJ26" s="51"/>
      <c r="AK26" s="51"/>
      <c r="AL26" s="51"/>
      <c r="AM26" s="51"/>
      <c r="AN26" s="51"/>
      <c r="AO26" s="51"/>
      <c r="AP26" s="51"/>
      <c r="AQ26" s="51"/>
      <c r="AR26" s="51"/>
      <c r="AS26" s="51"/>
      <c r="AT26" s="51"/>
      <c r="AU26" s="51"/>
      <c r="AV26" s="51"/>
      <c r="AW26" s="51"/>
      <c r="AX26" s="167"/>
      <c r="AY26" s="2"/>
      <c r="AZ26" s="191"/>
      <c r="BA26" s="51"/>
      <c r="BB26" s="51"/>
      <c r="BC26" s="51"/>
      <c r="BD26" s="51"/>
      <c r="BE26" s="51"/>
      <c r="BF26" s="51"/>
      <c r="BG26" s="51"/>
      <c r="BH26" s="51"/>
      <c r="BI26" s="51"/>
      <c r="BJ26" s="51"/>
      <c r="BK26" s="51"/>
      <c r="BL26" s="51"/>
      <c r="BM26" s="51"/>
      <c r="BN26" s="51"/>
      <c r="BO26" s="167"/>
      <c r="BP26" s="2"/>
      <c r="BQ26" s="191"/>
      <c r="BR26" s="51"/>
      <c r="BS26" s="51"/>
      <c r="BT26" s="51"/>
      <c r="BU26" s="51"/>
      <c r="BV26" s="51"/>
      <c r="BW26" s="51"/>
      <c r="BX26" s="51"/>
      <c r="BY26" s="51"/>
      <c r="BZ26" s="51"/>
      <c r="CA26" s="51"/>
      <c r="CB26" s="51"/>
      <c r="CC26" s="51"/>
      <c r="CD26" s="51"/>
      <c r="CE26" s="51"/>
      <c r="CF26" s="167"/>
      <c r="CG26" s="2"/>
      <c r="CH26" s="191"/>
      <c r="CI26" s="51"/>
      <c r="CJ26" s="51"/>
      <c r="CK26" s="51"/>
      <c r="CL26" s="51"/>
      <c r="CM26" s="51"/>
      <c r="CN26" s="51"/>
      <c r="CO26" s="51"/>
      <c r="CP26" s="51"/>
      <c r="CQ26" s="51"/>
      <c r="CR26" s="51"/>
      <c r="CS26" s="51"/>
      <c r="CT26" s="51"/>
      <c r="CU26" s="51"/>
      <c r="CV26" s="51"/>
      <c r="CW26" s="167"/>
      <c r="CX26" s="2"/>
      <c r="CY26" s="191"/>
      <c r="CZ26" s="51"/>
      <c r="DA26" s="51"/>
      <c r="DB26" s="51"/>
      <c r="DC26" s="51"/>
      <c r="DD26" s="51"/>
      <c r="DE26" s="51"/>
      <c r="DF26" s="51"/>
      <c r="DG26" s="51"/>
      <c r="DH26" s="51"/>
      <c r="DI26" s="51"/>
      <c r="DJ26" s="51"/>
      <c r="DK26" s="51"/>
      <c r="DL26" s="51"/>
      <c r="DM26" s="51"/>
      <c r="DN26" s="167"/>
      <c r="DO26" s="2"/>
      <c r="DP26" s="191"/>
      <c r="DQ26" s="51"/>
      <c r="DR26" s="51"/>
      <c r="DS26" s="51"/>
      <c r="DT26" s="51"/>
      <c r="DU26" s="51"/>
      <c r="DV26" s="51"/>
      <c r="DW26" s="51"/>
      <c r="DX26" s="51"/>
      <c r="DY26" s="51"/>
      <c r="DZ26" s="51"/>
      <c r="EA26" s="51"/>
      <c r="EB26" s="51"/>
      <c r="EC26" s="51"/>
      <c r="ED26" s="51"/>
      <c r="EE26" s="167"/>
      <c r="EF26" s="2"/>
    </row>
    <row r="27" ht="12.75" customHeight="1">
      <c r="A27" s="191"/>
      <c r="B27" s="51"/>
      <c r="C27" s="51"/>
      <c r="D27" s="51"/>
      <c r="E27" s="51"/>
      <c r="F27" s="51"/>
      <c r="G27" s="51"/>
      <c r="H27" s="51"/>
      <c r="I27" s="51"/>
      <c r="J27" s="51"/>
      <c r="K27" s="51"/>
      <c r="L27" s="51"/>
      <c r="M27" s="51"/>
      <c r="N27" s="51"/>
      <c r="O27" s="51"/>
      <c r="P27" s="167"/>
      <c r="Q27" s="2"/>
      <c r="R27" s="191"/>
      <c r="S27" s="51"/>
      <c r="T27" s="51"/>
      <c r="U27" s="51"/>
      <c r="V27" s="51"/>
      <c r="W27" s="51"/>
      <c r="X27" s="51"/>
      <c r="Y27" s="51"/>
      <c r="Z27" s="51"/>
      <c r="AA27" s="51"/>
      <c r="AB27" s="51"/>
      <c r="AC27" s="51"/>
      <c r="AD27" s="51"/>
      <c r="AE27" s="51"/>
      <c r="AF27" s="51"/>
      <c r="AG27" s="167"/>
      <c r="AH27" s="2"/>
      <c r="AI27" s="191"/>
      <c r="AJ27" s="51"/>
      <c r="AK27" s="51"/>
      <c r="AL27" s="51"/>
      <c r="AM27" s="51"/>
      <c r="AN27" s="51"/>
      <c r="AO27" s="51"/>
      <c r="AP27" s="51"/>
      <c r="AQ27" s="51"/>
      <c r="AR27" s="51"/>
      <c r="AS27" s="51"/>
      <c r="AT27" s="51"/>
      <c r="AU27" s="51"/>
      <c r="AV27" s="51"/>
      <c r="AW27" s="51"/>
      <c r="AX27" s="167"/>
      <c r="AY27" s="2"/>
      <c r="AZ27" s="191"/>
      <c r="BA27" s="51"/>
      <c r="BB27" s="51"/>
      <c r="BC27" s="51"/>
      <c r="BD27" s="51"/>
      <c r="BE27" s="51"/>
      <c r="BF27" s="51"/>
      <c r="BG27" s="51"/>
      <c r="BH27" s="51"/>
      <c r="BI27" s="51"/>
      <c r="BJ27" s="51"/>
      <c r="BK27" s="51"/>
      <c r="BL27" s="51"/>
      <c r="BM27" s="51"/>
      <c r="BN27" s="51"/>
      <c r="BO27" s="167"/>
      <c r="BP27" s="2"/>
      <c r="BQ27" s="191"/>
      <c r="BR27" s="51"/>
      <c r="BS27" s="51"/>
      <c r="BT27" s="51"/>
      <c r="BU27" s="51"/>
      <c r="BV27" s="51"/>
      <c r="BW27" s="51"/>
      <c r="BX27" s="51"/>
      <c r="BY27" s="51"/>
      <c r="BZ27" s="51"/>
      <c r="CA27" s="51"/>
      <c r="CB27" s="51"/>
      <c r="CC27" s="51"/>
      <c r="CD27" s="51"/>
      <c r="CE27" s="51"/>
      <c r="CF27" s="167"/>
      <c r="CG27" s="2"/>
      <c r="CH27" s="191"/>
      <c r="CI27" s="51"/>
      <c r="CJ27" s="51"/>
      <c r="CK27" s="51"/>
      <c r="CL27" s="51"/>
      <c r="CM27" s="51"/>
      <c r="CN27" s="51"/>
      <c r="CO27" s="51"/>
      <c r="CP27" s="51"/>
      <c r="CQ27" s="51"/>
      <c r="CR27" s="51"/>
      <c r="CS27" s="51"/>
      <c r="CT27" s="51"/>
      <c r="CU27" s="51"/>
      <c r="CV27" s="51"/>
      <c r="CW27" s="167"/>
      <c r="CX27" s="2"/>
      <c r="CY27" s="191"/>
      <c r="CZ27" s="51"/>
      <c r="DA27" s="51"/>
      <c r="DB27" s="51"/>
      <c r="DC27" s="51"/>
      <c r="DD27" s="51"/>
      <c r="DE27" s="51"/>
      <c r="DF27" s="51"/>
      <c r="DG27" s="51"/>
      <c r="DH27" s="51"/>
      <c r="DI27" s="51"/>
      <c r="DJ27" s="51"/>
      <c r="DK27" s="51"/>
      <c r="DL27" s="51"/>
      <c r="DM27" s="51"/>
      <c r="DN27" s="167"/>
      <c r="DO27" s="2"/>
      <c r="DP27" s="191"/>
      <c r="DQ27" s="51"/>
      <c r="DR27" s="51"/>
      <c r="DS27" s="51"/>
      <c r="DT27" s="51"/>
      <c r="DU27" s="51"/>
      <c r="DV27" s="51"/>
      <c r="DW27" s="51"/>
      <c r="DX27" s="51"/>
      <c r="DY27" s="51"/>
      <c r="DZ27" s="51"/>
      <c r="EA27" s="51"/>
      <c r="EB27" s="51"/>
      <c r="EC27" s="51"/>
      <c r="ED27" s="51"/>
      <c r="EE27" s="167"/>
      <c r="EF27" s="2"/>
    </row>
    <row r="28" ht="12.75" customHeight="1">
      <c r="A28" s="191"/>
      <c r="B28" s="51"/>
      <c r="C28" s="51"/>
      <c r="D28" s="51"/>
      <c r="E28" s="51"/>
      <c r="F28" s="51"/>
      <c r="G28" s="51"/>
      <c r="H28" s="51"/>
      <c r="I28" s="51"/>
      <c r="J28" s="51"/>
      <c r="K28" s="51"/>
      <c r="L28" s="51"/>
      <c r="M28" s="51"/>
      <c r="N28" s="51"/>
      <c r="O28" s="51"/>
      <c r="P28" s="167"/>
      <c r="Q28" s="2"/>
      <c r="R28" s="191"/>
      <c r="S28" s="51"/>
      <c r="T28" s="51"/>
      <c r="U28" s="51"/>
      <c r="V28" s="51"/>
      <c r="W28" s="51"/>
      <c r="X28" s="51"/>
      <c r="Y28" s="51"/>
      <c r="Z28" s="51"/>
      <c r="AA28" s="51"/>
      <c r="AB28" s="51"/>
      <c r="AC28" s="51"/>
      <c r="AD28" s="51"/>
      <c r="AE28" s="51"/>
      <c r="AF28" s="51"/>
      <c r="AG28" s="167"/>
      <c r="AH28" s="2"/>
      <c r="AI28" s="191"/>
      <c r="AJ28" s="51"/>
      <c r="AK28" s="51"/>
      <c r="AL28" s="51"/>
      <c r="AM28" s="51"/>
      <c r="AN28" s="51"/>
      <c r="AO28" s="51"/>
      <c r="AP28" s="51"/>
      <c r="AQ28" s="51"/>
      <c r="AR28" s="51"/>
      <c r="AS28" s="51"/>
      <c r="AT28" s="51"/>
      <c r="AU28" s="51"/>
      <c r="AV28" s="51"/>
      <c r="AW28" s="51"/>
      <c r="AX28" s="167"/>
      <c r="AY28" s="2"/>
      <c r="AZ28" s="191"/>
      <c r="BA28" s="51"/>
      <c r="BB28" s="51"/>
      <c r="BC28" s="51"/>
      <c r="BD28" s="51"/>
      <c r="BE28" s="51"/>
      <c r="BF28" s="51"/>
      <c r="BG28" s="51"/>
      <c r="BH28" s="51"/>
      <c r="BI28" s="51"/>
      <c r="BJ28" s="51"/>
      <c r="BK28" s="51"/>
      <c r="BL28" s="51"/>
      <c r="BM28" s="51"/>
      <c r="BN28" s="51"/>
      <c r="BO28" s="167"/>
      <c r="BP28" s="2"/>
      <c r="BQ28" s="191"/>
      <c r="BR28" s="51"/>
      <c r="BS28" s="51"/>
      <c r="BT28" s="51"/>
      <c r="BU28" s="51"/>
      <c r="BV28" s="51"/>
      <c r="BW28" s="51"/>
      <c r="BX28" s="51"/>
      <c r="BY28" s="51"/>
      <c r="BZ28" s="51"/>
      <c r="CA28" s="51"/>
      <c r="CB28" s="51"/>
      <c r="CC28" s="51"/>
      <c r="CD28" s="51"/>
      <c r="CE28" s="51"/>
      <c r="CF28" s="167"/>
      <c r="CG28" s="2"/>
      <c r="CH28" s="191"/>
      <c r="CI28" s="51"/>
      <c r="CJ28" s="51"/>
      <c r="CK28" s="51"/>
      <c r="CL28" s="51"/>
      <c r="CM28" s="51"/>
      <c r="CN28" s="51"/>
      <c r="CO28" s="51"/>
      <c r="CP28" s="51"/>
      <c r="CQ28" s="51"/>
      <c r="CR28" s="51"/>
      <c r="CS28" s="51"/>
      <c r="CT28" s="51"/>
      <c r="CU28" s="51"/>
      <c r="CV28" s="51"/>
      <c r="CW28" s="167"/>
      <c r="CX28" s="2"/>
      <c r="CY28" s="191"/>
      <c r="CZ28" s="51"/>
      <c r="DA28" s="51"/>
      <c r="DB28" s="51"/>
      <c r="DC28" s="51"/>
      <c r="DD28" s="51"/>
      <c r="DE28" s="51"/>
      <c r="DF28" s="51"/>
      <c r="DG28" s="51"/>
      <c r="DH28" s="51"/>
      <c r="DI28" s="51"/>
      <c r="DJ28" s="51"/>
      <c r="DK28" s="51"/>
      <c r="DL28" s="51"/>
      <c r="DM28" s="51"/>
      <c r="DN28" s="167"/>
      <c r="DO28" s="2"/>
      <c r="DP28" s="191"/>
      <c r="DQ28" s="51"/>
      <c r="DR28" s="51"/>
      <c r="DS28" s="51"/>
      <c r="DT28" s="51"/>
      <c r="DU28" s="51"/>
      <c r="DV28" s="51"/>
      <c r="DW28" s="51"/>
      <c r="DX28" s="51"/>
      <c r="DY28" s="51"/>
      <c r="DZ28" s="51"/>
      <c r="EA28" s="51"/>
      <c r="EB28" s="51"/>
      <c r="EC28" s="51"/>
      <c r="ED28" s="51"/>
      <c r="EE28" s="167"/>
      <c r="EF28" s="2"/>
    </row>
    <row r="29" ht="12.75" customHeight="1">
      <c r="A29" s="191"/>
      <c r="B29" s="51"/>
      <c r="C29" s="51"/>
      <c r="D29" s="51"/>
      <c r="E29" s="51"/>
      <c r="F29" s="51"/>
      <c r="G29" s="51"/>
      <c r="H29" s="51"/>
      <c r="I29" s="51"/>
      <c r="J29" s="51"/>
      <c r="K29" s="51"/>
      <c r="L29" s="51"/>
      <c r="M29" s="51"/>
      <c r="N29" s="51"/>
      <c r="O29" s="51"/>
      <c r="P29" s="167"/>
      <c r="Q29" s="2"/>
      <c r="R29" s="191"/>
      <c r="S29" s="51"/>
      <c r="T29" s="51"/>
      <c r="U29" s="51"/>
      <c r="V29" s="51"/>
      <c r="W29" s="51"/>
      <c r="X29" s="51"/>
      <c r="Y29" s="51"/>
      <c r="Z29" s="51"/>
      <c r="AA29" s="51"/>
      <c r="AB29" s="51"/>
      <c r="AC29" s="51"/>
      <c r="AD29" s="51"/>
      <c r="AE29" s="51"/>
      <c r="AF29" s="51"/>
      <c r="AG29" s="167"/>
      <c r="AH29" s="2"/>
      <c r="AI29" s="191"/>
      <c r="AJ29" s="51"/>
      <c r="AK29" s="51"/>
      <c r="AL29" s="51"/>
      <c r="AM29" s="51"/>
      <c r="AN29" s="51"/>
      <c r="AO29" s="51"/>
      <c r="AP29" s="51"/>
      <c r="AQ29" s="51"/>
      <c r="AR29" s="51"/>
      <c r="AS29" s="51"/>
      <c r="AT29" s="51"/>
      <c r="AU29" s="51"/>
      <c r="AV29" s="51"/>
      <c r="AW29" s="51"/>
      <c r="AX29" s="167"/>
      <c r="AY29" s="2"/>
      <c r="AZ29" s="191"/>
      <c r="BA29" s="51"/>
      <c r="BB29" s="51"/>
      <c r="BC29" s="51"/>
      <c r="BD29" s="51"/>
      <c r="BE29" s="51"/>
      <c r="BF29" s="51"/>
      <c r="BG29" s="51"/>
      <c r="BH29" s="51"/>
      <c r="BI29" s="51"/>
      <c r="BJ29" s="51"/>
      <c r="BK29" s="51"/>
      <c r="BL29" s="51"/>
      <c r="BM29" s="51"/>
      <c r="BN29" s="51"/>
      <c r="BO29" s="167"/>
      <c r="BP29" s="2"/>
      <c r="BQ29" s="191"/>
      <c r="BR29" s="51"/>
      <c r="BS29" s="51"/>
      <c r="BT29" s="51"/>
      <c r="BU29" s="51"/>
      <c r="BV29" s="51"/>
      <c r="BW29" s="51"/>
      <c r="BX29" s="51"/>
      <c r="BY29" s="51"/>
      <c r="BZ29" s="51"/>
      <c r="CA29" s="51"/>
      <c r="CB29" s="51"/>
      <c r="CC29" s="51"/>
      <c r="CD29" s="51"/>
      <c r="CE29" s="51"/>
      <c r="CF29" s="167"/>
      <c r="CG29" s="2"/>
      <c r="CH29" s="191"/>
      <c r="CI29" s="51"/>
      <c r="CJ29" s="51"/>
      <c r="CK29" s="51"/>
      <c r="CL29" s="51"/>
      <c r="CM29" s="51"/>
      <c r="CN29" s="51"/>
      <c r="CO29" s="51"/>
      <c r="CP29" s="51"/>
      <c r="CQ29" s="51"/>
      <c r="CR29" s="51"/>
      <c r="CS29" s="51"/>
      <c r="CT29" s="51"/>
      <c r="CU29" s="51"/>
      <c r="CV29" s="51"/>
      <c r="CW29" s="167"/>
      <c r="CX29" s="2"/>
      <c r="CY29" s="191"/>
      <c r="CZ29" s="51"/>
      <c r="DA29" s="51"/>
      <c r="DB29" s="51"/>
      <c r="DC29" s="51"/>
      <c r="DD29" s="51"/>
      <c r="DE29" s="51"/>
      <c r="DF29" s="51"/>
      <c r="DG29" s="51"/>
      <c r="DH29" s="51"/>
      <c r="DI29" s="51"/>
      <c r="DJ29" s="51"/>
      <c r="DK29" s="51"/>
      <c r="DL29" s="51"/>
      <c r="DM29" s="51"/>
      <c r="DN29" s="167"/>
      <c r="DO29" s="2"/>
      <c r="DP29" s="191"/>
      <c r="DQ29" s="51"/>
      <c r="DR29" s="51"/>
      <c r="DS29" s="51"/>
      <c r="DT29" s="51"/>
      <c r="DU29" s="51"/>
      <c r="DV29" s="51"/>
      <c r="DW29" s="51"/>
      <c r="DX29" s="51"/>
      <c r="DY29" s="51"/>
      <c r="DZ29" s="51"/>
      <c r="EA29" s="51"/>
      <c r="EB29" s="51"/>
      <c r="EC29" s="51"/>
      <c r="ED29" s="51"/>
      <c r="EE29" s="167"/>
      <c r="EF29" s="2"/>
    </row>
    <row r="30" ht="12.75" customHeight="1">
      <c r="A30" s="191"/>
      <c r="B30" s="51"/>
      <c r="C30" s="51"/>
      <c r="D30" s="51"/>
      <c r="E30" s="51"/>
      <c r="F30" s="51"/>
      <c r="G30" s="51"/>
      <c r="H30" s="51"/>
      <c r="I30" s="51"/>
      <c r="J30" s="51"/>
      <c r="K30" s="51"/>
      <c r="L30" s="51"/>
      <c r="M30" s="51"/>
      <c r="N30" s="51"/>
      <c r="O30" s="51"/>
      <c r="P30" s="167"/>
      <c r="Q30" s="2"/>
      <c r="R30" s="191"/>
      <c r="S30" s="51"/>
      <c r="T30" s="51"/>
      <c r="U30" s="51"/>
      <c r="V30" s="51"/>
      <c r="W30" s="51"/>
      <c r="X30" s="51"/>
      <c r="Y30" s="51"/>
      <c r="Z30" s="51"/>
      <c r="AA30" s="51"/>
      <c r="AB30" s="51"/>
      <c r="AC30" s="51"/>
      <c r="AD30" s="51"/>
      <c r="AE30" s="51"/>
      <c r="AF30" s="51"/>
      <c r="AG30" s="167"/>
      <c r="AH30" s="2"/>
      <c r="AI30" s="191"/>
      <c r="AJ30" s="51"/>
      <c r="AK30" s="51"/>
      <c r="AL30" s="51"/>
      <c r="AM30" s="51"/>
      <c r="AN30" s="51"/>
      <c r="AO30" s="51"/>
      <c r="AP30" s="51"/>
      <c r="AQ30" s="51"/>
      <c r="AR30" s="51"/>
      <c r="AS30" s="51"/>
      <c r="AT30" s="51"/>
      <c r="AU30" s="51"/>
      <c r="AV30" s="51"/>
      <c r="AW30" s="51"/>
      <c r="AX30" s="167"/>
      <c r="AY30" s="2"/>
      <c r="AZ30" s="191"/>
      <c r="BA30" s="51"/>
      <c r="BB30" s="51"/>
      <c r="BC30" s="51"/>
      <c r="BD30" s="51"/>
      <c r="BE30" s="51"/>
      <c r="BF30" s="51"/>
      <c r="BG30" s="51"/>
      <c r="BH30" s="51"/>
      <c r="BI30" s="51"/>
      <c r="BJ30" s="51"/>
      <c r="BK30" s="51"/>
      <c r="BL30" s="51"/>
      <c r="BM30" s="51"/>
      <c r="BN30" s="51"/>
      <c r="BO30" s="167"/>
      <c r="BP30" s="2"/>
      <c r="BQ30" s="191"/>
      <c r="BR30" s="51"/>
      <c r="BS30" s="51"/>
      <c r="BT30" s="51"/>
      <c r="BU30" s="51"/>
      <c r="BV30" s="51"/>
      <c r="BW30" s="51"/>
      <c r="BX30" s="51"/>
      <c r="BY30" s="51"/>
      <c r="BZ30" s="51"/>
      <c r="CA30" s="51"/>
      <c r="CB30" s="51"/>
      <c r="CC30" s="51"/>
      <c r="CD30" s="51"/>
      <c r="CE30" s="51"/>
      <c r="CF30" s="167"/>
      <c r="CG30" s="2"/>
      <c r="CH30" s="191"/>
      <c r="CI30" s="51"/>
      <c r="CJ30" s="51"/>
      <c r="CK30" s="51"/>
      <c r="CL30" s="51"/>
      <c r="CM30" s="51"/>
      <c r="CN30" s="51"/>
      <c r="CO30" s="51"/>
      <c r="CP30" s="51"/>
      <c r="CQ30" s="51"/>
      <c r="CR30" s="51"/>
      <c r="CS30" s="51"/>
      <c r="CT30" s="51"/>
      <c r="CU30" s="51"/>
      <c r="CV30" s="51"/>
      <c r="CW30" s="167"/>
      <c r="CX30" s="2"/>
      <c r="CY30" s="191"/>
      <c r="CZ30" s="51"/>
      <c r="DA30" s="51"/>
      <c r="DB30" s="51"/>
      <c r="DC30" s="51"/>
      <c r="DD30" s="51"/>
      <c r="DE30" s="51"/>
      <c r="DF30" s="51"/>
      <c r="DG30" s="51"/>
      <c r="DH30" s="51"/>
      <c r="DI30" s="51"/>
      <c r="DJ30" s="51"/>
      <c r="DK30" s="51"/>
      <c r="DL30" s="51"/>
      <c r="DM30" s="51"/>
      <c r="DN30" s="167"/>
      <c r="DO30" s="2"/>
      <c r="DP30" s="191"/>
      <c r="DQ30" s="51"/>
      <c r="DR30" s="51"/>
      <c r="DS30" s="51"/>
      <c r="DT30" s="51"/>
      <c r="DU30" s="51"/>
      <c r="DV30" s="51"/>
      <c r="DW30" s="51"/>
      <c r="DX30" s="51"/>
      <c r="DY30" s="51"/>
      <c r="DZ30" s="51"/>
      <c r="EA30" s="51"/>
      <c r="EB30" s="51"/>
      <c r="EC30" s="51"/>
      <c r="ED30" s="51"/>
      <c r="EE30" s="167"/>
      <c r="EF30" s="2"/>
    </row>
    <row r="31" ht="12.75" customHeight="1">
      <c r="A31" s="191"/>
      <c r="B31" s="51"/>
      <c r="C31" s="51"/>
      <c r="D31" s="51"/>
      <c r="E31" s="51"/>
      <c r="F31" s="51"/>
      <c r="G31" s="51"/>
      <c r="H31" s="51"/>
      <c r="I31" s="51"/>
      <c r="J31" s="51"/>
      <c r="K31" s="51"/>
      <c r="L31" s="51"/>
      <c r="M31" s="51"/>
      <c r="N31" s="51"/>
      <c r="O31" s="51"/>
      <c r="P31" s="167"/>
      <c r="Q31" s="2"/>
      <c r="R31" s="191"/>
      <c r="S31" s="51"/>
      <c r="T31" s="51"/>
      <c r="U31" s="51"/>
      <c r="V31" s="51"/>
      <c r="W31" s="51"/>
      <c r="X31" s="51"/>
      <c r="Y31" s="51"/>
      <c r="Z31" s="51"/>
      <c r="AA31" s="51"/>
      <c r="AB31" s="51"/>
      <c r="AC31" s="51"/>
      <c r="AD31" s="51"/>
      <c r="AE31" s="51"/>
      <c r="AF31" s="51"/>
      <c r="AG31" s="167"/>
      <c r="AH31" s="2"/>
      <c r="AI31" s="191"/>
      <c r="AJ31" s="51"/>
      <c r="AK31" s="51"/>
      <c r="AL31" s="51"/>
      <c r="AM31" s="51"/>
      <c r="AN31" s="51"/>
      <c r="AO31" s="51"/>
      <c r="AP31" s="51"/>
      <c r="AQ31" s="51"/>
      <c r="AR31" s="51"/>
      <c r="AS31" s="51"/>
      <c r="AT31" s="51"/>
      <c r="AU31" s="51"/>
      <c r="AV31" s="51"/>
      <c r="AW31" s="51"/>
      <c r="AX31" s="167"/>
      <c r="AY31" s="2"/>
      <c r="AZ31" s="191"/>
      <c r="BA31" s="51"/>
      <c r="BB31" s="51"/>
      <c r="BC31" s="51"/>
      <c r="BD31" s="51"/>
      <c r="BE31" s="51"/>
      <c r="BF31" s="51"/>
      <c r="BG31" s="51"/>
      <c r="BH31" s="51"/>
      <c r="BI31" s="51"/>
      <c r="BJ31" s="51"/>
      <c r="BK31" s="51"/>
      <c r="BL31" s="51"/>
      <c r="BM31" s="51"/>
      <c r="BN31" s="51"/>
      <c r="BO31" s="167"/>
      <c r="BP31" s="2"/>
      <c r="BQ31" s="191"/>
      <c r="BR31" s="51"/>
      <c r="BS31" s="51"/>
      <c r="BT31" s="51"/>
      <c r="BU31" s="51"/>
      <c r="BV31" s="51"/>
      <c r="BW31" s="51"/>
      <c r="BX31" s="51"/>
      <c r="BY31" s="51"/>
      <c r="BZ31" s="51"/>
      <c r="CA31" s="51"/>
      <c r="CB31" s="51"/>
      <c r="CC31" s="51"/>
      <c r="CD31" s="51"/>
      <c r="CE31" s="51"/>
      <c r="CF31" s="167"/>
      <c r="CG31" s="2"/>
      <c r="CH31" s="191"/>
      <c r="CI31" s="51"/>
      <c r="CJ31" s="51"/>
      <c r="CK31" s="51"/>
      <c r="CL31" s="51"/>
      <c r="CM31" s="51"/>
      <c r="CN31" s="51"/>
      <c r="CO31" s="51"/>
      <c r="CP31" s="51"/>
      <c r="CQ31" s="51"/>
      <c r="CR31" s="51"/>
      <c r="CS31" s="51"/>
      <c r="CT31" s="51"/>
      <c r="CU31" s="51"/>
      <c r="CV31" s="51"/>
      <c r="CW31" s="167"/>
      <c r="CX31" s="2"/>
      <c r="CY31" s="191"/>
      <c r="CZ31" s="51"/>
      <c r="DA31" s="51"/>
      <c r="DB31" s="51"/>
      <c r="DC31" s="51"/>
      <c r="DD31" s="51"/>
      <c r="DE31" s="51"/>
      <c r="DF31" s="51"/>
      <c r="DG31" s="51"/>
      <c r="DH31" s="51"/>
      <c r="DI31" s="51"/>
      <c r="DJ31" s="51"/>
      <c r="DK31" s="51"/>
      <c r="DL31" s="51"/>
      <c r="DM31" s="51"/>
      <c r="DN31" s="167"/>
      <c r="DO31" s="2"/>
      <c r="DP31" s="191"/>
      <c r="DQ31" s="51"/>
      <c r="DR31" s="51"/>
      <c r="DS31" s="51"/>
      <c r="DT31" s="51"/>
      <c r="DU31" s="51"/>
      <c r="DV31" s="51"/>
      <c r="DW31" s="51"/>
      <c r="DX31" s="51"/>
      <c r="DY31" s="51"/>
      <c r="DZ31" s="51"/>
      <c r="EA31" s="51"/>
      <c r="EB31" s="51"/>
      <c r="EC31" s="51"/>
      <c r="ED31" s="51"/>
      <c r="EE31" s="167"/>
      <c r="EF31" s="2"/>
    </row>
    <row r="32" ht="12.75" customHeight="1">
      <c r="A32" s="191"/>
      <c r="B32" s="51"/>
      <c r="C32" s="51"/>
      <c r="D32" s="51"/>
      <c r="E32" s="51"/>
      <c r="F32" s="51"/>
      <c r="G32" s="51"/>
      <c r="H32" s="51"/>
      <c r="I32" s="51"/>
      <c r="J32" s="51"/>
      <c r="K32" s="51"/>
      <c r="L32" s="51"/>
      <c r="M32" s="51"/>
      <c r="N32" s="51"/>
      <c r="O32" s="51"/>
      <c r="P32" s="167"/>
      <c r="Q32" s="2"/>
      <c r="R32" s="191"/>
      <c r="S32" s="51"/>
      <c r="T32" s="51"/>
      <c r="U32" s="51"/>
      <c r="V32" s="51"/>
      <c r="W32" s="51"/>
      <c r="X32" s="51"/>
      <c r="Y32" s="51"/>
      <c r="Z32" s="51"/>
      <c r="AA32" s="51"/>
      <c r="AB32" s="51"/>
      <c r="AC32" s="51"/>
      <c r="AD32" s="51"/>
      <c r="AE32" s="51"/>
      <c r="AF32" s="51"/>
      <c r="AG32" s="167"/>
      <c r="AH32" s="2"/>
      <c r="AI32" s="191"/>
      <c r="AJ32" s="51"/>
      <c r="AK32" s="51"/>
      <c r="AL32" s="51"/>
      <c r="AM32" s="51"/>
      <c r="AN32" s="51"/>
      <c r="AO32" s="51"/>
      <c r="AP32" s="51"/>
      <c r="AQ32" s="51"/>
      <c r="AR32" s="51"/>
      <c r="AS32" s="51"/>
      <c r="AT32" s="51"/>
      <c r="AU32" s="51"/>
      <c r="AV32" s="51"/>
      <c r="AW32" s="51"/>
      <c r="AX32" s="167"/>
      <c r="AY32" s="2"/>
      <c r="AZ32" s="191"/>
      <c r="BA32" s="51"/>
      <c r="BB32" s="51"/>
      <c r="BC32" s="51"/>
      <c r="BD32" s="51"/>
      <c r="BE32" s="51"/>
      <c r="BF32" s="51"/>
      <c r="BG32" s="51"/>
      <c r="BH32" s="51"/>
      <c r="BI32" s="51"/>
      <c r="BJ32" s="51"/>
      <c r="BK32" s="51"/>
      <c r="BL32" s="51"/>
      <c r="BM32" s="51"/>
      <c r="BN32" s="51"/>
      <c r="BO32" s="167"/>
      <c r="BP32" s="2"/>
      <c r="BQ32" s="191"/>
      <c r="BR32" s="51"/>
      <c r="BS32" s="51"/>
      <c r="BT32" s="51"/>
      <c r="BU32" s="51"/>
      <c r="BV32" s="51"/>
      <c r="BW32" s="51"/>
      <c r="BX32" s="51"/>
      <c r="BY32" s="51"/>
      <c r="BZ32" s="51"/>
      <c r="CA32" s="51"/>
      <c r="CB32" s="51"/>
      <c r="CC32" s="51"/>
      <c r="CD32" s="51"/>
      <c r="CE32" s="51"/>
      <c r="CF32" s="167"/>
      <c r="CG32" s="2"/>
      <c r="CH32" s="191"/>
      <c r="CI32" s="51"/>
      <c r="CJ32" s="51"/>
      <c r="CK32" s="51"/>
      <c r="CL32" s="51"/>
      <c r="CM32" s="51"/>
      <c r="CN32" s="51"/>
      <c r="CO32" s="51"/>
      <c r="CP32" s="51"/>
      <c r="CQ32" s="51"/>
      <c r="CR32" s="51"/>
      <c r="CS32" s="51"/>
      <c r="CT32" s="51"/>
      <c r="CU32" s="51"/>
      <c r="CV32" s="51"/>
      <c r="CW32" s="167"/>
      <c r="CX32" s="2"/>
      <c r="CY32" s="191"/>
      <c r="CZ32" s="51"/>
      <c r="DA32" s="51"/>
      <c r="DB32" s="51"/>
      <c r="DC32" s="51"/>
      <c r="DD32" s="51"/>
      <c r="DE32" s="51"/>
      <c r="DF32" s="51"/>
      <c r="DG32" s="51"/>
      <c r="DH32" s="51"/>
      <c r="DI32" s="51"/>
      <c r="DJ32" s="51"/>
      <c r="DK32" s="51"/>
      <c r="DL32" s="51"/>
      <c r="DM32" s="51"/>
      <c r="DN32" s="167"/>
      <c r="DO32" s="2"/>
      <c r="DP32" s="191"/>
      <c r="DQ32" s="51"/>
      <c r="DR32" s="51"/>
      <c r="DS32" s="51"/>
      <c r="DT32" s="51"/>
      <c r="DU32" s="51"/>
      <c r="DV32" s="51"/>
      <c r="DW32" s="51"/>
      <c r="DX32" s="51"/>
      <c r="DY32" s="51"/>
      <c r="DZ32" s="51"/>
      <c r="EA32" s="51"/>
      <c r="EB32" s="51"/>
      <c r="EC32" s="51"/>
      <c r="ED32" s="51"/>
      <c r="EE32" s="167"/>
      <c r="EF32" s="2"/>
    </row>
    <row r="33" ht="12.75" customHeight="1">
      <c r="A33" s="191"/>
      <c r="B33" s="51"/>
      <c r="C33" s="51"/>
      <c r="D33" s="51"/>
      <c r="E33" s="51"/>
      <c r="F33" s="51"/>
      <c r="G33" s="51"/>
      <c r="H33" s="51"/>
      <c r="I33" s="51"/>
      <c r="J33" s="51"/>
      <c r="K33" s="51"/>
      <c r="L33" s="51"/>
      <c r="M33" s="51"/>
      <c r="N33" s="51"/>
      <c r="O33" s="51"/>
      <c r="P33" s="167"/>
      <c r="Q33" s="2"/>
      <c r="R33" s="191"/>
      <c r="S33" s="51"/>
      <c r="T33" s="51"/>
      <c r="U33" s="51"/>
      <c r="V33" s="51"/>
      <c r="W33" s="51"/>
      <c r="X33" s="51"/>
      <c r="Y33" s="51"/>
      <c r="Z33" s="51"/>
      <c r="AA33" s="51"/>
      <c r="AB33" s="51"/>
      <c r="AC33" s="51"/>
      <c r="AD33" s="51"/>
      <c r="AE33" s="51"/>
      <c r="AF33" s="51"/>
      <c r="AG33" s="167"/>
      <c r="AH33" s="2"/>
      <c r="AI33" s="191"/>
      <c r="AJ33" s="51"/>
      <c r="AK33" s="51"/>
      <c r="AL33" s="51"/>
      <c r="AM33" s="51"/>
      <c r="AN33" s="51"/>
      <c r="AO33" s="51"/>
      <c r="AP33" s="51"/>
      <c r="AQ33" s="51"/>
      <c r="AR33" s="51"/>
      <c r="AS33" s="51"/>
      <c r="AT33" s="51"/>
      <c r="AU33" s="51"/>
      <c r="AV33" s="51"/>
      <c r="AW33" s="51"/>
      <c r="AX33" s="167"/>
      <c r="AY33" s="2"/>
      <c r="AZ33" s="191"/>
      <c r="BA33" s="51"/>
      <c r="BB33" s="51"/>
      <c r="BC33" s="51"/>
      <c r="BD33" s="51"/>
      <c r="BE33" s="51"/>
      <c r="BF33" s="51"/>
      <c r="BG33" s="51"/>
      <c r="BH33" s="51"/>
      <c r="BI33" s="51"/>
      <c r="BJ33" s="51"/>
      <c r="BK33" s="51"/>
      <c r="BL33" s="51"/>
      <c r="BM33" s="51"/>
      <c r="BN33" s="51"/>
      <c r="BO33" s="167"/>
      <c r="BP33" s="2"/>
      <c r="BQ33" s="191"/>
      <c r="BR33" s="51"/>
      <c r="BS33" s="51"/>
      <c r="BT33" s="51"/>
      <c r="BU33" s="51"/>
      <c r="BV33" s="51"/>
      <c r="BW33" s="51"/>
      <c r="BX33" s="51"/>
      <c r="BY33" s="51"/>
      <c r="BZ33" s="51"/>
      <c r="CA33" s="51"/>
      <c r="CB33" s="51"/>
      <c r="CC33" s="51"/>
      <c r="CD33" s="51"/>
      <c r="CE33" s="51"/>
      <c r="CF33" s="167"/>
      <c r="CG33" s="2"/>
      <c r="CH33" s="191"/>
      <c r="CI33" s="51"/>
      <c r="CJ33" s="51"/>
      <c r="CK33" s="51"/>
      <c r="CL33" s="51"/>
      <c r="CM33" s="51"/>
      <c r="CN33" s="51"/>
      <c r="CO33" s="51"/>
      <c r="CP33" s="51"/>
      <c r="CQ33" s="51"/>
      <c r="CR33" s="51"/>
      <c r="CS33" s="51"/>
      <c r="CT33" s="51"/>
      <c r="CU33" s="51"/>
      <c r="CV33" s="51"/>
      <c r="CW33" s="167"/>
      <c r="CX33" s="2"/>
      <c r="CY33" s="191"/>
      <c r="CZ33" s="51"/>
      <c r="DA33" s="51"/>
      <c r="DB33" s="51"/>
      <c r="DC33" s="51"/>
      <c r="DD33" s="51"/>
      <c r="DE33" s="51"/>
      <c r="DF33" s="51"/>
      <c r="DG33" s="51"/>
      <c r="DH33" s="51"/>
      <c r="DI33" s="51"/>
      <c r="DJ33" s="51"/>
      <c r="DK33" s="51"/>
      <c r="DL33" s="51"/>
      <c r="DM33" s="51"/>
      <c r="DN33" s="167"/>
      <c r="DO33" s="2"/>
      <c r="DP33" s="191"/>
      <c r="DQ33" s="51"/>
      <c r="DR33" s="51"/>
      <c r="DS33" s="51"/>
      <c r="DT33" s="51"/>
      <c r="DU33" s="51"/>
      <c r="DV33" s="51"/>
      <c r="DW33" s="51"/>
      <c r="DX33" s="51"/>
      <c r="DY33" s="51"/>
      <c r="DZ33" s="51"/>
      <c r="EA33" s="51"/>
      <c r="EB33" s="51"/>
      <c r="EC33" s="51"/>
      <c r="ED33" s="51"/>
      <c r="EE33" s="167"/>
      <c r="EF33" s="2"/>
    </row>
    <row r="34" ht="12.75" customHeight="1">
      <c r="A34" s="191"/>
      <c r="B34" s="51"/>
      <c r="C34" s="51"/>
      <c r="D34" s="51"/>
      <c r="E34" s="51"/>
      <c r="F34" s="51"/>
      <c r="G34" s="51"/>
      <c r="H34" s="51"/>
      <c r="I34" s="51"/>
      <c r="J34" s="51"/>
      <c r="K34" s="51"/>
      <c r="L34" s="51"/>
      <c r="M34" s="51"/>
      <c r="N34" s="51"/>
      <c r="O34" s="51"/>
      <c r="P34" s="167"/>
      <c r="Q34" s="2"/>
      <c r="R34" s="191"/>
      <c r="S34" s="51"/>
      <c r="T34" s="51"/>
      <c r="U34" s="51"/>
      <c r="V34" s="51"/>
      <c r="W34" s="51"/>
      <c r="X34" s="51"/>
      <c r="Y34" s="51"/>
      <c r="Z34" s="51"/>
      <c r="AA34" s="51"/>
      <c r="AB34" s="51"/>
      <c r="AC34" s="51"/>
      <c r="AD34" s="51"/>
      <c r="AE34" s="51"/>
      <c r="AF34" s="51"/>
      <c r="AG34" s="167"/>
      <c r="AH34" s="2"/>
      <c r="AI34" s="191"/>
      <c r="AJ34" s="51"/>
      <c r="AK34" s="51"/>
      <c r="AL34" s="51"/>
      <c r="AM34" s="51"/>
      <c r="AN34" s="51"/>
      <c r="AO34" s="51"/>
      <c r="AP34" s="51"/>
      <c r="AQ34" s="51"/>
      <c r="AR34" s="51"/>
      <c r="AS34" s="51"/>
      <c r="AT34" s="51"/>
      <c r="AU34" s="51"/>
      <c r="AV34" s="51"/>
      <c r="AW34" s="51"/>
      <c r="AX34" s="167"/>
      <c r="AY34" s="2"/>
      <c r="AZ34" s="191"/>
      <c r="BA34" s="51"/>
      <c r="BB34" s="51"/>
      <c r="BC34" s="51"/>
      <c r="BD34" s="51"/>
      <c r="BE34" s="51"/>
      <c r="BF34" s="51"/>
      <c r="BG34" s="51"/>
      <c r="BH34" s="51"/>
      <c r="BI34" s="51"/>
      <c r="BJ34" s="51"/>
      <c r="BK34" s="51"/>
      <c r="BL34" s="51"/>
      <c r="BM34" s="51"/>
      <c r="BN34" s="51"/>
      <c r="BO34" s="167"/>
      <c r="BP34" s="2"/>
      <c r="BQ34" s="191"/>
      <c r="BR34" s="51"/>
      <c r="BS34" s="51"/>
      <c r="BT34" s="51"/>
      <c r="BU34" s="51"/>
      <c r="BV34" s="51"/>
      <c r="BW34" s="51"/>
      <c r="BX34" s="51"/>
      <c r="BY34" s="51"/>
      <c r="BZ34" s="51"/>
      <c r="CA34" s="51"/>
      <c r="CB34" s="51"/>
      <c r="CC34" s="51"/>
      <c r="CD34" s="51"/>
      <c r="CE34" s="51"/>
      <c r="CF34" s="167"/>
      <c r="CG34" s="2"/>
      <c r="CH34" s="191"/>
      <c r="CI34" s="51"/>
      <c r="CJ34" s="51"/>
      <c r="CK34" s="51"/>
      <c r="CL34" s="51"/>
      <c r="CM34" s="51"/>
      <c r="CN34" s="51"/>
      <c r="CO34" s="51"/>
      <c r="CP34" s="51"/>
      <c r="CQ34" s="51"/>
      <c r="CR34" s="51"/>
      <c r="CS34" s="51"/>
      <c r="CT34" s="51"/>
      <c r="CU34" s="51"/>
      <c r="CV34" s="51"/>
      <c r="CW34" s="167"/>
      <c r="CX34" s="2"/>
      <c r="CY34" s="191"/>
      <c r="CZ34" s="51"/>
      <c r="DA34" s="51"/>
      <c r="DB34" s="51"/>
      <c r="DC34" s="51"/>
      <c r="DD34" s="51"/>
      <c r="DE34" s="51"/>
      <c r="DF34" s="51"/>
      <c r="DG34" s="51"/>
      <c r="DH34" s="51"/>
      <c r="DI34" s="51"/>
      <c r="DJ34" s="51"/>
      <c r="DK34" s="51"/>
      <c r="DL34" s="51"/>
      <c r="DM34" s="51"/>
      <c r="DN34" s="167"/>
      <c r="DO34" s="2"/>
      <c r="DP34" s="191"/>
      <c r="DQ34" s="51"/>
      <c r="DR34" s="51"/>
      <c r="DS34" s="51"/>
      <c r="DT34" s="51"/>
      <c r="DU34" s="51"/>
      <c r="DV34" s="51"/>
      <c r="DW34" s="51"/>
      <c r="DX34" s="51"/>
      <c r="DY34" s="51"/>
      <c r="DZ34" s="51"/>
      <c r="EA34" s="51"/>
      <c r="EB34" s="51"/>
      <c r="EC34" s="51"/>
      <c r="ED34" s="51"/>
      <c r="EE34" s="167"/>
      <c r="EF34" s="2"/>
    </row>
    <row r="35" ht="12.75" customHeight="1">
      <c r="A35" s="191"/>
      <c r="B35" s="51"/>
      <c r="C35" s="51"/>
      <c r="D35" s="51"/>
      <c r="E35" s="51"/>
      <c r="F35" s="51"/>
      <c r="G35" s="51"/>
      <c r="H35" s="51"/>
      <c r="I35" s="51"/>
      <c r="J35" s="51"/>
      <c r="K35" s="51"/>
      <c r="L35" s="51"/>
      <c r="M35" s="51"/>
      <c r="N35" s="51"/>
      <c r="O35" s="51"/>
      <c r="P35" s="167"/>
      <c r="Q35" s="2"/>
      <c r="R35" s="191"/>
      <c r="S35" s="51"/>
      <c r="T35" s="51"/>
      <c r="U35" s="51"/>
      <c r="V35" s="51"/>
      <c r="W35" s="51"/>
      <c r="X35" s="51"/>
      <c r="Y35" s="51"/>
      <c r="Z35" s="51"/>
      <c r="AA35" s="51"/>
      <c r="AB35" s="51"/>
      <c r="AC35" s="51"/>
      <c r="AD35" s="51"/>
      <c r="AE35" s="51"/>
      <c r="AF35" s="51"/>
      <c r="AG35" s="167"/>
      <c r="AH35" s="2"/>
      <c r="AI35" s="191"/>
      <c r="AJ35" s="51"/>
      <c r="AK35" s="51"/>
      <c r="AL35" s="51"/>
      <c r="AM35" s="51"/>
      <c r="AN35" s="51"/>
      <c r="AO35" s="51"/>
      <c r="AP35" s="51"/>
      <c r="AQ35" s="51"/>
      <c r="AR35" s="51"/>
      <c r="AS35" s="51"/>
      <c r="AT35" s="51"/>
      <c r="AU35" s="51"/>
      <c r="AV35" s="51"/>
      <c r="AW35" s="51"/>
      <c r="AX35" s="167"/>
      <c r="AY35" s="2"/>
      <c r="AZ35" s="191"/>
      <c r="BA35" s="51"/>
      <c r="BB35" s="51"/>
      <c r="BC35" s="51"/>
      <c r="BD35" s="51"/>
      <c r="BE35" s="51"/>
      <c r="BF35" s="51"/>
      <c r="BG35" s="51"/>
      <c r="BH35" s="51"/>
      <c r="BI35" s="51"/>
      <c r="BJ35" s="51"/>
      <c r="BK35" s="51"/>
      <c r="BL35" s="51"/>
      <c r="BM35" s="51"/>
      <c r="BN35" s="51"/>
      <c r="BO35" s="167"/>
      <c r="BP35" s="2"/>
      <c r="BQ35" s="191"/>
      <c r="BR35" s="51"/>
      <c r="BS35" s="51"/>
      <c r="BT35" s="51"/>
      <c r="BU35" s="51"/>
      <c r="BV35" s="51"/>
      <c r="BW35" s="51"/>
      <c r="BX35" s="51"/>
      <c r="BY35" s="51"/>
      <c r="BZ35" s="51"/>
      <c r="CA35" s="51"/>
      <c r="CB35" s="51"/>
      <c r="CC35" s="51"/>
      <c r="CD35" s="51"/>
      <c r="CE35" s="51"/>
      <c r="CF35" s="167"/>
      <c r="CG35" s="2"/>
      <c r="CH35" s="191"/>
      <c r="CI35" s="51"/>
      <c r="CJ35" s="51"/>
      <c r="CK35" s="51"/>
      <c r="CL35" s="51"/>
      <c r="CM35" s="51"/>
      <c r="CN35" s="51"/>
      <c r="CO35" s="51"/>
      <c r="CP35" s="51"/>
      <c r="CQ35" s="51"/>
      <c r="CR35" s="51"/>
      <c r="CS35" s="51"/>
      <c r="CT35" s="51"/>
      <c r="CU35" s="51"/>
      <c r="CV35" s="51"/>
      <c r="CW35" s="167"/>
      <c r="CX35" s="2"/>
      <c r="CY35" s="191"/>
      <c r="CZ35" s="51"/>
      <c r="DA35" s="51"/>
      <c r="DB35" s="51"/>
      <c r="DC35" s="51"/>
      <c r="DD35" s="51"/>
      <c r="DE35" s="51"/>
      <c r="DF35" s="51"/>
      <c r="DG35" s="51"/>
      <c r="DH35" s="51"/>
      <c r="DI35" s="51"/>
      <c r="DJ35" s="51"/>
      <c r="DK35" s="51"/>
      <c r="DL35" s="51"/>
      <c r="DM35" s="51"/>
      <c r="DN35" s="167"/>
      <c r="DO35" s="2"/>
      <c r="DP35" s="191"/>
      <c r="DQ35" s="51"/>
      <c r="DR35" s="51"/>
      <c r="DS35" s="51"/>
      <c r="DT35" s="51"/>
      <c r="DU35" s="51"/>
      <c r="DV35" s="51"/>
      <c r="DW35" s="51"/>
      <c r="DX35" s="51"/>
      <c r="DY35" s="51"/>
      <c r="DZ35" s="51"/>
      <c r="EA35" s="51"/>
      <c r="EB35" s="51"/>
      <c r="EC35" s="51"/>
      <c r="ED35" s="51"/>
      <c r="EE35" s="167"/>
      <c r="EF35" s="2"/>
    </row>
    <row r="36" ht="12.75" customHeight="1">
      <c r="A36" s="191"/>
      <c r="B36" s="51"/>
      <c r="C36" s="51"/>
      <c r="D36" s="51"/>
      <c r="E36" s="51"/>
      <c r="F36" s="51"/>
      <c r="G36" s="51"/>
      <c r="H36" s="51"/>
      <c r="I36" s="51"/>
      <c r="J36" s="51"/>
      <c r="K36" s="51"/>
      <c r="L36" s="51"/>
      <c r="M36" s="51"/>
      <c r="N36" s="51"/>
      <c r="O36" s="51"/>
      <c r="P36" s="167"/>
      <c r="Q36" s="2"/>
      <c r="R36" s="191"/>
      <c r="S36" s="51"/>
      <c r="T36" s="51"/>
      <c r="U36" s="51"/>
      <c r="V36" s="51"/>
      <c r="W36" s="51"/>
      <c r="X36" s="51"/>
      <c r="Y36" s="51"/>
      <c r="Z36" s="51"/>
      <c r="AA36" s="51"/>
      <c r="AB36" s="51"/>
      <c r="AC36" s="51"/>
      <c r="AD36" s="51"/>
      <c r="AE36" s="51"/>
      <c r="AF36" s="51"/>
      <c r="AG36" s="167"/>
      <c r="AH36" s="2"/>
      <c r="AI36" s="191"/>
      <c r="AJ36" s="51"/>
      <c r="AK36" s="51"/>
      <c r="AL36" s="51"/>
      <c r="AM36" s="51"/>
      <c r="AN36" s="51"/>
      <c r="AO36" s="51"/>
      <c r="AP36" s="51"/>
      <c r="AQ36" s="51"/>
      <c r="AR36" s="51"/>
      <c r="AS36" s="51"/>
      <c r="AT36" s="51"/>
      <c r="AU36" s="51"/>
      <c r="AV36" s="51"/>
      <c r="AW36" s="51"/>
      <c r="AX36" s="167"/>
      <c r="AY36" s="2"/>
      <c r="AZ36" s="191"/>
      <c r="BA36" s="51"/>
      <c r="BB36" s="51"/>
      <c r="BC36" s="51"/>
      <c r="BD36" s="51"/>
      <c r="BE36" s="51"/>
      <c r="BF36" s="51"/>
      <c r="BG36" s="51"/>
      <c r="BH36" s="51"/>
      <c r="BI36" s="51"/>
      <c r="BJ36" s="51"/>
      <c r="BK36" s="51"/>
      <c r="BL36" s="51"/>
      <c r="BM36" s="51"/>
      <c r="BN36" s="51"/>
      <c r="BO36" s="167"/>
      <c r="BP36" s="2"/>
      <c r="BQ36" s="191"/>
      <c r="BR36" s="51"/>
      <c r="BS36" s="51"/>
      <c r="BT36" s="51"/>
      <c r="BU36" s="51"/>
      <c r="BV36" s="51"/>
      <c r="BW36" s="51"/>
      <c r="BX36" s="51"/>
      <c r="BY36" s="51"/>
      <c r="BZ36" s="51"/>
      <c r="CA36" s="51"/>
      <c r="CB36" s="51"/>
      <c r="CC36" s="51"/>
      <c r="CD36" s="51"/>
      <c r="CE36" s="51"/>
      <c r="CF36" s="167"/>
      <c r="CG36" s="2"/>
      <c r="CH36" s="191"/>
      <c r="CI36" s="51"/>
      <c r="CJ36" s="51"/>
      <c r="CK36" s="51"/>
      <c r="CL36" s="51"/>
      <c r="CM36" s="51"/>
      <c r="CN36" s="51"/>
      <c r="CO36" s="51"/>
      <c r="CP36" s="51"/>
      <c r="CQ36" s="51"/>
      <c r="CR36" s="51"/>
      <c r="CS36" s="51"/>
      <c r="CT36" s="51"/>
      <c r="CU36" s="51"/>
      <c r="CV36" s="51"/>
      <c r="CW36" s="167"/>
      <c r="CX36" s="2"/>
      <c r="CY36" s="191"/>
      <c r="CZ36" s="51"/>
      <c r="DA36" s="51"/>
      <c r="DB36" s="51"/>
      <c r="DC36" s="51"/>
      <c r="DD36" s="51"/>
      <c r="DE36" s="51"/>
      <c r="DF36" s="51"/>
      <c r="DG36" s="51"/>
      <c r="DH36" s="51"/>
      <c r="DI36" s="51"/>
      <c r="DJ36" s="51"/>
      <c r="DK36" s="51"/>
      <c r="DL36" s="51"/>
      <c r="DM36" s="51"/>
      <c r="DN36" s="167"/>
      <c r="DO36" s="2"/>
      <c r="DP36" s="191"/>
      <c r="DQ36" s="51"/>
      <c r="DR36" s="51"/>
      <c r="DS36" s="51"/>
      <c r="DT36" s="51"/>
      <c r="DU36" s="51"/>
      <c r="DV36" s="51"/>
      <c r="DW36" s="51"/>
      <c r="DX36" s="51"/>
      <c r="DY36" s="51"/>
      <c r="DZ36" s="51"/>
      <c r="EA36" s="51"/>
      <c r="EB36" s="51"/>
      <c r="EC36" s="51"/>
      <c r="ED36" s="51"/>
      <c r="EE36" s="167"/>
      <c r="EF36" s="2"/>
    </row>
    <row r="37" ht="12.75" customHeight="1">
      <c r="A37" s="191"/>
      <c r="B37" s="51"/>
      <c r="C37" s="51"/>
      <c r="D37" s="51"/>
      <c r="E37" s="51"/>
      <c r="F37" s="51"/>
      <c r="G37" s="51"/>
      <c r="H37" s="51"/>
      <c r="I37" s="51"/>
      <c r="J37" s="51"/>
      <c r="K37" s="51"/>
      <c r="L37" s="51"/>
      <c r="M37" s="51"/>
      <c r="N37" s="51"/>
      <c r="O37" s="51"/>
      <c r="P37" s="167"/>
      <c r="Q37" s="2"/>
      <c r="R37" s="191"/>
      <c r="S37" s="51"/>
      <c r="T37" s="51"/>
      <c r="U37" s="51"/>
      <c r="V37" s="51"/>
      <c r="W37" s="51"/>
      <c r="X37" s="51"/>
      <c r="Y37" s="51"/>
      <c r="Z37" s="51"/>
      <c r="AA37" s="51"/>
      <c r="AB37" s="51"/>
      <c r="AC37" s="51"/>
      <c r="AD37" s="51"/>
      <c r="AE37" s="51"/>
      <c r="AF37" s="51"/>
      <c r="AG37" s="167"/>
      <c r="AH37" s="2"/>
      <c r="AI37" s="191"/>
      <c r="AJ37" s="51"/>
      <c r="AK37" s="51"/>
      <c r="AL37" s="51"/>
      <c r="AM37" s="51"/>
      <c r="AN37" s="51"/>
      <c r="AO37" s="51"/>
      <c r="AP37" s="51"/>
      <c r="AQ37" s="51"/>
      <c r="AR37" s="51"/>
      <c r="AS37" s="51"/>
      <c r="AT37" s="51"/>
      <c r="AU37" s="51"/>
      <c r="AV37" s="51"/>
      <c r="AW37" s="51"/>
      <c r="AX37" s="167"/>
      <c r="AY37" s="2"/>
      <c r="AZ37" s="191"/>
      <c r="BA37" s="51"/>
      <c r="BB37" s="51"/>
      <c r="BC37" s="51"/>
      <c r="BD37" s="51"/>
      <c r="BE37" s="51"/>
      <c r="BF37" s="51"/>
      <c r="BG37" s="51"/>
      <c r="BH37" s="51"/>
      <c r="BI37" s="51"/>
      <c r="BJ37" s="51"/>
      <c r="BK37" s="51"/>
      <c r="BL37" s="51"/>
      <c r="BM37" s="51"/>
      <c r="BN37" s="51"/>
      <c r="BO37" s="167"/>
      <c r="BP37" s="2"/>
      <c r="BQ37" s="191"/>
      <c r="BR37" s="51"/>
      <c r="BS37" s="51"/>
      <c r="BT37" s="51"/>
      <c r="BU37" s="51"/>
      <c r="BV37" s="51"/>
      <c r="BW37" s="51"/>
      <c r="BX37" s="51"/>
      <c r="BY37" s="51"/>
      <c r="BZ37" s="51"/>
      <c r="CA37" s="51"/>
      <c r="CB37" s="51"/>
      <c r="CC37" s="51"/>
      <c r="CD37" s="51"/>
      <c r="CE37" s="51"/>
      <c r="CF37" s="167"/>
      <c r="CG37" s="2"/>
      <c r="CH37" s="191"/>
      <c r="CI37" s="51"/>
      <c r="CJ37" s="51"/>
      <c r="CK37" s="51"/>
      <c r="CL37" s="51"/>
      <c r="CM37" s="51"/>
      <c r="CN37" s="51"/>
      <c r="CO37" s="51"/>
      <c r="CP37" s="51"/>
      <c r="CQ37" s="51"/>
      <c r="CR37" s="51"/>
      <c r="CS37" s="51"/>
      <c r="CT37" s="51"/>
      <c r="CU37" s="51"/>
      <c r="CV37" s="51"/>
      <c r="CW37" s="167"/>
      <c r="CX37" s="2"/>
      <c r="CY37" s="191"/>
      <c r="CZ37" s="51"/>
      <c r="DA37" s="51"/>
      <c r="DB37" s="51"/>
      <c r="DC37" s="51"/>
      <c r="DD37" s="51"/>
      <c r="DE37" s="51"/>
      <c r="DF37" s="51"/>
      <c r="DG37" s="51"/>
      <c r="DH37" s="51"/>
      <c r="DI37" s="51"/>
      <c r="DJ37" s="51"/>
      <c r="DK37" s="51"/>
      <c r="DL37" s="51"/>
      <c r="DM37" s="51"/>
      <c r="DN37" s="167"/>
      <c r="DO37" s="2"/>
      <c r="DP37" s="191"/>
      <c r="DQ37" s="51"/>
      <c r="DR37" s="51"/>
      <c r="DS37" s="51"/>
      <c r="DT37" s="51"/>
      <c r="DU37" s="51"/>
      <c r="DV37" s="51"/>
      <c r="DW37" s="51"/>
      <c r="DX37" s="51"/>
      <c r="DY37" s="51"/>
      <c r="DZ37" s="51"/>
      <c r="EA37" s="51"/>
      <c r="EB37" s="51"/>
      <c r="EC37" s="51"/>
      <c r="ED37" s="51"/>
      <c r="EE37" s="167"/>
      <c r="EF37" s="2"/>
    </row>
    <row r="38" ht="12.75" customHeight="1">
      <c r="A38" s="191"/>
      <c r="B38" s="51"/>
      <c r="C38" s="51"/>
      <c r="D38" s="51"/>
      <c r="E38" s="51"/>
      <c r="F38" s="51"/>
      <c r="G38" s="51"/>
      <c r="H38" s="51"/>
      <c r="I38" s="51"/>
      <c r="J38" s="51"/>
      <c r="K38" s="51"/>
      <c r="L38" s="51"/>
      <c r="M38" s="51"/>
      <c r="N38" s="51"/>
      <c r="O38" s="51"/>
      <c r="P38" s="167"/>
      <c r="Q38" s="2"/>
      <c r="R38" s="191"/>
      <c r="S38" s="51"/>
      <c r="T38" s="51"/>
      <c r="U38" s="51"/>
      <c r="V38" s="51"/>
      <c r="W38" s="51"/>
      <c r="X38" s="51"/>
      <c r="Y38" s="51"/>
      <c r="Z38" s="51"/>
      <c r="AA38" s="51"/>
      <c r="AB38" s="51"/>
      <c r="AC38" s="51"/>
      <c r="AD38" s="51"/>
      <c r="AE38" s="51"/>
      <c r="AF38" s="51"/>
      <c r="AG38" s="167"/>
      <c r="AH38" s="2"/>
      <c r="AI38" s="191"/>
      <c r="AJ38" s="51"/>
      <c r="AK38" s="51"/>
      <c r="AL38" s="51"/>
      <c r="AM38" s="51"/>
      <c r="AN38" s="51"/>
      <c r="AO38" s="51"/>
      <c r="AP38" s="51"/>
      <c r="AQ38" s="51"/>
      <c r="AR38" s="51"/>
      <c r="AS38" s="51"/>
      <c r="AT38" s="51"/>
      <c r="AU38" s="51"/>
      <c r="AV38" s="51"/>
      <c r="AW38" s="51"/>
      <c r="AX38" s="167"/>
      <c r="AY38" s="2"/>
      <c r="AZ38" s="191"/>
      <c r="BA38" s="51"/>
      <c r="BB38" s="51"/>
      <c r="BC38" s="51"/>
      <c r="BD38" s="51"/>
      <c r="BE38" s="51"/>
      <c r="BF38" s="51"/>
      <c r="BG38" s="51"/>
      <c r="BH38" s="51"/>
      <c r="BI38" s="51"/>
      <c r="BJ38" s="51"/>
      <c r="BK38" s="51"/>
      <c r="BL38" s="51"/>
      <c r="BM38" s="51"/>
      <c r="BN38" s="51"/>
      <c r="BO38" s="167"/>
      <c r="BP38" s="2"/>
      <c r="BQ38" s="191"/>
      <c r="BR38" s="51"/>
      <c r="BS38" s="51"/>
      <c r="BT38" s="51"/>
      <c r="BU38" s="51"/>
      <c r="BV38" s="51"/>
      <c r="BW38" s="51"/>
      <c r="BX38" s="51"/>
      <c r="BY38" s="51"/>
      <c r="BZ38" s="51"/>
      <c r="CA38" s="51"/>
      <c r="CB38" s="51"/>
      <c r="CC38" s="51"/>
      <c r="CD38" s="51"/>
      <c r="CE38" s="51"/>
      <c r="CF38" s="167"/>
      <c r="CG38" s="2"/>
      <c r="CH38" s="191"/>
      <c r="CI38" s="51"/>
      <c r="CJ38" s="51"/>
      <c r="CK38" s="51"/>
      <c r="CL38" s="51"/>
      <c r="CM38" s="51"/>
      <c r="CN38" s="51"/>
      <c r="CO38" s="51"/>
      <c r="CP38" s="51"/>
      <c r="CQ38" s="51"/>
      <c r="CR38" s="51"/>
      <c r="CS38" s="51"/>
      <c r="CT38" s="51"/>
      <c r="CU38" s="51"/>
      <c r="CV38" s="51"/>
      <c r="CW38" s="167"/>
      <c r="CX38" s="2"/>
      <c r="CY38" s="191"/>
      <c r="CZ38" s="51"/>
      <c r="DA38" s="51"/>
      <c r="DB38" s="51"/>
      <c r="DC38" s="51"/>
      <c r="DD38" s="51"/>
      <c r="DE38" s="51"/>
      <c r="DF38" s="51"/>
      <c r="DG38" s="51"/>
      <c r="DH38" s="51"/>
      <c r="DI38" s="51"/>
      <c r="DJ38" s="51"/>
      <c r="DK38" s="51"/>
      <c r="DL38" s="51"/>
      <c r="DM38" s="51"/>
      <c r="DN38" s="167"/>
      <c r="DO38" s="2"/>
      <c r="DP38" s="191"/>
      <c r="DQ38" s="51"/>
      <c r="DR38" s="51"/>
      <c r="DS38" s="51"/>
      <c r="DT38" s="51"/>
      <c r="DU38" s="51"/>
      <c r="DV38" s="51"/>
      <c r="DW38" s="51"/>
      <c r="DX38" s="51"/>
      <c r="DY38" s="51"/>
      <c r="DZ38" s="51"/>
      <c r="EA38" s="51"/>
      <c r="EB38" s="51"/>
      <c r="EC38" s="51"/>
      <c r="ED38" s="51"/>
      <c r="EE38" s="167"/>
      <c r="EF38" s="2"/>
    </row>
    <row r="39" ht="12.75" customHeight="1">
      <c r="A39" s="191"/>
      <c r="B39" s="51"/>
      <c r="C39" s="51"/>
      <c r="D39" s="51"/>
      <c r="E39" s="51"/>
      <c r="F39" s="51"/>
      <c r="G39" s="51"/>
      <c r="H39" s="51"/>
      <c r="I39" s="51"/>
      <c r="J39" s="51"/>
      <c r="K39" s="51"/>
      <c r="L39" s="51"/>
      <c r="M39" s="51"/>
      <c r="N39" s="51"/>
      <c r="O39" s="51"/>
      <c r="P39" s="167"/>
      <c r="Q39" s="2"/>
      <c r="R39" s="191"/>
      <c r="S39" s="51"/>
      <c r="T39" s="51"/>
      <c r="U39" s="51"/>
      <c r="V39" s="51"/>
      <c r="W39" s="51"/>
      <c r="X39" s="51"/>
      <c r="Y39" s="51"/>
      <c r="Z39" s="51"/>
      <c r="AA39" s="51"/>
      <c r="AB39" s="51"/>
      <c r="AC39" s="51"/>
      <c r="AD39" s="51"/>
      <c r="AE39" s="51"/>
      <c r="AF39" s="51"/>
      <c r="AG39" s="167"/>
      <c r="AH39" s="2"/>
      <c r="AI39" s="191"/>
      <c r="AJ39" s="51"/>
      <c r="AK39" s="51"/>
      <c r="AL39" s="51"/>
      <c r="AM39" s="51"/>
      <c r="AN39" s="51"/>
      <c r="AO39" s="51"/>
      <c r="AP39" s="51"/>
      <c r="AQ39" s="51"/>
      <c r="AR39" s="51"/>
      <c r="AS39" s="51"/>
      <c r="AT39" s="51"/>
      <c r="AU39" s="51"/>
      <c r="AV39" s="51"/>
      <c r="AW39" s="51"/>
      <c r="AX39" s="167"/>
      <c r="AY39" s="2"/>
      <c r="AZ39" s="191"/>
      <c r="BA39" s="51"/>
      <c r="BB39" s="51"/>
      <c r="BC39" s="51"/>
      <c r="BD39" s="51"/>
      <c r="BE39" s="51"/>
      <c r="BF39" s="51"/>
      <c r="BG39" s="51"/>
      <c r="BH39" s="51"/>
      <c r="BI39" s="51"/>
      <c r="BJ39" s="51"/>
      <c r="BK39" s="51"/>
      <c r="BL39" s="51"/>
      <c r="BM39" s="51"/>
      <c r="BN39" s="51"/>
      <c r="BO39" s="167"/>
      <c r="BP39" s="2"/>
      <c r="BQ39" s="191"/>
      <c r="BR39" s="51"/>
      <c r="BS39" s="51"/>
      <c r="BT39" s="51"/>
      <c r="BU39" s="51"/>
      <c r="BV39" s="51"/>
      <c r="BW39" s="51"/>
      <c r="BX39" s="51"/>
      <c r="BY39" s="51"/>
      <c r="BZ39" s="51"/>
      <c r="CA39" s="51"/>
      <c r="CB39" s="51"/>
      <c r="CC39" s="51"/>
      <c r="CD39" s="51"/>
      <c r="CE39" s="51"/>
      <c r="CF39" s="167"/>
      <c r="CG39" s="2"/>
      <c r="CH39" s="191"/>
      <c r="CI39" s="51"/>
      <c r="CJ39" s="51"/>
      <c r="CK39" s="51"/>
      <c r="CL39" s="51"/>
      <c r="CM39" s="51"/>
      <c r="CN39" s="51"/>
      <c r="CO39" s="51"/>
      <c r="CP39" s="51"/>
      <c r="CQ39" s="51"/>
      <c r="CR39" s="51"/>
      <c r="CS39" s="51"/>
      <c r="CT39" s="51"/>
      <c r="CU39" s="51"/>
      <c r="CV39" s="51"/>
      <c r="CW39" s="167"/>
      <c r="CX39" s="2"/>
      <c r="CY39" s="191"/>
      <c r="CZ39" s="51"/>
      <c r="DA39" s="51"/>
      <c r="DB39" s="51"/>
      <c r="DC39" s="51"/>
      <c r="DD39" s="51"/>
      <c r="DE39" s="51"/>
      <c r="DF39" s="51"/>
      <c r="DG39" s="51"/>
      <c r="DH39" s="51"/>
      <c r="DI39" s="51"/>
      <c r="DJ39" s="51"/>
      <c r="DK39" s="51"/>
      <c r="DL39" s="51"/>
      <c r="DM39" s="51"/>
      <c r="DN39" s="167"/>
      <c r="DO39" s="2"/>
      <c r="DP39" s="191"/>
      <c r="DQ39" s="51"/>
      <c r="DR39" s="51"/>
      <c r="DS39" s="51"/>
      <c r="DT39" s="51"/>
      <c r="DU39" s="51"/>
      <c r="DV39" s="51"/>
      <c r="DW39" s="51"/>
      <c r="DX39" s="51"/>
      <c r="DY39" s="51"/>
      <c r="DZ39" s="51"/>
      <c r="EA39" s="51"/>
      <c r="EB39" s="51"/>
      <c r="EC39" s="51"/>
      <c r="ED39" s="51"/>
      <c r="EE39" s="167"/>
      <c r="EF39" s="2"/>
    </row>
    <row r="40" ht="12.75" customHeight="1">
      <c r="A40" s="191"/>
      <c r="B40" s="51"/>
      <c r="C40" s="51"/>
      <c r="D40" s="51"/>
      <c r="E40" s="51"/>
      <c r="F40" s="51"/>
      <c r="G40" s="51"/>
      <c r="H40" s="51"/>
      <c r="I40" s="51"/>
      <c r="J40" s="51"/>
      <c r="K40" s="51"/>
      <c r="L40" s="51"/>
      <c r="M40" s="51"/>
      <c r="N40" s="51"/>
      <c r="O40" s="51"/>
      <c r="P40" s="167"/>
      <c r="Q40" s="2"/>
      <c r="R40" s="191"/>
      <c r="S40" s="51"/>
      <c r="T40" s="51"/>
      <c r="U40" s="51"/>
      <c r="V40" s="51"/>
      <c r="W40" s="51"/>
      <c r="X40" s="51"/>
      <c r="Y40" s="51"/>
      <c r="Z40" s="51"/>
      <c r="AA40" s="51"/>
      <c r="AB40" s="51"/>
      <c r="AC40" s="51"/>
      <c r="AD40" s="51"/>
      <c r="AE40" s="51"/>
      <c r="AF40" s="51"/>
      <c r="AG40" s="167"/>
      <c r="AH40" s="2"/>
      <c r="AI40" s="191"/>
      <c r="AJ40" s="51"/>
      <c r="AK40" s="51"/>
      <c r="AL40" s="51"/>
      <c r="AM40" s="51"/>
      <c r="AN40" s="51"/>
      <c r="AO40" s="51"/>
      <c r="AP40" s="51"/>
      <c r="AQ40" s="51"/>
      <c r="AR40" s="51"/>
      <c r="AS40" s="51"/>
      <c r="AT40" s="51"/>
      <c r="AU40" s="51"/>
      <c r="AV40" s="51"/>
      <c r="AW40" s="51"/>
      <c r="AX40" s="167"/>
      <c r="AY40" s="2"/>
      <c r="AZ40" s="191"/>
      <c r="BA40" s="51"/>
      <c r="BB40" s="51"/>
      <c r="BC40" s="51"/>
      <c r="BD40" s="51"/>
      <c r="BE40" s="51"/>
      <c r="BF40" s="51"/>
      <c r="BG40" s="51"/>
      <c r="BH40" s="51"/>
      <c r="BI40" s="51"/>
      <c r="BJ40" s="51"/>
      <c r="BK40" s="51"/>
      <c r="BL40" s="51"/>
      <c r="BM40" s="51"/>
      <c r="BN40" s="51"/>
      <c r="BO40" s="167"/>
      <c r="BP40" s="2"/>
      <c r="BQ40" s="191"/>
      <c r="BR40" s="51"/>
      <c r="BS40" s="51"/>
      <c r="BT40" s="51"/>
      <c r="BU40" s="51"/>
      <c r="BV40" s="51"/>
      <c r="BW40" s="51"/>
      <c r="BX40" s="51"/>
      <c r="BY40" s="51"/>
      <c r="BZ40" s="51"/>
      <c r="CA40" s="51"/>
      <c r="CB40" s="51"/>
      <c r="CC40" s="51"/>
      <c r="CD40" s="51"/>
      <c r="CE40" s="51"/>
      <c r="CF40" s="167"/>
      <c r="CG40" s="2"/>
      <c r="CH40" s="191"/>
      <c r="CI40" s="51"/>
      <c r="CJ40" s="51"/>
      <c r="CK40" s="51"/>
      <c r="CL40" s="51"/>
      <c r="CM40" s="51"/>
      <c r="CN40" s="51"/>
      <c r="CO40" s="51"/>
      <c r="CP40" s="51"/>
      <c r="CQ40" s="51"/>
      <c r="CR40" s="51"/>
      <c r="CS40" s="51"/>
      <c r="CT40" s="51"/>
      <c r="CU40" s="51"/>
      <c r="CV40" s="51"/>
      <c r="CW40" s="167"/>
      <c r="CX40" s="2"/>
      <c r="CY40" s="191"/>
      <c r="CZ40" s="51"/>
      <c r="DA40" s="51"/>
      <c r="DB40" s="51"/>
      <c r="DC40" s="51"/>
      <c r="DD40" s="51"/>
      <c r="DE40" s="51"/>
      <c r="DF40" s="51"/>
      <c r="DG40" s="51"/>
      <c r="DH40" s="51"/>
      <c r="DI40" s="51"/>
      <c r="DJ40" s="51"/>
      <c r="DK40" s="51"/>
      <c r="DL40" s="51"/>
      <c r="DM40" s="51"/>
      <c r="DN40" s="167"/>
      <c r="DO40" s="2"/>
      <c r="DP40" s="191"/>
      <c r="DQ40" s="51"/>
      <c r="DR40" s="51"/>
      <c r="DS40" s="51"/>
      <c r="DT40" s="51"/>
      <c r="DU40" s="51"/>
      <c r="DV40" s="51"/>
      <c r="DW40" s="51"/>
      <c r="DX40" s="51"/>
      <c r="DY40" s="51"/>
      <c r="DZ40" s="51"/>
      <c r="EA40" s="51"/>
      <c r="EB40" s="51"/>
      <c r="EC40" s="51"/>
      <c r="ED40" s="51"/>
      <c r="EE40" s="167"/>
      <c r="EF40" s="2"/>
    </row>
    <row r="41" ht="12.75" customHeight="1">
      <c r="A41" s="191"/>
      <c r="B41" s="51"/>
      <c r="C41" s="51"/>
      <c r="D41" s="51"/>
      <c r="E41" s="51"/>
      <c r="F41" s="51"/>
      <c r="G41" s="51"/>
      <c r="H41" s="51"/>
      <c r="I41" s="51"/>
      <c r="J41" s="51"/>
      <c r="K41" s="51"/>
      <c r="L41" s="51"/>
      <c r="M41" s="51"/>
      <c r="N41" s="51"/>
      <c r="O41" s="51"/>
      <c r="P41" s="167"/>
      <c r="Q41" s="2"/>
      <c r="R41" s="191"/>
      <c r="S41" s="51"/>
      <c r="T41" s="51"/>
      <c r="U41" s="51"/>
      <c r="V41" s="51"/>
      <c r="W41" s="51"/>
      <c r="X41" s="51"/>
      <c r="Y41" s="51"/>
      <c r="Z41" s="51"/>
      <c r="AA41" s="51"/>
      <c r="AB41" s="51"/>
      <c r="AC41" s="51"/>
      <c r="AD41" s="51"/>
      <c r="AE41" s="51"/>
      <c r="AF41" s="51"/>
      <c r="AG41" s="167"/>
      <c r="AH41" s="2"/>
      <c r="AI41" s="191"/>
      <c r="AJ41" s="51"/>
      <c r="AK41" s="51"/>
      <c r="AL41" s="51"/>
      <c r="AM41" s="51"/>
      <c r="AN41" s="51"/>
      <c r="AO41" s="51"/>
      <c r="AP41" s="51"/>
      <c r="AQ41" s="51"/>
      <c r="AR41" s="51"/>
      <c r="AS41" s="51"/>
      <c r="AT41" s="51"/>
      <c r="AU41" s="51"/>
      <c r="AV41" s="51"/>
      <c r="AW41" s="51"/>
      <c r="AX41" s="167"/>
      <c r="AY41" s="2"/>
      <c r="AZ41" s="191"/>
      <c r="BA41" s="51"/>
      <c r="BB41" s="51"/>
      <c r="BC41" s="51"/>
      <c r="BD41" s="51"/>
      <c r="BE41" s="51"/>
      <c r="BF41" s="51"/>
      <c r="BG41" s="51"/>
      <c r="BH41" s="51"/>
      <c r="BI41" s="51"/>
      <c r="BJ41" s="51"/>
      <c r="BK41" s="51"/>
      <c r="BL41" s="51"/>
      <c r="BM41" s="51"/>
      <c r="BN41" s="51"/>
      <c r="BO41" s="167"/>
      <c r="BP41" s="2"/>
      <c r="BQ41" s="191"/>
      <c r="BR41" s="51"/>
      <c r="BS41" s="51"/>
      <c r="BT41" s="51"/>
      <c r="BU41" s="51"/>
      <c r="BV41" s="51"/>
      <c r="BW41" s="51"/>
      <c r="BX41" s="51"/>
      <c r="BY41" s="51"/>
      <c r="BZ41" s="51"/>
      <c r="CA41" s="51"/>
      <c r="CB41" s="51"/>
      <c r="CC41" s="51"/>
      <c r="CD41" s="51"/>
      <c r="CE41" s="51"/>
      <c r="CF41" s="167"/>
      <c r="CG41" s="2"/>
      <c r="CH41" s="191"/>
      <c r="CI41" s="51"/>
      <c r="CJ41" s="51"/>
      <c r="CK41" s="51"/>
      <c r="CL41" s="51"/>
      <c r="CM41" s="51"/>
      <c r="CN41" s="51"/>
      <c r="CO41" s="51"/>
      <c r="CP41" s="51"/>
      <c r="CQ41" s="51"/>
      <c r="CR41" s="51"/>
      <c r="CS41" s="51"/>
      <c r="CT41" s="51"/>
      <c r="CU41" s="51"/>
      <c r="CV41" s="51"/>
      <c r="CW41" s="167"/>
      <c r="CX41" s="2"/>
      <c r="CY41" s="191"/>
      <c r="CZ41" s="51"/>
      <c r="DA41" s="51"/>
      <c r="DB41" s="51"/>
      <c r="DC41" s="51"/>
      <c r="DD41" s="51"/>
      <c r="DE41" s="51"/>
      <c r="DF41" s="51"/>
      <c r="DG41" s="51"/>
      <c r="DH41" s="51"/>
      <c r="DI41" s="51"/>
      <c r="DJ41" s="51"/>
      <c r="DK41" s="51"/>
      <c r="DL41" s="51"/>
      <c r="DM41" s="51"/>
      <c r="DN41" s="167"/>
      <c r="DO41" s="2"/>
      <c r="DP41" s="191"/>
      <c r="DQ41" s="51"/>
      <c r="DR41" s="51"/>
      <c r="DS41" s="51"/>
      <c r="DT41" s="51"/>
      <c r="DU41" s="51"/>
      <c r="DV41" s="51"/>
      <c r="DW41" s="51"/>
      <c r="DX41" s="51"/>
      <c r="DY41" s="51"/>
      <c r="DZ41" s="51"/>
      <c r="EA41" s="51"/>
      <c r="EB41" s="51"/>
      <c r="EC41" s="51"/>
      <c r="ED41" s="51"/>
      <c r="EE41" s="167"/>
      <c r="EF41" s="2"/>
    </row>
    <row r="42" ht="12.75" customHeight="1">
      <c r="A42" s="191"/>
      <c r="B42" s="51"/>
      <c r="C42" s="51"/>
      <c r="D42" s="51"/>
      <c r="E42" s="51"/>
      <c r="F42" s="51"/>
      <c r="G42" s="51"/>
      <c r="H42" s="51"/>
      <c r="I42" s="51"/>
      <c r="J42" s="51"/>
      <c r="K42" s="51"/>
      <c r="L42" s="51"/>
      <c r="M42" s="51"/>
      <c r="N42" s="51"/>
      <c r="O42" s="51"/>
      <c r="P42" s="167"/>
      <c r="Q42" s="2"/>
      <c r="R42" s="191"/>
      <c r="S42" s="51"/>
      <c r="T42" s="51"/>
      <c r="U42" s="51"/>
      <c r="V42" s="51"/>
      <c r="W42" s="51"/>
      <c r="X42" s="51"/>
      <c r="Y42" s="51"/>
      <c r="Z42" s="51"/>
      <c r="AA42" s="51"/>
      <c r="AB42" s="51"/>
      <c r="AC42" s="51"/>
      <c r="AD42" s="51"/>
      <c r="AE42" s="51"/>
      <c r="AF42" s="51"/>
      <c r="AG42" s="167"/>
      <c r="AH42" s="2"/>
      <c r="AI42" s="191"/>
      <c r="AJ42" s="51"/>
      <c r="AK42" s="51"/>
      <c r="AL42" s="51"/>
      <c r="AM42" s="51"/>
      <c r="AN42" s="51"/>
      <c r="AO42" s="51"/>
      <c r="AP42" s="51"/>
      <c r="AQ42" s="51"/>
      <c r="AR42" s="51"/>
      <c r="AS42" s="51"/>
      <c r="AT42" s="51"/>
      <c r="AU42" s="51"/>
      <c r="AV42" s="51"/>
      <c r="AW42" s="51"/>
      <c r="AX42" s="167"/>
      <c r="AY42" s="2"/>
      <c r="AZ42" s="191"/>
      <c r="BA42" s="51"/>
      <c r="BB42" s="51"/>
      <c r="BC42" s="51"/>
      <c r="BD42" s="51"/>
      <c r="BE42" s="51"/>
      <c r="BF42" s="51"/>
      <c r="BG42" s="51"/>
      <c r="BH42" s="51"/>
      <c r="BI42" s="51"/>
      <c r="BJ42" s="51"/>
      <c r="BK42" s="51"/>
      <c r="BL42" s="51"/>
      <c r="BM42" s="51"/>
      <c r="BN42" s="51"/>
      <c r="BO42" s="167"/>
      <c r="BP42" s="2"/>
      <c r="BQ42" s="191"/>
      <c r="BR42" s="51"/>
      <c r="BS42" s="51"/>
      <c r="BT42" s="51"/>
      <c r="BU42" s="51"/>
      <c r="BV42" s="51"/>
      <c r="BW42" s="51"/>
      <c r="BX42" s="51"/>
      <c r="BY42" s="51"/>
      <c r="BZ42" s="51"/>
      <c r="CA42" s="51"/>
      <c r="CB42" s="51"/>
      <c r="CC42" s="51"/>
      <c r="CD42" s="51"/>
      <c r="CE42" s="51"/>
      <c r="CF42" s="167"/>
      <c r="CG42" s="2"/>
      <c r="CH42" s="191"/>
      <c r="CI42" s="51"/>
      <c r="CJ42" s="51"/>
      <c r="CK42" s="51"/>
      <c r="CL42" s="51"/>
      <c r="CM42" s="51"/>
      <c r="CN42" s="51"/>
      <c r="CO42" s="51"/>
      <c r="CP42" s="51"/>
      <c r="CQ42" s="51"/>
      <c r="CR42" s="51"/>
      <c r="CS42" s="51"/>
      <c r="CT42" s="51"/>
      <c r="CU42" s="51"/>
      <c r="CV42" s="51"/>
      <c r="CW42" s="167"/>
      <c r="CX42" s="2"/>
      <c r="CY42" s="191"/>
      <c r="CZ42" s="51"/>
      <c r="DA42" s="51"/>
      <c r="DB42" s="51"/>
      <c r="DC42" s="51"/>
      <c r="DD42" s="51"/>
      <c r="DE42" s="51"/>
      <c r="DF42" s="51"/>
      <c r="DG42" s="51"/>
      <c r="DH42" s="51"/>
      <c r="DI42" s="51"/>
      <c r="DJ42" s="51"/>
      <c r="DK42" s="51"/>
      <c r="DL42" s="51"/>
      <c r="DM42" s="51"/>
      <c r="DN42" s="167"/>
      <c r="DO42" s="2"/>
      <c r="DP42" s="191"/>
      <c r="DQ42" s="51"/>
      <c r="DR42" s="51"/>
      <c r="DS42" s="51"/>
      <c r="DT42" s="51"/>
      <c r="DU42" s="51"/>
      <c r="DV42" s="51"/>
      <c r="DW42" s="51"/>
      <c r="DX42" s="51"/>
      <c r="DY42" s="51"/>
      <c r="DZ42" s="51"/>
      <c r="EA42" s="51"/>
      <c r="EB42" s="51"/>
      <c r="EC42" s="51"/>
      <c r="ED42" s="51"/>
      <c r="EE42" s="167"/>
      <c r="EF42" s="2"/>
    </row>
    <row r="43" ht="12.75" customHeight="1">
      <c r="A43" s="191"/>
      <c r="B43" s="51"/>
      <c r="C43" s="51"/>
      <c r="D43" s="51"/>
      <c r="E43" s="51"/>
      <c r="F43" s="51"/>
      <c r="G43" s="51"/>
      <c r="H43" s="51"/>
      <c r="I43" s="51"/>
      <c r="J43" s="51"/>
      <c r="K43" s="51"/>
      <c r="L43" s="51"/>
      <c r="M43" s="51"/>
      <c r="N43" s="51"/>
      <c r="O43" s="51"/>
      <c r="P43" s="167"/>
      <c r="Q43" s="2"/>
      <c r="R43" s="191"/>
      <c r="S43" s="51"/>
      <c r="T43" s="51"/>
      <c r="U43" s="51"/>
      <c r="V43" s="51"/>
      <c r="W43" s="51"/>
      <c r="X43" s="51"/>
      <c r="Y43" s="51"/>
      <c r="Z43" s="51"/>
      <c r="AA43" s="51"/>
      <c r="AB43" s="51"/>
      <c r="AC43" s="51"/>
      <c r="AD43" s="51"/>
      <c r="AE43" s="51"/>
      <c r="AF43" s="51"/>
      <c r="AG43" s="167"/>
      <c r="AH43" s="2"/>
      <c r="AI43" s="191"/>
      <c r="AJ43" s="51"/>
      <c r="AK43" s="51"/>
      <c r="AL43" s="51"/>
      <c r="AM43" s="51"/>
      <c r="AN43" s="51"/>
      <c r="AO43" s="51"/>
      <c r="AP43" s="51"/>
      <c r="AQ43" s="51"/>
      <c r="AR43" s="51"/>
      <c r="AS43" s="51"/>
      <c r="AT43" s="51"/>
      <c r="AU43" s="51"/>
      <c r="AV43" s="51"/>
      <c r="AW43" s="51"/>
      <c r="AX43" s="167"/>
      <c r="AY43" s="2"/>
      <c r="AZ43" s="191"/>
      <c r="BA43" s="51"/>
      <c r="BB43" s="51"/>
      <c r="BC43" s="51"/>
      <c r="BD43" s="51"/>
      <c r="BE43" s="51"/>
      <c r="BF43" s="51"/>
      <c r="BG43" s="51"/>
      <c r="BH43" s="51"/>
      <c r="BI43" s="51"/>
      <c r="BJ43" s="51"/>
      <c r="BK43" s="51"/>
      <c r="BL43" s="51"/>
      <c r="BM43" s="51"/>
      <c r="BN43" s="51"/>
      <c r="BO43" s="167"/>
      <c r="BP43" s="2"/>
      <c r="BQ43" s="191"/>
      <c r="BR43" s="51"/>
      <c r="BS43" s="51"/>
      <c r="BT43" s="51"/>
      <c r="BU43" s="51"/>
      <c r="BV43" s="51"/>
      <c r="BW43" s="51"/>
      <c r="BX43" s="51"/>
      <c r="BY43" s="51"/>
      <c r="BZ43" s="51"/>
      <c r="CA43" s="51"/>
      <c r="CB43" s="51"/>
      <c r="CC43" s="51"/>
      <c r="CD43" s="51"/>
      <c r="CE43" s="51"/>
      <c r="CF43" s="167"/>
      <c r="CG43" s="2"/>
      <c r="CH43" s="191"/>
      <c r="CI43" s="51"/>
      <c r="CJ43" s="51"/>
      <c r="CK43" s="51"/>
      <c r="CL43" s="51"/>
      <c r="CM43" s="51"/>
      <c r="CN43" s="51"/>
      <c r="CO43" s="51"/>
      <c r="CP43" s="51"/>
      <c r="CQ43" s="51"/>
      <c r="CR43" s="51"/>
      <c r="CS43" s="51"/>
      <c r="CT43" s="51"/>
      <c r="CU43" s="51"/>
      <c r="CV43" s="51"/>
      <c r="CW43" s="167"/>
      <c r="CX43" s="2"/>
      <c r="CY43" s="191"/>
      <c r="CZ43" s="51"/>
      <c r="DA43" s="51"/>
      <c r="DB43" s="51"/>
      <c r="DC43" s="51"/>
      <c r="DD43" s="51"/>
      <c r="DE43" s="51"/>
      <c r="DF43" s="51"/>
      <c r="DG43" s="51"/>
      <c r="DH43" s="51"/>
      <c r="DI43" s="51"/>
      <c r="DJ43" s="51"/>
      <c r="DK43" s="51"/>
      <c r="DL43" s="51"/>
      <c r="DM43" s="51"/>
      <c r="DN43" s="167"/>
      <c r="DO43" s="2"/>
      <c r="DP43" s="191"/>
      <c r="DQ43" s="51"/>
      <c r="DR43" s="51"/>
      <c r="DS43" s="51"/>
      <c r="DT43" s="51"/>
      <c r="DU43" s="51"/>
      <c r="DV43" s="51"/>
      <c r="DW43" s="51"/>
      <c r="DX43" s="51"/>
      <c r="DY43" s="51"/>
      <c r="DZ43" s="51"/>
      <c r="EA43" s="51"/>
      <c r="EB43" s="51"/>
      <c r="EC43" s="51"/>
      <c r="ED43" s="51"/>
      <c r="EE43" s="167"/>
      <c r="EF43" s="2"/>
    </row>
    <row r="44" ht="12.75" customHeight="1">
      <c r="A44" s="191"/>
      <c r="B44" s="51"/>
      <c r="C44" s="51"/>
      <c r="D44" s="51"/>
      <c r="E44" s="51"/>
      <c r="F44" s="51"/>
      <c r="G44" s="51"/>
      <c r="H44" s="51"/>
      <c r="I44" s="51"/>
      <c r="J44" s="51"/>
      <c r="K44" s="51"/>
      <c r="L44" s="51"/>
      <c r="M44" s="51"/>
      <c r="N44" s="51"/>
      <c r="O44" s="51"/>
      <c r="P44" s="167"/>
      <c r="Q44" s="2"/>
      <c r="R44" s="191"/>
      <c r="S44" s="51"/>
      <c r="T44" s="51"/>
      <c r="U44" s="51"/>
      <c r="V44" s="51"/>
      <c r="W44" s="51"/>
      <c r="X44" s="51"/>
      <c r="Y44" s="51"/>
      <c r="Z44" s="51"/>
      <c r="AA44" s="51"/>
      <c r="AB44" s="51"/>
      <c r="AC44" s="51"/>
      <c r="AD44" s="51"/>
      <c r="AE44" s="51"/>
      <c r="AF44" s="51"/>
      <c r="AG44" s="167"/>
      <c r="AH44" s="2"/>
      <c r="AI44" s="191"/>
      <c r="AJ44" s="51"/>
      <c r="AK44" s="51"/>
      <c r="AL44" s="51"/>
      <c r="AM44" s="51"/>
      <c r="AN44" s="51"/>
      <c r="AO44" s="51"/>
      <c r="AP44" s="51"/>
      <c r="AQ44" s="51"/>
      <c r="AR44" s="51"/>
      <c r="AS44" s="51"/>
      <c r="AT44" s="51"/>
      <c r="AU44" s="51"/>
      <c r="AV44" s="51"/>
      <c r="AW44" s="51"/>
      <c r="AX44" s="167"/>
      <c r="AY44" s="2"/>
      <c r="AZ44" s="191"/>
      <c r="BA44" s="51"/>
      <c r="BB44" s="51"/>
      <c r="BC44" s="51"/>
      <c r="BD44" s="51"/>
      <c r="BE44" s="51"/>
      <c r="BF44" s="51"/>
      <c r="BG44" s="51"/>
      <c r="BH44" s="51"/>
      <c r="BI44" s="51"/>
      <c r="BJ44" s="51"/>
      <c r="BK44" s="51"/>
      <c r="BL44" s="51"/>
      <c r="BM44" s="51"/>
      <c r="BN44" s="51"/>
      <c r="BO44" s="167"/>
      <c r="BP44" s="2"/>
      <c r="BQ44" s="191"/>
      <c r="BR44" s="51"/>
      <c r="BS44" s="51"/>
      <c r="BT44" s="51"/>
      <c r="BU44" s="51"/>
      <c r="BV44" s="51"/>
      <c r="BW44" s="51"/>
      <c r="BX44" s="51"/>
      <c r="BY44" s="51"/>
      <c r="BZ44" s="51"/>
      <c r="CA44" s="51"/>
      <c r="CB44" s="51"/>
      <c r="CC44" s="51"/>
      <c r="CD44" s="51"/>
      <c r="CE44" s="51"/>
      <c r="CF44" s="167"/>
      <c r="CG44" s="2"/>
      <c r="CH44" s="191"/>
      <c r="CI44" s="51"/>
      <c r="CJ44" s="51"/>
      <c r="CK44" s="51"/>
      <c r="CL44" s="51"/>
      <c r="CM44" s="51"/>
      <c r="CN44" s="51"/>
      <c r="CO44" s="51"/>
      <c r="CP44" s="51"/>
      <c r="CQ44" s="51"/>
      <c r="CR44" s="51"/>
      <c r="CS44" s="51"/>
      <c r="CT44" s="51"/>
      <c r="CU44" s="51"/>
      <c r="CV44" s="51"/>
      <c r="CW44" s="167"/>
      <c r="CX44" s="2"/>
      <c r="CY44" s="191"/>
      <c r="CZ44" s="51"/>
      <c r="DA44" s="51"/>
      <c r="DB44" s="51"/>
      <c r="DC44" s="51"/>
      <c r="DD44" s="51"/>
      <c r="DE44" s="51"/>
      <c r="DF44" s="51"/>
      <c r="DG44" s="51"/>
      <c r="DH44" s="51"/>
      <c r="DI44" s="51"/>
      <c r="DJ44" s="51"/>
      <c r="DK44" s="51"/>
      <c r="DL44" s="51"/>
      <c r="DM44" s="51"/>
      <c r="DN44" s="167"/>
      <c r="DO44" s="2"/>
      <c r="DP44" s="191"/>
      <c r="DQ44" s="51"/>
      <c r="DR44" s="51"/>
      <c r="DS44" s="51"/>
      <c r="DT44" s="51"/>
      <c r="DU44" s="51"/>
      <c r="DV44" s="51"/>
      <c r="DW44" s="51"/>
      <c r="DX44" s="51"/>
      <c r="DY44" s="51"/>
      <c r="DZ44" s="51"/>
      <c r="EA44" s="51"/>
      <c r="EB44" s="51"/>
      <c r="EC44" s="51"/>
      <c r="ED44" s="51"/>
      <c r="EE44" s="167"/>
      <c r="EF44" s="2"/>
    </row>
    <row r="45" ht="12.75" customHeight="1">
      <c r="A45" s="191"/>
      <c r="B45" s="51"/>
      <c r="C45" s="51"/>
      <c r="D45" s="51"/>
      <c r="E45" s="51"/>
      <c r="F45" s="51"/>
      <c r="G45" s="51"/>
      <c r="H45" s="51"/>
      <c r="I45" s="51"/>
      <c r="J45" s="51"/>
      <c r="K45" s="51"/>
      <c r="L45" s="51"/>
      <c r="M45" s="51"/>
      <c r="N45" s="51"/>
      <c r="O45" s="51"/>
      <c r="P45" s="167"/>
      <c r="Q45" s="2"/>
      <c r="R45" s="191"/>
      <c r="S45" s="51"/>
      <c r="T45" s="51"/>
      <c r="U45" s="51"/>
      <c r="V45" s="51"/>
      <c r="W45" s="51"/>
      <c r="X45" s="51"/>
      <c r="Y45" s="51"/>
      <c r="Z45" s="51"/>
      <c r="AA45" s="51"/>
      <c r="AB45" s="51"/>
      <c r="AC45" s="51"/>
      <c r="AD45" s="51"/>
      <c r="AE45" s="51"/>
      <c r="AF45" s="51"/>
      <c r="AG45" s="167"/>
      <c r="AH45" s="2"/>
      <c r="AI45" s="191"/>
      <c r="AJ45" s="51"/>
      <c r="AK45" s="51"/>
      <c r="AL45" s="51"/>
      <c r="AM45" s="51"/>
      <c r="AN45" s="51"/>
      <c r="AO45" s="51"/>
      <c r="AP45" s="51"/>
      <c r="AQ45" s="51"/>
      <c r="AR45" s="51"/>
      <c r="AS45" s="51"/>
      <c r="AT45" s="51"/>
      <c r="AU45" s="51"/>
      <c r="AV45" s="51"/>
      <c r="AW45" s="51"/>
      <c r="AX45" s="167"/>
      <c r="AY45" s="2"/>
      <c r="AZ45" s="191"/>
      <c r="BA45" s="51"/>
      <c r="BB45" s="51"/>
      <c r="BC45" s="51"/>
      <c r="BD45" s="51"/>
      <c r="BE45" s="51"/>
      <c r="BF45" s="51"/>
      <c r="BG45" s="51"/>
      <c r="BH45" s="51"/>
      <c r="BI45" s="51"/>
      <c r="BJ45" s="51"/>
      <c r="BK45" s="51"/>
      <c r="BL45" s="51"/>
      <c r="BM45" s="51"/>
      <c r="BN45" s="51"/>
      <c r="BO45" s="167"/>
      <c r="BP45" s="2"/>
      <c r="BQ45" s="191"/>
      <c r="BR45" s="51"/>
      <c r="BS45" s="51"/>
      <c r="BT45" s="51"/>
      <c r="BU45" s="51"/>
      <c r="BV45" s="51"/>
      <c r="BW45" s="51"/>
      <c r="BX45" s="51"/>
      <c r="BY45" s="51"/>
      <c r="BZ45" s="51"/>
      <c r="CA45" s="51"/>
      <c r="CB45" s="51"/>
      <c r="CC45" s="51"/>
      <c r="CD45" s="51"/>
      <c r="CE45" s="51"/>
      <c r="CF45" s="167"/>
      <c r="CG45" s="2"/>
      <c r="CH45" s="191"/>
      <c r="CI45" s="51"/>
      <c r="CJ45" s="51"/>
      <c r="CK45" s="51"/>
      <c r="CL45" s="51"/>
      <c r="CM45" s="51"/>
      <c r="CN45" s="51"/>
      <c r="CO45" s="51"/>
      <c r="CP45" s="51"/>
      <c r="CQ45" s="51"/>
      <c r="CR45" s="51"/>
      <c r="CS45" s="51"/>
      <c r="CT45" s="51"/>
      <c r="CU45" s="51"/>
      <c r="CV45" s="51"/>
      <c r="CW45" s="167"/>
      <c r="CX45" s="2"/>
      <c r="CY45" s="191"/>
      <c r="CZ45" s="51"/>
      <c r="DA45" s="51"/>
      <c r="DB45" s="51"/>
      <c r="DC45" s="51"/>
      <c r="DD45" s="51"/>
      <c r="DE45" s="51"/>
      <c r="DF45" s="51"/>
      <c r="DG45" s="51"/>
      <c r="DH45" s="51"/>
      <c r="DI45" s="51"/>
      <c r="DJ45" s="51"/>
      <c r="DK45" s="51"/>
      <c r="DL45" s="51"/>
      <c r="DM45" s="51"/>
      <c r="DN45" s="167"/>
      <c r="DO45" s="2"/>
      <c r="DP45" s="191"/>
      <c r="DQ45" s="51"/>
      <c r="DR45" s="51"/>
      <c r="DS45" s="51"/>
      <c r="DT45" s="51"/>
      <c r="DU45" s="51"/>
      <c r="DV45" s="51"/>
      <c r="DW45" s="51"/>
      <c r="DX45" s="51"/>
      <c r="DY45" s="51"/>
      <c r="DZ45" s="51"/>
      <c r="EA45" s="51"/>
      <c r="EB45" s="51"/>
      <c r="EC45" s="51"/>
      <c r="ED45" s="51"/>
      <c r="EE45" s="167"/>
      <c r="EF45" s="2"/>
    </row>
    <row r="46" ht="12.75" customHeight="1">
      <c r="A46" s="191"/>
      <c r="B46" s="51"/>
      <c r="C46" s="51"/>
      <c r="D46" s="51"/>
      <c r="E46" s="51"/>
      <c r="F46" s="51"/>
      <c r="G46" s="51"/>
      <c r="H46" s="51"/>
      <c r="I46" s="51"/>
      <c r="J46" s="51"/>
      <c r="K46" s="51"/>
      <c r="L46" s="51"/>
      <c r="M46" s="51"/>
      <c r="N46" s="51"/>
      <c r="O46" s="51"/>
      <c r="P46" s="167"/>
      <c r="Q46" s="2"/>
      <c r="R46" s="191"/>
      <c r="S46" s="51"/>
      <c r="T46" s="51"/>
      <c r="U46" s="51"/>
      <c r="V46" s="51"/>
      <c r="W46" s="51"/>
      <c r="X46" s="51"/>
      <c r="Y46" s="51"/>
      <c r="Z46" s="51"/>
      <c r="AA46" s="51"/>
      <c r="AB46" s="51"/>
      <c r="AC46" s="51"/>
      <c r="AD46" s="51"/>
      <c r="AE46" s="51"/>
      <c r="AF46" s="51"/>
      <c r="AG46" s="167"/>
      <c r="AH46" s="2"/>
      <c r="AI46" s="191"/>
      <c r="AJ46" s="51"/>
      <c r="AK46" s="51"/>
      <c r="AL46" s="51"/>
      <c r="AM46" s="51"/>
      <c r="AN46" s="51"/>
      <c r="AO46" s="51"/>
      <c r="AP46" s="51"/>
      <c r="AQ46" s="51"/>
      <c r="AR46" s="51"/>
      <c r="AS46" s="51"/>
      <c r="AT46" s="51"/>
      <c r="AU46" s="51"/>
      <c r="AV46" s="51"/>
      <c r="AW46" s="51"/>
      <c r="AX46" s="167"/>
      <c r="AY46" s="2"/>
      <c r="AZ46" s="191"/>
      <c r="BA46" s="51"/>
      <c r="BB46" s="51"/>
      <c r="BC46" s="51"/>
      <c r="BD46" s="51"/>
      <c r="BE46" s="51"/>
      <c r="BF46" s="51"/>
      <c r="BG46" s="51"/>
      <c r="BH46" s="51"/>
      <c r="BI46" s="51"/>
      <c r="BJ46" s="51"/>
      <c r="BK46" s="51"/>
      <c r="BL46" s="51"/>
      <c r="BM46" s="51"/>
      <c r="BN46" s="51"/>
      <c r="BO46" s="167"/>
      <c r="BP46" s="2"/>
      <c r="BQ46" s="191"/>
      <c r="BR46" s="51"/>
      <c r="BS46" s="51"/>
      <c r="BT46" s="51"/>
      <c r="BU46" s="51"/>
      <c r="BV46" s="51"/>
      <c r="BW46" s="51"/>
      <c r="BX46" s="51"/>
      <c r="BY46" s="51"/>
      <c r="BZ46" s="51"/>
      <c r="CA46" s="51"/>
      <c r="CB46" s="51"/>
      <c r="CC46" s="51"/>
      <c r="CD46" s="51"/>
      <c r="CE46" s="51"/>
      <c r="CF46" s="167"/>
      <c r="CG46" s="2"/>
      <c r="CH46" s="191"/>
      <c r="CI46" s="51"/>
      <c r="CJ46" s="51"/>
      <c r="CK46" s="51"/>
      <c r="CL46" s="51"/>
      <c r="CM46" s="51"/>
      <c r="CN46" s="51"/>
      <c r="CO46" s="51"/>
      <c r="CP46" s="51"/>
      <c r="CQ46" s="51"/>
      <c r="CR46" s="51"/>
      <c r="CS46" s="51"/>
      <c r="CT46" s="51"/>
      <c r="CU46" s="51"/>
      <c r="CV46" s="51"/>
      <c r="CW46" s="167"/>
      <c r="CX46" s="2"/>
      <c r="CY46" s="191"/>
      <c r="CZ46" s="51"/>
      <c r="DA46" s="51"/>
      <c r="DB46" s="51"/>
      <c r="DC46" s="51"/>
      <c r="DD46" s="51"/>
      <c r="DE46" s="51"/>
      <c r="DF46" s="51"/>
      <c r="DG46" s="51"/>
      <c r="DH46" s="51"/>
      <c r="DI46" s="51"/>
      <c r="DJ46" s="51"/>
      <c r="DK46" s="51"/>
      <c r="DL46" s="51"/>
      <c r="DM46" s="51"/>
      <c r="DN46" s="167"/>
      <c r="DO46" s="2"/>
      <c r="DP46" s="191"/>
      <c r="DQ46" s="51"/>
      <c r="DR46" s="51"/>
      <c r="DS46" s="51"/>
      <c r="DT46" s="51"/>
      <c r="DU46" s="51"/>
      <c r="DV46" s="51"/>
      <c r="DW46" s="51"/>
      <c r="DX46" s="51"/>
      <c r="DY46" s="51"/>
      <c r="DZ46" s="51"/>
      <c r="EA46" s="51"/>
      <c r="EB46" s="51"/>
      <c r="EC46" s="51"/>
      <c r="ED46" s="51"/>
      <c r="EE46" s="167"/>
      <c r="EF46" s="2"/>
    </row>
    <row r="47" ht="12.75" customHeight="1">
      <c r="A47" s="191"/>
      <c r="B47" s="51"/>
      <c r="C47" s="51"/>
      <c r="D47" s="51"/>
      <c r="E47" s="51"/>
      <c r="F47" s="51"/>
      <c r="G47" s="51"/>
      <c r="H47" s="51"/>
      <c r="I47" s="51"/>
      <c r="J47" s="51"/>
      <c r="K47" s="51"/>
      <c r="L47" s="51"/>
      <c r="M47" s="51"/>
      <c r="N47" s="51"/>
      <c r="O47" s="51"/>
      <c r="P47" s="167"/>
      <c r="Q47" s="2"/>
      <c r="R47" s="191"/>
      <c r="S47" s="51"/>
      <c r="T47" s="51"/>
      <c r="U47" s="51"/>
      <c r="V47" s="51"/>
      <c r="W47" s="51"/>
      <c r="X47" s="51"/>
      <c r="Y47" s="51"/>
      <c r="Z47" s="51"/>
      <c r="AA47" s="51"/>
      <c r="AB47" s="51"/>
      <c r="AC47" s="51"/>
      <c r="AD47" s="51"/>
      <c r="AE47" s="51"/>
      <c r="AF47" s="51"/>
      <c r="AG47" s="167"/>
      <c r="AH47" s="2"/>
      <c r="AI47" s="191"/>
      <c r="AJ47" s="51"/>
      <c r="AK47" s="51"/>
      <c r="AL47" s="51"/>
      <c r="AM47" s="51"/>
      <c r="AN47" s="51"/>
      <c r="AO47" s="51"/>
      <c r="AP47" s="51"/>
      <c r="AQ47" s="51"/>
      <c r="AR47" s="51"/>
      <c r="AS47" s="51"/>
      <c r="AT47" s="51"/>
      <c r="AU47" s="51"/>
      <c r="AV47" s="51"/>
      <c r="AW47" s="51"/>
      <c r="AX47" s="167"/>
      <c r="AY47" s="2"/>
      <c r="AZ47" s="191"/>
      <c r="BA47" s="51"/>
      <c r="BB47" s="51"/>
      <c r="BC47" s="51"/>
      <c r="BD47" s="51"/>
      <c r="BE47" s="51"/>
      <c r="BF47" s="51"/>
      <c r="BG47" s="51"/>
      <c r="BH47" s="51"/>
      <c r="BI47" s="51"/>
      <c r="BJ47" s="51"/>
      <c r="BK47" s="51"/>
      <c r="BL47" s="51"/>
      <c r="BM47" s="51"/>
      <c r="BN47" s="51"/>
      <c r="BO47" s="167"/>
      <c r="BP47" s="2"/>
      <c r="BQ47" s="191"/>
      <c r="BR47" s="51"/>
      <c r="BS47" s="51"/>
      <c r="BT47" s="51"/>
      <c r="BU47" s="51"/>
      <c r="BV47" s="51"/>
      <c r="BW47" s="51"/>
      <c r="BX47" s="51"/>
      <c r="BY47" s="51"/>
      <c r="BZ47" s="51"/>
      <c r="CA47" s="51"/>
      <c r="CB47" s="51"/>
      <c r="CC47" s="51"/>
      <c r="CD47" s="51"/>
      <c r="CE47" s="51"/>
      <c r="CF47" s="167"/>
      <c r="CG47" s="2"/>
      <c r="CH47" s="191"/>
      <c r="CI47" s="51"/>
      <c r="CJ47" s="51"/>
      <c r="CK47" s="51"/>
      <c r="CL47" s="51"/>
      <c r="CM47" s="51"/>
      <c r="CN47" s="51"/>
      <c r="CO47" s="51"/>
      <c r="CP47" s="51"/>
      <c r="CQ47" s="51"/>
      <c r="CR47" s="51"/>
      <c r="CS47" s="51"/>
      <c r="CT47" s="51"/>
      <c r="CU47" s="51"/>
      <c r="CV47" s="51"/>
      <c r="CW47" s="167"/>
      <c r="CX47" s="2"/>
      <c r="CY47" s="191"/>
      <c r="CZ47" s="51"/>
      <c r="DA47" s="51"/>
      <c r="DB47" s="51"/>
      <c r="DC47" s="51"/>
      <c r="DD47" s="51"/>
      <c r="DE47" s="51"/>
      <c r="DF47" s="51"/>
      <c r="DG47" s="51"/>
      <c r="DH47" s="51"/>
      <c r="DI47" s="51"/>
      <c r="DJ47" s="51"/>
      <c r="DK47" s="51"/>
      <c r="DL47" s="51"/>
      <c r="DM47" s="51"/>
      <c r="DN47" s="167"/>
      <c r="DO47" s="2"/>
      <c r="DP47" s="191"/>
      <c r="DQ47" s="51"/>
      <c r="DR47" s="51"/>
      <c r="DS47" s="51"/>
      <c r="DT47" s="51"/>
      <c r="DU47" s="51"/>
      <c r="DV47" s="51"/>
      <c r="DW47" s="51"/>
      <c r="DX47" s="51"/>
      <c r="DY47" s="51"/>
      <c r="DZ47" s="51"/>
      <c r="EA47" s="51"/>
      <c r="EB47" s="51"/>
      <c r="EC47" s="51"/>
      <c r="ED47" s="51"/>
      <c r="EE47" s="167"/>
      <c r="EF47" s="2"/>
    </row>
    <row r="48" ht="12.75" customHeight="1">
      <c r="A48" s="191"/>
      <c r="B48" s="51"/>
      <c r="C48" s="51"/>
      <c r="D48" s="51"/>
      <c r="E48" s="51"/>
      <c r="F48" s="51"/>
      <c r="G48" s="51"/>
      <c r="H48" s="51"/>
      <c r="I48" s="51"/>
      <c r="J48" s="51"/>
      <c r="K48" s="51"/>
      <c r="L48" s="51"/>
      <c r="M48" s="51"/>
      <c r="N48" s="51"/>
      <c r="O48" s="51"/>
      <c r="P48" s="167"/>
      <c r="Q48" s="2"/>
      <c r="R48" s="191"/>
      <c r="S48" s="51"/>
      <c r="T48" s="51"/>
      <c r="U48" s="51"/>
      <c r="V48" s="51"/>
      <c r="W48" s="51"/>
      <c r="X48" s="51"/>
      <c r="Y48" s="51"/>
      <c r="Z48" s="51"/>
      <c r="AA48" s="51"/>
      <c r="AB48" s="51"/>
      <c r="AC48" s="51"/>
      <c r="AD48" s="51"/>
      <c r="AE48" s="51"/>
      <c r="AF48" s="51"/>
      <c r="AG48" s="167"/>
      <c r="AH48" s="2"/>
      <c r="AI48" s="191"/>
      <c r="AJ48" s="51"/>
      <c r="AK48" s="51"/>
      <c r="AL48" s="51"/>
      <c r="AM48" s="51"/>
      <c r="AN48" s="51"/>
      <c r="AO48" s="51"/>
      <c r="AP48" s="51"/>
      <c r="AQ48" s="51"/>
      <c r="AR48" s="51"/>
      <c r="AS48" s="51"/>
      <c r="AT48" s="51"/>
      <c r="AU48" s="51"/>
      <c r="AV48" s="51"/>
      <c r="AW48" s="51"/>
      <c r="AX48" s="167"/>
      <c r="AY48" s="2"/>
      <c r="AZ48" s="191"/>
      <c r="BA48" s="51"/>
      <c r="BB48" s="51"/>
      <c r="BC48" s="51"/>
      <c r="BD48" s="51"/>
      <c r="BE48" s="51"/>
      <c r="BF48" s="51"/>
      <c r="BG48" s="51"/>
      <c r="BH48" s="51"/>
      <c r="BI48" s="51"/>
      <c r="BJ48" s="51"/>
      <c r="BK48" s="51"/>
      <c r="BL48" s="51"/>
      <c r="BM48" s="51"/>
      <c r="BN48" s="51"/>
      <c r="BO48" s="167"/>
      <c r="BP48" s="2"/>
      <c r="BQ48" s="191"/>
      <c r="BR48" s="51"/>
      <c r="BS48" s="51"/>
      <c r="BT48" s="51"/>
      <c r="BU48" s="51"/>
      <c r="BV48" s="51"/>
      <c r="BW48" s="51"/>
      <c r="BX48" s="51"/>
      <c r="BY48" s="51"/>
      <c r="BZ48" s="51"/>
      <c r="CA48" s="51"/>
      <c r="CB48" s="51"/>
      <c r="CC48" s="51"/>
      <c r="CD48" s="51"/>
      <c r="CE48" s="51"/>
      <c r="CF48" s="167"/>
      <c r="CG48" s="2"/>
      <c r="CH48" s="191"/>
      <c r="CI48" s="51"/>
      <c r="CJ48" s="51"/>
      <c r="CK48" s="51"/>
      <c r="CL48" s="51"/>
      <c r="CM48" s="51"/>
      <c r="CN48" s="51"/>
      <c r="CO48" s="51"/>
      <c r="CP48" s="51"/>
      <c r="CQ48" s="51"/>
      <c r="CR48" s="51"/>
      <c r="CS48" s="51"/>
      <c r="CT48" s="51"/>
      <c r="CU48" s="51"/>
      <c r="CV48" s="51"/>
      <c r="CW48" s="167"/>
      <c r="CX48" s="2"/>
      <c r="CY48" s="191"/>
      <c r="CZ48" s="51"/>
      <c r="DA48" s="51"/>
      <c r="DB48" s="51"/>
      <c r="DC48" s="51"/>
      <c r="DD48" s="51"/>
      <c r="DE48" s="51"/>
      <c r="DF48" s="51"/>
      <c r="DG48" s="51"/>
      <c r="DH48" s="51"/>
      <c r="DI48" s="51"/>
      <c r="DJ48" s="51"/>
      <c r="DK48" s="51"/>
      <c r="DL48" s="51"/>
      <c r="DM48" s="51"/>
      <c r="DN48" s="167"/>
      <c r="DO48" s="2"/>
      <c r="DP48" s="191"/>
      <c r="DQ48" s="51"/>
      <c r="DR48" s="51"/>
      <c r="DS48" s="51"/>
      <c r="DT48" s="51"/>
      <c r="DU48" s="51"/>
      <c r="DV48" s="51"/>
      <c r="DW48" s="51"/>
      <c r="DX48" s="51"/>
      <c r="DY48" s="51"/>
      <c r="DZ48" s="51"/>
      <c r="EA48" s="51"/>
      <c r="EB48" s="51"/>
      <c r="EC48" s="51"/>
      <c r="ED48" s="51"/>
      <c r="EE48" s="167"/>
      <c r="EF48" s="2"/>
    </row>
    <row r="49" ht="12.75" customHeight="1">
      <c r="A49" s="191"/>
      <c r="B49" s="51"/>
      <c r="C49" s="51"/>
      <c r="D49" s="51"/>
      <c r="E49" s="51"/>
      <c r="F49" s="51"/>
      <c r="G49" s="51"/>
      <c r="H49" s="51"/>
      <c r="I49" s="51"/>
      <c r="J49" s="51"/>
      <c r="K49" s="51"/>
      <c r="L49" s="51"/>
      <c r="M49" s="51"/>
      <c r="N49" s="51"/>
      <c r="O49" s="51"/>
      <c r="P49" s="167"/>
      <c r="Q49" s="2"/>
      <c r="R49" s="191"/>
      <c r="S49" s="51"/>
      <c r="T49" s="51"/>
      <c r="U49" s="51"/>
      <c r="V49" s="51"/>
      <c r="W49" s="51"/>
      <c r="X49" s="51"/>
      <c r="Y49" s="51"/>
      <c r="Z49" s="51"/>
      <c r="AA49" s="51"/>
      <c r="AB49" s="51"/>
      <c r="AC49" s="51"/>
      <c r="AD49" s="51"/>
      <c r="AE49" s="51"/>
      <c r="AF49" s="51"/>
      <c r="AG49" s="167"/>
      <c r="AH49" s="2"/>
      <c r="AI49" s="191"/>
      <c r="AJ49" s="51"/>
      <c r="AK49" s="51"/>
      <c r="AL49" s="51"/>
      <c r="AM49" s="51"/>
      <c r="AN49" s="51"/>
      <c r="AO49" s="51"/>
      <c r="AP49" s="51"/>
      <c r="AQ49" s="51"/>
      <c r="AR49" s="51"/>
      <c r="AS49" s="51"/>
      <c r="AT49" s="51"/>
      <c r="AU49" s="51"/>
      <c r="AV49" s="51"/>
      <c r="AW49" s="51"/>
      <c r="AX49" s="167"/>
      <c r="AY49" s="2"/>
      <c r="AZ49" s="191"/>
      <c r="BA49" s="51"/>
      <c r="BB49" s="51"/>
      <c r="BC49" s="51"/>
      <c r="BD49" s="51"/>
      <c r="BE49" s="51"/>
      <c r="BF49" s="51"/>
      <c r="BG49" s="51"/>
      <c r="BH49" s="51"/>
      <c r="BI49" s="51"/>
      <c r="BJ49" s="51"/>
      <c r="BK49" s="51"/>
      <c r="BL49" s="51"/>
      <c r="BM49" s="51"/>
      <c r="BN49" s="51"/>
      <c r="BO49" s="167"/>
      <c r="BP49" s="2"/>
      <c r="BQ49" s="191"/>
      <c r="BR49" s="51"/>
      <c r="BS49" s="51"/>
      <c r="BT49" s="51"/>
      <c r="BU49" s="51"/>
      <c r="BV49" s="51"/>
      <c r="BW49" s="51"/>
      <c r="BX49" s="51"/>
      <c r="BY49" s="51"/>
      <c r="BZ49" s="51"/>
      <c r="CA49" s="51"/>
      <c r="CB49" s="51"/>
      <c r="CC49" s="51"/>
      <c r="CD49" s="51"/>
      <c r="CE49" s="51"/>
      <c r="CF49" s="167"/>
      <c r="CG49" s="2"/>
      <c r="CH49" s="191"/>
      <c r="CI49" s="51"/>
      <c r="CJ49" s="51"/>
      <c r="CK49" s="51"/>
      <c r="CL49" s="51"/>
      <c r="CM49" s="51"/>
      <c r="CN49" s="51"/>
      <c r="CO49" s="51"/>
      <c r="CP49" s="51"/>
      <c r="CQ49" s="51"/>
      <c r="CR49" s="51"/>
      <c r="CS49" s="51"/>
      <c r="CT49" s="51"/>
      <c r="CU49" s="51"/>
      <c r="CV49" s="51"/>
      <c r="CW49" s="167"/>
      <c r="CX49" s="2"/>
      <c r="CY49" s="191"/>
      <c r="CZ49" s="51"/>
      <c r="DA49" s="51"/>
      <c r="DB49" s="51"/>
      <c r="DC49" s="51"/>
      <c r="DD49" s="51"/>
      <c r="DE49" s="51"/>
      <c r="DF49" s="51"/>
      <c r="DG49" s="51"/>
      <c r="DH49" s="51"/>
      <c r="DI49" s="51"/>
      <c r="DJ49" s="51"/>
      <c r="DK49" s="51"/>
      <c r="DL49" s="51"/>
      <c r="DM49" s="51"/>
      <c r="DN49" s="167"/>
      <c r="DO49" s="2"/>
      <c r="DP49" s="191"/>
      <c r="DQ49" s="51"/>
      <c r="DR49" s="51"/>
      <c r="DS49" s="51"/>
      <c r="DT49" s="51"/>
      <c r="DU49" s="51"/>
      <c r="DV49" s="51"/>
      <c r="DW49" s="51"/>
      <c r="DX49" s="51"/>
      <c r="DY49" s="51"/>
      <c r="DZ49" s="51"/>
      <c r="EA49" s="51"/>
      <c r="EB49" s="51"/>
      <c r="EC49" s="51"/>
      <c r="ED49" s="51"/>
      <c r="EE49" s="167"/>
      <c r="EF49" s="2"/>
    </row>
    <row r="50" ht="12.75" customHeight="1">
      <c r="A50" s="191"/>
      <c r="B50" s="51"/>
      <c r="C50" s="51"/>
      <c r="D50" s="51"/>
      <c r="E50" s="51"/>
      <c r="F50" s="51"/>
      <c r="G50" s="51"/>
      <c r="H50" s="51"/>
      <c r="I50" s="51"/>
      <c r="J50" s="51"/>
      <c r="K50" s="51"/>
      <c r="L50" s="51"/>
      <c r="M50" s="51"/>
      <c r="N50" s="51"/>
      <c r="O50" s="51"/>
      <c r="P50" s="167"/>
      <c r="Q50" s="2"/>
      <c r="R50" s="191"/>
      <c r="S50" s="51"/>
      <c r="T50" s="51"/>
      <c r="U50" s="51"/>
      <c r="V50" s="51"/>
      <c r="W50" s="51"/>
      <c r="X50" s="51"/>
      <c r="Y50" s="51"/>
      <c r="Z50" s="51"/>
      <c r="AA50" s="51"/>
      <c r="AB50" s="51"/>
      <c r="AC50" s="51"/>
      <c r="AD50" s="51"/>
      <c r="AE50" s="51"/>
      <c r="AF50" s="51"/>
      <c r="AG50" s="167"/>
      <c r="AH50" s="2"/>
      <c r="AI50" s="191"/>
      <c r="AJ50" s="51"/>
      <c r="AK50" s="51"/>
      <c r="AL50" s="51"/>
      <c r="AM50" s="51"/>
      <c r="AN50" s="51"/>
      <c r="AO50" s="51"/>
      <c r="AP50" s="51"/>
      <c r="AQ50" s="51"/>
      <c r="AR50" s="51"/>
      <c r="AS50" s="51"/>
      <c r="AT50" s="51"/>
      <c r="AU50" s="51"/>
      <c r="AV50" s="51"/>
      <c r="AW50" s="51"/>
      <c r="AX50" s="167"/>
      <c r="AY50" s="2"/>
      <c r="AZ50" s="191"/>
      <c r="BA50" s="51"/>
      <c r="BB50" s="51"/>
      <c r="BC50" s="51"/>
      <c r="BD50" s="51"/>
      <c r="BE50" s="51"/>
      <c r="BF50" s="51"/>
      <c r="BG50" s="51"/>
      <c r="BH50" s="51"/>
      <c r="BI50" s="51"/>
      <c r="BJ50" s="51"/>
      <c r="BK50" s="51"/>
      <c r="BL50" s="51"/>
      <c r="BM50" s="51"/>
      <c r="BN50" s="51"/>
      <c r="BO50" s="167"/>
      <c r="BP50" s="2"/>
      <c r="BQ50" s="191"/>
      <c r="BR50" s="51"/>
      <c r="BS50" s="51"/>
      <c r="BT50" s="51"/>
      <c r="BU50" s="51"/>
      <c r="BV50" s="51"/>
      <c r="BW50" s="51"/>
      <c r="BX50" s="51"/>
      <c r="BY50" s="51"/>
      <c r="BZ50" s="51"/>
      <c r="CA50" s="51"/>
      <c r="CB50" s="51"/>
      <c r="CC50" s="51"/>
      <c r="CD50" s="51"/>
      <c r="CE50" s="51"/>
      <c r="CF50" s="167"/>
      <c r="CG50" s="2"/>
      <c r="CH50" s="191"/>
      <c r="CI50" s="51"/>
      <c r="CJ50" s="51"/>
      <c r="CK50" s="51"/>
      <c r="CL50" s="51"/>
      <c r="CM50" s="51"/>
      <c r="CN50" s="51"/>
      <c r="CO50" s="51"/>
      <c r="CP50" s="51"/>
      <c r="CQ50" s="51"/>
      <c r="CR50" s="51"/>
      <c r="CS50" s="51"/>
      <c r="CT50" s="51"/>
      <c r="CU50" s="51"/>
      <c r="CV50" s="51"/>
      <c r="CW50" s="167"/>
      <c r="CX50" s="2"/>
      <c r="CY50" s="191"/>
      <c r="CZ50" s="51"/>
      <c r="DA50" s="51"/>
      <c r="DB50" s="51"/>
      <c r="DC50" s="51"/>
      <c r="DD50" s="51"/>
      <c r="DE50" s="51"/>
      <c r="DF50" s="51"/>
      <c r="DG50" s="51"/>
      <c r="DH50" s="51"/>
      <c r="DI50" s="51"/>
      <c r="DJ50" s="51"/>
      <c r="DK50" s="51"/>
      <c r="DL50" s="51"/>
      <c r="DM50" s="51"/>
      <c r="DN50" s="167"/>
      <c r="DO50" s="2"/>
      <c r="DP50" s="191"/>
      <c r="DQ50" s="51"/>
      <c r="DR50" s="51"/>
      <c r="DS50" s="51"/>
      <c r="DT50" s="51"/>
      <c r="DU50" s="51"/>
      <c r="DV50" s="51"/>
      <c r="DW50" s="51"/>
      <c r="DX50" s="51"/>
      <c r="DY50" s="51"/>
      <c r="DZ50" s="51"/>
      <c r="EA50" s="51"/>
      <c r="EB50" s="51"/>
      <c r="EC50" s="51"/>
      <c r="ED50" s="51"/>
      <c r="EE50" s="167"/>
      <c r="EF50" s="2"/>
    </row>
    <row r="51" ht="12.75" customHeight="1">
      <c r="A51" s="191"/>
      <c r="B51" s="51"/>
      <c r="C51" s="51"/>
      <c r="D51" s="51"/>
      <c r="E51" s="51"/>
      <c r="F51" s="51"/>
      <c r="G51" s="51"/>
      <c r="H51" s="51"/>
      <c r="I51" s="51"/>
      <c r="J51" s="51"/>
      <c r="K51" s="51"/>
      <c r="L51" s="51"/>
      <c r="M51" s="51"/>
      <c r="N51" s="51"/>
      <c r="O51" s="51"/>
      <c r="P51" s="167"/>
      <c r="Q51" s="2"/>
      <c r="R51" s="191"/>
      <c r="S51" s="51"/>
      <c r="T51" s="51"/>
      <c r="U51" s="51"/>
      <c r="V51" s="51"/>
      <c r="W51" s="51"/>
      <c r="X51" s="51"/>
      <c r="Y51" s="51"/>
      <c r="Z51" s="51"/>
      <c r="AA51" s="51"/>
      <c r="AB51" s="51"/>
      <c r="AC51" s="51"/>
      <c r="AD51" s="51"/>
      <c r="AE51" s="51"/>
      <c r="AF51" s="51"/>
      <c r="AG51" s="167"/>
      <c r="AH51" s="2"/>
      <c r="AI51" s="191"/>
      <c r="AJ51" s="51"/>
      <c r="AK51" s="51"/>
      <c r="AL51" s="51"/>
      <c r="AM51" s="51"/>
      <c r="AN51" s="51"/>
      <c r="AO51" s="51"/>
      <c r="AP51" s="51"/>
      <c r="AQ51" s="51"/>
      <c r="AR51" s="51"/>
      <c r="AS51" s="51"/>
      <c r="AT51" s="51"/>
      <c r="AU51" s="51"/>
      <c r="AV51" s="51"/>
      <c r="AW51" s="51"/>
      <c r="AX51" s="167"/>
      <c r="AY51" s="2"/>
      <c r="AZ51" s="191"/>
      <c r="BA51" s="51"/>
      <c r="BB51" s="51"/>
      <c r="BC51" s="51"/>
      <c r="BD51" s="51"/>
      <c r="BE51" s="51"/>
      <c r="BF51" s="51"/>
      <c r="BG51" s="51"/>
      <c r="BH51" s="51"/>
      <c r="BI51" s="51"/>
      <c r="BJ51" s="51"/>
      <c r="BK51" s="51"/>
      <c r="BL51" s="51"/>
      <c r="BM51" s="51"/>
      <c r="BN51" s="51"/>
      <c r="BO51" s="167"/>
      <c r="BP51" s="2"/>
      <c r="BQ51" s="191"/>
      <c r="BR51" s="51"/>
      <c r="BS51" s="51"/>
      <c r="BT51" s="51"/>
      <c r="BU51" s="51"/>
      <c r="BV51" s="51"/>
      <c r="BW51" s="51"/>
      <c r="BX51" s="51"/>
      <c r="BY51" s="51"/>
      <c r="BZ51" s="51"/>
      <c r="CA51" s="51"/>
      <c r="CB51" s="51"/>
      <c r="CC51" s="51"/>
      <c r="CD51" s="51"/>
      <c r="CE51" s="51"/>
      <c r="CF51" s="167"/>
      <c r="CG51" s="2"/>
      <c r="CH51" s="191"/>
      <c r="CI51" s="51"/>
      <c r="CJ51" s="51"/>
      <c r="CK51" s="51"/>
      <c r="CL51" s="51"/>
      <c r="CM51" s="51"/>
      <c r="CN51" s="51"/>
      <c r="CO51" s="51"/>
      <c r="CP51" s="51"/>
      <c r="CQ51" s="51"/>
      <c r="CR51" s="51"/>
      <c r="CS51" s="51"/>
      <c r="CT51" s="51"/>
      <c r="CU51" s="51"/>
      <c r="CV51" s="51"/>
      <c r="CW51" s="167"/>
      <c r="CX51" s="2"/>
      <c r="CY51" s="191"/>
      <c r="CZ51" s="51"/>
      <c r="DA51" s="51"/>
      <c r="DB51" s="51"/>
      <c r="DC51" s="51"/>
      <c r="DD51" s="51"/>
      <c r="DE51" s="51"/>
      <c r="DF51" s="51"/>
      <c r="DG51" s="51"/>
      <c r="DH51" s="51"/>
      <c r="DI51" s="51"/>
      <c r="DJ51" s="51"/>
      <c r="DK51" s="51"/>
      <c r="DL51" s="51"/>
      <c r="DM51" s="51"/>
      <c r="DN51" s="167"/>
      <c r="DO51" s="2"/>
      <c r="DP51" s="191"/>
      <c r="DQ51" s="51"/>
      <c r="DR51" s="51"/>
      <c r="DS51" s="51"/>
      <c r="DT51" s="51"/>
      <c r="DU51" s="51"/>
      <c r="DV51" s="51"/>
      <c r="DW51" s="51"/>
      <c r="DX51" s="51"/>
      <c r="DY51" s="51"/>
      <c r="DZ51" s="51"/>
      <c r="EA51" s="51"/>
      <c r="EB51" s="51"/>
      <c r="EC51" s="51"/>
      <c r="ED51" s="51"/>
      <c r="EE51" s="167"/>
      <c r="EF51" s="2"/>
    </row>
    <row r="52" ht="12.75" customHeight="1">
      <c r="A52" s="191"/>
      <c r="B52" s="51"/>
      <c r="C52" s="51"/>
      <c r="D52" s="51"/>
      <c r="E52" s="51"/>
      <c r="F52" s="51"/>
      <c r="G52" s="51"/>
      <c r="H52" s="51"/>
      <c r="I52" s="51"/>
      <c r="J52" s="51"/>
      <c r="K52" s="51"/>
      <c r="L52" s="51"/>
      <c r="M52" s="51"/>
      <c r="N52" s="51"/>
      <c r="O52" s="51"/>
      <c r="P52" s="167"/>
      <c r="Q52" s="2"/>
      <c r="R52" s="191"/>
      <c r="S52" s="51"/>
      <c r="T52" s="51"/>
      <c r="U52" s="51"/>
      <c r="V52" s="51"/>
      <c r="W52" s="51"/>
      <c r="X52" s="51"/>
      <c r="Y52" s="51"/>
      <c r="Z52" s="51"/>
      <c r="AA52" s="51"/>
      <c r="AB52" s="51"/>
      <c r="AC52" s="51"/>
      <c r="AD52" s="51"/>
      <c r="AE52" s="51"/>
      <c r="AF52" s="51"/>
      <c r="AG52" s="167"/>
      <c r="AH52" s="2"/>
      <c r="AI52" s="191"/>
      <c r="AJ52" s="51"/>
      <c r="AK52" s="51"/>
      <c r="AL52" s="51"/>
      <c r="AM52" s="51"/>
      <c r="AN52" s="51"/>
      <c r="AO52" s="51"/>
      <c r="AP52" s="51"/>
      <c r="AQ52" s="51"/>
      <c r="AR52" s="51"/>
      <c r="AS52" s="51"/>
      <c r="AT52" s="51"/>
      <c r="AU52" s="51"/>
      <c r="AV52" s="51"/>
      <c r="AW52" s="51"/>
      <c r="AX52" s="167"/>
      <c r="AY52" s="2"/>
      <c r="AZ52" s="191"/>
      <c r="BA52" s="51"/>
      <c r="BB52" s="51"/>
      <c r="BC52" s="51"/>
      <c r="BD52" s="51"/>
      <c r="BE52" s="51"/>
      <c r="BF52" s="51"/>
      <c r="BG52" s="51"/>
      <c r="BH52" s="51"/>
      <c r="BI52" s="51"/>
      <c r="BJ52" s="51"/>
      <c r="BK52" s="51"/>
      <c r="BL52" s="51"/>
      <c r="BM52" s="51"/>
      <c r="BN52" s="51"/>
      <c r="BO52" s="167"/>
      <c r="BP52" s="2"/>
      <c r="BQ52" s="191"/>
      <c r="BR52" s="51"/>
      <c r="BS52" s="51"/>
      <c r="BT52" s="51"/>
      <c r="BU52" s="51"/>
      <c r="BV52" s="51"/>
      <c r="BW52" s="51"/>
      <c r="BX52" s="51"/>
      <c r="BY52" s="51"/>
      <c r="BZ52" s="51"/>
      <c r="CA52" s="51"/>
      <c r="CB52" s="51"/>
      <c r="CC52" s="51"/>
      <c r="CD52" s="51"/>
      <c r="CE52" s="51"/>
      <c r="CF52" s="167"/>
      <c r="CG52" s="2"/>
      <c r="CH52" s="191"/>
      <c r="CI52" s="51"/>
      <c r="CJ52" s="51"/>
      <c r="CK52" s="51"/>
      <c r="CL52" s="51"/>
      <c r="CM52" s="51"/>
      <c r="CN52" s="51"/>
      <c r="CO52" s="51"/>
      <c r="CP52" s="51"/>
      <c r="CQ52" s="51"/>
      <c r="CR52" s="51"/>
      <c r="CS52" s="51"/>
      <c r="CT52" s="51"/>
      <c r="CU52" s="51"/>
      <c r="CV52" s="51"/>
      <c r="CW52" s="167"/>
      <c r="CX52" s="2"/>
      <c r="CY52" s="191"/>
      <c r="CZ52" s="51"/>
      <c r="DA52" s="51"/>
      <c r="DB52" s="51"/>
      <c r="DC52" s="51"/>
      <c r="DD52" s="51"/>
      <c r="DE52" s="51"/>
      <c r="DF52" s="51"/>
      <c r="DG52" s="51"/>
      <c r="DH52" s="51"/>
      <c r="DI52" s="51"/>
      <c r="DJ52" s="51"/>
      <c r="DK52" s="51"/>
      <c r="DL52" s="51"/>
      <c r="DM52" s="51"/>
      <c r="DN52" s="167"/>
      <c r="DO52" s="2"/>
      <c r="DP52" s="191"/>
      <c r="DQ52" s="51"/>
      <c r="DR52" s="51"/>
      <c r="DS52" s="51"/>
      <c r="DT52" s="51"/>
      <c r="DU52" s="51"/>
      <c r="DV52" s="51"/>
      <c r="DW52" s="51"/>
      <c r="DX52" s="51"/>
      <c r="DY52" s="51"/>
      <c r="DZ52" s="51"/>
      <c r="EA52" s="51"/>
      <c r="EB52" s="51"/>
      <c r="EC52" s="51"/>
      <c r="ED52" s="51"/>
      <c r="EE52" s="167"/>
      <c r="EF52" s="2"/>
    </row>
    <row r="53" ht="12.75" customHeight="1">
      <c r="A53" s="191"/>
      <c r="B53" s="51"/>
      <c r="C53" s="51"/>
      <c r="D53" s="51"/>
      <c r="E53" s="51"/>
      <c r="F53" s="51"/>
      <c r="G53" s="51"/>
      <c r="H53" s="51"/>
      <c r="I53" s="51"/>
      <c r="J53" s="51"/>
      <c r="K53" s="51"/>
      <c r="L53" s="51"/>
      <c r="M53" s="51"/>
      <c r="N53" s="51"/>
      <c r="O53" s="51"/>
      <c r="P53" s="167"/>
      <c r="Q53" s="2"/>
      <c r="R53" s="191"/>
      <c r="S53" s="51"/>
      <c r="T53" s="51"/>
      <c r="U53" s="51"/>
      <c r="V53" s="51"/>
      <c r="W53" s="51"/>
      <c r="X53" s="51"/>
      <c r="Y53" s="51"/>
      <c r="Z53" s="51"/>
      <c r="AA53" s="51"/>
      <c r="AB53" s="51"/>
      <c r="AC53" s="51"/>
      <c r="AD53" s="51"/>
      <c r="AE53" s="51"/>
      <c r="AF53" s="51"/>
      <c r="AG53" s="167"/>
      <c r="AH53" s="2"/>
      <c r="AI53" s="191"/>
      <c r="AJ53" s="51"/>
      <c r="AK53" s="51"/>
      <c r="AL53" s="51"/>
      <c r="AM53" s="51"/>
      <c r="AN53" s="51"/>
      <c r="AO53" s="51"/>
      <c r="AP53" s="51"/>
      <c r="AQ53" s="51"/>
      <c r="AR53" s="51"/>
      <c r="AS53" s="51"/>
      <c r="AT53" s="51"/>
      <c r="AU53" s="51"/>
      <c r="AV53" s="51"/>
      <c r="AW53" s="51"/>
      <c r="AX53" s="167"/>
      <c r="AY53" s="2"/>
      <c r="AZ53" s="191"/>
      <c r="BA53" s="51"/>
      <c r="BB53" s="51"/>
      <c r="BC53" s="51"/>
      <c r="BD53" s="51"/>
      <c r="BE53" s="51"/>
      <c r="BF53" s="51"/>
      <c r="BG53" s="51"/>
      <c r="BH53" s="51"/>
      <c r="BI53" s="51"/>
      <c r="BJ53" s="51"/>
      <c r="BK53" s="51"/>
      <c r="BL53" s="51"/>
      <c r="BM53" s="51"/>
      <c r="BN53" s="51"/>
      <c r="BO53" s="167"/>
      <c r="BP53" s="2"/>
      <c r="BQ53" s="191"/>
      <c r="BR53" s="51"/>
      <c r="BS53" s="51"/>
      <c r="BT53" s="51"/>
      <c r="BU53" s="51"/>
      <c r="BV53" s="51"/>
      <c r="BW53" s="51"/>
      <c r="BX53" s="51"/>
      <c r="BY53" s="51"/>
      <c r="BZ53" s="51"/>
      <c r="CA53" s="51"/>
      <c r="CB53" s="51"/>
      <c r="CC53" s="51"/>
      <c r="CD53" s="51"/>
      <c r="CE53" s="51"/>
      <c r="CF53" s="167"/>
      <c r="CG53" s="2"/>
      <c r="CH53" s="191"/>
      <c r="CI53" s="51"/>
      <c r="CJ53" s="51"/>
      <c r="CK53" s="51"/>
      <c r="CL53" s="51"/>
      <c r="CM53" s="51"/>
      <c r="CN53" s="51"/>
      <c r="CO53" s="51"/>
      <c r="CP53" s="51"/>
      <c r="CQ53" s="51"/>
      <c r="CR53" s="51"/>
      <c r="CS53" s="51"/>
      <c r="CT53" s="51"/>
      <c r="CU53" s="51"/>
      <c r="CV53" s="51"/>
      <c r="CW53" s="167"/>
      <c r="CX53" s="2"/>
      <c r="CY53" s="191"/>
      <c r="CZ53" s="51"/>
      <c r="DA53" s="51"/>
      <c r="DB53" s="51"/>
      <c r="DC53" s="51"/>
      <c r="DD53" s="51"/>
      <c r="DE53" s="51"/>
      <c r="DF53" s="51"/>
      <c r="DG53" s="51"/>
      <c r="DH53" s="51"/>
      <c r="DI53" s="51"/>
      <c r="DJ53" s="51"/>
      <c r="DK53" s="51"/>
      <c r="DL53" s="51"/>
      <c r="DM53" s="51"/>
      <c r="DN53" s="167"/>
      <c r="DO53" s="2"/>
      <c r="DP53" s="191"/>
      <c r="DQ53" s="51"/>
      <c r="DR53" s="51"/>
      <c r="DS53" s="51"/>
      <c r="DT53" s="51"/>
      <c r="DU53" s="51"/>
      <c r="DV53" s="51"/>
      <c r="DW53" s="51"/>
      <c r="DX53" s="51"/>
      <c r="DY53" s="51"/>
      <c r="DZ53" s="51"/>
      <c r="EA53" s="51"/>
      <c r="EB53" s="51"/>
      <c r="EC53" s="51"/>
      <c r="ED53" s="51"/>
      <c r="EE53" s="167"/>
      <c r="EF53" s="2"/>
    </row>
    <row r="54" ht="12.75" customHeight="1">
      <c r="A54" s="191"/>
      <c r="B54" s="51"/>
      <c r="C54" s="51"/>
      <c r="D54" s="51"/>
      <c r="E54" s="51"/>
      <c r="F54" s="51"/>
      <c r="G54" s="51"/>
      <c r="H54" s="51"/>
      <c r="I54" s="51"/>
      <c r="J54" s="51"/>
      <c r="K54" s="51"/>
      <c r="L54" s="51"/>
      <c r="M54" s="51"/>
      <c r="N54" s="51"/>
      <c r="O54" s="51"/>
      <c r="P54" s="167"/>
      <c r="Q54" s="2"/>
      <c r="R54" s="191"/>
      <c r="S54" s="51"/>
      <c r="T54" s="51"/>
      <c r="U54" s="51"/>
      <c r="V54" s="51"/>
      <c r="W54" s="51"/>
      <c r="X54" s="51"/>
      <c r="Y54" s="51"/>
      <c r="Z54" s="51"/>
      <c r="AA54" s="51"/>
      <c r="AB54" s="51"/>
      <c r="AC54" s="51"/>
      <c r="AD54" s="51"/>
      <c r="AE54" s="51"/>
      <c r="AF54" s="51"/>
      <c r="AG54" s="167"/>
      <c r="AH54" s="2"/>
      <c r="AI54" s="191"/>
      <c r="AJ54" s="51"/>
      <c r="AK54" s="51"/>
      <c r="AL54" s="51"/>
      <c r="AM54" s="51"/>
      <c r="AN54" s="51"/>
      <c r="AO54" s="51"/>
      <c r="AP54" s="51"/>
      <c r="AQ54" s="51"/>
      <c r="AR54" s="51"/>
      <c r="AS54" s="51"/>
      <c r="AT54" s="51"/>
      <c r="AU54" s="51"/>
      <c r="AV54" s="51"/>
      <c r="AW54" s="51"/>
      <c r="AX54" s="167"/>
      <c r="AY54" s="2"/>
      <c r="AZ54" s="191"/>
      <c r="BA54" s="51"/>
      <c r="BB54" s="51"/>
      <c r="BC54" s="51"/>
      <c r="BD54" s="51"/>
      <c r="BE54" s="51"/>
      <c r="BF54" s="51"/>
      <c r="BG54" s="51"/>
      <c r="BH54" s="51"/>
      <c r="BI54" s="51"/>
      <c r="BJ54" s="51"/>
      <c r="BK54" s="51"/>
      <c r="BL54" s="51"/>
      <c r="BM54" s="51"/>
      <c r="BN54" s="51"/>
      <c r="BO54" s="167"/>
      <c r="BP54" s="2"/>
      <c r="BQ54" s="191"/>
      <c r="BR54" s="51"/>
      <c r="BS54" s="51"/>
      <c r="BT54" s="51"/>
      <c r="BU54" s="51"/>
      <c r="BV54" s="51"/>
      <c r="BW54" s="51"/>
      <c r="BX54" s="51"/>
      <c r="BY54" s="51"/>
      <c r="BZ54" s="51"/>
      <c r="CA54" s="51"/>
      <c r="CB54" s="51"/>
      <c r="CC54" s="51"/>
      <c r="CD54" s="51"/>
      <c r="CE54" s="51"/>
      <c r="CF54" s="167"/>
      <c r="CG54" s="2"/>
      <c r="CH54" s="191"/>
      <c r="CI54" s="51"/>
      <c r="CJ54" s="51"/>
      <c r="CK54" s="51"/>
      <c r="CL54" s="51"/>
      <c r="CM54" s="51"/>
      <c r="CN54" s="51"/>
      <c r="CO54" s="51"/>
      <c r="CP54" s="51"/>
      <c r="CQ54" s="51"/>
      <c r="CR54" s="51"/>
      <c r="CS54" s="51"/>
      <c r="CT54" s="51"/>
      <c r="CU54" s="51"/>
      <c r="CV54" s="51"/>
      <c r="CW54" s="167"/>
      <c r="CX54" s="2"/>
      <c r="CY54" s="191"/>
      <c r="CZ54" s="51"/>
      <c r="DA54" s="51"/>
      <c r="DB54" s="51"/>
      <c r="DC54" s="51"/>
      <c r="DD54" s="51"/>
      <c r="DE54" s="51"/>
      <c r="DF54" s="51"/>
      <c r="DG54" s="51"/>
      <c r="DH54" s="51"/>
      <c r="DI54" s="51"/>
      <c r="DJ54" s="51"/>
      <c r="DK54" s="51"/>
      <c r="DL54" s="51"/>
      <c r="DM54" s="51"/>
      <c r="DN54" s="167"/>
      <c r="DO54" s="2"/>
      <c r="DP54" s="191"/>
      <c r="DQ54" s="51"/>
      <c r="DR54" s="51"/>
      <c r="DS54" s="51"/>
      <c r="DT54" s="51"/>
      <c r="DU54" s="51"/>
      <c r="DV54" s="51"/>
      <c r="DW54" s="51"/>
      <c r="DX54" s="51"/>
      <c r="DY54" s="51"/>
      <c r="DZ54" s="51"/>
      <c r="EA54" s="51"/>
      <c r="EB54" s="51"/>
      <c r="EC54" s="51"/>
      <c r="ED54" s="51"/>
      <c r="EE54" s="167"/>
      <c r="EF54" s="2"/>
    </row>
    <row r="55" ht="12.75" customHeight="1">
      <c r="A55" s="191"/>
      <c r="B55" s="51"/>
      <c r="C55" s="51"/>
      <c r="D55" s="51"/>
      <c r="E55" s="51"/>
      <c r="F55" s="51"/>
      <c r="G55" s="51"/>
      <c r="H55" s="51"/>
      <c r="I55" s="51"/>
      <c r="J55" s="51"/>
      <c r="K55" s="51"/>
      <c r="L55" s="51"/>
      <c r="M55" s="51"/>
      <c r="N55" s="51"/>
      <c r="O55" s="51"/>
      <c r="P55" s="167"/>
      <c r="Q55" s="2"/>
      <c r="R55" s="191"/>
      <c r="S55" s="51"/>
      <c r="T55" s="51"/>
      <c r="U55" s="51"/>
      <c r="V55" s="51"/>
      <c r="W55" s="51"/>
      <c r="X55" s="51"/>
      <c r="Y55" s="51"/>
      <c r="Z55" s="51"/>
      <c r="AA55" s="51"/>
      <c r="AB55" s="51"/>
      <c r="AC55" s="51"/>
      <c r="AD55" s="51"/>
      <c r="AE55" s="51"/>
      <c r="AF55" s="51"/>
      <c r="AG55" s="167"/>
      <c r="AH55" s="2"/>
      <c r="AI55" s="191"/>
      <c r="AJ55" s="51"/>
      <c r="AK55" s="51"/>
      <c r="AL55" s="51"/>
      <c r="AM55" s="51"/>
      <c r="AN55" s="51"/>
      <c r="AO55" s="51"/>
      <c r="AP55" s="51"/>
      <c r="AQ55" s="51"/>
      <c r="AR55" s="51"/>
      <c r="AS55" s="51"/>
      <c r="AT55" s="51"/>
      <c r="AU55" s="51"/>
      <c r="AV55" s="51"/>
      <c r="AW55" s="51"/>
      <c r="AX55" s="167"/>
      <c r="AY55" s="2"/>
      <c r="AZ55" s="191"/>
      <c r="BA55" s="51"/>
      <c r="BB55" s="51"/>
      <c r="BC55" s="51"/>
      <c r="BD55" s="51"/>
      <c r="BE55" s="51"/>
      <c r="BF55" s="51"/>
      <c r="BG55" s="51"/>
      <c r="BH55" s="51"/>
      <c r="BI55" s="51"/>
      <c r="BJ55" s="51"/>
      <c r="BK55" s="51"/>
      <c r="BL55" s="51"/>
      <c r="BM55" s="51"/>
      <c r="BN55" s="51"/>
      <c r="BO55" s="167"/>
      <c r="BP55" s="2"/>
      <c r="BQ55" s="191"/>
      <c r="BR55" s="51"/>
      <c r="BS55" s="51"/>
      <c r="BT55" s="51"/>
      <c r="BU55" s="51"/>
      <c r="BV55" s="51"/>
      <c r="BW55" s="51"/>
      <c r="BX55" s="51"/>
      <c r="BY55" s="51"/>
      <c r="BZ55" s="51"/>
      <c r="CA55" s="51"/>
      <c r="CB55" s="51"/>
      <c r="CC55" s="51"/>
      <c r="CD55" s="51"/>
      <c r="CE55" s="51"/>
      <c r="CF55" s="167"/>
      <c r="CG55" s="2"/>
      <c r="CH55" s="191"/>
      <c r="CI55" s="51"/>
      <c r="CJ55" s="51"/>
      <c r="CK55" s="51"/>
      <c r="CL55" s="51"/>
      <c r="CM55" s="51"/>
      <c r="CN55" s="51"/>
      <c r="CO55" s="51"/>
      <c r="CP55" s="51"/>
      <c r="CQ55" s="51"/>
      <c r="CR55" s="51"/>
      <c r="CS55" s="51"/>
      <c r="CT55" s="51"/>
      <c r="CU55" s="51"/>
      <c r="CV55" s="51"/>
      <c r="CW55" s="167"/>
      <c r="CX55" s="2"/>
      <c r="CY55" s="191"/>
      <c r="CZ55" s="51"/>
      <c r="DA55" s="51"/>
      <c r="DB55" s="51"/>
      <c r="DC55" s="51"/>
      <c r="DD55" s="51"/>
      <c r="DE55" s="51"/>
      <c r="DF55" s="51"/>
      <c r="DG55" s="51"/>
      <c r="DH55" s="51"/>
      <c r="DI55" s="51"/>
      <c r="DJ55" s="51"/>
      <c r="DK55" s="51"/>
      <c r="DL55" s="51"/>
      <c r="DM55" s="51"/>
      <c r="DN55" s="167"/>
      <c r="DO55" s="2"/>
      <c r="DP55" s="191"/>
      <c r="DQ55" s="51"/>
      <c r="DR55" s="51"/>
      <c r="DS55" s="51"/>
      <c r="DT55" s="51"/>
      <c r="DU55" s="51"/>
      <c r="DV55" s="51"/>
      <c r="DW55" s="51"/>
      <c r="DX55" s="51"/>
      <c r="DY55" s="51"/>
      <c r="DZ55" s="51"/>
      <c r="EA55" s="51"/>
      <c r="EB55" s="51"/>
      <c r="EC55" s="51"/>
      <c r="ED55" s="51"/>
      <c r="EE55" s="167"/>
      <c r="EF55" s="2"/>
    </row>
    <row r="56" ht="12.75" customHeight="1">
      <c r="A56" s="191"/>
      <c r="B56" s="51"/>
      <c r="C56" s="51"/>
      <c r="D56" s="51"/>
      <c r="E56" s="51"/>
      <c r="F56" s="51"/>
      <c r="G56" s="51"/>
      <c r="H56" s="51"/>
      <c r="I56" s="51"/>
      <c r="J56" s="51"/>
      <c r="K56" s="51"/>
      <c r="L56" s="51"/>
      <c r="M56" s="51"/>
      <c r="N56" s="51"/>
      <c r="O56" s="51"/>
      <c r="P56" s="167"/>
      <c r="Q56" s="2"/>
      <c r="R56" s="191"/>
      <c r="S56" s="51"/>
      <c r="T56" s="51"/>
      <c r="U56" s="51"/>
      <c r="V56" s="51"/>
      <c r="W56" s="51"/>
      <c r="X56" s="51"/>
      <c r="Y56" s="51"/>
      <c r="Z56" s="51"/>
      <c r="AA56" s="51"/>
      <c r="AB56" s="51"/>
      <c r="AC56" s="51"/>
      <c r="AD56" s="51"/>
      <c r="AE56" s="51"/>
      <c r="AF56" s="51"/>
      <c r="AG56" s="167"/>
      <c r="AH56" s="2"/>
      <c r="AI56" s="191"/>
      <c r="AJ56" s="51"/>
      <c r="AK56" s="51"/>
      <c r="AL56" s="51"/>
      <c r="AM56" s="51"/>
      <c r="AN56" s="51"/>
      <c r="AO56" s="51"/>
      <c r="AP56" s="51"/>
      <c r="AQ56" s="51"/>
      <c r="AR56" s="51"/>
      <c r="AS56" s="51"/>
      <c r="AT56" s="51"/>
      <c r="AU56" s="51"/>
      <c r="AV56" s="51"/>
      <c r="AW56" s="51"/>
      <c r="AX56" s="167"/>
      <c r="AY56" s="2"/>
      <c r="AZ56" s="191"/>
      <c r="BA56" s="51"/>
      <c r="BB56" s="51"/>
      <c r="BC56" s="51"/>
      <c r="BD56" s="51"/>
      <c r="BE56" s="51"/>
      <c r="BF56" s="51"/>
      <c r="BG56" s="51"/>
      <c r="BH56" s="51"/>
      <c r="BI56" s="51"/>
      <c r="BJ56" s="51"/>
      <c r="BK56" s="51"/>
      <c r="BL56" s="51"/>
      <c r="BM56" s="51"/>
      <c r="BN56" s="51"/>
      <c r="BO56" s="167"/>
      <c r="BP56" s="2"/>
      <c r="BQ56" s="191"/>
      <c r="BR56" s="51"/>
      <c r="BS56" s="51"/>
      <c r="BT56" s="51"/>
      <c r="BU56" s="51"/>
      <c r="BV56" s="51"/>
      <c r="BW56" s="51"/>
      <c r="BX56" s="51"/>
      <c r="BY56" s="51"/>
      <c r="BZ56" s="51"/>
      <c r="CA56" s="51"/>
      <c r="CB56" s="51"/>
      <c r="CC56" s="51"/>
      <c r="CD56" s="51"/>
      <c r="CE56" s="51"/>
      <c r="CF56" s="167"/>
      <c r="CG56" s="2"/>
      <c r="CH56" s="191"/>
      <c r="CI56" s="51"/>
      <c r="CJ56" s="51"/>
      <c r="CK56" s="51"/>
      <c r="CL56" s="51"/>
      <c r="CM56" s="51"/>
      <c r="CN56" s="51"/>
      <c r="CO56" s="51"/>
      <c r="CP56" s="51"/>
      <c r="CQ56" s="51"/>
      <c r="CR56" s="51"/>
      <c r="CS56" s="51"/>
      <c r="CT56" s="51"/>
      <c r="CU56" s="51"/>
      <c r="CV56" s="51"/>
      <c r="CW56" s="167"/>
      <c r="CX56" s="2"/>
      <c r="CY56" s="191"/>
      <c r="CZ56" s="51"/>
      <c r="DA56" s="51"/>
      <c r="DB56" s="51"/>
      <c r="DC56" s="51"/>
      <c r="DD56" s="51"/>
      <c r="DE56" s="51"/>
      <c r="DF56" s="51"/>
      <c r="DG56" s="51"/>
      <c r="DH56" s="51"/>
      <c r="DI56" s="51"/>
      <c r="DJ56" s="51"/>
      <c r="DK56" s="51"/>
      <c r="DL56" s="51"/>
      <c r="DM56" s="51"/>
      <c r="DN56" s="167"/>
      <c r="DO56" s="2"/>
      <c r="DP56" s="191"/>
      <c r="DQ56" s="51"/>
      <c r="DR56" s="51"/>
      <c r="DS56" s="51"/>
      <c r="DT56" s="51"/>
      <c r="DU56" s="51"/>
      <c r="DV56" s="51"/>
      <c r="DW56" s="51"/>
      <c r="DX56" s="51"/>
      <c r="DY56" s="51"/>
      <c r="DZ56" s="51"/>
      <c r="EA56" s="51"/>
      <c r="EB56" s="51"/>
      <c r="EC56" s="51"/>
      <c r="ED56" s="51"/>
      <c r="EE56" s="167"/>
      <c r="EF56" s="2"/>
    </row>
    <row r="57" ht="12.75" customHeight="1">
      <c r="A57" s="191"/>
      <c r="B57" s="51"/>
      <c r="C57" s="51"/>
      <c r="D57" s="51"/>
      <c r="E57" s="51"/>
      <c r="F57" s="51"/>
      <c r="G57" s="51"/>
      <c r="H57" s="51"/>
      <c r="I57" s="51"/>
      <c r="J57" s="51"/>
      <c r="K57" s="51"/>
      <c r="L57" s="51"/>
      <c r="M57" s="51"/>
      <c r="N57" s="51"/>
      <c r="O57" s="51"/>
      <c r="P57" s="167"/>
      <c r="Q57" s="2"/>
      <c r="R57" s="191"/>
      <c r="S57" s="51"/>
      <c r="T57" s="51"/>
      <c r="U57" s="51"/>
      <c r="V57" s="51"/>
      <c r="W57" s="51"/>
      <c r="X57" s="51"/>
      <c r="Y57" s="51"/>
      <c r="Z57" s="51"/>
      <c r="AA57" s="51"/>
      <c r="AB57" s="51"/>
      <c r="AC57" s="51"/>
      <c r="AD57" s="51"/>
      <c r="AE57" s="51"/>
      <c r="AF57" s="51"/>
      <c r="AG57" s="167"/>
      <c r="AH57" s="2"/>
      <c r="AI57" s="191"/>
      <c r="AJ57" s="51"/>
      <c r="AK57" s="51"/>
      <c r="AL57" s="51"/>
      <c r="AM57" s="51"/>
      <c r="AN57" s="51"/>
      <c r="AO57" s="51"/>
      <c r="AP57" s="51"/>
      <c r="AQ57" s="51"/>
      <c r="AR57" s="51"/>
      <c r="AS57" s="51"/>
      <c r="AT57" s="51"/>
      <c r="AU57" s="51"/>
      <c r="AV57" s="51"/>
      <c r="AW57" s="51"/>
      <c r="AX57" s="167"/>
      <c r="AY57" s="2"/>
      <c r="AZ57" s="191"/>
      <c r="BA57" s="51"/>
      <c r="BB57" s="51"/>
      <c r="BC57" s="51"/>
      <c r="BD57" s="51"/>
      <c r="BE57" s="51"/>
      <c r="BF57" s="51"/>
      <c r="BG57" s="51"/>
      <c r="BH57" s="51"/>
      <c r="BI57" s="51"/>
      <c r="BJ57" s="51"/>
      <c r="BK57" s="51"/>
      <c r="BL57" s="51"/>
      <c r="BM57" s="51"/>
      <c r="BN57" s="51"/>
      <c r="BO57" s="167"/>
      <c r="BP57" s="2"/>
      <c r="BQ57" s="191"/>
      <c r="BR57" s="51"/>
      <c r="BS57" s="51"/>
      <c r="BT57" s="51"/>
      <c r="BU57" s="51"/>
      <c r="BV57" s="51"/>
      <c r="BW57" s="51"/>
      <c r="BX57" s="51"/>
      <c r="BY57" s="51"/>
      <c r="BZ57" s="51"/>
      <c r="CA57" s="51"/>
      <c r="CB57" s="51"/>
      <c r="CC57" s="51"/>
      <c r="CD57" s="51"/>
      <c r="CE57" s="51"/>
      <c r="CF57" s="167"/>
      <c r="CG57" s="2"/>
      <c r="CH57" s="191"/>
      <c r="CI57" s="51"/>
      <c r="CJ57" s="51"/>
      <c r="CK57" s="51"/>
      <c r="CL57" s="51"/>
      <c r="CM57" s="51"/>
      <c r="CN57" s="51"/>
      <c r="CO57" s="51"/>
      <c r="CP57" s="51"/>
      <c r="CQ57" s="51"/>
      <c r="CR57" s="51"/>
      <c r="CS57" s="51"/>
      <c r="CT57" s="51"/>
      <c r="CU57" s="51"/>
      <c r="CV57" s="51"/>
      <c r="CW57" s="167"/>
      <c r="CX57" s="2"/>
      <c r="CY57" s="191"/>
      <c r="CZ57" s="51"/>
      <c r="DA57" s="51"/>
      <c r="DB57" s="51"/>
      <c r="DC57" s="51"/>
      <c r="DD57" s="51"/>
      <c r="DE57" s="51"/>
      <c r="DF57" s="51"/>
      <c r="DG57" s="51"/>
      <c r="DH57" s="51"/>
      <c r="DI57" s="51"/>
      <c r="DJ57" s="51"/>
      <c r="DK57" s="51"/>
      <c r="DL57" s="51"/>
      <c r="DM57" s="51"/>
      <c r="DN57" s="167"/>
      <c r="DO57" s="2"/>
      <c r="DP57" s="191"/>
      <c r="DQ57" s="51"/>
      <c r="DR57" s="51"/>
      <c r="DS57" s="51"/>
      <c r="DT57" s="51"/>
      <c r="DU57" s="51"/>
      <c r="DV57" s="51"/>
      <c r="DW57" s="51"/>
      <c r="DX57" s="51"/>
      <c r="DY57" s="51"/>
      <c r="DZ57" s="51"/>
      <c r="EA57" s="51"/>
      <c r="EB57" s="51"/>
      <c r="EC57" s="51"/>
      <c r="ED57" s="51"/>
      <c r="EE57" s="167"/>
      <c r="EF57" s="2"/>
    </row>
    <row r="58" ht="12.75" customHeight="1">
      <c r="A58" s="191"/>
      <c r="B58" s="51"/>
      <c r="C58" s="51"/>
      <c r="D58" s="51"/>
      <c r="E58" s="51"/>
      <c r="F58" s="51"/>
      <c r="G58" s="51"/>
      <c r="H58" s="51"/>
      <c r="I58" s="51"/>
      <c r="J58" s="51"/>
      <c r="K58" s="51"/>
      <c r="L58" s="51"/>
      <c r="M58" s="51"/>
      <c r="N58" s="51"/>
      <c r="O58" s="51"/>
      <c r="P58" s="167"/>
      <c r="Q58" s="2"/>
      <c r="R58" s="191"/>
      <c r="S58" s="51"/>
      <c r="T58" s="51"/>
      <c r="U58" s="51"/>
      <c r="V58" s="51"/>
      <c r="W58" s="51"/>
      <c r="X58" s="51"/>
      <c r="Y58" s="51"/>
      <c r="Z58" s="51"/>
      <c r="AA58" s="51"/>
      <c r="AB58" s="51"/>
      <c r="AC58" s="51"/>
      <c r="AD58" s="51"/>
      <c r="AE58" s="51"/>
      <c r="AF58" s="51"/>
      <c r="AG58" s="167"/>
      <c r="AH58" s="2"/>
      <c r="AI58" s="191"/>
      <c r="AJ58" s="51"/>
      <c r="AK58" s="51"/>
      <c r="AL58" s="51"/>
      <c r="AM58" s="51"/>
      <c r="AN58" s="51"/>
      <c r="AO58" s="51"/>
      <c r="AP58" s="51"/>
      <c r="AQ58" s="51"/>
      <c r="AR58" s="51"/>
      <c r="AS58" s="51"/>
      <c r="AT58" s="51"/>
      <c r="AU58" s="51"/>
      <c r="AV58" s="51"/>
      <c r="AW58" s="51"/>
      <c r="AX58" s="167"/>
      <c r="AY58" s="2"/>
      <c r="AZ58" s="191"/>
      <c r="BA58" s="51"/>
      <c r="BB58" s="51"/>
      <c r="BC58" s="51"/>
      <c r="BD58" s="51"/>
      <c r="BE58" s="51"/>
      <c r="BF58" s="51"/>
      <c r="BG58" s="51"/>
      <c r="BH58" s="51"/>
      <c r="BI58" s="51"/>
      <c r="BJ58" s="51"/>
      <c r="BK58" s="51"/>
      <c r="BL58" s="51"/>
      <c r="BM58" s="51"/>
      <c r="BN58" s="51"/>
      <c r="BO58" s="167"/>
      <c r="BP58" s="2"/>
      <c r="BQ58" s="191"/>
      <c r="BR58" s="51"/>
      <c r="BS58" s="51"/>
      <c r="BT58" s="51"/>
      <c r="BU58" s="51"/>
      <c r="BV58" s="51"/>
      <c r="BW58" s="51"/>
      <c r="BX58" s="51"/>
      <c r="BY58" s="51"/>
      <c r="BZ58" s="51"/>
      <c r="CA58" s="51"/>
      <c r="CB58" s="51"/>
      <c r="CC58" s="51"/>
      <c r="CD58" s="51"/>
      <c r="CE58" s="51"/>
      <c r="CF58" s="167"/>
      <c r="CG58" s="2"/>
      <c r="CH58" s="191"/>
      <c r="CI58" s="51"/>
      <c r="CJ58" s="51"/>
      <c r="CK58" s="51"/>
      <c r="CL58" s="51"/>
      <c r="CM58" s="51"/>
      <c r="CN58" s="51"/>
      <c r="CO58" s="51"/>
      <c r="CP58" s="51"/>
      <c r="CQ58" s="51"/>
      <c r="CR58" s="51"/>
      <c r="CS58" s="51"/>
      <c r="CT58" s="51"/>
      <c r="CU58" s="51"/>
      <c r="CV58" s="51"/>
      <c r="CW58" s="167"/>
      <c r="CX58" s="2"/>
      <c r="CY58" s="191"/>
      <c r="CZ58" s="51"/>
      <c r="DA58" s="51"/>
      <c r="DB58" s="51"/>
      <c r="DC58" s="51"/>
      <c r="DD58" s="51"/>
      <c r="DE58" s="51"/>
      <c r="DF58" s="51"/>
      <c r="DG58" s="51"/>
      <c r="DH58" s="51"/>
      <c r="DI58" s="51"/>
      <c r="DJ58" s="51"/>
      <c r="DK58" s="51"/>
      <c r="DL58" s="51"/>
      <c r="DM58" s="51"/>
      <c r="DN58" s="167"/>
      <c r="DO58" s="2"/>
      <c r="DP58" s="191"/>
      <c r="DQ58" s="51"/>
      <c r="DR58" s="51"/>
      <c r="DS58" s="51"/>
      <c r="DT58" s="51"/>
      <c r="DU58" s="51"/>
      <c r="DV58" s="51"/>
      <c r="DW58" s="51"/>
      <c r="DX58" s="51"/>
      <c r="DY58" s="51"/>
      <c r="DZ58" s="51"/>
      <c r="EA58" s="51"/>
      <c r="EB58" s="51"/>
      <c r="EC58" s="51"/>
      <c r="ED58" s="51"/>
      <c r="EE58" s="167"/>
      <c r="EF58" s="2"/>
    </row>
    <row r="59" ht="12.75" customHeight="1">
      <c r="A59" s="191"/>
      <c r="B59" s="51"/>
      <c r="C59" s="51"/>
      <c r="D59" s="51"/>
      <c r="E59" s="51"/>
      <c r="F59" s="51"/>
      <c r="G59" s="51"/>
      <c r="H59" s="51"/>
      <c r="I59" s="51"/>
      <c r="J59" s="51"/>
      <c r="K59" s="51"/>
      <c r="L59" s="51"/>
      <c r="M59" s="51"/>
      <c r="N59" s="51"/>
      <c r="O59" s="51"/>
      <c r="P59" s="167"/>
      <c r="Q59" s="2"/>
      <c r="R59" s="191"/>
      <c r="S59" s="51"/>
      <c r="T59" s="51"/>
      <c r="U59" s="51"/>
      <c r="V59" s="51"/>
      <c r="W59" s="51"/>
      <c r="X59" s="51"/>
      <c r="Y59" s="51"/>
      <c r="Z59" s="51"/>
      <c r="AA59" s="51"/>
      <c r="AB59" s="51"/>
      <c r="AC59" s="51"/>
      <c r="AD59" s="51"/>
      <c r="AE59" s="51"/>
      <c r="AF59" s="51"/>
      <c r="AG59" s="167"/>
      <c r="AH59" s="2"/>
      <c r="AI59" s="191"/>
      <c r="AJ59" s="51"/>
      <c r="AK59" s="51"/>
      <c r="AL59" s="51"/>
      <c r="AM59" s="51"/>
      <c r="AN59" s="51"/>
      <c r="AO59" s="51"/>
      <c r="AP59" s="51"/>
      <c r="AQ59" s="51"/>
      <c r="AR59" s="51"/>
      <c r="AS59" s="51"/>
      <c r="AT59" s="51"/>
      <c r="AU59" s="51"/>
      <c r="AV59" s="51"/>
      <c r="AW59" s="51"/>
      <c r="AX59" s="167"/>
      <c r="AY59" s="2"/>
      <c r="AZ59" s="191"/>
      <c r="BA59" s="51"/>
      <c r="BB59" s="51"/>
      <c r="BC59" s="51"/>
      <c r="BD59" s="51"/>
      <c r="BE59" s="51"/>
      <c r="BF59" s="51"/>
      <c r="BG59" s="51"/>
      <c r="BH59" s="51"/>
      <c r="BI59" s="51"/>
      <c r="BJ59" s="51"/>
      <c r="BK59" s="51"/>
      <c r="BL59" s="51"/>
      <c r="BM59" s="51"/>
      <c r="BN59" s="51"/>
      <c r="BO59" s="167"/>
      <c r="BP59" s="2"/>
      <c r="BQ59" s="191"/>
      <c r="BR59" s="51"/>
      <c r="BS59" s="51"/>
      <c r="BT59" s="51"/>
      <c r="BU59" s="51"/>
      <c r="BV59" s="51"/>
      <c r="BW59" s="51"/>
      <c r="BX59" s="51"/>
      <c r="BY59" s="51"/>
      <c r="BZ59" s="51"/>
      <c r="CA59" s="51"/>
      <c r="CB59" s="51"/>
      <c r="CC59" s="51"/>
      <c r="CD59" s="51"/>
      <c r="CE59" s="51"/>
      <c r="CF59" s="167"/>
      <c r="CG59" s="2"/>
      <c r="CH59" s="191"/>
      <c r="CI59" s="51"/>
      <c r="CJ59" s="51"/>
      <c r="CK59" s="51"/>
      <c r="CL59" s="51"/>
      <c r="CM59" s="51"/>
      <c r="CN59" s="51"/>
      <c r="CO59" s="51"/>
      <c r="CP59" s="51"/>
      <c r="CQ59" s="51"/>
      <c r="CR59" s="51"/>
      <c r="CS59" s="51"/>
      <c r="CT59" s="51"/>
      <c r="CU59" s="51"/>
      <c r="CV59" s="51"/>
      <c r="CW59" s="167"/>
      <c r="CX59" s="2"/>
      <c r="CY59" s="191"/>
      <c r="CZ59" s="51"/>
      <c r="DA59" s="51"/>
      <c r="DB59" s="51"/>
      <c r="DC59" s="51"/>
      <c r="DD59" s="51"/>
      <c r="DE59" s="51"/>
      <c r="DF59" s="51"/>
      <c r="DG59" s="51"/>
      <c r="DH59" s="51"/>
      <c r="DI59" s="51"/>
      <c r="DJ59" s="51"/>
      <c r="DK59" s="51"/>
      <c r="DL59" s="51"/>
      <c r="DM59" s="51"/>
      <c r="DN59" s="167"/>
      <c r="DO59" s="2"/>
      <c r="DP59" s="191"/>
      <c r="DQ59" s="51"/>
      <c r="DR59" s="51"/>
      <c r="DS59" s="51"/>
      <c r="DT59" s="51"/>
      <c r="DU59" s="51"/>
      <c r="DV59" s="51"/>
      <c r="DW59" s="51"/>
      <c r="DX59" s="51"/>
      <c r="DY59" s="51"/>
      <c r="DZ59" s="51"/>
      <c r="EA59" s="51"/>
      <c r="EB59" s="51"/>
      <c r="EC59" s="51"/>
      <c r="ED59" s="51"/>
      <c r="EE59" s="167"/>
      <c r="EF59" s="2"/>
    </row>
    <row r="60" ht="12.75" customHeight="1">
      <c r="A60" s="191"/>
      <c r="B60" s="51"/>
      <c r="C60" s="51"/>
      <c r="D60" s="51"/>
      <c r="E60" s="51"/>
      <c r="F60" s="51"/>
      <c r="G60" s="51"/>
      <c r="H60" s="51"/>
      <c r="I60" s="51"/>
      <c r="J60" s="51"/>
      <c r="K60" s="51"/>
      <c r="L60" s="51"/>
      <c r="M60" s="51"/>
      <c r="N60" s="51"/>
      <c r="O60" s="51"/>
      <c r="P60" s="167"/>
      <c r="Q60" s="2"/>
      <c r="R60" s="191"/>
      <c r="S60" s="51"/>
      <c r="T60" s="51"/>
      <c r="U60" s="51"/>
      <c r="V60" s="51"/>
      <c r="W60" s="51"/>
      <c r="X60" s="51"/>
      <c r="Y60" s="51"/>
      <c r="Z60" s="51"/>
      <c r="AA60" s="51"/>
      <c r="AB60" s="51"/>
      <c r="AC60" s="51"/>
      <c r="AD60" s="51"/>
      <c r="AE60" s="51"/>
      <c r="AF60" s="51"/>
      <c r="AG60" s="167"/>
      <c r="AH60" s="2"/>
      <c r="AI60" s="191"/>
      <c r="AJ60" s="51"/>
      <c r="AK60" s="51"/>
      <c r="AL60" s="51"/>
      <c r="AM60" s="51"/>
      <c r="AN60" s="51"/>
      <c r="AO60" s="51"/>
      <c r="AP60" s="51"/>
      <c r="AQ60" s="51"/>
      <c r="AR60" s="51"/>
      <c r="AS60" s="51"/>
      <c r="AT60" s="51"/>
      <c r="AU60" s="51"/>
      <c r="AV60" s="51"/>
      <c r="AW60" s="51"/>
      <c r="AX60" s="167"/>
      <c r="AY60" s="2"/>
      <c r="AZ60" s="191"/>
      <c r="BA60" s="51"/>
      <c r="BB60" s="51"/>
      <c r="BC60" s="51"/>
      <c r="BD60" s="51"/>
      <c r="BE60" s="51"/>
      <c r="BF60" s="51"/>
      <c r="BG60" s="51"/>
      <c r="BH60" s="51"/>
      <c r="BI60" s="51"/>
      <c r="BJ60" s="51"/>
      <c r="BK60" s="51"/>
      <c r="BL60" s="51"/>
      <c r="BM60" s="51"/>
      <c r="BN60" s="51"/>
      <c r="BO60" s="167"/>
      <c r="BP60" s="2"/>
      <c r="BQ60" s="191"/>
      <c r="BR60" s="51"/>
      <c r="BS60" s="51"/>
      <c r="BT60" s="51"/>
      <c r="BU60" s="51"/>
      <c r="BV60" s="51"/>
      <c r="BW60" s="51"/>
      <c r="BX60" s="51"/>
      <c r="BY60" s="51"/>
      <c r="BZ60" s="51"/>
      <c r="CA60" s="51"/>
      <c r="CB60" s="51"/>
      <c r="CC60" s="51"/>
      <c r="CD60" s="51"/>
      <c r="CE60" s="51"/>
      <c r="CF60" s="167"/>
      <c r="CG60" s="2"/>
      <c r="CH60" s="191"/>
      <c r="CI60" s="51"/>
      <c r="CJ60" s="51"/>
      <c r="CK60" s="51"/>
      <c r="CL60" s="51"/>
      <c r="CM60" s="51"/>
      <c r="CN60" s="51"/>
      <c r="CO60" s="51"/>
      <c r="CP60" s="51"/>
      <c r="CQ60" s="51"/>
      <c r="CR60" s="51"/>
      <c r="CS60" s="51"/>
      <c r="CT60" s="51"/>
      <c r="CU60" s="51"/>
      <c r="CV60" s="51"/>
      <c r="CW60" s="167"/>
      <c r="CX60" s="2"/>
      <c r="CY60" s="191"/>
      <c r="CZ60" s="51"/>
      <c r="DA60" s="51"/>
      <c r="DB60" s="51"/>
      <c r="DC60" s="51"/>
      <c r="DD60" s="51"/>
      <c r="DE60" s="51"/>
      <c r="DF60" s="51"/>
      <c r="DG60" s="51"/>
      <c r="DH60" s="51"/>
      <c r="DI60" s="51"/>
      <c r="DJ60" s="51"/>
      <c r="DK60" s="51"/>
      <c r="DL60" s="51"/>
      <c r="DM60" s="51"/>
      <c r="DN60" s="167"/>
      <c r="DO60" s="2"/>
      <c r="DP60" s="191"/>
      <c r="DQ60" s="51"/>
      <c r="DR60" s="51"/>
      <c r="DS60" s="51"/>
      <c r="DT60" s="51"/>
      <c r="DU60" s="51"/>
      <c r="DV60" s="51"/>
      <c r="DW60" s="51"/>
      <c r="DX60" s="51"/>
      <c r="DY60" s="51"/>
      <c r="DZ60" s="51"/>
      <c r="EA60" s="51"/>
      <c r="EB60" s="51"/>
      <c r="EC60" s="51"/>
      <c r="ED60" s="51"/>
      <c r="EE60" s="167"/>
      <c r="EF60" s="2"/>
    </row>
    <row r="61" ht="12.75" customHeight="1">
      <c r="A61" s="191"/>
      <c r="B61" s="51"/>
      <c r="C61" s="51"/>
      <c r="D61" s="51"/>
      <c r="E61" s="51"/>
      <c r="F61" s="51"/>
      <c r="G61" s="51"/>
      <c r="H61" s="51"/>
      <c r="I61" s="51"/>
      <c r="J61" s="51"/>
      <c r="K61" s="51"/>
      <c r="L61" s="51"/>
      <c r="M61" s="51"/>
      <c r="N61" s="51"/>
      <c r="O61" s="51"/>
      <c r="P61" s="167"/>
      <c r="Q61" s="2"/>
      <c r="R61" s="191"/>
      <c r="S61" s="51"/>
      <c r="T61" s="51"/>
      <c r="U61" s="51"/>
      <c r="V61" s="51"/>
      <c r="W61" s="51"/>
      <c r="X61" s="51"/>
      <c r="Y61" s="51"/>
      <c r="Z61" s="51"/>
      <c r="AA61" s="51"/>
      <c r="AB61" s="51"/>
      <c r="AC61" s="51"/>
      <c r="AD61" s="51"/>
      <c r="AE61" s="51"/>
      <c r="AF61" s="51"/>
      <c r="AG61" s="167"/>
      <c r="AH61" s="2"/>
      <c r="AI61" s="191"/>
      <c r="AJ61" s="51"/>
      <c r="AK61" s="51"/>
      <c r="AL61" s="51"/>
      <c r="AM61" s="51"/>
      <c r="AN61" s="51"/>
      <c r="AO61" s="51"/>
      <c r="AP61" s="51"/>
      <c r="AQ61" s="51"/>
      <c r="AR61" s="51"/>
      <c r="AS61" s="51"/>
      <c r="AT61" s="51"/>
      <c r="AU61" s="51"/>
      <c r="AV61" s="51"/>
      <c r="AW61" s="51"/>
      <c r="AX61" s="167"/>
      <c r="AY61" s="2"/>
      <c r="AZ61" s="191"/>
      <c r="BA61" s="51"/>
      <c r="BB61" s="51"/>
      <c r="BC61" s="51"/>
      <c r="BD61" s="51"/>
      <c r="BE61" s="51"/>
      <c r="BF61" s="51"/>
      <c r="BG61" s="51"/>
      <c r="BH61" s="51"/>
      <c r="BI61" s="51"/>
      <c r="BJ61" s="51"/>
      <c r="BK61" s="51"/>
      <c r="BL61" s="51"/>
      <c r="BM61" s="51"/>
      <c r="BN61" s="51"/>
      <c r="BO61" s="167"/>
      <c r="BP61" s="2"/>
      <c r="BQ61" s="191"/>
      <c r="BR61" s="51"/>
      <c r="BS61" s="51"/>
      <c r="BT61" s="51"/>
      <c r="BU61" s="51"/>
      <c r="BV61" s="51"/>
      <c r="BW61" s="51"/>
      <c r="BX61" s="51"/>
      <c r="BY61" s="51"/>
      <c r="BZ61" s="51"/>
      <c r="CA61" s="51"/>
      <c r="CB61" s="51"/>
      <c r="CC61" s="51"/>
      <c r="CD61" s="51"/>
      <c r="CE61" s="51"/>
      <c r="CF61" s="167"/>
      <c r="CG61" s="2"/>
      <c r="CH61" s="191"/>
      <c r="CI61" s="51"/>
      <c r="CJ61" s="51"/>
      <c r="CK61" s="51"/>
      <c r="CL61" s="51"/>
      <c r="CM61" s="51"/>
      <c r="CN61" s="51"/>
      <c r="CO61" s="51"/>
      <c r="CP61" s="51"/>
      <c r="CQ61" s="51"/>
      <c r="CR61" s="51"/>
      <c r="CS61" s="51"/>
      <c r="CT61" s="51"/>
      <c r="CU61" s="51"/>
      <c r="CV61" s="51"/>
      <c r="CW61" s="167"/>
      <c r="CX61" s="2"/>
      <c r="CY61" s="191"/>
      <c r="CZ61" s="51"/>
      <c r="DA61" s="51"/>
      <c r="DB61" s="51"/>
      <c r="DC61" s="51"/>
      <c r="DD61" s="51"/>
      <c r="DE61" s="51"/>
      <c r="DF61" s="51"/>
      <c r="DG61" s="51"/>
      <c r="DH61" s="51"/>
      <c r="DI61" s="51"/>
      <c r="DJ61" s="51"/>
      <c r="DK61" s="51"/>
      <c r="DL61" s="51"/>
      <c r="DM61" s="51"/>
      <c r="DN61" s="167"/>
      <c r="DO61" s="2"/>
      <c r="DP61" s="191"/>
      <c r="DQ61" s="51"/>
      <c r="DR61" s="51"/>
      <c r="DS61" s="51"/>
      <c r="DT61" s="51"/>
      <c r="DU61" s="51"/>
      <c r="DV61" s="51"/>
      <c r="DW61" s="51"/>
      <c r="DX61" s="51"/>
      <c r="DY61" s="51"/>
      <c r="DZ61" s="51"/>
      <c r="EA61" s="51"/>
      <c r="EB61" s="51"/>
      <c r="EC61" s="51"/>
      <c r="ED61" s="51"/>
      <c r="EE61" s="167"/>
      <c r="EF61" s="2"/>
    </row>
    <row r="62" ht="12.75" customHeight="1">
      <c r="A62" s="191"/>
      <c r="B62" s="51"/>
      <c r="C62" s="51"/>
      <c r="D62" s="51"/>
      <c r="E62" s="51"/>
      <c r="F62" s="51"/>
      <c r="G62" s="51"/>
      <c r="H62" s="51"/>
      <c r="I62" s="51"/>
      <c r="J62" s="51"/>
      <c r="K62" s="51"/>
      <c r="L62" s="51"/>
      <c r="M62" s="51"/>
      <c r="N62" s="51"/>
      <c r="O62" s="51"/>
      <c r="P62" s="167"/>
      <c r="Q62" s="2"/>
      <c r="R62" s="191"/>
      <c r="S62" s="51"/>
      <c r="T62" s="51"/>
      <c r="U62" s="51"/>
      <c r="V62" s="51"/>
      <c r="W62" s="51"/>
      <c r="X62" s="51"/>
      <c r="Y62" s="51"/>
      <c r="Z62" s="51"/>
      <c r="AA62" s="51"/>
      <c r="AB62" s="51"/>
      <c r="AC62" s="51"/>
      <c r="AD62" s="51"/>
      <c r="AE62" s="51"/>
      <c r="AF62" s="51"/>
      <c r="AG62" s="167"/>
      <c r="AH62" s="2"/>
      <c r="AI62" s="191"/>
      <c r="AJ62" s="51"/>
      <c r="AK62" s="51"/>
      <c r="AL62" s="51"/>
      <c r="AM62" s="51"/>
      <c r="AN62" s="51"/>
      <c r="AO62" s="51"/>
      <c r="AP62" s="51"/>
      <c r="AQ62" s="51"/>
      <c r="AR62" s="51"/>
      <c r="AS62" s="51"/>
      <c r="AT62" s="51"/>
      <c r="AU62" s="51"/>
      <c r="AV62" s="51"/>
      <c r="AW62" s="51"/>
      <c r="AX62" s="167"/>
      <c r="AY62" s="2"/>
      <c r="AZ62" s="191"/>
      <c r="BA62" s="51"/>
      <c r="BB62" s="51"/>
      <c r="BC62" s="51"/>
      <c r="BD62" s="51"/>
      <c r="BE62" s="51"/>
      <c r="BF62" s="51"/>
      <c r="BG62" s="51"/>
      <c r="BH62" s="51"/>
      <c r="BI62" s="51"/>
      <c r="BJ62" s="51"/>
      <c r="BK62" s="51"/>
      <c r="BL62" s="51"/>
      <c r="BM62" s="51"/>
      <c r="BN62" s="51"/>
      <c r="BO62" s="167"/>
      <c r="BP62" s="2"/>
      <c r="BQ62" s="191"/>
      <c r="BR62" s="51"/>
      <c r="BS62" s="51"/>
      <c r="BT62" s="51"/>
      <c r="BU62" s="51"/>
      <c r="BV62" s="51"/>
      <c r="BW62" s="51"/>
      <c r="BX62" s="51"/>
      <c r="BY62" s="51"/>
      <c r="BZ62" s="51"/>
      <c r="CA62" s="51"/>
      <c r="CB62" s="51"/>
      <c r="CC62" s="51"/>
      <c r="CD62" s="51"/>
      <c r="CE62" s="51"/>
      <c r="CF62" s="167"/>
      <c r="CG62" s="2"/>
      <c r="CH62" s="191"/>
      <c r="CI62" s="51"/>
      <c r="CJ62" s="51"/>
      <c r="CK62" s="51"/>
      <c r="CL62" s="51"/>
      <c r="CM62" s="51"/>
      <c r="CN62" s="51"/>
      <c r="CO62" s="51"/>
      <c r="CP62" s="51"/>
      <c r="CQ62" s="51"/>
      <c r="CR62" s="51"/>
      <c r="CS62" s="51"/>
      <c r="CT62" s="51"/>
      <c r="CU62" s="51"/>
      <c r="CV62" s="51"/>
      <c r="CW62" s="167"/>
      <c r="CX62" s="2"/>
      <c r="CY62" s="191"/>
      <c r="CZ62" s="51"/>
      <c r="DA62" s="51"/>
      <c r="DB62" s="51"/>
      <c r="DC62" s="51"/>
      <c r="DD62" s="51"/>
      <c r="DE62" s="51"/>
      <c r="DF62" s="51"/>
      <c r="DG62" s="51"/>
      <c r="DH62" s="51"/>
      <c r="DI62" s="51"/>
      <c r="DJ62" s="51"/>
      <c r="DK62" s="51"/>
      <c r="DL62" s="51"/>
      <c r="DM62" s="51"/>
      <c r="DN62" s="167"/>
      <c r="DO62" s="2"/>
      <c r="DP62" s="191"/>
      <c r="DQ62" s="51"/>
      <c r="DR62" s="51"/>
      <c r="DS62" s="51"/>
      <c r="DT62" s="51"/>
      <c r="DU62" s="51"/>
      <c r="DV62" s="51"/>
      <c r="DW62" s="51"/>
      <c r="DX62" s="51"/>
      <c r="DY62" s="51"/>
      <c r="DZ62" s="51"/>
      <c r="EA62" s="51"/>
      <c r="EB62" s="51"/>
      <c r="EC62" s="51"/>
      <c r="ED62" s="51"/>
      <c r="EE62" s="167"/>
      <c r="EF62" s="2"/>
    </row>
    <row r="63" ht="12.75" customHeight="1">
      <c r="A63" s="191"/>
      <c r="B63" s="51"/>
      <c r="C63" s="51"/>
      <c r="D63" s="51"/>
      <c r="E63" s="51"/>
      <c r="F63" s="51"/>
      <c r="G63" s="51"/>
      <c r="H63" s="51"/>
      <c r="I63" s="51"/>
      <c r="J63" s="51"/>
      <c r="K63" s="51"/>
      <c r="L63" s="51"/>
      <c r="M63" s="51"/>
      <c r="N63" s="51"/>
      <c r="O63" s="51"/>
      <c r="P63" s="167"/>
      <c r="Q63" s="2"/>
      <c r="R63" s="191"/>
      <c r="S63" s="51"/>
      <c r="T63" s="51"/>
      <c r="U63" s="51"/>
      <c r="V63" s="51"/>
      <c r="W63" s="51"/>
      <c r="X63" s="51"/>
      <c r="Y63" s="51"/>
      <c r="Z63" s="51"/>
      <c r="AA63" s="51"/>
      <c r="AB63" s="51"/>
      <c r="AC63" s="51"/>
      <c r="AD63" s="51"/>
      <c r="AE63" s="51"/>
      <c r="AF63" s="51"/>
      <c r="AG63" s="167"/>
      <c r="AH63" s="2"/>
      <c r="AI63" s="191"/>
      <c r="AJ63" s="51"/>
      <c r="AK63" s="51"/>
      <c r="AL63" s="51"/>
      <c r="AM63" s="51"/>
      <c r="AN63" s="51"/>
      <c r="AO63" s="51"/>
      <c r="AP63" s="51"/>
      <c r="AQ63" s="51"/>
      <c r="AR63" s="51"/>
      <c r="AS63" s="51"/>
      <c r="AT63" s="51"/>
      <c r="AU63" s="51"/>
      <c r="AV63" s="51"/>
      <c r="AW63" s="51"/>
      <c r="AX63" s="167"/>
      <c r="AY63" s="2"/>
      <c r="AZ63" s="191"/>
      <c r="BA63" s="51"/>
      <c r="BB63" s="51"/>
      <c r="BC63" s="51"/>
      <c r="BD63" s="51"/>
      <c r="BE63" s="51"/>
      <c r="BF63" s="51"/>
      <c r="BG63" s="51"/>
      <c r="BH63" s="51"/>
      <c r="BI63" s="51"/>
      <c r="BJ63" s="51"/>
      <c r="BK63" s="51"/>
      <c r="BL63" s="51"/>
      <c r="BM63" s="51"/>
      <c r="BN63" s="51"/>
      <c r="BO63" s="167"/>
      <c r="BP63" s="2"/>
      <c r="BQ63" s="191"/>
      <c r="BR63" s="51"/>
      <c r="BS63" s="51"/>
      <c r="BT63" s="51"/>
      <c r="BU63" s="51"/>
      <c r="BV63" s="51"/>
      <c r="BW63" s="51"/>
      <c r="BX63" s="51"/>
      <c r="BY63" s="51"/>
      <c r="BZ63" s="51"/>
      <c r="CA63" s="51"/>
      <c r="CB63" s="51"/>
      <c r="CC63" s="51"/>
      <c r="CD63" s="51"/>
      <c r="CE63" s="51"/>
      <c r="CF63" s="167"/>
      <c r="CG63" s="2"/>
      <c r="CH63" s="191"/>
      <c r="CI63" s="51"/>
      <c r="CJ63" s="51"/>
      <c r="CK63" s="51"/>
      <c r="CL63" s="51"/>
      <c r="CM63" s="51"/>
      <c r="CN63" s="51"/>
      <c r="CO63" s="51"/>
      <c r="CP63" s="51"/>
      <c r="CQ63" s="51"/>
      <c r="CR63" s="51"/>
      <c r="CS63" s="51"/>
      <c r="CT63" s="51"/>
      <c r="CU63" s="51"/>
      <c r="CV63" s="51"/>
      <c r="CW63" s="167"/>
      <c r="CX63" s="2"/>
      <c r="CY63" s="191"/>
      <c r="CZ63" s="51"/>
      <c r="DA63" s="51"/>
      <c r="DB63" s="51"/>
      <c r="DC63" s="51"/>
      <c r="DD63" s="51"/>
      <c r="DE63" s="51"/>
      <c r="DF63" s="51"/>
      <c r="DG63" s="51"/>
      <c r="DH63" s="51"/>
      <c r="DI63" s="51"/>
      <c r="DJ63" s="51"/>
      <c r="DK63" s="51"/>
      <c r="DL63" s="51"/>
      <c r="DM63" s="51"/>
      <c r="DN63" s="167"/>
      <c r="DO63" s="2"/>
      <c r="DP63" s="191"/>
      <c r="DQ63" s="51"/>
      <c r="DR63" s="51"/>
      <c r="DS63" s="51"/>
      <c r="DT63" s="51"/>
      <c r="DU63" s="51"/>
      <c r="DV63" s="51"/>
      <c r="DW63" s="51"/>
      <c r="DX63" s="51"/>
      <c r="DY63" s="51"/>
      <c r="DZ63" s="51"/>
      <c r="EA63" s="51"/>
      <c r="EB63" s="51"/>
      <c r="EC63" s="51"/>
      <c r="ED63" s="51"/>
      <c r="EE63" s="167"/>
      <c r="EF63" s="2"/>
    </row>
    <row r="64" ht="12.75" customHeight="1">
      <c r="A64" s="191"/>
      <c r="B64" s="51"/>
      <c r="C64" s="51"/>
      <c r="D64" s="51"/>
      <c r="E64" s="51"/>
      <c r="F64" s="51"/>
      <c r="G64" s="51"/>
      <c r="H64" s="51"/>
      <c r="I64" s="51"/>
      <c r="J64" s="51"/>
      <c r="K64" s="51"/>
      <c r="L64" s="51"/>
      <c r="M64" s="51"/>
      <c r="N64" s="51"/>
      <c r="O64" s="51"/>
      <c r="P64" s="167"/>
      <c r="Q64" s="2"/>
      <c r="R64" s="191"/>
      <c r="S64" s="51"/>
      <c r="T64" s="51"/>
      <c r="U64" s="51"/>
      <c r="V64" s="51"/>
      <c r="W64" s="51"/>
      <c r="X64" s="51"/>
      <c r="Y64" s="51"/>
      <c r="Z64" s="51"/>
      <c r="AA64" s="51"/>
      <c r="AB64" s="51"/>
      <c r="AC64" s="51"/>
      <c r="AD64" s="51"/>
      <c r="AE64" s="51"/>
      <c r="AF64" s="51"/>
      <c r="AG64" s="167"/>
      <c r="AH64" s="2"/>
      <c r="AI64" s="191"/>
      <c r="AJ64" s="51"/>
      <c r="AK64" s="51"/>
      <c r="AL64" s="51"/>
      <c r="AM64" s="51"/>
      <c r="AN64" s="51"/>
      <c r="AO64" s="51"/>
      <c r="AP64" s="51"/>
      <c r="AQ64" s="51"/>
      <c r="AR64" s="51"/>
      <c r="AS64" s="51"/>
      <c r="AT64" s="51"/>
      <c r="AU64" s="51"/>
      <c r="AV64" s="51"/>
      <c r="AW64" s="51"/>
      <c r="AX64" s="167"/>
      <c r="AY64" s="2"/>
      <c r="AZ64" s="191"/>
      <c r="BA64" s="51"/>
      <c r="BB64" s="51"/>
      <c r="BC64" s="51"/>
      <c r="BD64" s="51"/>
      <c r="BE64" s="51"/>
      <c r="BF64" s="51"/>
      <c r="BG64" s="51"/>
      <c r="BH64" s="51"/>
      <c r="BI64" s="51"/>
      <c r="BJ64" s="51"/>
      <c r="BK64" s="51"/>
      <c r="BL64" s="51"/>
      <c r="BM64" s="51"/>
      <c r="BN64" s="51"/>
      <c r="BO64" s="167"/>
      <c r="BP64" s="2"/>
      <c r="BQ64" s="191"/>
      <c r="BR64" s="51"/>
      <c r="BS64" s="51"/>
      <c r="BT64" s="51"/>
      <c r="BU64" s="51"/>
      <c r="BV64" s="51"/>
      <c r="BW64" s="51"/>
      <c r="BX64" s="51"/>
      <c r="BY64" s="51"/>
      <c r="BZ64" s="51"/>
      <c r="CA64" s="51"/>
      <c r="CB64" s="51"/>
      <c r="CC64" s="51"/>
      <c r="CD64" s="51"/>
      <c r="CE64" s="51"/>
      <c r="CF64" s="167"/>
      <c r="CG64" s="2"/>
      <c r="CH64" s="191"/>
      <c r="CI64" s="51"/>
      <c r="CJ64" s="51"/>
      <c r="CK64" s="51"/>
      <c r="CL64" s="51"/>
      <c r="CM64" s="51"/>
      <c r="CN64" s="51"/>
      <c r="CO64" s="51"/>
      <c r="CP64" s="51"/>
      <c r="CQ64" s="51"/>
      <c r="CR64" s="51"/>
      <c r="CS64" s="51"/>
      <c r="CT64" s="51"/>
      <c r="CU64" s="51"/>
      <c r="CV64" s="51"/>
      <c r="CW64" s="167"/>
      <c r="CX64" s="2"/>
      <c r="CY64" s="191"/>
      <c r="CZ64" s="51"/>
      <c r="DA64" s="51"/>
      <c r="DB64" s="51"/>
      <c r="DC64" s="51"/>
      <c r="DD64" s="51"/>
      <c r="DE64" s="51"/>
      <c r="DF64" s="51"/>
      <c r="DG64" s="51"/>
      <c r="DH64" s="51"/>
      <c r="DI64" s="51"/>
      <c r="DJ64" s="51"/>
      <c r="DK64" s="51"/>
      <c r="DL64" s="51"/>
      <c r="DM64" s="51"/>
      <c r="DN64" s="167"/>
      <c r="DO64" s="2"/>
      <c r="DP64" s="191"/>
      <c r="DQ64" s="51"/>
      <c r="DR64" s="51"/>
      <c r="DS64" s="51"/>
      <c r="DT64" s="51"/>
      <c r="DU64" s="51"/>
      <c r="DV64" s="51"/>
      <c r="DW64" s="51"/>
      <c r="DX64" s="51"/>
      <c r="DY64" s="51"/>
      <c r="DZ64" s="51"/>
      <c r="EA64" s="51"/>
      <c r="EB64" s="51"/>
      <c r="EC64" s="51"/>
      <c r="ED64" s="51"/>
      <c r="EE64" s="167"/>
      <c r="EF64" s="2"/>
    </row>
    <row r="65" ht="12.75" customHeight="1">
      <c r="A65" s="191"/>
      <c r="B65" s="51"/>
      <c r="C65" s="51"/>
      <c r="D65" s="51"/>
      <c r="E65" s="51"/>
      <c r="F65" s="51"/>
      <c r="G65" s="51"/>
      <c r="H65" s="51"/>
      <c r="I65" s="51"/>
      <c r="J65" s="51"/>
      <c r="K65" s="51"/>
      <c r="L65" s="51"/>
      <c r="M65" s="51"/>
      <c r="N65" s="51"/>
      <c r="O65" s="51"/>
      <c r="P65" s="167"/>
      <c r="Q65" s="2"/>
      <c r="R65" s="191"/>
      <c r="S65" s="51"/>
      <c r="T65" s="51"/>
      <c r="U65" s="51"/>
      <c r="V65" s="51"/>
      <c r="W65" s="51"/>
      <c r="X65" s="51"/>
      <c r="Y65" s="51"/>
      <c r="Z65" s="51"/>
      <c r="AA65" s="51"/>
      <c r="AB65" s="51"/>
      <c r="AC65" s="51"/>
      <c r="AD65" s="51"/>
      <c r="AE65" s="51"/>
      <c r="AF65" s="51"/>
      <c r="AG65" s="167"/>
      <c r="AH65" s="2"/>
      <c r="AI65" s="191"/>
      <c r="AJ65" s="51"/>
      <c r="AK65" s="51"/>
      <c r="AL65" s="51"/>
      <c r="AM65" s="51"/>
      <c r="AN65" s="51"/>
      <c r="AO65" s="51"/>
      <c r="AP65" s="51"/>
      <c r="AQ65" s="51"/>
      <c r="AR65" s="51"/>
      <c r="AS65" s="51"/>
      <c r="AT65" s="51"/>
      <c r="AU65" s="51"/>
      <c r="AV65" s="51"/>
      <c r="AW65" s="51"/>
      <c r="AX65" s="167"/>
      <c r="AY65" s="2"/>
      <c r="AZ65" s="191"/>
      <c r="BA65" s="51"/>
      <c r="BB65" s="51"/>
      <c r="BC65" s="51"/>
      <c r="BD65" s="51"/>
      <c r="BE65" s="51"/>
      <c r="BF65" s="51"/>
      <c r="BG65" s="51"/>
      <c r="BH65" s="51"/>
      <c r="BI65" s="51"/>
      <c r="BJ65" s="51"/>
      <c r="BK65" s="51"/>
      <c r="BL65" s="51"/>
      <c r="BM65" s="51"/>
      <c r="BN65" s="51"/>
      <c r="BO65" s="167"/>
      <c r="BP65" s="2"/>
      <c r="BQ65" s="191"/>
      <c r="BR65" s="51"/>
      <c r="BS65" s="51"/>
      <c r="BT65" s="51"/>
      <c r="BU65" s="51"/>
      <c r="BV65" s="51"/>
      <c r="BW65" s="51"/>
      <c r="BX65" s="51"/>
      <c r="BY65" s="51"/>
      <c r="BZ65" s="51"/>
      <c r="CA65" s="51"/>
      <c r="CB65" s="51"/>
      <c r="CC65" s="51"/>
      <c r="CD65" s="51"/>
      <c r="CE65" s="51"/>
      <c r="CF65" s="167"/>
      <c r="CG65" s="2"/>
      <c r="CH65" s="191"/>
      <c r="CI65" s="51"/>
      <c r="CJ65" s="51"/>
      <c r="CK65" s="51"/>
      <c r="CL65" s="51"/>
      <c r="CM65" s="51"/>
      <c r="CN65" s="51"/>
      <c r="CO65" s="51"/>
      <c r="CP65" s="51"/>
      <c r="CQ65" s="51"/>
      <c r="CR65" s="51"/>
      <c r="CS65" s="51"/>
      <c r="CT65" s="51"/>
      <c r="CU65" s="51"/>
      <c r="CV65" s="51"/>
      <c r="CW65" s="167"/>
      <c r="CX65" s="2"/>
      <c r="CY65" s="191"/>
      <c r="CZ65" s="51"/>
      <c r="DA65" s="51"/>
      <c r="DB65" s="51"/>
      <c r="DC65" s="51"/>
      <c r="DD65" s="51"/>
      <c r="DE65" s="51"/>
      <c r="DF65" s="51"/>
      <c r="DG65" s="51"/>
      <c r="DH65" s="51"/>
      <c r="DI65" s="51"/>
      <c r="DJ65" s="51"/>
      <c r="DK65" s="51"/>
      <c r="DL65" s="51"/>
      <c r="DM65" s="51"/>
      <c r="DN65" s="167"/>
      <c r="DO65" s="2"/>
      <c r="DP65" s="191"/>
      <c r="DQ65" s="51"/>
      <c r="DR65" s="51"/>
      <c r="DS65" s="51"/>
      <c r="DT65" s="51"/>
      <c r="DU65" s="51"/>
      <c r="DV65" s="51"/>
      <c r="DW65" s="51"/>
      <c r="DX65" s="51"/>
      <c r="DY65" s="51"/>
      <c r="DZ65" s="51"/>
      <c r="EA65" s="51"/>
      <c r="EB65" s="51"/>
      <c r="EC65" s="51"/>
      <c r="ED65" s="51"/>
      <c r="EE65" s="167"/>
      <c r="EF65" s="2"/>
    </row>
    <row r="66" ht="12.75" customHeight="1">
      <c r="A66" s="191"/>
      <c r="B66" s="51"/>
      <c r="C66" s="51"/>
      <c r="D66" s="51"/>
      <c r="E66" s="51"/>
      <c r="F66" s="51"/>
      <c r="G66" s="51"/>
      <c r="H66" s="51"/>
      <c r="I66" s="51"/>
      <c r="J66" s="51"/>
      <c r="K66" s="51"/>
      <c r="L66" s="51"/>
      <c r="M66" s="51"/>
      <c r="N66" s="51"/>
      <c r="O66" s="51"/>
      <c r="P66" s="167"/>
      <c r="Q66" s="2"/>
      <c r="R66" s="191"/>
      <c r="S66" s="51"/>
      <c r="T66" s="51"/>
      <c r="U66" s="51"/>
      <c r="V66" s="51"/>
      <c r="W66" s="51"/>
      <c r="X66" s="51"/>
      <c r="Y66" s="51"/>
      <c r="Z66" s="51"/>
      <c r="AA66" s="51"/>
      <c r="AB66" s="51"/>
      <c r="AC66" s="51"/>
      <c r="AD66" s="51"/>
      <c r="AE66" s="51"/>
      <c r="AF66" s="51"/>
      <c r="AG66" s="167"/>
      <c r="AH66" s="2"/>
      <c r="AI66" s="191"/>
      <c r="AJ66" s="51"/>
      <c r="AK66" s="51"/>
      <c r="AL66" s="51"/>
      <c r="AM66" s="51"/>
      <c r="AN66" s="51"/>
      <c r="AO66" s="51"/>
      <c r="AP66" s="51"/>
      <c r="AQ66" s="51"/>
      <c r="AR66" s="51"/>
      <c r="AS66" s="51"/>
      <c r="AT66" s="51"/>
      <c r="AU66" s="51"/>
      <c r="AV66" s="51"/>
      <c r="AW66" s="51"/>
      <c r="AX66" s="167"/>
      <c r="AY66" s="2"/>
      <c r="AZ66" s="191"/>
      <c r="BA66" s="51"/>
      <c r="BB66" s="51"/>
      <c r="BC66" s="51"/>
      <c r="BD66" s="51"/>
      <c r="BE66" s="51"/>
      <c r="BF66" s="51"/>
      <c r="BG66" s="51"/>
      <c r="BH66" s="51"/>
      <c r="BI66" s="51"/>
      <c r="BJ66" s="51"/>
      <c r="BK66" s="51"/>
      <c r="BL66" s="51"/>
      <c r="BM66" s="51"/>
      <c r="BN66" s="51"/>
      <c r="BO66" s="167"/>
      <c r="BP66" s="2"/>
      <c r="BQ66" s="191"/>
      <c r="BR66" s="51"/>
      <c r="BS66" s="51"/>
      <c r="BT66" s="51"/>
      <c r="BU66" s="51"/>
      <c r="BV66" s="51"/>
      <c r="BW66" s="51"/>
      <c r="BX66" s="51"/>
      <c r="BY66" s="51"/>
      <c r="BZ66" s="51"/>
      <c r="CA66" s="51"/>
      <c r="CB66" s="51"/>
      <c r="CC66" s="51"/>
      <c r="CD66" s="51"/>
      <c r="CE66" s="51"/>
      <c r="CF66" s="167"/>
      <c r="CG66" s="2"/>
      <c r="CH66" s="191"/>
      <c r="CI66" s="51"/>
      <c r="CJ66" s="51"/>
      <c r="CK66" s="51"/>
      <c r="CL66" s="51"/>
      <c r="CM66" s="51"/>
      <c r="CN66" s="51"/>
      <c r="CO66" s="51"/>
      <c r="CP66" s="51"/>
      <c r="CQ66" s="51"/>
      <c r="CR66" s="51"/>
      <c r="CS66" s="51"/>
      <c r="CT66" s="51"/>
      <c r="CU66" s="51"/>
      <c r="CV66" s="51"/>
      <c r="CW66" s="167"/>
      <c r="CX66" s="2"/>
      <c r="CY66" s="191"/>
      <c r="CZ66" s="51"/>
      <c r="DA66" s="51"/>
      <c r="DB66" s="51"/>
      <c r="DC66" s="51"/>
      <c r="DD66" s="51"/>
      <c r="DE66" s="51"/>
      <c r="DF66" s="51"/>
      <c r="DG66" s="51"/>
      <c r="DH66" s="51"/>
      <c r="DI66" s="51"/>
      <c r="DJ66" s="51"/>
      <c r="DK66" s="51"/>
      <c r="DL66" s="51"/>
      <c r="DM66" s="51"/>
      <c r="DN66" s="167"/>
      <c r="DO66" s="2"/>
      <c r="DP66" s="191"/>
      <c r="DQ66" s="51"/>
      <c r="DR66" s="51"/>
      <c r="DS66" s="51"/>
      <c r="DT66" s="51"/>
      <c r="DU66" s="51"/>
      <c r="DV66" s="51"/>
      <c r="DW66" s="51"/>
      <c r="DX66" s="51"/>
      <c r="DY66" s="51"/>
      <c r="DZ66" s="51"/>
      <c r="EA66" s="51"/>
      <c r="EB66" s="51"/>
      <c r="EC66" s="51"/>
      <c r="ED66" s="51"/>
      <c r="EE66" s="167"/>
      <c r="EF66" s="2"/>
    </row>
    <row r="67" ht="12.75" customHeight="1">
      <c r="A67" s="191"/>
      <c r="B67" s="51"/>
      <c r="C67" s="51"/>
      <c r="D67" s="51"/>
      <c r="E67" s="51"/>
      <c r="F67" s="51"/>
      <c r="G67" s="51"/>
      <c r="H67" s="51"/>
      <c r="I67" s="51"/>
      <c r="J67" s="51"/>
      <c r="K67" s="51"/>
      <c r="L67" s="51"/>
      <c r="M67" s="51"/>
      <c r="N67" s="51"/>
      <c r="O67" s="51"/>
      <c r="P67" s="167"/>
      <c r="Q67" s="2"/>
      <c r="R67" s="191"/>
      <c r="S67" s="51"/>
      <c r="T67" s="51"/>
      <c r="U67" s="51"/>
      <c r="V67" s="51"/>
      <c r="W67" s="51"/>
      <c r="X67" s="51"/>
      <c r="Y67" s="51"/>
      <c r="Z67" s="51"/>
      <c r="AA67" s="51"/>
      <c r="AB67" s="51"/>
      <c r="AC67" s="51"/>
      <c r="AD67" s="51"/>
      <c r="AE67" s="51"/>
      <c r="AF67" s="51"/>
      <c r="AG67" s="167"/>
      <c r="AH67" s="2"/>
      <c r="AI67" s="191"/>
      <c r="AJ67" s="51"/>
      <c r="AK67" s="51"/>
      <c r="AL67" s="51"/>
      <c r="AM67" s="51"/>
      <c r="AN67" s="51"/>
      <c r="AO67" s="51"/>
      <c r="AP67" s="51"/>
      <c r="AQ67" s="51"/>
      <c r="AR67" s="51"/>
      <c r="AS67" s="51"/>
      <c r="AT67" s="51"/>
      <c r="AU67" s="51"/>
      <c r="AV67" s="51"/>
      <c r="AW67" s="51"/>
      <c r="AX67" s="167"/>
      <c r="AY67" s="2"/>
      <c r="AZ67" s="191"/>
      <c r="BA67" s="51"/>
      <c r="BB67" s="51"/>
      <c r="BC67" s="51"/>
      <c r="BD67" s="51"/>
      <c r="BE67" s="51"/>
      <c r="BF67" s="51"/>
      <c r="BG67" s="51"/>
      <c r="BH67" s="51"/>
      <c r="BI67" s="51"/>
      <c r="BJ67" s="51"/>
      <c r="BK67" s="51"/>
      <c r="BL67" s="51"/>
      <c r="BM67" s="51"/>
      <c r="BN67" s="51"/>
      <c r="BO67" s="167"/>
      <c r="BP67" s="2"/>
      <c r="BQ67" s="191"/>
      <c r="BR67" s="51"/>
      <c r="BS67" s="51"/>
      <c r="BT67" s="51"/>
      <c r="BU67" s="51"/>
      <c r="BV67" s="51"/>
      <c r="BW67" s="51"/>
      <c r="BX67" s="51"/>
      <c r="BY67" s="51"/>
      <c r="BZ67" s="51"/>
      <c r="CA67" s="51"/>
      <c r="CB67" s="51"/>
      <c r="CC67" s="51"/>
      <c r="CD67" s="51"/>
      <c r="CE67" s="51"/>
      <c r="CF67" s="167"/>
      <c r="CG67" s="2"/>
      <c r="CH67" s="191"/>
      <c r="CI67" s="51"/>
      <c r="CJ67" s="51"/>
      <c r="CK67" s="51"/>
      <c r="CL67" s="51"/>
      <c r="CM67" s="51"/>
      <c r="CN67" s="51"/>
      <c r="CO67" s="51"/>
      <c r="CP67" s="51"/>
      <c r="CQ67" s="51"/>
      <c r="CR67" s="51"/>
      <c r="CS67" s="51"/>
      <c r="CT67" s="51"/>
      <c r="CU67" s="51"/>
      <c r="CV67" s="51"/>
      <c r="CW67" s="167"/>
      <c r="CX67" s="2"/>
      <c r="CY67" s="191"/>
      <c r="CZ67" s="51"/>
      <c r="DA67" s="51"/>
      <c r="DB67" s="51"/>
      <c r="DC67" s="51"/>
      <c r="DD67" s="51"/>
      <c r="DE67" s="51"/>
      <c r="DF67" s="51"/>
      <c r="DG67" s="51"/>
      <c r="DH67" s="51"/>
      <c r="DI67" s="51"/>
      <c r="DJ67" s="51"/>
      <c r="DK67" s="51"/>
      <c r="DL67" s="51"/>
      <c r="DM67" s="51"/>
      <c r="DN67" s="167"/>
      <c r="DO67" s="2"/>
      <c r="DP67" s="191"/>
      <c r="DQ67" s="51"/>
      <c r="DR67" s="51"/>
      <c r="DS67" s="51"/>
      <c r="DT67" s="51"/>
      <c r="DU67" s="51"/>
      <c r="DV67" s="51"/>
      <c r="DW67" s="51"/>
      <c r="DX67" s="51"/>
      <c r="DY67" s="51"/>
      <c r="DZ67" s="51"/>
      <c r="EA67" s="51"/>
      <c r="EB67" s="51"/>
      <c r="EC67" s="51"/>
      <c r="ED67" s="51"/>
      <c r="EE67" s="167"/>
      <c r="EF67" s="2"/>
    </row>
    <row r="68" ht="12.75" customHeight="1">
      <c r="A68" s="191"/>
      <c r="B68" s="51"/>
      <c r="C68" s="51"/>
      <c r="D68" s="51"/>
      <c r="E68" s="51"/>
      <c r="F68" s="51"/>
      <c r="G68" s="51"/>
      <c r="H68" s="51"/>
      <c r="I68" s="51"/>
      <c r="J68" s="51"/>
      <c r="K68" s="51"/>
      <c r="L68" s="51"/>
      <c r="M68" s="51"/>
      <c r="N68" s="51"/>
      <c r="O68" s="51"/>
      <c r="P68" s="167"/>
      <c r="Q68" s="2"/>
      <c r="R68" s="191"/>
      <c r="S68" s="51"/>
      <c r="T68" s="51"/>
      <c r="U68" s="51"/>
      <c r="V68" s="51"/>
      <c r="W68" s="51"/>
      <c r="X68" s="51"/>
      <c r="Y68" s="51"/>
      <c r="Z68" s="51"/>
      <c r="AA68" s="51"/>
      <c r="AB68" s="51"/>
      <c r="AC68" s="51"/>
      <c r="AD68" s="51"/>
      <c r="AE68" s="51"/>
      <c r="AF68" s="51"/>
      <c r="AG68" s="167"/>
      <c r="AH68" s="2"/>
      <c r="AI68" s="191"/>
      <c r="AJ68" s="51"/>
      <c r="AK68" s="51"/>
      <c r="AL68" s="51"/>
      <c r="AM68" s="51"/>
      <c r="AN68" s="51"/>
      <c r="AO68" s="51"/>
      <c r="AP68" s="51"/>
      <c r="AQ68" s="51"/>
      <c r="AR68" s="51"/>
      <c r="AS68" s="51"/>
      <c r="AT68" s="51"/>
      <c r="AU68" s="51"/>
      <c r="AV68" s="51"/>
      <c r="AW68" s="51"/>
      <c r="AX68" s="167"/>
      <c r="AY68" s="2"/>
      <c r="AZ68" s="191"/>
      <c r="BA68" s="51"/>
      <c r="BB68" s="51"/>
      <c r="BC68" s="51"/>
      <c r="BD68" s="51"/>
      <c r="BE68" s="51"/>
      <c r="BF68" s="51"/>
      <c r="BG68" s="51"/>
      <c r="BH68" s="51"/>
      <c r="BI68" s="51"/>
      <c r="BJ68" s="51"/>
      <c r="BK68" s="51"/>
      <c r="BL68" s="51"/>
      <c r="BM68" s="51"/>
      <c r="BN68" s="51"/>
      <c r="BO68" s="167"/>
      <c r="BP68" s="2"/>
      <c r="BQ68" s="191"/>
      <c r="BR68" s="51"/>
      <c r="BS68" s="51"/>
      <c r="BT68" s="51"/>
      <c r="BU68" s="51"/>
      <c r="BV68" s="51"/>
      <c r="BW68" s="51"/>
      <c r="BX68" s="51"/>
      <c r="BY68" s="51"/>
      <c r="BZ68" s="51"/>
      <c r="CA68" s="51"/>
      <c r="CB68" s="51"/>
      <c r="CC68" s="51"/>
      <c r="CD68" s="51"/>
      <c r="CE68" s="51"/>
      <c r="CF68" s="167"/>
      <c r="CG68" s="2"/>
      <c r="CH68" s="191"/>
      <c r="CI68" s="51"/>
      <c r="CJ68" s="51"/>
      <c r="CK68" s="51"/>
      <c r="CL68" s="51"/>
      <c r="CM68" s="51"/>
      <c r="CN68" s="51"/>
      <c r="CO68" s="51"/>
      <c r="CP68" s="51"/>
      <c r="CQ68" s="51"/>
      <c r="CR68" s="51"/>
      <c r="CS68" s="51"/>
      <c r="CT68" s="51"/>
      <c r="CU68" s="51"/>
      <c r="CV68" s="51"/>
      <c r="CW68" s="167"/>
      <c r="CX68" s="2"/>
      <c r="CY68" s="191"/>
      <c r="CZ68" s="51"/>
      <c r="DA68" s="51"/>
      <c r="DB68" s="51"/>
      <c r="DC68" s="51"/>
      <c r="DD68" s="51"/>
      <c r="DE68" s="51"/>
      <c r="DF68" s="51"/>
      <c r="DG68" s="51"/>
      <c r="DH68" s="51"/>
      <c r="DI68" s="51"/>
      <c r="DJ68" s="51"/>
      <c r="DK68" s="51"/>
      <c r="DL68" s="51"/>
      <c r="DM68" s="51"/>
      <c r="DN68" s="167"/>
      <c r="DO68" s="2"/>
      <c r="DP68" s="191"/>
      <c r="DQ68" s="51"/>
      <c r="DR68" s="51"/>
      <c r="DS68" s="51"/>
      <c r="DT68" s="51"/>
      <c r="DU68" s="51"/>
      <c r="DV68" s="51"/>
      <c r="DW68" s="51"/>
      <c r="DX68" s="51"/>
      <c r="DY68" s="51"/>
      <c r="DZ68" s="51"/>
      <c r="EA68" s="51"/>
      <c r="EB68" s="51"/>
      <c r="EC68" s="51"/>
      <c r="ED68" s="51"/>
      <c r="EE68" s="167"/>
      <c r="EF68" s="2"/>
    </row>
    <row r="69" ht="12.75" customHeight="1">
      <c r="A69" s="191"/>
      <c r="B69" s="51"/>
      <c r="C69" s="51"/>
      <c r="D69" s="51"/>
      <c r="E69" s="51"/>
      <c r="F69" s="51"/>
      <c r="G69" s="51"/>
      <c r="H69" s="51"/>
      <c r="I69" s="51"/>
      <c r="J69" s="51"/>
      <c r="K69" s="51"/>
      <c r="L69" s="51"/>
      <c r="M69" s="51"/>
      <c r="N69" s="51"/>
      <c r="O69" s="51"/>
      <c r="P69" s="167"/>
      <c r="Q69" s="2"/>
      <c r="R69" s="191"/>
      <c r="S69" s="51"/>
      <c r="T69" s="51"/>
      <c r="U69" s="51"/>
      <c r="V69" s="51"/>
      <c r="W69" s="51"/>
      <c r="X69" s="51"/>
      <c r="Y69" s="51"/>
      <c r="Z69" s="51"/>
      <c r="AA69" s="51"/>
      <c r="AB69" s="51"/>
      <c r="AC69" s="51"/>
      <c r="AD69" s="51"/>
      <c r="AE69" s="51"/>
      <c r="AF69" s="51"/>
      <c r="AG69" s="167"/>
      <c r="AH69" s="2"/>
      <c r="AI69" s="191"/>
      <c r="AJ69" s="51"/>
      <c r="AK69" s="51"/>
      <c r="AL69" s="51"/>
      <c r="AM69" s="51"/>
      <c r="AN69" s="51"/>
      <c r="AO69" s="51"/>
      <c r="AP69" s="51"/>
      <c r="AQ69" s="51"/>
      <c r="AR69" s="51"/>
      <c r="AS69" s="51"/>
      <c r="AT69" s="51"/>
      <c r="AU69" s="51"/>
      <c r="AV69" s="51"/>
      <c r="AW69" s="51"/>
      <c r="AX69" s="167"/>
      <c r="AY69" s="2"/>
      <c r="AZ69" s="191"/>
      <c r="BA69" s="51"/>
      <c r="BB69" s="51"/>
      <c r="BC69" s="51"/>
      <c r="BD69" s="51"/>
      <c r="BE69" s="51"/>
      <c r="BF69" s="51"/>
      <c r="BG69" s="51"/>
      <c r="BH69" s="51"/>
      <c r="BI69" s="51"/>
      <c r="BJ69" s="51"/>
      <c r="BK69" s="51"/>
      <c r="BL69" s="51"/>
      <c r="BM69" s="51"/>
      <c r="BN69" s="51"/>
      <c r="BO69" s="167"/>
      <c r="BP69" s="2"/>
      <c r="BQ69" s="191"/>
      <c r="BR69" s="51"/>
      <c r="BS69" s="51"/>
      <c r="BT69" s="51"/>
      <c r="BU69" s="51"/>
      <c r="BV69" s="51"/>
      <c r="BW69" s="51"/>
      <c r="BX69" s="51"/>
      <c r="BY69" s="51"/>
      <c r="BZ69" s="51"/>
      <c r="CA69" s="51"/>
      <c r="CB69" s="51"/>
      <c r="CC69" s="51"/>
      <c r="CD69" s="51"/>
      <c r="CE69" s="51"/>
      <c r="CF69" s="167"/>
      <c r="CG69" s="2"/>
      <c r="CH69" s="191"/>
      <c r="CI69" s="51"/>
      <c r="CJ69" s="51"/>
      <c r="CK69" s="51"/>
      <c r="CL69" s="51"/>
      <c r="CM69" s="51"/>
      <c r="CN69" s="51"/>
      <c r="CO69" s="51"/>
      <c r="CP69" s="51"/>
      <c r="CQ69" s="51"/>
      <c r="CR69" s="51"/>
      <c r="CS69" s="51"/>
      <c r="CT69" s="51"/>
      <c r="CU69" s="51"/>
      <c r="CV69" s="51"/>
      <c r="CW69" s="167"/>
      <c r="CX69" s="2"/>
      <c r="CY69" s="191"/>
      <c r="CZ69" s="51"/>
      <c r="DA69" s="51"/>
      <c r="DB69" s="51"/>
      <c r="DC69" s="51"/>
      <c r="DD69" s="51"/>
      <c r="DE69" s="51"/>
      <c r="DF69" s="51"/>
      <c r="DG69" s="51"/>
      <c r="DH69" s="51"/>
      <c r="DI69" s="51"/>
      <c r="DJ69" s="51"/>
      <c r="DK69" s="51"/>
      <c r="DL69" s="51"/>
      <c r="DM69" s="51"/>
      <c r="DN69" s="167"/>
      <c r="DO69" s="2"/>
      <c r="DP69" s="191"/>
      <c r="DQ69" s="51"/>
      <c r="DR69" s="51"/>
      <c r="DS69" s="51"/>
      <c r="DT69" s="51"/>
      <c r="DU69" s="51"/>
      <c r="DV69" s="51"/>
      <c r="DW69" s="51"/>
      <c r="DX69" s="51"/>
      <c r="DY69" s="51"/>
      <c r="DZ69" s="51"/>
      <c r="EA69" s="51"/>
      <c r="EB69" s="51"/>
      <c r="EC69" s="51"/>
      <c r="ED69" s="51"/>
      <c r="EE69" s="167"/>
      <c r="EF69" s="2"/>
    </row>
    <row r="70" ht="12.75" customHeight="1">
      <c r="A70" s="191"/>
      <c r="B70" s="51"/>
      <c r="C70" s="51"/>
      <c r="D70" s="51"/>
      <c r="E70" s="51"/>
      <c r="F70" s="51"/>
      <c r="G70" s="51"/>
      <c r="H70" s="51"/>
      <c r="I70" s="51"/>
      <c r="J70" s="51"/>
      <c r="K70" s="51"/>
      <c r="L70" s="51"/>
      <c r="M70" s="51"/>
      <c r="N70" s="51"/>
      <c r="O70" s="51"/>
      <c r="P70" s="167"/>
      <c r="Q70" s="2"/>
      <c r="R70" s="191"/>
      <c r="S70" s="51"/>
      <c r="T70" s="51"/>
      <c r="U70" s="51"/>
      <c r="V70" s="51"/>
      <c r="W70" s="51"/>
      <c r="X70" s="51"/>
      <c r="Y70" s="51"/>
      <c r="Z70" s="51"/>
      <c r="AA70" s="51"/>
      <c r="AB70" s="51"/>
      <c r="AC70" s="51"/>
      <c r="AD70" s="51"/>
      <c r="AE70" s="51"/>
      <c r="AF70" s="51"/>
      <c r="AG70" s="167"/>
      <c r="AH70" s="2"/>
      <c r="AI70" s="191"/>
      <c r="AJ70" s="51"/>
      <c r="AK70" s="51"/>
      <c r="AL70" s="51"/>
      <c r="AM70" s="51"/>
      <c r="AN70" s="51"/>
      <c r="AO70" s="51"/>
      <c r="AP70" s="51"/>
      <c r="AQ70" s="51"/>
      <c r="AR70" s="51"/>
      <c r="AS70" s="51"/>
      <c r="AT70" s="51"/>
      <c r="AU70" s="51"/>
      <c r="AV70" s="51"/>
      <c r="AW70" s="51"/>
      <c r="AX70" s="167"/>
      <c r="AY70" s="2"/>
      <c r="AZ70" s="191"/>
      <c r="BA70" s="51"/>
      <c r="BB70" s="51"/>
      <c r="BC70" s="51"/>
      <c r="BD70" s="51"/>
      <c r="BE70" s="51"/>
      <c r="BF70" s="51"/>
      <c r="BG70" s="51"/>
      <c r="BH70" s="51"/>
      <c r="BI70" s="51"/>
      <c r="BJ70" s="51"/>
      <c r="BK70" s="51"/>
      <c r="BL70" s="51"/>
      <c r="BM70" s="51"/>
      <c r="BN70" s="51"/>
      <c r="BO70" s="167"/>
      <c r="BP70" s="2"/>
      <c r="BQ70" s="191"/>
      <c r="BR70" s="51"/>
      <c r="BS70" s="51"/>
      <c r="BT70" s="51"/>
      <c r="BU70" s="51"/>
      <c r="BV70" s="51"/>
      <c r="BW70" s="51"/>
      <c r="BX70" s="51"/>
      <c r="BY70" s="51"/>
      <c r="BZ70" s="51"/>
      <c r="CA70" s="51"/>
      <c r="CB70" s="51"/>
      <c r="CC70" s="51"/>
      <c r="CD70" s="51"/>
      <c r="CE70" s="51"/>
      <c r="CF70" s="167"/>
      <c r="CG70" s="2"/>
      <c r="CH70" s="191"/>
      <c r="CI70" s="51"/>
      <c r="CJ70" s="51"/>
      <c r="CK70" s="51"/>
      <c r="CL70" s="51"/>
      <c r="CM70" s="51"/>
      <c r="CN70" s="51"/>
      <c r="CO70" s="51"/>
      <c r="CP70" s="51"/>
      <c r="CQ70" s="51"/>
      <c r="CR70" s="51"/>
      <c r="CS70" s="51"/>
      <c r="CT70" s="51"/>
      <c r="CU70" s="51"/>
      <c r="CV70" s="51"/>
      <c r="CW70" s="167"/>
      <c r="CX70" s="2"/>
      <c r="CY70" s="191"/>
      <c r="CZ70" s="51"/>
      <c r="DA70" s="51"/>
      <c r="DB70" s="51"/>
      <c r="DC70" s="51"/>
      <c r="DD70" s="51"/>
      <c r="DE70" s="51"/>
      <c r="DF70" s="51"/>
      <c r="DG70" s="51"/>
      <c r="DH70" s="51"/>
      <c r="DI70" s="51"/>
      <c r="DJ70" s="51"/>
      <c r="DK70" s="51"/>
      <c r="DL70" s="51"/>
      <c r="DM70" s="51"/>
      <c r="DN70" s="167"/>
      <c r="DO70" s="2"/>
      <c r="DP70" s="191"/>
      <c r="DQ70" s="51"/>
      <c r="DR70" s="51"/>
      <c r="DS70" s="51"/>
      <c r="DT70" s="51"/>
      <c r="DU70" s="51"/>
      <c r="DV70" s="51"/>
      <c r="DW70" s="51"/>
      <c r="DX70" s="51"/>
      <c r="DY70" s="51"/>
      <c r="DZ70" s="51"/>
      <c r="EA70" s="51"/>
      <c r="EB70" s="51"/>
      <c r="EC70" s="51"/>
      <c r="ED70" s="51"/>
      <c r="EE70" s="167"/>
      <c r="EF70" s="2"/>
    </row>
    <row r="71" ht="12.75" customHeight="1">
      <c r="A71" s="191"/>
      <c r="B71" s="51"/>
      <c r="C71" s="51"/>
      <c r="D71" s="51"/>
      <c r="E71" s="51"/>
      <c r="F71" s="51"/>
      <c r="G71" s="51"/>
      <c r="H71" s="51"/>
      <c r="I71" s="51"/>
      <c r="J71" s="51"/>
      <c r="K71" s="51"/>
      <c r="L71" s="51"/>
      <c r="M71" s="51"/>
      <c r="N71" s="51"/>
      <c r="O71" s="51"/>
      <c r="P71" s="167"/>
      <c r="Q71" s="2"/>
      <c r="R71" s="191"/>
      <c r="S71" s="51"/>
      <c r="T71" s="51"/>
      <c r="U71" s="51"/>
      <c r="V71" s="51"/>
      <c r="W71" s="51"/>
      <c r="X71" s="51"/>
      <c r="Y71" s="51"/>
      <c r="Z71" s="51"/>
      <c r="AA71" s="51"/>
      <c r="AB71" s="51"/>
      <c r="AC71" s="51"/>
      <c r="AD71" s="51"/>
      <c r="AE71" s="51"/>
      <c r="AF71" s="51"/>
      <c r="AG71" s="167"/>
      <c r="AH71" s="2"/>
      <c r="AI71" s="191"/>
      <c r="AJ71" s="51"/>
      <c r="AK71" s="51"/>
      <c r="AL71" s="51"/>
      <c r="AM71" s="51"/>
      <c r="AN71" s="51"/>
      <c r="AO71" s="51"/>
      <c r="AP71" s="51"/>
      <c r="AQ71" s="51"/>
      <c r="AR71" s="51"/>
      <c r="AS71" s="51"/>
      <c r="AT71" s="51"/>
      <c r="AU71" s="51"/>
      <c r="AV71" s="51"/>
      <c r="AW71" s="51"/>
      <c r="AX71" s="167"/>
      <c r="AY71" s="2"/>
      <c r="AZ71" s="191"/>
      <c r="BA71" s="51"/>
      <c r="BB71" s="51"/>
      <c r="BC71" s="51"/>
      <c r="BD71" s="51"/>
      <c r="BE71" s="51"/>
      <c r="BF71" s="51"/>
      <c r="BG71" s="51"/>
      <c r="BH71" s="51"/>
      <c r="BI71" s="51"/>
      <c r="BJ71" s="51"/>
      <c r="BK71" s="51"/>
      <c r="BL71" s="51"/>
      <c r="BM71" s="51"/>
      <c r="BN71" s="51"/>
      <c r="BO71" s="167"/>
      <c r="BP71" s="2"/>
      <c r="BQ71" s="191"/>
      <c r="BR71" s="51"/>
      <c r="BS71" s="51"/>
      <c r="BT71" s="51"/>
      <c r="BU71" s="51"/>
      <c r="BV71" s="51"/>
      <c r="BW71" s="51"/>
      <c r="BX71" s="51"/>
      <c r="BY71" s="51"/>
      <c r="BZ71" s="51"/>
      <c r="CA71" s="51"/>
      <c r="CB71" s="51"/>
      <c r="CC71" s="51"/>
      <c r="CD71" s="51"/>
      <c r="CE71" s="51"/>
      <c r="CF71" s="167"/>
      <c r="CG71" s="2"/>
      <c r="CH71" s="191"/>
      <c r="CI71" s="51"/>
      <c r="CJ71" s="51"/>
      <c r="CK71" s="51"/>
      <c r="CL71" s="51"/>
      <c r="CM71" s="51"/>
      <c r="CN71" s="51"/>
      <c r="CO71" s="51"/>
      <c r="CP71" s="51"/>
      <c r="CQ71" s="51"/>
      <c r="CR71" s="51"/>
      <c r="CS71" s="51"/>
      <c r="CT71" s="51"/>
      <c r="CU71" s="51"/>
      <c r="CV71" s="51"/>
      <c r="CW71" s="167"/>
      <c r="CX71" s="2"/>
      <c r="CY71" s="191"/>
      <c r="CZ71" s="51"/>
      <c r="DA71" s="51"/>
      <c r="DB71" s="51"/>
      <c r="DC71" s="51"/>
      <c r="DD71" s="51"/>
      <c r="DE71" s="51"/>
      <c r="DF71" s="51"/>
      <c r="DG71" s="51"/>
      <c r="DH71" s="51"/>
      <c r="DI71" s="51"/>
      <c r="DJ71" s="51"/>
      <c r="DK71" s="51"/>
      <c r="DL71" s="51"/>
      <c r="DM71" s="51"/>
      <c r="DN71" s="167"/>
      <c r="DO71" s="2"/>
      <c r="DP71" s="191"/>
      <c r="DQ71" s="51"/>
      <c r="DR71" s="51"/>
      <c r="DS71" s="51"/>
      <c r="DT71" s="51"/>
      <c r="DU71" s="51"/>
      <c r="DV71" s="51"/>
      <c r="DW71" s="51"/>
      <c r="DX71" s="51"/>
      <c r="DY71" s="51"/>
      <c r="DZ71" s="51"/>
      <c r="EA71" s="51"/>
      <c r="EB71" s="51"/>
      <c r="EC71" s="51"/>
      <c r="ED71" s="51"/>
      <c r="EE71" s="167"/>
      <c r="EF71" s="2"/>
    </row>
    <row r="72" ht="12.75" customHeight="1">
      <c r="A72" s="191"/>
      <c r="B72" s="51"/>
      <c r="C72" s="51"/>
      <c r="D72" s="51"/>
      <c r="E72" s="51"/>
      <c r="F72" s="51"/>
      <c r="G72" s="51"/>
      <c r="H72" s="51"/>
      <c r="I72" s="51"/>
      <c r="J72" s="51"/>
      <c r="K72" s="51"/>
      <c r="L72" s="51"/>
      <c r="M72" s="51"/>
      <c r="N72" s="51"/>
      <c r="O72" s="51"/>
      <c r="P72" s="167"/>
      <c r="Q72" s="2"/>
      <c r="R72" s="191"/>
      <c r="S72" s="51"/>
      <c r="T72" s="51"/>
      <c r="U72" s="51"/>
      <c r="V72" s="51"/>
      <c r="W72" s="51"/>
      <c r="X72" s="51"/>
      <c r="Y72" s="51"/>
      <c r="Z72" s="51"/>
      <c r="AA72" s="51"/>
      <c r="AB72" s="51"/>
      <c r="AC72" s="51"/>
      <c r="AD72" s="51"/>
      <c r="AE72" s="51"/>
      <c r="AF72" s="51"/>
      <c r="AG72" s="167"/>
      <c r="AH72" s="2"/>
      <c r="AI72" s="191"/>
      <c r="AJ72" s="51"/>
      <c r="AK72" s="51"/>
      <c r="AL72" s="51"/>
      <c r="AM72" s="51"/>
      <c r="AN72" s="51"/>
      <c r="AO72" s="51"/>
      <c r="AP72" s="51"/>
      <c r="AQ72" s="51"/>
      <c r="AR72" s="51"/>
      <c r="AS72" s="51"/>
      <c r="AT72" s="51"/>
      <c r="AU72" s="51"/>
      <c r="AV72" s="51"/>
      <c r="AW72" s="51"/>
      <c r="AX72" s="167"/>
      <c r="AY72" s="2"/>
      <c r="AZ72" s="191"/>
      <c r="BA72" s="51"/>
      <c r="BB72" s="51"/>
      <c r="BC72" s="51"/>
      <c r="BD72" s="51"/>
      <c r="BE72" s="51"/>
      <c r="BF72" s="51"/>
      <c r="BG72" s="51"/>
      <c r="BH72" s="51"/>
      <c r="BI72" s="51"/>
      <c r="BJ72" s="51"/>
      <c r="BK72" s="51"/>
      <c r="BL72" s="51"/>
      <c r="BM72" s="51"/>
      <c r="BN72" s="51"/>
      <c r="BO72" s="167"/>
      <c r="BP72" s="2"/>
      <c r="BQ72" s="191"/>
      <c r="BR72" s="51"/>
      <c r="BS72" s="51"/>
      <c r="BT72" s="51"/>
      <c r="BU72" s="51"/>
      <c r="BV72" s="51"/>
      <c r="BW72" s="51"/>
      <c r="BX72" s="51"/>
      <c r="BY72" s="51"/>
      <c r="BZ72" s="51"/>
      <c r="CA72" s="51"/>
      <c r="CB72" s="51"/>
      <c r="CC72" s="51"/>
      <c r="CD72" s="51"/>
      <c r="CE72" s="51"/>
      <c r="CF72" s="167"/>
      <c r="CG72" s="2"/>
      <c r="CH72" s="191"/>
      <c r="CI72" s="51"/>
      <c r="CJ72" s="51"/>
      <c r="CK72" s="51"/>
      <c r="CL72" s="51"/>
      <c r="CM72" s="51"/>
      <c r="CN72" s="51"/>
      <c r="CO72" s="51"/>
      <c r="CP72" s="51"/>
      <c r="CQ72" s="51"/>
      <c r="CR72" s="51"/>
      <c r="CS72" s="51"/>
      <c r="CT72" s="51"/>
      <c r="CU72" s="51"/>
      <c r="CV72" s="51"/>
      <c r="CW72" s="167"/>
      <c r="CX72" s="2"/>
      <c r="CY72" s="191"/>
      <c r="CZ72" s="51"/>
      <c r="DA72" s="51"/>
      <c r="DB72" s="51"/>
      <c r="DC72" s="51"/>
      <c r="DD72" s="51"/>
      <c r="DE72" s="51"/>
      <c r="DF72" s="51"/>
      <c r="DG72" s="51"/>
      <c r="DH72" s="51"/>
      <c r="DI72" s="51"/>
      <c r="DJ72" s="51"/>
      <c r="DK72" s="51"/>
      <c r="DL72" s="51"/>
      <c r="DM72" s="51"/>
      <c r="DN72" s="167"/>
      <c r="DO72" s="2"/>
      <c r="DP72" s="191"/>
      <c r="DQ72" s="51"/>
      <c r="DR72" s="51"/>
      <c r="DS72" s="51"/>
      <c r="DT72" s="51"/>
      <c r="DU72" s="51"/>
      <c r="DV72" s="51"/>
      <c r="DW72" s="51"/>
      <c r="DX72" s="51"/>
      <c r="DY72" s="51"/>
      <c r="DZ72" s="51"/>
      <c r="EA72" s="51"/>
      <c r="EB72" s="51"/>
      <c r="EC72" s="51"/>
      <c r="ED72" s="51"/>
      <c r="EE72" s="167"/>
      <c r="EF72" s="2"/>
    </row>
    <row r="73" ht="12.75" customHeight="1">
      <c r="A73" s="191"/>
      <c r="B73" s="51"/>
      <c r="C73" s="51"/>
      <c r="D73" s="51"/>
      <c r="E73" s="51"/>
      <c r="F73" s="51"/>
      <c r="G73" s="51"/>
      <c r="H73" s="51"/>
      <c r="I73" s="51"/>
      <c r="J73" s="51"/>
      <c r="K73" s="51"/>
      <c r="L73" s="51"/>
      <c r="M73" s="51"/>
      <c r="N73" s="51"/>
      <c r="O73" s="51"/>
      <c r="P73" s="167"/>
      <c r="Q73" s="2"/>
      <c r="R73" s="191"/>
      <c r="S73" s="51"/>
      <c r="T73" s="51"/>
      <c r="U73" s="51"/>
      <c r="V73" s="51"/>
      <c r="W73" s="51"/>
      <c r="X73" s="51"/>
      <c r="Y73" s="51"/>
      <c r="Z73" s="51"/>
      <c r="AA73" s="51"/>
      <c r="AB73" s="51"/>
      <c r="AC73" s="51"/>
      <c r="AD73" s="51"/>
      <c r="AE73" s="51"/>
      <c r="AF73" s="51"/>
      <c r="AG73" s="167"/>
      <c r="AH73" s="2"/>
      <c r="AI73" s="191"/>
      <c r="AJ73" s="51"/>
      <c r="AK73" s="51"/>
      <c r="AL73" s="51"/>
      <c r="AM73" s="51"/>
      <c r="AN73" s="51"/>
      <c r="AO73" s="51"/>
      <c r="AP73" s="51"/>
      <c r="AQ73" s="51"/>
      <c r="AR73" s="51"/>
      <c r="AS73" s="51"/>
      <c r="AT73" s="51"/>
      <c r="AU73" s="51"/>
      <c r="AV73" s="51"/>
      <c r="AW73" s="51"/>
      <c r="AX73" s="167"/>
      <c r="AY73" s="2"/>
      <c r="AZ73" s="191"/>
      <c r="BA73" s="51"/>
      <c r="BB73" s="51"/>
      <c r="BC73" s="51"/>
      <c r="BD73" s="51"/>
      <c r="BE73" s="51"/>
      <c r="BF73" s="51"/>
      <c r="BG73" s="51"/>
      <c r="BH73" s="51"/>
      <c r="BI73" s="51"/>
      <c r="BJ73" s="51"/>
      <c r="BK73" s="51"/>
      <c r="BL73" s="51"/>
      <c r="BM73" s="51"/>
      <c r="BN73" s="51"/>
      <c r="BO73" s="167"/>
      <c r="BP73" s="2"/>
      <c r="BQ73" s="191"/>
      <c r="BR73" s="51"/>
      <c r="BS73" s="51"/>
      <c r="BT73" s="51"/>
      <c r="BU73" s="51"/>
      <c r="BV73" s="51"/>
      <c r="BW73" s="51"/>
      <c r="BX73" s="51"/>
      <c r="BY73" s="51"/>
      <c r="BZ73" s="51"/>
      <c r="CA73" s="51"/>
      <c r="CB73" s="51"/>
      <c r="CC73" s="51"/>
      <c r="CD73" s="51"/>
      <c r="CE73" s="51"/>
      <c r="CF73" s="167"/>
      <c r="CG73" s="2"/>
      <c r="CH73" s="191"/>
      <c r="CI73" s="51"/>
      <c r="CJ73" s="51"/>
      <c r="CK73" s="51"/>
      <c r="CL73" s="51"/>
      <c r="CM73" s="51"/>
      <c r="CN73" s="51"/>
      <c r="CO73" s="51"/>
      <c r="CP73" s="51"/>
      <c r="CQ73" s="51"/>
      <c r="CR73" s="51"/>
      <c r="CS73" s="51"/>
      <c r="CT73" s="51"/>
      <c r="CU73" s="51"/>
      <c r="CV73" s="51"/>
      <c r="CW73" s="167"/>
      <c r="CX73" s="2"/>
      <c r="CY73" s="191"/>
      <c r="CZ73" s="51"/>
      <c r="DA73" s="51"/>
      <c r="DB73" s="51"/>
      <c r="DC73" s="51"/>
      <c r="DD73" s="51"/>
      <c r="DE73" s="51"/>
      <c r="DF73" s="51"/>
      <c r="DG73" s="51"/>
      <c r="DH73" s="51"/>
      <c r="DI73" s="51"/>
      <c r="DJ73" s="51"/>
      <c r="DK73" s="51"/>
      <c r="DL73" s="51"/>
      <c r="DM73" s="51"/>
      <c r="DN73" s="167"/>
      <c r="DO73" s="2"/>
      <c r="DP73" s="191"/>
      <c r="DQ73" s="51"/>
      <c r="DR73" s="51"/>
      <c r="DS73" s="51"/>
      <c r="DT73" s="51"/>
      <c r="DU73" s="51"/>
      <c r="DV73" s="51"/>
      <c r="DW73" s="51"/>
      <c r="DX73" s="51"/>
      <c r="DY73" s="51"/>
      <c r="DZ73" s="51"/>
      <c r="EA73" s="51"/>
      <c r="EB73" s="51"/>
      <c r="EC73" s="51"/>
      <c r="ED73" s="51"/>
      <c r="EE73" s="167"/>
      <c r="EF73" s="2"/>
    </row>
    <row r="74" ht="12.75" customHeight="1">
      <c r="A74" s="191"/>
      <c r="B74" s="51"/>
      <c r="C74" s="51"/>
      <c r="D74" s="51"/>
      <c r="E74" s="51"/>
      <c r="F74" s="51"/>
      <c r="G74" s="51"/>
      <c r="H74" s="51"/>
      <c r="I74" s="51"/>
      <c r="J74" s="51"/>
      <c r="K74" s="51"/>
      <c r="L74" s="51"/>
      <c r="M74" s="51"/>
      <c r="N74" s="51"/>
      <c r="O74" s="51"/>
      <c r="P74" s="167"/>
      <c r="Q74" s="2"/>
      <c r="R74" s="191"/>
      <c r="S74" s="51"/>
      <c r="T74" s="51"/>
      <c r="U74" s="51"/>
      <c r="V74" s="51"/>
      <c r="W74" s="51"/>
      <c r="X74" s="51"/>
      <c r="Y74" s="51"/>
      <c r="Z74" s="51"/>
      <c r="AA74" s="51"/>
      <c r="AB74" s="51"/>
      <c r="AC74" s="51"/>
      <c r="AD74" s="51"/>
      <c r="AE74" s="51"/>
      <c r="AF74" s="51"/>
      <c r="AG74" s="167"/>
      <c r="AH74" s="2"/>
      <c r="AI74" s="191"/>
      <c r="AJ74" s="51"/>
      <c r="AK74" s="51"/>
      <c r="AL74" s="51"/>
      <c r="AM74" s="51"/>
      <c r="AN74" s="51"/>
      <c r="AO74" s="51"/>
      <c r="AP74" s="51"/>
      <c r="AQ74" s="51"/>
      <c r="AR74" s="51"/>
      <c r="AS74" s="51"/>
      <c r="AT74" s="51"/>
      <c r="AU74" s="51"/>
      <c r="AV74" s="51"/>
      <c r="AW74" s="51"/>
      <c r="AX74" s="167"/>
      <c r="AY74" s="2"/>
      <c r="AZ74" s="191"/>
      <c r="BA74" s="51"/>
      <c r="BB74" s="51"/>
      <c r="BC74" s="51"/>
      <c r="BD74" s="51"/>
      <c r="BE74" s="51"/>
      <c r="BF74" s="51"/>
      <c r="BG74" s="51"/>
      <c r="BH74" s="51"/>
      <c r="BI74" s="51"/>
      <c r="BJ74" s="51"/>
      <c r="BK74" s="51"/>
      <c r="BL74" s="51"/>
      <c r="BM74" s="51"/>
      <c r="BN74" s="51"/>
      <c r="BO74" s="167"/>
      <c r="BP74" s="2"/>
      <c r="BQ74" s="191"/>
      <c r="BR74" s="51"/>
      <c r="BS74" s="51"/>
      <c r="BT74" s="51"/>
      <c r="BU74" s="51"/>
      <c r="BV74" s="51"/>
      <c r="BW74" s="51"/>
      <c r="BX74" s="51"/>
      <c r="BY74" s="51"/>
      <c r="BZ74" s="51"/>
      <c r="CA74" s="51"/>
      <c r="CB74" s="51"/>
      <c r="CC74" s="51"/>
      <c r="CD74" s="51"/>
      <c r="CE74" s="51"/>
      <c r="CF74" s="167"/>
      <c r="CG74" s="2"/>
      <c r="CH74" s="191"/>
      <c r="CI74" s="51"/>
      <c r="CJ74" s="51"/>
      <c r="CK74" s="51"/>
      <c r="CL74" s="51"/>
      <c r="CM74" s="51"/>
      <c r="CN74" s="51"/>
      <c r="CO74" s="51"/>
      <c r="CP74" s="51"/>
      <c r="CQ74" s="51"/>
      <c r="CR74" s="51"/>
      <c r="CS74" s="51"/>
      <c r="CT74" s="51"/>
      <c r="CU74" s="51"/>
      <c r="CV74" s="51"/>
      <c r="CW74" s="167"/>
      <c r="CX74" s="2"/>
      <c r="CY74" s="191"/>
      <c r="CZ74" s="51"/>
      <c r="DA74" s="51"/>
      <c r="DB74" s="51"/>
      <c r="DC74" s="51"/>
      <c r="DD74" s="51"/>
      <c r="DE74" s="51"/>
      <c r="DF74" s="51"/>
      <c r="DG74" s="51"/>
      <c r="DH74" s="51"/>
      <c r="DI74" s="51"/>
      <c r="DJ74" s="51"/>
      <c r="DK74" s="51"/>
      <c r="DL74" s="51"/>
      <c r="DM74" s="51"/>
      <c r="DN74" s="167"/>
      <c r="DO74" s="2"/>
      <c r="DP74" s="191"/>
      <c r="DQ74" s="51"/>
      <c r="DR74" s="51"/>
      <c r="DS74" s="51"/>
      <c r="DT74" s="51"/>
      <c r="DU74" s="51"/>
      <c r="DV74" s="51"/>
      <c r="DW74" s="51"/>
      <c r="DX74" s="51"/>
      <c r="DY74" s="51"/>
      <c r="DZ74" s="51"/>
      <c r="EA74" s="51"/>
      <c r="EB74" s="51"/>
      <c r="EC74" s="51"/>
      <c r="ED74" s="51"/>
      <c r="EE74" s="167"/>
      <c r="EF74" s="2"/>
    </row>
    <row r="75" ht="12.75" customHeight="1">
      <c r="A75" s="191"/>
      <c r="B75" s="51"/>
      <c r="C75" s="51"/>
      <c r="D75" s="51"/>
      <c r="E75" s="51"/>
      <c r="F75" s="51"/>
      <c r="G75" s="51"/>
      <c r="H75" s="51"/>
      <c r="I75" s="51"/>
      <c r="J75" s="51"/>
      <c r="K75" s="51"/>
      <c r="L75" s="51"/>
      <c r="M75" s="51"/>
      <c r="N75" s="51"/>
      <c r="O75" s="51"/>
      <c r="P75" s="167"/>
      <c r="Q75" s="2"/>
      <c r="R75" s="191"/>
      <c r="S75" s="51"/>
      <c r="T75" s="51"/>
      <c r="U75" s="51"/>
      <c r="V75" s="51"/>
      <c r="W75" s="51"/>
      <c r="X75" s="51"/>
      <c r="Y75" s="51"/>
      <c r="Z75" s="51"/>
      <c r="AA75" s="51"/>
      <c r="AB75" s="51"/>
      <c r="AC75" s="51"/>
      <c r="AD75" s="51"/>
      <c r="AE75" s="51"/>
      <c r="AF75" s="51"/>
      <c r="AG75" s="167"/>
      <c r="AH75" s="2"/>
      <c r="AI75" s="191"/>
      <c r="AJ75" s="51"/>
      <c r="AK75" s="51"/>
      <c r="AL75" s="51"/>
      <c r="AM75" s="51"/>
      <c r="AN75" s="51"/>
      <c r="AO75" s="51"/>
      <c r="AP75" s="51"/>
      <c r="AQ75" s="51"/>
      <c r="AR75" s="51"/>
      <c r="AS75" s="51"/>
      <c r="AT75" s="51"/>
      <c r="AU75" s="51"/>
      <c r="AV75" s="51"/>
      <c r="AW75" s="51"/>
      <c r="AX75" s="167"/>
      <c r="AY75" s="2"/>
      <c r="AZ75" s="191"/>
      <c r="BA75" s="51"/>
      <c r="BB75" s="51"/>
      <c r="BC75" s="51"/>
      <c r="BD75" s="51"/>
      <c r="BE75" s="51"/>
      <c r="BF75" s="51"/>
      <c r="BG75" s="51"/>
      <c r="BH75" s="51"/>
      <c r="BI75" s="51"/>
      <c r="BJ75" s="51"/>
      <c r="BK75" s="51"/>
      <c r="BL75" s="51"/>
      <c r="BM75" s="51"/>
      <c r="BN75" s="51"/>
      <c r="BO75" s="167"/>
      <c r="BP75" s="2"/>
      <c r="BQ75" s="191"/>
      <c r="BR75" s="51"/>
      <c r="BS75" s="51"/>
      <c r="BT75" s="51"/>
      <c r="BU75" s="51"/>
      <c r="BV75" s="51"/>
      <c r="BW75" s="51"/>
      <c r="BX75" s="51"/>
      <c r="BY75" s="51"/>
      <c r="BZ75" s="51"/>
      <c r="CA75" s="51"/>
      <c r="CB75" s="51"/>
      <c r="CC75" s="51"/>
      <c r="CD75" s="51"/>
      <c r="CE75" s="51"/>
      <c r="CF75" s="167"/>
      <c r="CG75" s="2"/>
      <c r="CH75" s="191"/>
      <c r="CI75" s="51"/>
      <c r="CJ75" s="51"/>
      <c r="CK75" s="51"/>
      <c r="CL75" s="51"/>
      <c r="CM75" s="51"/>
      <c r="CN75" s="51"/>
      <c r="CO75" s="51"/>
      <c r="CP75" s="51"/>
      <c r="CQ75" s="51"/>
      <c r="CR75" s="51"/>
      <c r="CS75" s="51"/>
      <c r="CT75" s="51"/>
      <c r="CU75" s="51"/>
      <c r="CV75" s="51"/>
      <c r="CW75" s="167"/>
      <c r="CX75" s="2"/>
      <c r="CY75" s="191"/>
      <c r="CZ75" s="51"/>
      <c r="DA75" s="51"/>
      <c r="DB75" s="51"/>
      <c r="DC75" s="51"/>
      <c r="DD75" s="51"/>
      <c r="DE75" s="51"/>
      <c r="DF75" s="51"/>
      <c r="DG75" s="51"/>
      <c r="DH75" s="51"/>
      <c r="DI75" s="51"/>
      <c r="DJ75" s="51"/>
      <c r="DK75" s="51"/>
      <c r="DL75" s="51"/>
      <c r="DM75" s="51"/>
      <c r="DN75" s="167"/>
      <c r="DO75" s="2"/>
      <c r="DP75" s="191"/>
      <c r="DQ75" s="51"/>
      <c r="DR75" s="51"/>
      <c r="DS75" s="51"/>
      <c r="DT75" s="51"/>
      <c r="DU75" s="51"/>
      <c r="DV75" s="51"/>
      <c r="DW75" s="51"/>
      <c r="DX75" s="51"/>
      <c r="DY75" s="51"/>
      <c r="DZ75" s="51"/>
      <c r="EA75" s="51"/>
      <c r="EB75" s="51"/>
      <c r="EC75" s="51"/>
      <c r="ED75" s="51"/>
      <c r="EE75" s="167"/>
      <c r="EF75" s="2"/>
    </row>
    <row r="76" ht="12.75" customHeight="1">
      <c r="A76" s="191"/>
      <c r="B76" s="51"/>
      <c r="C76" s="51"/>
      <c r="D76" s="51"/>
      <c r="E76" s="51"/>
      <c r="F76" s="51"/>
      <c r="G76" s="51"/>
      <c r="H76" s="51"/>
      <c r="I76" s="51"/>
      <c r="J76" s="51"/>
      <c r="K76" s="51"/>
      <c r="L76" s="51"/>
      <c r="M76" s="51"/>
      <c r="N76" s="51"/>
      <c r="O76" s="51"/>
      <c r="P76" s="167"/>
      <c r="Q76" s="2"/>
      <c r="R76" s="191"/>
      <c r="S76" s="51"/>
      <c r="T76" s="51"/>
      <c r="U76" s="51"/>
      <c r="V76" s="51"/>
      <c r="W76" s="51"/>
      <c r="X76" s="51"/>
      <c r="Y76" s="51"/>
      <c r="Z76" s="51"/>
      <c r="AA76" s="51"/>
      <c r="AB76" s="51"/>
      <c r="AC76" s="51"/>
      <c r="AD76" s="51"/>
      <c r="AE76" s="51"/>
      <c r="AF76" s="51"/>
      <c r="AG76" s="167"/>
      <c r="AH76" s="2"/>
      <c r="AI76" s="191"/>
      <c r="AJ76" s="51"/>
      <c r="AK76" s="51"/>
      <c r="AL76" s="51"/>
      <c r="AM76" s="51"/>
      <c r="AN76" s="51"/>
      <c r="AO76" s="51"/>
      <c r="AP76" s="51"/>
      <c r="AQ76" s="51"/>
      <c r="AR76" s="51"/>
      <c r="AS76" s="51"/>
      <c r="AT76" s="51"/>
      <c r="AU76" s="51"/>
      <c r="AV76" s="51"/>
      <c r="AW76" s="51"/>
      <c r="AX76" s="167"/>
      <c r="AY76" s="2"/>
      <c r="AZ76" s="191"/>
      <c r="BA76" s="51"/>
      <c r="BB76" s="51"/>
      <c r="BC76" s="51"/>
      <c r="BD76" s="51"/>
      <c r="BE76" s="51"/>
      <c r="BF76" s="51"/>
      <c r="BG76" s="51"/>
      <c r="BH76" s="51"/>
      <c r="BI76" s="51"/>
      <c r="BJ76" s="51"/>
      <c r="BK76" s="51"/>
      <c r="BL76" s="51"/>
      <c r="BM76" s="51"/>
      <c r="BN76" s="51"/>
      <c r="BO76" s="167"/>
      <c r="BP76" s="2"/>
      <c r="BQ76" s="191"/>
      <c r="BR76" s="51"/>
      <c r="BS76" s="51"/>
      <c r="BT76" s="51"/>
      <c r="BU76" s="51"/>
      <c r="BV76" s="51"/>
      <c r="BW76" s="51"/>
      <c r="BX76" s="51"/>
      <c r="BY76" s="51"/>
      <c r="BZ76" s="51"/>
      <c r="CA76" s="51"/>
      <c r="CB76" s="51"/>
      <c r="CC76" s="51"/>
      <c r="CD76" s="51"/>
      <c r="CE76" s="51"/>
      <c r="CF76" s="167"/>
      <c r="CG76" s="2"/>
      <c r="CH76" s="191"/>
      <c r="CI76" s="51"/>
      <c r="CJ76" s="51"/>
      <c r="CK76" s="51"/>
      <c r="CL76" s="51"/>
      <c r="CM76" s="51"/>
      <c r="CN76" s="51"/>
      <c r="CO76" s="51"/>
      <c r="CP76" s="51"/>
      <c r="CQ76" s="51"/>
      <c r="CR76" s="51"/>
      <c r="CS76" s="51"/>
      <c r="CT76" s="51"/>
      <c r="CU76" s="51"/>
      <c r="CV76" s="51"/>
      <c r="CW76" s="167"/>
      <c r="CX76" s="2"/>
      <c r="CY76" s="191"/>
      <c r="CZ76" s="51"/>
      <c r="DA76" s="51"/>
      <c r="DB76" s="51"/>
      <c r="DC76" s="51"/>
      <c r="DD76" s="51"/>
      <c r="DE76" s="51"/>
      <c r="DF76" s="51"/>
      <c r="DG76" s="51"/>
      <c r="DH76" s="51"/>
      <c r="DI76" s="51"/>
      <c r="DJ76" s="51"/>
      <c r="DK76" s="51"/>
      <c r="DL76" s="51"/>
      <c r="DM76" s="51"/>
      <c r="DN76" s="167"/>
      <c r="DO76" s="2"/>
      <c r="DP76" s="191"/>
      <c r="DQ76" s="51"/>
      <c r="DR76" s="51"/>
      <c r="DS76" s="51"/>
      <c r="DT76" s="51"/>
      <c r="DU76" s="51"/>
      <c r="DV76" s="51"/>
      <c r="DW76" s="51"/>
      <c r="DX76" s="51"/>
      <c r="DY76" s="51"/>
      <c r="DZ76" s="51"/>
      <c r="EA76" s="51"/>
      <c r="EB76" s="51"/>
      <c r="EC76" s="51"/>
      <c r="ED76" s="51"/>
      <c r="EE76" s="167"/>
      <c r="EF76" s="2"/>
    </row>
    <row r="77" ht="12.75" customHeight="1">
      <c r="A77" s="191"/>
      <c r="B77" s="51"/>
      <c r="C77" s="51"/>
      <c r="D77" s="51"/>
      <c r="E77" s="51"/>
      <c r="F77" s="51"/>
      <c r="G77" s="51"/>
      <c r="H77" s="51"/>
      <c r="I77" s="51"/>
      <c r="J77" s="51"/>
      <c r="K77" s="51"/>
      <c r="L77" s="51"/>
      <c r="M77" s="51"/>
      <c r="N77" s="51"/>
      <c r="O77" s="51"/>
      <c r="P77" s="167"/>
      <c r="Q77" s="2"/>
      <c r="R77" s="191"/>
      <c r="S77" s="51"/>
      <c r="T77" s="51"/>
      <c r="U77" s="51"/>
      <c r="V77" s="51"/>
      <c r="W77" s="51"/>
      <c r="X77" s="51"/>
      <c r="Y77" s="51"/>
      <c r="Z77" s="51"/>
      <c r="AA77" s="51"/>
      <c r="AB77" s="51"/>
      <c r="AC77" s="51"/>
      <c r="AD77" s="51"/>
      <c r="AE77" s="51"/>
      <c r="AF77" s="51"/>
      <c r="AG77" s="167"/>
      <c r="AH77" s="2"/>
      <c r="AI77" s="191"/>
      <c r="AJ77" s="51"/>
      <c r="AK77" s="51"/>
      <c r="AL77" s="51"/>
      <c r="AM77" s="51"/>
      <c r="AN77" s="51"/>
      <c r="AO77" s="51"/>
      <c r="AP77" s="51"/>
      <c r="AQ77" s="51"/>
      <c r="AR77" s="51"/>
      <c r="AS77" s="51"/>
      <c r="AT77" s="51"/>
      <c r="AU77" s="51"/>
      <c r="AV77" s="51"/>
      <c r="AW77" s="51"/>
      <c r="AX77" s="167"/>
      <c r="AY77" s="2"/>
      <c r="AZ77" s="191"/>
      <c r="BA77" s="51"/>
      <c r="BB77" s="51"/>
      <c r="BC77" s="51"/>
      <c r="BD77" s="51"/>
      <c r="BE77" s="51"/>
      <c r="BF77" s="51"/>
      <c r="BG77" s="51"/>
      <c r="BH77" s="51"/>
      <c r="BI77" s="51"/>
      <c r="BJ77" s="51"/>
      <c r="BK77" s="51"/>
      <c r="BL77" s="51"/>
      <c r="BM77" s="51"/>
      <c r="BN77" s="51"/>
      <c r="BO77" s="167"/>
      <c r="BP77" s="2"/>
      <c r="BQ77" s="191"/>
      <c r="BR77" s="51"/>
      <c r="BS77" s="51"/>
      <c r="BT77" s="51"/>
      <c r="BU77" s="51"/>
      <c r="BV77" s="51"/>
      <c r="BW77" s="51"/>
      <c r="BX77" s="51"/>
      <c r="BY77" s="51"/>
      <c r="BZ77" s="51"/>
      <c r="CA77" s="51"/>
      <c r="CB77" s="51"/>
      <c r="CC77" s="51"/>
      <c r="CD77" s="51"/>
      <c r="CE77" s="51"/>
      <c r="CF77" s="167"/>
      <c r="CG77" s="2"/>
      <c r="CH77" s="191"/>
      <c r="CI77" s="51"/>
      <c r="CJ77" s="51"/>
      <c r="CK77" s="51"/>
      <c r="CL77" s="51"/>
      <c r="CM77" s="51"/>
      <c r="CN77" s="51"/>
      <c r="CO77" s="51"/>
      <c r="CP77" s="51"/>
      <c r="CQ77" s="51"/>
      <c r="CR77" s="51"/>
      <c r="CS77" s="51"/>
      <c r="CT77" s="51"/>
      <c r="CU77" s="51"/>
      <c r="CV77" s="51"/>
      <c r="CW77" s="167"/>
      <c r="CX77" s="2"/>
      <c r="CY77" s="191"/>
      <c r="CZ77" s="51"/>
      <c r="DA77" s="51"/>
      <c r="DB77" s="51"/>
      <c r="DC77" s="51"/>
      <c r="DD77" s="51"/>
      <c r="DE77" s="51"/>
      <c r="DF77" s="51"/>
      <c r="DG77" s="51"/>
      <c r="DH77" s="51"/>
      <c r="DI77" s="51"/>
      <c r="DJ77" s="51"/>
      <c r="DK77" s="51"/>
      <c r="DL77" s="51"/>
      <c r="DM77" s="51"/>
      <c r="DN77" s="167"/>
      <c r="DO77" s="2"/>
      <c r="DP77" s="191"/>
      <c r="DQ77" s="51"/>
      <c r="DR77" s="51"/>
      <c r="DS77" s="51"/>
      <c r="DT77" s="51"/>
      <c r="DU77" s="51"/>
      <c r="DV77" s="51"/>
      <c r="DW77" s="51"/>
      <c r="DX77" s="51"/>
      <c r="DY77" s="51"/>
      <c r="DZ77" s="51"/>
      <c r="EA77" s="51"/>
      <c r="EB77" s="51"/>
      <c r="EC77" s="51"/>
      <c r="ED77" s="51"/>
      <c r="EE77" s="167"/>
      <c r="EF77" s="2"/>
    </row>
    <row r="78" ht="12.75" customHeight="1">
      <c r="A78" s="191"/>
      <c r="B78" s="51"/>
      <c r="C78" s="51"/>
      <c r="D78" s="51"/>
      <c r="E78" s="51"/>
      <c r="F78" s="51"/>
      <c r="G78" s="51"/>
      <c r="H78" s="51"/>
      <c r="I78" s="51"/>
      <c r="J78" s="51"/>
      <c r="K78" s="51"/>
      <c r="L78" s="51"/>
      <c r="M78" s="51"/>
      <c r="N78" s="51"/>
      <c r="O78" s="51"/>
      <c r="P78" s="167"/>
      <c r="Q78" s="2"/>
      <c r="R78" s="191"/>
      <c r="S78" s="51"/>
      <c r="T78" s="51"/>
      <c r="U78" s="51"/>
      <c r="V78" s="51"/>
      <c r="W78" s="51"/>
      <c r="X78" s="51"/>
      <c r="Y78" s="51"/>
      <c r="Z78" s="51"/>
      <c r="AA78" s="51"/>
      <c r="AB78" s="51"/>
      <c r="AC78" s="51"/>
      <c r="AD78" s="51"/>
      <c r="AE78" s="51"/>
      <c r="AF78" s="51"/>
      <c r="AG78" s="167"/>
      <c r="AH78" s="2"/>
      <c r="AI78" s="191"/>
      <c r="AJ78" s="51"/>
      <c r="AK78" s="51"/>
      <c r="AL78" s="51"/>
      <c r="AM78" s="51"/>
      <c r="AN78" s="51"/>
      <c r="AO78" s="51"/>
      <c r="AP78" s="51"/>
      <c r="AQ78" s="51"/>
      <c r="AR78" s="51"/>
      <c r="AS78" s="51"/>
      <c r="AT78" s="51"/>
      <c r="AU78" s="51"/>
      <c r="AV78" s="51"/>
      <c r="AW78" s="51"/>
      <c r="AX78" s="167"/>
      <c r="AY78" s="2"/>
      <c r="AZ78" s="191"/>
      <c r="BA78" s="51"/>
      <c r="BB78" s="51"/>
      <c r="BC78" s="51"/>
      <c r="BD78" s="51"/>
      <c r="BE78" s="51"/>
      <c r="BF78" s="51"/>
      <c r="BG78" s="51"/>
      <c r="BH78" s="51"/>
      <c r="BI78" s="51"/>
      <c r="BJ78" s="51"/>
      <c r="BK78" s="51"/>
      <c r="BL78" s="51"/>
      <c r="BM78" s="51"/>
      <c r="BN78" s="51"/>
      <c r="BO78" s="167"/>
      <c r="BP78" s="2"/>
      <c r="BQ78" s="191"/>
      <c r="BR78" s="51"/>
      <c r="BS78" s="51"/>
      <c r="BT78" s="51"/>
      <c r="BU78" s="51"/>
      <c r="BV78" s="51"/>
      <c r="BW78" s="51"/>
      <c r="BX78" s="51"/>
      <c r="BY78" s="51"/>
      <c r="BZ78" s="51"/>
      <c r="CA78" s="51"/>
      <c r="CB78" s="51"/>
      <c r="CC78" s="51"/>
      <c r="CD78" s="51"/>
      <c r="CE78" s="51"/>
      <c r="CF78" s="167"/>
      <c r="CG78" s="2"/>
      <c r="CH78" s="191"/>
      <c r="CI78" s="51"/>
      <c r="CJ78" s="51"/>
      <c r="CK78" s="51"/>
      <c r="CL78" s="51"/>
      <c r="CM78" s="51"/>
      <c r="CN78" s="51"/>
      <c r="CO78" s="51"/>
      <c r="CP78" s="51"/>
      <c r="CQ78" s="51"/>
      <c r="CR78" s="51"/>
      <c r="CS78" s="51"/>
      <c r="CT78" s="51"/>
      <c r="CU78" s="51"/>
      <c r="CV78" s="51"/>
      <c r="CW78" s="167"/>
      <c r="CX78" s="2"/>
      <c r="CY78" s="191"/>
      <c r="CZ78" s="51"/>
      <c r="DA78" s="51"/>
      <c r="DB78" s="51"/>
      <c r="DC78" s="51"/>
      <c r="DD78" s="51"/>
      <c r="DE78" s="51"/>
      <c r="DF78" s="51"/>
      <c r="DG78" s="51"/>
      <c r="DH78" s="51"/>
      <c r="DI78" s="51"/>
      <c r="DJ78" s="51"/>
      <c r="DK78" s="51"/>
      <c r="DL78" s="51"/>
      <c r="DM78" s="51"/>
      <c r="DN78" s="167"/>
      <c r="DO78" s="2"/>
      <c r="DP78" s="191"/>
      <c r="DQ78" s="51"/>
      <c r="DR78" s="51"/>
      <c r="DS78" s="51"/>
      <c r="DT78" s="51"/>
      <c r="DU78" s="51"/>
      <c r="DV78" s="51"/>
      <c r="DW78" s="51"/>
      <c r="DX78" s="51"/>
      <c r="DY78" s="51"/>
      <c r="DZ78" s="51"/>
      <c r="EA78" s="51"/>
      <c r="EB78" s="51"/>
      <c r="EC78" s="51"/>
      <c r="ED78" s="51"/>
      <c r="EE78" s="167"/>
      <c r="EF78" s="2"/>
    </row>
    <row r="79" ht="12.75" customHeight="1">
      <c r="A79" s="191"/>
      <c r="B79" s="51"/>
      <c r="C79" s="51"/>
      <c r="D79" s="51"/>
      <c r="E79" s="51"/>
      <c r="F79" s="51"/>
      <c r="G79" s="51"/>
      <c r="H79" s="51"/>
      <c r="I79" s="51"/>
      <c r="J79" s="51"/>
      <c r="K79" s="51"/>
      <c r="L79" s="51"/>
      <c r="M79" s="51"/>
      <c r="N79" s="51"/>
      <c r="O79" s="51"/>
      <c r="P79" s="167"/>
      <c r="Q79" s="2"/>
      <c r="R79" s="191"/>
      <c r="S79" s="51"/>
      <c r="T79" s="51"/>
      <c r="U79" s="51"/>
      <c r="V79" s="51"/>
      <c r="W79" s="51"/>
      <c r="X79" s="51"/>
      <c r="Y79" s="51"/>
      <c r="Z79" s="51"/>
      <c r="AA79" s="51"/>
      <c r="AB79" s="51"/>
      <c r="AC79" s="51"/>
      <c r="AD79" s="51"/>
      <c r="AE79" s="51"/>
      <c r="AF79" s="51"/>
      <c r="AG79" s="167"/>
      <c r="AH79" s="2"/>
      <c r="AI79" s="191"/>
      <c r="AJ79" s="51"/>
      <c r="AK79" s="51"/>
      <c r="AL79" s="51"/>
      <c r="AM79" s="51"/>
      <c r="AN79" s="51"/>
      <c r="AO79" s="51"/>
      <c r="AP79" s="51"/>
      <c r="AQ79" s="51"/>
      <c r="AR79" s="51"/>
      <c r="AS79" s="51"/>
      <c r="AT79" s="51"/>
      <c r="AU79" s="51"/>
      <c r="AV79" s="51"/>
      <c r="AW79" s="51"/>
      <c r="AX79" s="167"/>
      <c r="AY79" s="2"/>
      <c r="AZ79" s="191"/>
      <c r="BA79" s="51"/>
      <c r="BB79" s="51"/>
      <c r="BC79" s="51"/>
      <c r="BD79" s="51"/>
      <c r="BE79" s="51"/>
      <c r="BF79" s="51"/>
      <c r="BG79" s="51"/>
      <c r="BH79" s="51"/>
      <c r="BI79" s="51"/>
      <c r="BJ79" s="51"/>
      <c r="BK79" s="51"/>
      <c r="BL79" s="51"/>
      <c r="BM79" s="51"/>
      <c r="BN79" s="51"/>
      <c r="BO79" s="167"/>
      <c r="BP79" s="2"/>
      <c r="BQ79" s="191"/>
      <c r="BR79" s="51"/>
      <c r="BS79" s="51"/>
      <c r="BT79" s="51"/>
      <c r="BU79" s="51"/>
      <c r="BV79" s="51"/>
      <c r="BW79" s="51"/>
      <c r="BX79" s="51"/>
      <c r="BY79" s="51"/>
      <c r="BZ79" s="51"/>
      <c r="CA79" s="51"/>
      <c r="CB79" s="51"/>
      <c r="CC79" s="51"/>
      <c r="CD79" s="51"/>
      <c r="CE79" s="51"/>
      <c r="CF79" s="167"/>
      <c r="CG79" s="2"/>
      <c r="CH79" s="191"/>
      <c r="CI79" s="51"/>
      <c r="CJ79" s="51"/>
      <c r="CK79" s="51"/>
      <c r="CL79" s="51"/>
      <c r="CM79" s="51"/>
      <c r="CN79" s="51"/>
      <c r="CO79" s="51"/>
      <c r="CP79" s="51"/>
      <c r="CQ79" s="51"/>
      <c r="CR79" s="51"/>
      <c r="CS79" s="51"/>
      <c r="CT79" s="51"/>
      <c r="CU79" s="51"/>
      <c r="CV79" s="51"/>
      <c r="CW79" s="167"/>
      <c r="CX79" s="2"/>
      <c r="CY79" s="191"/>
      <c r="CZ79" s="51"/>
      <c r="DA79" s="51"/>
      <c r="DB79" s="51"/>
      <c r="DC79" s="51"/>
      <c r="DD79" s="51"/>
      <c r="DE79" s="51"/>
      <c r="DF79" s="51"/>
      <c r="DG79" s="51"/>
      <c r="DH79" s="51"/>
      <c r="DI79" s="51"/>
      <c r="DJ79" s="51"/>
      <c r="DK79" s="51"/>
      <c r="DL79" s="51"/>
      <c r="DM79" s="51"/>
      <c r="DN79" s="167"/>
      <c r="DO79" s="2"/>
      <c r="DP79" s="191"/>
      <c r="DQ79" s="51"/>
      <c r="DR79" s="51"/>
      <c r="DS79" s="51"/>
      <c r="DT79" s="51"/>
      <c r="DU79" s="51"/>
      <c r="DV79" s="51"/>
      <c r="DW79" s="51"/>
      <c r="DX79" s="51"/>
      <c r="DY79" s="51"/>
      <c r="DZ79" s="51"/>
      <c r="EA79" s="51"/>
      <c r="EB79" s="51"/>
      <c r="EC79" s="51"/>
      <c r="ED79" s="51"/>
      <c r="EE79" s="167"/>
      <c r="EF79" s="2"/>
    </row>
    <row r="80" ht="12.75" customHeight="1">
      <c r="A80" s="191"/>
      <c r="B80" s="51"/>
      <c r="C80" s="51"/>
      <c r="D80" s="51"/>
      <c r="E80" s="51"/>
      <c r="F80" s="51"/>
      <c r="G80" s="51"/>
      <c r="H80" s="51"/>
      <c r="I80" s="51"/>
      <c r="J80" s="51"/>
      <c r="K80" s="51"/>
      <c r="L80" s="51"/>
      <c r="M80" s="51"/>
      <c r="N80" s="51"/>
      <c r="O80" s="51"/>
      <c r="P80" s="167"/>
      <c r="Q80" s="2"/>
      <c r="R80" s="191"/>
      <c r="S80" s="51"/>
      <c r="T80" s="51"/>
      <c r="U80" s="51"/>
      <c r="V80" s="51"/>
      <c r="W80" s="51"/>
      <c r="X80" s="51"/>
      <c r="Y80" s="51"/>
      <c r="Z80" s="51"/>
      <c r="AA80" s="51"/>
      <c r="AB80" s="51"/>
      <c r="AC80" s="51"/>
      <c r="AD80" s="51"/>
      <c r="AE80" s="51"/>
      <c r="AF80" s="51"/>
      <c r="AG80" s="167"/>
      <c r="AH80" s="2"/>
      <c r="AI80" s="191"/>
      <c r="AJ80" s="51"/>
      <c r="AK80" s="51"/>
      <c r="AL80" s="51"/>
      <c r="AM80" s="51"/>
      <c r="AN80" s="51"/>
      <c r="AO80" s="51"/>
      <c r="AP80" s="51"/>
      <c r="AQ80" s="51"/>
      <c r="AR80" s="51"/>
      <c r="AS80" s="51"/>
      <c r="AT80" s="51"/>
      <c r="AU80" s="51"/>
      <c r="AV80" s="51"/>
      <c r="AW80" s="51"/>
      <c r="AX80" s="167"/>
      <c r="AY80" s="2"/>
      <c r="AZ80" s="191"/>
      <c r="BA80" s="51"/>
      <c r="BB80" s="51"/>
      <c r="BC80" s="51"/>
      <c r="BD80" s="51"/>
      <c r="BE80" s="51"/>
      <c r="BF80" s="51"/>
      <c r="BG80" s="51"/>
      <c r="BH80" s="51"/>
      <c r="BI80" s="51"/>
      <c r="BJ80" s="51"/>
      <c r="BK80" s="51"/>
      <c r="BL80" s="51"/>
      <c r="BM80" s="51"/>
      <c r="BN80" s="51"/>
      <c r="BO80" s="167"/>
      <c r="BP80" s="2"/>
      <c r="BQ80" s="191"/>
      <c r="BR80" s="51"/>
      <c r="BS80" s="51"/>
      <c r="BT80" s="51"/>
      <c r="BU80" s="51"/>
      <c r="BV80" s="51"/>
      <c r="BW80" s="51"/>
      <c r="BX80" s="51"/>
      <c r="BY80" s="51"/>
      <c r="BZ80" s="51"/>
      <c r="CA80" s="51"/>
      <c r="CB80" s="51"/>
      <c r="CC80" s="51"/>
      <c r="CD80" s="51"/>
      <c r="CE80" s="51"/>
      <c r="CF80" s="167"/>
      <c r="CG80" s="2"/>
      <c r="CH80" s="191"/>
      <c r="CI80" s="51"/>
      <c r="CJ80" s="51"/>
      <c r="CK80" s="51"/>
      <c r="CL80" s="51"/>
      <c r="CM80" s="51"/>
      <c r="CN80" s="51"/>
      <c r="CO80" s="51"/>
      <c r="CP80" s="51"/>
      <c r="CQ80" s="51"/>
      <c r="CR80" s="51"/>
      <c r="CS80" s="51"/>
      <c r="CT80" s="51"/>
      <c r="CU80" s="51"/>
      <c r="CV80" s="51"/>
      <c r="CW80" s="167"/>
      <c r="CX80" s="2"/>
      <c r="CY80" s="191"/>
      <c r="CZ80" s="51"/>
      <c r="DA80" s="51"/>
      <c r="DB80" s="51"/>
      <c r="DC80" s="51"/>
      <c r="DD80" s="51"/>
      <c r="DE80" s="51"/>
      <c r="DF80" s="51"/>
      <c r="DG80" s="51"/>
      <c r="DH80" s="51"/>
      <c r="DI80" s="51"/>
      <c r="DJ80" s="51"/>
      <c r="DK80" s="51"/>
      <c r="DL80" s="51"/>
      <c r="DM80" s="51"/>
      <c r="DN80" s="167"/>
      <c r="DO80" s="2"/>
      <c r="DP80" s="191"/>
      <c r="DQ80" s="51"/>
      <c r="DR80" s="51"/>
      <c r="DS80" s="51"/>
      <c r="DT80" s="51"/>
      <c r="DU80" s="51"/>
      <c r="DV80" s="51"/>
      <c r="DW80" s="51"/>
      <c r="DX80" s="51"/>
      <c r="DY80" s="51"/>
      <c r="DZ80" s="51"/>
      <c r="EA80" s="51"/>
      <c r="EB80" s="51"/>
      <c r="EC80" s="51"/>
      <c r="ED80" s="51"/>
      <c r="EE80" s="167"/>
      <c r="EF80" s="2"/>
    </row>
    <row r="81" ht="12.75" customHeight="1">
      <c r="A81" s="191"/>
      <c r="B81" s="51"/>
      <c r="C81" s="51"/>
      <c r="D81" s="51"/>
      <c r="E81" s="51"/>
      <c r="F81" s="51"/>
      <c r="G81" s="51"/>
      <c r="H81" s="51"/>
      <c r="I81" s="51"/>
      <c r="J81" s="51"/>
      <c r="K81" s="51"/>
      <c r="L81" s="51"/>
      <c r="M81" s="51"/>
      <c r="N81" s="51"/>
      <c r="O81" s="51"/>
      <c r="P81" s="167"/>
      <c r="Q81" s="2"/>
      <c r="R81" s="191"/>
      <c r="S81" s="51"/>
      <c r="T81" s="51"/>
      <c r="U81" s="51"/>
      <c r="V81" s="51"/>
      <c r="W81" s="51"/>
      <c r="X81" s="51"/>
      <c r="Y81" s="51"/>
      <c r="Z81" s="51"/>
      <c r="AA81" s="51"/>
      <c r="AB81" s="51"/>
      <c r="AC81" s="51"/>
      <c r="AD81" s="51"/>
      <c r="AE81" s="51"/>
      <c r="AF81" s="51"/>
      <c r="AG81" s="167"/>
      <c r="AH81" s="2"/>
      <c r="AI81" s="191"/>
      <c r="AJ81" s="51"/>
      <c r="AK81" s="51"/>
      <c r="AL81" s="51"/>
      <c r="AM81" s="51"/>
      <c r="AN81" s="51"/>
      <c r="AO81" s="51"/>
      <c r="AP81" s="51"/>
      <c r="AQ81" s="51"/>
      <c r="AR81" s="51"/>
      <c r="AS81" s="51"/>
      <c r="AT81" s="51"/>
      <c r="AU81" s="51"/>
      <c r="AV81" s="51"/>
      <c r="AW81" s="51"/>
      <c r="AX81" s="167"/>
      <c r="AY81" s="2"/>
      <c r="AZ81" s="191"/>
      <c r="BA81" s="51"/>
      <c r="BB81" s="51"/>
      <c r="BC81" s="51"/>
      <c r="BD81" s="51"/>
      <c r="BE81" s="51"/>
      <c r="BF81" s="51"/>
      <c r="BG81" s="51"/>
      <c r="BH81" s="51"/>
      <c r="BI81" s="51"/>
      <c r="BJ81" s="51"/>
      <c r="BK81" s="51"/>
      <c r="BL81" s="51"/>
      <c r="BM81" s="51"/>
      <c r="BN81" s="51"/>
      <c r="BO81" s="167"/>
      <c r="BP81" s="2"/>
      <c r="BQ81" s="191"/>
      <c r="BR81" s="51"/>
      <c r="BS81" s="51"/>
      <c r="BT81" s="51"/>
      <c r="BU81" s="51"/>
      <c r="BV81" s="51"/>
      <c r="BW81" s="51"/>
      <c r="BX81" s="51"/>
      <c r="BY81" s="51"/>
      <c r="BZ81" s="51"/>
      <c r="CA81" s="51"/>
      <c r="CB81" s="51"/>
      <c r="CC81" s="51"/>
      <c r="CD81" s="51"/>
      <c r="CE81" s="51"/>
      <c r="CF81" s="167"/>
      <c r="CG81" s="2"/>
      <c r="CH81" s="191"/>
      <c r="CI81" s="51"/>
      <c r="CJ81" s="51"/>
      <c r="CK81" s="51"/>
      <c r="CL81" s="51"/>
      <c r="CM81" s="51"/>
      <c r="CN81" s="51"/>
      <c r="CO81" s="51"/>
      <c r="CP81" s="51"/>
      <c r="CQ81" s="51"/>
      <c r="CR81" s="51"/>
      <c r="CS81" s="51"/>
      <c r="CT81" s="51"/>
      <c r="CU81" s="51"/>
      <c r="CV81" s="51"/>
      <c r="CW81" s="167"/>
      <c r="CX81" s="2"/>
      <c r="CY81" s="191"/>
      <c r="CZ81" s="51"/>
      <c r="DA81" s="51"/>
      <c r="DB81" s="51"/>
      <c r="DC81" s="51"/>
      <c r="DD81" s="51"/>
      <c r="DE81" s="51"/>
      <c r="DF81" s="51"/>
      <c r="DG81" s="51"/>
      <c r="DH81" s="51"/>
      <c r="DI81" s="51"/>
      <c r="DJ81" s="51"/>
      <c r="DK81" s="51"/>
      <c r="DL81" s="51"/>
      <c r="DM81" s="51"/>
      <c r="DN81" s="167"/>
      <c r="DO81" s="2"/>
      <c r="DP81" s="191"/>
      <c r="DQ81" s="51"/>
      <c r="DR81" s="51"/>
      <c r="DS81" s="51"/>
      <c r="DT81" s="51"/>
      <c r="DU81" s="51"/>
      <c r="DV81" s="51"/>
      <c r="DW81" s="51"/>
      <c r="DX81" s="51"/>
      <c r="DY81" s="51"/>
      <c r="DZ81" s="51"/>
      <c r="EA81" s="51"/>
      <c r="EB81" s="51"/>
      <c r="EC81" s="51"/>
      <c r="ED81" s="51"/>
      <c r="EE81" s="167"/>
      <c r="EF81" s="2"/>
    </row>
    <row r="82" ht="12.75" customHeight="1">
      <c r="A82" s="191"/>
      <c r="B82" s="51"/>
      <c r="C82" s="51"/>
      <c r="D82" s="51"/>
      <c r="E82" s="51"/>
      <c r="F82" s="51"/>
      <c r="G82" s="51"/>
      <c r="H82" s="51"/>
      <c r="I82" s="51"/>
      <c r="J82" s="51"/>
      <c r="K82" s="51"/>
      <c r="L82" s="51"/>
      <c r="M82" s="51"/>
      <c r="N82" s="51"/>
      <c r="O82" s="51"/>
      <c r="P82" s="167"/>
      <c r="Q82" s="2"/>
      <c r="R82" s="191"/>
      <c r="S82" s="51"/>
      <c r="T82" s="51"/>
      <c r="U82" s="51"/>
      <c r="V82" s="51"/>
      <c r="W82" s="51"/>
      <c r="X82" s="51"/>
      <c r="Y82" s="51"/>
      <c r="Z82" s="51"/>
      <c r="AA82" s="51"/>
      <c r="AB82" s="51"/>
      <c r="AC82" s="51"/>
      <c r="AD82" s="51"/>
      <c r="AE82" s="51"/>
      <c r="AF82" s="51"/>
      <c r="AG82" s="167"/>
      <c r="AH82" s="2"/>
      <c r="AI82" s="191"/>
      <c r="AJ82" s="51"/>
      <c r="AK82" s="51"/>
      <c r="AL82" s="51"/>
      <c r="AM82" s="51"/>
      <c r="AN82" s="51"/>
      <c r="AO82" s="51"/>
      <c r="AP82" s="51"/>
      <c r="AQ82" s="51"/>
      <c r="AR82" s="51"/>
      <c r="AS82" s="51"/>
      <c r="AT82" s="51"/>
      <c r="AU82" s="51"/>
      <c r="AV82" s="51"/>
      <c r="AW82" s="51"/>
      <c r="AX82" s="167"/>
      <c r="AY82" s="2"/>
      <c r="AZ82" s="191"/>
      <c r="BA82" s="51"/>
      <c r="BB82" s="51"/>
      <c r="BC82" s="51"/>
      <c r="BD82" s="51"/>
      <c r="BE82" s="51"/>
      <c r="BF82" s="51"/>
      <c r="BG82" s="51"/>
      <c r="BH82" s="51"/>
      <c r="BI82" s="51"/>
      <c r="BJ82" s="51"/>
      <c r="BK82" s="51"/>
      <c r="BL82" s="51"/>
      <c r="BM82" s="51"/>
      <c r="BN82" s="51"/>
      <c r="BO82" s="167"/>
      <c r="BP82" s="2"/>
      <c r="BQ82" s="191"/>
      <c r="BR82" s="51"/>
      <c r="BS82" s="51"/>
      <c r="BT82" s="51"/>
      <c r="BU82" s="51"/>
      <c r="BV82" s="51"/>
      <c r="BW82" s="51"/>
      <c r="BX82" s="51"/>
      <c r="BY82" s="51"/>
      <c r="BZ82" s="51"/>
      <c r="CA82" s="51"/>
      <c r="CB82" s="51"/>
      <c r="CC82" s="51"/>
      <c r="CD82" s="51"/>
      <c r="CE82" s="51"/>
      <c r="CF82" s="167"/>
      <c r="CG82" s="2"/>
      <c r="CH82" s="191"/>
      <c r="CI82" s="51"/>
      <c r="CJ82" s="51"/>
      <c r="CK82" s="51"/>
      <c r="CL82" s="51"/>
      <c r="CM82" s="51"/>
      <c r="CN82" s="51"/>
      <c r="CO82" s="51"/>
      <c r="CP82" s="51"/>
      <c r="CQ82" s="51"/>
      <c r="CR82" s="51"/>
      <c r="CS82" s="51"/>
      <c r="CT82" s="51"/>
      <c r="CU82" s="51"/>
      <c r="CV82" s="51"/>
      <c r="CW82" s="167"/>
      <c r="CX82" s="2"/>
      <c r="CY82" s="191"/>
      <c r="CZ82" s="51"/>
      <c r="DA82" s="51"/>
      <c r="DB82" s="51"/>
      <c r="DC82" s="51"/>
      <c r="DD82" s="51"/>
      <c r="DE82" s="51"/>
      <c r="DF82" s="51"/>
      <c r="DG82" s="51"/>
      <c r="DH82" s="51"/>
      <c r="DI82" s="51"/>
      <c r="DJ82" s="51"/>
      <c r="DK82" s="51"/>
      <c r="DL82" s="51"/>
      <c r="DM82" s="51"/>
      <c r="DN82" s="167"/>
      <c r="DO82" s="2"/>
      <c r="DP82" s="191"/>
      <c r="DQ82" s="51"/>
      <c r="DR82" s="51"/>
      <c r="DS82" s="51"/>
      <c r="DT82" s="51"/>
      <c r="DU82" s="51"/>
      <c r="DV82" s="51"/>
      <c r="DW82" s="51"/>
      <c r="DX82" s="51"/>
      <c r="DY82" s="51"/>
      <c r="DZ82" s="51"/>
      <c r="EA82" s="51"/>
      <c r="EB82" s="51"/>
      <c r="EC82" s="51"/>
      <c r="ED82" s="51"/>
      <c r="EE82" s="167"/>
      <c r="EF82" s="2"/>
    </row>
    <row r="83" ht="12.75" customHeight="1">
      <c r="A83" s="191"/>
      <c r="B83" s="51"/>
      <c r="C83" s="51"/>
      <c r="D83" s="51"/>
      <c r="E83" s="51"/>
      <c r="F83" s="51"/>
      <c r="G83" s="51"/>
      <c r="H83" s="51"/>
      <c r="I83" s="51"/>
      <c r="J83" s="51"/>
      <c r="K83" s="51"/>
      <c r="L83" s="51"/>
      <c r="M83" s="51"/>
      <c r="N83" s="51"/>
      <c r="O83" s="51"/>
      <c r="P83" s="167"/>
      <c r="Q83" s="2"/>
      <c r="R83" s="191"/>
      <c r="S83" s="51"/>
      <c r="T83" s="51"/>
      <c r="U83" s="51"/>
      <c r="V83" s="51"/>
      <c r="W83" s="51"/>
      <c r="X83" s="51"/>
      <c r="Y83" s="51"/>
      <c r="Z83" s="51"/>
      <c r="AA83" s="51"/>
      <c r="AB83" s="51"/>
      <c r="AC83" s="51"/>
      <c r="AD83" s="51"/>
      <c r="AE83" s="51"/>
      <c r="AF83" s="51"/>
      <c r="AG83" s="167"/>
      <c r="AH83" s="2"/>
      <c r="AI83" s="191"/>
      <c r="AJ83" s="51"/>
      <c r="AK83" s="51"/>
      <c r="AL83" s="51"/>
      <c r="AM83" s="51"/>
      <c r="AN83" s="51"/>
      <c r="AO83" s="51"/>
      <c r="AP83" s="51"/>
      <c r="AQ83" s="51"/>
      <c r="AR83" s="51"/>
      <c r="AS83" s="51"/>
      <c r="AT83" s="51"/>
      <c r="AU83" s="51"/>
      <c r="AV83" s="51"/>
      <c r="AW83" s="51"/>
      <c r="AX83" s="167"/>
      <c r="AY83" s="2"/>
      <c r="AZ83" s="191"/>
      <c r="BA83" s="51"/>
      <c r="BB83" s="51"/>
      <c r="BC83" s="51"/>
      <c r="BD83" s="51"/>
      <c r="BE83" s="51"/>
      <c r="BF83" s="51"/>
      <c r="BG83" s="51"/>
      <c r="BH83" s="51"/>
      <c r="BI83" s="51"/>
      <c r="BJ83" s="51"/>
      <c r="BK83" s="51"/>
      <c r="BL83" s="51"/>
      <c r="BM83" s="51"/>
      <c r="BN83" s="51"/>
      <c r="BO83" s="167"/>
      <c r="BP83" s="2"/>
      <c r="BQ83" s="191"/>
      <c r="BR83" s="51"/>
      <c r="BS83" s="51"/>
      <c r="BT83" s="51"/>
      <c r="BU83" s="51"/>
      <c r="BV83" s="51"/>
      <c r="BW83" s="51"/>
      <c r="BX83" s="51"/>
      <c r="BY83" s="51"/>
      <c r="BZ83" s="51"/>
      <c r="CA83" s="51"/>
      <c r="CB83" s="51"/>
      <c r="CC83" s="51"/>
      <c r="CD83" s="51"/>
      <c r="CE83" s="51"/>
      <c r="CF83" s="167"/>
      <c r="CG83" s="2"/>
      <c r="CH83" s="191"/>
      <c r="CI83" s="51"/>
      <c r="CJ83" s="51"/>
      <c r="CK83" s="51"/>
      <c r="CL83" s="51"/>
      <c r="CM83" s="51"/>
      <c r="CN83" s="51"/>
      <c r="CO83" s="51"/>
      <c r="CP83" s="51"/>
      <c r="CQ83" s="51"/>
      <c r="CR83" s="51"/>
      <c r="CS83" s="51"/>
      <c r="CT83" s="51"/>
      <c r="CU83" s="51"/>
      <c r="CV83" s="51"/>
      <c r="CW83" s="167"/>
      <c r="CX83" s="2"/>
      <c r="CY83" s="191"/>
      <c r="CZ83" s="51"/>
      <c r="DA83" s="51"/>
      <c r="DB83" s="51"/>
      <c r="DC83" s="51"/>
      <c r="DD83" s="51"/>
      <c r="DE83" s="51"/>
      <c r="DF83" s="51"/>
      <c r="DG83" s="51"/>
      <c r="DH83" s="51"/>
      <c r="DI83" s="51"/>
      <c r="DJ83" s="51"/>
      <c r="DK83" s="51"/>
      <c r="DL83" s="51"/>
      <c r="DM83" s="51"/>
      <c r="DN83" s="167"/>
      <c r="DO83" s="2"/>
      <c r="DP83" s="191"/>
      <c r="DQ83" s="51"/>
      <c r="DR83" s="51"/>
      <c r="DS83" s="51"/>
      <c r="DT83" s="51"/>
      <c r="DU83" s="51"/>
      <c r="DV83" s="51"/>
      <c r="DW83" s="51"/>
      <c r="DX83" s="51"/>
      <c r="DY83" s="51"/>
      <c r="DZ83" s="51"/>
      <c r="EA83" s="51"/>
      <c r="EB83" s="51"/>
      <c r="EC83" s="51"/>
      <c r="ED83" s="51"/>
      <c r="EE83" s="167"/>
      <c r="EF83" s="2"/>
    </row>
    <row r="84" ht="12.75" customHeight="1">
      <c r="A84" s="191"/>
      <c r="B84" s="51"/>
      <c r="C84" s="51"/>
      <c r="D84" s="51"/>
      <c r="E84" s="51"/>
      <c r="F84" s="51"/>
      <c r="G84" s="51"/>
      <c r="H84" s="51"/>
      <c r="I84" s="51"/>
      <c r="J84" s="51"/>
      <c r="K84" s="51"/>
      <c r="L84" s="51"/>
      <c r="M84" s="51"/>
      <c r="N84" s="51"/>
      <c r="O84" s="51"/>
      <c r="P84" s="167"/>
      <c r="Q84" s="2"/>
      <c r="R84" s="191"/>
      <c r="S84" s="51"/>
      <c r="T84" s="51"/>
      <c r="U84" s="51"/>
      <c r="V84" s="51"/>
      <c r="W84" s="51"/>
      <c r="X84" s="51"/>
      <c r="Y84" s="51"/>
      <c r="Z84" s="51"/>
      <c r="AA84" s="51"/>
      <c r="AB84" s="51"/>
      <c r="AC84" s="51"/>
      <c r="AD84" s="51"/>
      <c r="AE84" s="51"/>
      <c r="AF84" s="51"/>
      <c r="AG84" s="167"/>
      <c r="AH84" s="2"/>
      <c r="AI84" s="191"/>
      <c r="AJ84" s="51"/>
      <c r="AK84" s="51"/>
      <c r="AL84" s="51"/>
      <c r="AM84" s="51"/>
      <c r="AN84" s="51"/>
      <c r="AO84" s="51"/>
      <c r="AP84" s="51"/>
      <c r="AQ84" s="51"/>
      <c r="AR84" s="51"/>
      <c r="AS84" s="51"/>
      <c r="AT84" s="51"/>
      <c r="AU84" s="51"/>
      <c r="AV84" s="51"/>
      <c r="AW84" s="51"/>
      <c r="AX84" s="167"/>
      <c r="AY84" s="2"/>
      <c r="AZ84" s="191"/>
      <c r="BA84" s="51"/>
      <c r="BB84" s="51"/>
      <c r="BC84" s="51"/>
      <c r="BD84" s="51"/>
      <c r="BE84" s="51"/>
      <c r="BF84" s="51"/>
      <c r="BG84" s="51"/>
      <c r="BH84" s="51"/>
      <c r="BI84" s="51"/>
      <c r="BJ84" s="51"/>
      <c r="BK84" s="51"/>
      <c r="BL84" s="51"/>
      <c r="BM84" s="51"/>
      <c r="BN84" s="51"/>
      <c r="BO84" s="167"/>
      <c r="BP84" s="2"/>
      <c r="BQ84" s="191"/>
      <c r="BR84" s="51"/>
      <c r="BS84" s="51"/>
      <c r="BT84" s="51"/>
      <c r="BU84" s="51"/>
      <c r="BV84" s="51"/>
      <c r="BW84" s="51"/>
      <c r="BX84" s="51"/>
      <c r="BY84" s="51"/>
      <c r="BZ84" s="51"/>
      <c r="CA84" s="51"/>
      <c r="CB84" s="51"/>
      <c r="CC84" s="51"/>
      <c r="CD84" s="51"/>
      <c r="CE84" s="51"/>
      <c r="CF84" s="167"/>
      <c r="CG84" s="2"/>
      <c r="CH84" s="191"/>
      <c r="CI84" s="51"/>
      <c r="CJ84" s="51"/>
      <c r="CK84" s="51"/>
      <c r="CL84" s="51"/>
      <c r="CM84" s="51"/>
      <c r="CN84" s="51"/>
      <c r="CO84" s="51"/>
      <c r="CP84" s="51"/>
      <c r="CQ84" s="51"/>
      <c r="CR84" s="51"/>
      <c r="CS84" s="51"/>
      <c r="CT84" s="51"/>
      <c r="CU84" s="51"/>
      <c r="CV84" s="51"/>
      <c r="CW84" s="167"/>
      <c r="CX84" s="2"/>
      <c r="CY84" s="191"/>
      <c r="CZ84" s="51"/>
      <c r="DA84" s="51"/>
      <c r="DB84" s="51"/>
      <c r="DC84" s="51"/>
      <c r="DD84" s="51"/>
      <c r="DE84" s="51"/>
      <c r="DF84" s="51"/>
      <c r="DG84" s="51"/>
      <c r="DH84" s="51"/>
      <c r="DI84" s="51"/>
      <c r="DJ84" s="51"/>
      <c r="DK84" s="51"/>
      <c r="DL84" s="51"/>
      <c r="DM84" s="51"/>
      <c r="DN84" s="167"/>
      <c r="DO84" s="2"/>
      <c r="DP84" s="191"/>
      <c r="DQ84" s="51"/>
      <c r="DR84" s="51"/>
      <c r="DS84" s="51"/>
      <c r="DT84" s="51"/>
      <c r="DU84" s="51"/>
      <c r="DV84" s="51"/>
      <c r="DW84" s="51"/>
      <c r="DX84" s="51"/>
      <c r="DY84" s="51"/>
      <c r="DZ84" s="51"/>
      <c r="EA84" s="51"/>
      <c r="EB84" s="51"/>
      <c r="EC84" s="51"/>
      <c r="ED84" s="51"/>
      <c r="EE84" s="167"/>
      <c r="EF84" s="2"/>
    </row>
    <row r="85" ht="12.75" customHeight="1">
      <c r="A85" s="191"/>
      <c r="B85" s="51"/>
      <c r="C85" s="51"/>
      <c r="D85" s="51"/>
      <c r="E85" s="51"/>
      <c r="F85" s="51"/>
      <c r="G85" s="51"/>
      <c r="H85" s="51"/>
      <c r="I85" s="51"/>
      <c r="J85" s="51"/>
      <c r="K85" s="51"/>
      <c r="L85" s="51"/>
      <c r="M85" s="51"/>
      <c r="N85" s="51"/>
      <c r="O85" s="51"/>
      <c r="P85" s="167"/>
      <c r="Q85" s="2"/>
      <c r="R85" s="191"/>
      <c r="S85" s="51"/>
      <c r="T85" s="51"/>
      <c r="U85" s="51"/>
      <c r="V85" s="51"/>
      <c r="W85" s="51"/>
      <c r="X85" s="51"/>
      <c r="Y85" s="51"/>
      <c r="Z85" s="51"/>
      <c r="AA85" s="51"/>
      <c r="AB85" s="51"/>
      <c r="AC85" s="51"/>
      <c r="AD85" s="51"/>
      <c r="AE85" s="51"/>
      <c r="AF85" s="51"/>
      <c r="AG85" s="167"/>
      <c r="AH85" s="2"/>
      <c r="AI85" s="191"/>
      <c r="AJ85" s="51"/>
      <c r="AK85" s="51"/>
      <c r="AL85" s="51"/>
      <c r="AM85" s="51"/>
      <c r="AN85" s="51"/>
      <c r="AO85" s="51"/>
      <c r="AP85" s="51"/>
      <c r="AQ85" s="51"/>
      <c r="AR85" s="51"/>
      <c r="AS85" s="51"/>
      <c r="AT85" s="51"/>
      <c r="AU85" s="51"/>
      <c r="AV85" s="51"/>
      <c r="AW85" s="51"/>
      <c r="AX85" s="167"/>
      <c r="AY85" s="2"/>
      <c r="AZ85" s="191"/>
      <c r="BA85" s="51"/>
      <c r="BB85" s="51"/>
      <c r="BC85" s="51"/>
      <c r="BD85" s="51"/>
      <c r="BE85" s="51"/>
      <c r="BF85" s="51"/>
      <c r="BG85" s="51"/>
      <c r="BH85" s="51"/>
      <c r="BI85" s="51"/>
      <c r="BJ85" s="51"/>
      <c r="BK85" s="51"/>
      <c r="BL85" s="51"/>
      <c r="BM85" s="51"/>
      <c r="BN85" s="51"/>
      <c r="BO85" s="167"/>
      <c r="BP85" s="2"/>
      <c r="BQ85" s="191"/>
      <c r="BR85" s="51"/>
      <c r="BS85" s="51"/>
      <c r="BT85" s="51"/>
      <c r="BU85" s="51"/>
      <c r="BV85" s="51"/>
      <c r="BW85" s="51"/>
      <c r="BX85" s="51"/>
      <c r="BY85" s="51"/>
      <c r="BZ85" s="51"/>
      <c r="CA85" s="51"/>
      <c r="CB85" s="51"/>
      <c r="CC85" s="51"/>
      <c r="CD85" s="51"/>
      <c r="CE85" s="51"/>
      <c r="CF85" s="167"/>
      <c r="CG85" s="2"/>
      <c r="CH85" s="191"/>
      <c r="CI85" s="51"/>
      <c r="CJ85" s="51"/>
      <c r="CK85" s="51"/>
      <c r="CL85" s="51"/>
      <c r="CM85" s="51"/>
      <c r="CN85" s="51"/>
      <c r="CO85" s="51"/>
      <c r="CP85" s="51"/>
      <c r="CQ85" s="51"/>
      <c r="CR85" s="51"/>
      <c r="CS85" s="51"/>
      <c r="CT85" s="51"/>
      <c r="CU85" s="51"/>
      <c r="CV85" s="51"/>
      <c r="CW85" s="167"/>
      <c r="CX85" s="2"/>
      <c r="CY85" s="191"/>
      <c r="CZ85" s="51"/>
      <c r="DA85" s="51"/>
      <c r="DB85" s="51"/>
      <c r="DC85" s="51"/>
      <c r="DD85" s="51"/>
      <c r="DE85" s="51"/>
      <c r="DF85" s="51"/>
      <c r="DG85" s="51"/>
      <c r="DH85" s="51"/>
      <c r="DI85" s="51"/>
      <c r="DJ85" s="51"/>
      <c r="DK85" s="51"/>
      <c r="DL85" s="51"/>
      <c r="DM85" s="51"/>
      <c r="DN85" s="167"/>
      <c r="DO85" s="2"/>
      <c r="DP85" s="191"/>
      <c r="DQ85" s="51"/>
      <c r="DR85" s="51"/>
      <c r="DS85" s="51"/>
      <c r="DT85" s="51"/>
      <c r="DU85" s="51"/>
      <c r="DV85" s="51"/>
      <c r="DW85" s="51"/>
      <c r="DX85" s="51"/>
      <c r="DY85" s="51"/>
      <c r="DZ85" s="51"/>
      <c r="EA85" s="51"/>
      <c r="EB85" s="51"/>
      <c r="EC85" s="51"/>
      <c r="ED85" s="51"/>
      <c r="EE85" s="167"/>
      <c r="EF85" s="2"/>
    </row>
    <row r="86" ht="12.75" customHeight="1">
      <c r="A86" s="191"/>
      <c r="B86" s="51"/>
      <c r="C86" s="51"/>
      <c r="D86" s="51"/>
      <c r="E86" s="51"/>
      <c r="F86" s="51"/>
      <c r="G86" s="51"/>
      <c r="H86" s="51"/>
      <c r="I86" s="51"/>
      <c r="J86" s="51"/>
      <c r="K86" s="51"/>
      <c r="L86" s="51"/>
      <c r="M86" s="51"/>
      <c r="N86" s="51"/>
      <c r="O86" s="51"/>
      <c r="P86" s="167"/>
      <c r="Q86" s="2"/>
      <c r="R86" s="191"/>
      <c r="S86" s="51"/>
      <c r="T86" s="51"/>
      <c r="U86" s="51"/>
      <c r="V86" s="51"/>
      <c r="W86" s="51"/>
      <c r="X86" s="51"/>
      <c r="Y86" s="51"/>
      <c r="Z86" s="51"/>
      <c r="AA86" s="51"/>
      <c r="AB86" s="51"/>
      <c r="AC86" s="51"/>
      <c r="AD86" s="51"/>
      <c r="AE86" s="51"/>
      <c r="AF86" s="51"/>
      <c r="AG86" s="167"/>
      <c r="AH86" s="2"/>
      <c r="AI86" s="191"/>
      <c r="AJ86" s="51"/>
      <c r="AK86" s="51"/>
      <c r="AL86" s="51"/>
      <c r="AM86" s="51"/>
      <c r="AN86" s="51"/>
      <c r="AO86" s="51"/>
      <c r="AP86" s="51"/>
      <c r="AQ86" s="51"/>
      <c r="AR86" s="51"/>
      <c r="AS86" s="51"/>
      <c r="AT86" s="51"/>
      <c r="AU86" s="51"/>
      <c r="AV86" s="51"/>
      <c r="AW86" s="51"/>
      <c r="AX86" s="167"/>
      <c r="AY86" s="2"/>
      <c r="AZ86" s="191"/>
      <c r="BA86" s="51"/>
      <c r="BB86" s="51"/>
      <c r="BC86" s="51"/>
      <c r="BD86" s="51"/>
      <c r="BE86" s="51"/>
      <c r="BF86" s="51"/>
      <c r="BG86" s="51"/>
      <c r="BH86" s="51"/>
      <c r="BI86" s="51"/>
      <c r="BJ86" s="51"/>
      <c r="BK86" s="51"/>
      <c r="BL86" s="51"/>
      <c r="BM86" s="51"/>
      <c r="BN86" s="51"/>
      <c r="BO86" s="167"/>
      <c r="BP86" s="2"/>
      <c r="BQ86" s="191"/>
      <c r="BR86" s="51"/>
      <c r="BS86" s="51"/>
      <c r="BT86" s="51"/>
      <c r="BU86" s="51"/>
      <c r="BV86" s="51"/>
      <c r="BW86" s="51"/>
      <c r="BX86" s="51"/>
      <c r="BY86" s="51"/>
      <c r="BZ86" s="51"/>
      <c r="CA86" s="51"/>
      <c r="CB86" s="51"/>
      <c r="CC86" s="51"/>
      <c r="CD86" s="51"/>
      <c r="CE86" s="51"/>
      <c r="CF86" s="167"/>
      <c r="CG86" s="2"/>
      <c r="CH86" s="191"/>
      <c r="CI86" s="51"/>
      <c r="CJ86" s="51"/>
      <c r="CK86" s="51"/>
      <c r="CL86" s="51"/>
      <c r="CM86" s="51"/>
      <c r="CN86" s="51"/>
      <c r="CO86" s="51"/>
      <c r="CP86" s="51"/>
      <c r="CQ86" s="51"/>
      <c r="CR86" s="51"/>
      <c r="CS86" s="51"/>
      <c r="CT86" s="51"/>
      <c r="CU86" s="51"/>
      <c r="CV86" s="51"/>
      <c r="CW86" s="167"/>
      <c r="CX86" s="2"/>
      <c r="CY86" s="191"/>
      <c r="CZ86" s="51"/>
      <c r="DA86" s="51"/>
      <c r="DB86" s="51"/>
      <c r="DC86" s="51"/>
      <c r="DD86" s="51"/>
      <c r="DE86" s="51"/>
      <c r="DF86" s="51"/>
      <c r="DG86" s="51"/>
      <c r="DH86" s="51"/>
      <c r="DI86" s="51"/>
      <c r="DJ86" s="51"/>
      <c r="DK86" s="51"/>
      <c r="DL86" s="51"/>
      <c r="DM86" s="51"/>
      <c r="DN86" s="167"/>
      <c r="DO86" s="2"/>
      <c r="DP86" s="191"/>
      <c r="DQ86" s="51"/>
      <c r="DR86" s="51"/>
      <c r="DS86" s="51"/>
      <c r="DT86" s="51"/>
      <c r="DU86" s="51"/>
      <c r="DV86" s="51"/>
      <c r="DW86" s="51"/>
      <c r="DX86" s="51"/>
      <c r="DY86" s="51"/>
      <c r="DZ86" s="51"/>
      <c r="EA86" s="51"/>
      <c r="EB86" s="51"/>
      <c r="EC86" s="51"/>
      <c r="ED86" s="51"/>
      <c r="EE86" s="167"/>
      <c r="EF86" s="2"/>
    </row>
    <row r="87" ht="12.75" customHeight="1">
      <c r="A87" s="191"/>
      <c r="B87" s="51"/>
      <c r="C87" s="51"/>
      <c r="D87" s="51"/>
      <c r="E87" s="51"/>
      <c r="F87" s="51"/>
      <c r="G87" s="51"/>
      <c r="H87" s="51"/>
      <c r="I87" s="51"/>
      <c r="J87" s="51"/>
      <c r="K87" s="51"/>
      <c r="L87" s="51"/>
      <c r="M87" s="51"/>
      <c r="N87" s="51"/>
      <c r="O87" s="51"/>
      <c r="P87" s="167"/>
      <c r="Q87" s="2"/>
      <c r="R87" s="191"/>
      <c r="S87" s="51"/>
      <c r="T87" s="51"/>
      <c r="U87" s="51"/>
      <c r="V87" s="51"/>
      <c r="W87" s="51"/>
      <c r="X87" s="51"/>
      <c r="Y87" s="51"/>
      <c r="Z87" s="51"/>
      <c r="AA87" s="51"/>
      <c r="AB87" s="51"/>
      <c r="AC87" s="51"/>
      <c r="AD87" s="51"/>
      <c r="AE87" s="51"/>
      <c r="AF87" s="51"/>
      <c r="AG87" s="167"/>
      <c r="AH87" s="2"/>
      <c r="AI87" s="191"/>
      <c r="AJ87" s="51"/>
      <c r="AK87" s="51"/>
      <c r="AL87" s="51"/>
      <c r="AM87" s="51"/>
      <c r="AN87" s="51"/>
      <c r="AO87" s="51"/>
      <c r="AP87" s="51"/>
      <c r="AQ87" s="51"/>
      <c r="AR87" s="51"/>
      <c r="AS87" s="51"/>
      <c r="AT87" s="51"/>
      <c r="AU87" s="51"/>
      <c r="AV87" s="51"/>
      <c r="AW87" s="51"/>
      <c r="AX87" s="167"/>
      <c r="AY87" s="2"/>
      <c r="AZ87" s="191"/>
      <c r="BA87" s="51"/>
      <c r="BB87" s="51"/>
      <c r="BC87" s="51"/>
      <c r="BD87" s="51"/>
      <c r="BE87" s="51"/>
      <c r="BF87" s="51"/>
      <c r="BG87" s="51"/>
      <c r="BH87" s="51"/>
      <c r="BI87" s="51"/>
      <c r="BJ87" s="51"/>
      <c r="BK87" s="51"/>
      <c r="BL87" s="51"/>
      <c r="BM87" s="51"/>
      <c r="BN87" s="51"/>
      <c r="BO87" s="167"/>
      <c r="BP87" s="2"/>
      <c r="BQ87" s="191"/>
      <c r="BR87" s="51"/>
      <c r="BS87" s="51"/>
      <c r="BT87" s="51"/>
      <c r="BU87" s="51"/>
      <c r="BV87" s="51"/>
      <c r="BW87" s="51"/>
      <c r="BX87" s="51"/>
      <c r="BY87" s="51"/>
      <c r="BZ87" s="51"/>
      <c r="CA87" s="51"/>
      <c r="CB87" s="51"/>
      <c r="CC87" s="51"/>
      <c r="CD87" s="51"/>
      <c r="CE87" s="51"/>
      <c r="CF87" s="167"/>
      <c r="CG87" s="2"/>
      <c r="CH87" s="191"/>
      <c r="CI87" s="51"/>
      <c r="CJ87" s="51"/>
      <c r="CK87" s="51"/>
      <c r="CL87" s="51"/>
      <c r="CM87" s="51"/>
      <c r="CN87" s="51"/>
      <c r="CO87" s="51"/>
      <c r="CP87" s="51"/>
      <c r="CQ87" s="51"/>
      <c r="CR87" s="51"/>
      <c r="CS87" s="51"/>
      <c r="CT87" s="51"/>
      <c r="CU87" s="51"/>
      <c r="CV87" s="51"/>
      <c r="CW87" s="167"/>
      <c r="CX87" s="2"/>
      <c r="CY87" s="191"/>
      <c r="CZ87" s="51"/>
      <c r="DA87" s="51"/>
      <c r="DB87" s="51"/>
      <c r="DC87" s="51"/>
      <c r="DD87" s="51"/>
      <c r="DE87" s="51"/>
      <c r="DF87" s="51"/>
      <c r="DG87" s="51"/>
      <c r="DH87" s="51"/>
      <c r="DI87" s="51"/>
      <c r="DJ87" s="51"/>
      <c r="DK87" s="51"/>
      <c r="DL87" s="51"/>
      <c r="DM87" s="51"/>
      <c r="DN87" s="167"/>
      <c r="DO87" s="2"/>
      <c r="DP87" s="191"/>
      <c r="DQ87" s="51"/>
      <c r="DR87" s="51"/>
      <c r="DS87" s="51"/>
      <c r="DT87" s="51"/>
      <c r="DU87" s="51"/>
      <c r="DV87" s="51"/>
      <c r="DW87" s="51"/>
      <c r="DX87" s="51"/>
      <c r="DY87" s="51"/>
      <c r="DZ87" s="51"/>
      <c r="EA87" s="51"/>
      <c r="EB87" s="51"/>
      <c r="EC87" s="51"/>
      <c r="ED87" s="51"/>
      <c r="EE87" s="167"/>
      <c r="EF87" s="2"/>
    </row>
    <row r="88" ht="12.75" customHeight="1">
      <c r="A88" s="191"/>
      <c r="B88" s="51"/>
      <c r="C88" s="51"/>
      <c r="D88" s="51"/>
      <c r="E88" s="51"/>
      <c r="F88" s="51"/>
      <c r="G88" s="51"/>
      <c r="H88" s="51"/>
      <c r="I88" s="51"/>
      <c r="J88" s="51"/>
      <c r="K88" s="51"/>
      <c r="L88" s="51"/>
      <c r="M88" s="51"/>
      <c r="N88" s="51"/>
      <c r="O88" s="51"/>
      <c r="P88" s="167"/>
      <c r="Q88" s="2"/>
      <c r="R88" s="191"/>
      <c r="S88" s="51"/>
      <c r="T88" s="51"/>
      <c r="U88" s="51"/>
      <c r="V88" s="51"/>
      <c r="W88" s="51"/>
      <c r="X88" s="51"/>
      <c r="Y88" s="51"/>
      <c r="Z88" s="51"/>
      <c r="AA88" s="51"/>
      <c r="AB88" s="51"/>
      <c r="AC88" s="51"/>
      <c r="AD88" s="51"/>
      <c r="AE88" s="51"/>
      <c r="AF88" s="51"/>
      <c r="AG88" s="167"/>
      <c r="AH88" s="2"/>
      <c r="AI88" s="191"/>
      <c r="AJ88" s="51"/>
      <c r="AK88" s="51"/>
      <c r="AL88" s="51"/>
      <c r="AM88" s="51"/>
      <c r="AN88" s="51"/>
      <c r="AO88" s="51"/>
      <c r="AP88" s="51"/>
      <c r="AQ88" s="51"/>
      <c r="AR88" s="51"/>
      <c r="AS88" s="51"/>
      <c r="AT88" s="51"/>
      <c r="AU88" s="51"/>
      <c r="AV88" s="51"/>
      <c r="AW88" s="51"/>
      <c r="AX88" s="167"/>
      <c r="AY88" s="2"/>
      <c r="AZ88" s="191"/>
      <c r="BA88" s="51"/>
      <c r="BB88" s="51"/>
      <c r="BC88" s="51"/>
      <c r="BD88" s="51"/>
      <c r="BE88" s="51"/>
      <c r="BF88" s="51"/>
      <c r="BG88" s="51"/>
      <c r="BH88" s="51"/>
      <c r="BI88" s="51"/>
      <c r="BJ88" s="51"/>
      <c r="BK88" s="51"/>
      <c r="BL88" s="51"/>
      <c r="BM88" s="51"/>
      <c r="BN88" s="51"/>
      <c r="BO88" s="167"/>
      <c r="BP88" s="2"/>
      <c r="BQ88" s="191"/>
      <c r="BR88" s="51"/>
      <c r="BS88" s="51"/>
      <c r="BT88" s="51"/>
      <c r="BU88" s="51"/>
      <c r="BV88" s="51"/>
      <c r="BW88" s="51"/>
      <c r="BX88" s="51"/>
      <c r="BY88" s="51"/>
      <c r="BZ88" s="51"/>
      <c r="CA88" s="51"/>
      <c r="CB88" s="51"/>
      <c r="CC88" s="51"/>
      <c r="CD88" s="51"/>
      <c r="CE88" s="51"/>
      <c r="CF88" s="167"/>
      <c r="CG88" s="2"/>
      <c r="CH88" s="191"/>
      <c r="CI88" s="51"/>
      <c r="CJ88" s="51"/>
      <c r="CK88" s="51"/>
      <c r="CL88" s="51"/>
      <c r="CM88" s="51"/>
      <c r="CN88" s="51"/>
      <c r="CO88" s="51"/>
      <c r="CP88" s="51"/>
      <c r="CQ88" s="51"/>
      <c r="CR88" s="51"/>
      <c r="CS88" s="51"/>
      <c r="CT88" s="51"/>
      <c r="CU88" s="51"/>
      <c r="CV88" s="51"/>
      <c r="CW88" s="167"/>
      <c r="CX88" s="2"/>
      <c r="CY88" s="191"/>
      <c r="CZ88" s="51"/>
      <c r="DA88" s="51"/>
      <c r="DB88" s="51"/>
      <c r="DC88" s="51"/>
      <c r="DD88" s="51"/>
      <c r="DE88" s="51"/>
      <c r="DF88" s="51"/>
      <c r="DG88" s="51"/>
      <c r="DH88" s="51"/>
      <c r="DI88" s="51"/>
      <c r="DJ88" s="51"/>
      <c r="DK88" s="51"/>
      <c r="DL88" s="51"/>
      <c r="DM88" s="51"/>
      <c r="DN88" s="167"/>
      <c r="DO88" s="2"/>
      <c r="DP88" s="191"/>
      <c r="DQ88" s="51"/>
      <c r="DR88" s="51"/>
      <c r="DS88" s="51"/>
      <c r="DT88" s="51"/>
      <c r="DU88" s="51"/>
      <c r="DV88" s="51"/>
      <c r="DW88" s="51"/>
      <c r="DX88" s="51"/>
      <c r="DY88" s="51"/>
      <c r="DZ88" s="51"/>
      <c r="EA88" s="51"/>
      <c r="EB88" s="51"/>
      <c r="EC88" s="51"/>
      <c r="ED88" s="51"/>
      <c r="EE88" s="167"/>
      <c r="EF88" s="2"/>
    </row>
    <row r="89" ht="12.75" customHeight="1">
      <c r="A89" s="191"/>
      <c r="B89" s="51"/>
      <c r="C89" s="51"/>
      <c r="D89" s="51"/>
      <c r="E89" s="51"/>
      <c r="F89" s="51"/>
      <c r="G89" s="51"/>
      <c r="H89" s="51"/>
      <c r="I89" s="51"/>
      <c r="J89" s="51"/>
      <c r="K89" s="51"/>
      <c r="L89" s="51"/>
      <c r="M89" s="51"/>
      <c r="N89" s="51"/>
      <c r="O89" s="51"/>
      <c r="P89" s="167"/>
      <c r="Q89" s="2"/>
      <c r="R89" s="191"/>
      <c r="S89" s="51"/>
      <c r="T89" s="51"/>
      <c r="U89" s="51"/>
      <c r="V89" s="51"/>
      <c r="W89" s="51"/>
      <c r="X89" s="51"/>
      <c r="Y89" s="51"/>
      <c r="Z89" s="51"/>
      <c r="AA89" s="51"/>
      <c r="AB89" s="51"/>
      <c r="AC89" s="51"/>
      <c r="AD89" s="51"/>
      <c r="AE89" s="51"/>
      <c r="AF89" s="51"/>
      <c r="AG89" s="167"/>
      <c r="AH89" s="2"/>
      <c r="AI89" s="191"/>
      <c r="AJ89" s="51"/>
      <c r="AK89" s="51"/>
      <c r="AL89" s="51"/>
      <c r="AM89" s="51"/>
      <c r="AN89" s="51"/>
      <c r="AO89" s="51"/>
      <c r="AP89" s="51"/>
      <c r="AQ89" s="51"/>
      <c r="AR89" s="51"/>
      <c r="AS89" s="51"/>
      <c r="AT89" s="51"/>
      <c r="AU89" s="51"/>
      <c r="AV89" s="51"/>
      <c r="AW89" s="51"/>
      <c r="AX89" s="167"/>
      <c r="AY89" s="2"/>
      <c r="AZ89" s="191"/>
      <c r="BA89" s="51"/>
      <c r="BB89" s="51"/>
      <c r="BC89" s="51"/>
      <c r="BD89" s="51"/>
      <c r="BE89" s="51"/>
      <c r="BF89" s="51"/>
      <c r="BG89" s="51"/>
      <c r="BH89" s="51"/>
      <c r="BI89" s="51"/>
      <c r="BJ89" s="51"/>
      <c r="BK89" s="51"/>
      <c r="BL89" s="51"/>
      <c r="BM89" s="51"/>
      <c r="BN89" s="51"/>
      <c r="BO89" s="167"/>
      <c r="BP89" s="2"/>
      <c r="BQ89" s="191"/>
      <c r="BR89" s="51"/>
      <c r="BS89" s="51"/>
      <c r="BT89" s="51"/>
      <c r="BU89" s="51"/>
      <c r="BV89" s="51"/>
      <c r="BW89" s="51"/>
      <c r="BX89" s="51"/>
      <c r="BY89" s="51"/>
      <c r="BZ89" s="51"/>
      <c r="CA89" s="51"/>
      <c r="CB89" s="51"/>
      <c r="CC89" s="51"/>
      <c r="CD89" s="51"/>
      <c r="CE89" s="51"/>
      <c r="CF89" s="167"/>
      <c r="CG89" s="2"/>
      <c r="CH89" s="191"/>
      <c r="CI89" s="51"/>
      <c r="CJ89" s="51"/>
      <c r="CK89" s="51"/>
      <c r="CL89" s="51"/>
      <c r="CM89" s="51"/>
      <c r="CN89" s="51"/>
      <c r="CO89" s="51"/>
      <c r="CP89" s="51"/>
      <c r="CQ89" s="51"/>
      <c r="CR89" s="51"/>
      <c r="CS89" s="51"/>
      <c r="CT89" s="51"/>
      <c r="CU89" s="51"/>
      <c r="CV89" s="51"/>
      <c r="CW89" s="167"/>
      <c r="CX89" s="2"/>
      <c r="CY89" s="191"/>
      <c r="CZ89" s="51"/>
      <c r="DA89" s="51"/>
      <c r="DB89" s="51"/>
      <c r="DC89" s="51"/>
      <c r="DD89" s="51"/>
      <c r="DE89" s="51"/>
      <c r="DF89" s="51"/>
      <c r="DG89" s="51"/>
      <c r="DH89" s="51"/>
      <c r="DI89" s="51"/>
      <c r="DJ89" s="51"/>
      <c r="DK89" s="51"/>
      <c r="DL89" s="51"/>
      <c r="DM89" s="51"/>
      <c r="DN89" s="167"/>
      <c r="DO89" s="2"/>
      <c r="DP89" s="191"/>
      <c r="DQ89" s="51"/>
      <c r="DR89" s="51"/>
      <c r="DS89" s="51"/>
      <c r="DT89" s="51"/>
      <c r="DU89" s="51"/>
      <c r="DV89" s="51"/>
      <c r="DW89" s="51"/>
      <c r="DX89" s="51"/>
      <c r="DY89" s="51"/>
      <c r="DZ89" s="51"/>
      <c r="EA89" s="51"/>
      <c r="EB89" s="51"/>
      <c r="EC89" s="51"/>
      <c r="ED89" s="51"/>
      <c r="EE89" s="167"/>
      <c r="EF89" s="2"/>
    </row>
    <row r="90" ht="12.75" customHeight="1">
      <c r="A90" s="191"/>
      <c r="B90" s="51"/>
      <c r="C90" s="51"/>
      <c r="D90" s="51"/>
      <c r="E90" s="51"/>
      <c r="F90" s="51"/>
      <c r="G90" s="51"/>
      <c r="H90" s="51"/>
      <c r="I90" s="51"/>
      <c r="J90" s="51"/>
      <c r="K90" s="51"/>
      <c r="L90" s="51"/>
      <c r="M90" s="51"/>
      <c r="N90" s="51"/>
      <c r="O90" s="51"/>
      <c r="P90" s="167"/>
      <c r="Q90" s="2"/>
      <c r="R90" s="191"/>
      <c r="S90" s="51"/>
      <c r="T90" s="51"/>
      <c r="U90" s="51"/>
      <c r="V90" s="51"/>
      <c r="W90" s="51"/>
      <c r="X90" s="51"/>
      <c r="Y90" s="51"/>
      <c r="Z90" s="51"/>
      <c r="AA90" s="51"/>
      <c r="AB90" s="51"/>
      <c r="AC90" s="51"/>
      <c r="AD90" s="51"/>
      <c r="AE90" s="51"/>
      <c r="AF90" s="51"/>
      <c r="AG90" s="167"/>
      <c r="AH90" s="2"/>
      <c r="AI90" s="191"/>
      <c r="AJ90" s="51"/>
      <c r="AK90" s="51"/>
      <c r="AL90" s="51"/>
      <c r="AM90" s="51"/>
      <c r="AN90" s="51"/>
      <c r="AO90" s="51"/>
      <c r="AP90" s="51"/>
      <c r="AQ90" s="51"/>
      <c r="AR90" s="51"/>
      <c r="AS90" s="51"/>
      <c r="AT90" s="51"/>
      <c r="AU90" s="51"/>
      <c r="AV90" s="51"/>
      <c r="AW90" s="51"/>
      <c r="AX90" s="167"/>
      <c r="AY90" s="2"/>
      <c r="AZ90" s="191"/>
      <c r="BA90" s="51"/>
      <c r="BB90" s="51"/>
      <c r="BC90" s="51"/>
      <c r="BD90" s="51"/>
      <c r="BE90" s="51"/>
      <c r="BF90" s="51"/>
      <c r="BG90" s="51"/>
      <c r="BH90" s="51"/>
      <c r="BI90" s="51"/>
      <c r="BJ90" s="51"/>
      <c r="BK90" s="51"/>
      <c r="BL90" s="51"/>
      <c r="BM90" s="51"/>
      <c r="BN90" s="51"/>
      <c r="BO90" s="167"/>
      <c r="BP90" s="2"/>
      <c r="BQ90" s="191"/>
      <c r="BR90" s="51"/>
      <c r="BS90" s="51"/>
      <c r="BT90" s="51"/>
      <c r="BU90" s="51"/>
      <c r="BV90" s="51"/>
      <c r="BW90" s="51"/>
      <c r="BX90" s="51"/>
      <c r="BY90" s="51"/>
      <c r="BZ90" s="51"/>
      <c r="CA90" s="51"/>
      <c r="CB90" s="51"/>
      <c r="CC90" s="51"/>
      <c r="CD90" s="51"/>
      <c r="CE90" s="51"/>
      <c r="CF90" s="167"/>
      <c r="CG90" s="2"/>
      <c r="CH90" s="191"/>
      <c r="CI90" s="51"/>
      <c r="CJ90" s="51"/>
      <c r="CK90" s="51"/>
      <c r="CL90" s="51"/>
      <c r="CM90" s="51"/>
      <c r="CN90" s="51"/>
      <c r="CO90" s="51"/>
      <c r="CP90" s="51"/>
      <c r="CQ90" s="51"/>
      <c r="CR90" s="51"/>
      <c r="CS90" s="51"/>
      <c r="CT90" s="51"/>
      <c r="CU90" s="51"/>
      <c r="CV90" s="51"/>
      <c r="CW90" s="167"/>
      <c r="CX90" s="2"/>
      <c r="CY90" s="191"/>
      <c r="CZ90" s="51"/>
      <c r="DA90" s="51"/>
      <c r="DB90" s="51"/>
      <c r="DC90" s="51"/>
      <c r="DD90" s="51"/>
      <c r="DE90" s="51"/>
      <c r="DF90" s="51"/>
      <c r="DG90" s="51"/>
      <c r="DH90" s="51"/>
      <c r="DI90" s="51"/>
      <c r="DJ90" s="51"/>
      <c r="DK90" s="51"/>
      <c r="DL90" s="51"/>
      <c r="DM90" s="51"/>
      <c r="DN90" s="167"/>
      <c r="DO90" s="2"/>
      <c r="DP90" s="191"/>
      <c r="DQ90" s="51"/>
      <c r="DR90" s="51"/>
      <c r="DS90" s="51"/>
      <c r="DT90" s="51"/>
      <c r="DU90" s="51"/>
      <c r="DV90" s="51"/>
      <c r="DW90" s="51"/>
      <c r="DX90" s="51"/>
      <c r="DY90" s="51"/>
      <c r="DZ90" s="51"/>
      <c r="EA90" s="51"/>
      <c r="EB90" s="51"/>
      <c r="EC90" s="51"/>
      <c r="ED90" s="51"/>
      <c r="EE90" s="167"/>
      <c r="EF90" s="2"/>
    </row>
    <row r="91" ht="12.75" customHeight="1">
      <c r="A91" s="191"/>
      <c r="B91" s="51"/>
      <c r="C91" s="51"/>
      <c r="D91" s="51"/>
      <c r="E91" s="51"/>
      <c r="F91" s="51"/>
      <c r="G91" s="51"/>
      <c r="H91" s="51"/>
      <c r="I91" s="51"/>
      <c r="J91" s="51"/>
      <c r="K91" s="51"/>
      <c r="L91" s="51"/>
      <c r="M91" s="51"/>
      <c r="N91" s="51"/>
      <c r="O91" s="51"/>
      <c r="P91" s="167"/>
      <c r="Q91" s="2"/>
      <c r="R91" s="191"/>
      <c r="S91" s="51"/>
      <c r="T91" s="51"/>
      <c r="U91" s="51"/>
      <c r="V91" s="51"/>
      <c r="W91" s="51"/>
      <c r="X91" s="51"/>
      <c r="Y91" s="51"/>
      <c r="Z91" s="51"/>
      <c r="AA91" s="51"/>
      <c r="AB91" s="51"/>
      <c r="AC91" s="51"/>
      <c r="AD91" s="51"/>
      <c r="AE91" s="51"/>
      <c r="AF91" s="51"/>
      <c r="AG91" s="167"/>
      <c r="AH91" s="2"/>
      <c r="AI91" s="191"/>
      <c r="AJ91" s="51"/>
      <c r="AK91" s="51"/>
      <c r="AL91" s="51"/>
      <c r="AM91" s="51"/>
      <c r="AN91" s="51"/>
      <c r="AO91" s="51"/>
      <c r="AP91" s="51"/>
      <c r="AQ91" s="51"/>
      <c r="AR91" s="51"/>
      <c r="AS91" s="51"/>
      <c r="AT91" s="51"/>
      <c r="AU91" s="51"/>
      <c r="AV91" s="51"/>
      <c r="AW91" s="51"/>
      <c r="AX91" s="167"/>
      <c r="AY91" s="2"/>
      <c r="AZ91" s="191"/>
      <c r="BA91" s="51"/>
      <c r="BB91" s="51"/>
      <c r="BC91" s="51"/>
      <c r="BD91" s="51"/>
      <c r="BE91" s="51"/>
      <c r="BF91" s="51"/>
      <c r="BG91" s="51"/>
      <c r="BH91" s="51"/>
      <c r="BI91" s="51"/>
      <c r="BJ91" s="51"/>
      <c r="BK91" s="51"/>
      <c r="BL91" s="51"/>
      <c r="BM91" s="51"/>
      <c r="BN91" s="51"/>
      <c r="BO91" s="167"/>
      <c r="BP91" s="2"/>
      <c r="BQ91" s="191"/>
      <c r="BR91" s="51"/>
      <c r="BS91" s="51"/>
      <c r="BT91" s="51"/>
      <c r="BU91" s="51"/>
      <c r="BV91" s="51"/>
      <c r="BW91" s="51"/>
      <c r="BX91" s="51"/>
      <c r="BY91" s="51"/>
      <c r="BZ91" s="51"/>
      <c r="CA91" s="51"/>
      <c r="CB91" s="51"/>
      <c r="CC91" s="51"/>
      <c r="CD91" s="51"/>
      <c r="CE91" s="51"/>
      <c r="CF91" s="167"/>
      <c r="CG91" s="2"/>
      <c r="CH91" s="191"/>
      <c r="CI91" s="51"/>
      <c r="CJ91" s="51"/>
      <c r="CK91" s="51"/>
      <c r="CL91" s="51"/>
      <c r="CM91" s="51"/>
      <c r="CN91" s="51"/>
      <c r="CO91" s="51"/>
      <c r="CP91" s="51"/>
      <c r="CQ91" s="51"/>
      <c r="CR91" s="51"/>
      <c r="CS91" s="51"/>
      <c r="CT91" s="51"/>
      <c r="CU91" s="51"/>
      <c r="CV91" s="51"/>
      <c r="CW91" s="167"/>
      <c r="CX91" s="2"/>
      <c r="CY91" s="191"/>
      <c r="CZ91" s="51"/>
      <c r="DA91" s="51"/>
      <c r="DB91" s="51"/>
      <c r="DC91" s="51"/>
      <c r="DD91" s="51"/>
      <c r="DE91" s="51"/>
      <c r="DF91" s="51"/>
      <c r="DG91" s="51"/>
      <c r="DH91" s="51"/>
      <c r="DI91" s="51"/>
      <c r="DJ91" s="51"/>
      <c r="DK91" s="51"/>
      <c r="DL91" s="51"/>
      <c r="DM91" s="51"/>
      <c r="DN91" s="167"/>
      <c r="DO91" s="2"/>
      <c r="DP91" s="191"/>
      <c r="DQ91" s="51"/>
      <c r="DR91" s="51"/>
      <c r="DS91" s="51"/>
      <c r="DT91" s="51"/>
      <c r="DU91" s="51"/>
      <c r="DV91" s="51"/>
      <c r="DW91" s="51"/>
      <c r="DX91" s="51"/>
      <c r="DY91" s="51"/>
      <c r="DZ91" s="51"/>
      <c r="EA91" s="51"/>
      <c r="EB91" s="51"/>
      <c r="EC91" s="51"/>
      <c r="ED91" s="51"/>
      <c r="EE91" s="167"/>
      <c r="EF91" s="2"/>
    </row>
    <row r="92" ht="12.75" customHeight="1">
      <c r="A92" s="191"/>
      <c r="B92" s="51"/>
      <c r="C92" s="51"/>
      <c r="D92" s="51"/>
      <c r="E92" s="51"/>
      <c r="F92" s="51"/>
      <c r="G92" s="51"/>
      <c r="H92" s="51"/>
      <c r="I92" s="51"/>
      <c r="J92" s="51"/>
      <c r="K92" s="51"/>
      <c r="L92" s="51"/>
      <c r="M92" s="51"/>
      <c r="N92" s="51"/>
      <c r="O92" s="51"/>
      <c r="P92" s="167"/>
      <c r="Q92" s="2"/>
      <c r="R92" s="191"/>
      <c r="S92" s="51"/>
      <c r="T92" s="51"/>
      <c r="U92" s="51"/>
      <c r="V92" s="51"/>
      <c r="W92" s="51"/>
      <c r="X92" s="51"/>
      <c r="Y92" s="51"/>
      <c r="Z92" s="51"/>
      <c r="AA92" s="51"/>
      <c r="AB92" s="51"/>
      <c r="AC92" s="51"/>
      <c r="AD92" s="51"/>
      <c r="AE92" s="51"/>
      <c r="AF92" s="51"/>
      <c r="AG92" s="167"/>
      <c r="AH92" s="2"/>
      <c r="AI92" s="191"/>
      <c r="AJ92" s="51"/>
      <c r="AK92" s="51"/>
      <c r="AL92" s="51"/>
      <c r="AM92" s="51"/>
      <c r="AN92" s="51"/>
      <c r="AO92" s="51"/>
      <c r="AP92" s="51"/>
      <c r="AQ92" s="51"/>
      <c r="AR92" s="51"/>
      <c r="AS92" s="51"/>
      <c r="AT92" s="51"/>
      <c r="AU92" s="51"/>
      <c r="AV92" s="51"/>
      <c r="AW92" s="51"/>
      <c r="AX92" s="167"/>
      <c r="AY92" s="2"/>
      <c r="AZ92" s="191"/>
      <c r="BA92" s="51"/>
      <c r="BB92" s="51"/>
      <c r="BC92" s="51"/>
      <c r="BD92" s="51"/>
      <c r="BE92" s="51"/>
      <c r="BF92" s="51"/>
      <c r="BG92" s="51"/>
      <c r="BH92" s="51"/>
      <c r="BI92" s="51"/>
      <c r="BJ92" s="51"/>
      <c r="BK92" s="51"/>
      <c r="BL92" s="51"/>
      <c r="BM92" s="51"/>
      <c r="BN92" s="51"/>
      <c r="BO92" s="167"/>
      <c r="BP92" s="2"/>
      <c r="BQ92" s="191"/>
      <c r="BR92" s="51"/>
      <c r="BS92" s="51"/>
      <c r="BT92" s="51"/>
      <c r="BU92" s="51"/>
      <c r="BV92" s="51"/>
      <c r="BW92" s="51"/>
      <c r="BX92" s="51"/>
      <c r="BY92" s="51"/>
      <c r="BZ92" s="51"/>
      <c r="CA92" s="51"/>
      <c r="CB92" s="51"/>
      <c r="CC92" s="51"/>
      <c r="CD92" s="51"/>
      <c r="CE92" s="51"/>
      <c r="CF92" s="167"/>
      <c r="CG92" s="2"/>
      <c r="CH92" s="191"/>
      <c r="CI92" s="51"/>
      <c r="CJ92" s="51"/>
      <c r="CK92" s="51"/>
      <c r="CL92" s="51"/>
      <c r="CM92" s="51"/>
      <c r="CN92" s="51"/>
      <c r="CO92" s="51"/>
      <c r="CP92" s="51"/>
      <c r="CQ92" s="51"/>
      <c r="CR92" s="51"/>
      <c r="CS92" s="51"/>
      <c r="CT92" s="51"/>
      <c r="CU92" s="51"/>
      <c r="CV92" s="51"/>
      <c r="CW92" s="167"/>
      <c r="CX92" s="2"/>
      <c r="CY92" s="191"/>
      <c r="CZ92" s="51"/>
      <c r="DA92" s="51"/>
      <c r="DB92" s="51"/>
      <c r="DC92" s="51"/>
      <c r="DD92" s="51"/>
      <c r="DE92" s="51"/>
      <c r="DF92" s="51"/>
      <c r="DG92" s="51"/>
      <c r="DH92" s="51"/>
      <c r="DI92" s="51"/>
      <c r="DJ92" s="51"/>
      <c r="DK92" s="51"/>
      <c r="DL92" s="51"/>
      <c r="DM92" s="51"/>
      <c r="DN92" s="167"/>
      <c r="DO92" s="2"/>
      <c r="DP92" s="191"/>
      <c r="DQ92" s="51"/>
      <c r="DR92" s="51"/>
      <c r="DS92" s="51"/>
      <c r="DT92" s="51"/>
      <c r="DU92" s="51"/>
      <c r="DV92" s="51"/>
      <c r="DW92" s="51"/>
      <c r="DX92" s="51"/>
      <c r="DY92" s="51"/>
      <c r="DZ92" s="51"/>
      <c r="EA92" s="51"/>
      <c r="EB92" s="51"/>
      <c r="EC92" s="51"/>
      <c r="ED92" s="51"/>
      <c r="EE92" s="167"/>
      <c r="EF92" s="2"/>
    </row>
    <row r="93" ht="12.75" customHeight="1">
      <c r="A93" s="191"/>
      <c r="B93" s="51"/>
      <c r="C93" s="51"/>
      <c r="D93" s="51"/>
      <c r="E93" s="51"/>
      <c r="F93" s="51"/>
      <c r="G93" s="51"/>
      <c r="H93" s="51"/>
      <c r="I93" s="51"/>
      <c r="J93" s="51"/>
      <c r="K93" s="51"/>
      <c r="L93" s="51"/>
      <c r="M93" s="51"/>
      <c r="N93" s="51"/>
      <c r="O93" s="51"/>
      <c r="P93" s="167"/>
      <c r="Q93" s="2"/>
      <c r="R93" s="191"/>
      <c r="S93" s="51"/>
      <c r="T93" s="51"/>
      <c r="U93" s="51"/>
      <c r="V93" s="51"/>
      <c r="W93" s="51"/>
      <c r="X93" s="51"/>
      <c r="Y93" s="51"/>
      <c r="Z93" s="51"/>
      <c r="AA93" s="51"/>
      <c r="AB93" s="51"/>
      <c r="AC93" s="51"/>
      <c r="AD93" s="51"/>
      <c r="AE93" s="51"/>
      <c r="AF93" s="51"/>
      <c r="AG93" s="167"/>
      <c r="AH93" s="2"/>
      <c r="AI93" s="191"/>
      <c r="AJ93" s="51"/>
      <c r="AK93" s="51"/>
      <c r="AL93" s="51"/>
      <c r="AM93" s="51"/>
      <c r="AN93" s="51"/>
      <c r="AO93" s="51"/>
      <c r="AP93" s="51"/>
      <c r="AQ93" s="51"/>
      <c r="AR93" s="51"/>
      <c r="AS93" s="51"/>
      <c r="AT93" s="51"/>
      <c r="AU93" s="51"/>
      <c r="AV93" s="51"/>
      <c r="AW93" s="51"/>
      <c r="AX93" s="167"/>
      <c r="AY93" s="2"/>
      <c r="AZ93" s="191"/>
      <c r="BA93" s="51"/>
      <c r="BB93" s="51"/>
      <c r="BC93" s="51"/>
      <c r="BD93" s="51"/>
      <c r="BE93" s="51"/>
      <c r="BF93" s="51"/>
      <c r="BG93" s="51"/>
      <c r="BH93" s="51"/>
      <c r="BI93" s="51"/>
      <c r="BJ93" s="51"/>
      <c r="BK93" s="51"/>
      <c r="BL93" s="51"/>
      <c r="BM93" s="51"/>
      <c r="BN93" s="51"/>
      <c r="BO93" s="167"/>
      <c r="BP93" s="2"/>
      <c r="BQ93" s="191"/>
      <c r="BR93" s="51"/>
      <c r="BS93" s="51"/>
      <c r="BT93" s="51"/>
      <c r="BU93" s="51"/>
      <c r="BV93" s="51"/>
      <c r="BW93" s="51"/>
      <c r="BX93" s="51"/>
      <c r="BY93" s="51"/>
      <c r="BZ93" s="51"/>
      <c r="CA93" s="51"/>
      <c r="CB93" s="51"/>
      <c r="CC93" s="51"/>
      <c r="CD93" s="51"/>
      <c r="CE93" s="51"/>
      <c r="CF93" s="167"/>
      <c r="CG93" s="2"/>
      <c r="CH93" s="191"/>
      <c r="CI93" s="51"/>
      <c r="CJ93" s="51"/>
      <c r="CK93" s="51"/>
      <c r="CL93" s="51"/>
      <c r="CM93" s="51"/>
      <c r="CN93" s="51"/>
      <c r="CO93" s="51"/>
      <c r="CP93" s="51"/>
      <c r="CQ93" s="51"/>
      <c r="CR93" s="51"/>
      <c r="CS93" s="51"/>
      <c r="CT93" s="51"/>
      <c r="CU93" s="51"/>
      <c r="CV93" s="51"/>
      <c r="CW93" s="167"/>
      <c r="CX93" s="2"/>
      <c r="CY93" s="191"/>
      <c r="CZ93" s="51"/>
      <c r="DA93" s="51"/>
      <c r="DB93" s="51"/>
      <c r="DC93" s="51"/>
      <c r="DD93" s="51"/>
      <c r="DE93" s="51"/>
      <c r="DF93" s="51"/>
      <c r="DG93" s="51"/>
      <c r="DH93" s="51"/>
      <c r="DI93" s="51"/>
      <c r="DJ93" s="51"/>
      <c r="DK93" s="51"/>
      <c r="DL93" s="51"/>
      <c r="DM93" s="51"/>
      <c r="DN93" s="167"/>
      <c r="DO93" s="2"/>
      <c r="DP93" s="191"/>
      <c r="DQ93" s="51"/>
      <c r="DR93" s="51"/>
      <c r="DS93" s="51"/>
      <c r="DT93" s="51"/>
      <c r="DU93" s="51"/>
      <c r="DV93" s="51"/>
      <c r="DW93" s="51"/>
      <c r="DX93" s="51"/>
      <c r="DY93" s="51"/>
      <c r="DZ93" s="51"/>
      <c r="EA93" s="51"/>
      <c r="EB93" s="51"/>
      <c r="EC93" s="51"/>
      <c r="ED93" s="51"/>
      <c r="EE93" s="167"/>
      <c r="EF93" s="2"/>
    </row>
    <row r="94" ht="12.75" customHeight="1">
      <c r="A94" s="191"/>
      <c r="B94" s="51"/>
      <c r="C94" s="51"/>
      <c r="D94" s="51"/>
      <c r="E94" s="51"/>
      <c r="F94" s="51"/>
      <c r="G94" s="51"/>
      <c r="H94" s="51"/>
      <c r="I94" s="51"/>
      <c r="J94" s="51"/>
      <c r="K94" s="51"/>
      <c r="L94" s="51"/>
      <c r="M94" s="51"/>
      <c r="N94" s="51"/>
      <c r="O94" s="51"/>
      <c r="P94" s="167"/>
      <c r="Q94" s="2"/>
      <c r="R94" s="191"/>
      <c r="S94" s="51"/>
      <c r="T94" s="51"/>
      <c r="U94" s="51"/>
      <c r="V94" s="51"/>
      <c r="W94" s="51"/>
      <c r="X94" s="51"/>
      <c r="Y94" s="51"/>
      <c r="Z94" s="51"/>
      <c r="AA94" s="51"/>
      <c r="AB94" s="51"/>
      <c r="AC94" s="51"/>
      <c r="AD94" s="51"/>
      <c r="AE94" s="51"/>
      <c r="AF94" s="51"/>
      <c r="AG94" s="167"/>
      <c r="AH94" s="2"/>
      <c r="AI94" s="191"/>
      <c r="AJ94" s="51"/>
      <c r="AK94" s="51"/>
      <c r="AL94" s="51"/>
      <c r="AM94" s="51"/>
      <c r="AN94" s="51"/>
      <c r="AO94" s="51"/>
      <c r="AP94" s="51"/>
      <c r="AQ94" s="51"/>
      <c r="AR94" s="51"/>
      <c r="AS94" s="51"/>
      <c r="AT94" s="51"/>
      <c r="AU94" s="51"/>
      <c r="AV94" s="51"/>
      <c r="AW94" s="51"/>
      <c r="AX94" s="167"/>
      <c r="AY94" s="2"/>
      <c r="AZ94" s="191"/>
      <c r="BA94" s="51"/>
      <c r="BB94" s="51"/>
      <c r="BC94" s="51"/>
      <c r="BD94" s="51"/>
      <c r="BE94" s="51"/>
      <c r="BF94" s="51"/>
      <c r="BG94" s="51"/>
      <c r="BH94" s="51"/>
      <c r="BI94" s="51"/>
      <c r="BJ94" s="51"/>
      <c r="BK94" s="51"/>
      <c r="BL94" s="51"/>
      <c r="BM94" s="51"/>
      <c r="BN94" s="51"/>
      <c r="BO94" s="167"/>
      <c r="BP94" s="2"/>
      <c r="BQ94" s="191"/>
      <c r="BR94" s="51"/>
      <c r="BS94" s="51"/>
      <c r="BT94" s="51"/>
      <c r="BU94" s="51"/>
      <c r="BV94" s="51"/>
      <c r="BW94" s="51"/>
      <c r="BX94" s="51"/>
      <c r="BY94" s="51"/>
      <c r="BZ94" s="51"/>
      <c r="CA94" s="51"/>
      <c r="CB94" s="51"/>
      <c r="CC94" s="51"/>
      <c r="CD94" s="51"/>
      <c r="CE94" s="51"/>
      <c r="CF94" s="167"/>
      <c r="CG94" s="2"/>
      <c r="CH94" s="191"/>
      <c r="CI94" s="51"/>
      <c r="CJ94" s="51"/>
      <c r="CK94" s="51"/>
      <c r="CL94" s="51"/>
      <c r="CM94" s="51"/>
      <c r="CN94" s="51"/>
      <c r="CO94" s="51"/>
      <c r="CP94" s="51"/>
      <c r="CQ94" s="51"/>
      <c r="CR94" s="51"/>
      <c r="CS94" s="51"/>
      <c r="CT94" s="51"/>
      <c r="CU94" s="51"/>
      <c r="CV94" s="51"/>
      <c r="CW94" s="167"/>
      <c r="CX94" s="2"/>
      <c r="CY94" s="191"/>
      <c r="CZ94" s="51"/>
      <c r="DA94" s="51"/>
      <c r="DB94" s="51"/>
      <c r="DC94" s="51"/>
      <c r="DD94" s="51"/>
      <c r="DE94" s="51"/>
      <c r="DF94" s="51"/>
      <c r="DG94" s="51"/>
      <c r="DH94" s="51"/>
      <c r="DI94" s="51"/>
      <c r="DJ94" s="51"/>
      <c r="DK94" s="51"/>
      <c r="DL94" s="51"/>
      <c r="DM94" s="51"/>
      <c r="DN94" s="167"/>
      <c r="DO94" s="2"/>
      <c r="DP94" s="191"/>
      <c r="DQ94" s="51"/>
      <c r="DR94" s="51"/>
      <c r="DS94" s="51"/>
      <c r="DT94" s="51"/>
      <c r="DU94" s="51"/>
      <c r="DV94" s="51"/>
      <c r="DW94" s="51"/>
      <c r="DX94" s="51"/>
      <c r="DY94" s="51"/>
      <c r="DZ94" s="51"/>
      <c r="EA94" s="51"/>
      <c r="EB94" s="51"/>
      <c r="EC94" s="51"/>
      <c r="ED94" s="51"/>
      <c r="EE94" s="167"/>
      <c r="EF94" s="2"/>
    </row>
    <row r="95" ht="12.75" customHeight="1">
      <c r="A95" s="191"/>
      <c r="B95" s="51"/>
      <c r="C95" s="51"/>
      <c r="D95" s="51"/>
      <c r="E95" s="51"/>
      <c r="F95" s="51"/>
      <c r="G95" s="51"/>
      <c r="H95" s="51"/>
      <c r="I95" s="51"/>
      <c r="J95" s="51"/>
      <c r="K95" s="51"/>
      <c r="L95" s="51"/>
      <c r="M95" s="51"/>
      <c r="N95" s="51"/>
      <c r="O95" s="51"/>
      <c r="P95" s="167"/>
      <c r="Q95" s="2"/>
      <c r="R95" s="191"/>
      <c r="S95" s="51"/>
      <c r="T95" s="51"/>
      <c r="U95" s="51"/>
      <c r="V95" s="51"/>
      <c r="W95" s="51"/>
      <c r="X95" s="51"/>
      <c r="Y95" s="51"/>
      <c r="Z95" s="51"/>
      <c r="AA95" s="51"/>
      <c r="AB95" s="51"/>
      <c r="AC95" s="51"/>
      <c r="AD95" s="51"/>
      <c r="AE95" s="51"/>
      <c r="AF95" s="51"/>
      <c r="AG95" s="167"/>
      <c r="AH95" s="2"/>
      <c r="AI95" s="191"/>
      <c r="AJ95" s="51"/>
      <c r="AK95" s="51"/>
      <c r="AL95" s="51"/>
      <c r="AM95" s="51"/>
      <c r="AN95" s="51"/>
      <c r="AO95" s="51"/>
      <c r="AP95" s="51"/>
      <c r="AQ95" s="51"/>
      <c r="AR95" s="51"/>
      <c r="AS95" s="51"/>
      <c r="AT95" s="51"/>
      <c r="AU95" s="51"/>
      <c r="AV95" s="51"/>
      <c r="AW95" s="51"/>
      <c r="AX95" s="167"/>
      <c r="AY95" s="2"/>
      <c r="AZ95" s="191"/>
      <c r="BA95" s="51"/>
      <c r="BB95" s="51"/>
      <c r="BC95" s="51"/>
      <c r="BD95" s="51"/>
      <c r="BE95" s="51"/>
      <c r="BF95" s="51"/>
      <c r="BG95" s="51"/>
      <c r="BH95" s="51"/>
      <c r="BI95" s="51"/>
      <c r="BJ95" s="51"/>
      <c r="BK95" s="51"/>
      <c r="BL95" s="51"/>
      <c r="BM95" s="51"/>
      <c r="BN95" s="51"/>
      <c r="BO95" s="167"/>
      <c r="BP95" s="2"/>
      <c r="BQ95" s="191"/>
      <c r="BR95" s="51"/>
      <c r="BS95" s="51"/>
      <c r="BT95" s="51"/>
      <c r="BU95" s="51"/>
      <c r="BV95" s="51"/>
      <c r="BW95" s="51"/>
      <c r="BX95" s="51"/>
      <c r="BY95" s="51"/>
      <c r="BZ95" s="51"/>
      <c r="CA95" s="51"/>
      <c r="CB95" s="51"/>
      <c r="CC95" s="51"/>
      <c r="CD95" s="51"/>
      <c r="CE95" s="51"/>
      <c r="CF95" s="167"/>
      <c r="CG95" s="2"/>
      <c r="CH95" s="191"/>
      <c r="CI95" s="51"/>
      <c r="CJ95" s="51"/>
      <c r="CK95" s="51"/>
      <c r="CL95" s="51"/>
      <c r="CM95" s="51"/>
      <c r="CN95" s="51"/>
      <c r="CO95" s="51"/>
      <c r="CP95" s="51"/>
      <c r="CQ95" s="51"/>
      <c r="CR95" s="51"/>
      <c r="CS95" s="51"/>
      <c r="CT95" s="51"/>
      <c r="CU95" s="51"/>
      <c r="CV95" s="51"/>
      <c r="CW95" s="167"/>
      <c r="CX95" s="2"/>
      <c r="CY95" s="191"/>
      <c r="CZ95" s="51"/>
      <c r="DA95" s="51"/>
      <c r="DB95" s="51"/>
      <c r="DC95" s="51"/>
      <c r="DD95" s="51"/>
      <c r="DE95" s="51"/>
      <c r="DF95" s="51"/>
      <c r="DG95" s="51"/>
      <c r="DH95" s="51"/>
      <c r="DI95" s="51"/>
      <c r="DJ95" s="51"/>
      <c r="DK95" s="51"/>
      <c r="DL95" s="51"/>
      <c r="DM95" s="51"/>
      <c r="DN95" s="167"/>
      <c r="DO95" s="2"/>
      <c r="DP95" s="191"/>
      <c r="DQ95" s="51"/>
      <c r="DR95" s="51"/>
      <c r="DS95" s="51"/>
      <c r="DT95" s="51"/>
      <c r="DU95" s="51"/>
      <c r="DV95" s="51"/>
      <c r="DW95" s="51"/>
      <c r="DX95" s="51"/>
      <c r="DY95" s="51"/>
      <c r="DZ95" s="51"/>
      <c r="EA95" s="51"/>
      <c r="EB95" s="51"/>
      <c r="EC95" s="51"/>
      <c r="ED95" s="51"/>
      <c r="EE95" s="167"/>
      <c r="EF95" s="2"/>
    </row>
    <row r="96" ht="12.75" customHeight="1">
      <c r="A96" s="191"/>
      <c r="B96" s="51"/>
      <c r="C96" s="51"/>
      <c r="D96" s="51"/>
      <c r="E96" s="51"/>
      <c r="F96" s="51"/>
      <c r="G96" s="51"/>
      <c r="H96" s="51"/>
      <c r="I96" s="51"/>
      <c r="J96" s="51"/>
      <c r="K96" s="51"/>
      <c r="L96" s="51"/>
      <c r="M96" s="51"/>
      <c r="N96" s="51"/>
      <c r="O96" s="51"/>
      <c r="P96" s="167"/>
      <c r="Q96" s="2"/>
      <c r="R96" s="191"/>
      <c r="S96" s="51"/>
      <c r="T96" s="51"/>
      <c r="U96" s="51"/>
      <c r="V96" s="51"/>
      <c r="W96" s="51"/>
      <c r="X96" s="51"/>
      <c r="Y96" s="51"/>
      <c r="Z96" s="51"/>
      <c r="AA96" s="51"/>
      <c r="AB96" s="51"/>
      <c r="AC96" s="51"/>
      <c r="AD96" s="51"/>
      <c r="AE96" s="51"/>
      <c r="AF96" s="51"/>
      <c r="AG96" s="167"/>
      <c r="AH96" s="2"/>
      <c r="AI96" s="191"/>
      <c r="AJ96" s="51"/>
      <c r="AK96" s="51"/>
      <c r="AL96" s="51"/>
      <c r="AM96" s="51"/>
      <c r="AN96" s="51"/>
      <c r="AO96" s="51"/>
      <c r="AP96" s="51"/>
      <c r="AQ96" s="51"/>
      <c r="AR96" s="51"/>
      <c r="AS96" s="51"/>
      <c r="AT96" s="51"/>
      <c r="AU96" s="51"/>
      <c r="AV96" s="51"/>
      <c r="AW96" s="51"/>
      <c r="AX96" s="167"/>
      <c r="AY96" s="2"/>
      <c r="AZ96" s="191"/>
      <c r="BA96" s="51"/>
      <c r="BB96" s="51"/>
      <c r="BC96" s="51"/>
      <c r="BD96" s="51"/>
      <c r="BE96" s="51"/>
      <c r="BF96" s="51"/>
      <c r="BG96" s="51"/>
      <c r="BH96" s="51"/>
      <c r="BI96" s="51"/>
      <c r="BJ96" s="51"/>
      <c r="BK96" s="51"/>
      <c r="BL96" s="51"/>
      <c r="BM96" s="51"/>
      <c r="BN96" s="51"/>
      <c r="BO96" s="167"/>
      <c r="BP96" s="2"/>
      <c r="BQ96" s="191"/>
      <c r="BR96" s="51"/>
      <c r="BS96" s="51"/>
      <c r="BT96" s="51"/>
      <c r="BU96" s="51"/>
      <c r="BV96" s="51"/>
      <c r="BW96" s="51"/>
      <c r="BX96" s="51"/>
      <c r="BY96" s="51"/>
      <c r="BZ96" s="51"/>
      <c r="CA96" s="51"/>
      <c r="CB96" s="51"/>
      <c r="CC96" s="51"/>
      <c r="CD96" s="51"/>
      <c r="CE96" s="51"/>
      <c r="CF96" s="167"/>
      <c r="CG96" s="2"/>
      <c r="CH96" s="191"/>
      <c r="CI96" s="51"/>
      <c r="CJ96" s="51"/>
      <c r="CK96" s="51"/>
      <c r="CL96" s="51"/>
      <c r="CM96" s="51"/>
      <c r="CN96" s="51"/>
      <c r="CO96" s="51"/>
      <c r="CP96" s="51"/>
      <c r="CQ96" s="51"/>
      <c r="CR96" s="51"/>
      <c r="CS96" s="51"/>
      <c r="CT96" s="51"/>
      <c r="CU96" s="51"/>
      <c r="CV96" s="51"/>
      <c r="CW96" s="167"/>
      <c r="CX96" s="2"/>
      <c r="CY96" s="191"/>
      <c r="CZ96" s="51"/>
      <c r="DA96" s="51"/>
      <c r="DB96" s="51"/>
      <c r="DC96" s="51"/>
      <c r="DD96" s="51"/>
      <c r="DE96" s="51"/>
      <c r="DF96" s="51"/>
      <c r="DG96" s="51"/>
      <c r="DH96" s="51"/>
      <c r="DI96" s="51"/>
      <c r="DJ96" s="51"/>
      <c r="DK96" s="51"/>
      <c r="DL96" s="51"/>
      <c r="DM96" s="51"/>
      <c r="DN96" s="167"/>
      <c r="DO96" s="2"/>
      <c r="DP96" s="191"/>
      <c r="DQ96" s="51"/>
      <c r="DR96" s="51"/>
      <c r="DS96" s="51"/>
      <c r="DT96" s="51"/>
      <c r="DU96" s="51"/>
      <c r="DV96" s="51"/>
      <c r="DW96" s="51"/>
      <c r="DX96" s="51"/>
      <c r="DY96" s="51"/>
      <c r="DZ96" s="51"/>
      <c r="EA96" s="51"/>
      <c r="EB96" s="51"/>
      <c r="EC96" s="51"/>
      <c r="ED96" s="51"/>
      <c r="EE96" s="167"/>
      <c r="EF96" s="2"/>
    </row>
    <row r="97" ht="12.75" customHeight="1">
      <c r="A97" s="191"/>
      <c r="B97" s="51"/>
      <c r="C97" s="51"/>
      <c r="D97" s="51"/>
      <c r="E97" s="51"/>
      <c r="F97" s="51"/>
      <c r="G97" s="51"/>
      <c r="H97" s="51"/>
      <c r="I97" s="51"/>
      <c r="J97" s="51"/>
      <c r="K97" s="51"/>
      <c r="L97" s="51"/>
      <c r="M97" s="51"/>
      <c r="N97" s="51"/>
      <c r="O97" s="51"/>
      <c r="P97" s="167"/>
      <c r="Q97" s="2"/>
      <c r="R97" s="191"/>
      <c r="S97" s="51"/>
      <c r="T97" s="51"/>
      <c r="U97" s="51"/>
      <c r="V97" s="51"/>
      <c r="W97" s="51"/>
      <c r="X97" s="51"/>
      <c r="Y97" s="51"/>
      <c r="Z97" s="51"/>
      <c r="AA97" s="51"/>
      <c r="AB97" s="51"/>
      <c r="AC97" s="51"/>
      <c r="AD97" s="51"/>
      <c r="AE97" s="51"/>
      <c r="AF97" s="51"/>
      <c r="AG97" s="167"/>
      <c r="AH97" s="2"/>
      <c r="AI97" s="191"/>
      <c r="AJ97" s="51"/>
      <c r="AK97" s="51"/>
      <c r="AL97" s="51"/>
      <c r="AM97" s="51"/>
      <c r="AN97" s="51"/>
      <c r="AO97" s="51"/>
      <c r="AP97" s="51"/>
      <c r="AQ97" s="51"/>
      <c r="AR97" s="51"/>
      <c r="AS97" s="51"/>
      <c r="AT97" s="51"/>
      <c r="AU97" s="51"/>
      <c r="AV97" s="51"/>
      <c r="AW97" s="51"/>
      <c r="AX97" s="167"/>
      <c r="AY97" s="2"/>
      <c r="AZ97" s="191"/>
      <c r="BA97" s="51"/>
      <c r="BB97" s="51"/>
      <c r="BC97" s="51"/>
      <c r="BD97" s="51"/>
      <c r="BE97" s="51"/>
      <c r="BF97" s="51"/>
      <c r="BG97" s="51"/>
      <c r="BH97" s="51"/>
      <c r="BI97" s="51"/>
      <c r="BJ97" s="51"/>
      <c r="BK97" s="51"/>
      <c r="BL97" s="51"/>
      <c r="BM97" s="51"/>
      <c r="BN97" s="51"/>
      <c r="BO97" s="167"/>
      <c r="BP97" s="2"/>
      <c r="BQ97" s="191"/>
      <c r="BR97" s="51"/>
      <c r="BS97" s="51"/>
      <c r="BT97" s="51"/>
      <c r="BU97" s="51"/>
      <c r="BV97" s="51"/>
      <c r="BW97" s="51"/>
      <c r="BX97" s="51"/>
      <c r="BY97" s="51"/>
      <c r="BZ97" s="51"/>
      <c r="CA97" s="51"/>
      <c r="CB97" s="51"/>
      <c r="CC97" s="51"/>
      <c r="CD97" s="51"/>
      <c r="CE97" s="51"/>
      <c r="CF97" s="167"/>
      <c r="CG97" s="2"/>
      <c r="CH97" s="191"/>
      <c r="CI97" s="51"/>
      <c r="CJ97" s="51"/>
      <c r="CK97" s="51"/>
      <c r="CL97" s="51"/>
      <c r="CM97" s="51"/>
      <c r="CN97" s="51"/>
      <c r="CO97" s="51"/>
      <c r="CP97" s="51"/>
      <c r="CQ97" s="51"/>
      <c r="CR97" s="51"/>
      <c r="CS97" s="51"/>
      <c r="CT97" s="51"/>
      <c r="CU97" s="51"/>
      <c r="CV97" s="51"/>
      <c r="CW97" s="167"/>
      <c r="CX97" s="2"/>
      <c r="CY97" s="191"/>
      <c r="CZ97" s="51"/>
      <c r="DA97" s="51"/>
      <c r="DB97" s="51"/>
      <c r="DC97" s="51"/>
      <c r="DD97" s="51"/>
      <c r="DE97" s="51"/>
      <c r="DF97" s="51"/>
      <c r="DG97" s="51"/>
      <c r="DH97" s="51"/>
      <c r="DI97" s="51"/>
      <c r="DJ97" s="51"/>
      <c r="DK97" s="51"/>
      <c r="DL97" s="51"/>
      <c r="DM97" s="51"/>
      <c r="DN97" s="167"/>
      <c r="DO97" s="2"/>
      <c r="DP97" s="191"/>
      <c r="DQ97" s="51"/>
      <c r="DR97" s="51"/>
      <c r="DS97" s="51"/>
      <c r="DT97" s="51"/>
      <c r="DU97" s="51"/>
      <c r="DV97" s="51"/>
      <c r="DW97" s="51"/>
      <c r="DX97" s="51"/>
      <c r="DY97" s="51"/>
      <c r="DZ97" s="51"/>
      <c r="EA97" s="51"/>
      <c r="EB97" s="51"/>
      <c r="EC97" s="51"/>
      <c r="ED97" s="51"/>
      <c r="EE97" s="167"/>
      <c r="EF97" s="2"/>
    </row>
    <row r="98" ht="12.75" customHeight="1">
      <c r="A98" s="191"/>
      <c r="B98" s="51"/>
      <c r="C98" s="51"/>
      <c r="D98" s="51"/>
      <c r="E98" s="51"/>
      <c r="F98" s="51"/>
      <c r="G98" s="51"/>
      <c r="H98" s="51"/>
      <c r="I98" s="51"/>
      <c r="J98" s="51"/>
      <c r="K98" s="51"/>
      <c r="L98" s="51"/>
      <c r="M98" s="51"/>
      <c r="N98" s="51"/>
      <c r="O98" s="51"/>
      <c r="P98" s="167"/>
      <c r="Q98" s="2"/>
      <c r="R98" s="191"/>
      <c r="S98" s="51"/>
      <c r="T98" s="51"/>
      <c r="U98" s="51"/>
      <c r="V98" s="51"/>
      <c r="W98" s="51"/>
      <c r="X98" s="51"/>
      <c r="Y98" s="51"/>
      <c r="Z98" s="51"/>
      <c r="AA98" s="51"/>
      <c r="AB98" s="51"/>
      <c r="AC98" s="51"/>
      <c r="AD98" s="51"/>
      <c r="AE98" s="51"/>
      <c r="AF98" s="51"/>
      <c r="AG98" s="167"/>
      <c r="AH98" s="2"/>
      <c r="AI98" s="191"/>
      <c r="AJ98" s="51"/>
      <c r="AK98" s="51"/>
      <c r="AL98" s="51"/>
      <c r="AM98" s="51"/>
      <c r="AN98" s="51"/>
      <c r="AO98" s="51"/>
      <c r="AP98" s="51"/>
      <c r="AQ98" s="51"/>
      <c r="AR98" s="51"/>
      <c r="AS98" s="51"/>
      <c r="AT98" s="51"/>
      <c r="AU98" s="51"/>
      <c r="AV98" s="51"/>
      <c r="AW98" s="51"/>
      <c r="AX98" s="167"/>
      <c r="AY98" s="2"/>
      <c r="AZ98" s="191"/>
      <c r="BA98" s="51"/>
      <c r="BB98" s="51"/>
      <c r="BC98" s="51"/>
      <c r="BD98" s="51"/>
      <c r="BE98" s="51"/>
      <c r="BF98" s="51"/>
      <c r="BG98" s="51"/>
      <c r="BH98" s="51"/>
      <c r="BI98" s="51"/>
      <c r="BJ98" s="51"/>
      <c r="BK98" s="51"/>
      <c r="BL98" s="51"/>
      <c r="BM98" s="51"/>
      <c r="BN98" s="51"/>
      <c r="BO98" s="167"/>
      <c r="BP98" s="2"/>
      <c r="BQ98" s="191"/>
      <c r="BR98" s="51"/>
      <c r="BS98" s="51"/>
      <c r="BT98" s="51"/>
      <c r="BU98" s="51"/>
      <c r="BV98" s="51"/>
      <c r="BW98" s="51"/>
      <c r="BX98" s="51"/>
      <c r="BY98" s="51"/>
      <c r="BZ98" s="51"/>
      <c r="CA98" s="51"/>
      <c r="CB98" s="51"/>
      <c r="CC98" s="51"/>
      <c r="CD98" s="51"/>
      <c r="CE98" s="51"/>
      <c r="CF98" s="167"/>
      <c r="CG98" s="2"/>
      <c r="CH98" s="191"/>
      <c r="CI98" s="51"/>
      <c r="CJ98" s="51"/>
      <c r="CK98" s="51"/>
      <c r="CL98" s="51"/>
      <c r="CM98" s="51"/>
      <c r="CN98" s="51"/>
      <c r="CO98" s="51"/>
      <c r="CP98" s="51"/>
      <c r="CQ98" s="51"/>
      <c r="CR98" s="51"/>
      <c r="CS98" s="51"/>
      <c r="CT98" s="51"/>
      <c r="CU98" s="51"/>
      <c r="CV98" s="51"/>
      <c r="CW98" s="167"/>
      <c r="CX98" s="2"/>
      <c r="CY98" s="191"/>
      <c r="CZ98" s="51"/>
      <c r="DA98" s="51"/>
      <c r="DB98" s="51"/>
      <c r="DC98" s="51"/>
      <c r="DD98" s="51"/>
      <c r="DE98" s="51"/>
      <c r="DF98" s="51"/>
      <c r="DG98" s="51"/>
      <c r="DH98" s="51"/>
      <c r="DI98" s="51"/>
      <c r="DJ98" s="51"/>
      <c r="DK98" s="51"/>
      <c r="DL98" s="51"/>
      <c r="DM98" s="51"/>
      <c r="DN98" s="167"/>
      <c r="DO98" s="2"/>
      <c r="DP98" s="191"/>
      <c r="DQ98" s="51"/>
      <c r="DR98" s="51"/>
      <c r="DS98" s="51"/>
      <c r="DT98" s="51"/>
      <c r="DU98" s="51"/>
      <c r="DV98" s="51"/>
      <c r="DW98" s="51"/>
      <c r="DX98" s="51"/>
      <c r="DY98" s="51"/>
      <c r="DZ98" s="51"/>
      <c r="EA98" s="51"/>
      <c r="EB98" s="51"/>
      <c r="EC98" s="51"/>
      <c r="ED98" s="51"/>
      <c r="EE98" s="167"/>
      <c r="EF98" s="2"/>
    </row>
    <row r="99" ht="12.75" customHeight="1">
      <c r="A99" s="191"/>
      <c r="B99" s="51"/>
      <c r="C99" s="51"/>
      <c r="D99" s="51"/>
      <c r="E99" s="51"/>
      <c r="F99" s="51"/>
      <c r="G99" s="51"/>
      <c r="H99" s="51"/>
      <c r="I99" s="51"/>
      <c r="J99" s="51"/>
      <c r="K99" s="51"/>
      <c r="L99" s="51"/>
      <c r="M99" s="51"/>
      <c r="N99" s="51"/>
      <c r="O99" s="51"/>
      <c r="P99" s="167"/>
      <c r="Q99" s="2"/>
      <c r="R99" s="191"/>
      <c r="S99" s="51"/>
      <c r="T99" s="51"/>
      <c r="U99" s="51"/>
      <c r="V99" s="51"/>
      <c r="W99" s="51"/>
      <c r="X99" s="51"/>
      <c r="Y99" s="51"/>
      <c r="Z99" s="51"/>
      <c r="AA99" s="51"/>
      <c r="AB99" s="51"/>
      <c r="AC99" s="51"/>
      <c r="AD99" s="51"/>
      <c r="AE99" s="51"/>
      <c r="AF99" s="51"/>
      <c r="AG99" s="167"/>
      <c r="AH99" s="2"/>
      <c r="AI99" s="191"/>
      <c r="AJ99" s="51"/>
      <c r="AK99" s="51"/>
      <c r="AL99" s="51"/>
      <c r="AM99" s="51"/>
      <c r="AN99" s="51"/>
      <c r="AO99" s="51"/>
      <c r="AP99" s="51"/>
      <c r="AQ99" s="51"/>
      <c r="AR99" s="51"/>
      <c r="AS99" s="51"/>
      <c r="AT99" s="51"/>
      <c r="AU99" s="51"/>
      <c r="AV99" s="51"/>
      <c r="AW99" s="51"/>
      <c r="AX99" s="167"/>
      <c r="AY99" s="2"/>
      <c r="AZ99" s="191"/>
      <c r="BA99" s="51"/>
      <c r="BB99" s="51"/>
      <c r="BC99" s="51"/>
      <c r="BD99" s="51"/>
      <c r="BE99" s="51"/>
      <c r="BF99" s="51"/>
      <c r="BG99" s="51"/>
      <c r="BH99" s="51"/>
      <c r="BI99" s="51"/>
      <c r="BJ99" s="51"/>
      <c r="BK99" s="51"/>
      <c r="BL99" s="51"/>
      <c r="BM99" s="51"/>
      <c r="BN99" s="51"/>
      <c r="BO99" s="167"/>
      <c r="BP99" s="2"/>
      <c r="BQ99" s="191"/>
      <c r="BR99" s="51"/>
      <c r="BS99" s="51"/>
      <c r="BT99" s="51"/>
      <c r="BU99" s="51"/>
      <c r="BV99" s="51"/>
      <c r="BW99" s="51"/>
      <c r="BX99" s="51"/>
      <c r="BY99" s="51"/>
      <c r="BZ99" s="51"/>
      <c r="CA99" s="51"/>
      <c r="CB99" s="51"/>
      <c r="CC99" s="51"/>
      <c r="CD99" s="51"/>
      <c r="CE99" s="51"/>
      <c r="CF99" s="167"/>
      <c r="CG99" s="2"/>
      <c r="CH99" s="191"/>
      <c r="CI99" s="51"/>
      <c r="CJ99" s="51"/>
      <c r="CK99" s="51"/>
      <c r="CL99" s="51"/>
      <c r="CM99" s="51"/>
      <c r="CN99" s="51"/>
      <c r="CO99" s="51"/>
      <c r="CP99" s="51"/>
      <c r="CQ99" s="51"/>
      <c r="CR99" s="51"/>
      <c r="CS99" s="51"/>
      <c r="CT99" s="51"/>
      <c r="CU99" s="51"/>
      <c r="CV99" s="51"/>
      <c r="CW99" s="167"/>
      <c r="CX99" s="2"/>
      <c r="CY99" s="191"/>
      <c r="CZ99" s="51"/>
      <c r="DA99" s="51"/>
      <c r="DB99" s="51"/>
      <c r="DC99" s="51"/>
      <c r="DD99" s="51"/>
      <c r="DE99" s="51"/>
      <c r="DF99" s="51"/>
      <c r="DG99" s="51"/>
      <c r="DH99" s="51"/>
      <c r="DI99" s="51"/>
      <c r="DJ99" s="51"/>
      <c r="DK99" s="51"/>
      <c r="DL99" s="51"/>
      <c r="DM99" s="51"/>
      <c r="DN99" s="167"/>
      <c r="DO99" s="2"/>
      <c r="DP99" s="191"/>
      <c r="DQ99" s="51"/>
      <c r="DR99" s="51"/>
      <c r="DS99" s="51"/>
      <c r="DT99" s="51"/>
      <c r="DU99" s="51"/>
      <c r="DV99" s="51"/>
      <c r="DW99" s="51"/>
      <c r="DX99" s="51"/>
      <c r="DY99" s="51"/>
      <c r="DZ99" s="51"/>
      <c r="EA99" s="51"/>
      <c r="EB99" s="51"/>
      <c r="EC99" s="51"/>
      <c r="ED99" s="51"/>
      <c r="EE99" s="167"/>
      <c r="EF99" s="2"/>
    </row>
    <row r="100" ht="12.75" customHeight="1">
      <c r="A100" s="191"/>
      <c r="B100" s="51"/>
      <c r="C100" s="51"/>
      <c r="D100" s="51"/>
      <c r="E100" s="51"/>
      <c r="F100" s="51"/>
      <c r="G100" s="51"/>
      <c r="H100" s="51"/>
      <c r="I100" s="51"/>
      <c r="J100" s="51"/>
      <c r="K100" s="51"/>
      <c r="L100" s="51"/>
      <c r="M100" s="51"/>
      <c r="N100" s="51"/>
      <c r="O100" s="51"/>
      <c r="P100" s="167"/>
      <c r="Q100" s="2"/>
      <c r="R100" s="191"/>
      <c r="S100" s="51"/>
      <c r="T100" s="51"/>
      <c r="U100" s="51"/>
      <c r="V100" s="51"/>
      <c r="W100" s="51"/>
      <c r="X100" s="51"/>
      <c r="Y100" s="51"/>
      <c r="Z100" s="51"/>
      <c r="AA100" s="51"/>
      <c r="AB100" s="51"/>
      <c r="AC100" s="51"/>
      <c r="AD100" s="51"/>
      <c r="AE100" s="51"/>
      <c r="AF100" s="51"/>
      <c r="AG100" s="167"/>
      <c r="AH100" s="2"/>
      <c r="AI100" s="191"/>
      <c r="AJ100" s="51"/>
      <c r="AK100" s="51"/>
      <c r="AL100" s="51"/>
      <c r="AM100" s="51"/>
      <c r="AN100" s="51"/>
      <c r="AO100" s="51"/>
      <c r="AP100" s="51"/>
      <c r="AQ100" s="51"/>
      <c r="AR100" s="51"/>
      <c r="AS100" s="51"/>
      <c r="AT100" s="51"/>
      <c r="AU100" s="51"/>
      <c r="AV100" s="51"/>
      <c r="AW100" s="51"/>
      <c r="AX100" s="167"/>
      <c r="AY100" s="2"/>
      <c r="AZ100" s="191"/>
      <c r="BA100" s="51"/>
      <c r="BB100" s="51"/>
      <c r="BC100" s="51"/>
      <c r="BD100" s="51"/>
      <c r="BE100" s="51"/>
      <c r="BF100" s="51"/>
      <c r="BG100" s="51"/>
      <c r="BH100" s="51"/>
      <c r="BI100" s="51"/>
      <c r="BJ100" s="51"/>
      <c r="BK100" s="51"/>
      <c r="BL100" s="51"/>
      <c r="BM100" s="51"/>
      <c r="BN100" s="51"/>
      <c r="BO100" s="167"/>
      <c r="BP100" s="2"/>
      <c r="BQ100" s="191"/>
      <c r="BR100" s="51"/>
      <c r="BS100" s="51"/>
      <c r="BT100" s="51"/>
      <c r="BU100" s="51"/>
      <c r="BV100" s="51"/>
      <c r="BW100" s="51"/>
      <c r="BX100" s="51"/>
      <c r="BY100" s="51"/>
      <c r="BZ100" s="51"/>
      <c r="CA100" s="51"/>
      <c r="CB100" s="51"/>
      <c r="CC100" s="51"/>
      <c r="CD100" s="51"/>
      <c r="CE100" s="51"/>
      <c r="CF100" s="167"/>
      <c r="CG100" s="2"/>
      <c r="CH100" s="191"/>
      <c r="CI100" s="51"/>
      <c r="CJ100" s="51"/>
      <c r="CK100" s="51"/>
      <c r="CL100" s="51"/>
      <c r="CM100" s="51"/>
      <c r="CN100" s="51"/>
      <c r="CO100" s="51"/>
      <c r="CP100" s="51"/>
      <c r="CQ100" s="51"/>
      <c r="CR100" s="51"/>
      <c r="CS100" s="51"/>
      <c r="CT100" s="51"/>
      <c r="CU100" s="51"/>
      <c r="CV100" s="51"/>
      <c r="CW100" s="167"/>
      <c r="CX100" s="2"/>
      <c r="CY100" s="191"/>
      <c r="CZ100" s="51"/>
      <c r="DA100" s="51"/>
      <c r="DB100" s="51"/>
      <c r="DC100" s="51"/>
      <c r="DD100" s="51"/>
      <c r="DE100" s="51"/>
      <c r="DF100" s="51"/>
      <c r="DG100" s="51"/>
      <c r="DH100" s="51"/>
      <c r="DI100" s="51"/>
      <c r="DJ100" s="51"/>
      <c r="DK100" s="51"/>
      <c r="DL100" s="51"/>
      <c r="DM100" s="51"/>
      <c r="DN100" s="167"/>
      <c r="DO100" s="2"/>
      <c r="DP100" s="191"/>
      <c r="DQ100" s="51"/>
      <c r="DR100" s="51"/>
      <c r="DS100" s="51"/>
      <c r="DT100" s="51"/>
      <c r="DU100" s="51"/>
      <c r="DV100" s="51"/>
      <c r="DW100" s="51"/>
      <c r="DX100" s="51"/>
      <c r="DY100" s="51"/>
      <c r="DZ100" s="51"/>
      <c r="EA100" s="51"/>
      <c r="EB100" s="51"/>
      <c r="EC100" s="51"/>
      <c r="ED100" s="51"/>
      <c r="EE100" s="167"/>
      <c r="EF100" s="2"/>
    </row>
    <row r="101" ht="12.75" customHeight="1">
      <c r="A101" s="191"/>
      <c r="B101" s="51"/>
      <c r="C101" s="51"/>
      <c r="D101" s="51"/>
      <c r="E101" s="51"/>
      <c r="F101" s="51"/>
      <c r="G101" s="51"/>
      <c r="H101" s="51"/>
      <c r="I101" s="51"/>
      <c r="J101" s="51"/>
      <c r="K101" s="51"/>
      <c r="L101" s="51"/>
      <c r="M101" s="51"/>
      <c r="N101" s="51"/>
      <c r="O101" s="51"/>
      <c r="P101" s="167"/>
      <c r="Q101" s="2"/>
      <c r="R101" s="191"/>
      <c r="S101" s="51"/>
      <c r="T101" s="51"/>
      <c r="U101" s="51"/>
      <c r="V101" s="51"/>
      <c r="W101" s="51"/>
      <c r="X101" s="51"/>
      <c r="Y101" s="51"/>
      <c r="Z101" s="51"/>
      <c r="AA101" s="51"/>
      <c r="AB101" s="51"/>
      <c r="AC101" s="51"/>
      <c r="AD101" s="51"/>
      <c r="AE101" s="51"/>
      <c r="AF101" s="51"/>
      <c r="AG101" s="167"/>
      <c r="AH101" s="2"/>
      <c r="AI101" s="191"/>
      <c r="AJ101" s="51"/>
      <c r="AK101" s="51"/>
      <c r="AL101" s="51"/>
      <c r="AM101" s="51"/>
      <c r="AN101" s="51"/>
      <c r="AO101" s="51"/>
      <c r="AP101" s="51"/>
      <c r="AQ101" s="51"/>
      <c r="AR101" s="51"/>
      <c r="AS101" s="51"/>
      <c r="AT101" s="51"/>
      <c r="AU101" s="51"/>
      <c r="AV101" s="51"/>
      <c r="AW101" s="51"/>
      <c r="AX101" s="167"/>
      <c r="AY101" s="2"/>
      <c r="AZ101" s="191"/>
      <c r="BA101" s="51"/>
      <c r="BB101" s="51"/>
      <c r="BC101" s="51"/>
      <c r="BD101" s="51"/>
      <c r="BE101" s="51"/>
      <c r="BF101" s="51"/>
      <c r="BG101" s="51"/>
      <c r="BH101" s="51"/>
      <c r="BI101" s="51"/>
      <c r="BJ101" s="51"/>
      <c r="BK101" s="51"/>
      <c r="BL101" s="51"/>
      <c r="BM101" s="51"/>
      <c r="BN101" s="51"/>
      <c r="BO101" s="167"/>
      <c r="BP101" s="2"/>
      <c r="BQ101" s="191"/>
      <c r="BR101" s="51"/>
      <c r="BS101" s="51"/>
      <c r="BT101" s="51"/>
      <c r="BU101" s="51"/>
      <c r="BV101" s="51"/>
      <c r="BW101" s="51"/>
      <c r="BX101" s="51"/>
      <c r="BY101" s="51"/>
      <c r="BZ101" s="51"/>
      <c r="CA101" s="51"/>
      <c r="CB101" s="51"/>
      <c r="CC101" s="51"/>
      <c r="CD101" s="51"/>
      <c r="CE101" s="51"/>
      <c r="CF101" s="167"/>
      <c r="CG101" s="2"/>
      <c r="CH101" s="191"/>
      <c r="CI101" s="51"/>
      <c r="CJ101" s="51"/>
      <c r="CK101" s="51"/>
      <c r="CL101" s="51"/>
      <c r="CM101" s="51"/>
      <c r="CN101" s="51"/>
      <c r="CO101" s="51"/>
      <c r="CP101" s="51"/>
      <c r="CQ101" s="51"/>
      <c r="CR101" s="51"/>
      <c r="CS101" s="51"/>
      <c r="CT101" s="51"/>
      <c r="CU101" s="51"/>
      <c r="CV101" s="51"/>
      <c r="CW101" s="167"/>
      <c r="CX101" s="2"/>
      <c r="CY101" s="191"/>
      <c r="CZ101" s="51"/>
      <c r="DA101" s="51"/>
      <c r="DB101" s="51"/>
      <c r="DC101" s="51"/>
      <c r="DD101" s="51"/>
      <c r="DE101" s="51"/>
      <c r="DF101" s="51"/>
      <c r="DG101" s="51"/>
      <c r="DH101" s="51"/>
      <c r="DI101" s="51"/>
      <c r="DJ101" s="51"/>
      <c r="DK101" s="51"/>
      <c r="DL101" s="51"/>
      <c r="DM101" s="51"/>
      <c r="DN101" s="167"/>
      <c r="DO101" s="2"/>
      <c r="DP101" s="191"/>
      <c r="DQ101" s="51"/>
      <c r="DR101" s="51"/>
      <c r="DS101" s="51"/>
      <c r="DT101" s="51"/>
      <c r="DU101" s="51"/>
      <c r="DV101" s="51"/>
      <c r="DW101" s="51"/>
      <c r="DX101" s="51"/>
      <c r="DY101" s="51"/>
      <c r="DZ101" s="51"/>
      <c r="EA101" s="51"/>
      <c r="EB101" s="51"/>
      <c r="EC101" s="51"/>
      <c r="ED101" s="51"/>
      <c r="EE101" s="167"/>
      <c r="EF101" s="2"/>
    </row>
    <row r="102" ht="12.75" customHeight="1">
      <c r="A102" s="191"/>
      <c r="B102" s="51"/>
      <c r="C102" s="51"/>
      <c r="D102" s="51"/>
      <c r="E102" s="51"/>
      <c r="F102" s="51"/>
      <c r="G102" s="51"/>
      <c r="H102" s="51"/>
      <c r="I102" s="51"/>
      <c r="J102" s="51"/>
      <c r="K102" s="51"/>
      <c r="L102" s="51"/>
      <c r="M102" s="51"/>
      <c r="N102" s="51"/>
      <c r="O102" s="51"/>
      <c r="P102" s="167"/>
      <c r="Q102" s="2"/>
      <c r="R102" s="191"/>
      <c r="S102" s="51"/>
      <c r="T102" s="51"/>
      <c r="U102" s="51"/>
      <c r="V102" s="51"/>
      <c r="W102" s="51"/>
      <c r="X102" s="51"/>
      <c r="Y102" s="51"/>
      <c r="Z102" s="51"/>
      <c r="AA102" s="51"/>
      <c r="AB102" s="51"/>
      <c r="AC102" s="51"/>
      <c r="AD102" s="51"/>
      <c r="AE102" s="51"/>
      <c r="AF102" s="51"/>
      <c r="AG102" s="167"/>
      <c r="AH102" s="2"/>
      <c r="AI102" s="191"/>
      <c r="AJ102" s="51"/>
      <c r="AK102" s="51"/>
      <c r="AL102" s="51"/>
      <c r="AM102" s="51"/>
      <c r="AN102" s="51"/>
      <c r="AO102" s="51"/>
      <c r="AP102" s="51"/>
      <c r="AQ102" s="51"/>
      <c r="AR102" s="51"/>
      <c r="AS102" s="51"/>
      <c r="AT102" s="51"/>
      <c r="AU102" s="51"/>
      <c r="AV102" s="51"/>
      <c r="AW102" s="51"/>
      <c r="AX102" s="167"/>
      <c r="AY102" s="2"/>
      <c r="AZ102" s="191"/>
      <c r="BA102" s="51"/>
      <c r="BB102" s="51"/>
      <c r="BC102" s="51"/>
      <c r="BD102" s="51"/>
      <c r="BE102" s="51"/>
      <c r="BF102" s="51"/>
      <c r="BG102" s="51"/>
      <c r="BH102" s="51"/>
      <c r="BI102" s="51"/>
      <c r="BJ102" s="51"/>
      <c r="BK102" s="51"/>
      <c r="BL102" s="51"/>
      <c r="BM102" s="51"/>
      <c r="BN102" s="51"/>
      <c r="BO102" s="167"/>
      <c r="BP102" s="2"/>
      <c r="BQ102" s="191"/>
      <c r="BR102" s="51"/>
      <c r="BS102" s="51"/>
      <c r="BT102" s="51"/>
      <c r="BU102" s="51"/>
      <c r="BV102" s="51"/>
      <c r="BW102" s="51"/>
      <c r="BX102" s="51"/>
      <c r="BY102" s="51"/>
      <c r="BZ102" s="51"/>
      <c r="CA102" s="51"/>
      <c r="CB102" s="51"/>
      <c r="CC102" s="51"/>
      <c r="CD102" s="51"/>
      <c r="CE102" s="51"/>
      <c r="CF102" s="167"/>
      <c r="CG102" s="2"/>
      <c r="CH102" s="191"/>
      <c r="CI102" s="51"/>
      <c r="CJ102" s="51"/>
      <c r="CK102" s="51"/>
      <c r="CL102" s="51"/>
      <c r="CM102" s="51"/>
      <c r="CN102" s="51"/>
      <c r="CO102" s="51"/>
      <c r="CP102" s="51"/>
      <c r="CQ102" s="51"/>
      <c r="CR102" s="51"/>
      <c r="CS102" s="51"/>
      <c r="CT102" s="51"/>
      <c r="CU102" s="51"/>
      <c r="CV102" s="51"/>
      <c r="CW102" s="167"/>
      <c r="CX102" s="2"/>
      <c r="CY102" s="191"/>
      <c r="CZ102" s="51"/>
      <c r="DA102" s="51"/>
      <c r="DB102" s="51"/>
      <c r="DC102" s="51"/>
      <c r="DD102" s="51"/>
      <c r="DE102" s="51"/>
      <c r="DF102" s="51"/>
      <c r="DG102" s="51"/>
      <c r="DH102" s="51"/>
      <c r="DI102" s="51"/>
      <c r="DJ102" s="51"/>
      <c r="DK102" s="51"/>
      <c r="DL102" s="51"/>
      <c r="DM102" s="51"/>
      <c r="DN102" s="167"/>
      <c r="DO102" s="2"/>
      <c r="DP102" s="191"/>
      <c r="DQ102" s="51"/>
      <c r="DR102" s="51"/>
      <c r="DS102" s="51"/>
      <c r="DT102" s="51"/>
      <c r="DU102" s="51"/>
      <c r="DV102" s="51"/>
      <c r="DW102" s="51"/>
      <c r="DX102" s="51"/>
      <c r="DY102" s="51"/>
      <c r="DZ102" s="51"/>
      <c r="EA102" s="51"/>
      <c r="EB102" s="51"/>
      <c r="EC102" s="51"/>
      <c r="ED102" s="51"/>
      <c r="EE102" s="167"/>
      <c r="EF102" s="2"/>
    </row>
    <row r="103" ht="12.75" customHeight="1">
      <c r="A103" s="191"/>
      <c r="B103" s="51"/>
      <c r="C103" s="51"/>
      <c r="D103" s="51"/>
      <c r="E103" s="51"/>
      <c r="F103" s="51"/>
      <c r="G103" s="51"/>
      <c r="H103" s="51"/>
      <c r="I103" s="51"/>
      <c r="J103" s="51"/>
      <c r="K103" s="51"/>
      <c r="L103" s="51"/>
      <c r="M103" s="51"/>
      <c r="N103" s="51"/>
      <c r="O103" s="51"/>
      <c r="P103" s="167"/>
      <c r="Q103" s="2"/>
      <c r="R103" s="191"/>
      <c r="S103" s="51"/>
      <c r="T103" s="51"/>
      <c r="U103" s="51"/>
      <c r="V103" s="51"/>
      <c r="W103" s="51"/>
      <c r="X103" s="51"/>
      <c r="Y103" s="51"/>
      <c r="Z103" s="51"/>
      <c r="AA103" s="51"/>
      <c r="AB103" s="51"/>
      <c r="AC103" s="51"/>
      <c r="AD103" s="51"/>
      <c r="AE103" s="51"/>
      <c r="AF103" s="51"/>
      <c r="AG103" s="167"/>
      <c r="AH103" s="2"/>
      <c r="AI103" s="191"/>
      <c r="AJ103" s="51"/>
      <c r="AK103" s="51"/>
      <c r="AL103" s="51"/>
      <c r="AM103" s="51"/>
      <c r="AN103" s="51"/>
      <c r="AO103" s="51"/>
      <c r="AP103" s="51"/>
      <c r="AQ103" s="51"/>
      <c r="AR103" s="51"/>
      <c r="AS103" s="51"/>
      <c r="AT103" s="51"/>
      <c r="AU103" s="51"/>
      <c r="AV103" s="51"/>
      <c r="AW103" s="51"/>
      <c r="AX103" s="167"/>
      <c r="AY103" s="2"/>
      <c r="AZ103" s="191"/>
      <c r="BA103" s="51"/>
      <c r="BB103" s="51"/>
      <c r="BC103" s="51"/>
      <c r="BD103" s="51"/>
      <c r="BE103" s="51"/>
      <c r="BF103" s="51"/>
      <c r="BG103" s="51"/>
      <c r="BH103" s="51"/>
      <c r="BI103" s="51"/>
      <c r="BJ103" s="51"/>
      <c r="BK103" s="51"/>
      <c r="BL103" s="51"/>
      <c r="BM103" s="51"/>
      <c r="BN103" s="51"/>
      <c r="BO103" s="167"/>
      <c r="BP103" s="2"/>
      <c r="BQ103" s="191"/>
      <c r="BR103" s="51"/>
      <c r="BS103" s="51"/>
      <c r="BT103" s="51"/>
      <c r="BU103" s="51"/>
      <c r="BV103" s="51"/>
      <c r="BW103" s="51"/>
      <c r="BX103" s="51"/>
      <c r="BY103" s="51"/>
      <c r="BZ103" s="51"/>
      <c r="CA103" s="51"/>
      <c r="CB103" s="51"/>
      <c r="CC103" s="51"/>
      <c r="CD103" s="51"/>
      <c r="CE103" s="51"/>
      <c r="CF103" s="167"/>
      <c r="CG103" s="2"/>
      <c r="CH103" s="191"/>
      <c r="CI103" s="51"/>
      <c r="CJ103" s="51"/>
      <c r="CK103" s="51"/>
      <c r="CL103" s="51"/>
      <c r="CM103" s="51"/>
      <c r="CN103" s="51"/>
      <c r="CO103" s="51"/>
      <c r="CP103" s="51"/>
      <c r="CQ103" s="51"/>
      <c r="CR103" s="51"/>
      <c r="CS103" s="51"/>
      <c r="CT103" s="51"/>
      <c r="CU103" s="51"/>
      <c r="CV103" s="51"/>
      <c r="CW103" s="167"/>
      <c r="CX103" s="2"/>
      <c r="CY103" s="191"/>
      <c r="CZ103" s="51"/>
      <c r="DA103" s="51"/>
      <c r="DB103" s="51"/>
      <c r="DC103" s="51"/>
      <c r="DD103" s="51"/>
      <c r="DE103" s="51"/>
      <c r="DF103" s="51"/>
      <c r="DG103" s="51"/>
      <c r="DH103" s="51"/>
      <c r="DI103" s="51"/>
      <c r="DJ103" s="51"/>
      <c r="DK103" s="51"/>
      <c r="DL103" s="51"/>
      <c r="DM103" s="51"/>
      <c r="DN103" s="167"/>
      <c r="DO103" s="2"/>
      <c r="DP103" s="191"/>
      <c r="DQ103" s="51"/>
      <c r="DR103" s="51"/>
      <c r="DS103" s="51"/>
      <c r="DT103" s="51"/>
      <c r="DU103" s="51"/>
      <c r="DV103" s="51"/>
      <c r="DW103" s="51"/>
      <c r="DX103" s="51"/>
      <c r="DY103" s="51"/>
      <c r="DZ103" s="51"/>
      <c r="EA103" s="51"/>
      <c r="EB103" s="51"/>
      <c r="EC103" s="51"/>
      <c r="ED103" s="51"/>
      <c r="EE103" s="167"/>
      <c r="EF103" s="2"/>
    </row>
    <row r="104" ht="12.75" customHeight="1">
      <c r="A104" s="191"/>
      <c r="B104" s="51"/>
      <c r="C104" s="51"/>
      <c r="D104" s="51"/>
      <c r="E104" s="51"/>
      <c r="F104" s="51"/>
      <c r="G104" s="51"/>
      <c r="H104" s="51"/>
      <c r="I104" s="51"/>
      <c r="J104" s="51"/>
      <c r="K104" s="51"/>
      <c r="L104" s="51"/>
      <c r="M104" s="51"/>
      <c r="N104" s="51"/>
      <c r="O104" s="51"/>
      <c r="P104" s="167"/>
      <c r="Q104" s="2"/>
      <c r="R104" s="191"/>
      <c r="S104" s="51"/>
      <c r="T104" s="51"/>
      <c r="U104" s="51"/>
      <c r="V104" s="51"/>
      <c r="W104" s="51"/>
      <c r="X104" s="51"/>
      <c r="Y104" s="51"/>
      <c r="Z104" s="51"/>
      <c r="AA104" s="51"/>
      <c r="AB104" s="51"/>
      <c r="AC104" s="51"/>
      <c r="AD104" s="51"/>
      <c r="AE104" s="51"/>
      <c r="AF104" s="51"/>
      <c r="AG104" s="167"/>
      <c r="AH104" s="2"/>
      <c r="AI104" s="191"/>
      <c r="AJ104" s="51"/>
      <c r="AK104" s="51"/>
      <c r="AL104" s="51"/>
      <c r="AM104" s="51"/>
      <c r="AN104" s="51"/>
      <c r="AO104" s="51"/>
      <c r="AP104" s="51"/>
      <c r="AQ104" s="51"/>
      <c r="AR104" s="51"/>
      <c r="AS104" s="51"/>
      <c r="AT104" s="51"/>
      <c r="AU104" s="51"/>
      <c r="AV104" s="51"/>
      <c r="AW104" s="51"/>
      <c r="AX104" s="167"/>
      <c r="AY104" s="2"/>
      <c r="AZ104" s="191"/>
      <c r="BA104" s="51"/>
      <c r="BB104" s="51"/>
      <c r="BC104" s="51"/>
      <c r="BD104" s="51"/>
      <c r="BE104" s="51"/>
      <c r="BF104" s="51"/>
      <c r="BG104" s="51"/>
      <c r="BH104" s="51"/>
      <c r="BI104" s="51"/>
      <c r="BJ104" s="51"/>
      <c r="BK104" s="51"/>
      <c r="BL104" s="51"/>
      <c r="BM104" s="51"/>
      <c r="BN104" s="51"/>
      <c r="BO104" s="167"/>
      <c r="BP104" s="2"/>
      <c r="BQ104" s="191"/>
      <c r="BR104" s="51"/>
      <c r="BS104" s="51"/>
      <c r="BT104" s="51"/>
      <c r="BU104" s="51"/>
      <c r="BV104" s="51"/>
      <c r="BW104" s="51"/>
      <c r="BX104" s="51"/>
      <c r="BY104" s="51"/>
      <c r="BZ104" s="51"/>
      <c r="CA104" s="51"/>
      <c r="CB104" s="51"/>
      <c r="CC104" s="51"/>
      <c r="CD104" s="51"/>
      <c r="CE104" s="51"/>
      <c r="CF104" s="167"/>
      <c r="CG104" s="2"/>
      <c r="CH104" s="191"/>
      <c r="CI104" s="51"/>
      <c r="CJ104" s="51"/>
      <c r="CK104" s="51"/>
      <c r="CL104" s="51"/>
      <c r="CM104" s="51"/>
      <c r="CN104" s="51"/>
      <c r="CO104" s="51"/>
      <c r="CP104" s="51"/>
      <c r="CQ104" s="51"/>
      <c r="CR104" s="51"/>
      <c r="CS104" s="51"/>
      <c r="CT104" s="51"/>
      <c r="CU104" s="51"/>
      <c r="CV104" s="51"/>
      <c r="CW104" s="167"/>
      <c r="CX104" s="2"/>
      <c r="CY104" s="191"/>
      <c r="CZ104" s="51"/>
      <c r="DA104" s="51"/>
      <c r="DB104" s="51"/>
      <c r="DC104" s="51"/>
      <c r="DD104" s="51"/>
      <c r="DE104" s="51"/>
      <c r="DF104" s="51"/>
      <c r="DG104" s="51"/>
      <c r="DH104" s="51"/>
      <c r="DI104" s="51"/>
      <c r="DJ104" s="51"/>
      <c r="DK104" s="51"/>
      <c r="DL104" s="51"/>
      <c r="DM104" s="51"/>
      <c r="DN104" s="167"/>
      <c r="DO104" s="2"/>
      <c r="DP104" s="191"/>
      <c r="DQ104" s="51"/>
      <c r="DR104" s="51"/>
      <c r="DS104" s="51"/>
      <c r="DT104" s="51"/>
      <c r="DU104" s="51"/>
      <c r="DV104" s="51"/>
      <c r="DW104" s="51"/>
      <c r="DX104" s="51"/>
      <c r="DY104" s="51"/>
      <c r="DZ104" s="51"/>
      <c r="EA104" s="51"/>
      <c r="EB104" s="51"/>
      <c r="EC104" s="51"/>
      <c r="ED104" s="51"/>
      <c r="EE104" s="167"/>
      <c r="EF104" s="2"/>
    </row>
    <row r="105" ht="12.75" customHeight="1">
      <c r="A105" s="191"/>
      <c r="B105" s="51"/>
      <c r="C105" s="51"/>
      <c r="D105" s="51"/>
      <c r="E105" s="51"/>
      <c r="F105" s="51"/>
      <c r="G105" s="51"/>
      <c r="H105" s="51"/>
      <c r="I105" s="51"/>
      <c r="J105" s="51"/>
      <c r="K105" s="51"/>
      <c r="L105" s="51"/>
      <c r="M105" s="51"/>
      <c r="N105" s="51"/>
      <c r="O105" s="51"/>
      <c r="P105" s="167"/>
      <c r="Q105" s="2"/>
      <c r="R105" s="191"/>
      <c r="S105" s="51"/>
      <c r="T105" s="51"/>
      <c r="U105" s="51"/>
      <c r="V105" s="51"/>
      <c r="W105" s="51"/>
      <c r="X105" s="51"/>
      <c r="Y105" s="51"/>
      <c r="Z105" s="51"/>
      <c r="AA105" s="51"/>
      <c r="AB105" s="51"/>
      <c r="AC105" s="51"/>
      <c r="AD105" s="51"/>
      <c r="AE105" s="51"/>
      <c r="AF105" s="51"/>
      <c r="AG105" s="167"/>
      <c r="AH105" s="2"/>
      <c r="AI105" s="191"/>
      <c r="AJ105" s="51"/>
      <c r="AK105" s="51"/>
      <c r="AL105" s="51"/>
      <c r="AM105" s="51"/>
      <c r="AN105" s="51"/>
      <c r="AO105" s="51"/>
      <c r="AP105" s="51"/>
      <c r="AQ105" s="51"/>
      <c r="AR105" s="51"/>
      <c r="AS105" s="51"/>
      <c r="AT105" s="51"/>
      <c r="AU105" s="51"/>
      <c r="AV105" s="51"/>
      <c r="AW105" s="51"/>
      <c r="AX105" s="167"/>
      <c r="AY105" s="2"/>
      <c r="AZ105" s="191"/>
      <c r="BA105" s="51"/>
      <c r="BB105" s="51"/>
      <c r="BC105" s="51"/>
      <c r="BD105" s="51"/>
      <c r="BE105" s="51"/>
      <c r="BF105" s="51"/>
      <c r="BG105" s="51"/>
      <c r="BH105" s="51"/>
      <c r="BI105" s="51"/>
      <c r="BJ105" s="51"/>
      <c r="BK105" s="51"/>
      <c r="BL105" s="51"/>
      <c r="BM105" s="51"/>
      <c r="BN105" s="51"/>
      <c r="BO105" s="167"/>
      <c r="BP105" s="2"/>
      <c r="BQ105" s="191"/>
      <c r="BR105" s="51"/>
      <c r="BS105" s="51"/>
      <c r="BT105" s="51"/>
      <c r="BU105" s="51"/>
      <c r="BV105" s="51"/>
      <c r="BW105" s="51"/>
      <c r="BX105" s="51"/>
      <c r="BY105" s="51"/>
      <c r="BZ105" s="51"/>
      <c r="CA105" s="51"/>
      <c r="CB105" s="51"/>
      <c r="CC105" s="51"/>
      <c r="CD105" s="51"/>
      <c r="CE105" s="51"/>
      <c r="CF105" s="167"/>
      <c r="CG105" s="2"/>
      <c r="CH105" s="191"/>
      <c r="CI105" s="51"/>
      <c r="CJ105" s="51"/>
      <c r="CK105" s="51"/>
      <c r="CL105" s="51"/>
      <c r="CM105" s="51"/>
      <c r="CN105" s="51"/>
      <c r="CO105" s="51"/>
      <c r="CP105" s="51"/>
      <c r="CQ105" s="51"/>
      <c r="CR105" s="51"/>
      <c r="CS105" s="51"/>
      <c r="CT105" s="51"/>
      <c r="CU105" s="51"/>
      <c r="CV105" s="51"/>
      <c r="CW105" s="167"/>
      <c r="CX105" s="2"/>
      <c r="CY105" s="191"/>
      <c r="CZ105" s="51"/>
      <c r="DA105" s="51"/>
      <c r="DB105" s="51"/>
      <c r="DC105" s="51"/>
      <c r="DD105" s="51"/>
      <c r="DE105" s="51"/>
      <c r="DF105" s="51"/>
      <c r="DG105" s="51"/>
      <c r="DH105" s="51"/>
      <c r="DI105" s="51"/>
      <c r="DJ105" s="51"/>
      <c r="DK105" s="51"/>
      <c r="DL105" s="51"/>
      <c r="DM105" s="51"/>
      <c r="DN105" s="167"/>
      <c r="DO105" s="2"/>
      <c r="DP105" s="191"/>
      <c r="DQ105" s="51"/>
      <c r="DR105" s="51"/>
      <c r="DS105" s="51"/>
      <c r="DT105" s="51"/>
      <c r="DU105" s="51"/>
      <c r="DV105" s="51"/>
      <c r="DW105" s="51"/>
      <c r="DX105" s="51"/>
      <c r="DY105" s="51"/>
      <c r="DZ105" s="51"/>
      <c r="EA105" s="51"/>
      <c r="EB105" s="51"/>
      <c r="EC105" s="51"/>
      <c r="ED105" s="51"/>
      <c r="EE105" s="167"/>
      <c r="EF105" s="2"/>
    </row>
    <row r="106" ht="12.75" customHeight="1">
      <c r="A106" s="191"/>
      <c r="B106" s="51"/>
      <c r="C106" s="51"/>
      <c r="D106" s="51"/>
      <c r="E106" s="51"/>
      <c r="F106" s="51"/>
      <c r="G106" s="51"/>
      <c r="H106" s="51"/>
      <c r="I106" s="51"/>
      <c r="J106" s="51"/>
      <c r="K106" s="51"/>
      <c r="L106" s="51"/>
      <c r="M106" s="51"/>
      <c r="N106" s="51"/>
      <c r="O106" s="51"/>
      <c r="P106" s="167"/>
      <c r="Q106" s="2"/>
      <c r="R106" s="191"/>
      <c r="S106" s="51"/>
      <c r="T106" s="51"/>
      <c r="U106" s="51"/>
      <c r="V106" s="51"/>
      <c r="W106" s="51"/>
      <c r="X106" s="51"/>
      <c r="Y106" s="51"/>
      <c r="Z106" s="51"/>
      <c r="AA106" s="51"/>
      <c r="AB106" s="51"/>
      <c r="AC106" s="51"/>
      <c r="AD106" s="51"/>
      <c r="AE106" s="51"/>
      <c r="AF106" s="51"/>
      <c r="AG106" s="167"/>
      <c r="AH106" s="2"/>
      <c r="AI106" s="191"/>
      <c r="AJ106" s="51"/>
      <c r="AK106" s="51"/>
      <c r="AL106" s="51"/>
      <c r="AM106" s="51"/>
      <c r="AN106" s="51"/>
      <c r="AO106" s="51"/>
      <c r="AP106" s="51"/>
      <c r="AQ106" s="51"/>
      <c r="AR106" s="51"/>
      <c r="AS106" s="51"/>
      <c r="AT106" s="51"/>
      <c r="AU106" s="51"/>
      <c r="AV106" s="51"/>
      <c r="AW106" s="51"/>
      <c r="AX106" s="167"/>
      <c r="AY106" s="2"/>
      <c r="AZ106" s="191"/>
      <c r="BA106" s="51"/>
      <c r="BB106" s="51"/>
      <c r="BC106" s="51"/>
      <c r="BD106" s="51"/>
      <c r="BE106" s="51"/>
      <c r="BF106" s="51"/>
      <c r="BG106" s="51"/>
      <c r="BH106" s="51"/>
      <c r="BI106" s="51"/>
      <c r="BJ106" s="51"/>
      <c r="BK106" s="51"/>
      <c r="BL106" s="51"/>
      <c r="BM106" s="51"/>
      <c r="BN106" s="51"/>
      <c r="BO106" s="167"/>
      <c r="BP106" s="2"/>
      <c r="BQ106" s="191"/>
      <c r="BR106" s="51"/>
      <c r="BS106" s="51"/>
      <c r="BT106" s="51"/>
      <c r="BU106" s="51"/>
      <c r="BV106" s="51"/>
      <c r="BW106" s="51"/>
      <c r="BX106" s="51"/>
      <c r="BY106" s="51"/>
      <c r="BZ106" s="51"/>
      <c r="CA106" s="51"/>
      <c r="CB106" s="51"/>
      <c r="CC106" s="51"/>
      <c r="CD106" s="51"/>
      <c r="CE106" s="51"/>
      <c r="CF106" s="167"/>
      <c r="CG106" s="2"/>
      <c r="CH106" s="191"/>
      <c r="CI106" s="51"/>
      <c r="CJ106" s="51"/>
      <c r="CK106" s="51"/>
      <c r="CL106" s="51"/>
      <c r="CM106" s="51"/>
      <c r="CN106" s="51"/>
      <c r="CO106" s="51"/>
      <c r="CP106" s="51"/>
      <c r="CQ106" s="51"/>
      <c r="CR106" s="51"/>
      <c r="CS106" s="51"/>
      <c r="CT106" s="51"/>
      <c r="CU106" s="51"/>
      <c r="CV106" s="51"/>
      <c r="CW106" s="167"/>
      <c r="CX106" s="2"/>
      <c r="CY106" s="191"/>
      <c r="CZ106" s="51"/>
      <c r="DA106" s="51"/>
      <c r="DB106" s="51"/>
      <c r="DC106" s="51"/>
      <c r="DD106" s="51"/>
      <c r="DE106" s="51"/>
      <c r="DF106" s="51"/>
      <c r="DG106" s="51"/>
      <c r="DH106" s="51"/>
      <c r="DI106" s="51"/>
      <c r="DJ106" s="51"/>
      <c r="DK106" s="51"/>
      <c r="DL106" s="51"/>
      <c r="DM106" s="51"/>
      <c r="DN106" s="167"/>
      <c r="DO106" s="2"/>
      <c r="DP106" s="191"/>
      <c r="DQ106" s="51"/>
      <c r="DR106" s="51"/>
      <c r="DS106" s="51"/>
      <c r="DT106" s="51"/>
      <c r="DU106" s="51"/>
      <c r="DV106" s="51"/>
      <c r="DW106" s="51"/>
      <c r="DX106" s="51"/>
      <c r="DY106" s="51"/>
      <c r="DZ106" s="51"/>
      <c r="EA106" s="51"/>
      <c r="EB106" s="51"/>
      <c r="EC106" s="51"/>
      <c r="ED106" s="51"/>
      <c r="EE106" s="167"/>
      <c r="EF106" s="2"/>
    </row>
    <row r="107" ht="12.75" customHeight="1">
      <c r="A107" s="191"/>
      <c r="B107" s="51"/>
      <c r="C107" s="51"/>
      <c r="D107" s="51"/>
      <c r="E107" s="51"/>
      <c r="F107" s="51"/>
      <c r="G107" s="51"/>
      <c r="H107" s="51"/>
      <c r="I107" s="51"/>
      <c r="J107" s="51"/>
      <c r="K107" s="51"/>
      <c r="L107" s="51"/>
      <c r="M107" s="51"/>
      <c r="N107" s="51"/>
      <c r="O107" s="51"/>
      <c r="P107" s="167"/>
      <c r="Q107" s="2"/>
      <c r="R107" s="191"/>
      <c r="S107" s="51"/>
      <c r="T107" s="51"/>
      <c r="U107" s="51"/>
      <c r="V107" s="51"/>
      <c r="W107" s="51"/>
      <c r="X107" s="51"/>
      <c r="Y107" s="51"/>
      <c r="Z107" s="51"/>
      <c r="AA107" s="51"/>
      <c r="AB107" s="51"/>
      <c r="AC107" s="51"/>
      <c r="AD107" s="51"/>
      <c r="AE107" s="51"/>
      <c r="AF107" s="51"/>
      <c r="AG107" s="167"/>
      <c r="AH107" s="2"/>
      <c r="AI107" s="191"/>
      <c r="AJ107" s="51"/>
      <c r="AK107" s="51"/>
      <c r="AL107" s="51"/>
      <c r="AM107" s="51"/>
      <c r="AN107" s="51"/>
      <c r="AO107" s="51"/>
      <c r="AP107" s="51"/>
      <c r="AQ107" s="51"/>
      <c r="AR107" s="51"/>
      <c r="AS107" s="51"/>
      <c r="AT107" s="51"/>
      <c r="AU107" s="51"/>
      <c r="AV107" s="51"/>
      <c r="AW107" s="51"/>
      <c r="AX107" s="167"/>
      <c r="AY107" s="2"/>
      <c r="AZ107" s="191"/>
      <c r="BA107" s="51"/>
      <c r="BB107" s="51"/>
      <c r="BC107" s="51"/>
      <c r="BD107" s="51"/>
      <c r="BE107" s="51"/>
      <c r="BF107" s="51"/>
      <c r="BG107" s="51"/>
      <c r="BH107" s="51"/>
      <c r="BI107" s="51"/>
      <c r="BJ107" s="51"/>
      <c r="BK107" s="51"/>
      <c r="BL107" s="51"/>
      <c r="BM107" s="51"/>
      <c r="BN107" s="51"/>
      <c r="BO107" s="167"/>
      <c r="BP107" s="2"/>
      <c r="BQ107" s="191"/>
      <c r="BR107" s="51"/>
      <c r="BS107" s="51"/>
      <c r="BT107" s="51"/>
      <c r="BU107" s="51"/>
      <c r="BV107" s="51"/>
      <c r="BW107" s="51"/>
      <c r="BX107" s="51"/>
      <c r="BY107" s="51"/>
      <c r="BZ107" s="51"/>
      <c r="CA107" s="51"/>
      <c r="CB107" s="51"/>
      <c r="CC107" s="51"/>
      <c r="CD107" s="51"/>
      <c r="CE107" s="51"/>
      <c r="CF107" s="167"/>
      <c r="CG107" s="2"/>
      <c r="CH107" s="191"/>
      <c r="CI107" s="51"/>
      <c r="CJ107" s="51"/>
      <c r="CK107" s="51"/>
      <c r="CL107" s="51"/>
      <c r="CM107" s="51"/>
      <c r="CN107" s="51"/>
      <c r="CO107" s="51"/>
      <c r="CP107" s="51"/>
      <c r="CQ107" s="51"/>
      <c r="CR107" s="51"/>
      <c r="CS107" s="51"/>
      <c r="CT107" s="51"/>
      <c r="CU107" s="51"/>
      <c r="CV107" s="51"/>
      <c r="CW107" s="167"/>
      <c r="CX107" s="2"/>
      <c r="CY107" s="191"/>
      <c r="CZ107" s="51"/>
      <c r="DA107" s="51"/>
      <c r="DB107" s="51"/>
      <c r="DC107" s="51"/>
      <c r="DD107" s="51"/>
      <c r="DE107" s="51"/>
      <c r="DF107" s="51"/>
      <c r="DG107" s="51"/>
      <c r="DH107" s="51"/>
      <c r="DI107" s="51"/>
      <c r="DJ107" s="51"/>
      <c r="DK107" s="51"/>
      <c r="DL107" s="51"/>
      <c r="DM107" s="51"/>
      <c r="DN107" s="167"/>
      <c r="DO107" s="2"/>
      <c r="DP107" s="191"/>
      <c r="DQ107" s="51"/>
      <c r="DR107" s="51"/>
      <c r="DS107" s="51"/>
      <c r="DT107" s="51"/>
      <c r="DU107" s="51"/>
      <c r="DV107" s="51"/>
      <c r="DW107" s="51"/>
      <c r="DX107" s="51"/>
      <c r="DY107" s="51"/>
      <c r="DZ107" s="51"/>
      <c r="EA107" s="51"/>
      <c r="EB107" s="51"/>
      <c r="EC107" s="51"/>
      <c r="ED107" s="51"/>
      <c r="EE107" s="167"/>
      <c r="EF107" s="2"/>
    </row>
    <row r="108" ht="12.75" customHeight="1">
      <c r="A108" s="191"/>
      <c r="B108" s="51"/>
      <c r="C108" s="51"/>
      <c r="D108" s="51"/>
      <c r="E108" s="51"/>
      <c r="F108" s="51"/>
      <c r="G108" s="51"/>
      <c r="H108" s="51"/>
      <c r="I108" s="51"/>
      <c r="J108" s="51"/>
      <c r="K108" s="51"/>
      <c r="L108" s="51"/>
      <c r="M108" s="51"/>
      <c r="N108" s="51"/>
      <c r="O108" s="51"/>
      <c r="P108" s="167"/>
      <c r="Q108" s="2"/>
      <c r="R108" s="191"/>
      <c r="S108" s="51"/>
      <c r="T108" s="51"/>
      <c r="U108" s="51"/>
      <c r="V108" s="51"/>
      <c r="W108" s="51"/>
      <c r="X108" s="51"/>
      <c r="Y108" s="51"/>
      <c r="Z108" s="51"/>
      <c r="AA108" s="51"/>
      <c r="AB108" s="51"/>
      <c r="AC108" s="51"/>
      <c r="AD108" s="51"/>
      <c r="AE108" s="51"/>
      <c r="AF108" s="51"/>
      <c r="AG108" s="167"/>
      <c r="AH108" s="2"/>
      <c r="AI108" s="191"/>
      <c r="AJ108" s="51"/>
      <c r="AK108" s="51"/>
      <c r="AL108" s="51"/>
      <c r="AM108" s="51"/>
      <c r="AN108" s="51"/>
      <c r="AO108" s="51"/>
      <c r="AP108" s="51"/>
      <c r="AQ108" s="51"/>
      <c r="AR108" s="51"/>
      <c r="AS108" s="51"/>
      <c r="AT108" s="51"/>
      <c r="AU108" s="51"/>
      <c r="AV108" s="51"/>
      <c r="AW108" s="51"/>
      <c r="AX108" s="167"/>
      <c r="AY108" s="2"/>
      <c r="AZ108" s="191"/>
      <c r="BA108" s="51"/>
      <c r="BB108" s="51"/>
      <c r="BC108" s="51"/>
      <c r="BD108" s="51"/>
      <c r="BE108" s="51"/>
      <c r="BF108" s="51"/>
      <c r="BG108" s="51"/>
      <c r="BH108" s="51"/>
      <c r="BI108" s="51"/>
      <c r="BJ108" s="51"/>
      <c r="BK108" s="51"/>
      <c r="BL108" s="51"/>
      <c r="BM108" s="51"/>
      <c r="BN108" s="51"/>
      <c r="BO108" s="167"/>
      <c r="BP108" s="2"/>
      <c r="BQ108" s="191"/>
      <c r="BR108" s="51"/>
      <c r="BS108" s="51"/>
      <c r="BT108" s="51"/>
      <c r="BU108" s="51"/>
      <c r="BV108" s="51"/>
      <c r="BW108" s="51"/>
      <c r="BX108" s="51"/>
      <c r="BY108" s="51"/>
      <c r="BZ108" s="51"/>
      <c r="CA108" s="51"/>
      <c r="CB108" s="51"/>
      <c r="CC108" s="51"/>
      <c r="CD108" s="51"/>
      <c r="CE108" s="51"/>
      <c r="CF108" s="167"/>
      <c r="CG108" s="2"/>
      <c r="CH108" s="191"/>
      <c r="CI108" s="51"/>
      <c r="CJ108" s="51"/>
      <c r="CK108" s="51"/>
      <c r="CL108" s="51"/>
      <c r="CM108" s="51"/>
      <c r="CN108" s="51"/>
      <c r="CO108" s="51"/>
      <c r="CP108" s="51"/>
      <c r="CQ108" s="51"/>
      <c r="CR108" s="51"/>
      <c r="CS108" s="51"/>
      <c r="CT108" s="51"/>
      <c r="CU108" s="51"/>
      <c r="CV108" s="51"/>
      <c r="CW108" s="167"/>
      <c r="CX108" s="2"/>
      <c r="CY108" s="191"/>
      <c r="CZ108" s="51"/>
      <c r="DA108" s="51"/>
      <c r="DB108" s="51"/>
      <c r="DC108" s="51"/>
      <c r="DD108" s="51"/>
      <c r="DE108" s="51"/>
      <c r="DF108" s="51"/>
      <c r="DG108" s="51"/>
      <c r="DH108" s="51"/>
      <c r="DI108" s="51"/>
      <c r="DJ108" s="51"/>
      <c r="DK108" s="51"/>
      <c r="DL108" s="51"/>
      <c r="DM108" s="51"/>
      <c r="DN108" s="167"/>
      <c r="DO108" s="2"/>
      <c r="DP108" s="191"/>
      <c r="DQ108" s="51"/>
      <c r="DR108" s="51"/>
      <c r="DS108" s="51"/>
      <c r="DT108" s="51"/>
      <c r="DU108" s="51"/>
      <c r="DV108" s="51"/>
      <c r="DW108" s="51"/>
      <c r="DX108" s="51"/>
      <c r="DY108" s="51"/>
      <c r="DZ108" s="51"/>
      <c r="EA108" s="51"/>
      <c r="EB108" s="51"/>
      <c r="EC108" s="51"/>
      <c r="ED108" s="51"/>
      <c r="EE108" s="167"/>
      <c r="EF108" s="2"/>
    </row>
    <row r="109" ht="12.75" customHeight="1">
      <c r="A109" s="191"/>
      <c r="B109" s="51"/>
      <c r="C109" s="51"/>
      <c r="D109" s="51"/>
      <c r="E109" s="51"/>
      <c r="F109" s="51"/>
      <c r="G109" s="51"/>
      <c r="H109" s="51"/>
      <c r="I109" s="51"/>
      <c r="J109" s="51"/>
      <c r="K109" s="51"/>
      <c r="L109" s="51"/>
      <c r="M109" s="51"/>
      <c r="N109" s="51"/>
      <c r="O109" s="51"/>
      <c r="P109" s="167"/>
      <c r="Q109" s="2"/>
      <c r="R109" s="191"/>
      <c r="S109" s="51"/>
      <c r="T109" s="51"/>
      <c r="U109" s="51"/>
      <c r="V109" s="51"/>
      <c r="W109" s="51"/>
      <c r="X109" s="51"/>
      <c r="Y109" s="51"/>
      <c r="Z109" s="51"/>
      <c r="AA109" s="51"/>
      <c r="AB109" s="51"/>
      <c r="AC109" s="51"/>
      <c r="AD109" s="51"/>
      <c r="AE109" s="51"/>
      <c r="AF109" s="51"/>
      <c r="AG109" s="167"/>
      <c r="AH109" s="2"/>
      <c r="AI109" s="191"/>
      <c r="AJ109" s="51"/>
      <c r="AK109" s="51"/>
      <c r="AL109" s="51"/>
      <c r="AM109" s="51"/>
      <c r="AN109" s="51"/>
      <c r="AO109" s="51"/>
      <c r="AP109" s="51"/>
      <c r="AQ109" s="51"/>
      <c r="AR109" s="51"/>
      <c r="AS109" s="51"/>
      <c r="AT109" s="51"/>
      <c r="AU109" s="51"/>
      <c r="AV109" s="51"/>
      <c r="AW109" s="51"/>
      <c r="AX109" s="167"/>
      <c r="AY109" s="2"/>
      <c r="AZ109" s="191"/>
      <c r="BA109" s="51"/>
      <c r="BB109" s="51"/>
      <c r="BC109" s="51"/>
      <c r="BD109" s="51"/>
      <c r="BE109" s="51"/>
      <c r="BF109" s="51"/>
      <c r="BG109" s="51"/>
      <c r="BH109" s="51"/>
      <c r="BI109" s="51"/>
      <c r="BJ109" s="51"/>
      <c r="BK109" s="51"/>
      <c r="BL109" s="51"/>
      <c r="BM109" s="51"/>
      <c r="BN109" s="51"/>
      <c r="BO109" s="167"/>
      <c r="BP109" s="2"/>
      <c r="BQ109" s="191"/>
      <c r="BR109" s="51"/>
      <c r="BS109" s="51"/>
      <c r="BT109" s="51"/>
      <c r="BU109" s="51"/>
      <c r="BV109" s="51"/>
      <c r="BW109" s="51"/>
      <c r="BX109" s="51"/>
      <c r="BY109" s="51"/>
      <c r="BZ109" s="51"/>
      <c r="CA109" s="51"/>
      <c r="CB109" s="51"/>
      <c r="CC109" s="51"/>
      <c r="CD109" s="51"/>
      <c r="CE109" s="51"/>
      <c r="CF109" s="167"/>
      <c r="CG109" s="2"/>
      <c r="CH109" s="191"/>
      <c r="CI109" s="51"/>
      <c r="CJ109" s="51"/>
      <c r="CK109" s="51"/>
      <c r="CL109" s="51"/>
      <c r="CM109" s="51"/>
      <c r="CN109" s="51"/>
      <c r="CO109" s="51"/>
      <c r="CP109" s="51"/>
      <c r="CQ109" s="51"/>
      <c r="CR109" s="51"/>
      <c r="CS109" s="51"/>
      <c r="CT109" s="51"/>
      <c r="CU109" s="51"/>
      <c r="CV109" s="51"/>
      <c r="CW109" s="167"/>
      <c r="CX109" s="2"/>
      <c r="CY109" s="191"/>
      <c r="CZ109" s="51"/>
      <c r="DA109" s="51"/>
      <c r="DB109" s="51"/>
      <c r="DC109" s="51"/>
      <c r="DD109" s="51"/>
      <c r="DE109" s="51"/>
      <c r="DF109" s="51"/>
      <c r="DG109" s="51"/>
      <c r="DH109" s="51"/>
      <c r="DI109" s="51"/>
      <c r="DJ109" s="51"/>
      <c r="DK109" s="51"/>
      <c r="DL109" s="51"/>
      <c r="DM109" s="51"/>
      <c r="DN109" s="167"/>
      <c r="DO109" s="2"/>
      <c r="DP109" s="191"/>
      <c r="DQ109" s="51"/>
      <c r="DR109" s="51"/>
      <c r="DS109" s="51"/>
      <c r="DT109" s="51"/>
      <c r="DU109" s="51"/>
      <c r="DV109" s="51"/>
      <c r="DW109" s="51"/>
      <c r="DX109" s="51"/>
      <c r="DY109" s="51"/>
      <c r="DZ109" s="51"/>
      <c r="EA109" s="51"/>
      <c r="EB109" s="51"/>
      <c r="EC109" s="51"/>
      <c r="ED109" s="51"/>
      <c r="EE109" s="167"/>
      <c r="EF109" s="2"/>
    </row>
    <row r="110" ht="12.75" customHeight="1">
      <c r="A110" s="191"/>
      <c r="B110" s="51"/>
      <c r="C110" s="51"/>
      <c r="D110" s="51"/>
      <c r="E110" s="51"/>
      <c r="F110" s="51"/>
      <c r="G110" s="51"/>
      <c r="H110" s="51"/>
      <c r="I110" s="51"/>
      <c r="J110" s="51"/>
      <c r="K110" s="51"/>
      <c r="L110" s="51"/>
      <c r="M110" s="51"/>
      <c r="N110" s="51"/>
      <c r="O110" s="51"/>
      <c r="P110" s="167"/>
      <c r="Q110" s="2"/>
      <c r="R110" s="191"/>
      <c r="S110" s="51"/>
      <c r="T110" s="51"/>
      <c r="U110" s="51"/>
      <c r="V110" s="51"/>
      <c r="W110" s="51"/>
      <c r="X110" s="51"/>
      <c r="Y110" s="51"/>
      <c r="Z110" s="51"/>
      <c r="AA110" s="51"/>
      <c r="AB110" s="51"/>
      <c r="AC110" s="51"/>
      <c r="AD110" s="51"/>
      <c r="AE110" s="51"/>
      <c r="AF110" s="51"/>
      <c r="AG110" s="167"/>
      <c r="AH110" s="2"/>
      <c r="AI110" s="191"/>
      <c r="AJ110" s="51"/>
      <c r="AK110" s="51"/>
      <c r="AL110" s="51"/>
      <c r="AM110" s="51"/>
      <c r="AN110" s="51"/>
      <c r="AO110" s="51"/>
      <c r="AP110" s="51"/>
      <c r="AQ110" s="51"/>
      <c r="AR110" s="51"/>
      <c r="AS110" s="51"/>
      <c r="AT110" s="51"/>
      <c r="AU110" s="51"/>
      <c r="AV110" s="51"/>
      <c r="AW110" s="51"/>
      <c r="AX110" s="167"/>
      <c r="AY110" s="2"/>
      <c r="AZ110" s="191"/>
      <c r="BA110" s="51"/>
      <c r="BB110" s="51"/>
      <c r="BC110" s="51"/>
      <c r="BD110" s="51"/>
      <c r="BE110" s="51"/>
      <c r="BF110" s="51"/>
      <c r="BG110" s="51"/>
      <c r="BH110" s="51"/>
      <c r="BI110" s="51"/>
      <c r="BJ110" s="51"/>
      <c r="BK110" s="51"/>
      <c r="BL110" s="51"/>
      <c r="BM110" s="51"/>
      <c r="BN110" s="51"/>
      <c r="BO110" s="167"/>
      <c r="BP110" s="2"/>
      <c r="BQ110" s="191"/>
      <c r="BR110" s="51"/>
      <c r="BS110" s="51"/>
      <c r="BT110" s="51"/>
      <c r="BU110" s="51"/>
      <c r="BV110" s="51"/>
      <c r="BW110" s="51"/>
      <c r="BX110" s="51"/>
      <c r="BY110" s="51"/>
      <c r="BZ110" s="51"/>
      <c r="CA110" s="51"/>
      <c r="CB110" s="51"/>
      <c r="CC110" s="51"/>
      <c r="CD110" s="51"/>
      <c r="CE110" s="51"/>
      <c r="CF110" s="167"/>
      <c r="CG110" s="2"/>
      <c r="CH110" s="191"/>
      <c r="CI110" s="51"/>
      <c r="CJ110" s="51"/>
      <c r="CK110" s="51"/>
      <c r="CL110" s="51"/>
      <c r="CM110" s="51"/>
      <c r="CN110" s="51"/>
      <c r="CO110" s="51"/>
      <c r="CP110" s="51"/>
      <c r="CQ110" s="51"/>
      <c r="CR110" s="51"/>
      <c r="CS110" s="51"/>
      <c r="CT110" s="51"/>
      <c r="CU110" s="51"/>
      <c r="CV110" s="51"/>
      <c r="CW110" s="167"/>
      <c r="CX110" s="2"/>
      <c r="CY110" s="191"/>
      <c r="CZ110" s="51"/>
      <c r="DA110" s="51"/>
      <c r="DB110" s="51"/>
      <c r="DC110" s="51"/>
      <c r="DD110" s="51"/>
      <c r="DE110" s="51"/>
      <c r="DF110" s="51"/>
      <c r="DG110" s="51"/>
      <c r="DH110" s="51"/>
      <c r="DI110" s="51"/>
      <c r="DJ110" s="51"/>
      <c r="DK110" s="51"/>
      <c r="DL110" s="51"/>
      <c r="DM110" s="51"/>
      <c r="DN110" s="167"/>
      <c r="DO110" s="2"/>
      <c r="DP110" s="191"/>
      <c r="DQ110" s="51"/>
      <c r="DR110" s="51"/>
      <c r="DS110" s="51"/>
      <c r="DT110" s="51"/>
      <c r="DU110" s="51"/>
      <c r="DV110" s="51"/>
      <c r="DW110" s="51"/>
      <c r="DX110" s="51"/>
      <c r="DY110" s="51"/>
      <c r="DZ110" s="51"/>
      <c r="EA110" s="51"/>
      <c r="EB110" s="51"/>
      <c r="EC110" s="51"/>
      <c r="ED110" s="51"/>
      <c r="EE110" s="167"/>
      <c r="EF110" s="2"/>
    </row>
    <row r="111" ht="12.75" customHeight="1">
      <c r="A111" s="191"/>
      <c r="B111" s="51"/>
      <c r="C111" s="51"/>
      <c r="D111" s="51"/>
      <c r="E111" s="51"/>
      <c r="F111" s="51"/>
      <c r="G111" s="51"/>
      <c r="H111" s="51"/>
      <c r="I111" s="51"/>
      <c r="J111" s="51"/>
      <c r="K111" s="51"/>
      <c r="L111" s="51"/>
      <c r="M111" s="51"/>
      <c r="N111" s="51"/>
      <c r="O111" s="51"/>
      <c r="P111" s="167"/>
      <c r="Q111" s="2"/>
      <c r="R111" s="191"/>
      <c r="S111" s="51"/>
      <c r="T111" s="51"/>
      <c r="U111" s="51"/>
      <c r="V111" s="51"/>
      <c r="W111" s="51"/>
      <c r="X111" s="51"/>
      <c r="Y111" s="51"/>
      <c r="Z111" s="51"/>
      <c r="AA111" s="51"/>
      <c r="AB111" s="51"/>
      <c r="AC111" s="51"/>
      <c r="AD111" s="51"/>
      <c r="AE111" s="51"/>
      <c r="AF111" s="51"/>
      <c r="AG111" s="167"/>
      <c r="AH111" s="2"/>
      <c r="AI111" s="191"/>
      <c r="AJ111" s="51"/>
      <c r="AK111" s="51"/>
      <c r="AL111" s="51"/>
      <c r="AM111" s="51"/>
      <c r="AN111" s="51"/>
      <c r="AO111" s="51"/>
      <c r="AP111" s="51"/>
      <c r="AQ111" s="51"/>
      <c r="AR111" s="51"/>
      <c r="AS111" s="51"/>
      <c r="AT111" s="51"/>
      <c r="AU111" s="51"/>
      <c r="AV111" s="51"/>
      <c r="AW111" s="51"/>
      <c r="AX111" s="167"/>
      <c r="AY111" s="2"/>
      <c r="AZ111" s="191"/>
      <c r="BA111" s="51"/>
      <c r="BB111" s="51"/>
      <c r="BC111" s="51"/>
      <c r="BD111" s="51"/>
      <c r="BE111" s="51"/>
      <c r="BF111" s="51"/>
      <c r="BG111" s="51"/>
      <c r="BH111" s="51"/>
      <c r="BI111" s="51"/>
      <c r="BJ111" s="51"/>
      <c r="BK111" s="51"/>
      <c r="BL111" s="51"/>
      <c r="BM111" s="51"/>
      <c r="BN111" s="51"/>
      <c r="BO111" s="167"/>
      <c r="BP111" s="2"/>
      <c r="BQ111" s="191"/>
      <c r="BR111" s="51"/>
      <c r="BS111" s="51"/>
      <c r="BT111" s="51"/>
      <c r="BU111" s="51"/>
      <c r="BV111" s="51"/>
      <c r="BW111" s="51"/>
      <c r="BX111" s="51"/>
      <c r="BY111" s="51"/>
      <c r="BZ111" s="51"/>
      <c r="CA111" s="51"/>
      <c r="CB111" s="51"/>
      <c r="CC111" s="51"/>
      <c r="CD111" s="51"/>
      <c r="CE111" s="51"/>
      <c r="CF111" s="167"/>
      <c r="CG111" s="2"/>
      <c r="CH111" s="191"/>
      <c r="CI111" s="51"/>
      <c r="CJ111" s="51"/>
      <c r="CK111" s="51"/>
      <c r="CL111" s="51"/>
      <c r="CM111" s="51"/>
      <c r="CN111" s="51"/>
      <c r="CO111" s="51"/>
      <c r="CP111" s="51"/>
      <c r="CQ111" s="51"/>
      <c r="CR111" s="51"/>
      <c r="CS111" s="51"/>
      <c r="CT111" s="51"/>
      <c r="CU111" s="51"/>
      <c r="CV111" s="51"/>
      <c r="CW111" s="167"/>
      <c r="CX111" s="2"/>
      <c r="CY111" s="191"/>
      <c r="CZ111" s="51"/>
      <c r="DA111" s="51"/>
      <c r="DB111" s="51"/>
      <c r="DC111" s="51"/>
      <c r="DD111" s="51"/>
      <c r="DE111" s="51"/>
      <c r="DF111" s="51"/>
      <c r="DG111" s="51"/>
      <c r="DH111" s="51"/>
      <c r="DI111" s="51"/>
      <c r="DJ111" s="51"/>
      <c r="DK111" s="51"/>
      <c r="DL111" s="51"/>
      <c r="DM111" s="51"/>
      <c r="DN111" s="167"/>
      <c r="DO111" s="2"/>
      <c r="DP111" s="191"/>
      <c r="DQ111" s="51"/>
      <c r="DR111" s="51"/>
      <c r="DS111" s="51"/>
      <c r="DT111" s="51"/>
      <c r="DU111" s="51"/>
      <c r="DV111" s="51"/>
      <c r="DW111" s="51"/>
      <c r="DX111" s="51"/>
      <c r="DY111" s="51"/>
      <c r="DZ111" s="51"/>
      <c r="EA111" s="51"/>
      <c r="EB111" s="51"/>
      <c r="EC111" s="51"/>
      <c r="ED111" s="51"/>
      <c r="EE111" s="167"/>
      <c r="EF111" s="2"/>
    </row>
    <row r="112" ht="12.75" customHeight="1">
      <c r="A112" s="191"/>
      <c r="B112" s="51"/>
      <c r="C112" s="51"/>
      <c r="D112" s="51"/>
      <c r="E112" s="51"/>
      <c r="F112" s="51"/>
      <c r="G112" s="51"/>
      <c r="H112" s="51"/>
      <c r="I112" s="51"/>
      <c r="J112" s="51"/>
      <c r="K112" s="51"/>
      <c r="L112" s="51"/>
      <c r="M112" s="51"/>
      <c r="N112" s="51"/>
      <c r="O112" s="51"/>
      <c r="P112" s="167"/>
      <c r="Q112" s="2"/>
      <c r="R112" s="191"/>
      <c r="S112" s="51"/>
      <c r="T112" s="51"/>
      <c r="U112" s="51"/>
      <c r="V112" s="51"/>
      <c r="W112" s="51"/>
      <c r="X112" s="51"/>
      <c r="Y112" s="51"/>
      <c r="Z112" s="51"/>
      <c r="AA112" s="51"/>
      <c r="AB112" s="51"/>
      <c r="AC112" s="51"/>
      <c r="AD112" s="51"/>
      <c r="AE112" s="51"/>
      <c r="AF112" s="51"/>
      <c r="AG112" s="167"/>
      <c r="AH112" s="2"/>
      <c r="AI112" s="191"/>
      <c r="AJ112" s="51"/>
      <c r="AK112" s="51"/>
      <c r="AL112" s="51"/>
      <c r="AM112" s="51"/>
      <c r="AN112" s="51"/>
      <c r="AO112" s="51"/>
      <c r="AP112" s="51"/>
      <c r="AQ112" s="51"/>
      <c r="AR112" s="51"/>
      <c r="AS112" s="51"/>
      <c r="AT112" s="51"/>
      <c r="AU112" s="51"/>
      <c r="AV112" s="51"/>
      <c r="AW112" s="51"/>
      <c r="AX112" s="167"/>
      <c r="AY112" s="2"/>
      <c r="AZ112" s="191"/>
      <c r="BA112" s="51"/>
      <c r="BB112" s="51"/>
      <c r="BC112" s="51"/>
      <c r="BD112" s="51"/>
      <c r="BE112" s="51"/>
      <c r="BF112" s="51"/>
      <c r="BG112" s="51"/>
      <c r="BH112" s="51"/>
      <c r="BI112" s="51"/>
      <c r="BJ112" s="51"/>
      <c r="BK112" s="51"/>
      <c r="BL112" s="51"/>
      <c r="BM112" s="51"/>
      <c r="BN112" s="51"/>
      <c r="BO112" s="167"/>
      <c r="BP112" s="2"/>
      <c r="BQ112" s="191"/>
      <c r="BR112" s="51"/>
      <c r="BS112" s="51"/>
      <c r="BT112" s="51"/>
      <c r="BU112" s="51"/>
      <c r="BV112" s="51"/>
      <c r="BW112" s="51"/>
      <c r="BX112" s="51"/>
      <c r="BY112" s="51"/>
      <c r="BZ112" s="51"/>
      <c r="CA112" s="51"/>
      <c r="CB112" s="51"/>
      <c r="CC112" s="51"/>
      <c r="CD112" s="51"/>
      <c r="CE112" s="51"/>
      <c r="CF112" s="167"/>
      <c r="CG112" s="2"/>
      <c r="CH112" s="191"/>
      <c r="CI112" s="51"/>
      <c r="CJ112" s="51"/>
      <c r="CK112" s="51"/>
      <c r="CL112" s="51"/>
      <c r="CM112" s="51"/>
      <c r="CN112" s="51"/>
      <c r="CO112" s="51"/>
      <c r="CP112" s="51"/>
      <c r="CQ112" s="51"/>
      <c r="CR112" s="51"/>
      <c r="CS112" s="51"/>
      <c r="CT112" s="51"/>
      <c r="CU112" s="51"/>
      <c r="CV112" s="51"/>
      <c r="CW112" s="167"/>
      <c r="CX112" s="2"/>
      <c r="CY112" s="191"/>
      <c r="CZ112" s="51"/>
      <c r="DA112" s="51"/>
      <c r="DB112" s="51"/>
      <c r="DC112" s="51"/>
      <c r="DD112" s="51"/>
      <c r="DE112" s="51"/>
      <c r="DF112" s="51"/>
      <c r="DG112" s="51"/>
      <c r="DH112" s="51"/>
      <c r="DI112" s="51"/>
      <c r="DJ112" s="51"/>
      <c r="DK112" s="51"/>
      <c r="DL112" s="51"/>
      <c r="DM112" s="51"/>
      <c r="DN112" s="167"/>
      <c r="DO112" s="2"/>
      <c r="DP112" s="191"/>
      <c r="DQ112" s="51"/>
      <c r="DR112" s="51"/>
      <c r="DS112" s="51"/>
      <c r="DT112" s="51"/>
      <c r="DU112" s="51"/>
      <c r="DV112" s="51"/>
      <c r="DW112" s="51"/>
      <c r="DX112" s="51"/>
      <c r="DY112" s="51"/>
      <c r="DZ112" s="51"/>
      <c r="EA112" s="51"/>
      <c r="EB112" s="51"/>
      <c r="EC112" s="51"/>
      <c r="ED112" s="51"/>
      <c r="EE112" s="167"/>
      <c r="EF112" s="2"/>
    </row>
    <row r="113" ht="12.75" customHeight="1">
      <c r="A113" s="191"/>
      <c r="B113" s="51"/>
      <c r="C113" s="51"/>
      <c r="D113" s="51"/>
      <c r="E113" s="51"/>
      <c r="F113" s="51"/>
      <c r="G113" s="51"/>
      <c r="H113" s="51"/>
      <c r="I113" s="51"/>
      <c r="J113" s="51"/>
      <c r="K113" s="51"/>
      <c r="L113" s="51"/>
      <c r="M113" s="51"/>
      <c r="N113" s="51"/>
      <c r="O113" s="51"/>
      <c r="P113" s="167"/>
      <c r="Q113" s="2"/>
      <c r="R113" s="191"/>
      <c r="S113" s="51"/>
      <c r="T113" s="51"/>
      <c r="U113" s="51"/>
      <c r="V113" s="51"/>
      <c r="W113" s="51"/>
      <c r="X113" s="51"/>
      <c r="Y113" s="51"/>
      <c r="Z113" s="51"/>
      <c r="AA113" s="51"/>
      <c r="AB113" s="51"/>
      <c r="AC113" s="51"/>
      <c r="AD113" s="51"/>
      <c r="AE113" s="51"/>
      <c r="AF113" s="51"/>
      <c r="AG113" s="167"/>
      <c r="AH113" s="2"/>
      <c r="AI113" s="191"/>
      <c r="AJ113" s="51"/>
      <c r="AK113" s="51"/>
      <c r="AL113" s="51"/>
      <c r="AM113" s="51"/>
      <c r="AN113" s="51"/>
      <c r="AO113" s="51"/>
      <c r="AP113" s="51"/>
      <c r="AQ113" s="51"/>
      <c r="AR113" s="51"/>
      <c r="AS113" s="51"/>
      <c r="AT113" s="51"/>
      <c r="AU113" s="51"/>
      <c r="AV113" s="51"/>
      <c r="AW113" s="51"/>
      <c r="AX113" s="167"/>
      <c r="AY113" s="2"/>
      <c r="AZ113" s="191"/>
      <c r="BA113" s="51"/>
      <c r="BB113" s="51"/>
      <c r="BC113" s="51"/>
      <c r="BD113" s="51"/>
      <c r="BE113" s="51"/>
      <c r="BF113" s="51"/>
      <c r="BG113" s="51"/>
      <c r="BH113" s="51"/>
      <c r="BI113" s="51"/>
      <c r="BJ113" s="51"/>
      <c r="BK113" s="51"/>
      <c r="BL113" s="51"/>
      <c r="BM113" s="51"/>
      <c r="BN113" s="51"/>
      <c r="BO113" s="167"/>
      <c r="BP113" s="2"/>
      <c r="BQ113" s="191"/>
      <c r="BR113" s="51"/>
      <c r="BS113" s="51"/>
      <c r="BT113" s="51"/>
      <c r="BU113" s="51"/>
      <c r="BV113" s="51"/>
      <c r="BW113" s="51"/>
      <c r="BX113" s="51"/>
      <c r="BY113" s="51"/>
      <c r="BZ113" s="51"/>
      <c r="CA113" s="51"/>
      <c r="CB113" s="51"/>
      <c r="CC113" s="51"/>
      <c r="CD113" s="51"/>
      <c r="CE113" s="51"/>
      <c r="CF113" s="167"/>
      <c r="CG113" s="2"/>
      <c r="CH113" s="191"/>
      <c r="CI113" s="51"/>
      <c r="CJ113" s="51"/>
      <c r="CK113" s="51"/>
      <c r="CL113" s="51"/>
      <c r="CM113" s="51"/>
      <c r="CN113" s="51"/>
      <c r="CO113" s="51"/>
      <c r="CP113" s="51"/>
      <c r="CQ113" s="51"/>
      <c r="CR113" s="51"/>
      <c r="CS113" s="51"/>
      <c r="CT113" s="51"/>
      <c r="CU113" s="51"/>
      <c r="CV113" s="51"/>
      <c r="CW113" s="167"/>
      <c r="CX113" s="2"/>
      <c r="CY113" s="191"/>
      <c r="CZ113" s="51"/>
      <c r="DA113" s="51"/>
      <c r="DB113" s="51"/>
      <c r="DC113" s="51"/>
      <c r="DD113" s="51"/>
      <c r="DE113" s="51"/>
      <c r="DF113" s="51"/>
      <c r="DG113" s="51"/>
      <c r="DH113" s="51"/>
      <c r="DI113" s="51"/>
      <c r="DJ113" s="51"/>
      <c r="DK113" s="51"/>
      <c r="DL113" s="51"/>
      <c r="DM113" s="51"/>
      <c r="DN113" s="167"/>
      <c r="DO113" s="2"/>
      <c r="DP113" s="191"/>
      <c r="DQ113" s="51"/>
      <c r="DR113" s="51"/>
      <c r="DS113" s="51"/>
      <c r="DT113" s="51"/>
      <c r="DU113" s="51"/>
      <c r="DV113" s="51"/>
      <c r="DW113" s="51"/>
      <c r="DX113" s="51"/>
      <c r="DY113" s="51"/>
      <c r="DZ113" s="51"/>
      <c r="EA113" s="51"/>
      <c r="EB113" s="51"/>
      <c r="EC113" s="51"/>
      <c r="ED113" s="51"/>
      <c r="EE113" s="167"/>
      <c r="EF113" s="2"/>
    </row>
    <row r="114" ht="12.75" customHeight="1">
      <c r="A114" s="191"/>
      <c r="B114" s="51"/>
      <c r="C114" s="51"/>
      <c r="D114" s="51"/>
      <c r="E114" s="51"/>
      <c r="F114" s="51"/>
      <c r="G114" s="51"/>
      <c r="H114" s="51"/>
      <c r="I114" s="51"/>
      <c r="J114" s="51"/>
      <c r="K114" s="51"/>
      <c r="L114" s="51"/>
      <c r="M114" s="51"/>
      <c r="N114" s="51"/>
      <c r="O114" s="51"/>
      <c r="P114" s="167"/>
      <c r="Q114" s="2"/>
      <c r="R114" s="191"/>
      <c r="S114" s="51"/>
      <c r="T114" s="51"/>
      <c r="U114" s="51"/>
      <c r="V114" s="51"/>
      <c r="W114" s="51"/>
      <c r="X114" s="51"/>
      <c r="Y114" s="51"/>
      <c r="Z114" s="51"/>
      <c r="AA114" s="51"/>
      <c r="AB114" s="51"/>
      <c r="AC114" s="51"/>
      <c r="AD114" s="51"/>
      <c r="AE114" s="51"/>
      <c r="AF114" s="51"/>
      <c r="AG114" s="167"/>
      <c r="AH114" s="2"/>
      <c r="AI114" s="191"/>
      <c r="AJ114" s="51"/>
      <c r="AK114" s="51"/>
      <c r="AL114" s="51"/>
      <c r="AM114" s="51"/>
      <c r="AN114" s="51"/>
      <c r="AO114" s="51"/>
      <c r="AP114" s="51"/>
      <c r="AQ114" s="51"/>
      <c r="AR114" s="51"/>
      <c r="AS114" s="51"/>
      <c r="AT114" s="51"/>
      <c r="AU114" s="51"/>
      <c r="AV114" s="51"/>
      <c r="AW114" s="51"/>
      <c r="AX114" s="167"/>
      <c r="AY114" s="2"/>
      <c r="AZ114" s="191"/>
      <c r="BA114" s="51"/>
      <c r="BB114" s="51"/>
      <c r="BC114" s="51"/>
      <c r="BD114" s="51"/>
      <c r="BE114" s="51"/>
      <c r="BF114" s="51"/>
      <c r="BG114" s="51"/>
      <c r="BH114" s="51"/>
      <c r="BI114" s="51"/>
      <c r="BJ114" s="51"/>
      <c r="BK114" s="51"/>
      <c r="BL114" s="51"/>
      <c r="BM114" s="51"/>
      <c r="BN114" s="51"/>
      <c r="BO114" s="167"/>
      <c r="BP114" s="2"/>
      <c r="BQ114" s="191"/>
      <c r="BR114" s="51"/>
      <c r="BS114" s="51"/>
      <c r="BT114" s="51"/>
      <c r="BU114" s="51"/>
      <c r="BV114" s="51"/>
      <c r="BW114" s="51"/>
      <c r="BX114" s="51"/>
      <c r="BY114" s="51"/>
      <c r="BZ114" s="51"/>
      <c r="CA114" s="51"/>
      <c r="CB114" s="51"/>
      <c r="CC114" s="51"/>
      <c r="CD114" s="51"/>
      <c r="CE114" s="51"/>
      <c r="CF114" s="167"/>
      <c r="CG114" s="2"/>
      <c r="CH114" s="191"/>
      <c r="CI114" s="51"/>
      <c r="CJ114" s="51"/>
      <c r="CK114" s="51"/>
      <c r="CL114" s="51"/>
      <c r="CM114" s="51"/>
      <c r="CN114" s="51"/>
      <c r="CO114" s="51"/>
      <c r="CP114" s="51"/>
      <c r="CQ114" s="51"/>
      <c r="CR114" s="51"/>
      <c r="CS114" s="51"/>
      <c r="CT114" s="51"/>
      <c r="CU114" s="51"/>
      <c r="CV114" s="51"/>
      <c r="CW114" s="167"/>
      <c r="CX114" s="2"/>
      <c r="CY114" s="191"/>
      <c r="CZ114" s="51"/>
      <c r="DA114" s="51"/>
      <c r="DB114" s="51"/>
      <c r="DC114" s="51"/>
      <c r="DD114" s="51"/>
      <c r="DE114" s="51"/>
      <c r="DF114" s="51"/>
      <c r="DG114" s="51"/>
      <c r="DH114" s="51"/>
      <c r="DI114" s="51"/>
      <c r="DJ114" s="51"/>
      <c r="DK114" s="51"/>
      <c r="DL114" s="51"/>
      <c r="DM114" s="51"/>
      <c r="DN114" s="167"/>
      <c r="DO114" s="2"/>
      <c r="DP114" s="191"/>
      <c r="DQ114" s="51"/>
      <c r="DR114" s="51"/>
      <c r="DS114" s="51"/>
      <c r="DT114" s="51"/>
      <c r="DU114" s="51"/>
      <c r="DV114" s="51"/>
      <c r="DW114" s="51"/>
      <c r="DX114" s="51"/>
      <c r="DY114" s="51"/>
      <c r="DZ114" s="51"/>
      <c r="EA114" s="51"/>
      <c r="EB114" s="51"/>
      <c r="EC114" s="51"/>
      <c r="ED114" s="51"/>
      <c r="EE114" s="167"/>
      <c r="EF114" s="2"/>
    </row>
    <row r="115" ht="12.75" customHeight="1">
      <c r="A115" s="191"/>
      <c r="B115" s="51"/>
      <c r="C115" s="51"/>
      <c r="D115" s="51"/>
      <c r="E115" s="51"/>
      <c r="F115" s="51"/>
      <c r="G115" s="51"/>
      <c r="H115" s="51"/>
      <c r="I115" s="51"/>
      <c r="J115" s="51"/>
      <c r="K115" s="51"/>
      <c r="L115" s="51"/>
      <c r="M115" s="51"/>
      <c r="N115" s="51"/>
      <c r="O115" s="51"/>
      <c r="P115" s="167"/>
      <c r="Q115" s="2"/>
      <c r="R115" s="191"/>
      <c r="S115" s="51"/>
      <c r="T115" s="51"/>
      <c r="U115" s="51"/>
      <c r="V115" s="51"/>
      <c r="W115" s="51"/>
      <c r="X115" s="51"/>
      <c r="Y115" s="51"/>
      <c r="Z115" s="51"/>
      <c r="AA115" s="51"/>
      <c r="AB115" s="51"/>
      <c r="AC115" s="51"/>
      <c r="AD115" s="51"/>
      <c r="AE115" s="51"/>
      <c r="AF115" s="51"/>
      <c r="AG115" s="167"/>
      <c r="AH115" s="2"/>
      <c r="AI115" s="191"/>
      <c r="AJ115" s="51"/>
      <c r="AK115" s="51"/>
      <c r="AL115" s="51"/>
      <c r="AM115" s="51"/>
      <c r="AN115" s="51"/>
      <c r="AO115" s="51"/>
      <c r="AP115" s="51"/>
      <c r="AQ115" s="51"/>
      <c r="AR115" s="51"/>
      <c r="AS115" s="51"/>
      <c r="AT115" s="51"/>
      <c r="AU115" s="51"/>
      <c r="AV115" s="51"/>
      <c r="AW115" s="51"/>
      <c r="AX115" s="167"/>
      <c r="AY115" s="2"/>
      <c r="AZ115" s="191"/>
      <c r="BA115" s="51"/>
      <c r="BB115" s="51"/>
      <c r="BC115" s="51"/>
      <c r="BD115" s="51"/>
      <c r="BE115" s="51"/>
      <c r="BF115" s="51"/>
      <c r="BG115" s="51"/>
      <c r="BH115" s="51"/>
      <c r="BI115" s="51"/>
      <c r="BJ115" s="51"/>
      <c r="BK115" s="51"/>
      <c r="BL115" s="51"/>
      <c r="BM115" s="51"/>
      <c r="BN115" s="51"/>
      <c r="BO115" s="167"/>
      <c r="BP115" s="2"/>
      <c r="BQ115" s="191"/>
      <c r="BR115" s="51"/>
      <c r="BS115" s="51"/>
      <c r="BT115" s="51"/>
      <c r="BU115" s="51"/>
      <c r="BV115" s="51"/>
      <c r="BW115" s="51"/>
      <c r="BX115" s="51"/>
      <c r="BY115" s="51"/>
      <c r="BZ115" s="51"/>
      <c r="CA115" s="51"/>
      <c r="CB115" s="51"/>
      <c r="CC115" s="51"/>
      <c r="CD115" s="51"/>
      <c r="CE115" s="51"/>
      <c r="CF115" s="167"/>
      <c r="CG115" s="2"/>
      <c r="CH115" s="191"/>
      <c r="CI115" s="51"/>
      <c r="CJ115" s="51"/>
      <c r="CK115" s="51"/>
      <c r="CL115" s="51"/>
      <c r="CM115" s="51"/>
      <c r="CN115" s="51"/>
      <c r="CO115" s="51"/>
      <c r="CP115" s="51"/>
      <c r="CQ115" s="51"/>
      <c r="CR115" s="51"/>
      <c r="CS115" s="51"/>
      <c r="CT115" s="51"/>
      <c r="CU115" s="51"/>
      <c r="CV115" s="51"/>
      <c r="CW115" s="167"/>
      <c r="CX115" s="2"/>
      <c r="CY115" s="191"/>
      <c r="CZ115" s="51"/>
      <c r="DA115" s="51"/>
      <c r="DB115" s="51"/>
      <c r="DC115" s="51"/>
      <c r="DD115" s="51"/>
      <c r="DE115" s="51"/>
      <c r="DF115" s="51"/>
      <c r="DG115" s="51"/>
      <c r="DH115" s="51"/>
      <c r="DI115" s="51"/>
      <c r="DJ115" s="51"/>
      <c r="DK115" s="51"/>
      <c r="DL115" s="51"/>
      <c r="DM115" s="51"/>
      <c r="DN115" s="167"/>
      <c r="DO115" s="2"/>
      <c r="DP115" s="191"/>
      <c r="DQ115" s="51"/>
      <c r="DR115" s="51"/>
      <c r="DS115" s="51"/>
      <c r="DT115" s="51"/>
      <c r="DU115" s="51"/>
      <c r="DV115" s="51"/>
      <c r="DW115" s="51"/>
      <c r="DX115" s="51"/>
      <c r="DY115" s="51"/>
      <c r="DZ115" s="51"/>
      <c r="EA115" s="51"/>
      <c r="EB115" s="51"/>
      <c r="EC115" s="51"/>
      <c r="ED115" s="51"/>
      <c r="EE115" s="167"/>
      <c r="EF115" s="2"/>
    </row>
    <row r="116" ht="12.75" customHeight="1">
      <c r="A116" s="191"/>
      <c r="B116" s="51"/>
      <c r="C116" s="51"/>
      <c r="D116" s="51"/>
      <c r="E116" s="51"/>
      <c r="F116" s="51"/>
      <c r="G116" s="51"/>
      <c r="H116" s="51"/>
      <c r="I116" s="51"/>
      <c r="J116" s="51"/>
      <c r="K116" s="51"/>
      <c r="L116" s="51"/>
      <c r="M116" s="51"/>
      <c r="N116" s="51"/>
      <c r="O116" s="51"/>
      <c r="P116" s="167"/>
      <c r="Q116" s="2"/>
      <c r="R116" s="191"/>
      <c r="S116" s="51"/>
      <c r="T116" s="51"/>
      <c r="U116" s="51"/>
      <c r="V116" s="51"/>
      <c r="W116" s="51"/>
      <c r="X116" s="51"/>
      <c r="Y116" s="51"/>
      <c r="Z116" s="51"/>
      <c r="AA116" s="51"/>
      <c r="AB116" s="51"/>
      <c r="AC116" s="51"/>
      <c r="AD116" s="51"/>
      <c r="AE116" s="51"/>
      <c r="AF116" s="51"/>
      <c r="AG116" s="167"/>
      <c r="AH116" s="2"/>
      <c r="AI116" s="191"/>
      <c r="AJ116" s="51"/>
      <c r="AK116" s="51"/>
      <c r="AL116" s="51"/>
      <c r="AM116" s="51"/>
      <c r="AN116" s="51"/>
      <c r="AO116" s="51"/>
      <c r="AP116" s="51"/>
      <c r="AQ116" s="51"/>
      <c r="AR116" s="51"/>
      <c r="AS116" s="51"/>
      <c r="AT116" s="51"/>
      <c r="AU116" s="51"/>
      <c r="AV116" s="51"/>
      <c r="AW116" s="51"/>
      <c r="AX116" s="167"/>
      <c r="AY116" s="2"/>
      <c r="AZ116" s="191"/>
      <c r="BA116" s="51"/>
      <c r="BB116" s="51"/>
      <c r="BC116" s="51"/>
      <c r="BD116" s="51"/>
      <c r="BE116" s="51"/>
      <c r="BF116" s="51"/>
      <c r="BG116" s="51"/>
      <c r="BH116" s="51"/>
      <c r="BI116" s="51"/>
      <c r="BJ116" s="51"/>
      <c r="BK116" s="51"/>
      <c r="BL116" s="51"/>
      <c r="BM116" s="51"/>
      <c r="BN116" s="51"/>
      <c r="BO116" s="167"/>
      <c r="BP116" s="2"/>
      <c r="BQ116" s="191"/>
      <c r="BR116" s="51"/>
      <c r="BS116" s="51"/>
      <c r="BT116" s="51"/>
      <c r="BU116" s="51"/>
      <c r="BV116" s="51"/>
      <c r="BW116" s="51"/>
      <c r="BX116" s="51"/>
      <c r="BY116" s="51"/>
      <c r="BZ116" s="51"/>
      <c r="CA116" s="51"/>
      <c r="CB116" s="51"/>
      <c r="CC116" s="51"/>
      <c r="CD116" s="51"/>
      <c r="CE116" s="51"/>
      <c r="CF116" s="167"/>
      <c r="CG116" s="2"/>
      <c r="CH116" s="191"/>
      <c r="CI116" s="51"/>
      <c r="CJ116" s="51"/>
      <c r="CK116" s="51"/>
      <c r="CL116" s="51"/>
      <c r="CM116" s="51"/>
      <c r="CN116" s="51"/>
      <c r="CO116" s="51"/>
      <c r="CP116" s="51"/>
      <c r="CQ116" s="51"/>
      <c r="CR116" s="51"/>
      <c r="CS116" s="51"/>
      <c r="CT116" s="51"/>
      <c r="CU116" s="51"/>
      <c r="CV116" s="51"/>
      <c r="CW116" s="167"/>
      <c r="CX116" s="2"/>
      <c r="CY116" s="191"/>
      <c r="CZ116" s="51"/>
      <c r="DA116" s="51"/>
      <c r="DB116" s="51"/>
      <c r="DC116" s="51"/>
      <c r="DD116" s="51"/>
      <c r="DE116" s="51"/>
      <c r="DF116" s="51"/>
      <c r="DG116" s="51"/>
      <c r="DH116" s="51"/>
      <c r="DI116" s="51"/>
      <c r="DJ116" s="51"/>
      <c r="DK116" s="51"/>
      <c r="DL116" s="51"/>
      <c r="DM116" s="51"/>
      <c r="DN116" s="167"/>
      <c r="DO116" s="2"/>
      <c r="DP116" s="191"/>
      <c r="DQ116" s="51"/>
      <c r="DR116" s="51"/>
      <c r="DS116" s="51"/>
      <c r="DT116" s="51"/>
      <c r="DU116" s="51"/>
      <c r="DV116" s="51"/>
      <c r="DW116" s="51"/>
      <c r="DX116" s="51"/>
      <c r="DY116" s="51"/>
      <c r="DZ116" s="51"/>
      <c r="EA116" s="51"/>
      <c r="EB116" s="51"/>
      <c r="EC116" s="51"/>
      <c r="ED116" s="51"/>
      <c r="EE116" s="167"/>
      <c r="EF116" s="2"/>
    </row>
    <row r="117" ht="12.75" customHeight="1">
      <c r="A117" s="191"/>
      <c r="B117" s="51"/>
      <c r="C117" s="51"/>
      <c r="D117" s="51"/>
      <c r="E117" s="51"/>
      <c r="F117" s="51"/>
      <c r="G117" s="51"/>
      <c r="H117" s="51"/>
      <c r="I117" s="51"/>
      <c r="J117" s="51"/>
      <c r="K117" s="51"/>
      <c r="L117" s="51"/>
      <c r="M117" s="51"/>
      <c r="N117" s="51"/>
      <c r="O117" s="51"/>
      <c r="P117" s="167"/>
      <c r="Q117" s="2"/>
      <c r="R117" s="191"/>
      <c r="S117" s="51"/>
      <c r="T117" s="51"/>
      <c r="U117" s="51"/>
      <c r="V117" s="51"/>
      <c r="W117" s="51"/>
      <c r="X117" s="51"/>
      <c r="Y117" s="51"/>
      <c r="Z117" s="51"/>
      <c r="AA117" s="51"/>
      <c r="AB117" s="51"/>
      <c r="AC117" s="51"/>
      <c r="AD117" s="51"/>
      <c r="AE117" s="51"/>
      <c r="AF117" s="51"/>
      <c r="AG117" s="167"/>
      <c r="AH117" s="2"/>
      <c r="AI117" s="191"/>
      <c r="AJ117" s="51"/>
      <c r="AK117" s="51"/>
      <c r="AL117" s="51"/>
      <c r="AM117" s="51"/>
      <c r="AN117" s="51"/>
      <c r="AO117" s="51"/>
      <c r="AP117" s="51"/>
      <c r="AQ117" s="51"/>
      <c r="AR117" s="51"/>
      <c r="AS117" s="51"/>
      <c r="AT117" s="51"/>
      <c r="AU117" s="51"/>
      <c r="AV117" s="51"/>
      <c r="AW117" s="51"/>
      <c r="AX117" s="167"/>
      <c r="AY117" s="2"/>
      <c r="AZ117" s="191"/>
      <c r="BA117" s="51"/>
      <c r="BB117" s="51"/>
      <c r="BC117" s="51"/>
      <c r="BD117" s="51"/>
      <c r="BE117" s="51"/>
      <c r="BF117" s="51"/>
      <c r="BG117" s="51"/>
      <c r="BH117" s="51"/>
      <c r="BI117" s="51"/>
      <c r="BJ117" s="51"/>
      <c r="BK117" s="51"/>
      <c r="BL117" s="51"/>
      <c r="BM117" s="51"/>
      <c r="BN117" s="51"/>
      <c r="BO117" s="167"/>
      <c r="BP117" s="2"/>
      <c r="BQ117" s="191"/>
      <c r="BR117" s="51"/>
      <c r="BS117" s="51"/>
      <c r="BT117" s="51"/>
      <c r="BU117" s="51"/>
      <c r="BV117" s="51"/>
      <c r="BW117" s="51"/>
      <c r="BX117" s="51"/>
      <c r="BY117" s="51"/>
      <c r="BZ117" s="51"/>
      <c r="CA117" s="51"/>
      <c r="CB117" s="51"/>
      <c r="CC117" s="51"/>
      <c r="CD117" s="51"/>
      <c r="CE117" s="51"/>
      <c r="CF117" s="167"/>
      <c r="CG117" s="2"/>
      <c r="CH117" s="191"/>
      <c r="CI117" s="51"/>
      <c r="CJ117" s="51"/>
      <c r="CK117" s="51"/>
      <c r="CL117" s="51"/>
      <c r="CM117" s="51"/>
      <c r="CN117" s="51"/>
      <c r="CO117" s="51"/>
      <c r="CP117" s="51"/>
      <c r="CQ117" s="51"/>
      <c r="CR117" s="51"/>
      <c r="CS117" s="51"/>
      <c r="CT117" s="51"/>
      <c r="CU117" s="51"/>
      <c r="CV117" s="51"/>
      <c r="CW117" s="167"/>
      <c r="CX117" s="2"/>
      <c r="CY117" s="191"/>
      <c r="CZ117" s="51"/>
      <c r="DA117" s="51"/>
      <c r="DB117" s="51"/>
      <c r="DC117" s="51"/>
      <c r="DD117" s="51"/>
      <c r="DE117" s="51"/>
      <c r="DF117" s="51"/>
      <c r="DG117" s="51"/>
      <c r="DH117" s="51"/>
      <c r="DI117" s="51"/>
      <c r="DJ117" s="51"/>
      <c r="DK117" s="51"/>
      <c r="DL117" s="51"/>
      <c r="DM117" s="51"/>
      <c r="DN117" s="167"/>
      <c r="DO117" s="2"/>
      <c r="DP117" s="191"/>
      <c r="DQ117" s="51"/>
      <c r="DR117" s="51"/>
      <c r="DS117" s="51"/>
      <c r="DT117" s="51"/>
      <c r="DU117" s="51"/>
      <c r="DV117" s="51"/>
      <c r="DW117" s="51"/>
      <c r="DX117" s="51"/>
      <c r="DY117" s="51"/>
      <c r="DZ117" s="51"/>
      <c r="EA117" s="51"/>
      <c r="EB117" s="51"/>
      <c r="EC117" s="51"/>
      <c r="ED117" s="51"/>
      <c r="EE117" s="167"/>
      <c r="EF117" s="2"/>
    </row>
    <row r="118" ht="12.75" customHeight="1">
      <c r="A118" s="206"/>
      <c r="B118" s="207"/>
      <c r="C118" s="207"/>
      <c r="D118" s="207"/>
      <c r="E118" s="207"/>
      <c r="F118" s="207"/>
      <c r="G118" s="207"/>
      <c r="H118" s="207"/>
      <c r="I118" s="207"/>
      <c r="J118" s="207"/>
      <c r="K118" s="207"/>
      <c r="L118" s="207"/>
      <c r="M118" s="207"/>
      <c r="N118" s="207"/>
      <c r="O118" s="207"/>
      <c r="P118" s="208"/>
      <c r="Q118" s="2"/>
      <c r="R118" s="206"/>
      <c r="S118" s="207"/>
      <c r="T118" s="207"/>
      <c r="U118" s="207"/>
      <c r="V118" s="207"/>
      <c r="W118" s="207"/>
      <c r="X118" s="207"/>
      <c r="Y118" s="207"/>
      <c r="Z118" s="207"/>
      <c r="AA118" s="207"/>
      <c r="AB118" s="207"/>
      <c r="AC118" s="207"/>
      <c r="AD118" s="207"/>
      <c r="AE118" s="207"/>
      <c r="AF118" s="207"/>
      <c r="AG118" s="208"/>
      <c r="AH118" s="2"/>
      <c r="AI118" s="206"/>
      <c r="AJ118" s="207"/>
      <c r="AK118" s="207"/>
      <c r="AL118" s="207"/>
      <c r="AM118" s="207"/>
      <c r="AN118" s="207"/>
      <c r="AO118" s="207"/>
      <c r="AP118" s="207"/>
      <c r="AQ118" s="207"/>
      <c r="AR118" s="207"/>
      <c r="AS118" s="207"/>
      <c r="AT118" s="207"/>
      <c r="AU118" s="207"/>
      <c r="AV118" s="207"/>
      <c r="AW118" s="207"/>
      <c r="AX118" s="208"/>
      <c r="AY118" s="2"/>
      <c r="AZ118" s="206"/>
      <c r="BA118" s="207"/>
      <c r="BB118" s="207"/>
      <c r="BC118" s="207"/>
      <c r="BD118" s="207"/>
      <c r="BE118" s="207"/>
      <c r="BF118" s="207"/>
      <c r="BG118" s="207"/>
      <c r="BH118" s="207"/>
      <c r="BI118" s="207"/>
      <c r="BJ118" s="207"/>
      <c r="BK118" s="207"/>
      <c r="BL118" s="207"/>
      <c r="BM118" s="207"/>
      <c r="BN118" s="207"/>
      <c r="BO118" s="208"/>
      <c r="BP118" s="2"/>
      <c r="BQ118" s="206"/>
      <c r="BR118" s="207"/>
      <c r="BS118" s="207"/>
      <c r="BT118" s="207"/>
      <c r="BU118" s="207"/>
      <c r="BV118" s="207"/>
      <c r="BW118" s="207"/>
      <c r="BX118" s="207"/>
      <c r="BY118" s="207"/>
      <c r="BZ118" s="207"/>
      <c r="CA118" s="207"/>
      <c r="CB118" s="207"/>
      <c r="CC118" s="207"/>
      <c r="CD118" s="207"/>
      <c r="CE118" s="207"/>
      <c r="CF118" s="208"/>
      <c r="CG118" s="2"/>
      <c r="CH118" s="206"/>
      <c r="CI118" s="207"/>
      <c r="CJ118" s="207"/>
      <c r="CK118" s="207"/>
      <c r="CL118" s="207"/>
      <c r="CM118" s="207"/>
      <c r="CN118" s="207"/>
      <c r="CO118" s="207"/>
      <c r="CP118" s="207"/>
      <c r="CQ118" s="207"/>
      <c r="CR118" s="207"/>
      <c r="CS118" s="207"/>
      <c r="CT118" s="207"/>
      <c r="CU118" s="207"/>
      <c r="CV118" s="207"/>
      <c r="CW118" s="208"/>
      <c r="CX118" s="2"/>
      <c r="CY118" s="206"/>
      <c r="CZ118" s="207"/>
      <c r="DA118" s="207"/>
      <c r="DB118" s="207"/>
      <c r="DC118" s="207"/>
      <c r="DD118" s="207"/>
      <c r="DE118" s="207"/>
      <c r="DF118" s="207"/>
      <c r="DG118" s="207"/>
      <c r="DH118" s="207"/>
      <c r="DI118" s="207"/>
      <c r="DJ118" s="207"/>
      <c r="DK118" s="207"/>
      <c r="DL118" s="207"/>
      <c r="DM118" s="207"/>
      <c r="DN118" s="208"/>
      <c r="DO118" s="2"/>
      <c r="DP118" s="206"/>
      <c r="DQ118" s="207"/>
      <c r="DR118" s="207"/>
      <c r="DS118" s="207"/>
      <c r="DT118" s="207"/>
      <c r="DU118" s="207"/>
      <c r="DV118" s="207"/>
      <c r="DW118" s="207"/>
      <c r="DX118" s="207"/>
      <c r="DY118" s="207"/>
      <c r="DZ118" s="207"/>
      <c r="EA118" s="207"/>
      <c r="EB118" s="207"/>
      <c r="EC118" s="207"/>
      <c r="ED118" s="207"/>
      <c r="EE118" s="208"/>
      <c r="EF118" s="2"/>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row>
  </sheetData>
  <mergeCells count="75">
    <mergeCell ref="BG9:BJ10"/>
    <mergeCell ref="BK9:BO10"/>
    <mergeCell ref="BQ9:BT10"/>
    <mergeCell ref="BU9:BV10"/>
    <mergeCell ref="BX9:CA10"/>
    <mergeCell ref="CB9:CF10"/>
    <mergeCell ref="CH9:CK10"/>
    <mergeCell ref="CL9:CM10"/>
    <mergeCell ref="CO9:CR10"/>
    <mergeCell ref="CS9:CW10"/>
    <mergeCell ref="CY9:DB10"/>
    <mergeCell ref="DC9:DD10"/>
    <mergeCell ref="DF9:DI10"/>
    <mergeCell ref="DJ9:DN10"/>
    <mergeCell ref="DP11:DU12"/>
    <mergeCell ref="DW11:EE12"/>
    <mergeCell ref="DP13:EE14"/>
    <mergeCell ref="BG11:BO12"/>
    <mergeCell ref="BQ11:BV12"/>
    <mergeCell ref="BX11:CF12"/>
    <mergeCell ref="CH11:CM12"/>
    <mergeCell ref="CO11:CW12"/>
    <mergeCell ref="CY11:DD12"/>
    <mergeCell ref="DF11:DN12"/>
    <mergeCell ref="A13:P14"/>
    <mergeCell ref="R13:AG14"/>
    <mergeCell ref="AI13:AX14"/>
    <mergeCell ref="AZ13:BO14"/>
    <mergeCell ref="BQ13:CF14"/>
    <mergeCell ref="CH13:CW14"/>
    <mergeCell ref="CY13:DN14"/>
    <mergeCell ref="A11:F12"/>
    <mergeCell ref="H11:P12"/>
    <mergeCell ref="R11:W12"/>
    <mergeCell ref="Y11:AG12"/>
    <mergeCell ref="AI11:AN12"/>
    <mergeCell ref="AP11:AX12"/>
    <mergeCell ref="AZ11:BE12"/>
    <mergeCell ref="BQ5:CF6"/>
    <mergeCell ref="CH5:CW6"/>
    <mergeCell ref="CY5:DN6"/>
    <mergeCell ref="DP5:EE6"/>
    <mergeCell ref="R5:AG6"/>
    <mergeCell ref="R7:AG8"/>
    <mergeCell ref="AZ5:BO6"/>
    <mergeCell ref="AZ7:BO8"/>
    <mergeCell ref="BQ7:CF8"/>
    <mergeCell ref="CH7:CW8"/>
    <mergeCell ref="CY7:DN8"/>
    <mergeCell ref="DP7:EE8"/>
    <mergeCell ref="A1:Q1"/>
    <mergeCell ref="D3:I3"/>
    <mergeCell ref="N3:Q3"/>
    <mergeCell ref="A5:P6"/>
    <mergeCell ref="AI5:AX6"/>
    <mergeCell ref="A7:P8"/>
    <mergeCell ref="AI7:AX8"/>
    <mergeCell ref="AC9:AG10"/>
    <mergeCell ref="AI9:AL10"/>
    <mergeCell ref="AM9:AN10"/>
    <mergeCell ref="AP9:AS10"/>
    <mergeCell ref="AT9:AX10"/>
    <mergeCell ref="AZ9:BC10"/>
    <mergeCell ref="BD9:BE10"/>
    <mergeCell ref="DP9:DS10"/>
    <mergeCell ref="DT9:DU10"/>
    <mergeCell ref="DW9:DZ10"/>
    <mergeCell ref="EA9:EE10"/>
    <mergeCell ref="A9:D10"/>
    <mergeCell ref="E9:F10"/>
    <mergeCell ref="H9:K10"/>
    <mergeCell ref="L9:P10"/>
    <mergeCell ref="R9:U10"/>
    <mergeCell ref="V9:W10"/>
    <mergeCell ref="Y9:AB10"/>
  </mergeCells>
  <conditionalFormatting sqref="E9:F10">
    <cfRule type="cellIs" dxfId="15" priority="1" operator="equal">
      <formula>"N/A"</formula>
    </cfRule>
  </conditionalFormatting>
  <conditionalFormatting sqref="E9:F10">
    <cfRule type="cellIs" dxfId="16" priority="2" operator="equal">
      <formula>"No"</formula>
    </cfRule>
  </conditionalFormatting>
  <conditionalFormatting sqref="E9:F10">
    <cfRule type="cellIs" dxfId="17" priority="3" operator="equal">
      <formula>"YES"</formula>
    </cfRule>
  </conditionalFormatting>
  <conditionalFormatting sqref="L9">
    <cfRule type="cellIs" dxfId="15" priority="4" operator="equal">
      <formula>"Performed own test"</formula>
    </cfRule>
  </conditionalFormatting>
  <conditionalFormatting sqref="L9">
    <cfRule type="cellIs" dxfId="16" priority="5" operator="equal">
      <formula>"No"</formula>
    </cfRule>
  </conditionalFormatting>
  <conditionalFormatting sqref="L9">
    <cfRule type="cellIs" dxfId="17" priority="6" operator="equal">
      <formula>"YES"</formula>
    </cfRule>
  </conditionalFormatting>
  <conditionalFormatting sqref="V9:W10">
    <cfRule type="cellIs" dxfId="15" priority="7" operator="equal">
      <formula>"N/A"</formula>
    </cfRule>
  </conditionalFormatting>
  <conditionalFormatting sqref="V9:W10">
    <cfRule type="cellIs" dxfId="16" priority="8" operator="equal">
      <formula>"No"</formula>
    </cfRule>
  </conditionalFormatting>
  <conditionalFormatting sqref="V9:W10">
    <cfRule type="cellIs" dxfId="17" priority="9" operator="equal">
      <formula>"YES"</formula>
    </cfRule>
  </conditionalFormatting>
  <conditionalFormatting sqref="AC9">
    <cfRule type="cellIs" dxfId="15" priority="10" operator="equal">
      <formula>"Performed own test"</formula>
    </cfRule>
  </conditionalFormatting>
  <conditionalFormatting sqref="AC9">
    <cfRule type="cellIs" dxfId="16" priority="11" operator="equal">
      <formula>"No"</formula>
    </cfRule>
  </conditionalFormatting>
  <conditionalFormatting sqref="AC9">
    <cfRule type="cellIs" dxfId="17" priority="12" operator="equal">
      <formula>"YES"</formula>
    </cfRule>
  </conditionalFormatting>
  <conditionalFormatting sqref="AM9:AN10">
    <cfRule type="cellIs" dxfId="15" priority="13" operator="equal">
      <formula>"N/A"</formula>
    </cfRule>
  </conditionalFormatting>
  <conditionalFormatting sqref="AM9:AN10">
    <cfRule type="cellIs" dxfId="16" priority="14" operator="equal">
      <formula>"No"</formula>
    </cfRule>
  </conditionalFormatting>
  <conditionalFormatting sqref="AM9:AN10">
    <cfRule type="cellIs" dxfId="17" priority="15" operator="equal">
      <formula>"YES"</formula>
    </cfRule>
  </conditionalFormatting>
  <conditionalFormatting sqref="AT9">
    <cfRule type="cellIs" dxfId="15" priority="16" operator="equal">
      <formula>"Performed own test"</formula>
    </cfRule>
  </conditionalFormatting>
  <conditionalFormatting sqref="AT9">
    <cfRule type="cellIs" dxfId="16" priority="17" operator="equal">
      <formula>"No"</formula>
    </cfRule>
  </conditionalFormatting>
  <conditionalFormatting sqref="AT9">
    <cfRule type="cellIs" dxfId="17" priority="18" operator="equal">
      <formula>"YES"</formula>
    </cfRule>
  </conditionalFormatting>
  <conditionalFormatting sqref="BD9:BE10">
    <cfRule type="cellIs" dxfId="15" priority="19" operator="equal">
      <formula>"N/A"</formula>
    </cfRule>
  </conditionalFormatting>
  <conditionalFormatting sqref="BD9:BE10">
    <cfRule type="cellIs" dxfId="16" priority="20" operator="equal">
      <formula>"No"</formula>
    </cfRule>
  </conditionalFormatting>
  <conditionalFormatting sqref="BD9:BE10">
    <cfRule type="cellIs" dxfId="17" priority="21" operator="equal">
      <formula>"YES"</formula>
    </cfRule>
  </conditionalFormatting>
  <conditionalFormatting sqref="BK9">
    <cfRule type="cellIs" dxfId="15" priority="22" operator="equal">
      <formula>"Performed own test"</formula>
    </cfRule>
  </conditionalFormatting>
  <conditionalFormatting sqref="BK9">
    <cfRule type="cellIs" dxfId="16" priority="23" operator="equal">
      <formula>"No"</formula>
    </cfRule>
  </conditionalFormatting>
  <conditionalFormatting sqref="BK9">
    <cfRule type="cellIs" dxfId="17" priority="24" operator="equal">
      <formula>"YES"</formula>
    </cfRule>
  </conditionalFormatting>
  <conditionalFormatting sqref="BU9:BV10">
    <cfRule type="cellIs" dxfId="15" priority="25" operator="equal">
      <formula>"N/A"</formula>
    </cfRule>
  </conditionalFormatting>
  <conditionalFormatting sqref="BU9:BV10">
    <cfRule type="cellIs" dxfId="16" priority="26" operator="equal">
      <formula>"No"</formula>
    </cfRule>
  </conditionalFormatting>
  <conditionalFormatting sqref="BU9:BV10">
    <cfRule type="cellIs" dxfId="17" priority="27" operator="equal">
      <formula>"YES"</formula>
    </cfRule>
  </conditionalFormatting>
  <conditionalFormatting sqref="CB9">
    <cfRule type="cellIs" dxfId="15" priority="28" operator="equal">
      <formula>"Performed own test"</formula>
    </cfRule>
  </conditionalFormatting>
  <conditionalFormatting sqref="CB9">
    <cfRule type="cellIs" dxfId="16" priority="29" operator="equal">
      <formula>"No"</formula>
    </cfRule>
  </conditionalFormatting>
  <conditionalFormatting sqref="CB9">
    <cfRule type="cellIs" dxfId="17" priority="30" operator="equal">
      <formula>"YES"</formula>
    </cfRule>
  </conditionalFormatting>
  <conditionalFormatting sqref="CL9:CM10">
    <cfRule type="cellIs" dxfId="15" priority="31" operator="equal">
      <formula>"N/A"</formula>
    </cfRule>
  </conditionalFormatting>
  <conditionalFormatting sqref="CL9:CM10">
    <cfRule type="cellIs" dxfId="16" priority="32" operator="equal">
      <formula>"No"</formula>
    </cfRule>
  </conditionalFormatting>
  <conditionalFormatting sqref="CL9:CM10">
    <cfRule type="cellIs" dxfId="17" priority="33" operator="equal">
      <formula>"YES"</formula>
    </cfRule>
  </conditionalFormatting>
  <conditionalFormatting sqref="CS9">
    <cfRule type="cellIs" dxfId="15" priority="34" operator="equal">
      <formula>"Performed own test"</formula>
    </cfRule>
  </conditionalFormatting>
  <conditionalFormatting sqref="CS9">
    <cfRule type="cellIs" dxfId="16" priority="35" operator="equal">
      <formula>"No"</formula>
    </cfRule>
  </conditionalFormatting>
  <conditionalFormatting sqref="CS9">
    <cfRule type="cellIs" dxfId="17" priority="36" operator="equal">
      <formula>"YES"</formula>
    </cfRule>
  </conditionalFormatting>
  <conditionalFormatting sqref="DC9:DD10">
    <cfRule type="cellIs" dxfId="15" priority="37" operator="equal">
      <formula>"N/A"</formula>
    </cfRule>
  </conditionalFormatting>
  <conditionalFormatting sqref="DC9:DD10">
    <cfRule type="cellIs" dxfId="16" priority="38" operator="equal">
      <formula>"No"</formula>
    </cfRule>
  </conditionalFormatting>
  <conditionalFormatting sqref="DC9:DD10">
    <cfRule type="cellIs" dxfId="17" priority="39" operator="equal">
      <formula>"YES"</formula>
    </cfRule>
  </conditionalFormatting>
  <conditionalFormatting sqref="DJ9">
    <cfRule type="cellIs" dxfId="15" priority="40" operator="equal">
      <formula>"Performed own test"</formula>
    </cfRule>
  </conditionalFormatting>
  <conditionalFormatting sqref="DJ9">
    <cfRule type="cellIs" dxfId="16" priority="41" operator="equal">
      <formula>"No"</formula>
    </cfRule>
  </conditionalFormatting>
  <conditionalFormatting sqref="DJ9">
    <cfRule type="cellIs" dxfId="17" priority="42" operator="equal">
      <formula>"YES"</formula>
    </cfRule>
  </conditionalFormatting>
  <conditionalFormatting sqref="DT9:DU10">
    <cfRule type="cellIs" dxfId="15" priority="43" operator="equal">
      <formula>"N/A"</formula>
    </cfRule>
  </conditionalFormatting>
  <conditionalFormatting sqref="DT9:DU10">
    <cfRule type="cellIs" dxfId="16" priority="44" operator="equal">
      <formula>"No"</formula>
    </cfRule>
  </conditionalFormatting>
  <conditionalFormatting sqref="DT9:DU10">
    <cfRule type="cellIs" dxfId="17" priority="45" operator="equal">
      <formula>"YES"</formula>
    </cfRule>
  </conditionalFormatting>
  <conditionalFormatting sqref="EA9">
    <cfRule type="cellIs" dxfId="15" priority="46" operator="equal">
      <formula>"Performed own test"</formula>
    </cfRule>
  </conditionalFormatting>
  <conditionalFormatting sqref="EA9">
    <cfRule type="cellIs" dxfId="16" priority="47" operator="equal">
      <formula>"No"</formula>
    </cfRule>
  </conditionalFormatting>
  <conditionalFormatting sqref="EA9">
    <cfRule type="cellIs" dxfId="17" priority="48" operator="equal">
      <formula>"YES"</formula>
    </cfRule>
  </conditionalFormatting>
  <dataValidations>
    <dataValidation type="list" allowBlank="1" showErrorMessage="1" sqref="A7 R7 AI7 AZ7 BQ7 CH7 CY7 DP7">
      <formula1>"Carbon Fiber,Aramid Fiber,Glass Fiber,Aramid-honeycomb,Aluminium-honeycomb,Foam,Other"</formula1>
    </dataValidation>
    <dataValidation type="list" allowBlank="1" showErrorMessage="1" sqref="E9 V9 AM9 BD9 BU9 CL9 DC9 DT9">
      <formula1>"YES,NO,N/A"</formula1>
    </dataValidation>
    <dataValidation type="list" allowBlank="1" showErrorMessage="1" sqref="L9 AC9 AT9 BK9 CB9 CS9 DJ9 EA9">
      <formula1>"Performed own test,YES,NO"</formula1>
    </dataValidation>
  </dataValidations>
  <hyperlinks>
    <hyperlink display="BACK to COVER SHEET" location="'Cover Sheet'!A1" ref="S2"/>
  </hyperlink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sheetPr>
  <sheetViews>
    <sheetView workbookViewId="0"/>
  </sheetViews>
  <sheetFormatPr customHeight="1" defaultColWidth="14.43" defaultRowHeight="15.0"/>
  <cols>
    <col customWidth="1" min="1" max="135" width="5.0"/>
    <col customWidth="1" min="136" max="136" width="9.14"/>
  </cols>
  <sheetData>
    <row r="1" ht="12.75" customHeight="1">
      <c r="A1" s="113" t="str">
        <f>CONCATENATE(Read_Me!A1," FS ASES ",Read_Me!B1," - Datasheets Other Matl'")</f>
        <v>2025 FS ASES V1.1 - Datasheets Other Matl'</v>
      </c>
      <c r="B1" s="114"/>
      <c r="C1" s="114"/>
      <c r="D1" s="114"/>
      <c r="E1" s="114"/>
      <c r="F1" s="114"/>
      <c r="G1" s="114"/>
      <c r="H1" s="114"/>
      <c r="I1" s="114"/>
      <c r="J1" s="114"/>
      <c r="K1" s="114"/>
      <c r="L1" s="114"/>
      <c r="M1" s="114"/>
      <c r="N1" s="114"/>
      <c r="O1" s="114"/>
      <c r="P1" s="114"/>
      <c r="Q1" s="115"/>
      <c r="R1" s="1"/>
      <c r="S1" s="1"/>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row>
    <row r="2" ht="12.75" customHeight="1">
      <c r="A2" s="2"/>
      <c r="B2" s="2"/>
      <c r="C2" s="2"/>
      <c r="D2" s="2"/>
      <c r="E2" s="2"/>
      <c r="F2" s="2"/>
      <c r="G2" s="2"/>
      <c r="H2" s="2"/>
      <c r="I2" s="2"/>
      <c r="J2" s="2"/>
      <c r="K2" s="2"/>
      <c r="L2" s="2"/>
      <c r="M2" s="2"/>
      <c r="N2" s="2"/>
      <c r="O2" s="2"/>
      <c r="P2" s="2"/>
      <c r="Q2" s="2"/>
      <c r="R2" s="2"/>
      <c r="S2" s="109" t="s">
        <v>92</v>
      </c>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row>
    <row r="3" ht="12.75" customHeight="1">
      <c r="A3" s="117" t="s">
        <v>32</v>
      </c>
      <c r="B3" s="2"/>
      <c r="C3" s="2"/>
      <c r="D3" s="118" t="str">
        <f>IF('Cover Sheet'!D15:J15&gt;0,'Cover Sheet'!D15:J15,"")</f>
        <v>École Centrale de Lyon</v>
      </c>
      <c r="E3" s="119"/>
      <c r="F3" s="119"/>
      <c r="G3" s="119"/>
      <c r="H3" s="119"/>
      <c r="I3" s="120"/>
      <c r="J3" s="2" t="s">
        <v>34</v>
      </c>
      <c r="K3" s="2"/>
      <c r="L3" s="2"/>
      <c r="M3" s="2"/>
      <c r="N3" s="118" t="str">
        <f>IF('Cover Sheet'!O15&gt;0,'Cover Sheet'!O15,"")</f>
        <v>81, FSCH/FSS/FSF</v>
      </c>
      <c r="O3" s="119"/>
      <c r="P3" s="119"/>
      <c r="Q3" s="120"/>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row>
    <row r="4" ht="12.75" customHeight="1">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row>
    <row r="5" ht="12.75" customHeight="1">
      <c r="A5" s="346" t="s">
        <v>354</v>
      </c>
      <c r="B5" s="144"/>
      <c r="C5" s="144"/>
      <c r="D5" s="144"/>
      <c r="E5" s="144"/>
      <c r="F5" s="144"/>
      <c r="G5" s="144"/>
      <c r="H5" s="144"/>
      <c r="I5" s="144"/>
      <c r="J5" s="144"/>
      <c r="K5" s="144"/>
      <c r="L5" s="144"/>
      <c r="M5" s="144"/>
      <c r="N5" s="144"/>
      <c r="O5" s="144"/>
      <c r="P5" s="145"/>
      <c r="Q5" s="2"/>
      <c r="R5" s="346" t="s">
        <v>339</v>
      </c>
      <c r="S5" s="144"/>
      <c r="T5" s="144"/>
      <c r="U5" s="144"/>
      <c r="V5" s="144"/>
      <c r="W5" s="144"/>
      <c r="X5" s="144"/>
      <c r="Y5" s="144"/>
      <c r="Z5" s="144"/>
      <c r="AA5" s="144"/>
      <c r="AB5" s="144"/>
      <c r="AC5" s="144"/>
      <c r="AD5" s="144"/>
      <c r="AE5" s="144"/>
      <c r="AF5" s="144"/>
      <c r="AG5" s="145"/>
      <c r="AH5" s="2"/>
      <c r="AI5" s="346" t="s">
        <v>340</v>
      </c>
      <c r="AJ5" s="144"/>
      <c r="AK5" s="144"/>
      <c r="AL5" s="144"/>
      <c r="AM5" s="144"/>
      <c r="AN5" s="144"/>
      <c r="AO5" s="144"/>
      <c r="AP5" s="144"/>
      <c r="AQ5" s="144"/>
      <c r="AR5" s="144"/>
      <c r="AS5" s="144"/>
      <c r="AT5" s="144"/>
      <c r="AU5" s="144"/>
      <c r="AV5" s="144"/>
      <c r="AW5" s="144"/>
      <c r="AX5" s="145"/>
      <c r="AY5" s="2"/>
      <c r="AZ5" s="346" t="s">
        <v>341</v>
      </c>
      <c r="BA5" s="144"/>
      <c r="BB5" s="144"/>
      <c r="BC5" s="144"/>
      <c r="BD5" s="144"/>
      <c r="BE5" s="144"/>
      <c r="BF5" s="144"/>
      <c r="BG5" s="144"/>
      <c r="BH5" s="144"/>
      <c r="BI5" s="144"/>
      <c r="BJ5" s="144"/>
      <c r="BK5" s="144"/>
      <c r="BL5" s="144"/>
      <c r="BM5" s="144"/>
      <c r="BN5" s="144"/>
      <c r="BO5" s="145"/>
      <c r="BP5" s="2"/>
      <c r="BQ5" s="346" t="s">
        <v>342</v>
      </c>
      <c r="BR5" s="144"/>
      <c r="BS5" s="144"/>
      <c r="BT5" s="144"/>
      <c r="BU5" s="144"/>
      <c r="BV5" s="144"/>
      <c r="BW5" s="144"/>
      <c r="BX5" s="144"/>
      <c r="BY5" s="144"/>
      <c r="BZ5" s="144"/>
      <c r="CA5" s="144"/>
      <c r="CB5" s="144"/>
      <c r="CC5" s="144"/>
      <c r="CD5" s="144"/>
      <c r="CE5" s="144"/>
      <c r="CF5" s="145"/>
      <c r="CG5" s="2"/>
      <c r="CH5" s="346" t="s">
        <v>343</v>
      </c>
      <c r="CI5" s="144"/>
      <c r="CJ5" s="144"/>
      <c r="CK5" s="144"/>
      <c r="CL5" s="144"/>
      <c r="CM5" s="144"/>
      <c r="CN5" s="144"/>
      <c r="CO5" s="144"/>
      <c r="CP5" s="144"/>
      <c r="CQ5" s="144"/>
      <c r="CR5" s="144"/>
      <c r="CS5" s="144"/>
      <c r="CT5" s="144"/>
      <c r="CU5" s="144"/>
      <c r="CV5" s="144"/>
      <c r="CW5" s="145"/>
      <c r="CX5" s="2"/>
      <c r="CY5" s="346" t="s">
        <v>344</v>
      </c>
      <c r="CZ5" s="144"/>
      <c r="DA5" s="144"/>
      <c r="DB5" s="144"/>
      <c r="DC5" s="144"/>
      <c r="DD5" s="144"/>
      <c r="DE5" s="144"/>
      <c r="DF5" s="144"/>
      <c r="DG5" s="144"/>
      <c r="DH5" s="144"/>
      <c r="DI5" s="144"/>
      <c r="DJ5" s="144"/>
      <c r="DK5" s="144"/>
      <c r="DL5" s="144"/>
      <c r="DM5" s="144"/>
      <c r="DN5" s="145"/>
      <c r="DO5" s="2"/>
      <c r="DP5" s="346" t="s">
        <v>345</v>
      </c>
      <c r="DQ5" s="144"/>
      <c r="DR5" s="144"/>
      <c r="DS5" s="144"/>
      <c r="DT5" s="144"/>
      <c r="DU5" s="144"/>
      <c r="DV5" s="144"/>
      <c r="DW5" s="144"/>
      <c r="DX5" s="144"/>
      <c r="DY5" s="144"/>
      <c r="DZ5" s="144"/>
      <c r="EA5" s="144"/>
      <c r="EB5" s="144"/>
      <c r="EC5" s="144"/>
      <c r="ED5" s="144"/>
      <c r="EE5" s="145"/>
      <c r="EF5" s="2"/>
    </row>
    <row r="6" ht="12.75" customHeight="1">
      <c r="A6" s="347"/>
      <c r="B6" s="8"/>
      <c r="C6" s="8"/>
      <c r="D6" s="8"/>
      <c r="E6" s="8"/>
      <c r="F6" s="8"/>
      <c r="G6" s="8"/>
      <c r="H6" s="8"/>
      <c r="I6" s="8"/>
      <c r="J6" s="8"/>
      <c r="K6" s="8"/>
      <c r="L6" s="8"/>
      <c r="M6" s="8"/>
      <c r="N6" s="8"/>
      <c r="O6" s="8"/>
      <c r="P6" s="348"/>
      <c r="Q6" s="2"/>
      <c r="R6" s="347"/>
      <c r="S6" s="8"/>
      <c r="T6" s="8"/>
      <c r="U6" s="8"/>
      <c r="V6" s="8"/>
      <c r="W6" s="8"/>
      <c r="X6" s="8"/>
      <c r="Y6" s="8"/>
      <c r="Z6" s="8"/>
      <c r="AA6" s="8"/>
      <c r="AB6" s="8"/>
      <c r="AC6" s="8"/>
      <c r="AD6" s="8"/>
      <c r="AE6" s="8"/>
      <c r="AF6" s="8"/>
      <c r="AG6" s="348"/>
      <c r="AH6" s="2"/>
      <c r="AI6" s="347"/>
      <c r="AJ6" s="8"/>
      <c r="AK6" s="8"/>
      <c r="AL6" s="8"/>
      <c r="AM6" s="8"/>
      <c r="AN6" s="8"/>
      <c r="AO6" s="8"/>
      <c r="AP6" s="8"/>
      <c r="AQ6" s="8"/>
      <c r="AR6" s="8"/>
      <c r="AS6" s="8"/>
      <c r="AT6" s="8"/>
      <c r="AU6" s="8"/>
      <c r="AV6" s="8"/>
      <c r="AW6" s="8"/>
      <c r="AX6" s="348"/>
      <c r="AY6" s="2"/>
      <c r="AZ6" s="347"/>
      <c r="BA6" s="8"/>
      <c r="BB6" s="8"/>
      <c r="BC6" s="8"/>
      <c r="BD6" s="8"/>
      <c r="BE6" s="8"/>
      <c r="BF6" s="8"/>
      <c r="BG6" s="8"/>
      <c r="BH6" s="8"/>
      <c r="BI6" s="8"/>
      <c r="BJ6" s="8"/>
      <c r="BK6" s="8"/>
      <c r="BL6" s="8"/>
      <c r="BM6" s="8"/>
      <c r="BN6" s="8"/>
      <c r="BO6" s="348"/>
      <c r="BP6" s="2"/>
      <c r="BQ6" s="347"/>
      <c r="BR6" s="8"/>
      <c r="BS6" s="8"/>
      <c r="BT6" s="8"/>
      <c r="BU6" s="8"/>
      <c r="BV6" s="8"/>
      <c r="BW6" s="8"/>
      <c r="BX6" s="8"/>
      <c r="BY6" s="8"/>
      <c r="BZ6" s="8"/>
      <c r="CA6" s="8"/>
      <c r="CB6" s="8"/>
      <c r="CC6" s="8"/>
      <c r="CD6" s="8"/>
      <c r="CE6" s="8"/>
      <c r="CF6" s="348"/>
      <c r="CG6" s="2"/>
      <c r="CH6" s="347"/>
      <c r="CI6" s="8"/>
      <c r="CJ6" s="8"/>
      <c r="CK6" s="8"/>
      <c r="CL6" s="8"/>
      <c r="CM6" s="8"/>
      <c r="CN6" s="8"/>
      <c r="CO6" s="8"/>
      <c r="CP6" s="8"/>
      <c r="CQ6" s="8"/>
      <c r="CR6" s="8"/>
      <c r="CS6" s="8"/>
      <c r="CT6" s="8"/>
      <c r="CU6" s="8"/>
      <c r="CV6" s="8"/>
      <c r="CW6" s="348"/>
      <c r="CX6" s="2"/>
      <c r="CY6" s="347"/>
      <c r="CZ6" s="8"/>
      <c r="DA6" s="8"/>
      <c r="DB6" s="8"/>
      <c r="DC6" s="8"/>
      <c r="DD6" s="8"/>
      <c r="DE6" s="8"/>
      <c r="DF6" s="8"/>
      <c r="DG6" s="8"/>
      <c r="DH6" s="8"/>
      <c r="DI6" s="8"/>
      <c r="DJ6" s="8"/>
      <c r="DK6" s="8"/>
      <c r="DL6" s="8"/>
      <c r="DM6" s="8"/>
      <c r="DN6" s="348"/>
      <c r="DO6" s="2"/>
      <c r="DP6" s="347"/>
      <c r="DQ6" s="8"/>
      <c r="DR6" s="8"/>
      <c r="DS6" s="8"/>
      <c r="DT6" s="8"/>
      <c r="DU6" s="8"/>
      <c r="DV6" s="8"/>
      <c r="DW6" s="8"/>
      <c r="DX6" s="8"/>
      <c r="DY6" s="8"/>
      <c r="DZ6" s="8"/>
      <c r="EA6" s="8"/>
      <c r="EB6" s="8"/>
      <c r="EC6" s="8"/>
      <c r="ED6" s="8"/>
      <c r="EE6" s="348"/>
      <c r="EF6" s="2"/>
    </row>
    <row r="7" ht="12.75" customHeight="1">
      <c r="A7" s="349" t="s">
        <v>355</v>
      </c>
      <c r="B7" s="144"/>
      <c r="C7" s="144"/>
      <c r="D7" s="144"/>
      <c r="E7" s="144"/>
      <c r="F7" s="144"/>
      <c r="G7" s="144"/>
      <c r="H7" s="144"/>
      <c r="I7" s="144"/>
      <c r="J7" s="144"/>
      <c r="K7" s="144"/>
      <c r="L7" s="144"/>
      <c r="M7" s="144"/>
      <c r="N7" s="144"/>
      <c r="O7" s="144"/>
      <c r="P7" s="145"/>
      <c r="Q7" s="2"/>
      <c r="R7" s="349" t="s">
        <v>355</v>
      </c>
      <c r="S7" s="144"/>
      <c r="T7" s="144"/>
      <c r="U7" s="144"/>
      <c r="V7" s="144"/>
      <c r="W7" s="144"/>
      <c r="X7" s="144"/>
      <c r="Y7" s="144"/>
      <c r="Z7" s="144"/>
      <c r="AA7" s="144"/>
      <c r="AB7" s="144"/>
      <c r="AC7" s="144"/>
      <c r="AD7" s="144"/>
      <c r="AE7" s="144"/>
      <c r="AF7" s="144"/>
      <c r="AG7" s="145"/>
      <c r="AH7" s="2"/>
      <c r="AI7" s="349" t="s">
        <v>355</v>
      </c>
      <c r="AJ7" s="144"/>
      <c r="AK7" s="144"/>
      <c r="AL7" s="144"/>
      <c r="AM7" s="144"/>
      <c r="AN7" s="144"/>
      <c r="AO7" s="144"/>
      <c r="AP7" s="144"/>
      <c r="AQ7" s="144"/>
      <c r="AR7" s="144"/>
      <c r="AS7" s="144"/>
      <c r="AT7" s="144"/>
      <c r="AU7" s="144"/>
      <c r="AV7" s="144"/>
      <c r="AW7" s="144"/>
      <c r="AX7" s="145"/>
      <c r="AY7" s="2"/>
      <c r="AZ7" s="349" t="s">
        <v>355</v>
      </c>
      <c r="BA7" s="144"/>
      <c r="BB7" s="144"/>
      <c r="BC7" s="144"/>
      <c r="BD7" s="144"/>
      <c r="BE7" s="144"/>
      <c r="BF7" s="144"/>
      <c r="BG7" s="144"/>
      <c r="BH7" s="144"/>
      <c r="BI7" s="144"/>
      <c r="BJ7" s="144"/>
      <c r="BK7" s="144"/>
      <c r="BL7" s="144"/>
      <c r="BM7" s="144"/>
      <c r="BN7" s="144"/>
      <c r="BO7" s="145"/>
      <c r="BP7" s="2"/>
      <c r="BQ7" s="349" t="s">
        <v>355</v>
      </c>
      <c r="BR7" s="144"/>
      <c r="BS7" s="144"/>
      <c r="BT7" s="144"/>
      <c r="BU7" s="144"/>
      <c r="BV7" s="144"/>
      <c r="BW7" s="144"/>
      <c r="BX7" s="144"/>
      <c r="BY7" s="144"/>
      <c r="BZ7" s="144"/>
      <c r="CA7" s="144"/>
      <c r="CB7" s="144"/>
      <c r="CC7" s="144"/>
      <c r="CD7" s="144"/>
      <c r="CE7" s="144"/>
      <c r="CF7" s="145"/>
      <c r="CG7" s="2"/>
      <c r="CH7" s="349" t="s">
        <v>355</v>
      </c>
      <c r="CI7" s="144"/>
      <c r="CJ7" s="144"/>
      <c r="CK7" s="144"/>
      <c r="CL7" s="144"/>
      <c r="CM7" s="144"/>
      <c r="CN7" s="144"/>
      <c r="CO7" s="144"/>
      <c r="CP7" s="144"/>
      <c r="CQ7" s="144"/>
      <c r="CR7" s="144"/>
      <c r="CS7" s="144"/>
      <c r="CT7" s="144"/>
      <c r="CU7" s="144"/>
      <c r="CV7" s="144"/>
      <c r="CW7" s="145"/>
      <c r="CX7" s="2"/>
      <c r="CY7" s="349" t="s">
        <v>355</v>
      </c>
      <c r="CZ7" s="144"/>
      <c r="DA7" s="144"/>
      <c r="DB7" s="144"/>
      <c r="DC7" s="144"/>
      <c r="DD7" s="144"/>
      <c r="DE7" s="144"/>
      <c r="DF7" s="144"/>
      <c r="DG7" s="144"/>
      <c r="DH7" s="144"/>
      <c r="DI7" s="144"/>
      <c r="DJ7" s="144"/>
      <c r="DK7" s="144"/>
      <c r="DL7" s="144"/>
      <c r="DM7" s="144"/>
      <c r="DN7" s="145"/>
      <c r="DO7" s="2"/>
      <c r="DP7" s="349" t="s">
        <v>355</v>
      </c>
      <c r="DQ7" s="144"/>
      <c r="DR7" s="144"/>
      <c r="DS7" s="144"/>
      <c r="DT7" s="144"/>
      <c r="DU7" s="144"/>
      <c r="DV7" s="144"/>
      <c r="DW7" s="144"/>
      <c r="DX7" s="144"/>
      <c r="DY7" s="144"/>
      <c r="DZ7" s="144"/>
      <c r="EA7" s="144"/>
      <c r="EB7" s="144"/>
      <c r="EC7" s="144"/>
      <c r="ED7" s="144"/>
      <c r="EE7" s="145"/>
      <c r="EF7" s="2"/>
    </row>
    <row r="8" ht="12.75" customHeight="1">
      <c r="A8" s="347"/>
      <c r="B8" s="8"/>
      <c r="C8" s="8"/>
      <c r="D8" s="8"/>
      <c r="E8" s="8"/>
      <c r="F8" s="8"/>
      <c r="G8" s="8"/>
      <c r="H8" s="8"/>
      <c r="I8" s="8"/>
      <c r="J8" s="8"/>
      <c r="K8" s="8"/>
      <c r="L8" s="8"/>
      <c r="M8" s="8"/>
      <c r="N8" s="8"/>
      <c r="O8" s="8"/>
      <c r="P8" s="348"/>
      <c r="Q8" s="2"/>
      <c r="R8" s="347"/>
      <c r="S8" s="8"/>
      <c r="T8" s="8"/>
      <c r="U8" s="8"/>
      <c r="V8" s="8"/>
      <c r="W8" s="8"/>
      <c r="X8" s="8"/>
      <c r="Y8" s="8"/>
      <c r="Z8" s="8"/>
      <c r="AA8" s="8"/>
      <c r="AB8" s="8"/>
      <c r="AC8" s="8"/>
      <c r="AD8" s="8"/>
      <c r="AE8" s="8"/>
      <c r="AF8" s="8"/>
      <c r="AG8" s="348"/>
      <c r="AH8" s="2"/>
      <c r="AI8" s="347"/>
      <c r="AJ8" s="8"/>
      <c r="AK8" s="8"/>
      <c r="AL8" s="8"/>
      <c r="AM8" s="8"/>
      <c r="AN8" s="8"/>
      <c r="AO8" s="8"/>
      <c r="AP8" s="8"/>
      <c r="AQ8" s="8"/>
      <c r="AR8" s="8"/>
      <c r="AS8" s="8"/>
      <c r="AT8" s="8"/>
      <c r="AU8" s="8"/>
      <c r="AV8" s="8"/>
      <c r="AW8" s="8"/>
      <c r="AX8" s="348"/>
      <c r="AY8" s="2"/>
      <c r="AZ8" s="347"/>
      <c r="BA8" s="8"/>
      <c r="BB8" s="8"/>
      <c r="BC8" s="8"/>
      <c r="BD8" s="8"/>
      <c r="BE8" s="8"/>
      <c r="BF8" s="8"/>
      <c r="BG8" s="8"/>
      <c r="BH8" s="8"/>
      <c r="BI8" s="8"/>
      <c r="BJ8" s="8"/>
      <c r="BK8" s="8"/>
      <c r="BL8" s="8"/>
      <c r="BM8" s="8"/>
      <c r="BN8" s="8"/>
      <c r="BO8" s="348"/>
      <c r="BP8" s="2"/>
      <c r="BQ8" s="347"/>
      <c r="BR8" s="8"/>
      <c r="BS8" s="8"/>
      <c r="BT8" s="8"/>
      <c r="BU8" s="8"/>
      <c r="BV8" s="8"/>
      <c r="BW8" s="8"/>
      <c r="BX8" s="8"/>
      <c r="BY8" s="8"/>
      <c r="BZ8" s="8"/>
      <c r="CA8" s="8"/>
      <c r="CB8" s="8"/>
      <c r="CC8" s="8"/>
      <c r="CD8" s="8"/>
      <c r="CE8" s="8"/>
      <c r="CF8" s="348"/>
      <c r="CG8" s="2"/>
      <c r="CH8" s="347"/>
      <c r="CI8" s="8"/>
      <c r="CJ8" s="8"/>
      <c r="CK8" s="8"/>
      <c r="CL8" s="8"/>
      <c r="CM8" s="8"/>
      <c r="CN8" s="8"/>
      <c r="CO8" s="8"/>
      <c r="CP8" s="8"/>
      <c r="CQ8" s="8"/>
      <c r="CR8" s="8"/>
      <c r="CS8" s="8"/>
      <c r="CT8" s="8"/>
      <c r="CU8" s="8"/>
      <c r="CV8" s="8"/>
      <c r="CW8" s="348"/>
      <c r="CX8" s="2"/>
      <c r="CY8" s="347"/>
      <c r="CZ8" s="8"/>
      <c r="DA8" s="8"/>
      <c r="DB8" s="8"/>
      <c r="DC8" s="8"/>
      <c r="DD8" s="8"/>
      <c r="DE8" s="8"/>
      <c r="DF8" s="8"/>
      <c r="DG8" s="8"/>
      <c r="DH8" s="8"/>
      <c r="DI8" s="8"/>
      <c r="DJ8" s="8"/>
      <c r="DK8" s="8"/>
      <c r="DL8" s="8"/>
      <c r="DM8" s="8"/>
      <c r="DN8" s="348"/>
      <c r="DO8" s="2"/>
      <c r="DP8" s="347"/>
      <c r="DQ8" s="8"/>
      <c r="DR8" s="8"/>
      <c r="DS8" s="8"/>
      <c r="DT8" s="8"/>
      <c r="DU8" s="8"/>
      <c r="DV8" s="8"/>
      <c r="DW8" s="8"/>
      <c r="DX8" s="8"/>
      <c r="DY8" s="8"/>
      <c r="DZ8" s="8"/>
      <c r="EA8" s="8"/>
      <c r="EB8" s="8"/>
      <c r="EC8" s="8"/>
      <c r="ED8" s="8"/>
      <c r="EE8" s="348"/>
      <c r="EF8" s="2"/>
    </row>
    <row r="9" ht="12.75" customHeight="1">
      <c r="A9" s="350" t="s">
        <v>356</v>
      </c>
      <c r="B9" s="144"/>
      <c r="C9" s="144"/>
      <c r="D9" s="351"/>
      <c r="E9" s="352" t="s">
        <v>348</v>
      </c>
      <c r="F9" s="145"/>
      <c r="G9" s="353"/>
      <c r="H9" s="354" t="s">
        <v>349</v>
      </c>
      <c r="I9" s="144"/>
      <c r="J9" s="144"/>
      <c r="K9" s="351"/>
      <c r="L9" s="352" t="s">
        <v>357</v>
      </c>
      <c r="M9" s="144"/>
      <c r="N9" s="144"/>
      <c r="O9" s="144"/>
      <c r="P9" s="145"/>
      <c r="Q9" s="2"/>
      <c r="R9" s="350" t="s">
        <v>356</v>
      </c>
      <c r="S9" s="144"/>
      <c r="T9" s="144"/>
      <c r="U9" s="351"/>
      <c r="V9" s="352" t="s">
        <v>348</v>
      </c>
      <c r="W9" s="145"/>
      <c r="X9" s="353"/>
      <c r="Y9" s="354" t="s">
        <v>349</v>
      </c>
      <c r="Z9" s="144"/>
      <c r="AA9" s="144"/>
      <c r="AB9" s="351"/>
      <c r="AC9" s="352" t="s">
        <v>348</v>
      </c>
      <c r="AD9" s="144"/>
      <c r="AE9" s="144"/>
      <c r="AF9" s="144"/>
      <c r="AG9" s="145"/>
      <c r="AH9" s="2"/>
      <c r="AI9" s="350" t="s">
        <v>356</v>
      </c>
      <c r="AJ9" s="144"/>
      <c r="AK9" s="144"/>
      <c r="AL9" s="351"/>
      <c r="AM9" s="352" t="s">
        <v>348</v>
      </c>
      <c r="AN9" s="145"/>
      <c r="AO9" s="353"/>
      <c r="AP9" s="354" t="s">
        <v>349</v>
      </c>
      <c r="AQ9" s="144"/>
      <c r="AR9" s="144"/>
      <c r="AS9" s="351"/>
      <c r="AT9" s="352" t="s">
        <v>348</v>
      </c>
      <c r="AU9" s="144"/>
      <c r="AV9" s="144"/>
      <c r="AW9" s="144"/>
      <c r="AX9" s="145"/>
      <c r="AY9" s="2"/>
      <c r="AZ9" s="350" t="s">
        <v>356</v>
      </c>
      <c r="BA9" s="144"/>
      <c r="BB9" s="144"/>
      <c r="BC9" s="351"/>
      <c r="BD9" s="352" t="s">
        <v>348</v>
      </c>
      <c r="BE9" s="145"/>
      <c r="BF9" s="353"/>
      <c r="BG9" s="354" t="s">
        <v>349</v>
      </c>
      <c r="BH9" s="144"/>
      <c r="BI9" s="144"/>
      <c r="BJ9" s="351"/>
      <c r="BK9" s="352" t="s">
        <v>348</v>
      </c>
      <c r="BL9" s="144"/>
      <c r="BM9" s="144"/>
      <c r="BN9" s="144"/>
      <c r="BO9" s="145"/>
      <c r="BP9" s="2"/>
      <c r="BQ9" s="350" t="s">
        <v>356</v>
      </c>
      <c r="BR9" s="144"/>
      <c r="BS9" s="144"/>
      <c r="BT9" s="351"/>
      <c r="BU9" s="352" t="s">
        <v>348</v>
      </c>
      <c r="BV9" s="145"/>
      <c r="BW9" s="353"/>
      <c r="BX9" s="354" t="s">
        <v>349</v>
      </c>
      <c r="BY9" s="144"/>
      <c r="BZ9" s="144"/>
      <c r="CA9" s="351"/>
      <c r="CB9" s="352" t="s">
        <v>348</v>
      </c>
      <c r="CC9" s="144"/>
      <c r="CD9" s="144"/>
      <c r="CE9" s="144"/>
      <c r="CF9" s="145"/>
      <c r="CG9" s="2"/>
      <c r="CH9" s="350" t="s">
        <v>356</v>
      </c>
      <c r="CI9" s="144"/>
      <c r="CJ9" s="144"/>
      <c r="CK9" s="351"/>
      <c r="CL9" s="352" t="s">
        <v>348</v>
      </c>
      <c r="CM9" s="145"/>
      <c r="CN9" s="353"/>
      <c r="CO9" s="354" t="s">
        <v>349</v>
      </c>
      <c r="CP9" s="144"/>
      <c r="CQ9" s="144"/>
      <c r="CR9" s="351"/>
      <c r="CS9" s="352" t="s">
        <v>348</v>
      </c>
      <c r="CT9" s="144"/>
      <c r="CU9" s="144"/>
      <c r="CV9" s="144"/>
      <c r="CW9" s="145"/>
      <c r="CX9" s="2"/>
      <c r="CY9" s="350" t="s">
        <v>356</v>
      </c>
      <c r="CZ9" s="144"/>
      <c r="DA9" s="144"/>
      <c r="DB9" s="351"/>
      <c r="DC9" s="352" t="s">
        <v>348</v>
      </c>
      <c r="DD9" s="145"/>
      <c r="DE9" s="353"/>
      <c r="DF9" s="354" t="s">
        <v>349</v>
      </c>
      <c r="DG9" s="144"/>
      <c r="DH9" s="144"/>
      <c r="DI9" s="351"/>
      <c r="DJ9" s="352" t="s">
        <v>348</v>
      </c>
      <c r="DK9" s="144"/>
      <c r="DL9" s="144"/>
      <c r="DM9" s="144"/>
      <c r="DN9" s="145"/>
      <c r="DO9" s="2"/>
      <c r="DP9" s="350" t="s">
        <v>356</v>
      </c>
      <c r="DQ9" s="144"/>
      <c r="DR9" s="144"/>
      <c r="DS9" s="351"/>
      <c r="DT9" s="352" t="s">
        <v>348</v>
      </c>
      <c r="DU9" s="145"/>
      <c r="DV9" s="362"/>
      <c r="DW9" s="354" t="s">
        <v>349</v>
      </c>
      <c r="DX9" s="144"/>
      <c r="DY9" s="144"/>
      <c r="DZ9" s="351"/>
      <c r="EA9" s="352" t="s">
        <v>348</v>
      </c>
      <c r="EB9" s="144"/>
      <c r="EC9" s="144"/>
      <c r="ED9" s="144"/>
      <c r="EE9" s="145"/>
      <c r="EF9" s="2"/>
    </row>
    <row r="10" ht="12.75" customHeight="1">
      <c r="A10" s="355"/>
      <c r="B10" s="60"/>
      <c r="C10" s="60"/>
      <c r="D10" s="94"/>
      <c r="E10" s="59"/>
      <c r="F10" s="356"/>
      <c r="G10" s="2"/>
      <c r="H10" s="355"/>
      <c r="I10" s="60"/>
      <c r="J10" s="60"/>
      <c r="K10" s="94"/>
      <c r="L10" s="59"/>
      <c r="M10" s="60"/>
      <c r="N10" s="60"/>
      <c r="O10" s="60"/>
      <c r="P10" s="356"/>
      <c r="Q10" s="2"/>
      <c r="R10" s="355"/>
      <c r="S10" s="60"/>
      <c r="T10" s="60"/>
      <c r="U10" s="94"/>
      <c r="V10" s="59"/>
      <c r="W10" s="356"/>
      <c r="X10" s="2"/>
      <c r="Y10" s="355"/>
      <c r="Z10" s="60"/>
      <c r="AA10" s="60"/>
      <c r="AB10" s="94"/>
      <c r="AC10" s="59"/>
      <c r="AD10" s="60"/>
      <c r="AE10" s="60"/>
      <c r="AF10" s="60"/>
      <c r="AG10" s="356"/>
      <c r="AH10" s="2"/>
      <c r="AI10" s="355"/>
      <c r="AJ10" s="60"/>
      <c r="AK10" s="60"/>
      <c r="AL10" s="94"/>
      <c r="AM10" s="59"/>
      <c r="AN10" s="356"/>
      <c r="AO10" s="2"/>
      <c r="AP10" s="355"/>
      <c r="AQ10" s="60"/>
      <c r="AR10" s="60"/>
      <c r="AS10" s="94"/>
      <c r="AT10" s="59"/>
      <c r="AU10" s="60"/>
      <c r="AV10" s="60"/>
      <c r="AW10" s="60"/>
      <c r="AX10" s="356"/>
      <c r="AY10" s="2"/>
      <c r="AZ10" s="355"/>
      <c r="BA10" s="60"/>
      <c r="BB10" s="60"/>
      <c r="BC10" s="94"/>
      <c r="BD10" s="59"/>
      <c r="BE10" s="356"/>
      <c r="BF10" s="2"/>
      <c r="BG10" s="355"/>
      <c r="BH10" s="60"/>
      <c r="BI10" s="60"/>
      <c r="BJ10" s="94"/>
      <c r="BK10" s="59"/>
      <c r="BL10" s="60"/>
      <c r="BM10" s="60"/>
      <c r="BN10" s="60"/>
      <c r="BO10" s="356"/>
      <c r="BP10" s="2"/>
      <c r="BQ10" s="355"/>
      <c r="BR10" s="60"/>
      <c r="BS10" s="60"/>
      <c r="BT10" s="94"/>
      <c r="BU10" s="59"/>
      <c r="BV10" s="356"/>
      <c r="BW10" s="2"/>
      <c r="BX10" s="355"/>
      <c r="BY10" s="60"/>
      <c r="BZ10" s="60"/>
      <c r="CA10" s="94"/>
      <c r="CB10" s="59"/>
      <c r="CC10" s="60"/>
      <c r="CD10" s="60"/>
      <c r="CE10" s="60"/>
      <c r="CF10" s="356"/>
      <c r="CG10" s="2"/>
      <c r="CH10" s="355"/>
      <c r="CI10" s="60"/>
      <c r="CJ10" s="60"/>
      <c r="CK10" s="94"/>
      <c r="CL10" s="59"/>
      <c r="CM10" s="356"/>
      <c r="CN10" s="2"/>
      <c r="CO10" s="355"/>
      <c r="CP10" s="60"/>
      <c r="CQ10" s="60"/>
      <c r="CR10" s="94"/>
      <c r="CS10" s="59"/>
      <c r="CT10" s="60"/>
      <c r="CU10" s="60"/>
      <c r="CV10" s="60"/>
      <c r="CW10" s="356"/>
      <c r="CX10" s="2"/>
      <c r="CY10" s="355"/>
      <c r="CZ10" s="60"/>
      <c r="DA10" s="60"/>
      <c r="DB10" s="94"/>
      <c r="DC10" s="59"/>
      <c r="DD10" s="356"/>
      <c r="DE10" s="2"/>
      <c r="DF10" s="355"/>
      <c r="DG10" s="60"/>
      <c r="DH10" s="60"/>
      <c r="DI10" s="94"/>
      <c r="DJ10" s="59"/>
      <c r="DK10" s="60"/>
      <c r="DL10" s="60"/>
      <c r="DM10" s="60"/>
      <c r="DN10" s="356"/>
      <c r="DO10" s="2"/>
      <c r="DP10" s="355"/>
      <c r="DQ10" s="60"/>
      <c r="DR10" s="60"/>
      <c r="DS10" s="94"/>
      <c r="DT10" s="59"/>
      <c r="DU10" s="356"/>
      <c r="DV10" s="3"/>
      <c r="DW10" s="355"/>
      <c r="DX10" s="60"/>
      <c r="DY10" s="60"/>
      <c r="DZ10" s="94"/>
      <c r="EA10" s="59"/>
      <c r="EB10" s="60"/>
      <c r="EC10" s="60"/>
      <c r="ED10" s="60"/>
      <c r="EE10" s="356"/>
      <c r="EF10" s="2"/>
    </row>
    <row r="11" ht="12.75" customHeight="1">
      <c r="A11" s="357" t="str">
        <f>IF(E9="N/A","Please explain why not applicable","" )</f>
        <v/>
      </c>
      <c r="B11" s="35"/>
      <c r="C11" s="35"/>
      <c r="D11" s="35"/>
      <c r="E11" s="35"/>
      <c r="F11" s="358"/>
      <c r="G11" s="2"/>
      <c r="H11" s="359" t="str">
        <f>IF(L9="Performed own test","Please add pictures of test piece below and bring video to technical inspection","" )</f>
        <v>Please add pictures of test piece below and bring video to technical inspection</v>
      </c>
      <c r="I11" s="35"/>
      <c r="J11" s="35"/>
      <c r="K11" s="35"/>
      <c r="L11" s="35"/>
      <c r="M11" s="35"/>
      <c r="N11" s="35"/>
      <c r="O11" s="35"/>
      <c r="P11" s="358"/>
      <c r="Q11" s="360"/>
      <c r="R11" s="357" t="str">
        <f>IF(V9="N/A","Please explain why not applicable","" )</f>
        <v/>
      </c>
      <c r="S11" s="35"/>
      <c r="T11" s="35"/>
      <c r="U11" s="35"/>
      <c r="V11" s="35"/>
      <c r="W11" s="358"/>
      <c r="X11" s="2"/>
      <c r="Y11" s="359" t="str">
        <f>IF(AC9="Performed own test","Please add pictures of test piece below and bring video to technical inspection","" )</f>
        <v/>
      </c>
      <c r="Z11" s="35"/>
      <c r="AA11" s="35"/>
      <c r="AB11" s="35"/>
      <c r="AC11" s="35"/>
      <c r="AD11" s="35"/>
      <c r="AE11" s="35"/>
      <c r="AF11" s="35"/>
      <c r="AG11" s="358"/>
      <c r="AH11" s="2"/>
      <c r="AI11" s="357" t="str">
        <f>IF(AM9="N/A","Please explain why not applicable","" )</f>
        <v/>
      </c>
      <c r="AJ11" s="35"/>
      <c r="AK11" s="35"/>
      <c r="AL11" s="35"/>
      <c r="AM11" s="35"/>
      <c r="AN11" s="358"/>
      <c r="AO11" s="2"/>
      <c r="AP11" s="359" t="str">
        <f>IF(AT9="Performed own test","Please add pictures of test piece below and bring video to technical inspection","" )</f>
        <v/>
      </c>
      <c r="AQ11" s="35"/>
      <c r="AR11" s="35"/>
      <c r="AS11" s="35"/>
      <c r="AT11" s="35"/>
      <c r="AU11" s="35"/>
      <c r="AV11" s="35"/>
      <c r="AW11" s="35"/>
      <c r="AX11" s="358"/>
      <c r="AY11" s="2"/>
      <c r="AZ11" s="357" t="str">
        <f>IF(BD9="N/A","Please explain why not applicable","" )</f>
        <v/>
      </c>
      <c r="BA11" s="35"/>
      <c r="BB11" s="35"/>
      <c r="BC11" s="35"/>
      <c r="BD11" s="35"/>
      <c r="BE11" s="358"/>
      <c r="BF11" s="2"/>
      <c r="BG11" s="359" t="str">
        <f>IF(BK9="Performed own test","Please add pictures of test piece below and bring video to technical inspection","" )</f>
        <v/>
      </c>
      <c r="BH11" s="35"/>
      <c r="BI11" s="35"/>
      <c r="BJ11" s="35"/>
      <c r="BK11" s="35"/>
      <c r="BL11" s="35"/>
      <c r="BM11" s="35"/>
      <c r="BN11" s="35"/>
      <c r="BO11" s="358"/>
      <c r="BP11" s="2"/>
      <c r="BQ11" s="357" t="str">
        <f>IF(BU9="N/A","Please explain why not applicable","" )</f>
        <v/>
      </c>
      <c r="BR11" s="35"/>
      <c r="BS11" s="35"/>
      <c r="BT11" s="35"/>
      <c r="BU11" s="35"/>
      <c r="BV11" s="358"/>
      <c r="BW11" s="2"/>
      <c r="BX11" s="359" t="str">
        <f>IF(CB9="Performed own test","Please add pictures of test piece below and bring video to technical inspection","" )</f>
        <v/>
      </c>
      <c r="BY11" s="35"/>
      <c r="BZ11" s="35"/>
      <c r="CA11" s="35"/>
      <c r="CB11" s="35"/>
      <c r="CC11" s="35"/>
      <c r="CD11" s="35"/>
      <c r="CE11" s="35"/>
      <c r="CF11" s="358"/>
      <c r="CG11" s="2"/>
      <c r="CH11" s="357" t="str">
        <f>IF(CL9="N/A","Please explain why not applicable","" )</f>
        <v/>
      </c>
      <c r="CI11" s="35"/>
      <c r="CJ11" s="35"/>
      <c r="CK11" s="35"/>
      <c r="CL11" s="35"/>
      <c r="CM11" s="358"/>
      <c r="CN11" s="2"/>
      <c r="CO11" s="359" t="str">
        <f>IF(CS9="Performed own test","Please add pictures of test piece below and bring video to technical inspection","" )</f>
        <v/>
      </c>
      <c r="CP11" s="35"/>
      <c r="CQ11" s="35"/>
      <c r="CR11" s="35"/>
      <c r="CS11" s="35"/>
      <c r="CT11" s="35"/>
      <c r="CU11" s="35"/>
      <c r="CV11" s="35"/>
      <c r="CW11" s="358"/>
      <c r="CX11" s="2"/>
      <c r="CY11" s="357" t="str">
        <f>IF(DC9="N/A","Please explain why not applicable","" )</f>
        <v/>
      </c>
      <c r="CZ11" s="35"/>
      <c r="DA11" s="35"/>
      <c r="DB11" s="35"/>
      <c r="DC11" s="35"/>
      <c r="DD11" s="358"/>
      <c r="DE11" s="2"/>
      <c r="DF11" s="359" t="str">
        <f>IF(DJ9="Performed own test","Please add pictures of test piece below and bring video to technical inspection","" )</f>
        <v/>
      </c>
      <c r="DG11" s="35"/>
      <c r="DH11" s="35"/>
      <c r="DI11" s="35"/>
      <c r="DJ11" s="35"/>
      <c r="DK11" s="35"/>
      <c r="DL11" s="35"/>
      <c r="DM11" s="35"/>
      <c r="DN11" s="358"/>
      <c r="DO11" s="2"/>
      <c r="DP11" s="357" t="str">
        <f>IF(DT9="N/A","Please explain why not applicable","" )</f>
        <v/>
      </c>
      <c r="DQ11" s="35"/>
      <c r="DR11" s="35"/>
      <c r="DS11" s="35"/>
      <c r="DT11" s="35"/>
      <c r="DU11" s="358"/>
      <c r="DV11" s="3"/>
      <c r="DW11" s="359" t="str">
        <f>IF(EA9="Performed own test","Please add pictures of test piece below and bring video to technical inspection","" )</f>
        <v/>
      </c>
      <c r="DX11" s="35"/>
      <c r="DY11" s="35"/>
      <c r="DZ11" s="35"/>
      <c r="EA11" s="35"/>
      <c r="EB11" s="35"/>
      <c r="EC11" s="35"/>
      <c r="ED11" s="35"/>
      <c r="EE11" s="358"/>
      <c r="EF11" s="2"/>
    </row>
    <row r="12" ht="12.75" customHeight="1">
      <c r="A12" s="347"/>
      <c r="B12" s="8"/>
      <c r="C12" s="8"/>
      <c r="D12" s="8"/>
      <c r="E12" s="8"/>
      <c r="F12" s="348"/>
      <c r="G12" s="2"/>
      <c r="H12" s="347"/>
      <c r="I12" s="8"/>
      <c r="J12" s="8"/>
      <c r="K12" s="8"/>
      <c r="L12" s="8"/>
      <c r="M12" s="8"/>
      <c r="N12" s="8"/>
      <c r="O12" s="8"/>
      <c r="P12" s="348"/>
      <c r="Q12" s="360"/>
      <c r="R12" s="347"/>
      <c r="S12" s="8"/>
      <c r="T12" s="8"/>
      <c r="U12" s="8"/>
      <c r="V12" s="8"/>
      <c r="W12" s="348"/>
      <c r="X12" s="2"/>
      <c r="Y12" s="347"/>
      <c r="Z12" s="8"/>
      <c r="AA12" s="8"/>
      <c r="AB12" s="8"/>
      <c r="AC12" s="8"/>
      <c r="AD12" s="8"/>
      <c r="AE12" s="8"/>
      <c r="AF12" s="8"/>
      <c r="AG12" s="348"/>
      <c r="AH12" s="2"/>
      <c r="AI12" s="347"/>
      <c r="AJ12" s="8"/>
      <c r="AK12" s="8"/>
      <c r="AL12" s="8"/>
      <c r="AM12" s="8"/>
      <c r="AN12" s="348"/>
      <c r="AO12" s="2"/>
      <c r="AP12" s="347"/>
      <c r="AQ12" s="8"/>
      <c r="AR12" s="8"/>
      <c r="AS12" s="8"/>
      <c r="AT12" s="8"/>
      <c r="AU12" s="8"/>
      <c r="AV12" s="8"/>
      <c r="AW12" s="8"/>
      <c r="AX12" s="348"/>
      <c r="AY12" s="2"/>
      <c r="AZ12" s="347"/>
      <c r="BA12" s="8"/>
      <c r="BB12" s="8"/>
      <c r="BC12" s="8"/>
      <c r="BD12" s="8"/>
      <c r="BE12" s="348"/>
      <c r="BF12" s="2"/>
      <c r="BG12" s="347"/>
      <c r="BH12" s="8"/>
      <c r="BI12" s="8"/>
      <c r="BJ12" s="8"/>
      <c r="BK12" s="8"/>
      <c r="BL12" s="8"/>
      <c r="BM12" s="8"/>
      <c r="BN12" s="8"/>
      <c r="BO12" s="348"/>
      <c r="BP12" s="2"/>
      <c r="BQ12" s="347"/>
      <c r="BR12" s="8"/>
      <c r="BS12" s="8"/>
      <c r="BT12" s="8"/>
      <c r="BU12" s="8"/>
      <c r="BV12" s="348"/>
      <c r="BW12" s="2"/>
      <c r="BX12" s="347"/>
      <c r="BY12" s="8"/>
      <c r="BZ12" s="8"/>
      <c r="CA12" s="8"/>
      <c r="CB12" s="8"/>
      <c r="CC12" s="8"/>
      <c r="CD12" s="8"/>
      <c r="CE12" s="8"/>
      <c r="CF12" s="348"/>
      <c r="CG12" s="2"/>
      <c r="CH12" s="347"/>
      <c r="CI12" s="8"/>
      <c r="CJ12" s="8"/>
      <c r="CK12" s="8"/>
      <c r="CL12" s="8"/>
      <c r="CM12" s="348"/>
      <c r="CN12" s="2"/>
      <c r="CO12" s="347"/>
      <c r="CP12" s="8"/>
      <c r="CQ12" s="8"/>
      <c r="CR12" s="8"/>
      <c r="CS12" s="8"/>
      <c r="CT12" s="8"/>
      <c r="CU12" s="8"/>
      <c r="CV12" s="8"/>
      <c r="CW12" s="348"/>
      <c r="CX12" s="2"/>
      <c r="CY12" s="347"/>
      <c r="CZ12" s="8"/>
      <c r="DA12" s="8"/>
      <c r="DB12" s="8"/>
      <c r="DC12" s="8"/>
      <c r="DD12" s="348"/>
      <c r="DE12" s="2"/>
      <c r="DF12" s="347"/>
      <c r="DG12" s="8"/>
      <c r="DH12" s="8"/>
      <c r="DI12" s="8"/>
      <c r="DJ12" s="8"/>
      <c r="DK12" s="8"/>
      <c r="DL12" s="8"/>
      <c r="DM12" s="8"/>
      <c r="DN12" s="348"/>
      <c r="DO12" s="2"/>
      <c r="DP12" s="347"/>
      <c r="DQ12" s="8"/>
      <c r="DR12" s="8"/>
      <c r="DS12" s="8"/>
      <c r="DT12" s="8"/>
      <c r="DU12" s="348"/>
      <c r="DV12" s="3"/>
      <c r="DW12" s="347"/>
      <c r="DX12" s="8"/>
      <c r="DY12" s="8"/>
      <c r="DZ12" s="8"/>
      <c r="EA12" s="8"/>
      <c r="EB12" s="8"/>
      <c r="EC12" s="8"/>
      <c r="ED12" s="8"/>
      <c r="EE12" s="348"/>
      <c r="EF12" s="2"/>
    </row>
    <row r="13" ht="12.75" customHeight="1">
      <c r="A13" s="361" t="s">
        <v>350</v>
      </c>
      <c r="B13" s="144"/>
      <c r="C13" s="144"/>
      <c r="D13" s="144"/>
      <c r="E13" s="144"/>
      <c r="F13" s="144"/>
      <c r="G13" s="144"/>
      <c r="H13" s="144"/>
      <c r="I13" s="144"/>
      <c r="J13" s="144"/>
      <c r="K13" s="144"/>
      <c r="L13" s="144"/>
      <c r="M13" s="144"/>
      <c r="N13" s="144"/>
      <c r="O13" s="144"/>
      <c r="P13" s="145"/>
      <c r="Q13" s="2"/>
      <c r="R13" s="361" t="s">
        <v>350</v>
      </c>
      <c r="S13" s="144"/>
      <c r="T13" s="144"/>
      <c r="U13" s="144"/>
      <c r="V13" s="144"/>
      <c r="W13" s="144"/>
      <c r="X13" s="144"/>
      <c r="Y13" s="144"/>
      <c r="Z13" s="144"/>
      <c r="AA13" s="144"/>
      <c r="AB13" s="144"/>
      <c r="AC13" s="144"/>
      <c r="AD13" s="144"/>
      <c r="AE13" s="144"/>
      <c r="AF13" s="144"/>
      <c r="AG13" s="145"/>
      <c r="AH13" s="2"/>
      <c r="AI13" s="361" t="s">
        <v>350</v>
      </c>
      <c r="AJ13" s="144"/>
      <c r="AK13" s="144"/>
      <c r="AL13" s="144"/>
      <c r="AM13" s="144"/>
      <c r="AN13" s="144"/>
      <c r="AO13" s="144"/>
      <c r="AP13" s="144"/>
      <c r="AQ13" s="144"/>
      <c r="AR13" s="144"/>
      <c r="AS13" s="144"/>
      <c r="AT13" s="144"/>
      <c r="AU13" s="144"/>
      <c r="AV13" s="144"/>
      <c r="AW13" s="144"/>
      <c r="AX13" s="145"/>
      <c r="AY13" s="2"/>
      <c r="AZ13" s="361" t="s">
        <v>350</v>
      </c>
      <c r="BA13" s="144"/>
      <c r="BB13" s="144"/>
      <c r="BC13" s="144"/>
      <c r="BD13" s="144"/>
      <c r="BE13" s="144"/>
      <c r="BF13" s="144"/>
      <c r="BG13" s="144"/>
      <c r="BH13" s="144"/>
      <c r="BI13" s="144"/>
      <c r="BJ13" s="144"/>
      <c r="BK13" s="144"/>
      <c r="BL13" s="144"/>
      <c r="BM13" s="144"/>
      <c r="BN13" s="144"/>
      <c r="BO13" s="145"/>
      <c r="BP13" s="2"/>
      <c r="BQ13" s="361" t="s">
        <v>350</v>
      </c>
      <c r="BR13" s="144"/>
      <c r="BS13" s="144"/>
      <c r="BT13" s="144"/>
      <c r="BU13" s="144"/>
      <c r="BV13" s="144"/>
      <c r="BW13" s="144"/>
      <c r="BX13" s="144"/>
      <c r="BY13" s="144"/>
      <c r="BZ13" s="144"/>
      <c r="CA13" s="144"/>
      <c r="CB13" s="144"/>
      <c r="CC13" s="144"/>
      <c r="CD13" s="144"/>
      <c r="CE13" s="144"/>
      <c r="CF13" s="145"/>
      <c r="CG13" s="2"/>
      <c r="CH13" s="361" t="s">
        <v>350</v>
      </c>
      <c r="CI13" s="144"/>
      <c r="CJ13" s="144"/>
      <c r="CK13" s="144"/>
      <c r="CL13" s="144"/>
      <c r="CM13" s="144"/>
      <c r="CN13" s="144"/>
      <c r="CO13" s="144"/>
      <c r="CP13" s="144"/>
      <c r="CQ13" s="144"/>
      <c r="CR13" s="144"/>
      <c r="CS13" s="144"/>
      <c r="CT13" s="144"/>
      <c r="CU13" s="144"/>
      <c r="CV13" s="144"/>
      <c r="CW13" s="145"/>
      <c r="CX13" s="2"/>
      <c r="CY13" s="361" t="s">
        <v>350</v>
      </c>
      <c r="CZ13" s="144"/>
      <c r="DA13" s="144"/>
      <c r="DB13" s="144"/>
      <c r="DC13" s="144"/>
      <c r="DD13" s="144"/>
      <c r="DE13" s="144"/>
      <c r="DF13" s="144"/>
      <c r="DG13" s="144"/>
      <c r="DH13" s="144"/>
      <c r="DI13" s="144"/>
      <c r="DJ13" s="144"/>
      <c r="DK13" s="144"/>
      <c r="DL13" s="144"/>
      <c r="DM13" s="144"/>
      <c r="DN13" s="145"/>
      <c r="DO13" s="2"/>
      <c r="DP13" s="361" t="s">
        <v>350</v>
      </c>
      <c r="DQ13" s="144"/>
      <c r="DR13" s="144"/>
      <c r="DS13" s="144"/>
      <c r="DT13" s="144"/>
      <c r="DU13" s="144"/>
      <c r="DV13" s="144"/>
      <c r="DW13" s="144"/>
      <c r="DX13" s="144"/>
      <c r="DY13" s="144"/>
      <c r="DZ13" s="144"/>
      <c r="EA13" s="144"/>
      <c r="EB13" s="144"/>
      <c r="EC13" s="144"/>
      <c r="ED13" s="144"/>
      <c r="EE13" s="145"/>
      <c r="EF13" s="2"/>
    </row>
    <row r="14" ht="12.75" customHeight="1">
      <c r="A14" s="147"/>
      <c r="B14" s="148"/>
      <c r="C14" s="148"/>
      <c r="D14" s="148"/>
      <c r="E14" s="148"/>
      <c r="F14" s="148"/>
      <c r="G14" s="148"/>
      <c r="H14" s="148"/>
      <c r="I14" s="148"/>
      <c r="J14" s="148"/>
      <c r="K14" s="148"/>
      <c r="L14" s="148"/>
      <c r="M14" s="148"/>
      <c r="N14" s="148"/>
      <c r="O14" s="148"/>
      <c r="P14" s="149"/>
      <c r="Q14" s="2"/>
      <c r="R14" s="147"/>
      <c r="S14" s="148"/>
      <c r="T14" s="148"/>
      <c r="U14" s="148"/>
      <c r="V14" s="148"/>
      <c r="W14" s="148"/>
      <c r="X14" s="148"/>
      <c r="Y14" s="148"/>
      <c r="Z14" s="148"/>
      <c r="AA14" s="148"/>
      <c r="AB14" s="148"/>
      <c r="AC14" s="148"/>
      <c r="AD14" s="148"/>
      <c r="AE14" s="148"/>
      <c r="AF14" s="148"/>
      <c r="AG14" s="149"/>
      <c r="AH14" s="2"/>
      <c r="AI14" s="147"/>
      <c r="AJ14" s="148"/>
      <c r="AK14" s="148"/>
      <c r="AL14" s="148"/>
      <c r="AM14" s="148"/>
      <c r="AN14" s="148"/>
      <c r="AO14" s="148"/>
      <c r="AP14" s="148"/>
      <c r="AQ14" s="148"/>
      <c r="AR14" s="148"/>
      <c r="AS14" s="148"/>
      <c r="AT14" s="148"/>
      <c r="AU14" s="148"/>
      <c r="AV14" s="148"/>
      <c r="AW14" s="148"/>
      <c r="AX14" s="149"/>
      <c r="AY14" s="2"/>
      <c r="AZ14" s="147"/>
      <c r="BA14" s="148"/>
      <c r="BB14" s="148"/>
      <c r="BC14" s="148"/>
      <c r="BD14" s="148"/>
      <c r="BE14" s="148"/>
      <c r="BF14" s="148"/>
      <c r="BG14" s="148"/>
      <c r="BH14" s="148"/>
      <c r="BI14" s="148"/>
      <c r="BJ14" s="148"/>
      <c r="BK14" s="148"/>
      <c r="BL14" s="148"/>
      <c r="BM14" s="148"/>
      <c r="BN14" s="148"/>
      <c r="BO14" s="149"/>
      <c r="BP14" s="2"/>
      <c r="BQ14" s="147"/>
      <c r="BR14" s="148"/>
      <c r="BS14" s="148"/>
      <c r="BT14" s="148"/>
      <c r="BU14" s="148"/>
      <c r="BV14" s="148"/>
      <c r="BW14" s="148"/>
      <c r="BX14" s="148"/>
      <c r="BY14" s="148"/>
      <c r="BZ14" s="148"/>
      <c r="CA14" s="148"/>
      <c r="CB14" s="148"/>
      <c r="CC14" s="148"/>
      <c r="CD14" s="148"/>
      <c r="CE14" s="148"/>
      <c r="CF14" s="149"/>
      <c r="CG14" s="2"/>
      <c r="CH14" s="147"/>
      <c r="CI14" s="148"/>
      <c r="CJ14" s="148"/>
      <c r="CK14" s="148"/>
      <c r="CL14" s="148"/>
      <c r="CM14" s="148"/>
      <c r="CN14" s="148"/>
      <c r="CO14" s="148"/>
      <c r="CP14" s="148"/>
      <c r="CQ14" s="148"/>
      <c r="CR14" s="148"/>
      <c r="CS14" s="148"/>
      <c r="CT14" s="148"/>
      <c r="CU14" s="148"/>
      <c r="CV14" s="148"/>
      <c r="CW14" s="149"/>
      <c r="CX14" s="2"/>
      <c r="CY14" s="147"/>
      <c r="CZ14" s="148"/>
      <c r="DA14" s="148"/>
      <c r="DB14" s="148"/>
      <c r="DC14" s="148"/>
      <c r="DD14" s="148"/>
      <c r="DE14" s="148"/>
      <c r="DF14" s="148"/>
      <c r="DG14" s="148"/>
      <c r="DH14" s="148"/>
      <c r="DI14" s="148"/>
      <c r="DJ14" s="148"/>
      <c r="DK14" s="148"/>
      <c r="DL14" s="148"/>
      <c r="DM14" s="148"/>
      <c r="DN14" s="149"/>
      <c r="DO14" s="2"/>
      <c r="DP14" s="147"/>
      <c r="DQ14" s="148"/>
      <c r="DR14" s="148"/>
      <c r="DS14" s="148"/>
      <c r="DT14" s="148"/>
      <c r="DU14" s="148"/>
      <c r="DV14" s="148"/>
      <c r="DW14" s="148"/>
      <c r="DX14" s="148"/>
      <c r="DY14" s="148"/>
      <c r="DZ14" s="148"/>
      <c r="EA14" s="148"/>
      <c r="EB14" s="148"/>
      <c r="EC14" s="148"/>
      <c r="ED14" s="148"/>
      <c r="EE14" s="149"/>
      <c r="EF14" s="2"/>
    </row>
    <row r="15" ht="12.75" customHeight="1">
      <c r="A15" s="191"/>
      <c r="B15" s="51"/>
      <c r="C15" s="51"/>
      <c r="D15" s="51"/>
      <c r="E15" s="51"/>
      <c r="F15" s="51"/>
      <c r="G15" s="51"/>
      <c r="H15" s="51"/>
      <c r="I15" s="51"/>
      <c r="J15" s="51"/>
      <c r="K15" s="51"/>
      <c r="L15" s="51"/>
      <c r="M15" s="51"/>
      <c r="N15" s="51"/>
      <c r="O15" s="51"/>
      <c r="P15" s="167"/>
      <c r="Q15" s="2"/>
      <c r="R15" s="191"/>
      <c r="S15" s="51"/>
      <c r="T15" s="51"/>
      <c r="U15" s="51"/>
      <c r="V15" s="51"/>
      <c r="W15" s="51"/>
      <c r="X15" s="51"/>
      <c r="Y15" s="51"/>
      <c r="Z15" s="51"/>
      <c r="AA15" s="51"/>
      <c r="AB15" s="51"/>
      <c r="AC15" s="51"/>
      <c r="AD15" s="51"/>
      <c r="AE15" s="51"/>
      <c r="AF15" s="51"/>
      <c r="AG15" s="167"/>
      <c r="AH15" s="2"/>
      <c r="AI15" s="191"/>
      <c r="AJ15" s="51"/>
      <c r="AK15" s="51"/>
      <c r="AL15" s="51"/>
      <c r="AM15" s="51"/>
      <c r="AN15" s="51"/>
      <c r="AO15" s="51"/>
      <c r="AP15" s="51"/>
      <c r="AQ15" s="51"/>
      <c r="AR15" s="51"/>
      <c r="AS15" s="51"/>
      <c r="AT15" s="51"/>
      <c r="AU15" s="51"/>
      <c r="AV15" s="51"/>
      <c r="AW15" s="51"/>
      <c r="AX15" s="167"/>
      <c r="AY15" s="2"/>
      <c r="AZ15" s="191"/>
      <c r="BA15" s="51"/>
      <c r="BB15" s="51"/>
      <c r="BC15" s="51"/>
      <c r="BD15" s="51"/>
      <c r="BE15" s="51"/>
      <c r="BF15" s="51"/>
      <c r="BG15" s="51"/>
      <c r="BH15" s="51"/>
      <c r="BI15" s="51"/>
      <c r="BJ15" s="51"/>
      <c r="BK15" s="51"/>
      <c r="BL15" s="51"/>
      <c r="BM15" s="51"/>
      <c r="BN15" s="51"/>
      <c r="BO15" s="167"/>
      <c r="BP15" s="2"/>
      <c r="BQ15" s="191"/>
      <c r="BR15" s="51"/>
      <c r="BS15" s="51"/>
      <c r="BT15" s="51"/>
      <c r="BU15" s="51"/>
      <c r="BV15" s="51"/>
      <c r="BW15" s="51"/>
      <c r="BX15" s="51"/>
      <c r="BY15" s="51"/>
      <c r="BZ15" s="51"/>
      <c r="CA15" s="51"/>
      <c r="CB15" s="51"/>
      <c r="CC15" s="51"/>
      <c r="CD15" s="51"/>
      <c r="CE15" s="51"/>
      <c r="CF15" s="167"/>
      <c r="CG15" s="2"/>
      <c r="CH15" s="191"/>
      <c r="CI15" s="51"/>
      <c r="CJ15" s="51"/>
      <c r="CK15" s="51"/>
      <c r="CL15" s="51"/>
      <c r="CM15" s="51"/>
      <c r="CN15" s="51"/>
      <c r="CO15" s="51"/>
      <c r="CP15" s="51"/>
      <c r="CQ15" s="51"/>
      <c r="CR15" s="51"/>
      <c r="CS15" s="51"/>
      <c r="CT15" s="51"/>
      <c r="CU15" s="51"/>
      <c r="CV15" s="51"/>
      <c r="CW15" s="167"/>
      <c r="CX15" s="2"/>
      <c r="CY15" s="191"/>
      <c r="CZ15" s="51"/>
      <c r="DA15" s="51"/>
      <c r="DB15" s="51"/>
      <c r="DC15" s="51"/>
      <c r="DD15" s="51"/>
      <c r="DE15" s="51"/>
      <c r="DF15" s="51"/>
      <c r="DG15" s="51"/>
      <c r="DH15" s="51"/>
      <c r="DI15" s="51"/>
      <c r="DJ15" s="51"/>
      <c r="DK15" s="51"/>
      <c r="DL15" s="51"/>
      <c r="DM15" s="51"/>
      <c r="DN15" s="167"/>
      <c r="DO15" s="2"/>
      <c r="DP15" s="191"/>
      <c r="DQ15" s="51"/>
      <c r="DR15" s="51"/>
      <c r="DS15" s="51"/>
      <c r="DT15" s="51"/>
      <c r="DU15" s="51"/>
      <c r="DV15" s="51"/>
      <c r="DW15" s="51"/>
      <c r="DX15" s="51"/>
      <c r="DY15" s="51"/>
      <c r="DZ15" s="51"/>
      <c r="EA15" s="51"/>
      <c r="EB15" s="51"/>
      <c r="EC15" s="51"/>
      <c r="ED15" s="51"/>
      <c r="EE15" s="167"/>
      <c r="EF15" s="2"/>
    </row>
    <row r="16" ht="12.75" customHeight="1">
      <c r="A16" s="191"/>
      <c r="B16" s="51"/>
      <c r="C16" s="51"/>
      <c r="D16" s="51"/>
      <c r="E16" s="51"/>
      <c r="F16" s="51"/>
      <c r="G16" s="51"/>
      <c r="H16" s="51"/>
      <c r="I16" s="51"/>
      <c r="J16" s="51"/>
      <c r="K16" s="51"/>
      <c r="L16" s="51"/>
      <c r="M16" s="51"/>
      <c r="N16" s="51"/>
      <c r="O16" s="51"/>
      <c r="P16" s="167"/>
      <c r="Q16" s="2"/>
      <c r="R16" s="191"/>
      <c r="S16" s="51"/>
      <c r="T16" s="51"/>
      <c r="U16" s="51"/>
      <c r="V16" s="51"/>
      <c r="W16" s="51"/>
      <c r="X16" s="51"/>
      <c r="Y16" s="51"/>
      <c r="Z16" s="51"/>
      <c r="AA16" s="51"/>
      <c r="AB16" s="51"/>
      <c r="AC16" s="51"/>
      <c r="AD16" s="51"/>
      <c r="AE16" s="51"/>
      <c r="AF16" s="51"/>
      <c r="AG16" s="167"/>
      <c r="AH16" s="2"/>
      <c r="AI16" s="191"/>
      <c r="AJ16" s="51"/>
      <c r="AK16" s="51"/>
      <c r="AL16" s="51"/>
      <c r="AM16" s="51"/>
      <c r="AN16" s="51"/>
      <c r="AO16" s="51"/>
      <c r="AP16" s="51"/>
      <c r="AQ16" s="51"/>
      <c r="AR16" s="51"/>
      <c r="AS16" s="51"/>
      <c r="AT16" s="51"/>
      <c r="AU16" s="51"/>
      <c r="AV16" s="51"/>
      <c r="AW16" s="51"/>
      <c r="AX16" s="167"/>
      <c r="AY16" s="2"/>
      <c r="AZ16" s="191"/>
      <c r="BA16" s="51"/>
      <c r="BB16" s="51"/>
      <c r="BC16" s="51"/>
      <c r="BD16" s="51"/>
      <c r="BE16" s="51"/>
      <c r="BF16" s="51"/>
      <c r="BG16" s="51"/>
      <c r="BH16" s="51"/>
      <c r="BI16" s="51"/>
      <c r="BJ16" s="51"/>
      <c r="BK16" s="51"/>
      <c r="BL16" s="51"/>
      <c r="BM16" s="51"/>
      <c r="BN16" s="51"/>
      <c r="BO16" s="167"/>
      <c r="BP16" s="2"/>
      <c r="BQ16" s="191"/>
      <c r="BR16" s="51"/>
      <c r="BS16" s="51"/>
      <c r="BT16" s="51"/>
      <c r="BU16" s="51"/>
      <c r="BV16" s="51"/>
      <c r="BW16" s="51"/>
      <c r="BX16" s="51"/>
      <c r="BY16" s="51"/>
      <c r="BZ16" s="51"/>
      <c r="CA16" s="51"/>
      <c r="CB16" s="51"/>
      <c r="CC16" s="51"/>
      <c r="CD16" s="51"/>
      <c r="CE16" s="51"/>
      <c r="CF16" s="167"/>
      <c r="CG16" s="2"/>
      <c r="CH16" s="191"/>
      <c r="CI16" s="51"/>
      <c r="CJ16" s="51"/>
      <c r="CK16" s="51"/>
      <c r="CL16" s="51"/>
      <c r="CM16" s="51"/>
      <c r="CN16" s="51"/>
      <c r="CO16" s="51"/>
      <c r="CP16" s="51"/>
      <c r="CQ16" s="51"/>
      <c r="CR16" s="51"/>
      <c r="CS16" s="51"/>
      <c r="CT16" s="51"/>
      <c r="CU16" s="51"/>
      <c r="CV16" s="51"/>
      <c r="CW16" s="167"/>
      <c r="CX16" s="2"/>
      <c r="CY16" s="191"/>
      <c r="CZ16" s="51"/>
      <c r="DA16" s="51"/>
      <c r="DB16" s="51"/>
      <c r="DC16" s="51"/>
      <c r="DD16" s="51"/>
      <c r="DE16" s="51"/>
      <c r="DF16" s="51"/>
      <c r="DG16" s="51"/>
      <c r="DH16" s="51"/>
      <c r="DI16" s="51"/>
      <c r="DJ16" s="51"/>
      <c r="DK16" s="51"/>
      <c r="DL16" s="51"/>
      <c r="DM16" s="51"/>
      <c r="DN16" s="167"/>
      <c r="DO16" s="2"/>
      <c r="DP16" s="191"/>
      <c r="DQ16" s="51"/>
      <c r="DR16" s="51"/>
      <c r="DS16" s="51"/>
      <c r="DT16" s="51"/>
      <c r="DU16" s="51"/>
      <c r="DV16" s="51"/>
      <c r="DW16" s="51"/>
      <c r="DX16" s="51"/>
      <c r="DY16" s="51"/>
      <c r="DZ16" s="51"/>
      <c r="EA16" s="51"/>
      <c r="EB16" s="51"/>
      <c r="EC16" s="51"/>
      <c r="ED16" s="51"/>
      <c r="EE16" s="167"/>
      <c r="EF16" s="2"/>
    </row>
    <row r="17" ht="12.75" customHeight="1">
      <c r="A17" s="191" t="s">
        <v>351</v>
      </c>
      <c r="B17" s="51"/>
      <c r="C17" s="51"/>
      <c r="D17" s="51"/>
      <c r="E17" s="51"/>
      <c r="F17" s="51"/>
      <c r="G17" s="51"/>
      <c r="H17" s="51"/>
      <c r="I17" s="51"/>
      <c r="J17" s="51"/>
      <c r="K17" s="51"/>
      <c r="L17" s="51"/>
      <c r="M17" s="51"/>
      <c r="N17" s="51"/>
      <c r="O17" s="51"/>
      <c r="P17" s="167"/>
      <c r="Q17" s="2"/>
      <c r="R17" s="191" t="s">
        <v>351</v>
      </c>
      <c r="S17" s="51"/>
      <c r="T17" s="51"/>
      <c r="U17" s="51"/>
      <c r="V17" s="51"/>
      <c r="W17" s="51"/>
      <c r="X17" s="51"/>
      <c r="Y17" s="51"/>
      <c r="Z17" s="51"/>
      <c r="AA17" s="51"/>
      <c r="AB17" s="51"/>
      <c r="AC17" s="51"/>
      <c r="AD17" s="51"/>
      <c r="AE17" s="51"/>
      <c r="AF17" s="51"/>
      <c r="AG17" s="167"/>
      <c r="AH17" s="2"/>
      <c r="AI17" s="191" t="s">
        <v>351</v>
      </c>
      <c r="AJ17" s="51"/>
      <c r="AK17" s="51"/>
      <c r="AL17" s="51"/>
      <c r="AM17" s="51"/>
      <c r="AN17" s="51"/>
      <c r="AO17" s="51"/>
      <c r="AP17" s="51"/>
      <c r="AQ17" s="51"/>
      <c r="AR17" s="51"/>
      <c r="AS17" s="51"/>
      <c r="AT17" s="51"/>
      <c r="AU17" s="51"/>
      <c r="AV17" s="51"/>
      <c r="AW17" s="51"/>
      <c r="AX17" s="167"/>
      <c r="AY17" s="2"/>
      <c r="AZ17" s="191" t="s">
        <v>351</v>
      </c>
      <c r="BA17" s="51"/>
      <c r="BB17" s="51"/>
      <c r="BC17" s="51"/>
      <c r="BD17" s="51"/>
      <c r="BE17" s="51"/>
      <c r="BF17" s="51"/>
      <c r="BG17" s="51"/>
      <c r="BH17" s="51"/>
      <c r="BI17" s="51"/>
      <c r="BJ17" s="51"/>
      <c r="BK17" s="51"/>
      <c r="BL17" s="51"/>
      <c r="BM17" s="51"/>
      <c r="BN17" s="51"/>
      <c r="BO17" s="167"/>
      <c r="BP17" s="2"/>
      <c r="BQ17" s="191" t="s">
        <v>351</v>
      </c>
      <c r="BR17" s="51"/>
      <c r="BS17" s="51"/>
      <c r="BT17" s="51"/>
      <c r="BU17" s="51"/>
      <c r="BV17" s="51"/>
      <c r="BW17" s="51"/>
      <c r="BX17" s="51"/>
      <c r="BY17" s="51"/>
      <c r="BZ17" s="51"/>
      <c r="CA17" s="51"/>
      <c r="CB17" s="51"/>
      <c r="CC17" s="51"/>
      <c r="CD17" s="51"/>
      <c r="CE17" s="51"/>
      <c r="CF17" s="167"/>
      <c r="CG17" s="2"/>
      <c r="CH17" s="191" t="s">
        <v>351</v>
      </c>
      <c r="CI17" s="51"/>
      <c r="CJ17" s="51"/>
      <c r="CK17" s="51"/>
      <c r="CL17" s="51"/>
      <c r="CM17" s="51"/>
      <c r="CN17" s="51"/>
      <c r="CO17" s="51"/>
      <c r="CP17" s="51"/>
      <c r="CQ17" s="51"/>
      <c r="CR17" s="51"/>
      <c r="CS17" s="51"/>
      <c r="CT17" s="51"/>
      <c r="CU17" s="51"/>
      <c r="CV17" s="51"/>
      <c r="CW17" s="167"/>
      <c r="CX17" s="2"/>
      <c r="CY17" s="191" t="s">
        <v>351</v>
      </c>
      <c r="CZ17" s="51"/>
      <c r="DA17" s="51"/>
      <c r="DB17" s="51"/>
      <c r="DC17" s="51"/>
      <c r="DD17" s="51"/>
      <c r="DE17" s="51"/>
      <c r="DF17" s="51"/>
      <c r="DG17" s="51"/>
      <c r="DH17" s="51"/>
      <c r="DI17" s="51"/>
      <c r="DJ17" s="51"/>
      <c r="DK17" s="51"/>
      <c r="DL17" s="51"/>
      <c r="DM17" s="51"/>
      <c r="DN17" s="167"/>
      <c r="DO17" s="2"/>
      <c r="DP17" s="191" t="s">
        <v>351</v>
      </c>
      <c r="DQ17" s="51"/>
      <c r="DR17" s="51"/>
      <c r="DS17" s="51"/>
      <c r="DT17" s="51"/>
      <c r="DU17" s="51"/>
      <c r="DV17" s="51"/>
      <c r="DW17" s="51"/>
      <c r="DX17" s="51"/>
      <c r="DY17" s="51"/>
      <c r="DZ17" s="51"/>
      <c r="EA17" s="51"/>
      <c r="EB17" s="51"/>
      <c r="EC17" s="51"/>
      <c r="ED17" s="51"/>
      <c r="EE17" s="167"/>
      <c r="EF17" s="2"/>
    </row>
    <row r="18" ht="12.75" customHeight="1">
      <c r="A18" s="191" t="s">
        <v>358</v>
      </c>
      <c r="B18" s="51"/>
      <c r="C18" s="51"/>
      <c r="D18" s="51"/>
      <c r="E18" s="51"/>
      <c r="F18" s="51"/>
      <c r="G18" s="51"/>
      <c r="H18" s="51"/>
      <c r="I18" s="51"/>
      <c r="J18" s="51"/>
      <c r="K18" s="51"/>
      <c r="L18" s="51"/>
      <c r="M18" s="51"/>
      <c r="N18" s="51"/>
      <c r="O18" s="51"/>
      <c r="P18" s="167"/>
      <c r="Q18" s="2"/>
      <c r="R18" s="191" t="s">
        <v>358</v>
      </c>
      <c r="S18" s="51"/>
      <c r="T18" s="51"/>
      <c r="U18" s="51"/>
      <c r="V18" s="51"/>
      <c r="W18" s="51"/>
      <c r="X18" s="51"/>
      <c r="Y18" s="51"/>
      <c r="Z18" s="51"/>
      <c r="AA18" s="51"/>
      <c r="AB18" s="51"/>
      <c r="AC18" s="51"/>
      <c r="AD18" s="51"/>
      <c r="AE18" s="51"/>
      <c r="AF18" s="51"/>
      <c r="AG18" s="167"/>
      <c r="AH18" s="2"/>
      <c r="AI18" s="191" t="s">
        <v>358</v>
      </c>
      <c r="AJ18" s="51"/>
      <c r="AK18" s="51"/>
      <c r="AL18" s="51"/>
      <c r="AM18" s="51"/>
      <c r="AN18" s="51"/>
      <c r="AO18" s="51"/>
      <c r="AP18" s="51"/>
      <c r="AQ18" s="51"/>
      <c r="AR18" s="51"/>
      <c r="AS18" s="51"/>
      <c r="AT18" s="51"/>
      <c r="AU18" s="51"/>
      <c r="AV18" s="51"/>
      <c r="AW18" s="51"/>
      <c r="AX18" s="167"/>
      <c r="AY18" s="2"/>
      <c r="AZ18" s="191" t="s">
        <v>358</v>
      </c>
      <c r="BA18" s="51"/>
      <c r="BB18" s="51"/>
      <c r="BC18" s="51"/>
      <c r="BD18" s="51"/>
      <c r="BE18" s="51"/>
      <c r="BF18" s="51"/>
      <c r="BG18" s="51"/>
      <c r="BH18" s="51"/>
      <c r="BI18" s="51"/>
      <c r="BJ18" s="51"/>
      <c r="BK18" s="51"/>
      <c r="BL18" s="51"/>
      <c r="BM18" s="51"/>
      <c r="BN18" s="51"/>
      <c r="BO18" s="167"/>
      <c r="BP18" s="2"/>
      <c r="BQ18" s="191" t="s">
        <v>358</v>
      </c>
      <c r="BR18" s="51"/>
      <c r="BS18" s="51"/>
      <c r="BT18" s="51"/>
      <c r="BU18" s="51"/>
      <c r="BV18" s="51"/>
      <c r="BW18" s="51"/>
      <c r="BX18" s="51"/>
      <c r="BY18" s="51"/>
      <c r="BZ18" s="51"/>
      <c r="CA18" s="51"/>
      <c r="CB18" s="51"/>
      <c r="CC18" s="51"/>
      <c r="CD18" s="51"/>
      <c r="CE18" s="51"/>
      <c r="CF18" s="167"/>
      <c r="CG18" s="2"/>
      <c r="CH18" s="191" t="s">
        <v>358</v>
      </c>
      <c r="CI18" s="51"/>
      <c r="CJ18" s="51"/>
      <c r="CK18" s="51"/>
      <c r="CL18" s="51"/>
      <c r="CM18" s="51"/>
      <c r="CN18" s="51"/>
      <c r="CO18" s="51"/>
      <c r="CP18" s="51"/>
      <c r="CQ18" s="51"/>
      <c r="CR18" s="51"/>
      <c r="CS18" s="51"/>
      <c r="CT18" s="51"/>
      <c r="CU18" s="51"/>
      <c r="CV18" s="51"/>
      <c r="CW18" s="167"/>
      <c r="CX18" s="2"/>
      <c r="CY18" s="191" t="s">
        <v>358</v>
      </c>
      <c r="CZ18" s="51"/>
      <c r="DA18" s="51"/>
      <c r="DB18" s="51"/>
      <c r="DC18" s="51"/>
      <c r="DD18" s="51"/>
      <c r="DE18" s="51"/>
      <c r="DF18" s="51"/>
      <c r="DG18" s="51"/>
      <c r="DH18" s="51"/>
      <c r="DI18" s="51"/>
      <c r="DJ18" s="51"/>
      <c r="DK18" s="51"/>
      <c r="DL18" s="51"/>
      <c r="DM18" s="51"/>
      <c r="DN18" s="167"/>
      <c r="DO18" s="2"/>
      <c r="DP18" s="191" t="s">
        <v>358</v>
      </c>
      <c r="DQ18" s="51"/>
      <c r="DR18" s="51"/>
      <c r="DS18" s="51"/>
      <c r="DT18" s="51"/>
      <c r="DU18" s="51"/>
      <c r="DV18" s="51"/>
      <c r="DW18" s="51"/>
      <c r="DX18" s="51"/>
      <c r="DY18" s="51"/>
      <c r="DZ18" s="51"/>
      <c r="EA18" s="51"/>
      <c r="EB18" s="51"/>
      <c r="EC18" s="51"/>
      <c r="ED18" s="51"/>
      <c r="EE18" s="167"/>
      <c r="EF18" s="2"/>
    </row>
    <row r="19" ht="12.75" customHeight="1">
      <c r="A19" s="191" t="s">
        <v>353</v>
      </c>
      <c r="B19" s="51"/>
      <c r="C19" s="51"/>
      <c r="D19" s="51"/>
      <c r="E19" s="51"/>
      <c r="F19" s="51"/>
      <c r="G19" s="51"/>
      <c r="H19" s="51"/>
      <c r="I19" s="51"/>
      <c r="J19" s="51"/>
      <c r="K19" s="51"/>
      <c r="L19" s="51"/>
      <c r="M19" s="51"/>
      <c r="N19" s="51"/>
      <c r="O19" s="51"/>
      <c r="P19" s="167"/>
      <c r="Q19" s="2"/>
      <c r="R19" s="191" t="s">
        <v>353</v>
      </c>
      <c r="S19" s="51"/>
      <c r="T19" s="51"/>
      <c r="U19" s="51"/>
      <c r="V19" s="51"/>
      <c r="W19" s="51"/>
      <c r="X19" s="51"/>
      <c r="Y19" s="51"/>
      <c r="Z19" s="51"/>
      <c r="AA19" s="51"/>
      <c r="AB19" s="51"/>
      <c r="AC19" s="51"/>
      <c r="AD19" s="51"/>
      <c r="AE19" s="51"/>
      <c r="AF19" s="51"/>
      <c r="AG19" s="167"/>
      <c r="AH19" s="2"/>
      <c r="AI19" s="191" t="s">
        <v>353</v>
      </c>
      <c r="AJ19" s="51"/>
      <c r="AK19" s="51"/>
      <c r="AL19" s="51"/>
      <c r="AM19" s="51"/>
      <c r="AN19" s="51"/>
      <c r="AO19" s="51"/>
      <c r="AP19" s="51"/>
      <c r="AQ19" s="51"/>
      <c r="AR19" s="51"/>
      <c r="AS19" s="51"/>
      <c r="AT19" s="51"/>
      <c r="AU19" s="51"/>
      <c r="AV19" s="51"/>
      <c r="AW19" s="51"/>
      <c r="AX19" s="167"/>
      <c r="AY19" s="2"/>
      <c r="AZ19" s="191" t="s">
        <v>353</v>
      </c>
      <c r="BA19" s="51"/>
      <c r="BB19" s="51"/>
      <c r="BC19" s="51"/>
      <c r="BD19" s="51"/>
      <c r="BE19" s="51"/>
      <c r="BF19" s="51"/>
      <c r="BG19" s="51"/>
      <c r="BH19" s="51"/>
      <c r="BI19" s="51"/>
      <c r="BJ19" s="51"/>
      <c r="BK19" s="51"/>
      <c r="BL19" s="51"/>
      <c r="BM19" s="51"/>
      <c r="BN19" s="51"/>
      <c r="BO19" s="167"/>
      <c r="BP19" s="2"/>
      <c r="BQ19" s="191" t="s">
        <v>353</v>
      </c>
      <c r="BR19" s="51"/>
      <c r="BS19" s="51"/>
      <c r="BT19" s="51"/>
      <c r="BU19" s="51"/>
      <c r="BV19" s="51"/>
      <c r="BW19" s="51"/>
      <c r="BX19" s="51"/>
      <c r="BY19" s="51"/>
      <c r="BZ19" s="51"/>
      <c r="CA19" s="51"/>
      <c r="CB19" s="51"/>
      <c r="CC19" s="51"/>
      <c r="CD19" s="51"/>
      <c r="CE19" s="51"/>
      <c r="CF19" s="167"/>
      <c r="CG19" s="2"/>
      <c r="CH19" s="191" t="s">
        <v>353</v>
      </c>
      <c r="CI19" s="51"/>
      <c r="CJ19" s="51"/>
      <c r="CK19" s="51"/>
      <c r="CL19" s="51"/>
      <c r="CM19" s="51"/>
      <c r="CN19" s="51"/>
      <c r="CO19" s="51"/>
      <c r="CP19" s="51"/>
      <c r="CQ19" s="51"/>
      <c r="CR19" s="51"/>
      <c r="CS19" s="51"/>
      <c r="CT19" s="51"/>
      <c r="CU19" s="51"/>
      <c r="CV19" s="51"/>
      <c r="CW19" s="167"/>
      <c r="CX19" s="2"/>
      <c r="CY19" s="191" t="s">
        <v>353</v>
      </c>
      <c r="CZ19" s="51"/>
      <c r="DA19" s="51"/>
      <c r="DB19" s="51"/>
      <c r="DC19" s="51"/>
      <c r="DD19" s="51"/>
      <c r="DE19" s="51"/>
      <c r="DF19" s="51"/>
      <c r="DG19" s="51"/>
      <c r="DH19" s="51"/>
      <c r="DI19" s="51"/>
      <c r="DJ19" s="51"/>
      <c r="DK19" s="51"/>
      <c r="DL19" s="51"/>
      <c r="DM19" s="51"/>
      <c r="DN19" s="167"/>
      <c r="DO19" s="2"/>
      <c r="DP19" s="191" t="s">
        <v>353</v>
      </c>
      <c r="DQ19" s="51"/>
      <c r="DR19" s="51"/>
      <c r="DS19" s="51"/>
      <c r="DT19" s="51"/>
      <c r="DU19" s="51"/>
      <c r="DV19" s="51"/>
      <c r="DW19" s="51"/>
      <c r="DX19" s="51"/>
      <c r="DY19" s="51"/>
      <c r="DZ19" s="51"/>
      <c r="EA19" s="51"/>
      <c r="EB19" s="51"/>
      <c r="EC19" s="51"/>
      <c r="ED19" s="51"/>
      <c r="EE19" s="167"/>
      <c r="EF19" s="2"/>
    </row>
    <row r="20" ht="12.75" customHeight="1">
      <c r="A20" s="191"/>
      <c r="B20" s="51"/>
      <c r="C20" s="51"/>
      <c r="D20" s="51"/>
      <c r="E20" s="51"/>
      <c r="F20" s="51"/>
      <c r="G20" s="51"/>
      <c r="H20" s="51"/>
      <c r="I20" s="51"/>
      <c r="J20" s="51"/>
      <c r="K20" s="51"/>
      <c r="L20" s="51"/>
      <c r="M20" s="51"/>
      <c r="N20" s="51"/>
      <c r="O20" s="51"/>
      <c r="P20" s="167"/>
      <c r="Q20" s="2"/>
      <c r="R20" s="191"/>
      <c r="S20" s="51"/>
      <c r="T20" s="51"/>
      <c r="U20" s="51"/>
      <c r="V20" s="51"/>
      <c r="W20" s="51"/>
      <c r="X20" s="51"/>
      <c r="Y20" s="51"/>
      <c r="Z20" s="51"/>
      <c r="AA20" s="51"/>
      <c r="AB20" s="51"/>
      <c r="AC20" s="51"/>
      <c r="AD20" s="51"/>
      <c r="AE20" s="51"/>
      <c r="AF20" s="51"/>
      <c r="AG20" s="167"/>
      <c r="AH20" s="2"/>
      <c r="AI20" s="191"/>
      <c r="AJ20" s="51"/>
      <c r="AK20" s="51"/>
      <c r="AL20" s="51"/>
      <c r="AM20" s="51"/>
      <c r="AN20" s="51"/>
      <c r="AO20" s="51"/>
      <c r="AP20" s="51"/>
      <c r="AQ20" s="51"/>
      <c r="AR20" s="51"/>
      <c r="AS20" s="51"/>
      <c r="AT20" s="51"/>
      <c r="AU20" s="51"/>
      <c r="AV20" s="51"/>
      <c r="AW20" s="51"/>
      <c r="AX20" s="167"/>
      <c r="AY20" s="2"/>
      <c r="AZ20" s="191"/>
      <c r="BA20" s="51"/>
      <c r="BB20" s="51"/>
      <c r="BC20" s="51"/>
      <c r="BD20" s="51"/>
      <c r="BE20" s="51"/>
      <c r="BF20" s="51"/>
      <c r="BG20" s="51"/>
      <c r="BH20" s="51"/>
      <c r="BI20" s="51"/>
      <c r="BJ20" s="51"/>
      <c r="BK20" s="51"/>
      <c r="BL20" s="51"/>
      <c r="BM20" s="51"/>
      <c r="BN20" s="51"/>
      <c r="BO20" s="167"/>
      <c r="BP20" s="2"/>
      <c r="BQ20" s="191"/>
      <c r="BR20" s="51"/>
      <c r="BS20" s="51"/>
      <c r="BT20" s="51"/>
      <c r="BU20" s="51"/>
      <c r="BV20" s="51"/>
      <c r="BW20" s="51"/>
      <c r="BX20" s="51"/>
      <c r="BY20" s="51"/>
      <c r="BZ20" s="51"/>
      <c r="CA20" s="51"/>
      <c r="CB20" s="51"/>
      <c r="CC20" s="51"/>
      <c r="CD20" s="51"/>
      <c r="CE20" s="51"/>
      <c r="CF20" s="167"/>
      <c r="CG20" s="2"/>
      <c r="CH20" s="191"/>
      <c r="CI20" s="51"/>
      <c r="CJ20" s="51"/>
      <c r="CK20" s="51"/>
      <c r="CL20" s="51"/>
      <c r="CM20" s="51"/>
      <c r="CN20" s="51"/>
      <c r="CO20" s="51"/>
      <c r="CP20" s="51"/>
      <c r="CQ20" s="51"/>
      <c r="CR20" s="51"/>
      <c r="CS20" s="51"/>
      <c r="CT20" s="51"/>
      <c r="CU20" s="51"/>
      <c r="CV20" s="51"/>
      <c r="CW20" s="167"/>
      <c r="CX20" s="2"/>
      <c r="CY20" s="191"/>
      <c r="CZ20" s="51"/>
      <c r="DA20" s="51"/>
      <c r="DB20" s="51"/>
      <c r="DC20" s="51"/>
      <c r="DD20" s="51"/>
      <c r="DE20" s="51"/>
      <c r="DF20" s="51"/>
      <c r="DG20" s="51"/>
      <c r="DH20" s="51"/>
      <c r="DI20" s="51"/>
      <c r="DJ20" s="51"/>
      <c r="DK20" s="51"/>
      <c r="DL20" s="51"/>
      <c r="DM20" s="51"/>
      <c r="DN20" s="167"/>
      <c r="DO20" s="2"/>
      <c r="DP20" s="191"/>
      <c r="DQ20" s="51"/>
      <c r="DR20" s="51"/>
      <c r="DS20" s="51"/>
      <c r="DT20" s="51"/>
      <c r="DU20" s="51"/>
      <c r="DV20" s="51"/>
      <c r="DW20" s="51"/>
      <c r="DX20" s="51"/>
      <c r="DY20" s="51"/>
      <c r="DZ20" s="51"/>
      <c r="EA20" s="51"/>
      <c r="EB20" s="51"/>
      <c r="EC20" s="51"/>
      <c r="ED20" s="51"/>
      <c r="EE20" s="167"/>
      <c r="EF20" s="2"/>
    </row>
    <row r="21" ht="12.75" customHeight="1">
      <c r="A21" s="191"/>
      <c r="B21" s="51"/>
      <c r="C21" s="51"/>
      <c r="D21" s="51"/>
      <c r="E21" s="51"/>
      <c r="F21" s="51"/>
      <c r="G21" s="51"/>
      <c r="H21" s="51"/>
      <c r="I21" s="51"/>
      <c r="J21" s="51"/>
      <c r="K21" s="51"/>
      <c r="L21" s="51"/>
      <c r="M21" s="51"/>
      <c r="N21" s="51"/>
      <c r="O21" s="51"/>
      <c r="P21" s="167"/>
      <c r="Q21" s="2"/>
      <c r="R21" s="191"/>
      <c r="S21" s="51"/>
      <c r="T21" s="51"/>
      <c r="U21" s="51"/>
      <c r="V21" s="51"/>
      <c r="W21" s="51"/>
      <c r="X21" s="51"/>
      <c r="Y21" s="51"/>
      <c r="Z21" s="51"/>
      <c r="AA21" s="51"/>
      <c r="AB21" s="51"/>
      <c r="AC21" s="51"/>
      <c r="AD21" s="51"/>
      <c r="AE21" s="51"/>
      <c r="AF21" s="51"/>
      <c r="AG21" s="167"/>
      <c r="AH21" s="2"/>
      <c r="AI21" s="191"/>
      <c r="AJ21" s="51"/>
      <c r="AK21" s="51"/>
      <c r="AL21" s="51"/>
      <c r="AM21" s="51"/>
      <c r="AN21" s="51"/>
      <c r="AO21" s="51"/>
      <c r="AP21" s="51"/>
      <c r="AQ21" s="51"/>
      <c r="AR21" s="51"/>
      <c r="AS21" s="51"/>
      <c r="AT21" s="51"/>
      <c r="AU21" s="51"/>
      <c r="AV21" s="51"/>
      <c r="AW21" s="51"/>
      <c r="AX21" s="167"/>
      <c r="AY21" s="2"/>
      <c r="AZ21" s="191"/>
      <c r="BA21" s="51"/>
      <c r="BB21" s="51"/>
      <c r="BC21" s="51"/>
      <c r="BD21" s="51"/>
      <c r="BE21" s="51"/>
      <c r="BF21" s="51"/>
      <c r="BG21" s="51"/>
      <c r="BH21" s="51"/>
      <c r="BI21" s="51"/>
      <c r="BJ21" s="51"/>
      <c r="BK21" s="51"/>
      <c r="BL21" s="51"/>
      <c r="BM21" s="51"/>
      <c r="BN21" s="51"/>
      <c r="BO21" s="167"/>
      <c r="BP21" s="2"/>
      <c r="BQ21" s="191"/>
      <c r="BR21" s="51"/>
      <c r="BS21" s="51"/>
      <c r="BT21" s="51"/>
      <c r="BU21" s="51"/>
      <c r="BV21" s="51"/>
      <c r="BW21" s="51"/>
      <c r="BX21" s="51"/>
      <c r="BY21" s="51"/>
      <c r="BZ21" s="51"/>
      <c r="CA21" s="51"/>
      <c r="CB21" s="51"/>
      <c r="CC21" s="51"/>
      <c r="CD21" s="51"/>
      <c r="CE21" s="51"/>
      <c r="CF21" s="167"/>
      <c r="CG21" s="2"/>
      <c r="CH21" s="191"/>
      <c r="CI21" s="51"/>
      <c r="CJ21" s="51"/>
      <c r="CK21" s="51"/>
      <c r="CL21" s="51"/>
      <c r="CM21" s="51"/>
      <c r="CN21" s="51"/>
      <c r="CO21" s="51"/>
      <c r="CP21" s="51"/>
      <c r="CQ21" s="51"/>
      <c r="CR21" s="51"/>
      <c r="CS21" s="51"/>
      <c r="CT21" s="51"/>
      <c r="CU21" s="51"/>
      <c r="CV21" s="51"/>
      <c r="CW21" s="167"/>
      <c r="CX21" s="2"/>
      <c r="CY21" s="191"/>
      <c r="CZ21" s="51"/>
      <c r="DA21" s="51"/>
      <c r="DB21" s="51"/>
      <c r="DC21" s="51"/>
      <c r="DD21" s="51"/>
      <c r="DE21" s="51"/>
      <c r="DF21" s="51"/>
      <c r="DG21" s="51"/>
      <c r="DH21" s="51"/>
      <c r="DI21" s="51"/>
      <c r="DJ21" s="51"/>
      <c r="DK21" s="51"/>
      <c r="DL21" s="51"/>
      <c r="DM21" s="51"/>
      <c r="DN21" s="167"/>
      <c r="DO21" s="2"/>
      <c r="DP21" s="191"/>
      <c r="DQ21" s="51"/>
      <c r="DR21" s="51"/>
      <c r="DS21" s="51"/>
      <c r="DT21" s="51"/>
      <c r="DU21" s="51"/>
      <c r="DV21" s="51"/>
      <c r="DW21" s="51"/>
      <c r="DX21" s="51"/>
      <c r="DY21" s="51"/>
      <c r="DZ21" s="51"/>
      <c r="EA21" s="51"/>
      <c r="EB21" s="51"/>
      <c r="EC21" s="51"/>
      <c r="ED21" s="51"/>
      <c r="EE21" s="167"/>
      <c r="EF21" s="2"/>
    </row>
    <row r="22" ht="12.75" customHeight="1">
      <c r="A22" s="191"/>
      <c r="B22" s="51"/>
      <c r="C22" s="51"/>
      <c r="D22" s="51"/>
      <c r="E22" s="51"/>
      <c r="F22" s="51"/>
      <c r="G22" s="51"/>
      <c r="H22" s="51"/>
      <c r="I22" s="51"/>
      <c r="J22" s="51"/>
      <c r="K22" s="51"/>
      <c r="L22" s="51"/>
      <c r="M22" s="51"/>
      <c r="N22" s="51"/>
      <c r="O22" s="51"/>
      <c r="P22" s="167"/>
      <c r="Q22" s="2"/>
      <c r="R22" s="191"/>
      <c r="S22" s="51"/>
      <c r="T22" s="51"/>
      <c r="U22" s="51"/>
      <c r="V22" s="51"/>
      <c r="W22" s="51"/>
      <c r="X22" s="51"/>
      <c r="Y22" s="51"/>
      <c r="Z22" s="51"/>
      <c r="AA22" s="51"/>
      <c r="AB22" s="51"/>
      <c r="AC22" s="51"/>
      <c r="AD22" s="51"/>
      <c r="AE22" s="51"/>
      <c r="AF22" s="51"/>
      <c r="AG22" s="167"/>
      <c r="AH22" s="2"/>
      <c r="AI22" s="191"/>
      <c r="AJ22" s="51"/>
      <c r="AK22" s="51"/>
      <c r="AL22" s="51"/>
      <c r="AM22" s="51"/>
      <c r="AN22" s="51"/>
      <c r="AO22" s="51"/>
      <c r="AP22" s="51"/>
      <c r="AQ22" s="51"/>
      <c r="AR22" s="51"/>
      <c r="AS22" s="51"/>
      <c r="AT22" s="51"/>
      <c r="AU22" s="51"/>
      <c r="AV22" s="51"/>
      <c r="AW22" s="51"/>
      <c r="AX22" s="167"/>
      <c r="AY22" s="2"/>
      <c r="AZ22" s="191"/>
      <c r="BA22" s="51"/>
      <c r="BB22" s="51"/>
      <c r="BC22" s="51"/>
      <c r="BD22" s="51"/>
      <c r="BE22" s="51"/>
      <c r="BF22" s="51"/>
      <c r="BG22" s="51"/>
      <c r="BH22" s="51"/>
      <c r="BI22" s="51"/>
      <c r="BJ22" s="51"/>
      <c r="BK22" s="51"/>
      <c r="BL22" s="51"/>
      <c r="BM22" s="51"/>
      <c r="BN22" s="51"/>
      <c r="BO22" s="167"/>
      <c r="BP22" s="2"/>
      <c r="BQ22" s="191"/>
      <c r="BR22" s="51"/>
      <c r="BS22" s="51"/>
      <c r="BT22" s="51"/>
      <c r="BU22" s="51"/>
      <c r="BV22" s="51"/>
      <c r="BW22" s="51"/>
      <c r="BX22" s="51"/>
      <c r="BY22" s="51"/>
      <c r="BZ22" s="51"/>
      <c r="CA22" s="51"/>
      <c r="CB22" s="51"/>
      <c r="CC22" s="51"/>
      <c r="CD22" s="51"/>
      <c r="CE22" s="51"/>
      <c r="CF22" s="167"/>
      <c r="CG22" s="2"/>
      <c r="CH22" s="191"/>
      <c r="CI22" s="51"/>
      <c r="CJ22" s="51"/>
      <c r="CK22" s="51"/>
      <c r="CL22" s="51"/>
      <c r="CM22" s="51"/>
      <c r="CN22" s="51"/>
      <c r="CO22" s="51"/>
      <c r="CP22" s="51"/>
      <c r="CQ22" s="51"/>
      <c r="CR22" s="51"/>
      <c r="CS22" s="51"/>
      <c r="CT22" s="51"/>
      <c r="CU22" s="51"/>
      <c r="CV22" s="51"/>
      <c r="CW22" s="167"/>
      <c r="CX22" s="2"/>
      <c r="CY22" s="191"/>
      <c r="CZ22" s="51"/>
      <c r="DA22" s="51"/>
      <c r="DB22" s="51"/>
      <c r="DC22" s="51"/>
      <c r="DD22" s="51"/>
      <c r="DE22" s="51"/>
      <c r="DF22" s="51"/>
      <c r="DG22" s="51"/>
      <c r="DH22" s="51"/>
      <c r="DI22" s="51"/>
      <c r="DJ22" s="51"/>
      <c r="DK22" s="51"/>
      <c r="DL22" s="51"/>
      <c r="DM22" s="51"/>
      <c r="DN22" s="167"/>
      <c r="DO22" s="2"/>
      <c r="DP22" s="191"/>
      <c r="DQ22" s="51"/>
      <c r="DR22" s="51"/>
      <c r="DS22" s="51"/>
      <c r="DT22" s="51"/>
      <c r="DU22" s="51"/>
      <c r="DV22" s="51"/>
      <c r="DW22" s="51"/>
      <c r="DX22" s="51"/>
      <c r="DY22" s="51"/>
      <c r="DZ22" s="51"/>
      <c r="EA22" s="51"/>
      <c r="EB22" s="51"/>
      <c r="EC22" s="51"/>
      <c r="ED22" s="51"/>
      <c r="EE22" s="167"/>
      <c r="EF22" s="2"/>
    </row>
    <row r="23" ht="12.75" customHeight="1">
      <c r="A23" s="191"/>
      <c r="B23" s="51"/>
      <c r="C23" s="51"/>
      <c r="D23" s="51"/>
      <c r="E23" s="51"/>
      <c r="F23" s="51"/>
      <c r="G23" s="51"/>
      <c r="H23" s="51"/>
      <c r="I23" s="51"/>
      <c r="J23" s="51"/>
      <c r="K23" s="51"/>
      <c r="L23" s="51"/>
      <c r="M23" s="51"/>
      <c r="N23" s="51"/>
      <c r="O23" s="51"/>
      <c r="P23" s="167"/>
      <c r="Q23" s="2"/>
      <c r="R23" s="191"/>
      <c r="S23" s="51"/>
      <c r="T23" s="51"/>
      <c r="U23" s="51"/>
      <c r="V23" s="51"/>
      <c r="W23" s="51"/>
      <c r="X23" s="51"/>
      <c r="Y23" s="51"/>
      <c r="Z23" s="51"/>
      <c r="AA23" s="51"/>
      <c r="AB23" s="51"/>
      <c r="AC23" s="51"/>
      <c r="AD23" s="51"/>
      <c r="AE23" s="51"/>
      <c r="AF23" s="51"/>
      <c r="AG23" s="167"/>
      <c r="AH23" s="2"/>
      <c r="AI23" s="191"/>
      <c r="AJ23" s="51"/>
      <c r="AK23" s="51"/>
      <c r="AL23" s="51"/>
      <c r="AM23" s="51"/>
      <c r="AN23" s="51"/>
      <c r="AO23" s="51"/>
      <c r="AP23" s="51"/>
      <c r="AQ23" s="51"/>
      <c r="AR23" s="51"/>
      <c r="AS23" s="51"/>
      <c r="AT23" s="51"/>
      <c r="AU23" s="51"/>
      <c r="AV23" s="51"/>
      <c r="AW23" s="51"/>
      <c r="AX23" s="167"/>
      <c r="AY23" s="2"/>
      <c r="AZ23" s="191"/>
      <c r="BA23" s="51"/>
      <c r="BB23" s="51"/>
      <c r="BC23" s="51"/>
      <c r="BD23" s="51"/>
      <c r="BE23" s="51"/>
      <c r="BF23" s="51"/>
      <c r="BG23" s="51"/>
      <c r="BH23" s="51"/>
      <c r="BI23" s="51"/>
      <c r="BJ23" s="51"/>
      <c r="BK23" s="51"/>
      <c r="BL23" s="51"/>
      <c r="BM23" s="51"/>
      <c r="BN23" s="51"/>
      <c r="BO23" s="167"/>
      <c r="BP23" s="2"/>
      <c r="BQ23" s="191"/>
      <c r="BR23" s="51"/>
      <c r="BS23" s="51"/>
      <c r="BT23" s="51"/>
      <c r="BU23" s="51"/>
      <c r="BV23" s="51"/>
      <c r="BW23" s="51"/>
      <c r="BX23" s="51"/>
      <c r="BY23" s="51"/>
      <c r="BZ23" s="51"/>
      <c r="CA23" s="51"/>
      <c r="CB23" s="51"/>
      <c r="CC23" s="51"/>
      <c r="CD23" s="51"/>
      <c r="CE23" s="51"/>
      <c r="CF23" s="167"/>
      <c r="CG23" s="2"/>
      <c r="CH23" s="191"/>
      <c r="CI23" s="51"/>
      <c r="CJ23" s="51"/>
      <c r="CK23" s="51"/>
      <c r="CL23" s="51"/>
      <c r="CM23" s="51"/>
      <c r="CN23" s="51"/>
      <c r="CO23" s="51"/>
      <c r="CP23" s="51"/>
      <c r="CQ23" s="51"/>
      <c r="CR23" s="51"/>
      <c r="CS23" s="51"/>
      <c r="CT23" s="51"/>
      <c r="CU23" s="51"/>
      <c r="CV23" s="51"/>
      <c r="CW23" s="167"/>
      <c r="CX23" s="2"/>
      <c r="CY23" s="191"/>
      <c r="CZ23" s="51"/>
      <c r="DA23" s="51"/>
      <c r="DB23" s="51"/>
      <c r="DC23" s="51"/>
      <c r="DD23" s="51"/>
      <c r="DE23" s="51"/>
      <c r="DF23" s="51"/>
      <c r="DG23" s="51"/>
      <c r="DH23" s="51"/>
      <c r="DI23" s="51"/>
      <c r="DJ23" s="51"/>
      <c r="DK23" s="51"/>
      <c r="DL23" s="51"/>
      <c r="DM23" s="51"/>
      <c r="DN23" s="167"/>
      <c r="DO23" s="2"/>
      <c r="DP23" s="191"/>
      <c r="DQ23" s="51"/>
      <c r="DR23" s="51"/>
      <c r="DS23" s="51"/>
      <c r="DT23" s="51"/>
      <c r="DU23" s="51"/>
      <c r="DV23" s="51"/>
      <c r="DW23" s="51"/>
      <c r="DX23" s="51"/>
      <c r="DY23" s="51"/>
      <c r="DZ23" s="51"/>
      <c r="EA23" s="51"/>
      <c r="EB23" s="51"/>
      <c r="EC23" s="51"/>
      <c r="ED23" s="51"/>
      <c r="EE23" s="167"/>
      <c r="EF23" s="2"/>
    </row>
    <row r="24" ht="12.75" customHeight="1">
      <c r="A24" s="191"/>
      <c r="B24" s="51"/>
      <c r="C24" s="51"/>
      <c r="D24" s="51"/>
      <c r="E24" s="51"/>
      <c r="F24" s="51"/>
      <c r="G24" s="51"/>
      <c r="H24" s="51"/>
      <c r="I24" s="51"/>
      <c r="J24" s="51"/>
      <c r="K24" s="51"/>
      <c r="L24" s="51"/>
      <c r="M24" s="51"/>
      <c r="N24" s="51"/>
      <c r="O24" s="51"/>
      <c r="P24" s="167"/>
      <c r="Q24" s="2"/>
      <c r="R24" s="191"/>
      <c r="S24" s="51"/>
      <c r="T24" s="51"/>
      <c r="U24" s="51"/>
      <c r="V24" s="51"/>
      <c r="W24" s="51"/>
      <c r="X24" s="51"/>
      <c r="Y24" s="51"/>
      <c r="Z24" s="51"/>
      <c r="AA24" s="51"/>
      <c r="AB24" s="51"/>
      <c r="AC24" s="51"/>
      <c r="AD24" s="51"/>
      <c r="AE24" s="51"/>
      <c r="AF24" s="51"/>
      <c r="AG24" s="167"/>
      <c r="AH24" s="2"/>
      <c r="AI24" s="191"/>
      <c r="AJ24" s="51"/>
      <c r="AK24" s="51"/>
      <c r="AL24" s="51"/>
      <c r="AM24" s="51"/>
      <c r="AN24" s="51"/>
      <c r="AO24" s="51"/>
      <c r="AP24" s="51"/>
      <c r="AQ24" s="51"/>
      <c r="AR24" s="51"/>
      <c r="AS24" s="51"/>
      <c r="AT24" s="51"/>
      <c r="AU24" s="51"/>
      <c r="AV24" s="51"/>
      <c r="AW24" s="51"/>
      <c r="AX24" s="167"/>
      <c r="AY24" s="2"/>
      <c r="AZ24" s="191"/>
      <c r="BA24" s="51"/>
      <c r="BB24" s="51"/>
      <c r="BC24" s="51"/>
      <c r="BD24" s="51"/>
      <c r="BE24" s="51"/>
      <c r="BF24" s="51"/>
      <c r="BG24" s="51"/>
      <c r="BH24" s="51"/>
      <c r="BI24" s="51"/>
      <c r="BJ24" s="51"/>
      <c r="BK24" s="51"/>
      <c r="BL24" s="51"/>
      <c r="BM24" s="51"/>
      <c r="BN24" s="51"/>
      <c r="BO24" s="167"/>
      <c r="BP24" s="2"/>
      <c r="BQ24" s="191"/>
      <c r="BR24" s="51"/>
      <c r="BS24" s="51"/>
      <c r="BT24" s="51"/>
      <c r="BU24" s="51"/>
      <c r="BV24" s="51"/>
      <c r="BW24" s="51"/>
      <c r="BX24" s="51"/>
      <c r="BY24" s="51"/>
      <c r="BZ24" s="51"/>
      <c r="CA24" s="51"/>
      <c r="CB24" s="51"/>
      <c r="CC24" s="51"/>
      <c r="CD24" s="51"/>
      <c r="CE24" s="51"/>
      <c r="CF24" s="167"/>
      <c r="CG24" s="2"/>
      <c r="CH24" s="191"/>
      <c r="CI24" s="51"/>
      <c r="CJ24" s="51"/>
      <c r="CK24" s="51"/>
      <c r="CL24" s="51"/>
      <c r="CM24" s="51"/>
      <c r="CN24" s="51"/>
      <c r="CO24" s="51"/>
      <c r="CP24" s="51"/>
      <c r="CQ24" s="51"/>
      <c r="CR24" s="51"/>
      <c r="CS24" s="51"/>
      <c r="CT24" s="51"/>
      <c r="CU24" s="51"/>
      <c r="CV24" s="51"/>
      <c r="CW24" s="167"/>
      <c r="CX24" s="2"/>
      <c r="CY24" s="191"/>
      <c r="CZ24" s="51"/>
      <c r="DA24" s="51"/>
      <c r="DB24" s="51"/>
      <c r="DC24" s="51"/>
      <c r="DD24" s="51"/>
      <c r="DE24" s="51"/>
      <c r="DF24" s="51"/>
      <c r="DG24" s="51"/>
      <c r="DH24" s="51"/>
      <c r="DI24" s="51"/>
      <c r="DJ24" s="51"/>
      <c r="DK24" s="51"/>
      <c r="DL24" s="51"/>
      <c r="DM24" s="51"/>
      <c r="DN24" s="167"/>
      <c r="DO24" s="2"/>
      <c r="DP24" s="191"/>
      <c r="DQ24" s="51"/>
      <c r="DR24" s="51"/>
      <c r="DS24" s="51"/>
      <c r="DT24" s="51"/>
      <c r="DU24" s="51"/>
      <c r="DV24" s="51"/>
      <c r="DW24" s="51"/>
      <c r="DX24" s="51"/>
      <c r="DY24" s="51"/>
      <c r="DZ24" s="51"/>
      <c r="EA24" s="51"/>
      <c r="EB24" s="51"/>
      <c r="EC24" s="51"/>
      <c r="ED24" s="51"/>
      <c r="EE24" s="167"/>
      <c r="EF24" s="2"/>
    </row>
    <row r="25" ht="12.75" customHeight="1">
      <c r="A25" s="191"/>
      <c r="B25" s="51"/>
      <c r="C25" s="51"/>
      <c r="D25" s="51"/>
      <c r="E25" s="51"/>
      <c r="F25" s="51"/>
      <c r="G25" s="51"/>
      <c r="H25" s="51"/>
      <c r="I25" s="51"/>
      <c r="J25" s="51"/>
      <c r="K25" s="51"/>
      <c r="L25" s="51"/>
      <c r="M25" s="51"/>
      <c r="N25" s="51"/>
      <c r="O25" s="51"/>
      <c r="P25" s="167"/>
      <c r="Q25" s="2"/>
      <c r="R25" s="191"/>
      <c r="S25" s="51"/>
      <c r="T25" s="51"/>
      <c r="U25" s="51"/>
      <c r="V25" s="51"/>
      <c r="W25" s="51"/>
      <c r="X25" s="51"/>
      <c r="Y25" s="51"/>
      <c r="Z25" s="51"/>
      <c r="AA25" s="51"/>
      <c r="AB25" s="51"/>
      <c r="AC25" s="51"/>
      <c r="AD25" s="51"/>
      <c r="AE25" s="51"/>
      <c r="AF25" s="51"/>
      <c r="AG25" s="167"/>
      <c r="AH25" s="2"/>
      <c r="AI25" s="191"/>
      <c r="AJ25" s="51"/>
      <c r="AK25" s="51"/>
      <c r="AL25" s="51"/>
      <c r="AM25" s="51"/>
      <c r="AN25" s="51"/>
      <c r="AO25" s="51"/>
      <c r="AP25" s="51"/>
      <c r="AQ25" s="51"/>
      <c r="AR25" s="51"/>
      <c r="AS25" s="51"/>
      <c r="AT25" s="51"/>
      <c r="AU25" s="51"/>
      <c r="AV25" s="51"/>
      <c r="AW25" s="51"/>
      <c r="AX25" s="167"/>
      <c r="AY25" s="2"/>
      <c r="AZ25" s="191"/>
      <c r="BA25" s="51"/>
      <c r="BB25" s="51"/>
      <c r="BC25" s="51"/>
      <c r="BD25" s="51"/>
      <c r="BE25" s="51"/>
      <c r="BF25" s="51"/>
      <c r="BG25" s="51"/>
      <c r="BH25" s="51"/>
      <c r="BI25" s="51"/>
      <c r="BJ25" s="51"/>
      <c r="BK25" s="51"/>
      <c r="BL25" s="51"/>
      <c r="BM25" s="51"/>
      <c r="BN25" s="51"/>
      <c r="BO25" s="167"/>
      <c r="BP25" s="2"/>
      <c r="BQ25" s="191"/>
      <c r="BR25" s="51"/>
      <c r="BS25" s="51"/>
      <c r="BT25" s="51"/>
      <c r="BU25" s="51"/>
      <c r="BV25" s="51"/>
      <c r="BW25" s="51"/>
      <c r="BX25" s="51"/>
      <c r="BY25" s="51"/>
      <c r="BZ25" s="51"/>
      <c r="CA25" s="51"/>
      <c r="CB25" s="51"/>
      <c r="CC25" s="51"/>
      <c r="CD25" s="51"/>
      <c r="CE25" s="51"/>
      <c r="CF25" s="167"/>
      <c r="CG25" s="2"/>
      <c r="CH25" s="191"/>
      <c r="CI25" s="51"/>
      <c r="CJ25" s="51"/>
      <c r="CK25" s="51"/>
      <c r="CL25" s="51"/>
      <c r="CM25" s="51"/>
      <c r="CN25" s="51"/>
      <c r="CO25" s="51"/>
      <c r="CP25" s="51"/>
      <c r="CQ25" s="51"/>
      <c r="CR25" s="51"/>
      <c r="CS25" s="51"/>
      <c r="CT25" s="51"/>
      <c r="CU25" s="51"/>
      <c r="CV25" s="51"/>
      <c r="CW25" s="167"/>
      <c r="CX25" s="2"/>
      <c r="CY25" s="191"/>
      <c r="CZ25" s="51"/>
      <c r="DA25" s="51"/>
      <c r="DB25" s="51"/>
      <c r="DC25" s="51"/>
      <c r="DD25" s="51"/>
      <c r="DE25" s="51"/>
      <c r="DF25" s="51"/>
      <c r="DG25" s="51"/>
      <c r="DH25" s="51"/>
      <c r="DI25" s="51"/>
      <c r="DJ25" s="51"/>
      <c r="DK25" s="51"/>
      <c r="DL25" s="51"/>
      <c r="DM25" s="51"/>
      <c r="DN25" s="167"/>
      <c r="DO25" s="2"/>
      <c r="DP25" s="191"/>
      <c r="DQ25" s="51"/>
      <c r="DR25" s="51"/>
      <c r="DS25" s="51"/>
      <c r="DT25" s="51"/>
      <c r="DU25" s="51"/>
      <c r="DV25" s="51"/>
      <c r="DW25" s="51"/>
      <c r="DX25" s="51"/>
      <c r="DY25" s="51"/>
      <c r="DZ25" s="51"/>
      <c r="EA25" s="51"/>
      <c r="EB25" s="51"/>
      <c r="EC25" s="51"/>
      <c r="ED25" s="51"/>
      <c r="EE25" s="167"/>
      <c r="EF25" s="2"/>
    </row>
    <row r="26" ht="12.75" customHeight="1">
      <c r="A26" s="191"/>
      <c r="B26" s="51"/>
      <c r="C26" s="51"/>
      <c r="D26" s="51"/>
      <c r="E26" s="51"/>
      <c r="F26" s="51"/>
      <c r="G26" s="51"/>
      <c r="H26" s="51"/>
      <c r="I26" s="51"/>
      <c r="J26" s="51"/>
      <c r="K26" s="51"/>
      <c r="L26" s="51"/>
      <c r="M26" s="51"/>
      <c r="N26" s="51"/>
      <c r="O26" s="51"/>
      <c r="P26" s="167"/>
      <c r="Q26" s="2"/>
      <c r="R26" s="191"/>
      <c r="S26" s="51"/>
      <c r="T26" s="51"/>
      <c r="U26" s="51"/>
      <c r="V26" s="51"/>
      <c r="W26" s="51"/>
      <c r="X26" s="51"/>
      <c r="Y26" s="51"/>
      <c r="Z26" s="51"/>
      <c r="AA26" s="51"/>
      <c r="AB26" s="51"/>
      <c r="AC26" s="51"/>
      <c r="AD26" s="51"/>
      <c r="AE26" s="51"/>
      <c r="AF26" s="51"/>
      <c r="AG26" s="167"/>
      <c r="AH26" s="2"/>
      <c r="AI26" s="191"/>
      <c r="AJ26" s="51"/>
      <c r="AK26" s="51"/>
      <c r="AL26" s="51"/>
      <c r="AM26" s="51"/>
      <c r="AN26" s="51"/>
      <c r="AO26" s="51"/>
      <c r="AP26" s="51"/>
      <c r="AQ26" s="51"/>
      <c r="AR26" s="51"/>
      <c r="AS26" s="51"/>
      <c r="AT26" s="51"/>
      <c r="AU26" s="51"/>
      <c r="AV26" s="51"/>
      <c r="AW26" s="51"/>
      <c r="AX26" s="167"/>
      <c r="AY26" s="2"/>
      <c r="AZ26" s="191"/>
      <c r="BA26" s="51"/>
      <c r="BB26" s="51"/>
      <c r="BC26" s="51"/>
      <c r="BD26" s="51"/>
      <c r="BE26" s="51"/>
      <c r="BF26" s="51"/>
      <c r="BG26" s="51"/>
      <c r="BH26" s="51"/>
      <c r="BI26" s="51"/>
      <c r="BJ26" s="51"/>
      <c r="BK26" s="51"/>
      <c r="BL26" s="51"/>
      <c r="BM26" s="51"/>
      <c r="BN26" s="51"/>
      <c r="BO26" s="167"/>
      <c r="BP26" s="2"/>
      <c r="BQ26" s="191"/>
      <c r="BR26" s="51"/>
      <c r="BS26" s="51"/>
      <c r="BT26" s="51"/>
      <c r="BU26" s="51"/>
      <c r="BV26" s="51"/>
      <c r="BW26" s="51"/>
      <c r="BX26" s="51"/>
      <c r="BY26" s="51"/>
      <c r="BZ26" s="51"/>
      <c r="CA26" s="51"/>
      <c r="CB26" s="51"/>
      <c r="CC26" s="51"/>
      <c r="CD26" s="51"/>
      <c r="CE26" s="51"/>
      <c r="CF26" s="167"/>
      <c r="CG26" s="2"/>
      <c r="CH26" s="191"/>
      <c r="CI26" s="51"/>
      <c r="CJ26" s="51"/>
      <c r="CK26" s="51"/>
      <c r="CL26" s="51"/>
      <c r="CM26" s="51"/>
      <c r="CN26" s="51"/>
      <c r="CO26" s="51"/>
      <c r="CP26" s="51"/>
      <c r="CQ26" s="51"/>
      <c r="CR26" s="51"/>
      <c r="CS26" s="51"/>
      <c r="CT26" s="51"/>
      <c r="CU26" s="51"/>
      <c r="CV26" s="51"/>
      <c r="CW26" s="167"/>
      <c r="CX26" s="2"/>
      <c r="CY26" s="191"/>
      <c r="CZ26" s="51"/>
      <c r="DA26" s="51"/>
      <c r="DB26" s="51"/>
      <c r="DC26" s="51"/>
      <c r="DD26" s="51"/>
      <c r="DE26" s="51"/>
      <c r="DF26" s="51"/>
      <c r="DG26" s="51"/>
      <c r="DH26" s="51"/>
      <c r="DI26" s="51"/>
      <c r="DJ26" s="51"/>
      <c r="DK26" s="51"/>
      <c r="DL26" s="51"/>
      <c r="DM26" s="51"/>
      <c r="DN26" s="167"/>
      <c r="DO26" s="2"/>
      <c r="DP26" s="191"/>
      <c r="DQ26" s="51"/>
      <c r="DR26" s="51"/>
      <c r="DS26" s="51"/>
      <c r="DT26" s="51"/>
      <c r="DU26" s="51"/>
      <c r="DV26" s="51"/>
      <c r="DW26" s="51"/>
      <c r="DX26" s="51"/>
      <c r="DY26" s="51"/>
      <c r="DZ26" s="51"/>
      <c r="EA26" s="51"/>
      <c r="EB26" s="51"/>
      <c r="EC26" s="51"/>
      <c r="ED26" s="51"/>
      <c r="EE26" s="167"/>
      <c r="EF26" s="2"/>
    </row>
    <row r="27" ht="12.75" customHeight="1">
      <c r="A27" s="191"/>
      <c r="B27" s="51"/>
      <c r="C27" s="51"/>
      <c r="D27" s="51"/>
      <c r="E27" s="51"/>
      <c r="F27" s="51"/>
      <c r="G27" s="51"/>
      <c r="H27" s="51"/>
      <c r="I27" s="51"/>
      <c r="J27" s="51"/>
      <c r="K27" s="51"/>
      <c r="L27" s="51"/>
      <c r="M27" s="51"/>
      <c r="N27" s="51"/>
      <c r="O27" s="51"/>
      <c r="P27" s="167"/>
      <c r="Q27" s="2"/>
      <c r="R27" s="191"/>
      <c r="S27" s="51"/>
      <c r="T27" s="51"/>
      <c r="U27" s="51"/>
      <c r="V27" s="51"/>
      <c r="W27" s="51"/>
      <c r="X27" s="51"/>
      <c r="Y27" s="51"/>
      <c r="Z27" s="51"/>
      <c r="AA27" s="51"/>
      <c r="AB27" s="51"/>
      <c r="AC27" s="51"/>
      <c r="AD27" s="51"/>
      <c r="AE27" s="51"/>
      <c r="AF27" s="51"/>
      <c r="AG27" s="167"/>
      <c r="AH27" s="2"/>
      <c r="AI27" s="191"/>
      <c r="AJ27" s="51"/>
      <c r="AK27" s="51"/>
      <c r="AL27" s="51"/>
      <c r="AM27" s="51"/>
      <c r="AN27" s="51"/>
      <c r="AO27" s="51"/>
      <c r="AP27" s="51"/>
      <c r="AQ27" s="51"/>
      <c r="AR27" s="51"/>
      <c r="AS27" s="51"/>
      <c r="AT27" s="51"/>
      <c r="AU27" s="51"/>
      <c r="AV27" s="51"/>
      <c r="AW27" s="51"/>
      <c r="AX27" s="167"/>
      <c r="AY27" s="2"/>
      <c r="AZ27" s="191"/>
      <c r="BA27" s="51"/>
      <c r="BB27" s="51"/>
      <c r="BC27" s="51"/>
      <c r="BD27" s="51"/>
      <c r="BE27" s="51"/>
      <c r="BF27" s="51"/>
      <c r="BG27" s="51"/>
      <c r="BH27" s="51"/>
      <c r="BI27" s="51"/>
      <c r="BJ27" s="51"/>
      <c r="BK27" s="51"/>
      <c r="BL27" s="51"/>
      <c r="BM27" s="51"/>
      <c r="BN27" s="51"/>
      <c r="BO27" s="167"/>
      <c r="BP27" s="2"/>
      <c r="BQ27" s="191"/>
      <c r="BR27" s="51"/>
      <c r="BS27" s="51"/>
      <c r="BT27" s="51"/>
      <c r="BU27" s="51"/>
      <c r="BV27" s="51"/>
      <c r="BW27" s="51"/>
      <c r="BX27" s="51"/>
      <c r="BY27" s="51"/>
      <c r="BZ27" s="51"/>
      <c r="CA27" s="51"/>
      <c r="CB27" s="51"/>
      <c r="CC27" s="51"/>
      <c r="CD27" s="51"/>
      <c r="CE27" s="51"/>
      <c r="CF27" s="167"/>
      <c r="CG27" s="2"/>
      <c r="CH27" s="191"/>
      <c r="CI27" s="51"/>
      <c r="CJ27" s="51"/>
      <c r="CK27" s="51"/>
      <c r="CL27" s="51"/>
      <c r="CM27" s="51"/>
      <c r="CN27" s="51"/>
      <c r="CO27" s="51"/>
      <c r="CP27" s="51"/>
      <c r="CQ27" s="51"/>
      <c r="CR27" s="51"/>
      <c r="CS27" s="51"/>
      <c r="CT27" s="51"/>
      <c r="CU27" s="51"/>
      <c r="CV27" s="51"/>
      <c r="CW27" s="167"/>
      <c r="CX27" s="2"/>
      <c r="CY27" s="191"/>
      <c r="CZ27" s="51"/>
      <c r="DA27" s="51"/>
      <c r="DB27" s="51"/>
      <c r="DC27" s="51"/>
      <c r="DD27" s="51"/>
      <c r="DE27" s="51"/>
      <c r="DF27" s="51"/>
      <c r="DG27" s="51"/>
      <c r="DH27" s="51"/>
      <c r="DI27" s="51"/>
      <c r="DJ27" s="51"/>
      <c r="DK27" s="51"/>
      <c r="DL27" s="51"/>
      <c r="DM27" s="51"/>
      <c r="DN27" s="167"/>
      <c r="DO27" s="2"/>
      <c r="DP27" s="191"/>
      <c r="DQ27" s="51"/>
      <c r="DR27" s="51"/>
      <c r="DS27" s="51"/>
      <c r="DT27" s="51"/>
      <c r="DU27" s="51"/>
      <c r="DV27" s="51"/>
      <c r="DW27" s="51"/>
      <c r="DX27" s="51"/>
      <c r="DY27" s="51"/>
      <c r="DZ27" s="51"/>
      <c r="EA27" s="51"/>
      <c r="EB27" s="51"/>
      <c r="EC27" s="51"/>
      <c r="ED27" s="51"/>
      <c r="EE27" s="167"/>
      <c r="EF27" s="2"/>
    </row>
    <row r="28" ht="12.75" customHeight="1">
      <c r="A28" s="191"/>
      <c r="B28" s="51"/>
      <c r="C28" s="51"/>
      <c r="D28" s="51"/>
      <c r="E28" s="51"/>
      <c r="F28" s="51"/>
      <c r="G28" s="51"/>
      <c r="H28" s="51"/>
      <c r="I28" s="51"/>
      <c r="J28" s="51"/>
      <c r="K28" s="51"/>
      <c r="L28" s="51"/>
      <c r="M28" s="51"/>
      <c r="N28" s="51"/>
      <c r="O28" s="51"/>
      <c r="P28" s="167"/>
      <c r="Q28" s="2"/>
      <c r="R28" s="191"/>
      <c r="S28" s="51"/>
      <c r="T28" s="51"/>
      <c r="U28" s="51"/>
      <c r="V28" s="51"/>
      <c r="W28" s="51"/>
      <c r="X28" s="51"/>
      <c r="Y28" s="51"/>
      <c r="Z28" s="51"/>
      <c r="AA28" s="51"/>
      <c r="AB28" s="51"/>
      <c r="AC28" s="51"/>
      <c r="AD28" s="51"/>
      <c r="AE28" s="51"/>
      <c r="AF28" s="51"/>
      <c r="AG28" s="167"/>
      <c r="AH28" s="2"/>
      <c r="AI28" s="191"/>
      <c r="AJ28" s="51"/>
      <c r="AK28" s="51"/>
      <c r="AL28" s="51"/>
      <c r="AM28" s="51"/>
      <c r="AN28" s="51"/>
      <c r="AO28" s="51"/>
      <c r="AP28" s="51"/>
      <c r="AQ28" s="51"/>
      <c r="AR28" s="51"/>
      <c r="AS28" s="51"/>
      <c r="AT28" s="51"/>
      <c r="AU28" s="51"/>
      <c r="AV28" s="51"/>
      <c r="AW28" s="51"/>
      <c r="AX28" s="167"/>
      <c r="AY28" s="2"/>
      <c r="AZ28" s="191"/>
      <c r="BA28" s="51"/>
      <c r="BB28" s="51"/>
      <c r="BC28" s="51"/>
      <c r="BD28" s="51"/>
      <c r="BE28" s="51"/>
      <c r="BF28" s="51"/>
      <c r="BG28" s="51"/>
      <c r="BH28" s="51"/>
      <c r="BI28" s="51"/>
      <c r="BJ28" s="51"/>
      <c r="BK28" s="51"/>
      <c r="BL28" s="51"/>
      <c r="BM28" s="51"/>
      <c r="BN28" s="51"/>
      <c r="BO28" s="167"/>
      <c r="BP28" s="2"/>
      <c r="BQ28" s="191"/>
      <c r="BR28" s="51"/>
      <c r="BS28" s="51"/>
      <c r="BT28" s="51"/>
      <c r="BU28" s="51"/>
      <c r="BV28" s="51"/>
      <c r="BW28" s="51"/>
      <c r="BX28" s="51"/>
      <c r="BY28" s="51"/>
      <c r="BZ28" s="51"/>
      <c r="CA28" s="51"/>
      <c r="CB28" s="51"/>
      <c r="CC28" s="51"/>
      <c r="CD28" s="51"/>
      <c r="CE28" s="51"/>
      <c r="CF28" s="167"/>
      <c r="CG28" s="2"/>
      <c r="CH28" s="191"/>
      <c r="CI28" s="51"/>
      <c r="CJ28" s="51"/>
      <c r="CK28" s="51"/>
      <c r="CL28" s="51"/>
      <c r="CM28" s="51"/>
      <c r="CN28" s="51"/>
      <c r="CO28" s="51"/>
      <c r="CP28" s="51"/>
      <c r="CQ28" s="51"/>
      <c r="CR28" s="51"/>
      <c r="CS28" s="51"/>
      <c r="CT28" s="51"/>
      <c r="CU28" s="51"/>
      <c r="CV28" s="51"/>
      <c r="CW28" s="167"/>
      <c r="CX28" s="2"/>
      <c r="CY28" s="191"/>
      <c r="CZ28" s="51"/>
      <c r="DA28" s="51"/>
      <c r="DB28" s="51"/>
      <c r="DC28" s="51"/>
      <c r="DD28" s="51"/>
      <c r="DE28" s="51"/>
      <c r="DF28" s="51"/>
      <c r="DG28" s="51"/>
      <c r="DH28" s="51"/>
      <c r="DI28" s="51"/>
      <c r="DJ28" s="51"/>
      <c r="DK28" s="51"/>
      <c r="DL28" s="51"/>
      <c r="DM28" s="51"/>
      <c r="DN28" s="167"/>
      <c r="DO28" s="2"/>
      <c r="DP28" s="191"/>
      <c r="DQ28" s="51"/>
      <c r="DR28" s="51"/>
      <c r="DS28" s="51"/>
      <c r="DT28" s="51"/>
      <c r="DU28" s="51"/>
      <c r="DV28" s="51"/>
      <c r="DW28" s="51"/>
      <c r="DX28" s="51"/>
      <c r="DY28" s="51"/>
      <c r="DZ28" s="51"/>
      <c r="EA28" s="51"/>
      <c r="EB28" s="51"/>
      <c r="EC28" s="51"/>
      <c r="ED28" s="51"/>
      <c r="EE28" s="167"/>
      <c r="EF28" s="2"/>
    </row>
    <row r="29" ht="12.75" customHeight="1">
      <c r="A29" s="191"/>
      <c r="B29" s="51"/>
      <c r="C29" s="51"/>
      <c r="D29" s="51"/>
      <c r="E29" s="51"/>
      <c r="F29" s="51"/>
      <c r="G29" s="51"/>
      <c r="H29" s="51"/>
      <c r="I29" s="51"/>
      <c r="J29" s="51"/>
      <c r="K29" s="51"/>
      <c r="L29" s="51"/>
      <c r="M29" s="51"/>
      <c r="N29" s="51"/>
      <c r="O29" s="51"/>
      <c r="P29" s="167"/>
      <c r="Q29" s="2"/>
      <c r="R29" s="191"/>
      <c r="S29" s="51"/>
      <c r="T29" s="51"/>
      <c r="U29" s="51"/>
      <c r="V29" s="51"/>
      <c r="W29" s="51"/>
      <c r="X29" s="51"/>
      <c r="Y29" s="51"/>
      <c r="Z29" s="51"/>
      <c r="AA29" s="51"/>
      <c r="AB29" s="51"/>
      <c r="AC29" s="51"/>
      <c r="AD29" s="51"/>
      <c r="AE29" s="51"/>
      <c r="AF29" s="51"/>
      <c r="AG29" s="167"/>
      <c r="AH29" s="2"/>
      <c r="AI29" s="191"/>
      <c r="AJ29" s="51"/>
      <c r="AK29" s="51"/>
      <c r="AL29" s="51"/>
      <c r="AM29" s="51"/>
      <c r="AN29" s="51"/>
      <c r="AO29" s="51"/>
      <c r="AP29" s="51"/>
      <c r="AQ29" s="51"/>
      <c r="AR29" s="51"/>
      <c r="AS29" s="51"/>
      <c r="AT29" s="51"/>
      <c r="AU29" s="51"/>
      <c r="AV29" s="51"/>
      <c r="AW29" s="51"/>
      <c r="AX29" s="167"/>
      <c r="AY29" s="2"/>
      <c r="AZ29" s="191"/>
      <c r="BA29" s="51"/>
      <c r="BB29" s="51"/>
      <c r="BC29" s="51"/>
      <c r="BD29" s="51"/>
      <c r="BE29" s="51"/>
      <c r="BF29" s="51"/>
      <c r="BG29" s="51"/>
      <c r="BH29" s="51"/>
      <c r="BI29" s="51"/>
      <c r="BJ29" s="51"/>
      <c r="BK29" s="51"/>
      <c r="BL29" s="51"/>
      <c r="BM29" s="51"/>
      <c r="BN29" s="51"/>
      <c r="BO29" s="167"/>
      <c r="BP29" s="2"/>
      <c r="BQ29" s="191"/>
      <c r="BR29" s="51"/>
      <c r="BS29" s="51"/>
      <c r="BT29" s="51"/>
      <c r="BU29" s="51"/>
      <c r="BV29" s="51"/>
      <c r="BW29" s="51"/>
      <c r="BX29" s="51"/>
      <c r="BY29" s="51"/>
      <c r="BZ29" s="51"/>
      <c r="CA29" s="51"/>
      <c r="CB29" s="51"/>
      <c r="CC29" s="51"/>
      <c r="CD29" s="51"/>
      <c r="CE29" s="51"/>
      <c r="CF29" s="167"/>
      <c r="CG29" s="2"/>
      <c r="CH29" s="191"/>
      <c r="CI29" s="51"/>
      <c r="CJ29" s="51"/>
      <c r="CK29" s="51"/>
      <c r="CL29" s="51"/>
      <c r="CM29" s="51"/>
      <c r="CN29" s="51"/>
      <c r="CO29" s="51"/>
      <c r="CP29" s="51"/>
      <c r="CQ29" s="51"/>
      <c r="CR29" s="51"/>
      <c r="CS29" s="51"/>
      <c r="CT29" s="51"/>
      <c r="CU29" s="51"/>
      <c r="CV29" s="51"/>
      <c r="CW29" s="167"/>
      <c r="CX29" s="2"/>
      <c r="CY29" s="191"/>
      <c r="CZ29" s="51"/>
      <c r="DA29" s="51"/>
      <c r="DB29" s="51"/>
      <c r="DC29" s="51"/>
      <c r="DD29" s="51"/>
      <c r="DE29" s="51"/>
      <c r="DF29" s="51"/>
      <c r="DG29" s="51"/>
      <c r="DH29" s="51"/>
      <c r="DI29" s="51"/>
      <c r="DJ29" s="51"/>
      <c r="DK29" s="51"/>
      <c r="DL29" s="51"/>
      <c r="DM29" s="51"/>
      <c r="DN29" s="167"/>
      <c r="DO29" s="2"/>
      <c r="DP29" s="191"/>
      <c r="DQ29" s="51"/>
      <c r="DR29" s="51"/>
      <c r="DS29" s="51"/>
      <c r="DT29" s="51"/>
      <c r="DU29" s="51"/>
      <c r="DV29" s="51"/>
      <c r="DW29" s="51"/>
      <c r="DX29" s="51"/>
      <c r="DY29" s="51"/>
      <c r="DZ29" s="51"/>
      <c r="EA29" s="51"/>
      <c r="EB29" s="51"/>
      <c r="EC29" s="51"/>
      <c r="ED29" s="51"/>
      <c r="EE29" s="167"/>
      <c r="EF29" s="2"/>
    </row>
    <row r="30" ht="12.75" customHeight="1">
      <c r="A30" s="191"/>
      <c r="B30" s="51"/>
      <c r="C30" s="51"/>
      <c r="D30" s="51"/>
      <c r="E30" s="51"/>
      <c r="F30" s="51"/>
      <c r="G30" s="51"/>
      <c r="H30" s="51"/>
      <c r="I30" s="51"/>
      <c r="J30" s="51"/>
      <c r="K30" s="51"/>
      <c r="L30" s="51"/>
      <c r="M30" s="51"/>
      <c r="N30" s="51"/>
      <c r="O30" s="51"/>
      <c r="P30" s="167"/>
      <c r="Q30" s="2"/>
      <c r="R30" s="191"/>
      <c r="S30" s="51"/>
      <c r="T30" s="51"/>
      <c r="U30" s="51"/>
      <c r="V30" s="51"/>
      <c r="W30" s="51"/>
      <c r="X30" s="51"/>
      <c r="Y30" s="51"/>
      <c r="Z30" s="51"/>
      <c r="AA30" s="51"/>
      <c r="AB30" s="51"/>
      <c r="AC30" s="51"/>
      <c r="AD30" s="51"/>
      <c r="AE30" s="51"/>
      <c r="AF30" s="51"/>
      <c r="AG30" s="167"/>
      <c r="AH30" s="2"/>
      <c r="AI30" s="191"/>
      <c r="AJ30" s="51"/>
      <c r="AK30" s="51"/>
      <c r="AL30" s="51"/>
      <c r="AM30" s="51"/>
      <c r="AN30" s="51"/>
      <c r="AO30" s="51"/>
      <c r="AP30" s="51"/>
      <c r="AQ30" s="51"/>
      <c r="AR30" s="51"/>
      <c r="AS30" s="51"/>
      <c r="AT30" s="51"/>
      <c r="AU30" s="51"/>
      <c r="AV30" s="51"/>
      <c r="AW30" s="51"/>
      <c r="AX30" s="167"/>
      <c r="AY30" s="2"/>
      <c r="AZ30" s="191"/>
      <c r="BA30" s="51"/>
      <c r="BB30" s="51"/>
      <c r="BC30" s="51"/>
      <c r="BD30" s="51"/>
      <c r="BE30" s="51"/>
      <c r="BF30" s="51"/>
      <c r="BG30" s="51"/>
      <c r="BH30" s="51"/>
      <c r="BI30" s="51"/>
      <c r="BJ30" s="51"/>
      <c r="BK30" s="51"/>
      <c r="BL30" s="51"/>
      <c r="BM30" s="51"/>
      <c r="BN30" s="51"/>
      <c r="BO30" s="167"/>
      <c r="BP30" s="2"/>
      <c r="BQ30" s="191"/>
      <c r="BR30" s="51"/>
      <c r="BS30" s="51"/>
      <c r="BT30" s="51"/>
      <c r="BU30" s="51"/>
      <c r="BV30" s="51"/>
      <c r="BW30" s="51"/>
      <c r="BX30" s="51"/>
      <c r="BY30" s="51"/>
      <c r="BZ30" s="51"/>
      <c r="CA30" s="51"/>
      <c r="CB30" s="51"/>
      <c r="CC30" s="51"/>
      <c r="CD30" s="51"/>
      <c r="CE30" s="51"/>
      <c r="CF30" s="167"/>
      <c r="CG30" s="2"/>
      <c r="CH30" s="191"/>
      <c r="CI30" s="51"/>
      <c r="CJ30" s="51"/>
      <c r="CK30" s="51"/>
      <c r="CL30" s="51"/>
      <c r="CM30" s="51"/>
      <c r="CN30" s="51"/>
      <c r="CO30" s="51"/>
      <c r="CP30" s="51"/>
      <c r="CQ30" s="51"/>
      <c r="CR30" s="51"/>
      <c r="CS30" s="51"/>
      <c r="CT30" s="51"/>
      <c r="CU30" s="51"/>
      <c r="CV30" s="51"/>
      <c r="CW30" s="167"/>
      <c r="CX30" s="2"/>
      <c r="CY30" s="191"/>
      <c r="CZ30" s="51"/>
      <c r="DA30" s="51"/>
      <c r="DB30" s="51"/>
      <c r="DC30" s="51"/>
      <c r="DD30" s="51"/>
      <c r="DE30" s="51"/>
      <c r="DF30" s="51"/>
      <c r="DG30" s="51"/>
      <c r="DH30" s="51"/>
      <c r="DI30" s="51"/>
      <c r="DJ30" s="51"/>
      <c r="DK30" s="51"/>
      <c r="DL30" s="51"/>
      <c r="DM30" s="51"/>
      <c r="DN30" s="167"/>
      <c r="DO30" s="2"/>
      <c r="DP30" s="191"/>
      <c r="DQ30" s="51"/>
      <c r="DR30" s="51"/>
      <c r="DS30" s="51"/>
      <c r="DT30" s="51"/>
      <c r="DU30" s="51"/>
      <c r="DV30" s="51"/>
      <c r="DW30" s="51"/>
      <c r="DX30" s="51"/>
      <c r="DY30" s="51"/>
      <c r="DZ30" s="51"/>
      <c r="EA30" s="51"/>
      <c r="EB30" s="51"/>
      <c r="EC30" s="51"/>
      <c r="ED30" s="51"/>
      <c r="EE30" s="167"/>
      <c r="EF30" s="2"/>
    </row>
    <row r="31" ht="12.75" customHeight="1">
      <c r="A31" s="191"/>
      <c r="B31" s="51"/>
      <c r="C31" s="51"/>
      <c r="D31" s="51"/>
      <c r="E31" s="51"/>
      <c r="F31" s="51"/>
      <c r="G31" s="51"/>
      <c r="H31" s="51"/>
      <c r="I31" s="51"/>
      <c r="J31" s="51"/>
      <c r="K31" s="51"/>
      <c r="L31" s="51"/>
      <c r="M31" s="51"/>
      <c r="N31" s="51"/>
      <c r="O31" s="51"/>
      <c r="P31" s="167"/>
      <c r="Q31" s="2"/>
      <c r="R31" s="191"/>
      <c r="S31" s="51"/>
      <c r="T31" s="51"/>
      <c r="U31" s="51"/>
      <c r="V31" s="51"/>
      <c r="W31" s="51"/>
      <c r="X31" s="51"/>
      <c r="Y31" s="51"/>
      <c r="Z31" s="51"/>
      <c r="AA31" s="51"/>
      <c r="AB31" s="51"/>
      <c r="AC31" s="51"/>
      <c r="AD31" s="51"/>
      <c r="AE31" s="51"/>
      <c r="AF31" s="51"/>
      <c r="AG31" s="167"/>
      <c r="AH31" s="2"/>
      <c r="AI31" s="191"/>
      <c r="AJ31" s="51"/>
      <c r="AK31" s="51"/>
      <c r="AL31" s="51"/>
      <c r="AM31" s="51"/>
      <c r="AN31" s="51"/>
      <c r="AO31" s="51"/>
      <c r="AP31" s="51"/>
      <c r="AQ31" s="51"/>
      <c r="AR31" s="51"/>
      <c r="AS31" s="51"/>
      <c r="AT31" s="51"/>
      <c r="AU31" s="51"/>
      <c r="AV31" s="51"/>
      <c r="AW31" s="51"/>
      <c r="AX31" s="167"/>
      <c r="AY31" s="2"/>
      <c r="AZ31" s="191"/>
      <c r="BA31" s="51"/>
      <c r="BB31" s="51"/>
      <c r="BC31" s="51"/>
      <c r="BD31" s="51"/>
      <c r="BE31" s="51"/>
      <c r="BF31" s="51"/>
      <c r="BG31" s="51"/>
      <c r="BH31" s="51"/>
      <c r="BI31" s="51"/>
      <c r="BJ31" s="51"/>
      <c r="BK31" s="51"/>
      <c r="BL31" s="51"/>
      <c r="BM31" s="51"/>
      <c r="BN31" s="51"/>
      <c r="BO31" s="167"/>
      <c r="BP31" s="2"/>
      <c r="BQ31" s="191"/>
      <c r="BR31" s="51"/>
      <c r="BS31" s="51"/>
      <c r="BT31" s="51"/>
      <c r="BU31" s="51"/>
      <c r="BV31" s="51"/>
      <c r="BW31" s="51"/>
      <c r="BX31" s="51"/>
      <c r="BY31" s="51"/>
      <c r="BZ31" s="51"/>
      <c r="CA31" s="51"/>
      <c r="CB31" s="51"/>
      <c r="CC31" s="51"/>
      <c r="CD31" s="51"/>
      <c r="CE31" s="51"/>
      <c r="CF31" s="167"/>
      <c r="CG31" s="2"/>
      <c r="CH31" s="191"/>
      <c r="CI31" s="51"/>
      <c r="CJ31" s="51"/>
      <c r="CK31" s="51"/>
      <c r="CL31" s="51"/>
      <c r="CM31" s="51"/>
      <c r="CN31" s="51"/>
      <c r="CO31" s="51"/>
      <c r="CP31" s="51"/>
      <c r="CQ31" s="51"/>
      <c r="CR31" s="51"/>
      <c r="CS31" s="51"/>
      <c r="CT31" s="51"/>
      <c r="CU31" s="51"/>
      <c r="CV31" s="51"/>
      <c r="CW31" s="167"/>
      <c r="CX31" s="2"/>
      <c r="CY31" s="191"/>
      <c r="CZ31" s="51"/>
      <c r="DA31" s="51"/>
      <c r="DB31" s="51"/>
      <c r="DC31" s="51"/>
      <c r="DD31" s="51"/>
      <c r="DE31" s="51"/>
      <c r="DF31" s="51"/>
      <c r="DG31" s="51"/>
      <c r="DH31" s="51"/>
      <c r="DI31" s="51"/>
      <c r="DJ31" s="51"/>
      <c r="DK31" s="51"/>
      <c r="DL31" s="51"/>
      <c r="DM31" s="51"/>
      <c r="DN31" s="167"/>
      <c r="DO31" s="2"/>
      <c r="DP31" s="191"/>
      <c r="DQ31" s="51"/>
      <c r="DR31" s="51"/>
      <c r="DS31" s="51"/>
      <c r="DT31" s="51"/>
      <c r="DU31" s="51"/>
      <c r="DV31" s="51"/>
      <c r="DW31" s="51"/>
      <c r="DX31" s="51"/>
      <c r="DY31" s="51"/>
      <c r="DZ31" s="51"/>
      <c r="EA31" s="51"/>
      <c r="EB31" s="51"/>
      <c r="EC31" s="51"/>
      <c r="ED31" s="51"/>
      <c r="EE31" s="167"/>
      <c r="EF31" s="2"/>
    </row>
    <row r="32" ht="12.75" customHeight="1">
      <c r="A32" s="191"/>
      <c r="B32" s="51"/>
      <c r="C32" s="51"/>
      <c r="D32" s="51"/>
      <c r="E32" s="51"/>
      <c r="F32" s="51"/>
      <c r="G32" s="51"/>
      <c r="H32" s="51"/>
      <c r="I32" s="51"/>
      <c r="J32" s="51"/>
      <c r="K32" s="51"/>
      <c r="L32" s="51"/>
      <c r="M32" s="51"/>
      <c r="N32" s="51"/>
      <c r="O32" s="51"/>
      <c r="P32" s="167"/>
      <c r="Q32" s="2"/>
      <c r="R32" s="191"/>
      <c r="S32" s="51"/>
      <c r="T32" s="51"/>
      <c r="U32" s="51"/>
      <c r="V32" s="51"/>
      <c r="W32" s="51"/>
      <c r="X32" s="51"/>
      <c r="Y32" s="51"/>
      <c r="Z32" s="51"/>
      <c r="AA32" s="51"/>
      <c r="AB32" s="51"/>
      <c r="AC32" s="51"/>
      <c r="AD32" s="51"/>
      <c r="AE32" s="51"/>
      <c r="AF32" s="51"/>
      <c r="AG32" s="167"/>
      <c r="AH32" s="2"/>
      <c r="AI32" s="191"/>
      <c r="AJ32" s="51"/>
      <c r="AK32" s="51"/>
      <c r="AL32" s="51"/>
      <c r="AM32" s="51"/>
      <c r="AN32" s="51"/>
      <c r="AO32" s="51"/>
      <c r="AP32" s="51"/>
      <c r="AQ32" s="51"/>
      <c r="AR32" s="51"/>
      <c r="AS32" s="51"/>
      <c r="AT32" s="51"/>
      <c r="AU32" s="51"/>
      <c r="AV32" s="51"/>
      <c r="AW32" s="51"/>
      <c r="AX32" s="167"/>
      <c r="AY32" s="2"/>
      <c r="AZ32" s="191"/>
      <c r="BA32" s="51"/>
      <c r="BB32" s="51"/>
      <c r="BC32" s="51"/>
      <c r="BD32" s="51"/>
      <c r="BE32" s="51"/>
      <c r="BF32" s="51"/>
      <c r="BG32" s="51"/>
      <c r="BH32" s="51"/>
      <c r="BI32" s="51"/>
      <c r="BJ32" s="51"/>
      <c r="BK32" s="51"/>
      <c r="BL32" s="51"/>
      <c r="BM32" s="51"/>
      <c r="BN32" s="51"/>
      <c r="BO32" s="167"/>
      <c r="BP32" s="2"/>
      <c r="BQ32" s="191"/>
      <c r="BR32" s="51"/>
      <c r="BS32" s="51"/>
      <c r="BT32" s="51"/>
      <c r="BU32" s="51"/>
      <c r="BV32" s="51"/>
      <c r="BW32" s="51"/>
      <c r="BX32" s="51"/>
      <c r="BY32" s="51"/>
      <c r="BZ32" s="51"/>
      <c r="CA32" s="51"/>
      <c r="CB32" s="51"/>
      <c r="CC32" s="51"/>
      <c r="CD32" s="51"/>
      <c r="CE32" s="51"/>
      <c r="CF32" s="167"/>
      <c r="CG32" s="2"/>
      <c r="CH32" s="191"/>
      <c r="CI32" s="51"/>
      <c r="CJ32" s="51"/>
      <c r="CK32" s="51"/>
      <c r="CL32" s="51"/>
      <c r="CM32" s="51"/>
      <c r="CN32" s="51"/>
      <c r="CO32" s="51"/>
      <c r="CP32" s="51"/>
      <c r="CQ32" s="51"/>
      <c r="CR32" s="51"/>
      <c r="CS32" s="51"/>
      <c r="CT32" s="51"/>
      <c r="CU32" s="51"/>
      <c r="CV32" s="51"/>
      <c r="CW32" s="167"/>
      <c r="CX32" s="2"/>
      <c r="CY32" s="191"/>
      <c r="CZ32" s="51"/>
      <c r="DA32" s="51"/>
      <c r="DB32" s="51"/>
      <c r="DC32" s="51"/>
      <c r="DD32" s="51"/>
      <c r="DE32" s="51"/>
      <c r="DF32" s="51"/>
      <c r="DG32" s="51"/>
      <c r="DH32" s="51"/>
      <c r="DI32" s="51"/>
      <c r="DJ32" s="51"/>
      <c r="DK32" s="51"/>
      <c r="DL32" s="51"/>
      <c r="DM32" s="51"/>
      <c r="DN32" s="167"/>
      <c r="DO32" s="2"/>
      <c r="DP32" s="191"/>
      <c r="DQ32" s="51"/>
      <c r="DR32" s="51"/>
      <c r="DS32" s="51"/>
      <c r="DT32" s="51"/>
      <c r="DU32" s="51"/>
      <c r="DV32" s="51"/>
      <c r="DW32" s="51"/>
      <c r="DX32" s="51"/>
      <c r="DY32" s="51"/>
      <c r="DZ32" s="51"/>
      <c r="EA32" s="51"/>
      <c r="EB32" s="51"/>
      <c r="EC32" s="51"/>
      <c r="ED32" s="51"/>
      <c r="EE32" s="167"/>
      <c r="EF32" s="2"/>
    </row>
    <row r="33" ht="12.75" customHeight="1">
      <c r="A33" s="191"/>
      <c r="B33" s="51"/>
      <c r="C33" s="51"/>
      <c r="D33" s="51"/>
      <c r="E33" s="51"/>
      <c r="F33" s="51"/>
      <c r="G33" s="51"/>
      <c r="H33" s="51"/>
      <c r="I33" s="51"/>
      <c r="J33" s="51"/>
      <c r="K33" s="51"/>
      <c r="L33" s="51"/>
      <c r="M33" s="51"/>
      <c r="N33" s="51"/>
      <c r="O33" s="51"/>
      <c r="P33" s="167"/>
      <c r="Q33" s="2"/>
      <c r="R33" s="191"/>
      <c r="S33" s="51"/>
      <c r="T33" s="51"/>
      <c r="U33" s="51"/>
      <c r="V33" s="51"/>
      <c r="W33" s="51"/>
      <c r="X33" s="51"/>
      <c r="Y33" s="51"/>
      <c r="Z33" s="51"/>
      <c r="AA33" s="51"/>
      <c r="AB33" s="51"/>
      <c r="AC33" s="51"/>
      <c r="AD33" s="51"/>
      <c r="AE33" s="51"/>
      <c r="AF33" s="51"/>
      <c r="AG33" s="167"/>
      <c r="AH33" s="2"/>
      <c r="AI33" s="191"/>
      <c r="AJ33" s="51"/>
      <c r="AK33" s="51"/>
      <c r="AL33" s="51"/>
      <c r="AM33" s="51"/>
      <c r="AN33" s="51"/>
      <c r="AO33" s="51"/>
      <c r="AP33" s="51"/>
      <c r="AQ33" s="51"/>
      <c r="AR33" s="51"/>
      <c r="AS33" s="51"/>
      <c r="AT33" s="51"/>
      <c r="AU33" s="51"/>
      <c r="AV33" s="51"/>
      <c r="AW33" s="51"/>
      <c r="AX33" s="167"/>
      <c r="AY33" s="2"/>
      <c r="AZ33" s="191"/>
      <c r="BA33" s="51"/>
      <c r="BB33" s="51"/>
      <c r="BC33" s="51"/>
      <c r="BD33" s="51"/>
      <c r="BE33" s="51"/>
      <c r="BF33" s="51"/>
      <c r="BG33" s="51"/>
      <c r="BH33" s="51"/>
      <c r="BI33" s="51"/>
      <c r="BJ33" s="51"/>
      <c r="BK33" s="51"/>
      <c r="BL33" s="51"/>
      <c r="BM33" s="51"/>
      <c r="BN33" s="51"/>
      <c r="BO33" s="167"/>
      <c r="BP33" s="2"/>
      <c r="BQ33" s="191"/>
      <c r="BR33" s="51"/>
      <c r="BS33" s="51"/>
      <c r="BT33" s="51"/>
      <c r="BU33" s="51"/>
      <c r="BV33" s="51"/>
      <c r="BW33" s="51"/>
      <c r="BX33" s="51"/>
      <c r="BY33" s="51"/>
      <c r="BZ33" s="51"/>
      <c r="CA33" s="51"/>
      <c r="CB33" s="51"/>
      <c r="CC33" s="51"/>
      <c r="CD33" s="51"/>
      <c r="CE33" s="51"/>
      <c r="CF33" s="167"/>
      <c r="CG33" s="2"/>
      <c r="CH33" s="191"/>
      <c r="CI33" s="51"/>
      <c r="CJ33" s="51"/>
      <c r="CK33" s="51"/>
      <c r="CL33" s="51"/>
      <c r="CM33" s="51"/>
      <c r="CN33" s="51"/>
      <c r="CO33" s="51"/>
      <c r="CP33" s="51"/>
      <c r="CQ33" s="51"/>
      <c r="CR33" s="51"/>
      <c r="CS33" s="51"/>
      <c r="CT33" s="51"/>
      <c r="CU33" s="51"/>
      <c r="CV33" s="51"/>
      <c r="CW33" s="167"/>
      <c r="CX33" s="2"/>
      <c r="CY33" s="191"/>
      <c r="CZ33" s="51"/>
      <c r="DA33" s="51"/>
      <c r="DB33" s="51"/>
      <c r="DC33" s="51"/>
      <c r="DD33" s="51"/>
      <c r="DE33" s="51"/>
      <c r="DF33" s="51"/>
      <c r="DG33" s="51"/>
      <c r="DH33" s="51"/>
      <c r="DI33" s="51"/>
      <c r="DJ33" s="51"/>
      <c r="DK33" s="51"/>
      <c r="DL33" s="51"/>
      <c r="DM33" s="51"/>
      <c r="DN33" s="167"/>
      <c r="DO33" s="2"/>
      <c r="DP33" s="191"/>
      <c r="DQ33" s="51"/>
      <c r="DR33" s="51"/>
      <c r="DS33" s="51"/>
      <c r="DT33" s="51"/>
      <c r="DU33" s="51"/>
      <c r="DV33" s="51"/>
      <c r="DW33" s="51"/>
      <c r="DX33" s="51"/>
      <c r="DY33" s="51"/>
      <c r="DZ33" s="51"/>
      <c r="EA33" s="51"/>
      <c r="EB33" s="51"/>
      <c r="EC33" s="51"/>
      <c r="ED33" s="51"/>
      <c r="EE33" s="167"/>
      <c r="EF33" s="2"/>
    </row>
    <row r="34" ht="12.75" customHeight="1">
      <c r="A34" s="191"/>
      <c r="B34" s="51"/>
      <c r="C34" s="51"/>
      <c r="D34" s="51"/>
      <c r="E34" s="51"/>
      <c r="F34" s="51"/>
      <c r="G34" s="51"/>
      <c r="H34" s="51"/>
      <c r="I34" s="51"/>
      <c r="J34" s="51"/>
      <c r="K34" s="51"/>
      <c r="L34" s="51"/>
      <c r="M34" s="51"/>
      <c r="N34" s="51"/>
      <c r="O34" s="51"/>
      <c r="P34" s="167"/>
      <c r="Q34" s="2"/>
      <c r="R34" s="191"/>
      <c r="S34" s="51"/>
      <c r="T34" s="51"/>
      <c r="U34" s="51"/>
      <c r="V34" s="51"/>
      <c r="W34" s="51"/>
      <c r="X34" s="51"/>
      <c r="Y34" s="51"/>
      <c r="Z34" s="51"/>
      <c r="AA34" s="51"/>
      <c r="AB34" s="51"/>
      <c r="AC34" s="51"/>
      <c r="AD34" s="51"/>
      <c r="AE34" s="51"/>
      <c r="AF34" s="51"/>
      <c r="AG34" s="167"/>
      <c r="AH34" s="2"/>
      <c r="AI34" s="191"/>
      <c r="AJ34" s="51"/>
      <c r="AK34" s="51"/>
      <c r="AL34" s="51"/>
      <c r="AM34" s="51"/>
      <c r="AN34" s="51"/>
      <c r="AO34" s="51"/>
      <c r="AP34" s="51"/>
      <c r="AQ34" s="51"/>
      <c r="AR34" s="51"/>
      <c r="AS34" s="51"/>
      <c r="AT34" s="51"/>
      <c r="AU34" s="51"/>
      <c r="AV34" s="51"/>
      <c r="AW34" s="51"/>
      <c r="AX34" s="167"/>
      <c r="AY34" s="2"/>
      <c r="AZ34" s="191"/>
      <c r="BA34" s="51"/>
      <c r="BB34" s="51"/>
      <c r="BC34" s="51"/>
      <c r="BD34" s="51"/>
      <c r="BE34" s="51"/>
      <c r="BF34" s="51"/>
      <c r="BG34" s="51"/>
      <c r="BH34" s="51"/>
      <c r="BI34" s="51"/>
      <c r="BJ34" s="51"/>
      <c r="BK34" s="51"/>
      <c r="BL34" s="51"/>
      <c r="BM34" s="51"/>
      <c r="BN34" s="51"/>
      <c r="BO34" s="167"/>
      <c r="BP34" s="2"/>
      <c r="BQ34" s="191"/>
      <c r="BR34" s="51"/>
      <c r="BS34" s="51"/>
      <c r="BT34" s="51"/>
      <c r="BU34" s="51"/>
      <c r="BV34" s="51"/>
      <c r="BW34" s="51"/>
      <c r="BX34" s="51"/>
      <c r="BY34" s="51"/>
      <c r="BZ34" s="51"/>
      <c r="CA34" s="51"/>
      <c r="CB34" s="51"/>
      <c r="CC34" s="51"/>
      <c r="CD34" s="51"/>
      <c r="CE34" s="51"/>
      <c r="CF34" s="167"/>
      <c r="CG34" s="2"/>
      <c r="CH34" s="191"/>
      <c r="CI34" s="51"/>
      <c r="CJ34" s="51"/>
      <c r="CK34" s="51"/>
      <c r="CL34" s="51"/>
      <c r="CM34" s="51"/>
      <c r="CN34" s="51"/>
      <c r="CO34" s="51"/>
      <c r="CP34" s="51"/>
      <c r="CQ34" s="51"/>
      <c r="CR34" s="51"/>
      <c r="CS34" s="51"/>
      <c r="CT34" s="51"/>
      <c r="CU34" s="51"/>
      <c r="CV34" s="51"/>
      <c r="CW34" s="167"/>
      <c r="CX34" s="2"/>
      <c r="CY34" s="191"/>
      <c r="CZ34" s="51"/>
      <c r="DA34" s="51"/>
      <c r="DB34" s="51"/>
      <c r="DC34" s="51"/>
      <c r="DD34" s="51"/>
      <c r="DE34" s="51"/>
      <c r="DF34" s="51"/>
      <c r="DG34" s="51"/>
      <c r="DH34" s="51"/>
      <c r="DI34" s="51"/>
      <c r="DJ34" s="51"/>
      <c r="DK34" s="51"/>
      <c r="DL34" s="51"/>
      <c r="DM34" s="51"/>
      <c r="DN34" s="167"/>
      <c r="DO34" s="2"/>
      <c r="DP34" s="191"/>
      <c r="DQ34" s="51"/>
      <c r="DR34" s="51"/>
      <c r="DS34" s="51"/>
      <c r="DT34" s="51"/>
      <c r="DU34" s="51"/>
      <c r="DV34" s="51"/>
      <c r="DW34" s="51"/>
      <c r="DX34" s="51"/>
      <c r="DY34" s="51"/>
      <c r="DZ34" s="51"/>
      <c r="EA34" s="51"/>
      <c r="EB34" s="51"/>
      <c r="EC34" s="51"/>
      <c r="ED34" s="51"/>
      <c r="EE34" s="167"/>
      <c r="EF34" s="2"/>
    </row>
    <row r="35" ht="12.75" customHeight="1">
      <c r="A35" s="191"/>
      <c r="B35" s="51"/>
      <c r="C35" s="51"/>
      <c r="D35" s="51"/>
      <c r="E35" s="51"/>
      <c r="F35" s="51"/>
      <c r="G35" s="51"/>
      <c r="H35" s="51"/>
      <c r="I35" s="51"/>
      <c r="J35" s="51"/>
      <c r="K35" s="51"/>
      <c r="L35" s="51"/>
      <c r="M35" s="51"/>
      <c r="N35" s="51"/>
      <c r="O35" s="51"/>
      <c r="P35" s="167"/>
      <c r="Q35" s="2"/>
      <c r="R35" s="191"/>
      <c r="S35" s="51"/>
      <c r="T35" s="51"/>
      <c r="U35" s="51"/>
      <c r="V35" s="51"/>
      <c r="W35" s="51"/>
      <c r="X35" s="51"/>
      <c r="Y35" s="51"/>
      <c r="Z35" s="51"/>
      <c r="AA35" s="51"/>
      <c r="AB35" s="51"/>
      <c r="AC35" s="51"/>
      <c r="AD35" s="51"/>
      <c r="AE35" s="51"/>
      <c r="AF35" s="51"/>
      <c r="AG35" s="167"/>
      <c r="AH35" s="2"/>
      <c r="AI35" s="191"/>
      <c r="AJ35" s="51"/>
      <c r="AK35" s="51"/>
      <c r="AL35" s="51"/>
      <c r="AM35" s="51"/>
      <c r="AN35" s="51"/>
      <c r="AO35" s="51"/>
      <c r="AP35" s="51"/>
      <c r="AQ35" s="51"/>
      <c r="AR35" s="51"/>
      <c r="AS35" s="51"/>
      <c r="AT35" s="51"/>
      <c r="AU35" s="51"/>
      <c r="AV35" s="51"/>
      <c r="AW35" s="51"/>
      <c r="AX35" s="167"/>
      <c r="AY35" s="2"/>
      <c r="AZ35" s="191"/>
      <c r="BA35" s="51"/>
      <c r="BB35" s="51"/>
      <c r="BC35" s="51"/>
      <c r="BD35" s="51"/>
      <c r="BE35" s="51"/>
      <c r="BF35" s="51"/>
      <c r="BG35" s="51"/>
      <c r="BH35" s="51"/>
      <c r="BI35" s="51"/>
      <c r="BJ35" s="51"/>
      <c r="BK35" s="51"/>
      <c r="BL35" s="51"/>
      <c r="BM35" s="51"/>
      <c r="BN35" s="51"/>
      <c r="BO35" s="167"/>
      <c r="BP35" s="2"/>
      <c r="BQ35" s="191"/>
      <c r="BR35" s="51"/>
      <c r="BS35" s="51"/>
      <c r="BT35" s="51"/>
      <c r="BU35" s="51"/>
      <c r="BV35" s="51"/>
      <c r="BW35" s="51"/>
      <c r="BX35" s="51"/>
      <c r="BY35" s="51"/>
      <c r="BZ35" s="51"/>
      <c r="CA35" s="51"/>
      <c r="CB35" s="51"/>
      <c r="CC35" s="51"/>
      <c r="CD35" s="51"/>
      <c r="CE35" s="51"/>
      <c r="CF35" s="167"/>
      <c r="CG35" s="2"/>
      <c r="CH35" s="191"/>
      <c r="CI35" s="51"/>
      <c r="CJ35" s="51"/>
      <c r="CK35" s="51"/>
      <c r="CL35" s="51"/>
      <c r="CM35" s="51"/>
      <c r="CN35" s="51"/>
      <c r="CO35" s="51"/>
      <c r="CP35" s="51"/>
      <c r="CQ35" s="51"/>
      <c r="CR35" s="51"/>
      <c r="CS35" s="51"/>
      <c r="CT35" s="51"/>
      <c r="CU35" s="51"/>
      <c r="CV35" s="51"/>
      <c r="CW35" s="167"/>
      <c r="CX35" s="2"/>
      <c r="CY35" s="191"/>
      <c r="CZ35" s="51"/>
      <c r="DA35" s="51"/>
      <c r="DB35" s="51"/>
      <c r="DC35" s="51"/>
      <c r="DD35" s="51"/>
      <c r="DE35" s="51"/>
      <c r="DF35" s="51"/>
      <c r="DG35" s="51"/>
      <c r="DH35" s="51"/>
      <c r="DI35" s="51"/>
      <c r="DJ35" s="51"/>
      <c r="DK35" s="51"/>
      <c r="DL35" s="51"/>
      <c r="DM35" s="51"/>
      <c r="DN35" s="167"/>
      <c r="DO35" s="2"/>
      <c r="DP35" s="191"/>
      <c r="DQ35" s="51"/>
      <c r="DR35" s="51"/>
      <c r="DS35" s="51"/>
      <c r="DT35" s="51"/>
      <c r="DU35" s="51"/>
      <c r="DV35" s="51"/>
      <c r="DW35" s="51"/>
      <c r="DX35" s="51"/>
      <c r="DY35" s="51"/>
      <c r="DZ35" s="51"/>
      <c r="EA35" s="51"/>
      <c r="EB35" s="51"/>
      <c r="EC35" s="51"/>
      <c r="ED35" s="51"/>
      <c r="EE35" s="167"/>
      <c r="EF35" s="2"/>
    </row>
    <row r="36" ht="12.75" customHeight="1">
      <c r="A36" s="191"/>
      <c r="B36" s="51"/>
      <c r="C36" s="51"/>
      <c r="D36" s="51"/>
      <c r="E36" s="51"/>
      <c r="F36" s="51"/>
      <c r="G36" s="51"/>
      <c r="H36" s="51"/>
      <c r="I36" s="51"/>
      <c r="J36" s="51"/>
      <c r="K36" s="51"/>
      <c r="L36" s="51"/>
      <c r="M36" s="51"/>
      <c r="N36" s="51"/>
      <c r="O36" s="51"/>
      <c r="P36" s="167"/>
      <c r="Q36" s="2"/>
      <c r="R36" s="191"/>
      <c r="S36" s="51"/>
      <c r="T36" s="51"/>
      <c r="U36" s="51"/>
      <c r="V36" s="51"/>
      <c r="W36" s="51"/>
      <c r="X36" s="51"/>
      <c r="Y36" s="51"/>
      <c r="Z36" s="51"/>
      <c r="AA36" s="51"/>
      <c r="AB36" s="51"/>
      <c r="AC36" s="51"/>
      <c r="AD36" s="51"/>
      <c r="AE36" s="51"/>
      <c r="AF36" s="51"/>
      <c r="AG36" s="167"/>
      <c r="AH36" s="2"/>
      <c r="AI36" s="191"/>
      <c r="AJ36" s="51"/>
      <c r="AK36" s="51"/>
      <c r="AL36" s="51"/>
      <c r="AM36" s="51"/>
      <c r="AN36" s="51"/>
      <c r="AO36" s="51"/>
      <c r="AP36" s="51"/>
      <c r="AQ36" s="51"/>
      <c r="AR36" s="51"/>
      <c r="AS36" s="51"/>
      <c r="AT36" s="51"/>
      <c r="AU36" s="51"/>
      <c r="AV36" s="51"/>
      <c r="AW36" s="51"/>
      <c r="AX36" s="167"/>
      <c r="AY36" s="2"/>
      <c r="AZ36" s="191"/>
      <c r="BA36" s="51"/>
      <c r="BB36" s="51"/>
      <c r="BC36" s="51"/>
      <c r="BD36" s="51"/>
      <c r="BE36" s="51"/>
      <c r="BF36" s="51"/>
      <c r="BG36" s="51"/>
      <c r="BH36" s="51"/>
      <c r="BI36" s="51"/>
      <c r="BJ36" s="51"/>
      <c r="BK36" s="51"/>
      <c r="BL36" s="51"/>
      <c r="BM36" s="51"/>
      <c r="BN36" s="51"/>
      <c r="BO36" s="167"/>
      <c r="BP36" s="2"/>
      <c r="BQ36" s="191"/>
      <c r="BR36" s="51"/>
      <c r="BS36" s="51"/>
      <c r="BT36" s="51"/>
      <c r="BU36" s="51"/>
      <c r="BV36" s="51"/>
      <c r="BW36" s="51"/>
      <c r="BX36" s="51"/>
      <c r="BY36" s="51"/>
      <c r="BZ36" s="51"/>
      <c r="CA36" s="51"/>
      <c r="CB36" s="51"/>
      <c r="CC36" s="51"/>
      <c r="CD36" s="51"/>
      <c r="CE36" s="51"/>
      <c r="CF36" s="167"/>
      <c r="CG36" s="2"/>
      <c r="CH36" s="191"/>
      <c r="CI36" s="51"/>
      <c r="CJ36" s="51"/>
      <c r="CK36" s="51"/>
      <c r="CL36" s="51"/>
      <c r="CM36" s="51"/>
      <c r="CN36" s="51"/>
      <c r="CO36" s="51"/>
      <c r="CP36" s="51"/>
      <c r="CQ36" s="51"/>
      <c r="CR36" s="51"/>
      <c r="CS36" s="51"/>
      <c r="CT36" s="51"/>
      <c r="CU36" s="51"/>
      <c r="CV36" s="51"/>
      <c r="CW36" s="167"/>
      <c r="CX36" s="2"/>
      <c r="CY36" s="191"/>
      <c r="CZ36" s="51"/>
      <c r="DA36" s="51"/>
      <c r="DB36" s="51"/>
      <c r="DC36" s="51"/>
      <c r="DD36" s="51"/>
      <c r="DE36" s="51"/>
      <c r="DF36" s="51"/>
      <c r="DG36" s="51"/>
      <c r="DH36" s="51"/>
      <c r="DI36" s="51"/>
      <c r="DJ36" s="51"/>
      <c r="DK36" s="51"/>
      <c r="DL36" s="51"/>
      <c r="DM36" s="51"/>
      <c r="DN36" s="167"/>
      <c r="DO36" s="2"/>
      <c r="DP36" s="191"/>
      <c r="DQ36" s="51"/>
      <c r="DR36" s="51"/>
      <c r="DS36" s="51"/>
      <c r="DT36" s="51"/>
      <c r="DU36" s="51"/>
      <c r="DV36" s="51"/>
      <c r="DW36" s="51"/>
      <c r="DX36" s="51"/>
      <c r="DY36" s="51"/>
      <c r="DZ36" s="51"/>
      <c r="EA36" s="51"/>
      <c r="EB36" s="51"/>
      <c r="EC36" s="51"/>
      <c r="ED36" s="51"/>
      <c r="EE36" s="167"/>
      <c r="EF36" s="2"/>
    </row>
    <row r="37" ht="12.75" customHeight="1">
      <c r="A37" s="191"/>
      <c r="B37" s="51"/>
      <c r="C37" s="51"/>
      <c r="D37" s="51"/>
      <c r="E37" s="51"/>
      <c r="F37" s="51"/>
      <c r="G37" s="51"/>
      <c r="H37" s="51"/>
      <c r="I37" s="51"/>
      <c r="J37" s="51"/>
      <c r="K37" s="51"/>
      <c r="L37" s="51"/>
      <c r="M37" s="51"/>
      <c r="N37" s="51"/>
      <c r="O37" s="51"/>
      <c r="P37" s="167"/>
      <c r="Q37" s="2"/>
      <c r="R37" s="191"/>
      <c r="S37" s="51"/>
      <c r="T37" s="51"/>
      <c r="U37" s="51"/>
      <c r="V37" s="51"/>
      <c r="W37" s="51"/>
      <c r="X37" s="51"/>
      <c r="Y37" s="51"/>
      <c r="Z37" s="51"/>
      <c r="AA37" s="51"/>
      <c r="AB37" s="51"/>
      <c r="AC37" s="51"/>
      <c r="AD37" s="51"/>
      <c r="AE37" s="51"/>
      <c r="AF37" s="51"/>
      <c r="AG37" s="167"/>
      <c r="AH37" s="2"/>
      <c r="AI37" s="191"/>
      <c r="AJ37" s="51"/>
      <c r="AK37" s="51"/>
      <c r="AL37" s="51"/>
      <c r="AM37" s="51"/>
      <c r="AN37" s="51"/>
      <c r="AO37" s="51"/>
      <c r="AP37" s="51"/>
      <c r="AQ37" s="51"/>
      <c r="AR37" s="51"/>
      <c r="AS37" s="51"/>
      <c r="AT37" s="51"/>
      <c r="AU37" s="51"/>
      <c r="AV37" s="51"/>
      <c r="AW37" s="51"/>
      <c r="AX37" s="167"/>
      <c r="AY37" s="2"/>
      <c r="AZ37" s="191"/>
      <c r="BA37" s="51"/>
      <c r="BB37" s="51"/>
      <c r="BC37" s="51"/>
      <c r="BD37" s="51"/>
      <c r="BE37" s="51"/>
      <c r="BF37" s="51"/>
      <c r="BG37" s="51"/>
      <c r="BH37" s="51"/>
      <c r="BI37" s="51"/>
      <c r="BJ37" s="51"/>
      <c r="BK37" s="51"/>
      <c r="BL37" s="51"/>
      <c r="BM37" s="51"/>
      <c r="BN37" s="51"/>
      <c r="BO37" s="167"/>
      <c r="BP37" s="2"/>
      <c r="BQ37" s="191"/>
      <c r="BR37" s="51"/>
      <c r="BS37" s="51"/>
      <c r="BT37" s="51"/>
      <c r="BU37" s="51"/>
      <c r="BV37" s="51"/>
      <c r="BW37" s="51"/>
      <c r="BX37" s="51"/>
      <c r="BY37" s="51"/>
      <c r="BZ37" s="51"/>
      <c r="CA37" s="51"/>
      <c r="CB37" s="51"/>
      <c r="CC37" s="51"/>
      <c r="CD37" s="51"/>
      <c r="CE37" s="51"/>
      <c r="CF37" s="167"/>
      <c r="CG37" s="2"/>
      <c r="CH37" s="191"/>
      <c r="CI37" s="51"/>
      <c r="CJ37" s="51"/>
      <c r="CK37" s="51"/>
      <c r="CL37" s="51"/>
      <c r="CM37" s="51"/>
      <c r="CN37" s="51"/>
      <c r="CO37" s="51"/>
      <c r="CP37" s="51"/>
      <c r="CQ37" s="51"/>
      <c r="CR37" s="51"/>
      <c r="CS37" s="51"/>
      <c r="CT37" s="51"/>
      <c r="CU37" s="51"/>
      <c r="CV37" s="51"/>
      <c r="CW37" s="167"/>
      <c r="CX37" s="2"/>
      <c r="CY37" s="191"/>
      <c r="CZ37" s="51"/>
      <c r="DA37" s="51"/>
      <c r="DB37" s="51"/>
      <c r="DC37" s="51"/>
      <c r="DD37" s="51"/>
      <c r="DE37" s="51"/>
      <c r="DF37" s="51"/>
      <c r="DG37" s="51"/>
      <c r="DH37" s="51"/>
      <c r="DI37" s="51"/>
      <c r="DJ37" s="51"/>
      <c r="DK37" s="51"/>
      <c r="DL37" s="51"/>
      <c r="DM37" s="51"/>
      <c r="DN37" s="167"/>
      <c r="DO37" s="2"/>
      <c r="DP37" s="191"/>
      <c r="DQ37" s="51"/>
      <c r="DR37" s="51"/>
      <c r="DS37" s="51"/>
      <c r="DT37" s="51"/>
      <c r="DU37" s="51"/>
      <c r="DV37" s="51"/>
      <c r="DW37" s="51"/>
      <c r="DX37" s="51"/>
      <c r="DY37" s="51"/>
      <c r="DZ37" s="51"/>
      <c r="EA37" s="51"/>
      <c r="EB37" s="51"/>
      <c r="EC37" s="51"/>
      <c r="ED37" s="51"/>
      <c r="EE37" s="167"/>
      <c r="EF37" s="2"/>
    </row>
    <row r="38" ht="12.75" customHeight="1">
      <c r="A38" s="191"/>
      <c r="B38" s="51"/>
      <c r="C38" s="51"/>
      <c r="D38" s="51"/>
      <c r="E38" s="51"/>
      <c r="F38" s="51"/>
      <c r="G38" s="51"/>
      <c r="H38" s="51"/>
      <c r="I38" s="51"/>
      <c r="J38" s="51"/>
      <c r="K38" s="51"/>
      <c r="L38" s="51"/>
      <c r="M38" s="51"/>
      <c r="N38" s="51"/>
      <c r="O38" s="51"/>
      <c r="P38" s="167"/>
      <c r="Q38" s="2"/>
      <c r="R38" s="191"/>
      <c r="S38" s="51"/>
      <c r="T38" s="51"/>
      <c r="U38" s="51"/>
      <c r="V38" s="51"/>
      <c r="W38" s="51"/>
      <c r="X38" s="51"/>
      <c r="Y38" s="51"/>
      <c r="Z38" s="51"/>
      <c r="AA38" s="51"/>
      <c r="AB38" s="51"/>
      <c r="AC38" s="51"/>
      <c r="AD38" s="51"/>
      <c r="AE38" s="51"/>
      <c r="AF38" s="51"/>
      <c r="AG38" s="167"/>
      <c r="AH38" s="2"/>
      <c r="AI38" s="191"/>
      <c r="AJ38" s="51"/>
      <c r="AK38" s="51"/>
      <c r="AL38" s="51"/>
      <c r="AM38" s="51"/>
      <c r="AN38" s="51"/>
      <c r="AO38" s="51"/>
      <c r="AP38" s="51"/>
      <c r="AQ38" s="51"/>
      <c r="AR38" s="51"/>
      <c r="AS38" s="51"/>
      <c r="AT38" s="51"/>
      <c r="AU38" s="51"/>
      <c r="AV38" s="51"/>
      <c r="AW38" s="51"/>
      <c r="AX38" s="167"/>
      <c r="AY38" s="2"/>
      <c r="AZ38" s="191"/>
      <c r="BA38" s="51"/>
      <c r="BB38" s="51"/>
      <c r="BC38" s="51"/>
      <c r="BD38" s="51"/>
      <c r="BE38" s="51"/>
      <c r="BF38" s="51"/>
      <c r="BG38" s="51"/>
      <c r="BH38" s="51"/>
      <c r="BI38" s="51"/>
      <c r="BJ38" s="51"/>
      <c r="BK38" s="51"/>
      <c r="BL38" s="51"/>
      <c r="BM38" s="51"/>
      <c r="BN38" s="51"/>
      <c r="BO38" s="167"/>
      <c r="BP38" s="2"/>
      <c r="BQ38" s="191"/>
      <c r="BR38" s="51"/>
      <c r="BS38" s="51"/>
      <c r="BT38" s="51"/>
      <c r="BU38" s="51"/>
      <c r="BV38" s="51"/>
      <c r="BW38" s="51"/>
      <c r="BX38" s="51"/>
      <c r="BY38" s="51"/>
      <c r="BZ38" s="51"/>
      <c r="CA38" s="51"/>
      <c r="CB38" s="51"/>
      <c r="CC38" s="51"/>
      <c r="CD38" s="51"/>
      <c r="CE38" s="51"/>
      <c r="CF38" s="167"/>
      <c r="CG38" s="2"/>
      <c r="CH38" s="191"/>
      <c r="CI38" s="51"/>
      <c r="CJ38" s="51"/>
      <c r="CK38" s="51"/>
      <c r="CL38" s="51"/>
      <c r="CM38" s="51"/>
      <c r="CN38" s="51"/>
      <c r="CO38" s="51"/>
      <c r="CP38" s="51"/>
      <c r="CQ38" s="51"/>
      <c r="CR38" s="51"/>
      <c r="CS38" s="51"/>
      <c r="CT38" s="51"/>
      <c r="CU38" s="51"/>
      <c r="CV38" s="51"/>
      <c r="CW38" s="167"/>
      <c r="CX38" s="2"/>
      <c r="CY38" s="191"/>
      <c r="CZ38" s="51"/>
      <c r="DA38" s="51"/>
      <c r="DB38" s="51"/>
      <c r="DC38" s="51"/>
      <c r="DD38" s="51"/>
      <c r="DE38" s="51"/>
      <c r="DF38" s="51"/>
      <c r="DG38" s="51"/>
      <c r="DH38" s="51"/>
      <c r="DI38" s="51"/>
      <c r="DJ38" s="51"/>
      <c r="DK38" s="51"/>
      <c r="DL38" s="51"/>
      <c r="DM38" s="51"/>
      <c r="DN38" s="167"/>
      <c r="DO38" s="2"/>
      <c r="DP38" s="191"/>
      <c r="DQ38" s="51"/>
      <c r="DR38" s="51"/>
      <c r="DS38" s="51"/>
      <c r="DT38" s="51"/>
      <c r="DU38" s="51"/>
      <c r="DV38" s="51"/>
      <c r="DW38" s="51"/>
      <c r="DX38" s="51"/>
      <c r="DY38" s="51"/>
      <c r="DZ38" s="51"/>
      <c r="EA38" s="51"/>
      <c r="EB38" s="51"/>
      <c r="EC38" s="51"/>
      <c r="ED38" s="51"/>
      <c r="EE38" s="167"/>
      <c r="EF38" s="2"/>
    </row>
    <row r="39" ht="12.75" customHeight="1">
      <c r="A39" s="191"/>
      <c r="B39" s="51"/>
      <c r="C39" s="51"/>
      <c r="D39" s="51"/>
      <c r="E39" s="51"/>
      <c r="F39" s="51"/>
      <c r="G39" s="51"/>
      <c r="H39" s="51"/>
      <c r="I39" s="51"/>
      <c r="J39" s="51"/>
      <c r="K39" s="51"/>
      <c r="L39" s="51"/>
      <c r="M39" s="51"/>
      <c r="N39" s="51"/>
      <c r="O39" s="51"/>
      <c r="P39" s="167"/>
      <c r="Q39" s="2"/>
      <c r="R39" s="191"/>
      <c r="S39" s="51"/>
      <c r="T39" s="51"/>
      <c r="U39" s="51"/>
      <c r="V39" s="51"/>
      <c r="W39" s="51"/>
      <c r="X39" s="51"/>
      <c r="Y39" s="51"/>
      <c r="Z39" s="51"/>
      <c r="AA39" s="51"/>
      <c r="AB39" s="51"/>
      <c r="AC39" s="51"/>
      <c r="AD39" s="51"/>
      <c r="AE39" s="51"/>
      <c r="AF39" s="51"/>
      <c r="AG39" s="167"/>
      <c r="AH39" s="2"/>
      <c r="AI39" s="191"/>
      <c r="AJ39" s="51"/>
      <c r="AK39" s="51"/>
      <c r="AL39" s="51"/>
      <c r="AM39" s="51"/>
      <c r="AN39" s="51"/>
      <c r="AO39" s="51"/>
      <c r="AP39" s="51"/>
      <c r="AQ39" s="51"/>
      <c r="AR39" s="51"/>
      <c r="AS39" s="51"/>
      <c r="AT39" s="51"/>
      <c r="AU39" s="51"/>
      <c r="AV39" s="51"/>
      <c r="AW39" s="51"/>
      <c r="AX39" s="167"/>
      <c r="AY39" s="2"/>
      <c r="AZ39" s="191"/>
      <c r="BA39" s="51"/>
      <c r="BB39" s="51"/>
      <c r="BC39" s="51"/>
      <c r="BD39" s="51"/>
      <c r="BE39" s="51"/>
      <c r="BF39" s="51"/>
      <c r="BG39" s="51"/>
      <c r="BH39" s="51"/>
      <c r="BI39" s="51"/>
      <c r="BJ39" s="51"/>
      <c r="BK39" s="51"/>
      <c r="BL39" s="51"/>
      <c r="BM39" s="51"/>
      <c r="BN39" s="51"/>
      <c r="BO39" s="167"/>
      <c r="BP39" s="2"/>
      <c r="BQ39" s="191"/>
      <c r="BR39" s="51"/>
      <c r="BS39" s="51"/>
      <c r="BT39" s="51"/>
      <c r="BU39" s="51"/>
      <c r="BV39" s="51"/>
      <c r="BW39" s="51"/>
      <c r="BX39" s="51"/>
      <c r="BY39" s="51"/>
      <c r="BZ39" s="51"/>
      <c r="CA39" s="51"/>
      <c r="CB39" s="51"/>
      <c r="CC39" s="51"/>
      <c r="CD39" s="51"/>
      <c r="CE39" s="51"/>
      <c r="CF39" s="167"/>
      <c r="CG39" s="2"/>
      <c r="CH39" s="191"/>
      <c r="CI39" s="51"/>
      <c r="CJ39" s="51"/>
      <c r="CK39" s="51"/>
      <c r="CL39" s="51"/>
      <c r="CM39" s="51"/>
      <c r="CN39" s="51"/>
      <c r="CO39" s="51"/>
      <c r="CP39" s="51"/>
      <c r="CQ39" s="51"/>
      <c r="CR39" s="51"/>
      <c r="CS39" s="51"/>
      <c r="CT39" s="51"/>
      <c r="CU39" s="51"/>
      <c r="CV39" s="51"/>
      <c r="CW39" s="167"/>
      <c r="CX39" s="2"/>
      <c r="CY39" s="191"/>
      <c r="CZ39" s="51"/>
      <c r="DA39" s="51"/>
      <c r="DB39" s="51"/>
      <c r="DC39" s="51"/>
      <c r="DD39" s="51"/>
      <c r="DE39" s="51"/>
      <c r="DF39" s="51"/>
      <c r="DG39" s="51"/>
      <c r="DH39" s="51"/>
      <c r="DI39" s="51"/>
      <c r="DJ39" s="51"/>
      <c r="DK39" s="51"/>
      <c r="DL39" s="51"/>
      <c r="DM39" s="51"/>
      <c r="DN39" s="167"/>
      <c r="DO39" s="2"/>
      <c r="DP39" s="191"/>
      <c r="DQ39" s="51"/>
      <c r="DR39" s="51"/>
      <c r="DS39" s="51"/>
      <c r="DT39" s="51"/>
      <c r="DU39" s="51"/>
      <c r="DV39" s="51"/>
      <c r="DW39" s="51"/>
      <c r="DX39" s="51"/>
      <c r="DY39" s="51"/>
      <c r="DZ39" s="51"/>
      <c r="EA39" s="51"/>
      <c r="EB39" s="51"/>
      <c r="EC39" s="51"/>
      <c r="ED39" s="51"/>
      <c r="EE39" s="167"/>
      <c r="EF39" s="2"/>
    </row>
    <row r="40" ht="12.75" customHeight="1">
      <c r="A40" s="191"/>
      <c r="B40" s="51"/>
      <c r="C40" s="51"/>
      <c r="D40" s="51"/>
      <c r="E40" s="51"/>
      <c r="F40" s="51"/>
      <c r="G40" s="51"/>
      <c r="H40" s="51"/>
      <c r="I40" s="51"/>
      <c r="J40" s="51"/>
      <c r="K40" s="51"/>
      <c r="L40" s="51"/>
      <c r="M40" s="51"/>
      <c r="N40" s="51"/>
      <c r="O40" s="51"/>
      <c r="P40" s="167"/>
      <c r="Q40" s="2"/>
      <c r="R40" s="191"/>
      <c r="S40" s="51"/>
      <c r="T40" s="51"/>
      <c r="U40" s="51"/>
      <c r="V40" s="51"/>
      <c r="W40" s="51"/>
      <c r="X40" s="51"/>
      <c r="Y40" s="51"/>
      <c r="Z40" s="51"/>
      <c r="AA40" s="51"/>
      <c r="AB40" s="51"/>
      <c r="AC40" s="51"/>
      <c r="AD40" s="51"/>
      <c r="AE40" s="51"/>
      <c r="AF40" s="51"/>
      <c r="AG40" s="167"/>
      <c r="AH40" s="2"/>
      <c r="AI40" s="191"/>
      <c r="AJ40" s="51"/>
      <c r="AK40" s="51"/>
      <c r="AL40" s="51"/>
      <c r="AM40" s="51"/>
      <c r="AN40" s="51"/>
      <c r="AO40" s="51"/>
      <c r="AP40" s="51"/>
      <c r="AQ40" s="51"/>
      <c r="AR40" s="51"/>
      <c r="AS40" s="51"/>
      <c r="AT40" s="51"/>
      <c r="AU40" s="51"/>
      <c r="AV40" s="51"/>
      <c r="AW40" s="51"/>
      <c r="AX40" s="167"/>
      <c r="AY40" s="2"/>
      <c r="AZ40" s="191"/>
      <c r="BA40" s="51"/>
      <c r="BB40" s="51"/>
      <c r="BC40" s="51"/>
      <c r="BD40" s="51"/>
      <c r="BE40" s="51"/>
      <c r="BF40" s="51"/>
      <c r="BG40" s="51"/>
      <c r="BH40" s="51"/>
      <c r="BI40" s="51"/>
      <c r="BJ40" s="51"/>
      <c r="BK40" s="51"/>
      <c r="BL40" s="51"/>
      <c r="BM40" s="51"/>
      <c r="BN40" s="51"/>
      <c r="BO40" s="167"/>
      <c r="BP40" s="2"/>
      <c r="BQ40" s="191"/>
      <c r="BR40" s="51"/>
      <c r="BS40" s="51"/>
      <c r="BT40" s="51"/>
      <c r="BU40" s="51"/>
      <c r="BV40" s="51"/>
      <c r="BW40" s="51"/>
      <c r="BX40" s="51"/>
      <c r="BY40" s="51"/>
      <c r="BZ40" s="51"/>
      <c r="CA40" s="51"/>
      <c r="CB40" s="51"/>
      <c r="CC40" s="51"/>
      <c r="CD40" s="51"/>
      <c r="CE40" s="51"/>
      <c r="CF40" s="167"/>
      <c r="CG40" s="2"/>
      <c r="CH40" s="191"/>
      <c r="CI40" s="51"/>
      <c r="CJ40" s="51"/>
      <c r="CK40" s="51"/>
      <c r="CL40" s="51"/>
      <c r="CM40" s="51"/>
      <c r="CN40" s="51"/>
      <c r="CO40" s="51"/>
      <c r="CP40" s="51"/>
      <c r="CQ40" s="51"/>
      <c r="CR40" s="51"/>
      <c r="CS40" s="51"/>
      <c r="CT40" s="51"/>
      <c r="CU40" s="51"/>
      <c r="CV40" s="51"/>
      <c r="CW40" s="167"/>
      <c r="CX40" s="2"/>
      <c r="CY40" s="191"/>
      <c r="CZ40" s="51"/>
      <c r="DA40" s="51"/>
      <c r="DB40" s="51"/>
      <c r="DC40" s="51"/>
      <c r="DD40" s="51"/>
      <c r="DE40" s="51"/>
      <c r="DF40" s="51"/>
      <c r="DG40" s="51"/>
      <c r="DH40" s="51"/>
      <c r="DI40" s="51"/>
      <c r="DJ40" s="51"/>
      <c r="DK40" s="51"/>
      <c r="DL40" s="51"/>
      <c r="DM40" s="51"/>
      <c r="DN40" s="167"/>
      <c r="DO40" s="2"/>
      <c r="DP40" s="191"/>
      <c r="DQ40" s="51"/>
      <c r="DR40" s="51"/>
      <c r="DS40" s="51"/>
      <c r="DT40" s="51"/>
      <c r="DU40" s="51"/>
      <c r="DV40" s="51"/>
      <c r="DW40" s="51"/>
      <c r="DX40" s="51"/>
      <c r="DY40" s="51"/>
      <c r="DZ40" s="51"/>
      <c r="EA40" s="51"/>
      <c r="EB40" s="51"/>
      <c r="EC40" s="51"/>
      <c r="ED40" s="51"/>
      <c r="EE40" s="167"/>
      <c r="EF40" s="2"/>
    </row>
    <row r="41" ht="12.75" customHeight="1">
      <c r="A41" s="191"/>
      <c r="B41" s="51"/>
      <c r="C41" s="51"/>
      <c r="D41" s="51"/>
      <c r="E41" s="51"/>
      <c r="F41" s="51"/>
      <c r="G41" s="51"/>
      <c r="H41" s="51"/>
      <c r="I41" s="51"/>
      <c r="J41" s="51"/>
      <c r="K41" s="51"/>
      <c r="L41" s="51"/>
      <c r="M41" s="51"/>
      <c r="N41" s="51"/>
      <c r="O41" s="51"/>
      <c r="P41" s="167"/>
      <c r="Q41" s="2"/>
      <c r="R41" s="191"/>
      <c r="S41" s="51"/>
      <c r="T41" s="51"/>
      <c r="U41" s="51"/>
      <c r="V41" s="51"/>
      <c r="W41" s="51"/>
      <c r="X41" s="51"/>
      <c r="Y41" s="51"/>
      <c r="Z41" s="51"/>
      <c r="AA41" s="51"/>
      <c r="AB41" s="51"/>
      <c r="AC41" s="51"/>
      <c r="AD41" s="51"/>
      <c r="AE41" s="51"/>
      <c r="AF41" s="51"/>
      <c r="AG41" s="167"/>
      <c r="AH41" s="2"/>
      <c r="AI41" s="191"/>
      <c r="AJ41" s="51"/>
      <c r="AK41" s="51"/>
      <c r="AL41" s="51"/>
      <c r="AM41" s="51"/>
      <c r="AN41" s="51"/>
      <c r="AO41" s="51"/>
      <c r="AP41" s="51"/>
      <c r="AQ41" s="51"/>
      <c r="AR41" s="51"/>
      <c r="AS41" s="51"/>
      <c r="AT41" s="51"/>
      <c r="AU41" s="51"/>
      <c r="AV41" s="51"/>
      <c r="AW41" s="51"/>
      <c r="AX41" s="167"/>
      <c r="AY41" s="2"/>
      <c r="AZ41" s="191"/>
      <c r="BA41" s="51"/>
      <c r="BB41" s="51"/>
      <c r="BC41" s="51"/>
      <c r="BD41" s="51"/>
      <c r="BE41" s="51"/>
      <c r="BF41" s="51"/>
      <c r="BG41" s="51"/>
      <c r="BH41" s="51"/>
      <c r="BI41" s="51"/>
      <c r="BJ41" s="51"/>
      <c r="BK41" s="51"/>
      <c r="BL41" s="51"/>
      <c r="BM41" s="51"/>
      <c r="BN41" s="51"/>
      <c r="BO41" s="167"/>
      <c r="BP41" s="2"/>
      <c r="BQ41" s="191"/>
      <c r="BR41" s="51"/>
      <c r="BS41" s="51"/>
      <c r="BT41" s="51"/>
      <c r="BU41" s="51"/>
      <c r="BV41" s="51"/>
      <c r="BW41" s="51"/>
      <c r="BX41" s="51"/>
      <c r="BY41" s="51"/>
      <c r="BZ41" s="51"/>
      <c r="CA41" s="51"/>
      <c r="CB41" s="51"/>
      <c r="CC41" s="51"/>
      <c r="CD41" s="51"/>
      <c r="CE41" s="51"/>
      <c r="CF41" s="167"/>
      <c r="CG41" s="2"/>
      <c r="CH41" s="191"/>
      <c r="CI41" s="51"/>
      <c r="CJ41" s="51"/>
      <c r="CK41" s="51"/>
      <c r="CL41" s="51"/>
      <c r="CM41" s="51"/>
      <c r="CN41" s="51"/>
      <c r="CO41" s="51"/>
      <c r="CP41" s="51"/>
      <c r="CQ41" s="51"/>
      <c r="CR41" s="51"/>
      <c r="CS41" s="51"/>
      <c r="CT41" s="51"/>
      <c r="CU41" s="51"/>
      <c r="CV41" s="51"/>
      <c r="CW41" s="167"/>
      <c r="CX41" s="2"/>
      <c r="CY41" s="191"/>
      <c r="CZ41" s="51"/>
      <c r="DA41" s="51"/>
      <c r="DB41" s="51"/>
      <c r="DC41" s="51"/>
      <c r="DD41" s="51"/>
      <c r="DE41" s="51"/>
      <c r="DF41" s="51"/>
      <c r="DG41" s="51"/>
      <c r="DH41" s="51"/>
      <c r="DI41" s="51"/>
      <c r="DJ41" s="51"/>
      <c r="DK41" s="51"/>
      <c r="DL41" s="51"/>
      <c r="DM41" s="51"/>
      <c r="DN41" s="167"/>
      <c r="DO41" s="2"/>
      <c r="DP41" s="191"/>
      <c r="DQ41" s="51"/>
      <c r="DR41" s="51"/>
      <c r="DS41" s="51"/>
      <c r="DT41" s="51"/>
      <c r="DU41" s="51"/>
      <c r="DV41" s="51"/>
      <c r="DW41" s="51"/>
      <c r="DX41" s="51"/>
      <c r="DY41" s="51"/>
      <c r="DZ41" s="51"/>
      <c r="EA41" s="51"/>
      <c r="EB41" s="51"/>
      <c r="EC41" s="51"/>
      <c r="ED41" s="51"/>
      <c r="EE41" s="167"/>
      <c r="EF41" s="2"/>
    </row>
    <row r="42" ht="12.75" customHeight="1">
      <c r="A42" s="191"/>
      <c r="B42" s="51"/>
      <c r="C42" s="51"/>
      <c r="D42" s="51"/>
      <c r="E42" s="51"/>
      <c r="F42" s="51"/>
      <c r="G42" s="51"/>
      <c r="H42" s="51"/>
      <c r="I42" s="51"/>
      <c r="J42" s="51"/>
      <c r="K42" s="51"/>
      <c r="L42" s="51"/>
      <c r="M42" s="51"/>
      <c r="N42" s="51"/>
      <c r="O42" s="51"/>
      <c r="P42" s="167"/>
      <c r="Q42" s="2"/>
      <c r="R42" s="191"/>
      <c r="S42" s="51"/>
      <c r="T42" s="51"/>
      <c r="U42" s="51"/>
      <c r="V42" s="51"/>
      <c r="W42" s="51"/>
      <c r="X42" s="51"/>
      <c r="Y42" s="51"/>
      <c r="Z42" s="51"/>
      <c r="AA42" s="51"/>
      <c r="AB42" s="51"/>
      <c r="AC42" s="51"/>
      <c r="AD42" s="51"/>
      <c r="AE42" s="51"/>
      <c r="AF42" s="51"/>
      <c r="AG42" s="167"/>
      <c r="AH42" s="2"/>
      <c r="AI42" s="191"/>
      <c r="AJ42" s="51"/>
      <c r="AK42" s="51"/>
      <c r="AL42" s="51"/>
      <c r="AM42" s="51"/>
      <c r="AN42" s="51"/>
      <c r="AO42" s="51"/>
      <c r="AP42" s="51"/>
      <c r="AQ42" s="51"/>
      <c r="AR42" s="51"/>
      <c r="AS42" s="51"/>
      <c r="AT42" s="51"/>
      <c r="AU42" s="51"/>
      <c r="AV42" s="51"/>
      <c r="AW42" s="51"/>
      <c r="AX42" s="167"/>
      <c r="AY42" s="2"/>
      <c r="AZ42" s="191"/>
      <c r="BA42" s="51"/>
      <c r="BB42" s="51"/>
      <c r="BC42" s="51"/>
      <c r="BD42" s="51"/>
      <c r="BE42" s="51"/>
      <c r="BF42" s="51"/>
      <c r="BG42" s="51"/>
      <c r="BH42" s="51"/>
      <c r="BI42" s="51"/>
      <c r="BJ42" s="51"/>
      <c r="BK42" s="51"/>
      <c r="BL42" s="51"/>
      <c r="BM42" s="51"/>
      <c r="BN42" s="51"/>
      <c r="BO42" s="167"/>
      <c r="BP42" s="2"/>
      <c r="BQ42" s="191"/>
      <c r="BR42" s="51"/>
      <c r="BS42" s="51"/>
      <c r="BT42" s="51"/>
      <c r="BU42" s="51"/>
      <c r="BV42" s="51"/>
      <c r="BW42" s="51"/>
      <c r="BX42" s="51"/>
      <c r="BY42" s="51"/>
      <c r="BZ42" s="51"/>
      <c r="CA42" s="51"/>
      <c r="CB42" s="51"/>
      <c r="CC42" s="51"/>
      <c r="CD42" s="51"/>
      <c r="CE42" s="51"/>
      <c r="CF42" s="167"/>
      <c r="CG42" s="2"/>
      <c r="CH42" s="191"/>
      <c r="CI42" s="51"/>
      <c r="CJ42" s="51"/>
      <c r="CK42" s="51"/>
      <c r="CL42" s="51"/>
      <c r="CM42" s="51"/>
      <c r="CN42" s="51"/>
      <c r="CO42" s="51"/>
      <c r="CP42" s="51"/>
      <c r="CQ42" s="51"/>
      <c r="CR42" s="51"/>
      <c r="CS42" s="51"/>
      <c r="CT42" s="51"/>
      <c r="CU42" s="51"/>
      <c r="CV42" s="51"/>
      <c r="CW42" s="167"/>
      <c r="CX42" s="2"/>
      <c r="CY42" s="191"/>
      <c r="CZ42" s="51"/>
      <c r="DA42" s="51"/>
      <c r="DB42" s="51"/>
      <c r="DC42" s="51"/>
      <c r="DD42" s="51"/>
      <c r="DE42" s="51"/>
      <c r="DF42" s="51"/>
      <c r="DG42" s="51"/>
      <c r="DH42" s="51"/>
      <c r="DI42" s="51"/>
      <c r="DJ42" s="51"/>
      <c r="DK42" s="51"/>
      <c r="DL42" s="51"/>
      <c r="DM42" s="51"/>
      <c r="DN42" s="167"/>
      <c r="DO42" s="2"/>
      <c r="DP42" s="191"/>
      <c r="DQ42" s="51"/>
      <c r="DR42" s="51"/>
      <c r="DS42" s="51"/>
      <c r="DT42" s="51"/>
      <c r="DU42" s="51"/>
      <c r="DV42" s="51"/>
      <c r="DW42" s="51"/>
      <c r="DX42" s="51"/>
      <c r="DY42" s="51"/>
      <c r="DZ42" s="51"/>
      <c r="EA42" s="51"/>
      <c r="EB42" s="51"/>
      <c r="EC42" s="51"/>
      <c r="ED42" s="51"/>
      <c r="EE42" s="167"/>
      <c r="EF42" s="2"/>
    </row>
    <row r="43" ht="12.75" customHeight="1">
      <c r="A43" s="191"/>
      <c r="B43" s="51"/>
      <c r="C43" s="51"/>
      <c r="D43" s="51"/>
      <c r="E43" s="51"/>
      <c r="F43" s="51"/>
      <c r="G43" s="51"/>
      <c r="H43" s="51"/>
      <c r="I43" s="51"/>
      <c r="J43" s="51"/>
      <c r="K43" s="51"/>
      <c r="L43" s="51"/>
      <c r="M43" s="51"/>
      <c r="N43" s="51"/>
      <c r="O43" s="51"/>
      <c r="P43" s="167"/>
      <c r="Q43" s="2"/>
      <c r="R43" s="191"/>
      <c r="S43" s="51"/>
      <c r="T43" s="51"/>
      <c r="U43" s="51"/>
      <c r="V43" s="51"/>
      <c r="W43" s="51"/>
      <c r="X43" s="51"/>
      <c r="Y43" s="51"/>
      <c r="Z43" s="51"/>
      <c r="AA43" s="51"/>
      <c r="AB43" s="51"/>
      <c r="AC43" s="51"/>
      <c r="AD43" s="51"/>
      <c r="AE43" s="51"/>
      <c r="AF43" s="51"/>
      <c r="AG43" s="167"/>
      <c r="AH43" s="2"/>
      <c r="AI43" s="191"/>
      <c r="AJ43" s="51"/>
      <c r="AK43" s="51"/>
      <c r="AL43" s="51"/>
      <c r="AM43" s="51"/>
      <c r="AN43" s="51"/>
      <c r="AO43" s="51"/>
      <c r="AP43" s="51"/>
      <c r="AQ43" s="51"/>
      <c r="AR43" s="51"/>
      <c r="AS43" s="51"/>
      <c r="AT43" s="51"/>
      <c r="AU43" s="51"/>
      <c r="AV43" s="51"/>
      <c r="AW43" s="51"/>
      <c r="AX43" s="167"/>
      <c r="AY43" s="2"/>
      <c r="AZ43" s="191"/>
      <c r="BA43" s="51"/>
      <c r="BB43" s="51"/>
      <c r="BC43" s="51"/>
      <c r="BD43" s="51"/>
      <c r="BE43" s="51"/>
      <c r="BF43" s="51"/>
      <c r="BG43" s="51"/>
      <c r="BH43" s="51"/>
      <c r="BI43" s="51"/>
      <c r="BJ43" s="51"/>
      <c r="BK43" s="51"/>
      <c r="BL43" s="51"/>
      <c r="BM43" s="51"/>
      <c r="BN43" s="51"/>
      <c r="BO43" s="167"/>
      <c r="BP43" s="2"/>
      <c r="BQ43" s="191"/>
      <c r="BR43" s="51"/>
      <c r="BS43" s="51"/>
      <c r="BT43" s="51"/>
      <c r="BU43" s="51"/>
      <c r="BV43" s="51"/>
      <c r="BW43" s="51"/>
      <c r="BX43" s="51"/>
      <c r="BY43" s="51"/>
      <c r="BZ43" s="51"/>
      <c r="CA43" s="51"/>
      <c r="CB43" s="51"/>
      <c r="CC43" s="51"/>
      <c r="CD43" s="51"/>
      <c r="CE43" s="51"/>
      <c r="CF43" s="167"/>
      <c r="CG43" s="2"/>
      <c r="CH43" s="191"/>
      <c r="CI43" s="51"/>
      <c r="CJ43" s="51"/>
      <c r="CK43" s="51"/>
      <c r="CL43" s="51"/>
      <c r="CM43" s="51"/>
      <c r="CN43" s="51"/>
      <c r="CO43" s="51"/>
      <c r="CP43" s="51"/>
      <c r="CQ43" s="51"/>
      <c r="CR43" s="51"/>
      <c r="CS43" s="51"/>
      <c r="CT43" s="51"/>
      <c r="CU43" s="51"/>
      <c r="CV43" s="51"/>
      <c r="CW43" s="167"/>
      <c r="CX43" s="2"/>
      <c r="CY43" s="191"/>
      <c r="CZ43" s="51"/>
      <c r="DA43" s="51"/>
      <c r="DB43" s="51"/>
      <c r="DC43" s="51"/>
      <c r="DD43" s="51"/>
      <c r="DE43" s="51"/>
      <c r="DF43" s="51"/>
      <c r="DG43" s="51"/>
      <c r="DH43" s="51"/>
      <c r="DI43" s="51"/>
      <c r="DJ43" s="51"/>
      <c r="DK43" s="51"/>
      <c r="DL43" s="51"/>
      <c r="DM43" s="51"/>
      <c r="DN43" s="167"/>
      <c r="DO43" s="2"/>
      <c r="DP43" s="191"/>
      <c r="DQ43" s="51"/>
      <c r="DR43" s="51"/>
      <c r="DS43" s="51"/>
      <c r="DT43" s="51"/>
      <c r="DU43" s="51"/>
      <c r="DV43" s="51"/>
      <c r="DW43" s="51"/>
      <c r="DX43" s="51"/>
      <c r="DY43" s="51"/>
      <c r="DZ43" s="51"/>
      <c r="EA43" s="51"/>
      <c r="EB43" s="51"/>
      <c r="EC43" s="51"/>
      <c r="ED43" s="51"/>
      <c r="EE43" s="167"/>
      <c r="EF43" s="2"/>
    </row>
    <row r="44" ht="12.75" customHeight="1">
      <c r="A44" s="191"/>
      <c r="B44" s="51"/>
      <c r="C44" s="51"/>
      <c r="D44" s="51"/>
      <c r="E44" s="51"/>
      <c r="F44" s="51"/>
      <c r="G44" s="51"/>
      <c r="H44" s="51"/>
      <c r="I44" s="51"/>
      <c r="J44" s="51"/>
      <c r="K44" s="51"/>
      <c r="L44" s="51"/>
      <c r="M44" s="51"/>
      <c r="N44" s="51"/>
      <c r="O44" s="51"/>
      <c r="P44" s="167"/>
      <c r="Q44" s="2"/>
      <c r="R44" s="191"/>
      <c r="S44" s="51"/>
      <c r="T44" s="51"/>
      <c r="U44" s="51"/>
      <c r="V44" s="51"/>
      <c r="W44" s="51"/>
      <c r="X44" s="51"/>
      <c r="Y44" s="51"/>
      <c r="Z44" s="51"/>
      <c r="AA44" s="51"/>
      <c r="AB44" s="51"/>
      <c r="AC44" s="51"/>
      <c r="AD44" s="51"/>
      <c r="AE44" s="51"/>
      <c r="AF44" s="51"/>
      <c r="AG44" s="167"/>
      <c r="AH44" s="2"/>
      <c r="AI44" s="191"/>
      <c r="AJ44" s="51"/>
      <c r="AK44" s="51"/>
      <c r="AL44" s="51"/>
      <c r="AM44" s="51"/>
      <c r="AN44" s="51"/>
      <c r="AO44" s="51"/>
      <c r="AP44" s="51"/>
      <c r="AQ44" s="51"/>
      <c r="AR44" s="51"/>
      <c r="AS44" s="51"/>
      <c r="AT44" s="51"/>
      <c r="AU44" s="51"/>
      <c r="AV44" s="51"/>
      <c r="AW44" s="51"/>
      <c r="AX44" s="167"/>
      <c r="AY44" s="2"/>
      <c r="AZ44" s="191"/>
      <c r="BA44" s="51"/>
      <c r="BB44" s="51"/>
      <c r="BC44" s="51"/>
      <c r="BD44" s="51"/>
      <c r="BE44" s="51"/>
      <c r="BF44" s="51"/>
      <c r="BG44" s="51"/>
      <c r="BH44" s="51"/>
      <c r="BI44" s="51"/>
      <c r="BJ44" s="51"/>
      <c r="BK44" s="51"/>
      <c r="BL44" s="51"/>
      <c r="BM44" s="51"/>
      <c r="BN44" s="51"/>
      <c r="BO44" s="167"/>
      <c r="BP44" s="2"/>
      <c r="BQ44" s="191"/>
      <c r="BR44" s="51"/>
      <c r="BS44" s="51"/>
      <c r="BT44" s="51"/>
      <c r="BU44" s="51"/>
      <c r="BV44" s="51"/>
      <c r="BW44" s="51"/>
      <c r="BX44" s="51"/>
      <c r="BY44" s="51"/>
      <c r="BZ44" s="51"/>
      <c r="CA44" s="51"/>
      <c r="CB44" s="51"/>
      <c r="CC44" s="51"/>
      <c r="CD44" s="51"/>
      <c r="CE44" s="51"/>
      <c r="CF44" s="167"/>
      <c r="CG44" s="2"/>
      <c r="CH44" s="191"/>
      <c r="CI44" s="51"/>
      <c r="CJ44" s="51"/>
      <c r="CK44" s="51"/>
      <c r="CL44" s="51"/>
      <c r="CM44" s="51"/>
      <c r="CN44" s="51"/>
      <c r="CO44" s="51"/>
      <c r="CP44" s="51"/>
      <c r="CQ44" s="51"/>
      <c r="CR44" s="51"/>
      <c r="CS44" s="51"/>
      <c r="CT44" s="51"/>
      <c r="CU44" s="51"/>
      <c r="CV44" s="51"/>
      <c r="CW44" s="167"/>
      <c r="CX44" s="2"/>
      <c r="CY44" s="191"/>
      <c r="CZ44" s="51"/>
      <c r="DA44" s="51"/>
      <c r="DB44" s="51"/>
      <c r="DC44" s="51"/>
      <c r="DD44" s="51"/>
      <c r="DE44" s="51"/>
      <c r="DF44" s="51"/>
      <c r="DG44" s="51"/>
      <c r="DH44" s="51"/>
      <c r="DI44" s="51"/>
      <c r="DJ44" s="51"/>
      <c r="DK44" s="51"/>
      <c r="DL44" s="51"/>
      <c r="DM44" s="51"/>
      <c r="DN44" s="167"/>
      <c r="DO44" s="2"/>
      <c r="DP44" s="191"/>
      <c r="DQ44" s="51"/>
      <c r="DR44" s="51"/>
      <c r="DS44" s="51"/>
      <c r="DT44" s="51"/>
      <c r="DU44" s="51"/>
      <c r="DV44" s="51"/>
      <c r="DW44" s="51"/>
      <c r="DX44" s="51"/>
      <c r="DY44" s="51"/>
      <c r="DZ44" s="51"/>
      <c r="EA44" s="51"/>
      <c r="EB44" s="51"/>
      <c r="EC44" s="51"/>
      <c r="ED44" s="51"/>
      <c r="EE44" s="167"/>
      <c r="EF44" s="2"/>
    </row>
    <row r="45" ht="12.75" customHeight="1">
      <c r="A45" s="191"/>
      <c r="B45" s="51"/>
      <c r="C45" s="51"/>
      <c r="D45" s="51"/>
      <c r="E45" s="51"/>
      <c r="F45" s="51"/>
      <c r="G45" s="51"/>
      <c r="H45" s="51"/>
      <c r="I45" s="51"/>
      <c r="J45" s="51"/>
      <c r="K45" s="51"/>
      <c r="L45" s="51"/>
      <c r="M45" s="51"/>
      <c r="N45" s="51"/>
      <c r="O45" s="51"/>
      <c r="P45" s="167"/>
      <c r="Q45" s="2"/>
      <c r="R45" s="191"/>
      <c r="S45" s="51"/>
      <c r="T45" s="51"/>
      <c r="U45" s="51"/>
      <c r="V45" s="51"/>
      <c r="W45" s="51"/>
      <c r="X45" s="51"/>
      <c r="Y45" s="51"/>
      <c r="Z45" s="51"/>
      <c r="AA45" s="51"/>
      <c r="AB45" s="51"/>
      <c r="AC45" s="51"/>
      <c r="AD45" s="51"/>
      <c r="AE45" s="51"/>
      <c r="AF45" s="51"/>
      <c r="AG45" s="167"/>
      <c r="AH45" s="2"/>
      <c r="AI45" s="191"/>
      <c r="AJ45" s="51"/>
      <c r="AK45" s="51"/>
      <c r="AL45" s="51"/>
      <c r="AM45" s="51"/>
      <c r="AN45" s="51"/>
      <c r="AO45" s="51"/>
      <c r="AP45" s="51"/>
      <c r="AQ45" s="51"/>
      <c r="AR45" s="51"/>
      <c r="AS45" s="51"/>
      <c r="AT45" s="51"/>
      <c r="AU45" s="51"/>
      <c r="AV45" s="51"/>
      <c r="AW45" s="51"/>
      <c r="AX45" s="167"/>
      <c r="AY45" s="2"/>
      <c r="AZ45" s="191"/>
      <c r="BA45" s="51"/>
      <c r="BB45" s="51"/>
      <c r="BC45" s="51"/>
      <c r="BD45" s="51"/>
      <c r="BE45" s="51"/>
      <c r="BF45" s="51"/>
      <c r="BG45" s="51"/>
      <c r="BH45" s="51"/>
      <c r="BI45" s="51"/>
      <c r="BJ45" s="51"/>
      <c r="BK45" s="51"/>
      <c r="BL45" s="51"/>
      <c r="BM45" s="51"/>
      <c r="BN45" s="51"/>
      <c r="BO45" s="167"/>
      <c r="BP45" s="2"/>
      <c r="BQ45" s="191"/>
      <c r="BR45" s="51"/>
      <c r="BS45" s="51"/>
      <c r="BT45" s="51"/>
      <c r="BU45" s="51"/>
      <c r="BV45" s="51"/>
      <c r="BW45" s="51"/>
      <c r="BX45" s="51"/>
      <c r="BY45" s="51"/>
      <c r="BZ45" s="51"/>
      <c r="CA45" s="51"/>
      <c r="CB45" s="51"/>
      <c r="CC45" s="51"/>
      <c r="CD45" s="51"/>
      <c r="CE45" s="51"/>
      <c r="CF45" s="167"/>
      <c r="CG45" s="2"/>
      <c r="CH45" s="191"/>
      <c r="CI45" s="51"/>
      <c r="CJ45" s="51"/>
      <c r="CK45" s="51"/>
      <c r="CL45" s="51"/>
      <c r="CM45" s="51"/>
      <c r="CN45" s="51"/>
      <c r="CO45" s="51"/>
      <c r="CP45" s="51"/>
      <c r="CQ45" s="51"/>
      <c r="CR45" s="51"/>
      <c r="CS45" s="51"/>
      <c r="CT45" s="51"/>
      <c r="CU45" s="51"/>
      <c r="CV45" s="51"/>
      <c r="CW45" s="167"/>
      <c r="CX45" s="2"/>
      <c r="CY45" s="191"/>
      <c r="CZ45" s="51"/>
      <c r="DA45" s="51"/>
      <c r="DB45" s="51"/>
      <c r="DC45" s="51"/>
      <c r="DD45" s="51"/>
      <c r="DE45" s="51"/>
      <c r="DF45" s="51"/>
      <c r="DG45" s="51"/>
      <c r="DH45" s="51"/>
      <c r="DI45" s="51"/>
      <c r="DJ45" s="51"/>
      <c r="DK45" s="51"/>
      <c r="DL45" s="51"/>
      <c r="DM45" s="51"/>
      <c r="DN45" s="167"/>
      <c r="DO45" s="2"/>
      <c r="DP45" s="191"/>
      <c r="DQ45" s="51"/>
      <c r="DR45" s="51"/>
      <c r="DS45" s="51"/>
      <c r="DT45" s="51"/>
      <c r="DU45" s="51"/>
      <c r="DV45" s="51"/>
      <c r="DW45" s="51"/>
      <c r="DX45" s="51"/>
      <c r="DY45" s="51"/>
      <c r="DZ45" s="51"/>
      <c r="EA45" s="51"/>
      <c r="EB45" s="51"/>
      <c r="EC45" s="51"/>
      <c r="ED45" s="51"/>
      <c r="EE45" s="167"/>
      <c r="EF45" s="2"/>
    </row>
    <row r="46" ht="12.75" customHeight="1">
      <c r="A46" s="191"/>
      <c r="B46" s="51"/>
      <c r="C46" s="51"/>
      <c r="D46" s="51"/>
      <c r="E46" s="51"/>
      <c r="F46" s="51"/>
      <c r="G46" s="51"/>
      <c r="H46" s="51"/>
      <c r="I46" s="51"/>
      <c r="J46" s="51"/>
      <c r="K46" s="51"/>
      <c r="L46" s="51"/>
      <c r="M46" s="51"/>
      <c r="N46" s="51"/>
      <c r="O46" s="51"/>
      <c r="P46" s="167"/>
      <c r="Q46" s="2"/>
      <c r="R46" s="191"/>
      <c r="S46" s="51"/>
      <c r="T46" s="51"/>
      <c r="U46" s="51"/>
      <c r="V46" s="51"/>
      <c r="W46" s="51"/>
      <c r="X46" s="51"/>
      <c r="Y46" s="51"/>
      <c r="Z46" s="51"/>
      <c r="AA46" s="51"/>
      <c r="AB46" s="51"/>
      <c r="AC46" s="51"/>
      <c r="AD46" s="51"/>
      <c r="AE46" s="51"/>
      <c r="AF46" s="51"/>
      <c r="AG46" s="167"/>
      <c r="AH46" s="2"/>
      <c r="AI46" s="191"/>
      <c r="AJ46" s="51"/>
      <c r="AK46" s="51"/>
      <c r="AL46" s="51"/>
      <c r="AM46" s="51"/>
      <c r="AN46" s="51"/>
      <c r="AO46" s="51"/>
      <c r="AP46" s="51"/>
      <c r="AQ46" s="51"/>
      <c r="AR46" s="51"/>
      <c r="AS46" s="51"/>
      <c r="AT46" s="51"/>
      <c r="AU46" s="51"/>
      <c r="AV46" s="51"/>
      <c r="AW46" s="51"/>
      <c r="AX46" s="167"/>
      <c r="AY46" s="2"/>
      <c r="AZ46" s="191"/>
      <c r="BA46" s="51"/>
      <c r="BB46" s="51"/>
      <c r="BC46" s="51"/>
      <c r="BD46" s="51"/>
      <c r="BE46" s="51"/>
      <c r="BF46" s="51"/>
      <c r="BG46" s="51"/>
      <c r="BH46" s="51"/>
      <c r="BI46" s="51"/>
      <c r="BJ46" s="51"/>
      <c r="BK46" s="51"/>
      <c r="BL46" s="51"/>
      <c r="BM46" s="51"/>
      <c r="BN46" s="51"/>
      <c r="BO46" s="167"/>
      <c r="BP46" s="2"/>
      <c r="BQ46" s="191"/>
      <c r="BR46" s="51"/>
      <c r="BS46" s="51"/>
      <c r="BT46" s="51"/>
      <c r="BU46" s="51"/>
      <c r="BV46" s="51"/>
      <c r="BW46" s="51"/>
      <c r="BX46" s="51"/>
      <c r="BY46" s="51"/>
      <c r="BZ46" s="51"/>
      <c r="CA46" s="51"/>
      <c r="CB46" s="51"/>
      <c r="CC46" s="51"/>
      <c r="CD46" s="51"/>
      <c r="CE46" s="51"/>
      <c r="CF46" s="167"/>
      <c r="CG46" s="2"/>
      <c r="CH46" s="191"/>
      <c r="CI46" s="51"/>
      <c r="CJ46" s="51"/>
      <c r="CK46" s="51"/>
      <c r="CL46" s="51"/>
      <c r="CM46" s="51"/>
      <c r="CN46" s="51"/>
      <c r="CO46" s="51"/>
      <c r="CP46" s="51"/>
      <c r="CQ46" s="51"/>
      <c r="CR46" s="51"/>
      <c r="CS46" s="51"/>
      <c r="CT46" s="51"/>
      <c r="CU46" s="51"/>
      <c r="CV46" s="51"/>
      <c r="CW46" s="167"/>
      <c r="CX46" s="2"/>
      <c r="CY46" s="191"/>
      <c r="CZ46" s="51"/>
      <c r="DA46" s="51"/>
      <c r="DB46" s="51"/>
      <c r="DC46" s="51"/>
      <c r="DD46" s="51"/>
      <c r="DE46" s="51"/>
      <c r="DF46" s="51"/>
      <c r="DG46" s="51"/>
      <c r="DH46" s="51"/>
      <c r="DI46" s="51"/>
      <c r="DJ46" s="51"/>
      <c r="DK46" s="51"/>
      <c r="DL46" s="51"/>
      <c r="DM46" s="51"/>
      <c r="DN46" s="167"/>
      <c r="DO46" s="2"/>
      <c r="DP46" s="191"/>
      <c r="DQ46" s="51"/>
      <c r="DR46" s="51"/>
      <c r="DS46" s="51"/>
      <c r="DT46" s="51"/>
      <c r="DU46" s="51"/>
      <c r="DV46" s="51"/>
      <c r="DW46" s="51"/>
      <c r="DX46" s="51"/>
      <c r="DY46" s="51"/>
      <c r="DZ46" s="51"/>
      <c r="EA46" s="51"/>
      <c r="EB46" s="51"/>
      <c r="EC46" s="51"/>
      <c r="ED46" s="51"/>
      <c r="EE46" s="167"/>
      <c r="EF46" s="2"/>
    </row>
    <row r="47" ht="12.75" customHeight="1">
      <c r="A47" s="191"/>
      <c r="B47" s="51"/>
      <c r="C47" s="51"/>
      <c r="D47" s="51"/>
      <c r="E47" s="51"/>
      <c r="F47" s="51"/>
      <c r="G47" s="51"/>
      <c r="H47" s="51"/>
      <c r="I47" s="51"/>
      <c r="J47" s="51"/>
      <c r="K47" s="51"/>
      <c r="L47" s="51"/>
      <c r="M47" s="51"/>
      <c r="N47" s="51"/>
      <c r="O47" s="51"/>
      <c r="P47" s="167"/>
      <c r="Q47" s="2"/>
      <c r="R47" s="191"/>
      <c r="S47" s="51"/>
      <c r="T47" s="51"/>
      <c r="U47" s="51"/>
      <c r="V47" s="51"/>
      <c r="W47" s="51"/>
      <c r="X47" s="51"/>
      <c r="Y47" s="51"/>
      <c r="Z47" s="51"/>
      <c r="AA47" s="51"/>
      <c r="AB47" s="51"/>
      <c r="AC47" s="51"/>
      <c r="AD47" s="51"/>
      <c r="AE47" s="51"/>
      <c r="AF47" s="51"/>
      <c r="AG47" s="167"/>
      <c r="AH47" s="2"/>
      <c r="AI47" s="191"/>
      <c r="AJ47" s="51"/>
      <c r="AK47" s="51"/>
      <c r="AL47" s="51"/>
      <c r="AM47" s="51"/>
      <c r="AN47" s="51"/>
      <c r="AO47" s="51"/>
      <c r="AP47" s="51"/>
      <c r="AQ47" s="51"/>
      <c r="AR47" s="51"/>
      <c r="AS47" s="51"/>
      <c r="AT47" s="51"/>
      <c r="AU47" s="51"/>
      <c r="AV47" s="51"/>
      <c r="AW47" s="51"/>
      <c r="AX47" s="167"/>
      <c r="AY47" s="2"/>
      <c r="AZ47" s="191"/>
      <c r="BA47" s="51"/>
      <c r="BB47" s="51"/>
      <c r="BC47" s="51"/>
      <c r="BD47" s="51"/>
      <c r="BE47" s="51"/>
      <c r="BF47" s="51"/>
      <c r="BG47" s="51"/>
      <c r="BH47" s="51"/>
      <c r="BI47" s="51"/>
      <c r="BJ47" s="51"/>
      <c r="BK47" s="51"/>
      <c r="BL47" s="51"/>
      <c r="BM47" s="51"/>
      <c r="BN47" s="51"/>
      <c r="BO47" s="167"/>
      <c r="BP47" s="2"/>
      <c r="BQ47" s="191"/>
      <c r="BR47" s="51"/>
      <c r="BS47" s="51"/>
      <c r="BT47" s="51"/>
      <c r="BU47" s="51"/>
      <c r="BV47" s="51"/>
      <c r="BW47" s="51"/>
      <c r="BX47" s="51"/>
      <c r="BY47" s="51"/>
      <c r="BZ47" s="51"/>
      <c r="CA47" s="51"/>
      <c r="CB47" s="51"/>
      <c r="CC47" s="51"/>
      <c r="CD47" s="51"/>
      <c r="CE47" s="51"/>
      <c r="CF47" s="167"/>
      <c r="CG47" s="2"/>
      <c r="CH47" s="191"/>
      <c r="CI47" s="51"/>
      <c r="CJ47" s="51"/>
      <c r="CK47" s="51"/>
      <c r="CL47" s="51"/>
      <c r="CM47" s="51"/>
      <c r="CN47" s="51"/>
      <c r="CO47" s="51"/>
      <c r="CP47" s="51"/>
      <c r="CQ47" s="51"/>
      <c r="CR47" s="51"/>
      <c r="CS47" s="51"/>
      <c r="CT47" s="51"/>
      <c r="CU47" s="51"/>
      <c r="CV47" s="51"/>
      <c r="CW47" s="167"/>
      <c r="CX47" s="2"/>
      <c r="CY47" s="191"/>
      <c r="CZ47" s="51"/>
      <c r="DA47" s="51"/>
      <c r="DB47" s="51"/>
      <c r="DC47" s="51"/>
      <c r="DD47" s="51"/>
      <c r="DE47" s="51"/>
      <c r="DF47" s="51"/>
      <c r="DG47" s="51"/>
      <c r="DH47" s="51"/>
      <c r="DI47" s="51"/>
      <c r="DJ47" s="51"/>
      <c r="DK47" s="51"/>
      <c r="DL47" s="51"/>
      <c r="DM47" s="51"/>
      <c r="DN47" s="167"/>
      <c r="DO47" s="2"/>
      <c r="DP47" s="191"/>
      <c r="DQ47" s="51"/>
      <c r="DR47" s="51"/>
      <c r="DS47" s="51"/>
      <c r="DT47" s="51"/>
      <c r="DU47" s="51"/>
      <c r="DV47" s="51"/>
      <c r="DW47" s="51"/>
      <c r="DX47" s="51"/>
      <c r="DY47" s="51"/>
      <c r="DZ47" s="51"/>
      <c r="EA47" s="51"/>
      <c r="EB47" s="51"/>
      <c r="EC47" s="51"/>
      <c r="ED47" s="51"/>
      <c r="EE47" s="167"/>
      <c r="EF47" s="2"/>
    </row>
    <row r="48" ht="12.75" customHeight="1">
      <c r="A48" s="191"/>
      <c r="B48" s="51"/>
      <c r="C48" s="51"/>
      <c r="D48" s="51"/>
      <c r="E48" s="51"/>
      <c r="F48" s="51"/>
      <c r="G48" s="51"/>
      <c r="H48" s="51"/>
      <c r="I48" s="51"/>
      <c r="J48" s="51"/>
      <c r="K48" s="51"/>
      <c r="L48" s="51"/>
      <c r="M48" s="51"/>
      <c r="N48" s="51"/>
      <c r="O48" s="51"/>
      <c r="P48" s="167"/>
      <c r="Q48" s="2"/>
      <c r="R48" s="191"/>
      <c r="S48" s="51"/>
      <c r="T48" s="51"/>
      <c r="U48" s="51"/>
      <c r="V48" s="51"/>
      <c r="W48" s="51"/>
      <c r="X48" s="51"/>
      <c r="Y48" s="51"/>
      <c r="Z48" s="51"/>
      <c r="AA48" s="51"/>
      <c r="AB48" s="51"/>
      <c r="AC48" s="51"/>
      <c r="AD48" s="51"/>
      <c r="AE48" s="51"/>
      <c r="AF48" s="51"/>
      <c r="AG48" s="167"/>
      <c r="AH48" s="2"/>
      <c r="AI48" s="191"/>
      <c r="AJ48" s="51"/>
      <c r="AK48" s="51"/>
      <c r="AL48" s="51"/>
      <c r="AM48" s="51"/>
      <c r="AN48" s="51"/>
      <c r="AO48" s="51"/>
      <c r="AP48" s="51"/>
      <c r="AQ48" s="51"/>
      <c r="AR48" s="51"/>
      <c r="AS48" s="51"/>
      <c r="AT48" s="51"/>
      <c r="AU48" s="51"/>
      <c r="AV48" s="51"/>
      <c r="AW48" s="51"/>
      <c r="AX48" s="167"/>
      <c r="AY48" s="2"/>
      <c r="AZ48" s="191"/>
      <c r="BA48" s="51"/>
      <c r="BB48" s="51"/>
      <c r="BC48" s="51"/>
      <c r="BD48" s="51"/>
      <c r="BE48" s="51"/>
      <c r="BF48" s="51"/>
      <c r="BG48" s="51"/>
      <c r="BH48" s="51"/>
      <c r="BI48" s="51"/>
      <c r="BJ48" s="51"/>
      <c r="BK48" s="51"/>
      <c r="BL48" s="51"/>
      <c r="BM48" s="51"/>
      <c r="BN48" s="51"/>
      <c r="BO48" s="167"/>
      <c r="BP48" s="2"/>
      <c r="BQ48" s="191"/>
      <c r="BR48" s="51"/>
      <c r="BS48" s="51"/>
      <c r="BT48" s="51"/>
      <c r="BU48" s="51"/>
      <c r="BV48" s="51"/>
      <c r="BW48" s="51"/>
      <c r="BX48" s="51"/>
      <c r="BY48" s="51"/>
      <c r="BZ48" s="51"/>
      <c r="CA48" s="51"/>
      <c r="CB48" s="51"/>
      <c r="CC48" s="51"/>
      <c r="CD48" s="51"/>
      <c r="CE48" s="51"/>
      <c r="CF48" s="167"/>
      <c r="CG48" s="2"/>
      <c r="CH48" s="191"/>
      <c r="CI48" s="51"/>
      <c r="CJ48" s="51"/>
      <c r="CK48" s="51"/>
      <c r="CL48" s="51"/>
      <c r="CM48" s="51"/>
      <c r="CN48" s="51"/>
      <c r="CO48" s="51"/>
      <c r="CP48" s="51"/>
      <c r="CQ48" s="51"/>
      <c r="CR48" s="51"/>
      <c r="CS48" s="51"/>
      <c r="CT48" s="51"/>
      <c r="CU48" s="51"/>
      <c r="CV48" s="51"/>
      <c r="CW48" s="167"/>
      <c r="CX48" s="2"/>
      <c r="CY48" s="191"/>
      <c r="CZ48" s="51"/>
      <c r="DA48" s="51"/>
      <c r="DB48" s="51"/>
      <c r="DC48" s="51"/>
      <c r="DD48" s="51"/>
      <c r="DE48" s="51"/>
      <c r="DF48" s="51"/>
      <c r="DG48" s="51"/>
      <c r="DH48" s="51"/>
      <c r="DI48" s="51"/>
      <c r="DJ48" s="51"/>
      <c r="DK48" s="51"/>
      <c r="DL48" s="51"/>
      <c r="DM48" s="51"/>
      <c r="DN48" s="167"/>
      <c r="DO48" s="2"/>
      <c r="DP48" s="191"/>
      <c r="DQ48" s="51"/>
      <c r="DR48" s="51"/>
      <c r="DS48" s="51"/>
      <c r="DT48" s="51"/>
      <c r="DU48" s="51"/>
      <c r="DV48" s="51"/>
      <c r="DW48" s="51"/>
      <c r="DX48" s="51"/>
      <c r="DY48" s="51"/>
      <c r="DZ48" s="51"/>
      <c r="EA48" s="51"/>
      <c r="EB48" s="51"/>
      <c r="EC48" s="51"/>
      <c r="ED48" s="51"/>
      <c r="EE48" s="167"/>
      <c r="EF48" s="2"/>
    </row>
    <row r="49" ht="12.75" customHeight="1">
      <c r="A49" s="191"/>
      <c r="B49" s="51"/>
      <c r="C49" s="51"/>
      <c r="D49" s="51"/>
      <c r="E49" s="51"/>
      <c r="F49" s="51"/>
      <c r="G49" s="51"/>
      <c r="H49" s="51"/>
      <c r="I49" s="51"/>
      <c r="J49" s="51"/>
      <c r="K49" s="51"/>
      <c r="L49" s="51"/>
      <c r="M49" s="51"/>
      <c r="N49" s="51"/>
      <c r="O49" s="51"/>
      <c r="P49" s="167"/>
      <c r="Q49" s="2"/>
      <c r="R49" s="191"/>
      <c r="S49" s="51"/>
      <c r="T49" s="51"/>
      <c r="U49" s="51"/>
      <c r="V49" s="51"/>
      <c r="W49" s="51"/>
      <c r="X49" s="51"/>
      <c r="Y49" s="51"/>
      <c r="Z49" s="51"/>
      <c r="AA49" s="51"/>
      <c r="AB49" s="51"/>
      <c r="AC49" s="51"/>
      <c r="AD49" s="51"/>
      <c r="AE49" s="51"/>
      <c r="AF49" s="51"/>
      <c r="AG49" s="167"/>
      <c r="AH49" s="2"/>
      <c r="AI49" s="191"/>
      <c r="AJ49" s="51"/>
      <c r="AK49" s="51"/>
      <c r="AL49" s="51"/>
      <c r="AM49" s="51"/>
      <c r="AN49" s="51"/>
      <c r="AO49" s="51"/>
      <c r="AP49" s="51"/>
      <c r="AQ49" s="51"/>
      <c r="AR49" s="51"/>
      <c r="AS49" s="51"/>
      <c r="AT49" s="51"/>
      <c r="AU49" s="51"/>
      <c r="AV49" s="51"/>
      <c r="AW49" s="51"/>
      <c r="AX49" s="167"/>
      <c r="AY49" s="2"/>
      <c r="AZ49" s="191"/>
      <c r="BA49" s="51"/>
      <c r="BB49" s="51"/>
      <c r="BC49" s="51"/>
      <c r="BD49" s="51"/>
      <c r="BE49" s="51"/>
      <c r="BF49" s="51"/>
      <c r="BG49" s="51"/>
      <c r="BH49" s="51"/>
      <c r="BI49" s="51"/>
      <c r="BJ49" s="51"/>
      <c r="BK49" s="51"/>
      <c r="BL49" s="51"/>
      <c r="BM49" s="51"/>
      <c r="BN49" s="51"/>
      <c r="BO49" s="167"/>
      <c r="BP49" s="2"/>
      <c r="BQ49" s="191"/>
      <c r="BR49" s="51"/>
      <c r="BS49" s="51"/>
      <c r="BT49" s="51"/>
      <c r="BU49" s="51"/>
      <c r="BV49" s="51"/>
      <c r="BW49" s="51"/>
      <c r="BX49" s="51"/>
      <c r="BY49" s="51"/>
      <c r="BZ49" s="51"/>
      <c r="CA49" s="51"/>
      <c r="CB49" s="51"/>
      <c r="CC49" s="51"/>
      <c r="CD49" s="51"/>
      <c r="CE49" s="51"/>
      <c r="CF49" s="167"/>
      <c r="CG49" s="2"/>
      <c r="CH49" s="191"/>
      <c r="CI49" s="51"/>
      <c r="CJ49" s="51"/>
      <c r="CK49" s="51"/>
      <c r="CL49" s="51"/>
      <c r="CM49" s="51"/>
      <c r="CN49" s="51"/>
      <c r="CO49" s="51"/>
      <c r="CP49" s="51"/>
      <c r="CQ49" s="51"/>
      <c r="CR49" s="51"/>
      <c r="CS49" s="51"/>
      <c r="CT49" s="51"/>
      <c r="CU49" s="51"/>
      <c r="CV49" s="51"/>
      <c r="CW49" s="167"/>
      <c r="CX49" s="2"/>
      <c r="CY49" s="191"/>
      <c r="CZ49" s="51"/>
      <c r="DA49" s="51"/>
      <c r="DB49" s="51"/>
      <c r="DC49" s="51"/>
      <c r="DD49" s="51"/>
      <c r="DE49" s="51"/>
      <c r="DF49" s="51"/>
      <c r="DG49" s="51"/>
      <c r="DH49" s="51"/>
      <c r="DI49" s="51"/>
      <c r="DJ49" s="51"/>
      <c r="DK49" s="51"/>
      <c r="DL49" s="51"/>
      <c r="DM49" s="51"/>
      <c r="DN49" s="167"/>
      <c r="DO49" s="2"/>
      <c r="DP49" s="191"/>
      <c r="DQ49" s="51"/>
      <c r="DR49" s="51"/>
      <c r="DS49" s="51"/>
      <c r="DT49" s="51"/>
      <c r="DU49" s="51"/>
      <c r="DV49" s="51"/>
      <c r="DW49" s="51"/>
      <c r="DX49" s="51"/>
      <c r="DY49" s="51"/>
      <c r="DZ49" s="51"/>
      <c r="EA49" s="51"/>
      <c r="EB49" s="51"/>
      <c r="EC49" s="51"/>
      <c r="ED49" s="51"/>
      <c r="EE49" s="167"/>
      <c r="EF49" s="2"/>
    </row>
    <row r="50" ht="12.75" customHeight="1">
      <c r="A50" s="191"/>
      <c r="B50" s="51"/>
      <c r="C50" s="51"/>
      <c r="D50" s="51"/>
      <c r="E50" s="51"/>
      <c r="F50" s="51"/>
      <c r="G50" s="51"/>
      <c r="H50" s="51"/>
      <c r="I50" s="51"/>
      <c r="J50" s="51"/>
      <c r="K50" s="51"/>
      <c r="L50" s="51"/>
      <c r="M50" s="51"/>
      <c r="N50" s="51"/>
      <c r="O50" s="51"/>
      <c r="P50" s="167"/>
      <c r="Q50" s="2"/>
      <c r="R50" s="191"/>
      <c r="S50" s="51"/>
      <c r="T50" s="51"/>
      <c r="U50" s="51"/>
      <c r="V50" s="51"/>
      <c r="W50" s="51"/>
      <c r="X50" s="51"/>
      <c r="Y50" s="51"/>
      <c r="Z50" s="51"/>
      <c r="AA50" s="51"/>
      <c r="AB50" s="51"/>
      <c r="AC50" s="51"/>
      <c r="AD50" s="51"/>
      <c r="AE50" s="51"/>
      <c r="AF50" s="51"/>
      <c r="AG50" s="167"/>
      <c r="AH50" s="2"/>
      <c r="AI50" s="191"/>
      <c r="AJ50" s="51"/>
      <c r="AK50" s="51"/>
      <c r="AL50" s="51"/>
      <c r="AM50" s="51"/>
      <c r="AN50" s="51"/>
      <c r="AO50" s="51"/>
      <c r="AP50" s="51"/>
      <c r="AQ50" s="51"/>
      <c r="AR50" s="51"/>
      <c r="AS50" s="51"/>
      <c r="AT50" s="51"/>
      <c r="AU50" s="51"/>
      <c r="AV50" s="51"/>
      <c r="AW50" s="51"/>
      <c r="AX50" s="167"/>
      <c r="AY50" s="2"/>
      <c r="AZ50" s="191"/>
      <c r="BA50" s="51"/>
      <c r="BB50" s="51"/>
      <c r="BC50" s="51"/>
      <c r="BD50" s="51"/>
      <c r="BE50" s="51"/>
      <c r="BF50" s="51"/>
      <c r="BG50" s="51"/>
      <c r="BH50" s="51"/>
      <c r="BI50" s="51"/>
      <c r="BJ50" s="51"/>
      <c r="BK50" s="51"/>
      <c r="BL50" s="51"/>
      <c r="BM50" s="51"/>
      <c r="BN50" s="51"/>
      <c r="BO50" s="167"/>
      <c r="BP50" s="2"/>
      <c r="BQ50" s="191"/>
      <c r="BR50" s="51"/>
      <c r="BS50" s="51"/>
      <c r="BT50" s="51"/>
      <c r="BU50" s="51"/>
      <c r="BV50" s="51"/>
      <c r="BW50" s="51"/>
      <c r="BX50" s="51"/>
      <c r="BY50" s="51"/>
      <c r="BZ50" s="51"/>
      <c r="CA50" s="51"/>
      <c r="CB50" s="51"/>
      <c r="CC50" s="51"/>
      <c r="CD50" s="51"/>
      <c r="CE50" s="51"/>
      <c r="CF50" s="167"/>
      <c r="CG50" s="2"/>
      <c r="CH50" s="191"/>
      <c r="CI50" s="51"/>
      <c r="CJ50" s="51"/>
      <c r="CK50" s="51"/>
      <c r="CL50" s="51"/>
      <c r="CM50" s="51"/>
      <c r="CN50" s="51"/>
      <c r="CO50" s="51"/>
      <c r="CP50" s="51"/>
      <c r="CQ50" s="51"/>
      <c r="CR50" s="51"/>
      <c r="CS50" s="51"/>
      <c r="CT50" s="51"/>
      <c r="CU50" s="51"/>
      <c r="CV50" s="51"/>
      <c r="CW50" s="167"/>
      <c r="CX50" s="2"/>
      <c r="CY50" s="191"/>
      <c r="CZ50" s="51"/>
      <c r="DA50" s="51"/>
      <c r="DB50" s="51"/>
      <c r="DC50" s="51"/>
      <c r="DD50" s="51"/>
      <c r="DE50" s="51"/>
      <c r="DF50" s="51"/>
      <c r="DG50" s="51"/>
      <c r="DH50" s="51"/>
      <c r="DI50" s="51"/>
      <c r="DJ50" s="51"/>
      <c r="DK50" s="51"/>
      <c r="DL50" s="51"/>
      <c r="DM50" s="51"/>
      <c r="DN50" s="167"/>
      <c r="DO50" s="2"/>
      <c r="DP50" s="191"/>
      <c r="DQ50" s="51"/>
      <c r="DR50" s="51"/>
      <c r="DS50" s="51"/>
      <c r="DT50" s="51"/>
      <c r="DU50" s="51"/>
      <c r="DV50" s="51"/>
      <c r="DW50" s="51"/>
      <c r="DX50" s="51"/>
      <c r="DY50" s="51"/>
      <c r="DZ50" s="51"/>
      <c r="EA50" s="51"/>
      <c r="EB50" s="51"/>
      <c r="EC50" s="51"/>
      <c r="ED50" s="51"/>
      <c r="EE50" s="167"/>
      <c r="EF50" s="2"/>
    </row>
    <row r="51" ht="12.75" customHeight="1">
      <c r="A51" s="191"/>
      <c r="B51" s="51"/>
      <c r="C51" s="51"/>
      <c r="D51" s="51"/>
      <c r="E51" s="51"/>
      <c r="F51" s="51"/>
      <c r="G51" s="51"/>
      <c r="H51" s="51"/>
      <c r="I51" s="51"/>
      <c r="J51" s="51"/>
      <c r="K51" s="51"/>
      <c r="L51" s="51"/>
      <c r="M51" s="51"/>
      <c r="N51" s="51"/>
      <c r="O51" s="51"/>
      <c r="P51" s="167"/>
      <c r="Q51" s="2"/>
      <c r="R51" s="191"/>
      <c r="S51" s="51"/>
      <c r="T51" s="51"/>
      <c r="U51" s="51"/>
      <c r="V51" s="51"/>
      <c r="W51" s="51"/>
      <c r="X51" s="51"/>
      <c r="Y51" s="51"/>
      <c r="Z51" s="51"/>
      <c r="AA51" s="51"/>
      <c r="AB51" s="51"/>
      <c r="AC51" s="51"/>
      <c r="AD51" s="51"/>
      <c r="AE51" s="51"/>
      <c r="AF51" s="51"/>
      <c r="AG51" s="167"/>
      <c r="AH51" s="2"/>
      <c r="AI51" s="191"/>
      <c r="AJ51" s="51"/>
      <c r="AK51" s="51"/>
      <c r="AL51" s="51"/>
      <c r="AM51" s="51"/>
      <c r="AN51" s="51"/>
      <c r="AO51" s="51"/>
      <c r="AP51" s="51"/>
      <c r="AQ51" s="51"/>
      <c r="AR51" s="51"/>
      <c r="AS51" s="51"/>
      <c r="AT51" s="51"/>
      <c r="AU51" s="51"/>
      <c r="AV51" s="51"/>
      <c r="AW51" s="51"/>
      <c r="AX51" s="167"/>
      <c r="AY51" s="2"/>
      <c r="AZ51" s="191"/>
      <c r="BA51" s="51"/>
      <c r="BB51" s="51"/>
      <c r="BC51" s="51"/>
      <c r="BD51" s="51"/>
      <c r="BE51" s="51"/>
      <c r="BF51" s="51"/>
      <c r="BG51" s="51"/>
      <c r="BH51" s="51"/>
      <c r="BI51" s="51"/>
      <c r="BJ51" s="51"/>
      <c r="BK51" s="51"/>
      <c r="BL51" s="51"/>
      <c r="BM51" s="51"/>
      <c r="BN51" s="51"/>
      <c r="BO51" s="167"/>
      <c r="BP51" s="2"/>
      <c r="BQ51" s="191"/>
      <c r="BR51" s="51"/>
      <c r="BS51" s="51"/>
      <c r="BT51" s="51"/>
      <c r="BU51" s="51"/>
      <c r="BV51" s="51"/>
      <c r="BW51" s="51"/>
      <c r="BX51" s="51"/>
      <c r="BY51" s="51"/>
      <c r="BZ51" s="51"/>
      <c r="CA51" s="51"/>
      <c r="CB51" s="51"/>
      <c r="CC51" s="51"/>
      <c r="CD51" s="51"/>
      <c r="CE51" s="51"/>
      <c r="CF51" s="167"/>
      <c r="CG51" s="2"/>
      <c r="CH51" s="191"/>
      <c r="CI51" s="51"/>
      <c r="CJ51" s="51"/>
      <c r="CK51" s="51"/>
      <c r="CL51" s="51"/>
      <c r="CM51" s="51"/>
      <c r="CN51" s="51"/>
      <c r="CO51" s="51"/>
      <c r="CP51" s="51"/>
      <c r="CQ51" s="51"/>
      <c r="CR51" s="51"/>
      <c r="CS51" s="51"/>
      <c r="CT51" s="51"/>
      <c r="CU51" s="51"/>
      <c r="CV51" s="51"/>
      <c r="CW51" s="167"/>
      <c r="CX51" s="2"/>
      <c r="CY51" s="191"/>
      <c r="CZ51" s="51"/>
      <c r="DA51" s="51"/>
      <c r="DB51" s="51"/>
      <c r="DC51" s="51"/>
      <c r="DD51" s="51"/>
      <c r="DE51" s="51"/>
      <c r="DF51" s="51"/>
      <c r="DG51" s="51"/>
      <c r="DH51" s="51"/>
      <c r="DI51" s="51"/>
      <c r="DJ51" s="51"/>
      <c r="DK51" s="51"/>
      <c r="DL51" s="51"/>
      <c r="DM51" s="51"/>
      <c r="DN51" s="167"/>
      <c r="DO51" s="2"/>
      <c r="DP51" s="191"/>
      <c r="DQ51" s="51"/>
      <c r="DR51" s="51"/>
      <c r="DS51" s="51"/>
      <c r="DT51" s="51"/>
      <c r="DU51" s="51"/>
      <c r="DV51" s="51"/>
      <c r="DW51" s="51"/>
      <c r="DX51" s="51"/>
      <c r="DY51" s="51"/>
      <c r="DZ51" s="51"/>
      <c r="EA51" s="51"/>
      <c r="EB51" s="51"/>
      <c r="EC51" s="51"/>
      <c r="ED51" s="51"/>
      <c r="EE51" s="167"/>
      <c r="EF51" s="2"/>
    </row>
    <row r="52" ht="12.75" customHeight="1">
      <c r="A52" s="191"/>
      <c r="B52" s="51"/>
      <c r="C52" s="51"/>
      <c r="D52" s="51"/>
      <c r="E52" s="51"/>
      <c r="F52" s="51"/>
      <c r="G52" s="51"/>
      <c r="H52" s="51"/>
      <c r="I52" s="51"/>
      <c r="J52" s="51"/>
      <c r="K52" s="51"/>
      <c r="L52" s="51"/>
      <c r="M52" s="51"/>
      <c r="N52" s="51"/>
      <c r="O52" s="51"/>
      <c r="P52" s="167"/>
      <c r="Q52" s="2"/>
      <c r="R52" s="191"/>
      <c r="S52" s="51"/>
      <c r="T52" s="51"/>
      <c r="U52" s="51"/>
      <c r="V52" s="51"/>
      <c r="W52" s="51"/>
      <c r="X52" s="51"/>
      <c r="Y52" s="51"/>
      <c r="Z52" s="51"/>
      <c r="AA52" s="51"/>
      <c r="AB52" s="51"/>
      <c r="AC52" s="51"/>
      <c r="AD52" s="51"/>
      <c r="AE52" s="51"/>
      <c r="AF52" s="51"/>
      <c r="AG52" s="167"/>
      <c r="AH52" s="2"/>
      <c r="AI52" s="191"/>
      <c r="AJ52" s="51"/>
      <c r="AK52" s="51"/>
      <c r="AL52" s="51"/>
      <c r="AM52" s="51"/>
      <c r="AN52" s="51"/>
      <c r="AO52" s="51"/>
      <c r="AP52" s="51"/>
      <c r="AQ52" s="51"/>
      <c r="AR52" s="51"/>
      <c r="AS52" s="51"/>
      <c r="AT52" s="51"/>
      <c r="AU52" s="51"/>
      <c r="AV52" s="51"/>
      <c r="AW52" s="51"/>
      <c r="AX52" s="167"/>
      <c r="AY52" s="2"/>
      <c r="AZ52" s="191"/>
      <c r="BA52" s="51"/>
      <c r="BB52" s="51"/>
      <c r="BC52" s="51"/>
      <c r="BD52" s="51"/>
      <c r="BE52" s="51"/>
      <c r="BF52" s="51"/>
      <c r="BG52" s="51"/>
      <c r="BH52" s="51"/>
      <c r="BI52" s="51"/>
      <c r="BJ52" s="51"/>
      <c r="BK52" s="51"/>
      <c r="BL52" s="51"/>
      <c r="BM52" s="51"/>
      <c r="BN52" s="51"/>
      <c r="BO52" s="167"/>
      <c r="BP52" s="2"/>
      <c r="BQ52" s="191"/>
      <c r="BR52" s="51"/>
      <c r="BS52" s="51"/>
      <c r="BT52" s="51"/>
      <c r="BU52" s="51"/>
      <c r="BV52" s="51"/>
      <c r="BW52" s="51"/>
      <c r="BX52" s="51"/>
      <c r="BY52" s="51"/>
      <c r="BZ52" s="51"/>
      <c r="CA52" s="51"/>
      <c r="CB52" s="51"/>
      <c r="CC52" s="51"/>
      <c r="CD52" s="51"/>
      <c r="CE52" s="51"/>
      <c r="CF52" s="167"/>
      <c r="CG52" s="2"/>
      <c r="CH52" s="191"/>
      <c r="CI52" s="51"/>
      <c r="CJ52" s="51"/>
      <c r="CK52" s="51"/>
      <c r="CL52" s="51"/>
      <c r="CM52" s="51"/>
      <c r="CN52" s="51"/>
      <c r="CO52" s="51"/>
      <c r="CP52" s="51"/>
      <c r="CQ52" s="51"/>
      <c r="CR52" s="51"/>
      <c r="CS52" s="51"/>
      <c r="CT52" s="51"/>
      <c r="CU52" s="51"/>
      <c r="CV52" s="51"/>
      <c r="CW52" s="167"/>
      <c r="CX52" s="2"/>
      <c r="CY52" s="191"/>
      <c r="CZ52" s="51"/>
      <c r="DA52" s="51"/>
      <c r="DB52" s="51"/>
      <c r="DC52" s="51"/>
      <c r="DD52" s="51"/>
      <c r="DE52" s="51"/>
      <c r="DF52" s="51"/>
      <c r="DG52" s="51"/>
      <c r="DH52" s="51"/>
      <c r="DI52" s="51"/>
      <c r="DJ52" s="51"/>
      <c r="DK52" s="51"/>
      <c r="DL52" s="51"/>
      <c r="DM52" s="51"/>
      <c r="DN52" s="167"/>
      <c r="DO52" s="2"/>
      <c r="DP52" s="191"/>
      <c r="DQ52" s="51"/>
      <c r="DR52" s="51"/>
      <c r="DS52" s="51"/>
      <c r="DT52" s="51"/>
      <c r="DU52" s="51"/>
      <c r="DV52" s="51"/>
      <c r="DW52" s="51"/>
      <c r="DX52" s="51"/>
      <c r="DY52" s="51"/>
      <c r="DZ52" s="51"/>
      <c r="EA52" s="51"/>
      <c r="EB52" s="51"/>
      <c r="EC52" s="51"/>
      <c r="ED52" s="51"/>
      <c r="EE52" s="167"/>
      <c r="EF52" s="2"/>
    </row>
    <row r="53" ht="12.75" customHeight="1">
      <c r="A53" s="191"/>
      <c r="B53" s="51"/>
      <c r="C53" s="51"/>
      <c r="D53" s="51"/>
      <c r="E53" s="51"/>
      <c r="F53" s="51"/>
      <c r="G53" s="51"/>
      <c r="H53" s="51"/>
      <c r="I53" s="51"/>
      <c r="J53" s="51"/>
      <c r="K53" s="51"/>
      <c r="L53" s="51"/>
      <c r="M53" s="51"/>
      <c r="N53" s="51"/>
      <c r="O53" s="51"/>
      <c r="P53" s="167"/>
      <c r="Q53" s="2"/>
      <c r="R53" s="191"/>
      <c r="S53" s="51"/>
      <c r="T53" s="51"/>
      <c r="U53" s="51"/>
      <c r="V53" s="51"/>
      <c r="W53" s="51"/>
      <c r="X53" s="51"/>
      <c r="Y53" s="51"/>
      <c r="Z53" s="51"/>
      <c r="AA53" s="51"/>
      <c r="AB53" s="51"/>
      <c r="AC53" s="51"/>
      <c r="AD53" s="51"/>
      <c r="AE53" s="51"/>
      <c r="AF53" s="51"/>
      <c r="AG53" s="167"/>
      <c r="AH53" s="2"/>
      <c r="AI53" s="191"/>
      <c r="AJ53" s="51"/>
      <c r="AK53" s="51"/>
      <c r="AL53" s="51"/>
      <c r="AM53" s="51"/>
      <c r="AN53" s="51"/>
      <c r="AO53" s="51"/>
      <c r="AP53" s="51"/>
      <c r="AQ53" s="51"/>
      <c r="AR53" s="51"/>
      <c r="AS53" s="51"/>
      <c r="AT53" s="51"/>
      <c r="AU53" s="51"/>
      <c r="AV53" s="51"/>
      <c r="AW53" s="51"/>
      <c r="AX53" s="167"/>
      <c r="AY53" s="2"/>
      <c r="AZ53" s="191"/>
      <c r="BA53" s="51"/>
      <c r="BB53" s="51"/>
      <c r="BC53" s="51"/>
      <c r="BD53" s="51"/>
      <c r="BE53" s="51"/>
      <c r="BF53" s="51"/>
      <c r="BG53" s="51"/>
      <c r="BH53" s="51"/>
      <c r="BI53" s="51"/>
      <c r="BJ53" s="51"/>
      <c r="BK53" s="51"/>
      <c r="BL53" s="51"/>
      <c r="BM53" s="51"/>
      <c r="BN53" s="51"/>
      <c r="BO53" s="167"/>
      <c r="BP53" s="2"/>
      <c r="BQ53" s="191"/>
      <c r="BR53" s="51"/>
      <c r="BS53" s="51"/>
      <c r="BT53" s="51"/>
      <c r="BU53" s="51"/>
      <c r="BV53" s="51"/>
      <c r="BW53" s="51"/>
      <c r="BX53" s="51"/>
      <c r="BY53" s="51"/>
      <c r="BZ53" s="51"/>
      <c r="CA53" s="51"/>
      <c r="CB53" s="51"/>
      <c r="CC53" s="51"/>
      <c r="CD53" s="51"/>
      <c r="CE53" s="51"/>
      <c r="CF53" s="167"/>
      <c r="CG53" s="2"/>
      <c r="CH53" s="191"/>
      <c r="CI53" s="51"/>
      <c r="CJ53" s="51"/>
      <c r="CK53" s="51"/>
      <c r="CL53" s="51"/>
      <c r="CM53" s="51"/>
      <c r="CN53" s="51"/>
      <c r="CO53" s="51"/>
      <c r="CP53" s="51"/>
      <c r="CQ53" s="51"/>
      <c r="CR53" s="51"/>
      <c r="CS53" s="51"/>
      <c r="CT53" s="51"/>
      <c r="CU53" s="51"/>
      <c r="CV53" s="51"/>
      <c r="CW53" s="167"/>
      <c r="CX53" s="2"/>
      <c r="CY53" s="191"/>
      <c r="CZ53" s="51"/>
      <c r="DA53" s="51"/>
      <c r="DB53" s="51"/>
      <c r="DC53" s="51"/>
      <c r="DD53" s="51"/>
      <c r="DE53" s="51"/>
      <c r="DF53" s="51"/>
      <c r="DG53" s="51"/>
      <c r="DH53" s="51"/>
      <c r="DI53" s="51"/>
      <c r="DJ53" s="51"/>
      <c r="DK53" s="51"/>
      <c r="DL53" s="51"/>
      <c r="DM53" s="51"/>
      <c r="DN53" s="167"/>
      <c r="DO53" s="2"/>
      <c r="DP53" s="191"/>
      <c r="DQ53" s="51"/>
      <c r="DR53" s="51"/>
      <c r="DS53" s="51"/>
      <c r="DT53" s="51"/>
      <c r="DU53" s="51"/>
      <c r="DV53" s="51"/>
      <c r="DW53" s="51"/>
      <c r="DX53" s="51"/>
      <c r="DY53" s="51"/>
      <c r="DZ53" s="51"/>
      <c r="EA53" s="51"/>
      <c r="EB53" s="51"/>
      <c r="EC53" s="51"/>
      <c r="ED53" s="51"/>
      <c r="EE53" s="167"/>
      <c r="EF53" s="2"/>
    </row>
    <row r="54" ht="12.75" customHeight="1">
      <c r="A54" s="191"/>
      <c r="B54" s="51"/>
      <c r="C54" s="51"/>
      <c r="D54" s="51"/>
      <c r="E54" s="51"/>
      <c r="F54" s="51"/>
      <c r="G54" s="51"/>
      <c r="H54" s="51"/>
      <c r="I54" s="51"/>
      <c r="J54" s="51"/>
      <c r="K54" s="51"/>
      <c r="L54" s="51"/>
      <c r="M54" s="51"/>
      <c r="N54" s="51"/>
      <c r="O54" s="51"/>
      <c r="P54" s="167"/>
      <c r="Q54" s="2"/>
      <c r="R54" s="191"/>
      <c r="S54" s="51"/>
      <c r="T54" s="51"/>
      <c r="U54" s="51"/>
      <c r="V54" s="51"/>
      <c r="W54" s="51"/>
      <c r="X54" s="51"/>
      <c r="Y54" s="51"/>
      <c r="Z54" s="51"/>
      <c r="AA54" s="51"/>
      <c r="AB54" s="51"/>
      <c r="AC54" s="51"/>
      <c r="AD54" s="51"/>
      <c r="AE54" s="51"/>
      <c r="AF54" s="51"/>
      <c r="AG54" s="167"/>
      <c r="AH54" s="2"/>
      <c r="AI54" s="191"/>
      <c r="AJ54" s="51"/>
      <c r="AK54" s="51"/>
      <c r="AL54" s="51"/>
      <c r="AM54" s="51"/>
      <c r="AN54" s="51"/>
      <c r="AO54" s="51"/>
      <c r="AP54" s="51"/>
      <c r="AQ54" s="51"/>
      <c r="AR54" s="51"/>
      <c r="AS54" s="51"/>
      <c r="AT54" s="51"/>
      <c r="AU54" s="51"/>
      <c r="AV54" s="51"/>
      <c r="AW54" s="51"/>
      <c r="AX54" s="167"/>
      <c r="AY54" s="2"/>
      <c r="AZ54" s="191"/>
      <c r="BA54" s="51"/>
      <c r="BB54" s="51"/>
      <c r="BC54" s="51"/>
      <c r="BD54" s="51"/>
      <c r="BE54" s="51"/>
      <c r="BF54" s="51"/>
      <c r="BG54" s="51"/>
      <c r="BH54" s="51"/>
      <c r="BI54" s="51"/>
      <c r="BJ54" s="51"/>
      <c r="BK54" s="51"/>
      <c r="BL54" s="51"/>
      <c r="BM54" s="51"/>
      <c r="BN54" s="51"/>
      <c r="BO54" s="167"/>
      <c r="BP54" s="2"/>
      <c r="BQ54" s="191"/>
      <c r="BR54" s="51"/>
      <c r="BS54" s="51"/>
      <c r="BT54" s="51"/>
      <c r="BU54" s="51"/>
      <c r="BV54" s="51"/>
      <c r="BW54" s="51"/>
      <c r="BX54" s="51"/>
      <c r="BY54" s="51"/>
      <c r="BZ54" s="51"/>
      <c r="CA54" s="51"/>
      <c r="CB54" s="51"/>
      <c r="CC54" s="51"/>
      <c r="CD54" s="51"/>
      <c r="CE54" s="51"/>
      <c r="CF54" s="167"/>
      <c r="CG54" s="2"/>
      <c r="CH54" s="191"/>
      <c r="CI54" s="51"/>
      <c r="CJ54" s="51"/>
      <c r="CK54" s="51"/>
      <c r="CL54" s="51"/>
      <c r="CM54" s="51"/>
      <c r="CN54" s="51"/>
      <c r="CO54" s="51"/>
      <c r="CP54" s="51"/>
      <c r="CQ54" s="51"/>
      <c r="CR54" s="51"/>
      <c r="CS54" s="51"/>
      <c r="CT54" s="51"/>
      <c r="CU54" s="51"/>
      <c r="CV54" s="51"/>
      <c r="CW54" s="167"/>
      <c r="CX54" s="2"/>
      <c r="CY54" s="191"/>
      <c r="CZ54" s="51"/>
      <c r="DA54" s="51"/>
      <c r="DB54" s="51"/>
      <c r="DC54" s="51"/>
      <c r="DD54" s="51"/>
      <c r="DE54" s="51"/>
      <c r="DF54" s="51"/>
      <c r="DG54" s="51"/>
      <c r="DH54" s="51"/>
      <c r="DI54" s="51"/>
      <c r="DJ54" s="51"/>
      <c r="DK54" s="51"/>
      <c r="DL54" s="51"/>
      <c r="DM54" s="51"/>
      <c r="DN54" s="167"/>
      <c r="DO54" s="2"/>
      <c r="DP54" s="191"/>
      <c r="DQ54" s="51"/>
      <c r="DR54" s="51"/>
      <c r="DS54" s="51"/>
      <c r="DT54" s="51"/>
      <c r="DU54" s="51"/>
      <c r="DV54" s="51"/>
      <c r="DW54" s="51"/>
      <c r="DX54" s="51"/>
      <c r="DY54" s="51"/>
      <c r="DZ54" s="51"/>
      <c r="EA54" s="51"/>
      <c r="EB54" s="51"/>
      <c r="EC54" s="51"/>
      <c r="ED54" s="51"/>
      <c r="EE54" s="167"/>
      <c r="EF54" s="2"/>
    </row>
    <row r="55" ht="12.75" customHeight="1">
      <c r="A55" s="191"/>
      <c r="B55" s="51"/>
      <c r="C55" s="51"/>
      <c r="D55" s="51"/>
      <c r="E55" s="51"/>
      <c r="F55" s="51"/>
      <c r="G55" s="51"/>
      <c r="H55" s="51"/>
      <c r="I55" s="51"/>
      <c r="J55" s="51"/>
      <c r="K55" s="51"/>
      <c r="L55" s="51"/>
      <c r="M55" s="51"/>
      <c r="N55" s="51"/>
      <c r="O55" s="51"/>
      <c r="P55" s="167"/>
      <c r="Q55" s="2"/>
      <c r="R55" s="191"/>
      <c r="S55" s="51"/>
      <c r="T55" s="51"/>
      <c r="U55" s="51"/>
      <c r="V55" s="51"/>
      <c r="W55" s="51"/>
      <c r="X55" s="51"/>
      <c r="Y55" s="51"/>
      <c r="Z55" s="51"/>
      <c r="AA55" s="51"/>
      <c r="AB55" s="51"/>
      <c r="AC55" s="51"/>
      <c r="AD55" s="51"/>
      <c r="AE55" s="51"/>
      <c r="AF55" s="51"/>
      <c r="AG55" s="167"/>
      <c r="AH55" s="2"/>
      <c r="AI55" s="191"/>
      <c r="AJ55" s="51"/>
      <c r="AK55" s="51"/>
      <c r="AL55" s="51"/>
      <c r="AM55" s="51"/>
      <c r="AN55" s="51"/>
      <c r="AO55" s="51"/>
      <c r="AP55" s="51"/>
      <c r="AQ55" s="51"/>
      <c r="AR55" s="51"/>
      <c r="AS55" s="51"/>
      <c r="AT55" s="51"/>
      <c r="AU55" s="51"/>
      <c r="AV55" s="51"/>
      <c r="AW55" s="51"/>
      <c r="AX55" s="167"/>
      <c r="AY55" s="2"/>
      <c r="AZ55" s="191"/>
      <c r="BA55" s="51"/>
      <c r="BB55" s="51"/>
      <c r="BC55" s="51"/>
      <c r="BD55" s="51"/>
      <c r="BE55" s="51"/>
      <c r="BF55" s="51"/>
      <c r="BG55" s="51"/>
      <c r="BH55" s="51"/>
      <c r="BI55" s="51"/>
      <c r="BJ55" s="51"/>
      <c r="BK55" s="51"/>
      <c r="BL55" s="51"/>
      <c r="BM55" s="51"/>
      <c r="BN55" s="51"/>
      <c r="BO55" s="167"/>
      <c r="BP55" s="2"/>
      <c r="BQ55" s="191"/>
      <c r="BR55" s="51"/>
      <c r="BS55" s="51"/>
      <c r="BT55" s="51"/>
      <c r="BU55" s="51"/>
      <c r="BV55" s="51"/>
      <c r="BW55" s="51"/>
      <c r="BX55" s="51"/>
      <c r="BY55" s="51"/>
      <c r="BZ55" s="51"/>
      <c r="CA55" s="51"/>
      <c r="CB55" s="51"/>
      <c r="CC55" s="51"/>
      <c r="CD55" s="51"/>
      <c r="CE55" s="51"/>
      <c r="CF55" s="167"/>
      <c r="CG55" s="2"/>
      <c r="CH55" s="191"/>
      <c r="CI55" s="51"/>
      <c r="CJ55" s="51"/>
      <c r="CK55" s="51"/>
      <c r="CL55" s="51"/>
      <c r="CM55" s="51"/>
      <c r="CN55" s="51"/>
      <c r="CO55" s="51"/>
      <c r="CP55" s="51"/>
      <c r="CQ55" s="51"/>
      <c r="CR55" s="51"/>
      <c r="CS55" s="51"/>
      <c r="CT55" s="51"/>
      <c r="CU55" s="51"/>
      <c r="CV55" s="51"/>
      <c r="CW55" s="167"/>
      <c r="CX55" s="2"/>
      <c r="CY55" s="191"/>
      <c r="CZ55" s="51"/>
      <c r="DA55" s="51"/>
      <c r="DB55" s="51"/>
      <c r="DC55" s="51"/>
      <c r="DD55" s="51"/>
      <c r="DE55" s="51"/>
      <c r="DF55" s="51"/>
      <c r="DG55" s="51"/>
      <c r="DH55" s="51"/>
      <c r="DI55" s="51"/>
      <c r="DJ55" s="51"/>
      <c r="DK55" s="51"/>
      <c r="DL55" s="51"/>
      <c r="DM55" s="51"/>
      <c r="DN55" s="167"/>
      <c r="DO55" s="2"/>
      <c r="DP55" s="191"/>
      <c r="DQ55" s="51"/>
      <c r="DR55" s="51"/>
      <c r="DS55" s="51"/>
      <c r="DT55" s="51"/>
      <c r="DU55" s="51"/>
      <c r="DV55" s="51"/>
      <c r="DW55" s="51"/>
      <c r="DX55" s="51"/>
      <c r="DY55" s="51"/>
      <c r="DZ55" s="51"/>
      <c r="EA55" s="51"/>
      <c r="EB55" s="51"/>
      <c r="EC55" s="51"/>
      <c r="ED55" s="51"/>
      <c r="EE55" s="167"/>
      <c r="EF55" s="2"/>
    </row>
    <row r="56" ht="12.75" customHeight="1">
      <c r="A56" s="191"/>
      <c r="B56" s="51"/>
      <c r="C56" s="51"/>
      <c r="D56" s="51"/>
      <c r="E56" s="51"/>
      <c r="F56" s="51"/>
      <c r="G56" s="51"/>
      <c r="H56" s="51"/>
      <c r="I56" s="51"/>
      <c r="J56" s="51"/>
      <c r="K56" s="51"/>
      <c r="L56" s="51"/>
      <c r="M56" s="51"/>
      <c r="N56" s="51"/>
      <c r="O56" s="51"/>
      <c r="P56" s="167"/>
      <c r="Q56" s="2"/>
      <c r="R56" s="191"/>
      <c r="S56" s="51"/>
      <c r="T56" s="51"/>
      <c r="U56" s="51"/>
      <c r="V56" s="51"/>
      <c r="W56" s="51"/>
      <c r="X56" s="51"/>
      <c r="Y56" s="51"/>
      <c r="Z56" s="51"/>
      <c r="AA56" s="51"/>
      <c r="AB56" s="51"/>
      <c r="AC56" s="51"/>
      <c r="AD56" s="51"/>
      <c r="AE56" s="51"/>
      <c r="AF56" s="51"/>
      <c r="AG56" s="167"/>
      <c r="AH56" s="2"/>
      <c r="AI56" s="191"/>
      <c r="AJ56" s="51"/>
      <c r="AK56" s="51"/>
      <c r="AL56" s="51"/>
      <c r="AM56" s="51"/>
      <c r="AN56" s="51"/>
      <c r="AO56" s="51"/>
      <c r="AP56" s="51"/>
      <c r="AQ56" s="51"/>
      <c r="AR56" s="51"/>
      <c r="AS56" s="51"/>
      <c r="AT56" s="51"/>
      <c r="AU56" s="51"/>
      <c r="AV56" s="51"/>
      <c r="AW56" s="51"/>
      <c r="AX56" s="167"/>
      <c r="AY56" s="2"/>
      <c r="AZ56" s="191"/>
      <c r="BA56" s="51"/>
      <c r="BB56" s="51"/>
      <c r="BC56" s="51"/>
      <c r="BD56" s="51"/>
      <c r="BE56" s="51"/>
      <c r="BF56" s="51"/>
      <c r="BG56" s="51"/>
      <c r="BH56" s="51"/>
      <c r="BI56" s="51"/>
      <c r="BJ56" s="51"/>
      <c r="BK56" s="51"/>
      <c r="BL56" s="51"/>
      <c r="BM56" s="51"/>
      <c r="BN56" s="51"/>
      <c r="BO56" s="167"/>
      <c r="BP56" s="2"/>
      <c r="BQ56" s="191"/>
      <c r="BR56" s="51"/>
      <c r="BS56" s="51"/>
      <c r="BT56" s="51"/>
      <c r="BU56" s="51"/>
      <c r="BV56" s="51"/>
      <c r="BW56" s="51"/>
      <c r="BX56" s="51"/>
      <c r="BY56" s="51"/>
      <c r="BZ56" s="51"/>
      <c r="CA56" s="51"/>
      <c r="CB56" s="51"/>
      <c r="CC56" s="51"/>
      <c r="CD56" s="51"/>
      <c r="CE56" s="51"/>
      <c r="CF56" s="167"/>
      <c r="CG56" s="2"/>
      <c r="CH56" s="191"/>
      <c r="CI56" s="51"/>
      <c r="CJ56" s="51"/>
      <c r="CK56" s="51"/>
      <c r="CL56" s="51"/>
      <c r="CM56" s="51"/>
      <c r="CN56" s="51"/>
      <c r="CO56" s="51"/>
      <c r="CP56" s="51"/>
      <c r="CQ56" s="51"/>
      <c r="CR56" s="51"/>
      <c r="CS56" s="51"/>
      <c r="CT56" s="51"/>
      <c r="CU56" s="51"/>
      <c r="CV56" s="51"/>
      <c r="CW56" s="167"/>
      <c r="CX56" s="2"/>
      <c r="CY56" s="191"/>
      <c r="CZ56" s="51"/>
      <c r="DA56" s="51"/>
      <c r="DB56" s="51"/>
      <c r="DC56" s="51"/>
      <c r="DD56" s="51"/>
      <c r="DE56" s="51"/>
      <c r="DF56" s="51"/>
      <c r="DG56" s="51"/>
      <c r="DH56" s="51"/>
      <c r="DI56" s="51"/>
      <c r="DJ56" s="51"/>
      <c r="DK56" s="51"/>
      <c r="DL56" s="51"/>
      <c r="DM56" s="51"/>
      <c r="DN56" s="167"/>
      <c r="DO56" s="2"/>
      <c r="DP56" s="191"/>
      <c r="DQ56" s="51"/>
      <c r="DR56" s="51"/>
      <c r="DS56" s="51"/>
      <c r="DT56" s="51"/>
      <c r="DU56" s="51"/>
      <c r="DV56" s="51"/>
      <c r="DW56" s="51"/>
      <c r="DX56" s="51"/>
      <c r="DY56" s="51"/>
      <c r="DZ56" s="51"/>
      <c r="EA56" s="51"/>
      <c r="EB56" s="51"/>
      <c r="EC56" s="51"/>
      <c r="ED56" s="51"/>
      <c r="EE56" s="167"/>
      <c r="EF56" s="2"/>
    </row>
    <row r="57" ht="12.75" customHeight="1">
      <c r="A57" s="191"/>
      <c r="B57" s="51"/>
      <c r="C57" s="51"/>
      <c r="D57" s="51"/>
      <c r="E57" s="51"/>
      <c r="F57" s="51"/>
      <c r="G57" s="51"/>
      <c r="H57" s="51"/>
      <c r="I57" s="51"/>
      <c r="J57" s="51"/>
      <c r="K57" s="51"/>
      <c r="L57" s="51"/>
      <c r="M57" s="51"/>
      <c r="N57" s="51"/>
      <c r="O57" s="51"/>
      <c r="P57" s="167"/>
      <c r="Q57" s="2"/>
      <c r="R57" s="191"/>
      <c r="S57" s="51"/>
      <c r="T57" s="51"/>
      <c r="U57" s="51"/>
      <c r="V57" s="51"/>
      <c r="W57" s="51"/>
      <c r="X57" s="51"/>
      <c r="Y57" s="51"/>
      <c r="Z57" s="51"/>
      <c r="AA57" s="51"/>
      <c r="AB57" s="51"/>
      <c r="AC57" s="51"/>
      <c r="AD57" s="51"/>
      <c r="AE57" s="51"/>
      <c r="AF57" s="51"/>
      <c r="AG57" s="167"/>
      <c r="AH57" s="2"/>
      <c r="AI57" s="191"/>
      <c r="AJ57" s="51"/>
      <c r="AK57" s="51"/>
      <c r="AL57" s="51"/>
      <c r="AM57" s="51"/>
      <c r="AN57" s="51"/>
      <c r="AO57" s="51"/>
      <c r="AP57" s="51"/>
      <c r="AQ57" s="51"/>
      <c r="AR57" s="51"/>
      <c r="AS57" s="51"/>
      <c r="AT57" s="51"/>
      <c r="AU57" s="51"/>
      <c r="AV57" s="51"/>
      <c r="AW57" s="51"/>
      <c r="AX57" s="167"/>
      <c r="AY57" s="2"/>
      <c r="AZ57" s="191"/>
      <c r="BA57" s="51"/>
      <c r="BB57" s="51"/>
      <c r="BC57" s="51"/>
      <c r="BD57" s="51"/>
      <c r="BE57" s="51"/>
      <c r="BF57" s="51"/>
      <c r="BG57" s="51"/>
      <c r="BH57" s="51"/>
      <c r="BI57" s="51"/>
      <c r="BJ57" s="51"/>
      <c r="BK57" s="51"/>
      <c r="BL57" s="51"/>
      <c r="BM57" s="51"/>
      <c r="BN57" s="51"/>
      <c r="BO57" s="167"/>
      <c r="BP57" s="2"/>
      <c r="BQ57" s="191"/>
      <c r="BR57" s="51"/>
      <c r="BS57" s="51"/>
      <c r="BT57" s="51"/>
      <c r="BU57" s="51"/>
      <c r="BV57" s="51"/>
      <c r="BW57" s="51"/>
      <c r="BX57" s="51"/>
      <c r="BY57" s="51"/>
      <c r="BZ57" s="51"/>
      <c r="CA57" s="51"/>
      <c r="CB57" s="51"/>
      <c r="CC57" s="51"/>
      <c r="CD57" s="51"/>
      <c r="CE57" s="51"/>
      <c r="CF57" s="167"/>
      <c r="CG57" s="2"/>
      <c r="CH57" s="191"/>
      <c r="CI57" s="51"/>
      <c r="CJ57" s="51"/>
      <c r="CK57" s="51"/>
      <c r="CL57" s="51"/>
      <c r="CM57" s="51"/>
      <c r="CN57" s="51"/>
      <c r="CO57" s="51"/>
      <c r="CP57" s="51"/>
      <c r="CQ57" s="51"/>
      <c r="CR57" s="51"/>
      <c r="CS57" s="51"/>
      <c r="CT57" s="51"/>
      <c r="CU57" s="51"/>
      <c r="CV57" s="51"/>
      <c r="CW57" s="167"/>
      <c r="CX57" s="2"/>
      <c r="CY57" s="191"/>
      <c r="CZ57" s="51"/>
      <c r="DA57" s="51"/>
      <c r="DB57" s="51"/>
      <c r="DC57" s="51"/>
      <c r="DD57" s="51"/>
      <c r="DE57" s="51"/>
      <c r="DF57" s="51"/>
      <c r="DG57" s="51"/>
      <c r="DH57" s="51"/>
      <c r="DI57" s="51"/>
      <c r="DJ57" s="51"/>
      <c r="DK57" s="51"/>
      <c r="DL57" s="51"/>
      <c r="DM57" s="51"/>
      <c r="DN57" s="167"/>
      <c r="DO57" s="2"/>
      <c r="DP57" s="191"/>
      <c r="DQ57" s="51"/>
      <c r="DR57" s="51"/>
      <c r="DS57" s="51"/>
      <c r="DT57" s="51"/>
      <c r="DU57" s="51"/>
      <c r="DV57" s="51"/>
      <c r="DW57" s="51"/>
      <c r="DX57" s="51"/>
      <c r="DY57" s="51"/>
      <c r="DZ57" s="51"/>
      <c r="EA57" s="51"/>
      <c r="EB57" s="51"/>
      <c r="EC57" s="51"/>
      <c r="ED57" s="51"/>
      <c r="EE57" s="167"/>
      <c r="EF57" s="2"/>
    </row>
    <row r="58" ht="12.75" customHeight="1">
      <c r="A58" s="191"/>
      <c r="B58" s="51"/>
      <c r="C58" s="51"/>
      <c r="D58" s="51"/>
      <c r="E58" s="51"/>
      <c r="F58" s="51"/>
      <c r="G58" s="51"/>
      <c r="H58" s="51"/>
      <c r="I58" s="51"/>
      <c r="J58" s="51"/>
      <c r="K58" s="51"/>
      <c r="L58" s="51"/>
      <c r="M58" s="51"/>
      <c r="N58" s="51"/>
      <c r="O58" s="51"/>
      <c r="P58" s="167"/>
      <c r="Q58" s="2"/>
      <c r="R58" s="191"/>
      <c r="S58" s="51"/>
      <c r="T58" s="51"/>
      <c r="U58" s="51"/>
      <c r="V58" s="51"/>
      <c r="W58" s="51"/>
      <c r="X58" s="51"/>
      <c r="Y58" s="51"/>
      <c r="Z58" s="51"/>
      <c r="AA58" s="51"/>
      <c r="AB58" s="51"/>
      <c r="AC58" s="51"/>
      <c r="AD58" s="51"/>
      <c r="AE58" s="51"/>
      <c r="AF58" s="51"/>
      <c r="AG58" s="167"/>
      <c r="AH58" s="2"/>
      <c r="AI58" s="191"/>
      <c r="AJ58" s="51"/>
      <c r="AK58" s="51"/>
      <c r="AL58" s="51"/>
      <c r="AM58" s="51"/>
      <c r="AN58" s="51"/>
      <c r="AO58" s="51"/>
      <c r="AP58" s="51"/>
      <c r="AQ58" s="51"/>
      <c r="AR58" s="51"/>
      <c r="AS58" s="51"/>
      <c r="AT58" s="51"/>
      <c r="AU58" s="51"/>
      <c r="AV58" s="51"/>
      <c r="AW58" s="51"/>
      <c r="AX58" s="167"/>
      <c r="AY58" s="2"/>
      <c r="AZ58" s="191"/>
      <c r="BA58" s="51"/>
      <c r="BB58" s="51"/>
      <c r="BC58" s="51"/>
      <c r="BD58" s="51"/>
      <c r="BE58" s="51"/>
      <c r="BF58" s="51"/>
      <c r="BG58" s="51"/>
      <c r="BH58" s="51"/>
      <c r="BI58" s="51"/>
      <c r="BJ58" s="51"/>
      <c r="BK58" s="51"/>
      <c r="BL58" s="51"/>
      <c r="BM58" s="51"/>
      <c r="BN58" s="51"/>
      <c r="BO58" s="167"/>
      <c r="BP58" s="2"/>
      <c r="BQ58" s="191"/>
      <c r="BR58" s="51"/>
      <c r="BS58" s="51"/>
      <c r="BT58" s="51"/>
      <c r="BU58" s="51"/>
      <c r="BV58" s="51"/>
      <c r="BW58" s="51"/>
      <c r="BX58" s="51"/>
      <c r="BY58" s="51"/>
      <c r="BZ58" s="51"/>
      <c r="CA58" s="51"/>
      <c r="CB58" s="51"/>
      <c r="CC58" s="51"/>
      <c r="CD58" s="51"/>
      <c r="CE58" s="51"/>
      <c r="CF58" s="167"/>
      <c r="CG58" s="2"/>
      <c r="CH58" s="191"/>
      <c r="CI58" s="51"/>
      <c r="CJ58" s="51"/>
      <c r="CK58" s="51"/>
      <c r="CL58" s="51"/>
      <c r="CM58" s="51"/>
      <c r="CN58" s="51"/>
      <c r="CO58" s="51"/>
      <c r="CP58" s="51"/>
      <c r="CQ58" s="51"/>
      <c r="CR58" s="51"/>
      <c r="CS58" s="51"/>
      <c r="CT58" s="51"/>
      <c r="CU58" s="51"/>
      <c r="CV58" s="51"/>
      <c r="CW58" s="167"/>
      <c r="CX58" s="2"/>
      <c r="CY58" s="191"/>
      <c r="CZ58" s="51"/>
      <c r="DA58" s="51"/>
      <c r="DB58" s="51"/>
      <c r="DC58" s="51"/>
      <c r="DD58" s="51"/>
      <c r="DE58" s="51"/>
      <c r="DF58" s="51"/>
      <c r="DG58" s="51"/>
      <c r="DH58" s="51"/>
      <c r="DI58" s="51"/>
      <c r="DJ58" s="51"/>
      <c r="DK58" s="51"/>
      <c r="DL58" s="51"/>
      <c r="DM58" s="51"/>
      <c r="DN58" s="167"/>
      <c r="DO58" s="2"/>
      <c r="DP58" s="191"/>
      <c r="DQ58" s="51"/>
      <c r="DR58" s="51"/>
      <c r="DS58" s="51"/>
      <c r="DT58" s="51"/>
      <c r="DU58" s="51"/>
      <c r="DV58" s="51"/>
      <c r="DW58" s="51"/>
      <c r="DX58" s="51"/>
      <c r="DY58" s="51"/>
      <c r="DZ58" s="51"/>
      <c r="EA58" s="51"/>
      <c r="EB58" s="51"/>
      <c r="EC58" s="51"/>
      <c r="ED58" s="51"/>
      <c r="EE58" s="167"/>
      <c r="EF58" s="2"/>
    </row>
    <row r="59" ht="12.75" customHeight="1">
      <c r="A59" s="191"/>
      <c r="B59" s="51"/>
      <c r="C59" s="51"/>
      <c r="D59" s="51"/>
      <c r="E59" s="51"/>
      <c r="F59" s="51"/>
      <c r="G59" s="51"/>
      <c r="H59" s="51"/>
      <c r="I59" s="51"/>
      <c r="J59" s="51"/>
      <c r="K59" s="51"/>
      <c r="L59" s="51"/>
      <c r="M59" s="51"/>
      <c r="N59" s="51"/>
      <c r="O59" s="51"/>
      <c r="P59" s="167"/>
      <c r="Q59" s="2"/>
      <c r="R59" s="191"/>
      <c r="S59" s="51"/>
      <c r="T59" s="51"/>
      <c r="U59" s="51"/>
      <c r="V59" s="51"/>
      <c r="W59" s="51"/>
      <c r="X59" s="51"/>
      <c r="Y59" s="51"/>
      <c r="Z59" s="51"/>
      <c r="AA59" s="51"/>
      <c r="AB59" s="51"/>
      <c r="AC59" s="51"/>
      <c r="AD59" s="51"/>
      <c r="AE59" s="51"/>
      <c r="AF59" s="51"/>
      <c r="AG59" s="167"/>
      <c r="AH59" s="2"/>
      <c r="AI59" s="191"/>
      <c r="AJ59" s="51"/>
      <c r="AK59" s="51"/>
      <c r="AL59" s="51"/>
      <c r="AM59" s="51"/>
      <c r="AN59" s="51"/>
      <c r="AO59" s="51"/>
      <c r="AP59" s="51"/>
      <c r="AQ59" s="51"/>
      <c r="AR59" s="51"/>
      <c r="AS59" s="51"/>
      <c r="AT59" s="51"/>
      <c r="AU59" s="51"/>
      <c r="AV59" s="51"/>
      <c r="AW59" s="51"/>
      <c r="AX59" s="167"/>
      <c r="AY59" s="2"/>
      <c r="AZ59" s="191"/>
      <c r="BA59" s="51"/>
      <c r="BB59" s="51"/>
      <c r="BC59" s="51"/>
      <c r="BD59" s="51"/>
      <c r="BE59" s="51"/>
      <c r="BF59" s="51"/>
      <c r="BG59" s="51"/>
      <c r="BH59" s="51"/>
      <c r="BI59" s="51"/>
      <c r="BJ59" s="51"/>
      <c r="BK59" s="51"/>
      <c r="BL59" s="51"/>
      <c r="BM59" s="51"/>
      <c r="BN59" s="51"/>
      <c r="BO59" s="167"/>
      <c r="BP59" s="2"/>
      <c r="BQ59" s="191"/>
      <c r="BR59" s="51"/>
      <c r="BS59" s="51"/>
      <c r="BT59" s="51"/>
      <c r="BU59" s="51"/>
      <c r="BV59" s="51"/>
      <c r="BW59" s="51"/>
      <c r="BX59" s="51"/>
      <c r="BY59" s="51"/>
      <c r="BZ59" s="51"/>
      <c r="CA59" s="51"/>
      <c r="CB59" s="51"/>
      <c r="CC59" s="51"/>
      <c r="CD59" s="51"/>
      <c r="CE59" s="51"/>
      <c r="CF59" s="167"/>
      <c r="CG59" s="2"/>
      <c r="CH59" s="191"/>
      <c r="CI59" s="51"/>
      <c r="CJ59" s="51"/>
      <c r="CK59" s="51"/>
      <c r="CL59" s="51"/>
      <c r="CM59" s="51"/>
      <c r="CN59" s="51"/>
      <c r="CO59" s="51"/>
      <c r="CP59" s="51"/>
      <c r="CQ59" s="51"/>
      <c r="CR59" s="51"/>
      <c r="CS59" s="51"/>
      <c r="CT59" s="51"/>
      <c r="CU59" s="51"/>
      <c r="CV59" s="51"/>
      <c r="CW59" s="167"/>
      <c r="CX59" s="2"/>
      <c r="CY59" s="191"/>
      <c r="CZ59" s="51"/>
      <c r="DA59" s="51"/>
      <c r="DB59" s="51"/>
      <c r="DC59" s="51"/>
      <c r="DD59" s="51"/>
      <c r="DE59" s="51"/>
      <c r="DF59" s="51"/>
      <c r="DG59" s="51"/>
      <c r="DH59" s="51"/>
      <c r="DI59" s="51"/>
      <c r="DJ59" s="51"/>
      <c r="DK59" s="51"/>
      <c r="DL59" s="51"/>
      <c r="DM59" s="51"/>
      <c r="DN59" s="167"/>
      <c r="DO59" s="2"/>
      <c r="DP59" s="191"/>
      <c r="DQ59" s="51"/>
      <c r="DR59" s="51"/>
      <c r="DS59" s="51"/>
      <c r="DT59" s="51"/>
      <c r="DU59" s="51"/>
      <c r="DV59" s="51"/>
      <c r="DW59" s="51"/>
      <c r="DX59" s="51"/>
      <c r="DY59" s="51"/>
      <c r="DZ59" s="51"/>
      <c r="EA59" s="51"/>
      <c r="EB59" s="51"/>
      <c r="EC59" s="51"/>
      <c r="ED59" s="51"/>
      <c r="EE59" s="167"/>
      <c r="EF59" s="2"/>
    </row>
    <row r="60" ht="12.75" customHeight="1">
      <c r="A60" s="191"/>
      <c r="B60" s="51"/>
      <c r="C60" s="51"/>
      <c r="D60" s="51"/>
      <c r="E60" s="51"/>
      <c r="F60" s="51"/>
      <c r="G60" s="51"/>
      <c r="H60" s="51"/>
      <c r="I60" s="51"/>
      <c r="J60" s="51"/>
      <c r="K60" s="51"/>
      <c r="L60" s="51"/>
      <c r="M60" s="51"/>
      <c r="N60" s="51"/>
      <c r="O60" s="51"/>
      <c r="P60" s="167"/>
      <c r="Q60" s="2"/>
      <c r="R60" s="191"/>
      <c r="S60" s="51"/>
      <c r="T60" s="51"/>
      <c r="U60" s="51"/>
      <c r="V60" s="51"/>
      <c r="W60" s="51"/>
      <c r="X60" s="51"/>
      <c r="Y60" s="51"/>
      <c r="Z60" s="51"/>
      <c r="AA60" s="51"/>
      <c r="AB60" s="51"/>
      <c r="AC60" s="51"/>
      <c r="AD60" s="51"/>
      <c r="AE60" s="51"/>
      <c r="AF60" s="51"/>
      <c r="AG60" s="167"/>
      <c r="AH60" s="2"/>
      <c r="AI60" s="191"/>
      <c r="AJ60" s="51"/>
      <c r="AK60" s="51"/>
      <c r="AL60" s="51"/>
      <c r="AM60" s="51"/>
      <c r="AN60" s="51"/>
      <c r="AO60" s="51"/>
      <c r="AP60" s="51"/>
      <c r="AQ60" s="51"/>
      <c r="AR60" s="51"/>
      <c r="AS60" s="51"/>
      <c r="AT60" s="51"/>
      <c r="AU60" s="51"/>
      <c r="AV60" s="51"/>
      <c r="AW60" s="51"/>
      <c r="AX60" s="167"/>
      <c r="AY60" s="2"/>
      <c r="AZ60" s="191"/>
      <c r="BA60" s="51"/>
      <c r="BB60" s="51"/>
      <c r="BC60" s="51"/>
      <c r="BD60" s="51"/>
      <c r="BE60" s="51"/>
      <c r="BF60" s="51"/>
      <c r="BG60" s="51"/>
      <c r="BH60" s="51"/>
      <c r="BI60" s="51"/>
      <c r="BJ60" s="51"/>
      <c r="BK60" s="51"/>
      <c r="BL60" s="51"/>
      <c r="BM60" s="51"/>
      <c r="BN60" s="51"/>
      <c r="BO60" s="167"/>
      <c r="BP60" s="2"/>
      <c r="BQ60" s="191"/>
      <c r="BR60" s="51"/>
      <c r="BS60" s="51"/>
      <c r="BT60" s="51"/>
      <c r="BU60" s="51"/>
      <c r="BV60" s="51"/>
      <c r="BW60" s="51"/>
      <c r="BX60" s="51"/>
      <c r="BY60" s="51"/>
      <c r="BZ60" s="51"/>
      <c r="CA60" s="51"/>
      <c r="CB60" s="51"/>
      <c r="CC60" s="51"/>
      <c r="CD60" s="51"/>
      <c r="CE60" s="51"/>
      <c r="CF60" s="167"/>
      <c r="CG60" s="2"/>
      <c r="CH60" s="191"/>
      <c r="CI60" s="51"/>
      <c r="CJ60" s="51"/>
      <c r="CK60" s="51"/>
      <c r="CL60" s="51"/>
      <c r="CM60" s="51"/>
      <c r="CN60" s="51"/>
      <c r="CO60" s="51"/>
      <c r="CP60" s="51"/>
      <c r="CQ60" s="51"/>
      <c r="CR60" s="51"/>
      <c r="CS60" s="51"/>
      <c r="CT60" s="51"/>
      <c r="CU60" s="51"/>
      <c r="CV60" s="51"/>
      <c r="CW60" s="167"/>
      <c r="CX60" s="2"/>
      <c r="CY60" s="191"/>
      <c r="CZ60" s="51"/>
      <c r="DA60" s="51"/>
      <c r="DB60" s="51"/>
      <c r="DC60" s="51"/>
      <c r="DD60" s="51"/>
      <c r="DE60" s="51"/>
      <c r="DF60" s="51"/>
      <c r="DG60" s="51"/>
      <c r="DH60" s="51"/>
      <c r="DI60" s="51"/>
      <c r="DJ60" s="51"/>
      <c r="DK60" s="51"/>
      <c r="DL60" s="51"/>
      <c r="DM60" s="51"/>
      <c r="DN60" s="167"/>
      <c r="DO60" s="2"/>
      <c r="DP60" s="191"/>
      <c r="DQ60" s="51"/>
      <c r="DR60" s="51"/>
      <c r="DS60" s="51"/>
      <c r="DT60" s="51"/>
      <c r="DU60" s="51"/>
      <c r="DV60" s="51"/>
      <c r="DW60" s="51"/>
      <c r="DX60" s="51"/>
      <c r="DY60" s="51"/>
      <c r="DZ60" s="51"/>
      <c r="EA60" s="51"/>
      <c r="EB60" s="51"/>
      <c r="EC60" s="51"/>
      <c r="ED60" s="51"/>
      <c r="EE60" s="167"/>
      <c r="EF60" s="2"/>
    </row>
    <row r="61" ht="12.75" customHeight="1">
      <c r="A61" s="191"/>
      <c r="B61" s="51"/>
      <c r="C61" s="51"/>
      <c r="D61" s="51"/>
      <c r="E61" s="51"/>
      <c r="F61" s="51"/>
      <c r="G61" s="51"/>
      <c r="H61" s="51"/>
      <c r="I61" s="51"/>
      <c r="J61" s="51"/>
      <c r="K61" s="51"/>
      <c r="L61" s="51"/>
      <c r="M61" s="51"/>
      <c r="N61" s="51"/>
      <c r="O61" s="51"/>
      <c r="P61" s="167"/>
      <c r="Q61" s="2"/>
      <c r="R61" s="191"/>
      <c r="S61" s="51"/>
      <c r="T61" s="51"/>
      <c r="U61" s="51"/>
      <c r="V61" s="51"/>
      <c r="W61" s="51"/>
      <c r="X61" s="51"/>
      <c r="Y61" s="51"/>
      <c r="Z61" s="51"/>
      <c r="AA61" s="51"/>
      <c r="AB61" s="51"/>
      <c r="AC61" s="51"/>
      <c r="AD61" s="51"/>
      <c r="AE61" s="51"/>
      <c r="AF61" s="51"/>
      <c r="AG61" s="167"/>
      <c r="AH61" s="2"/>
      <c r="AI61" s="191"/>
      <c r="AJ61" s="51"/>
      <c r="AK61" s="51"/>
      <c r="AL61" s="51"/>
      <c r="AM61" s="51"/>
      <c r="AN61" s="51"/>
      <c r="AO61" s="51"/>
      <c r="AP61" s="51"/>
      <c r="AQ61" s="51"/>
      <c r="AR61" s="51"/>
      <c r="AS61" s="51"/>
      <c r="AT61" s="51"/>
      <c r="AU61" s="51"/>
      <c r="AV61" s="51"/>
      <c r="AW61" s="51"/>
      <c r="AX61" s="167"/>
      <c r="AY61" s="2"/>
      <c r="AZ61" s="191"/>
      <c r="BA61" s="51"/>
      <c r="BB61" s="51"/>
      <c r="BC61" s="51"/>
      <c r="BD61" s="51"/>
      <c r="BE61" s="51"/>
      <c r="BF61" s="51"/>
      <c r="BG61" s="51"/>
      <c r="BH61" s="51"/>
      <c r="BI61" s="51"/>
      <c r="BJ61" s="51"/>
      <c r="BK61" s="51"/>
      <c r="BL61" s="51"/>
      <c r="BM61" s="51"/>
      <c r="BN61" s="51"/>
      <c r="BO61" s="167"/>
      <c r="BP61" s="2"/>
      <c r="BQ61" s="191"/>
      <c r="BR61" s="51"/>
      <c r="BS61" s="51"/>
      <c r="BT61" s="51"/>
      <c r="BU61" s="51"/>
      <c r="BV61" s="51"/>
      <c r="BW61" s="51"/>
      <c r="BX61" s="51"/>
      <c r="BY61" s="51"/>
      <c r="BZ61" s="51"/>
      <c r="CA61" s="51"/>
      <c r="CB61" s="51"/>
      <c r="CC61" s="51"/>
      <c r="CD61" s="51"/>
      <c r="CE61" s="51"/>
      <c r="CF61" s="167"/>
      <c r="CG61" s="2"/>
      <c r="CH61" s="191"/>
      <c r="CI61" s="51"/>
      <c r="CJ61" s="51"/>
      <c r="CK61" s="51"/>
      <c r="CL61" s="51"/>
      <c r="CM61" s="51"/>
      <c r="CN61" s="51"/>
      <c r="CO61" s="51"/>
      <c r="CP61" s="51"/>
      <c r="CQ61" s="51"/>
      <c r="CR61" s="51"/>
      <c r="CS61" s="51"/>
      <c r="CT61" s="51"/>
      <c r="CU61" s="51"/>
      <c r="CV61" s="51"/>
      <c r="CW61" s="167"/>
      <c r="CX61" s="2"/>
      <c r="CY61" s="191"/>
      <c r="CZ61" s="51"/>
      <c r="DA61" s="51"/>
      <c r="DB61" s="51"/>
      <c r="DC61" s="51"/>
      <c r="DD61" s="51"/>
      <c r="DE61" s="51"/>
      <c r="DF61" s="51"/>
      <c r="DG61" s="51"/>
      <c r="DH61" s="51"/>
      <c r="DI61" s="51"/>
      <c r="DJ61" s="51"/>
      <c r="DK61" s="51"/>
      <c r="DL61" s="51"/>
      <c r="DM61" s="51"/>
      <c r="DN61" s="167"/>
      <c r="DO61" s="2"/>
      <c r="DP61" s="191"/>
      <c r="DQ61" s="51"/>
      <c r="DR61" s="51"/>
      <c r="DS61" s="51"/>
      <c r="DT61" s="51"/>
      <c r="DU61" s="51"/>
      <c r="DV61" s="51"/>
      <c r="DW61" s="51"/>
      <c r="DX61" s="51"/>
      <c r="DY61" s="51"/>
      <c r="DZ61" s="51"/>
      <c r="EA61" s="51"/>
      <c r="EB61" s="51"/>
      <c r="EC61" s="51"/>
      <c r="ED61" s="51"/>
      <c r="EE61" s="167"/>
      <c r="EF61" s="2"/>
    </row>
    <row r="62" ht="12.75" customHeight="1">
      <c r="A62" s="191"/>
      <c r="B62" s="51"/>
      <c r="C62" s="51"/>
      <c r="D62" s="51"/>
      <c r="E62" s="51"/>
      <c r="F62" s="51"/>
      <c r="G62" s="51"/>
      <c r="H62" s="51"/>
      <c r="I62" s="51"/>
      <c r="J62" s="51"/>
      <c r="K62" s="51"/>
      <c r="L62" s="51"/>
      <c r="M62" s="51"/>
      <c r="N62" s="51"/>
      <c r="O62" s="51"/>
      <c r="P62" s="167"/>
      <c r="Q62" s="2"/>
      <c r="R62" s="191"/>
      <c r="S62" s="51"/>
      <c r="T62" s="51"/>
      <c r="U62" s="51"/>
      <c r="V62" s="51"/>
      <c r="W62" s="51"/>
      <c r="X62" s="51"/>
      <c r="Y62" s="51"/>
      <c r="Z62" s="51"/>
      <c r="AA62" s="51"/>
      <c r="AB62" s="51"/>
      <c r="AC62" s="51"/>
      <c r="AD62" s="51"/>
      <c r="AE62" s="51"/>
      <c r="AF62" s="51"/>
      <c r="AG62" s="167"/>
      <c r="AH62" s="2"/>
      <c r="AI62" s="191"/>
      <c r="AJ62" s="51"/>
      <c r="AK62" s="51"/>
      <c r="AL62" s="51"/>
      <c r="AM62" s="51"/>
      <c r="AN62" s="51"/>
      <c r="AO62" s="51"/>
      <c r="AP62" s="51"/>
      <c r="AQ62" s="51"/>
      <c r="AR62" s="51"/>
      <c r="AS62" s="51"/>
      <c r="AT62" s="51"/>
      <c r="AU62" s="51"/>
      <c r="AV62" s="51"/>
      <c r="AW62" s="51"/>
      <c r="AX62" s="167"/>
      <c r="AY62" s="2"/>
      <c r="AZ62" s="191"/>
      <c r="BA62" s="51"/>
      <c r="BB62" s="51"/>
      <c r="BC62" s="51"/>
      <c r="BD62" s="51"/>
      <c r="BE62" s="51"/>
      <c r="BF62" s="51"/>
      <c r="BG62" s="51"/>
      <c r="BH62" s="51"/>
      <c r="BI62" s="51"/>
      <c r="BJ62" s="51"/>
      <c r="BK62" s="51"/>
      <c r="BL62" s="51"/>
      <c r="BM62" s="51"/>
      <c r="BN62" s="51"/>
      <c r="BO62" s="167"/>
      <c r="BP62" s="2"/>
      <c r="BQ62" s="191"/>
      <c r="BR62" s="51"/>
      <c r="BS62" s="51"/>
      <c r="BT62" s="51"/>
      <c r="BU62" s="51"/>
      <c r="BV62" s="51"/>
      <c r="BW62" s="51"/>
      <c r="BX62" s="51"/>
      <c r="BY62" s="51"/>
      <c r="BZ62" s="51"/>
      <c r="CA62" s="51"/>
      <c r="CB62" s="51"/>
      <c r="CC62" s="51"/>
      <c r="CD62" s="51"/>
      <c r="CE62" s="51"/>
      <c r="CF62" s="167"/>
      <c r="CG62" s="2"/>
      <c r="CH62" s="191"/>
      <c r="CI62" s="51"/>
      <c r="CJ62" s="51"/>
      <c r="CK62" s="51"/>
      <c r="CL62" s="51"/>
      <c r="CM62" s="51"/>
      <c r="CN62" s="51"/>
      <c r="CO62" s="51"/>
      <c r="CP62" s="51"/>
      <c r="CQ62" s="51"/>
      <c r="CR62" s="51"/>
      <c r="CS62" s="51"/>
      <c r="CT62" s="51"/>
      <c r="CU62" s="51"/>
      <c r="CV62" s="51"/>
      <c r="CW62" s="167"/>
      <c r="CX62" s="2"/>
      <c r="CY62" s="191"/>
      <c r="CZ62" s="51"/>
      <c r="DA62" s="51"/>
      <c r="DB62" s="51"/>
      <c r="DC62" s="51"/>
      <c r="DD62" s="51"/>
      <c r="DE62" s="51"/>
      <c r="DF62" s="51"/>
      <c r="DG62" s="51"/>
      <c r="DH62" s="51"/>
      <c r="DI62" s="51"/>
      <c r="DJ62" s="51"/>
      <c r="DK62" s="51"/>
      <c r="DL62" s="51"/>
      <c r="DM62" s="51"/>
      <c r="DN62" s="167"/>
      <c r="DO62" s="2"/>
      <c r="DP62" s="191"/>
      <c r="DQ62" s="51"/>
      <c r="DR62" s="51"/>
      <c r="DS62" s="51"/>
      <c r="DT62" s="51"/>
      <c r="DU62" s="51"/>
      <c r="DV62" s="51"/>
      <c r="DW62" s="51"/>
      <c r="DX62" s="51"/>
      <c r="DY62" s="51"/>
      <c r="DZ62" s="51"/>
      <c r="EA62" s="51"/>
      <c r="EB62" s="51"/>
      <c r="EC62" s="51"/>
      <c r="ED62" s="51"/>
      <c r="EE62" s="167"/>
      <c r="EF62" s="2"/>
    </row>
    <row r="63" ht="12.75" customHeight="1">
      <c r="A63" s="191"/>
      <c r="B63" s="51"/>
      <c r="C63" s="51"/>
      <c r="D63" s="51"/>
      <c r="E63" s="51"/>
      <c r="F63" s="51"/>
      <c r="G63" s="51"/>
      <c r="H63" s="51"/>
      <c r="I63" s="51"/>
      <c r="J63" s="51"/>
      <c r="K63" s="51"/>
      <c r="L63" s="51"/>
      <c r="M63" s="51"/>
      <c r="N63" s="51"/>
      <c r="O63" s="51"/>
      <c r="P63" s="167"/>
      <c r="Q63" s="2"/>
      <c r="R63" s="191"/>
      <c r="S63" s="51"/>
      <c r="T63" s="51"/>
      <c r="U63" s="51"/>
      <c r="V63" s="51"/>
      <c r="W63" s="51"/>
      <c r="X63" s="51"/>
      <c r="Y63" s="51"/>
      <c r="Z63" s="51"/>
      <c r="AA63" s="51"/>
      <c r="AB63" s="51"/>
      <c r="AC63" s="51"/>
      <c r="AD63" s="51"/>
      <c r="AE63" s="51"/>
      <c r="AF63" s="51"/>
      <c r="AG63" s="167"/>
      <c r="AH63" s="2"/>
      <c r="AI63" s="191"/>
      <c r="AJ63" s="51"/>
      <c r="AK63" s="51"/>
      <c r="AL63" s="51"/>
      <c r="AM63" s="51"/>
      <c r="AN63" s="51"/>
      <c r="AO63" s="51"/>
      <c r="AP63" s="51"/>
      <c r="AQ63" s="51"/>
      <c r="AR63" s="51"/>
      <c r="AS63" s="51"/>
      <c r="AT63" s="51"/>
      <c r="AU63" s="51"/>
      <c r="AV63" s="51"/>
      <c r="AW63" s="51"/>
      <c r="AX63" s="167"/>
      <c r="AY63" s="2"/>
      <c r="AZ63" s="191"/>
      <c r="BA63" s="51"/>
      <c r="BB63" s="51"/>
      <c r="BC63" s="51"/>
      <c r="BD63" s="51"/>
      <c r="BE63" s="51"/>
      <c r="BF63" s="51"/>
      <c r="BG63" s="51"/>
      <c r="BH63" s="51"/>
      <c r="BI63" s="51"/>
      <c r="BJ63" s="51"/>
      <c r="BK63" s="51"/>
      <c r="BL63" s="51"/>
      <c r="BM63" s="51"/>
      <c r="BN63" s="51"/>
      <c r="BO63" s="167"/>
      <c r="BP63" s="2"/>
      <c r="BQ63" s="191"/>
      <c r="BR63" s="51"/>
      <c r="BS63" s="51"/>
      <c r="BT63" s="51"/>
      <c r="BU63" s="51"/>
      <c r="BV63" s="51"/>
      <c r="BW63" s="51"/>
      <c r="BX63" s="51"/>
      <c r="BY63" s="51"/>
      <c r="BZ63" s="51"/>
      <c r="CA63" s="51"/>
      <c r="CB63" s="51"/>
      <c r="CC63" s="51"/>
      <c r="CD63" s="51"/>
      <c r="CE63" s="51"/>
      <c r="CF63" s="167"/>
      <c r="CG63" s="2"/>
      <c r="CH63" s="191"/>
      <c r="CI63" s="51"/>
      <c r="CJ63" s="51"/>
      <c r="CK63" s="51"/>
      <c r="CL63" s="51"/>
      <c r="CM63" s="51"/>
      <c r="CN63" s="51"/>
      <c r="CO63" s="51"/>
      <c r="CP63" s="51"/>
      <c r="CQ63" s="51"/>
      <c r="CR63" s="51"/>
      <c r="CS63" s="51"/>
      <c r="CT63" s="51"/>
      <c r="CU63" s="51"/>
      <c r="CV63" s="51"/>
      <c r="CW63" s="167"/>
      <c r="CX63" s="2"/>
      <c r="CY63" s="191"/>
      <c r="CZ63" s="51"/>
      <c r="DA63" s="51"/>
      <c r="DB63" s="51"/>
      <c r="DC63" s="51"/>
      <c r="DD63" s="51"/>
      <c r="DE63" s="51"/>
      <c r="DF63" s="51"/>
      <c r="DG63" s="51"/>
      <c r="DH63" s="51"/>
      <c r="DI63" s="51"/>
      <c r="DJ63" s="51"/>
      <c r="DK63" s="51"/>
      <c r="DL63" s="51"/>
      <c r="DM63" s="51"/>
      <c r="DN63" s="167"/>
      <c r="DO63" s="2"/>
      <c r="DP63" s="191"/>
      <c r="DQ63" s="51"/>
      <c r="DR63" s="51"/>
      <c r="DS63" s="51"/>
      <c r="DT63" s="51"/>
      <c r="DU63" s="51"/>
      <c r="DV63" s="51"/>
      <c r="DW63" s="51"/>
      <c r="DX63" s="51"/>
      <c r="DY63" s="51"/>
      <c r="DZ63" s="51"/>
      <c r="EA63" s="51"/>
      <c r="EB63" s="51"/>
      <c r="EC63" s="51"/>
      <c r="ED63" s="51"/>
      <c r="EE63" s="167"/>
      <c r="EF63" s="2"/>
    </row>
    <row r="64" ht="12.75" customHeight="1">
      <c r="A64" s="191"/>
      <c r="B64" s="51"/>
      <c r="C64" s="51"/>
      <c r="D64" s="51"/>
      <c r="E64" s="51"/>
      <c r="F64" s="51"/>
      <c r="G64" s="51"/>
      <c r="H64" s="51"/>
      <c r="I64" s="51"/>
      <c r="J64" s="51"/>
      <c r="K64" s="51"/>
      <c r="L64" s="51"/>
      <c r="M64" s="51"/>
      <c r="N64" s="51"/>
      <c r="O64" s="51"/>
      <c r="P64" s="167"/>
      <c r="Q64" s="2"/>
      <c r="R64" s="191"/>
      <c r="S64" s="51"/>
      <c r="T64" s="51"/>
      <c r="U64" s="51"/>
      <c r="V64" s="51"/>
      <c r="W64" s="51"/>
      <c r="X64" s="51"/>
      <c r="Y64" s="51"/>
      <c r="Z64" s="51"/>
      <c r="AA64" s="51"/>
      <c r="AB64" s="51"/>
      <c r="AC64" s="51"/>
      <c r="AD64" s="51"/>
      <c r="AE64" s="51"/>
      <c r="AF64" s="51"/>
      <c r="AG64" s="167"/>
      <c r="AH64" s="2"/>
      <c r="AI64" s="191"/>
      <c r="AJ64" s="51"/>
      <c r="AK64" s="51"/>
      <c r="AL64" s="51"/>
      <c r="AM64" s="51"/>
      <c r="AN64" s="51"/>
      <c r="AO64" s="51"/>
      <c r="AP64" s="51"/>
      <c r="AQ64" s="51"/>
      <c r="AR64" s="51"/>
      <c r="AS64" s="51"/>
      <c r="AT64" s="51"/>
      <c r="AU64" s="51"/>
      <c r="AV64" s="51"/>
      <c r="AW64" s="51"/>
      <c r="AX64" s="167"/>
      <c r="AY64" s="2"/>
      <c r="AZ64" s="191"/>
      <c r="BA64" s="51"/>
      <c r="BB64" s="51"/>
      <c r="BC64" s="51"/>
      <c r="BD64" s="51"/>
      <c r="BE64" s="51"/>
      <c r="BF64" s="51"/>
      <c r="BG64" s="51"/>
      <c r="BH64" s="51"/>
      <c r="BI64" s="51"/>
      <c r="BJ64" s="51"/>
      <c r="BK64" s="51"/>
      <c r="BL64" s="51"/>
      <c r="BM64" s="51"/>
      <c r="BN64" s="51"/>
      <c r="BO64" s="167"/>
      <c r="BP64" s="2"/>
      <c r="BQ64" s="191"/>
      <c r="BR64" s="51"/>
      <c r="BS64" s="51"/>
      <c r="BT64" s="51"/>
      <c r="BU64" s="51"/>
      <c r="BV64" s="51"/>
      <c r="BW64" s="51"/>
      <c r="BX64" s="51"/>
      <c r="BY64" s="51"/>
      <c r="BZ64" s="51"/>
      <c r="CA64" s="51"/>
      <c r="CB64" s="51"/>
      <c r="CC64" s="51"/>
      <c r="CD64" s="51"/>
      <c r="CE64" s="51"/>
      <c r="CF64" s="167"/>
      <c r="CG64" s="2"/>
      <c r="CH64" s="191"/>
      <c r="CI64" s="51"/>
      <c r="CJ64" s="51"/>
      <c r="CK64" s="51"/>
      <c r="CL64" s="51"/>
      <c r="CM64" s="51"/>
      <c r="CN64" s="51"/>
      <c r="CO64" s="51"/>
      <c r="CP64" s="51"/>
      <c r="CQ64" s="51"/>
      <c r="CR64" s="51"/>
      <c r="CS64" s="51"/>
      <c r="CT64" s="51"/>
      <c r="CU64" s="51"/>
      <c r="CV64" s="51"/>
      <c r="CW64" s="167"/>
      <c r="CX64" s="2"/>
      <c r="CY64" s="191"/>
      <c r="CZ64" s="51"/>
      <c r="DA64" s="51"/>
      <c r="DB64" s="51"/>
      <c r="DC64" s="51"/>
      <c r="DD64" s="51"/>
      <c r="DE64" s="51"/>
      <c r="DF64" s="51"/>
      <c r="DG64" s="51"/>
      <c r="DH64" s="51"/>
      <c r="DI64" s="51"/>
      <c r="DJ64" s="51"/>
      <c r="DK64" s="51"/>
      <c r="DL64" s="51"/>
      <c r="DM64" s="51"/>
      <c r="DN64" s="167"/>
      <c r="DO64" s="2"/>
      <c r="DP64" s="191"/>
      <c r="DQ64" s="51"/>
      <c r="DR64" s="51"/>
      <c r="DS64" s="51"/>
      <c r="DT64" s="51"/>
      <c r="DU64" s="51"/>
      <c r="DV64" s="51"/>
      <c r="DW64" s="51"/>
      <c r="DX64" s="51"/>
      <c r="DY64" s="51"/>
      <c r="DZ64" s="51"/>
      <c r="EA64" s="51"/>
      <c r="EB64" s="51"/>
      <c r="EC64" s="51"/>
      <c r="ED64" s="51"/>
      <c r="EE64" s="167"/>
      <c r="EF64" s="2"/>
    </row>
    <row r="65" ht="12.75" customHeight="1">
      <c r="A65" s="191"/>
      <c r="B65" s="51"/>
      <c r="C65" s="51"/>
      <c r="D65" s="51"/>
      <c r="E65" s="51"/>
      <c r="F65" s="51"/>
      <c r="G65" s="51"/>
      <c r="H65" s="51"/>
      <c r="I65" s="51"/>
      <c r="J65" s="51"/>
      <c r="K65" s="51"/>
      <c r="L65" s="51"/>
      <c r="M65" s="51"/>
      <c r="N65" s="51"/>
      <c r="O65" s="51"/>
      <c r="P65" s="167"/>
      <c r="Q65" s="2"/>
      <c r="R65" s="191"/>
      <c r="S65" s="51"/>
      <c r="T65" s="51"/>
      <c r="U65" s="51"/>
      <c r="V65" s="51"/>
      <c r="W65" s="51"/>
      <c r="X65" s="51"/>
      <c r="Y65" s="51"/>
      <c r="Z65" s="51"/>
      <c r="AA65" s="51"/>
      <c r="AB65" s="51"/>
      <c r="AC65" s="51"/>
      <c r="AD65" s="51"/>
      <c r="AE65" s="51"/>
      <c r="AF65" s="51"/>
      <c r="AG65" s="167"/>
      <c r="AH65" s="2"/>
      <c r="AI65" s="191"/>
      <c r="AJ65" s="51"/>
      <c r="AK65" s="51"/>
      <c r="AL65" s="51"/>
      <c r="AM65" s="51"/>
      <c r="AN65" s="51"/>
      <c r="AO65" s="51"/>
      <c r="AP65" s="51"/>
      <c r="AQ65" s="51"/>
      <c r="AR65" s="51"/>
      <c r="AS65" s="51"/>
      <c r="AT65" s="51"/>
      <c r="AU65" s="51"/>
      <c r="AV65" s="51"/>
      <c r="AW65" s="51"/>
      <c r="AX65" s="167"/>
      <c r="AY65" s="2"/>
      <c r="AZ65" s="191"/>
      <c r="BA65" s="51"/>
      <c r="BB65" s="51"/>
      <c r="BC65" s="51"/>
      <c r="BD65" s="51"/>
      <c r="BE65" s="51"/>
      <c r="BF65" s="51"/>
      <c r="BG65" s="51"/>
      <c r="BH65" s="51"/>
      <c r="BI65" s="51"/>
      <c r="BJ65" s="51"/>
      <c r="BK65" s="51"/>
      <c r="BL65" s="51"/>
      <c r="BM65" s="51"/>
      <c r="BN65" s="51"/>
      <c r="BO65" s="167"/>
      <c r="BP65" s="2"/>
      <c r="BQ65" s="191"/>
      <c r="BR65" s="51"/>
      <c r="BS65" s="51"/>
      <c r="BT65" s="51"/>
      <c r="BU65" s="51"/>
      <c r="BV65" s="51"/>
      <c r="BW65" s="51"/>
      <c r="BX65" s="51"/>
      <c r="BY65" s="51"/>
      <c r="BZ65" s="51"/>
      <c r="CA65" s="51"/>
      <c r="CB65" s="51"/>
      <c r="CC65" s="51"/>
      <c r="CD65" s="51"/>
      <c r="CE65" s="51"/>
      <c r="CF65" s="167"/>
      <c r="CG65" s="2"/>
      <c r="CH65" s="191"/>
      <c r="CI65" s="51"/>
      <c r="CJ65" s="51"/>
      <c r="CK65" s="51"/>
      <c r="CL65" s="51"/>
      <c r="CM65" s="51"/>
      <c r="CN65" s="51"/>
      <c r="CO65" s="51"/>
      <c r="CP65" s="51"/>
      <c r="CQ65" s="51"/>
      <c r="CR65" s="51"/>
      <c r="CS65" s="51"/>
      <c r="CT65" s="51"/>
      <c r="CU65" s="51"/>
      <c r="CV65" s="51"/>
      <c r="CW65" s="167"/>
      <c r="CX65" s="2"/>
      <c r="CY65" s="191"/>
      <c r="CZ65" s="51"/>
      <c r="DA65" s="51"/>
      <c r="DB65" s="51"/>
      <c r="DC65" s="51"/>
      <c r="DD65" s="51"/>
      <c r="DE65" s="51"/>
      <c r="DF65" s="51"/>
      <c r="DG65" s="51"/>
      <c r="DH65" s="51"/>
      <c r="DI65" s="51"/>
      <c r="DJ65" s="51"/>
      <c r="DK65" s="51"/>
      <c r="DL65" s="51"/>
      <c r="DM65" s="51"/>
      <c r="DN65" s="167"/>
      <c r="DO65" s="2"/>
      <c r="DP65" s="191"/>
      <c r="DQ65" s="51"/>
      <c r="DR65" s="51"/>
      <c r="DS65" s="51"/>
      <c r="DT65" s="51"/>
      <c r="DU65" s="51"/>
      <c r="DV65" s="51"/>
      <c r="DW65" s="51"/>
      <c r="DX65" s="51"/>
      <c r="DY65" s="51"/>
      <c r="DZ65" s="51"/>
      <c r="EA65" s="51"/>
      <c r="EB65" s="51"/>
      <c r="EC65" s="51"/>
      <c r="ED65" s="51"/>
      <c r="EE65" s="167"/>
      <c r="EF65" s="2"/>
    </row>
    <row r="66" ht="12.75" customHeight="1">
      <c r="A66" s="191"/>
      <c r="B66" s="51"/>
      <c r="C66" s="51"/>
      <c r="D66" s="51"/>
      <c r="E66" s="51"/>
      <c r="F66" s="51"/>
      <c r="G66" s="51"/>
      <c r="H66" s="51"/>
      <c r="I66" s="51"/>
      <c r="J66" s="51"/>
      <c r="K66" s="51"/>
      <c r="L66" s="51"/>
      <c r="M66" s="51"/>
      <c r="N66" s="51"/>
      <c r="O66" s="51"/>
      <c r="P66" s="167"/>
      <c r="Q66" s="2"/>
      <c r="R66" s="191"/>
      <c r="S66" s="51"/>
      <c r="T66" s="51"/>
      <c r="U66" s="51"/>
      <c r="V66" s="51"/>
      <c r="W66" s="51"/>
      <c r="X66" s="51"/>
      <c r="Y66" s="51"/>
      <c r="Z66" s="51"/>
      <c r="AA66" s="51"/>
      <c r="AB66" s="51"/>
      <c r="AC66" s="51"/>
      <c r="AD66" s="51"/>
      <c r="AE66" s="51"/>
      <c r="AF66" s="51"/>
      <c r="AG66" s="167"/>
      <c r="AH66" s="2"/>
      <c r="AI66" s="191"/>
      <c r="AJ66" s="51"/>
      <c r="AK66" s="51"/>
      <c r="AL66" s="51"/>
      <c r="AM66" s="51"/>
      <c r="AN66" s="51"/>
      <c r="AO66" s="51"/>
      <c r="AP66" s="51"/>
      <c r="AQ66" s="51"/>
      <c r="AR66" s="51"/>
      <c r="AS66" s="51"/>
      <c r="AT66" s="51"/>
      <c r="AU66" s="51"/>
      <c r="AV66" s="51"/>
      <c r="AW66" s="51"/>
      <c r="AX66" s="167"/>
      <c r="AY66" s="2"/>
      <c r="AZ66" s="191"/>
      <c r="BA66" s="51"/>
      <c r="BB66" s="51"/>
      <c r="BC66" s="51"/>
      <c r="BD66" s="51"/>
      <c r="BE66" s="51"/>
      <c r="BF66" s="51"/>
      <c r="BG66" s="51"/>
      <c r="BH66" s="51"/>
      <c r="BI66" s="51"/>
      <c r="BJ66" s="51"/>
      <c r="BK66" s="51"/>
      <c r="BL66" s="51"/>
      <c r="BM66" s="51"/>
      <c r="BN66" s="51"/>
      <c r="BO66" s="167"/>
      <c r="BP66" s="2"/>
      <c r="BQ66" s="191"/>
      <c r="BR66" s="51"/>
      <c r="BS66" s="51"/>
      <c r="BT66" s="51"/>
      <c r="BU66" s="51"/>
      <c r="BV66" s="51"/>
      <c r="BW66" s="51"/>
      <c r="BX66" s="51"/>
      <c r="BY66" s="51"/>
      <c r="BZ66" s="51"/>
      <c r="CA66" s="51"/>
      <c r="CB66" s="51"/>
      <c r="CC66" s="51"/>
      <c r="CD66" s="51"/>
      <c r="CE66" s="51"/>
      <c r="CF66" s="167"/>
      <c r="CG66" s="2"/>
      <c r="CH66" s="191"/>
      <c r="CI66" s="51"/>
      <c r="CJ66" s="51"/>
      <c r="CK66" s="51"/>
      <c r="CL66" s="51"/>
      <c r="CM66" s="51"/>
      <c r="CN66" s="51"/>
      <c r="CO66" s="51"/>
      <c r="CP66" s="51"/>
      <c r="CQ66" s="51"/>
      <c r="CR66" s="51"/>
      <c r="CS66" s="51"/>
      <c r="CT66" s="51"/>
      <c r="CU66" s="51"/>
      <c r="CV66" s="51"/>
      <c r="CW66" s="167"/>
      <c r="CX66" s="2"/>
      <c r="CY66" s="191"/>
      <c r="CZ66" s="51"/>
      <c r="DA66" s="51"/>
      <c r="DB66" s="51"/>
      <c r="DC66" s="51"/>
      <c r="DD66" s="51"/>
      <c r="DE66" s="51"/>
      <c r="DF66" s="51"/>
      <c r="DG66" s="51"/>
      <c r="DH66" s="51"/>
      <c r="DI66" s="51"/>
      <c r="DJ66" s="51"/>
      <c r="DK66" s="51"/>
      <c r="DL66" s="51"/>
      <c r="DM66" s="51"/>
      <c r="DN66" s="167"/>
      <c r="DO66" s="2"/>
      <c r="DP66" s="191"/>
      <c r="DQ66" s="51"/>
      <c r="DR66" s="51"/>
      <c r="DS66" s="51"/>
      <c r="DT66" s="51"/>
      <c r="DU66" s="51"/>
      <c r="DV66" s="51"/>
      <c r="DW66" s="51"/>
      <c r="DX66" s="51"/>
      <c r="DY66" s="51"/>
      <c r="DZ66" s="51"/>
      <c r="EA66" s="51"/>
      <c r="EB66" s="51"/>
      <c r="EC66" s="51"/>
      <c r="ED66" s="51"/>
      <c r="EE66" s="167"/>
      <c r="EF66" s="2"/>
    </row>
    <row r="67" ht="12.75" customHeight="1">
      <c r="A67" s="191"/>
      <c r="B67" s="51"/>
      <c r="C67" s="51"/>
      <c r="D67" s="51"/>
      <c r="E67" s="51"/>
      <c r="F67" s="51"/>
      <c r="G67" s="51"/>
      <c r="H67" s="51"/>
      <c r="I67" s="51"/>
      <c r="J67" s="51"/>
      <c r="K67" s="51"/>
      <c r="L67" s="51"/>
      <c r="M67" s="51"/>
      <c r="N67" s="51"/>
      <c r="O67" s="51"/>
      <c r="P67" s="167"/>
      <c r="Q67" s="2"/>
      <c r="R67" s="191"/>
      <c r="S67" s="51"/>
      <c r="T67" s="51"/>
      <c r="U67" s="51"/>
      <c r="V67" s="51"/>
      <c r="W67" s="51"/>
      <c r="X67" s="51"/>
      <c r="Y67" s="51"/>
      <c r="Z67" s="51"/>
      <c r="AA67" s="51"/>
      <c r="AB67" s="51"/>
      <c r="AC67" s="51"/>
      <c r="AD67" s="51"/>
      <c r="AE67" s="51"/>
      <c r="AF67" s="51"/>
      <c r="AG67" s="167"/>
      <c r="AH67" s="2"/>
      <c r="AI67" s="191"/>
      <c r="AJ67" s="51"/>
      <c r="AK67" s="51"/>
      <c r="AL67" s="51"/>
      <c r="AM67" s="51"/>
      <c r="AN67" s="51"/>
      <c r="AO67" s="51"/>
      <c r="AP67" s="51"/>
      <c r="AQ67" s="51"/>
      <c r="AR67" s="51"/>
      <c r="AS67" s="51"/>
      <c r="AT67" s="51"/>
      <c r="AU67" s="51"/>
      <c r="AV67" s="51"/>
      <c r="AW67" s="51"/>
      <c r="AX67" s="167"/>
      <c r="AY67" s="2"/>
      <c r="AZ67" s="191"/>
      <c r="BA67" s="51"/>
      <c r="BB67" s="51"/>
      <c r="BC67" s="51"/>
      <c r="BD67" s="51"/>
      <c r="BE67" s="51"/>
      <c r="BF67" s="51"/>
      <c r="BG67" s="51"/>
      <c r="BH67" s="51"/>
      <c r="BI67" s="51"/>
      <c r="BJ67" s="51"/>
      <c r="BK67" s="51"/>
      <c r="BL67" s="51"/>
      <c r="BM67" s="51"/>
      <c r="BN67" s="51"/>
      <c r="BO67" s="167"/>
      <c r="BP67" s="2"/>
      <c r="BQ67" s="191"/>
      <c r="BR67" s="51"/>
      <c r="BS67" s="51"/>
      <c r="BT67" s="51"/>
      <c r="BU67" s="51"/>
      <c r="BV67" s="51"/>
      <c r="BW67" s="51"/>
      <c r="BX67" s="51"/>
      <c r="BY67" s="51"/>
      <c r="BZ67" s="51"/>
      <c r="CA67" s="51"/>
      <c r="CB67" s="51"/>
      <c r="CC67" s="51"/>
      <c r="CD67" s="51"/>
      <c r="CE67" s="51"/>
      <c r="CF67" s="167"/>
      <c r="CG67" s="2"/>
      <c r="CH67" s="191"/>
      <c r="CI67" s="51"/>
      <c r="CJ67" s="51"/>
      <c r="CK67" s="51"/>
      <c r="CL67" s="51"/>
      <c r="CM67" s="51"/>
      <c r="CN67" s="51"/>
      <c r="CO67" s="51"/>
      <c r="CP67" s="51"/>
      <c r="CQ67" s="51"/>
      <c r="CR67" s="51"/>
      <c r="CS67" s="51"/>
      <c r="CT67" s="51"/>
      <c r="CU67" s="51"/>
      <c r="CV67" s="51"/>
      <c r="CW67" s="167"/>
      <c r="CX67" s="2"/>
      <c r="CY67" s="191"/>
      <c r="CZ67" s="51"/>
      <c r="DA67" s="51"/>
      <c r="DB67" s="51"/>
      <c r="DC67" s="51"/>
      <c r="DD67" s="51"/>
      <c r="DE67" s="51"/>
      <c r="DF67" s="51"/>
      <c r="DG67" s="51"/>
      <c r="DH67" s="51"/>
      <c r="DI67" s="51"/>
      <c r="DJ67" s="51"/>
      <c r="DK67" s="51"/>
      <c r="DL67" s="51"/>
      <c r="DM67" s="51"/>
      <c r="DN67" s="167"/>
      <c r="DO67" s="2"/>
      <c r="DP67" s="191"/>
      <c r="DQ67" s="51"/>
      <c r="DR67" s="51"/>
      <c r="DS67" s="51"/>
      <c r="DT67" s="51"/>
      <c r="DU67" s="51"/>
      <c r="DV67" s="51"/>
      <c r="DW67" s="51"/>
      <c r="DX67" s="51"/>
      <c r="DY67" s="51"/>
      <c r="DZ67" s="51"/>
      <c r="EA67" s="51"/>
      <c r="EB67" s="51"/>
      <c r="EC67" s="51"/>
      <c r="ED67" s="51"/>
      <c r="EE67" s="167"/>
      <c r="EF67" s="2"/>
    </row>
    <row r="68" ht="12.75" customHeight="1">
      <c r="A68" s="191"/>
      <c r="B68" s="51"/>
      <c r="C68" s="51"/>
      <c r="D68" s="51"/>
      <c r="E68" s="51"/>
      <c r="F68" s="51"/>
      <c r="G68" s="51"/>
      <c r="H68" s="51"/>
      <c r="I68" s="51"/>
      <c r="J68" s="51"/>
      <c r="K68" s="51"/>
      <c r="L68" s="51"/>
      <c r="M68" s="51"/>
      <c r="N68" s="51"/>
      <c r="O68" s="51"/>
      <c r="P68" s="167"/>
      <c r="Q68" s="2"/>
      <c r="R68" s="191"/>
      <c r="S68" s="51"/>
      <c r="T68" s="51"/>
      <c r="U68" s="51"/>
      <c r="V68" s="51"/>
      <c r="W68" s="51"/>
      <c r="X68" s="51"/>
      <c r="Y68" s="51"/>
      <c r="Z68" s="51"/>
      <c r="AA68" s="51"/>
      <c r="AB68" s="51"/>
      <c r="AC68" s="51"/>
      <c r="AD68" s="51"/>
      <c r="AE68" s="51"/>
      <c r="AF68" s="51"/>
      <c r="AG68" s="167"/>
      <c r="AH68" s="2"/>
      <c r="AI68" s="191"/>
      <c r="AJ68" s="51"/>
      <c r="AK68" s="51"/>
      <c r="AL68" s="51"/>
      <c r="AM68" s="51"/>
      <c r="AN68" s="51"/>
      <c r="AO68" s="51"/>
      <c r="AP68" s="51"/>
      <c r="AQ68" s="51"/>
      <c r="AR68" s="51"/>
      <c r="AS68" s="51"/>
      <c r="AT68" s="51"/>
      <c r="AU68" s="51"/>
      <c r="AV68" s="51"/>
      <c r="AW68" s="51"/>
      <c r="AX68" s="167"/>
      <c r="AY68" s="2"/>
      <c r="AZ68" s="191"/>
      <c r="BA68" s="51"/>
      <c r="BB68" s="51"/>
      <c r="BC68" s="51"/>
      <c r="BD68" s="51"/>
      <c r="BE68" s="51"/>
      <c r="BF68" s="51"/>
      <c r="BG68" s="51"/>
      <c r="BH68" s="51"/>
      <c r="BI68" s="51"/>
      <c r="BJ68" s="51"/>
      <c r="BK68" s="51"/>
      <c r="BL68" s="51"/>
      <c r="BM68" s="51"/>
      <c r="BN68" s="51"/>
      <c r="BO68" s="167"/>
      <c r="BP68" s="2"/>
      <c r="BQ68" s="191"/>
      <c r="BR68" s="51"/>
      <c r="BS68" s="51"/>
      <c r="BT68" s="51"/>
      <c r="BU68" s="51"/>
      <c r="BV68" s="51"/>
      <c r="BW68" s="51"/>
      <c r="BX68" s="51"/>
      <c r="BY68" s="51"/>
      <c r="BZ68" s="51"/>
      <c r="CA68" s="51"/>
      <c r="CB68" s="51"/>
      <c r="CC68" s="51"/>
      <c r="CD68" s="51"/>
      <c r="CE68" s="51"/>
      <c r="CF68" s="167"/>
      <c r="CG68" s="2"/>
      <c r="CH68" s="191"/>
      <c r="CI68" s="51"/>
      <c r="CJ68" s="51"/>
      <c r="CK68" s="51"/>
      <c r="CL68" s="51"/>
      <c r="CM68" s="51"/>
      <c r="CN68" s="51"/>
      <c r="CO68" s="51"/>
      <c r="CP68" s="51"/>
      <c r="CQ68" s="51"/>
      <c r="CR68" s="51"/>
      <c r="CS68" s="51"/>
      <c r="CT68" s="51"/>
      <c r="CU68" s="51"/>
      <c r="CV68" s="51"/>
      <c r="CW68" s="167"/>
      <c r="CX68" s="2"/>
      <c r="CY68" s="191"/>
      <c r="CZ68" s="51"/>
      <c r="DA68" s="51"/>
      <c r="DB68" s="51"/>
      <c r="DC68" s="51"/>
      <c r="DD68" s="51"/>
      <c r="DE68" s="51"/>
      <c r="DF68" s="51"/>
      <c r="DG68" s="51"/>
      <c r="DH68" s="51"/>
      <c r="DI68" s="51"/>
      <c r="DJ68" s="51"/>
      <c r="DK68" s="51"/>
      <c r="DL68" s="51"/>
      <c r="DM68" s="51"/>
      <c r="DN68" s="167"/>
      <c r="DO68" s="2"/>
      <c r="DP68" s="191"/>
      <c r="DQ68" s="51"/>
      <c r="DR68" s="51"/>
      <c r="DS68" s="51"/>
      <c r="DT68" s="51"/>
      <c r="DU68" s="51"/>
      <c r="DV68" s="51"/>
      <c r="DW68" s="51"/>
      <c r="DX68" s="51"/>
      <c r="DY68" s="51"/>
      <c r="DZ68" s="51"/>
      <c r="EA68" s="51"/>
      <c r="EB68" s="51"/>
      <c r="EC68" s="51"/>
      <c r="ED68" s="51"/>
      <c r="EE68" s="167"/>
      <c r="EF68" s="2"/>
    </row>
    <row r="69" ht="12.75" customHeight="1">
      <c r="A69" s="191"/>
      <c r="B69" s="51"/>
      <c r="C69" s="51"/>
      <c r="D69" s="51"/>
      <c r="E69" s="51"/>
      <c r="F69" s="51"/>
      <c r="G69" s="51"/>
      <c r="H69" s="51"/>
      <c r="I69" s="51"/>
      <c r="J69" s="51"/>
      <c r="K69" s="51"/>
      <c r="L69" s="51"/>
      <c r="M69" s="51"/>
      <c r="N69" s="51"/>
      <c r="O69" s="51"/>
      <c r="P69" s="167"/>
      <c r="Q69" s="2"/>
      <c r="R69" s="191"/>
      <c r="S69" s="51"/>
      <c r="T69" s="51"/>
      <c r="U69" s="51"/>
      <c r="V69" s="51"/>
      <c r="W69" s="51"/>
      <c r="X69" s="51"/>
      <c r="Y69" s="51"/>
      <c r="Z69" s="51"/>
      <c r="AA69" s="51"/>
      <c r="AB69" s="51"/>
      <c r="AC69" s="51"/>
      <c r="AD69" s="51"/>
      <c r="AE69" s="51"/>
      <c r="AF69" s="51"/>
      <c r="AG69" s="167"/>
      <c r="AH69" s="2"/>
      <c r="AI69" s="191"/>
      <c r="AJ69" s="51"/>
      <c r="AK69" s="51"/>
      <c r="AL69" s="51"/>
      <c r="AM69" s="51"/>
      <c r="AN69" s="51"/>
      <c r="AO69" s="51"/>
      <c r="AP69" s="51"/>
      <c r="AQ69" s="51"/>
      <c r="AR69" s="51"/>
      <c r="AS69" s="51"/>
      <c r="AT69" s="51"/>
      <c r="AU69" s="51"/>
      <c r="AV69" s="51"/>
      <c r="AW69" s="51"/>
      <c r="AX69" s="167"/>
      <c r="AY69" s="2"/>
      <c r="AZ69" s="191"/>
      <c r="BA69" s="51"/>
      <c r="BB69" s="51"/>
      <c r="BC69" s="51"/>
      <c r="BD69" s="51"/>
      <c r="BE69" s="51"/>
      <c r="BF69" s="51"/>
      <c r="BG69" s="51"/>
      <c r="BH69" s="51"/>
      <c r="BI69" s="51"/>
      <c r="BJ69" s="51"/>
      <c r="BK69" s="51"/>
      <c r="BL69" s="51"/>
      <c r="BM69" s="51"/>
      <c r="BN69" s="51"/>
      <c r="BO69" s="167"/>
      <c r="BP69" s="2"/>
      <c r="BQ69" s="191"/>
      <c r="BR69" s="51"/>
      <c r="BS69" s="51"/>
      <c r="BT69" s="51"/>
      <c r="BU69" s="51"/>
      <c r="BV69" s="51"/>
      <c r="BW69" s="51"/>
      <c r="BX69" s="51"/>
      <c r="BY69" s="51"/>
      <c r="BZ69" s="51"/>
      <c r="CA69" s="51"/>
      <c r="CB69" s="51"/>
      <c r="CC69" s="51"/>
      <c r="CD69" s="51"/>
      <c r="CE69" s="51"/>
      <c r="CF69" s="167"/>
      <c r="CG69" s="2"/>
      <c r="CH69" s="191"/>
      <c r="CI69" s="51"/>
      <c r="CJ69" s="51"/>
      <c r="CK69" s="51"/>
      <c r="CL69" s="51"/>
      <c r="CM69" s="51"/>
      <c r="CN69" s="51"/>
      <c r="CO69" s="51"/>
      <c r="CP69" s="51"/>
      <c r="CQ69" s="51"/>
      <c r="CR69" s="51"/>
      <c r="CS69" s="51"/>
      <c r="CT69" s="51"/>
      <c r="CU69" s="51"/>
      <c r="CV69" s="51"/>
      <c r="CW69" s="167"/>
      <c r="CX69" s="2"/>
      <c r="CY69" s="191"/>
      <c r="CZ69" s="51"/>
      <c r="DA69" s="51"/>
      <c r="DB69" s="51"/>
      <c r="DC69" s="51"/>
      <c r="DD69" s="51"/>
      <c r="DE69" s="51"/>
      <c r="DF69" s="51"/>
      <c r="DG69" s="51"/>
      <c r="DH69" s="51"/>
      <c r="DI69" s="51"/>
      <c r="DJ69" s="51"/>
      <c r="DK69" s="51"/>
      <c r="DL69" s="51"/>
      <c r="DM69" s="51"/>
      <c r="DN69" s="167"/>
      <c r="DO69" s="2"/>
      <c r="DP69" s="191"/>
      <c r="DQ69" s="51"/>
      <c r="DR69" s="51"/>
      <c r="DS69" s="51"/>
      <c r="DT69" s="51"/>
      <c r="DU69" s="51"/>
      <c r="DV69" s="51"/>
      <c r="DW69" s="51"/>
      <c r="DX69" s="51"/>
      <c r="DY69" s="51"/>
      <c r="DZ69" s="51"/>
      <c r="EA69" s="51"/>
      <c r="EB69" s="51"/>
      <c r="EC69" s="51"/>
      <c r="ED69" s="51"/>
      <c r="EE69" s="167"/>
      <c r="EF69" s="2"/>
    </row>
    <row r="70" ht="12.75" customHeight="1">
      <c r="A70" s="191"/>
      <c r="B70" s="51"/>
      <c r="C70" s="51"/>
      <c r="D70" s="51"/>
      <c r="E70" s="51"/>
      <c r="F70" s="51"/>
      <c r="G70" s="51"/>
      <c r="H70" s="51"/>
      <c r="I70" s="51"/>
      <c r="J70" s="51"/>
      <c r="K70" s="51"/>
      <c r="L70" s="51"/>
      <c r="M70" s="51"/>
      <c r="N70" s="51"/>
      <c r="O70" s="51"/>
      <c r="P70" s="167"/>
      <c r="Q70" s="2"/>
      <c r="R70" s="191"/>
      <c r="S70" s="51"/>
      <c r="T70" s="51"/>
      <c r="U70" s="51"/>
      <c r="V70" s="51"/>
      <c r="W70" s="51"/>
      <c r="X70" s="51"/>
      <c r="Y70" s="51"/>
      <c r="Z70" s="51"/>
      <c r="AA70" s="51"/>
      <c r="AB70" s="51"/>
      <c r="AC70" s="51"/>
      <c r="AD70" s="51"/>
      <c r="AE70" s="51"/>
      <c r="AF70" s="51"/>
      <c r="AG70" s="167"/>
      <c r="AH70" s="2"/>
      <c r="AI70" s="191"/>
      <c r="AJ70" s="51"/>
      <c r="AK70" s="51"/>
      <c r="AL70" s="51"/>
      <c r="AM70" s="51"/>
      <c r="AN70" s="51"/>
      <c r="AO70" s="51"/>
      <c r="AP70" s="51"/>
      <c r="AQ70" s="51"/>
      <c r="AR70" s="51"/>
      <c r="AS70" s="51"/>
      <c r="AT70" s="51"/>
      <c r="AU70" s="51"/>
      <c r="AV70" s="51"/>
      <c r="AW70" s="51"/>
      <c r="AX70" s="167"/>
      <c r="AY70" s="2"/>
      <c r="AZ70" s="191"/>
      <c r="BA70" s="51"/>
      <c r="BB70" s="51"/>
      <c r="BC70" s="51"/>
      <c r="BD70" s="51"/>
      <c r="BE70" s="51"/>
      <c r="BF70" s="51"/>
      <c r="BG70" s="51"/>
      <c r="BH70" s="51"/>
      <c r="BI70" s="51"/>
      <c r="BJ70" s="51"/>
      <c r="BK70" s="51"/>
      <c r="BL70" s="51"/>
      <c r="BM70" s="51"/>
      <c r="BN70" s="51"/>
      <c r="BO70" s="167"/>
      <c r="BP70" s="2"/>
      <c r="BQ70" s="191"/>
      <c r="BR70" s="51"/>
      <c r="BS70" s="51"/>
      <c r="BT70" s="51"/>
      <c r="BU70" s="51"/>
      <c r="BV70" s="51"/>
      <c r="BW70" s="51"/>
      <c r="BX70" s="51"/>
      <c r="BY70" s="51"/>
      <c r="BZ70" s="51"/>
      <c r="CA70" s="51"/>
      <c r="CB70" s="51"/>
      <c r="CC70" s="51"/>
      <c r="CD70" s="51"/>
      <c r="CE70" s="51"/>
      <c r="CF70" s="167"/>
      <c r="CG70" s="2"/>
      <c r="CH70" s="191"/>
      <c r="CI70" s="51"/>
      <c r="CJ70" s="51"/>
      <c r="CK70" s="51"/>
      <c r="CL70" s="51"/>
      <c r="CM70" s="51"/>
      <c r="CN70" s="51"/>
      <c r="CO70" s="51"/>
      <c r="CP70" s="51"/>
      <c r="CQ70" s="51"/>
      <c r="CR70" s="51"/>
      <c r="CS70" s="51"/>
      <c r="CT70" s="51"/>
      <c r="CU70" s="51"/>
      <c r="CV70" s="51"/>
      <c r="CW70" s="167"/>
      <c r="CX70" s="2"/>
      <c r="CY70" s="191"/>
      <c r="CZ70" s="51"/>
      <c r="DA70" s="51"/>
      <c r="DB70" s="51"/>
      <c r="DC70" s="51"/>
      <c r="DD70" s="51"/>
      <c r="DE70" s="51"/>
      <c r="DF70" s="51"/>
      <c r="DG70" s="51"/>
      <c r="DH70" s="51"/>
      <c r="DI70" s="51"/>
      <c r="DJ70" s="51"/>
      <c r="DK70" s="51"/>
      <c r="DL70" s="51"/>
      <c r="DM70" s="51"/>
      <c r="DN70" s="167"/>
      <c r="DO70" s="2"/>
      <c r="DP70" s="191"/>
      <c r="DQ70" s="51"/>
      <c r="DR70" s="51"/>
      <c r="DS70" s="51"/>
      <c r="DT70" s="51"/>
      <c r="DU70" s="51"/>
      <c r="DV70" s="51"/>
      <c r="DW70" s="51"/>
      <c r="DX70" s="51"/>
      <c r="DY70" s="51"/>
      <c r="DZ70" s="51"/>
      <c r="EA70" s="51"/>
      <c r="EB70" s="51"/>
      <c r="EC70" s="51"/>
      <c r="ED70" s="51"/>
      <c r="EE70" s="167"/>
      <c r="EF70" s="2"/>
    </row>
    <row r="71" ht="12.75" customHeight="1">
      <c r="A71" s="191"/>
      <c r="B71" s="51"/>
      <c r="C71" s="51"/>
      <c r="D71" s="51"/>
      <c r="E71" s="51"/>
      <c r="F71" s="51"/>
      <c r="G71" s="51"/>
      <c r="H71" s="51"/>
      <c r="I71" s="51"/>
      <c r="J71" s="51"/>
      <c r="K71" s="51"/>
      <c r="L71" s="51"/>
      <c r="M71" s="51"/>
      <c r="N71" s="51"/>
      <c r="O71" s="51"/>
      <c r="P71" s="167"/>
      <c r="Q71" s="2"/>
      <c r="R71" s="191"/>
      <c r="S71" s="51"/>
      <c r="T71" s="51"/>
      <c r="U71" s="51"/>
      <c r="V71" s="51"/>
      <c r="W71" s="51"/>
      <c r="X71" s="51"/>
      <c r="Y71" s="51"/>
      <c r="Z71" s="51"/>
      <c r="AA71" s="51"/>
      <c r="AB71" s="51"/>
      <c r="AC71" s="51"/>
      <c r="AD71" s="51"/>
      <c r="AE71" s="51"/>
      <c r="AF71" s="51"/>
      <c r="AG71" s="167"/>
      <c r="AH71" s="2"/>
      <c r="AI71" s="191"/>
      <c r="AJ71" s="51"/>
      <c r="AK71" s="51"/>
      <c r="AL71" s="51"/>
      <c r="AM71" s="51"/>
      <c r="AN71" s="51"/>
      <c r="AO71" s="51"/>
      <c r="AP71" s="51"/>
      <c r="AQ71" s="51"/>
      <c r="AR71" s="51"/>
      <c r="AS71" s="51"/>
      <c r="AT71" s="51"/>
      <c r="AU71" s="51"/>
      <c r="AV71" s="51"/>
      <c r="AW71" s="51"/>
      <c r="AX71" s="167"/>
      <c r="AY71" s="2"/>
      <c r="AZ71" s="191"/>
      <c r="BA71" s="51"/>
      <c r="BB71" s="51"/>
      <c r="BC71" s="51"/>
      <c r="BD71" s="51"/>
      <c r="BE71" s="51"/>
      <c r="BF71" s="51"/>
      <c r="BG71" s="51"/>
      <c r="BH71" s="51"/>
      <c r="BI71" s="51"/>
      <c r="BJ71" s="51"/>
      <c r="BK71" s="51"/>
      <c r="BL71" s="51"/>
      <c r="BM71" s="51"/>
      <c r="BN71" s="51"/>
      <c r="BO71" s="167"/>
      <c r="BP71" s="2"/>
      <c r="BQ71" s="191"/>
      <c r="BR71" s="51"/>
      <c r="BS71" s="51"/>
      <c r="BT71" s="51"/>
      <c r="BU71" s="51"/>
      <c r="BV71" s="51"/>
      <c r="BW71" s="51"/>
      <c r="BX71" s="51"/>
      <c r="BY71" s="51"/>
      <c r="BZ71" s="51"/>
      <c r="CA71" s="51"/>
      <c r="CB71" s="51"/>
      <c r="CC71" s="51"/>
      <c r="CD71" s="51"/>
      <c r="CE71" s="51"/>
      <c r="CF71" s="167"/>
      <c r="CG71" s="2"/>
      <c r="CH71" s="191"/>
      <c r="CI71" s="51"/>
      <c r="CJ71" s="51"/>
      <c r="CK71" s="51"/>
      <c r="CL71" s="51"/>
      <c r="CM71" s="51"/>
      <c r="CN71" s="51"/>
      <c r="CO71" s="51"/>
      <c r="CP71" s="51"/>
      <c r="CQ71" s="51"/>
      <c r="CR71" s="51"/>
      <c r="CS71" s="51"/>
      <c r="CT71" s="51"/>
      <c r="CU71" s="51"/>
      <c r="CV71" s="51"/>
      <c r="CW71" s="167"/>
      <c r="CX71" s="2"/>
      <c r="CY71" s="191"/>
      <c r="CZ71" s="51"/>
      <c r="DA71" s="51"/>
      <c r="DB71" s="51"/>
      <c r="DC71" s="51"/>
      <c r="DD71" s="51"/>
      <c r="DE71" s="51"/>
      <c r="DF71" s="51"/>
      <c r="DG71" s="51"/>
      <c r="DH71" s="51"/>
      <c r="DI71" s="51"/>
      <c r="DJ71" s="51"/>
      <c r="DK71" s="51"/>
      <c r="DL71" s="51"/>
      <c r="DM71" s="51"/>
      <c r="DN71" s="167"/>
      <c r="DO71" s="2"/>
      <c r="DP71" s="191"/>
      <c r="DQ71" s="51"/>
      <c r="DR71" s="51"/>
      <c r="DS71" s="51"/>
      <c r="DT71" s="51"/>
      <c r="DU71" s="51"/>
      <c r="DV71" s="51"/>
      <c r="DW71" s="51"/>
      <c r="DX71" s="51"/>
      <c r="DY71" s="51"/>
      <c r="DZ71" s="51"/>
      <c r="EA71" s="51"/>
      <c r="EB71" s="51"/>
      <c r="EC71" s="51"/>
      <c r="ED71" s="51"/>
      <c r="EE71" s="167"/>
      <c r="EF71" s="2"/>
    </row>
    <row r="72" ht="12.75" customHeight="1">
      <c r="A72" s="191"/>
      <c r="B72" s="51"/>
      <c r="C72" s="51"/>
      <c r="D72" s="51"/>
      <c r="E72" s="51"/>
      <c r="F72" s="51"/>
      <c r="G72" s="51"/>
      <c r="H72" s="51"/>
      <c r="I72" s="51"/>
      <c r="J72" s="51"/>
      <c r="K72" s="51"/>
      <c r="L72" s="51"/>
      <c r="M72" s="51"/>
      <c r="N72" s="51"/>
      <c r="O72" s="51"/>
      <c r="P72" s="167"/>
      <c r="Q72" s="2"/>
      <c r="R72" s="191"/>
      <c r="S72" s="51"/>
      <c r="T72" s="51"/>
      <c r="U72" s="51"/>
      <c r="V72" s="51"/>
      <c r="W72" s="51"/>
      <c r="X72" s="51"/>
      <c r="Y72" s="51"/>
      <c r="Z72" s="51"/>
      <c r="AA72" s="51"/>
      <c r="AB72" s="51"/>
      <c r="AC72" s="51"/>
      <c r="AD72" s="51"/>
      <c r="AE72" s="51"/>
      <c r="AF72" s="51"/>
      <c r="AG72" s="167"/>
      <c r="AH72" s="2"/>
      <c r="AI72" s="191"/>
      <c r="AJ72" s="51"/>
      <c r="AK72" s="51"/>
      <c r="AL72" s="51"/>
      <c r="AM72" s="51"/>
      <c r="AN72" s="51"/>
      <c r="AO72" s="51"/>
      <c r="AP72" s="51"/>
      <c r="AQ72" s="51"/>
      <c r="AR72" s="51"/>
      <c r="AS72" s="51"/>
      <c r="AT72" s="51"/>
      <c r="AU72" s="51"/>
      <c r="AV72" s="51"/>
      <c r="AW72" s="51"/>
      <c r="AX72" s="167"/>
      <c r="AY72" s="2"/>
      <c r="AZ72" s="191"/>
      <c r="BA72" s="51"/>
      <c r="BB72" s="51"/>
      <c r="BC72" s="51"/>
      <c r="BD72" s="51"/>
      <c r="BE72" s="51"/>
      <c r="BF72" s="51"/>
      <c r="BG72" s="51"/>
      <c r="BH72" s="51"/>
      <c r="BI72" s="51"/>
      <c r="BJ72" s="51"/>
      <c r="BK72" s="51"/>
      <c r="BL72" s="51"/>
      <c r="BM72" s="51"/>
      <c r="BN72" s="51"/>
      <c r="BO72" s="167"/>
      <c r="BP72" s="2"/>
      <c r="BQ72" s="191"/>
      <c r="BR72" s="51"/>
      <c r="BS72" s="51"/>
      <c r="BT72" s="51"/>
      <c r="BU72" s="51"/>
      <c r="BV72" s="51"/>
      <c r="BW72" s="51"/>
      <c r="BX72" s="51"/>
      <c r="BY72" s="51"/>
      <c r="BZ72" s="51"/>
      <c r="CA72" s="51"/>
      <c r="CB72" s="51"/>
      <c r="CC72" s="51"/>
      <c r="CD72" s="51"/>
      <c r="CE72" s="51"/>
      <c r="CF72" s="167"/>
      <c r="CG72" s="2"/>
      <c r="CH72" s="191"/>
      <c r="CI72" s="51"/>
      <c r="CJ72" s="51"/>
      <c r="CK72" s="51"/>
      <c r="CL72" s="51"/>
      <c r="CM72" s="51"/>
      <c r="CN72" s="51"/>
      <c r="CO72" s="51"/>
      <c r="CP72" s="51"/>
      <c r="CQ72" s="51"/>
      <c r="CR72" s="51"/>
      <c r="CS72" s="51"/>
      <c r="CT72" s="51"/>
      <c r="CU72" s="51"/>
      <c r="CV72" s="51"/>
      <c r="CW72" s="167"/>
      <c r="CX72" s="2"/>
      <c r="CY72" s="191"/>
      <c r="CZ72" s="51"/>
      <c r="DA72" s="51"/>
      <c r="DB72" s="51"/>
      <c r="DC72" s="51"/>
      <c r="DD72" s="51"/>
      <c r="DE72" s="51"/>
      <c r="DF72" s="51"/>
      <c r="DG72" s="51"/>
      <c r="DH72" s="51"/>
      <c r="DI72" s="51"/>
      <c r="DJ72" s="51"/>
      <c r="DK72" s="51"/>
      <c r="DL72" s="51"/>
      <c r="DM72" s="51"/>
      <c r="DN72" s="167"/>
      <c r="DO72" s="2"/>
      <c r="DP72" s="191"/>
      <c r="DQ72" s="51"/>
      <c r="DR72" s="51"/>
      <c r="DS72" s="51"/>
      <c r="DT72" s="51"/>
      <c r="DU72" s="51"/>
      <c r="DV72" s="51"/>
      <c r="DW72" s="51"/>
      <c r="DX72" s="51"/>
      <c r="DY72" s="51"/>
      <c r="DZ72" s="51"/>
      <c r="EA72" s="51"/>
      <c r="EB72" s="51"/>
      <c r="EC72" s="51"/>
      <c r="ED72" s="51"/>
      <c r="EE72" s="167"/>
      <c r="EF72" s="2"/>
    </row>
    <row r="73" ht="12.75" customHeight="1">
      <c r="A73" s="191"/>
      <c r="B73" s="51"/>
      <c r="C73" s="51"/>
      <c r="D73" s="51"/>
      <c r="E73" s="51"/>
      <c r="F73" s="51"/>
      <c r="G73" s="51"/>
      <c r="H73" s="51"/>
      <c r="I73" s="51"/>
      <c r="J73" s="51"/>
      <c r="K73" s="51"/>
      <c r="L73" s="51"/>
      <c r="M73" s="51"/>
      <c r="N73" s="51"/>
      <c r="O73" s="51"/>
      <c r="P73" s="167"/>
      <c r="Q73" s="2"/>
      <c r="R73" s="191"/>
      <c r="S73" s="51"/>
      <c r="T73" s="51"/>
      <c r="U73" s="51"/>
      <c r="V73" s="51"/>
      <c r="W73" s="51"/>
      <c r="X73" s="51"/>
      <c r="Y73" s="51"/>
      <c r="Z73" s="51"/>
      <c r="AA73" s="51"/>
      <c r="AB73" s="51"/>
      <c r="AC73" s="51"/>
      <c r="AD73" s="51"/>
      <c r="AE73" s="51"/>
      <c r="AF73" s="51"/>
      <c r="AG73" s="167"/>
      <c r="AH73" s="2"/>
      <c r="AI73" s="191"/>
      <c r="AJ73" s="51"/>
      <c r="AK73" s="51"/>
      <c r="AL73" s="51"/>
      <c r="AM73" s="51"/>
      <c r="AN73" s="51"/>
      <c r="AO73" s="51"/>
      <c r="AP73" s="51"/>
      <c r="AQ73" s="51"/>
      <c r="AR73" s="51"/>
      <c r="AS73" s="51"/>
      <c r="AT73" s="51"/>
      <c r="AU73" s="51"/>
      <c r="AV73" s="51"/>
      <c r="AW73" s="51"/>
      <c r="AX73" s="167"/>
      <c r="AY73" s="2"/>
      <c r="AZ73" s="191"/>
      <c r="BA73" s="51"/>
      <c r="BB73" s="51"/>
      <c r="BC73" s="51"/>
      <c r="BD73" s="51"/>
      <c r="BE73" s="51"/>
      <c r="BF73" s="51"/>
      <c r="BG73" s="51"/>
      <c r="BH73" s="51"/>
      <c r="BI73" s="51"/>
      <c r="BJ73" s="51"/>
      <c r="BK73" s="51"/>
      <c r="BL73" s="51"/>
      <c r="BM73" s="51"/>
      <c r="BN73" s="51"/>
      <c r="BO73" s="167"/>
      <c r="BP73" s="2"/>
      <c r="BQ73" s="191"/>
      <c r="BR73" s="51"/>
      <c r="BS73" s="51"/>
      <c r="BT73" s="51"/>
      <c r="BU73" s="51"/>
      <c r="BV73" s="51"/>
      <c r="BW73" s="51"/>
      <c r="BX73" s="51"/>
      <c r="BY73" s="51"/>
      <c r="BZ73" s="51"/>
      <c r="CA73" s="51"/>
      <c r="CB73" s="51"/>
      <c r="CC73" s="51"/>
      <c r="CD73" s="51"/>
      <c r="CE73" s="51"/>
      <c r="CF73" s="167"/>
      <c r="CG73" s="2"/>
      <c r="CH73" s="191"/>
      <c r="CI73" s="51"/>
      <c r="CJ73" s="51"/>
      <c r="CK73" s="51"/>
      <c r="CL73" s="51"/>
      <c r="CM73" s="51"/>
      <c r="CN73" s="51"/>
      <c r="CO73" s="51"/>
      <c r="CP73" s="51"/>
      <c r="CQ73" s="51"/>
      <c r="CR73" s="51"/>
      <c r="CS73" s="51"/>
      <c r="CT73" s="51"/>
      <c r="CU73" s="51"/>
      <c r="CV73" s="51"/>
      <c r="CW73" s="167"/>
      <c r="CX73" s="2"/>
      <c r="CY73" s="191"/>
      <c r="CZ73" s="51"/>
      <c r="DA73" s="51"/>
      <c r="DB73" s="51"/>
      <c r="DC73" s="51"/>
      <c r="DD73" s="51"/>
      <c r="DE73" s="51"/>
      <c r="DF73" s="51"/>
      <c r="DG73" s="51"/>
      <c r="DH73" s="51"/>
      <c r="DI73" s="51"/>
      <c r="DJ73" s="51"/>
      <c r="DK73" s="51"/>
      <c r="DL73" s="51"/>
      <c r="DM73" s="51"/>
      <c r="DN73" s="167"/>
      <c r="DO73" s="2"/>
      <c r="DP73" s="191"/>
      <c r="DQ73" s="51"/>
      <c r="DR73" s="51"/>
      <c r="DS73" s="51"/>
      <c r="DT73" s="51"/>
      <c r="DU73" s="51"/>
      <c r="DV73" s="51"/>
      <c r="DW73" s="51"/>
      <c r="DX73" s="51"/>
      <c r="DY73" s="51"/>
      <c r="DZ73" s="51"/>
      <c r="EA73" s="51"/>
      <c r="EB73" s="51"/>
      <c r="EC73" s="51"/>
      <c r="ED73" s="51"/>
      <c r="EE73" s="167"/>
      <c r="EF73" s="2"/>
    </row>
    <row r="74" ht="12.75" customHeight="1">
      <c r="A74" s="191"/>
      <c r="B74" s="51"/>
      <c r="C74" s="51"/>
      <c r="D74" s="51"/>
      <c r="E74" s="51"/>
      <c r="F74" s="51"/>
      <c r="G74" s="51"/>
      <c r="H74" s="51"/>
      <c r="I74" s="51"/>
      <c r="J74" s="51"/>
      <c r="K74" s="51"/>
      <c r="L74" s="51"/>
      <c r="M74" s="51"/>
      <c r="N74" s="51"/>
      <c r="O74" s="51"/>
      <c r="P74" s="167"/>
      <c r="Q74" s="2"/>
      <c r="R74" s="191"/>
      <c r="S74" s="51"/>
      <c r="T74" s="51"/>
      <c r="U74" s="51"/>
      <c r="V74" s="51"/>
      <c r="W74" s="51"/>
      <c r="X74" s="51"/>
      <c r="Y74" s="51"/>
      <c r="Z74" s="51"/>
      <c r="AA74" s="51"/>
      <c r="AB74" s="51"/>
      <c r="AC74" s="51"/>
      <c r="AD74" s="51"/>
      <c r="AE74" s="51"/>
      <c r="AF74" s="51"/>
      <c r="AG74" s="167"/>
      <c r="AH74" s="2"/>
      <c r="AI74" s="191"/>
      <c r="AJ74" s="51"/>
      <c r="AK74" s="51"/>
      <c r="AL74" s="51"/>
      <c r="AM74" s="51"/>
      <c r="AN74" s="51"/>
      <c r="AO74" s="51"/>
      <c r="AP74" s="51"/>
      <c r="AQ74" s="51"/>
      <c r="AR74" s="51"/>
      <c r="AS74" s="51"/>
      <c r="AT74" s="51"/>
      <c r="AU74" s="51"/>
      <c r="AV74" s="51"/>
      <c r="AW74" s="51"/>
      <c r="AX74" s="167"/>
      <c r="AY74" s="2"/>
      <c r="AZ74" s="191"/>
      <c r="BA74" s="51"/>
      <c r="BB74" s="51"/>
      <c r="BC74" s="51"/>
      <c r="BD74" s="51"/>
      <c r="BE74" s="51"/>
      <c r="BF74" s="51"/>
      <c r="BG74" s="51"/>
      <c r="BH74" s="51"/>
      <c r="BI74" s="51"/>
      <c r="BJ74" s="51"/>
      <c r="BK74" s="51"/>
      <c r="BL74" s="51"/>
      <c r="BM74" s="51"/>
      <c r="BN74" s="51"/>
      <c r="BO74" s="167"/>
      <c r="BP74" s="2"/>
      <c r="BQ74" s="191"/>
      <c r="BR74" s="51"/>
      <c r="BS74" s="51"/>
      <c r="BT74" s="51"/>
      <c r="BU74" s="51"/>
      <c r="BV74" s="51"/>
      <c r="BW74" s="51"/>
      <c r="BX74" s="51"/>
      <c r="BY74" s="51"/>
      <c r="BZ74" s="51"/>
      <c r="CA74" s="51"/>
      <c r="CB74" s="51"/>
      <c r="CC74" s="51"/>
      <c r="CD74" s="51"/>
      <c r="CE74" s="51"/>
      <c r="CF74" s="167"/>
      <c r="CG74" s="2"/>
      <c r="CH74" s="191"/>
      <c r="CI74" s="51"/>
      <c r="CJ74" s="51"/>
      <c r="CK74" s="51"/>
      <c r="CL74" s="51"/>
      <c r="CM74" s="51"/>
      <c r="CN74" s="51"/>
      <c r="CO74" s="51"/>
      <c r="CP74" s="51"/>
      <c r="CQ74" s="51"/>
      <c r="CR74" s="51"/>
      <c r="CS74" s="51"/>
      <c r="CT74" s="51"/>
      <c r="CU74" s="51"/>
      <c r="CV74" s="51"/>
      <c r="CW74" s="167"/>
      <c r="CX74" s="2"/>
      <c r="CY74" s="191"/>
      <c r="CZ74" s="51"/>
      <c r="DA74" s="51"/>
      <c r="DB74" s="51"/>
      <c r="DC74" s="51"/>
      <c r="DD74" s="51"/>
      <c r="DE74" s="51"/>
      <c r="DF74" s="51"/>
      <c r="DG74" s="51"/>
      <c r="DH74" s="51"/>
      <c r="DI74" s="51"/>
      <c r="DJ74" s="51"/>
      <c r="DK74" s="51"/>
      <c r="DL74" s="51"/>
      <c r="DM74" s="51"/>
      <c r="DN74" s="167"/>
      <c r="DO74" s="2"/>
      <c r="DP74" s="191"/>
      <c r="DQ74" s="51"/>
      <c r="DR74" s="51"/>
      <c r="DS74" s="51"/>
      <c r="DT74" s="51"/>
      <c r="DU74" s="51"/>
      <c r="DV74" s="51"/>
      <c r="DW74" s="51"/>
      <c r="DX74" s="51"/>
      <c r="DY74" s="51"/>
      <c r="DZ74" s="51"/>
      <c r="EA74" s="51"/>
      <c r="EB74" s="51"/>
      <c r="EC74" s="51"/>
      <c r="ED74" s="51"/>
      <c r="EE74" s="167"/>
      <c r="EF74" s="2"/>
    </row>
    <row r="75" ht="12.75" customHeight="1">
      <c r="A75" s="191"/>
      <c r="B75" s="51"/>
      <c r="C75" s="51"/>
      <c r="D75" s="51"/>
      <c r="E75" s="51"/>
      <c r="F75" s="51"/>
      <c r="G75" s="51"/>
      <c r="H75" s="51"/>
      <c r="I75" s="51"/>
      <c r="J75" s="51"/>
      <c r="K75" s="51"/>
      <c r="L75" s="51"/>
      <c r="M75" s="51"/>
      <c r="N75" s="51"/>
      <c r="O75" s="51"/>
      <c r="P75" s="167"/>
      <c r="Q75" s="2"/>
      <c r="R75" s="191"/>
      <c r="S75" s="51"/>
      <c r="T75" s="51"/>
      <c r="U75" s="51"/>
      <c r="V75" s="51"/>
      <c r="W75" s="51"/>
      <c r="X75" s="51"/>
      <c r="Y75" s="51"/>
      <c r="Z75" s="51"/>
      <c r="AA75" s="51"/>
      <c r="AB75" s="51"/>
      <c r="AC75" s="51"/>
      <c r="AD75" s="51"/>
      <c r="AE75" s="51"/>
      <c r="AF75" s="51"/>
      <c r="AG75" s="167"/>
      <c r="AH75" s="2"/>
      <c r="AI75" s="191"/>
      <c r="AJ75" s="51"/>
      <c r="AK75" s="51"/>
      <c r="AL75" s="51"/>
      <c r="AM75" s="51"/>
      <c r="AN75" s="51"/>
      <c r="AO75" s="51"/>
      <c r="AP75" s="51"/>
      <c r="AQ75" s="51"/>
      <c r="AR75" s="51"/>
      <c r="AS75" s="51"/>
      <c r="AT75" s="51"/>
      <c r="AU75" s="51"/>
      <c r="AV75" s="51"/>
      <c r="AW75" s="51"/>
      <c r="AX75" s="167"/>
      <c r="AY75" s="2"/>
      <c r="AZ75" s="191"/>
      <c r="BA75" s="51"/>
      <c r="BB75" s="51"/>
      <c r="BC75" s="51"/>
      <c r="BD75" s="51"/>
      <c r="BE75" s="51"/>
      <c r="BF75" s="51"/>
      <c r="BG75" s="51"/>
      <c r="BH75" s="51"/>
      <c r="BI75" s="51"/>
      <c r="BJ75" s="51"/>
      <c r="BK75" s="51"/>
      <c r="BL75" s="51"/>
      <c r="BM75" s="51"/>
      <c r="BN75" s="51"/>
      <c r="BO75" s="167"/>
      <c r="BP75" s="2"/>
      <c r="BQ75" s="191"/>
      <c r="BR75" s="51"/>
      <c r="BS75" s="51"/>
      <c r="BT75" s="51"/>
      <c r="BU75" s="51"/>
      <c r="BV75" s="51"/>
      <c r="BW75" s="51"/>
      <c r="BX75" s="51"/>
      <c r="BY75" s="51"/>
      <c r="BZ75" s="51"/>
      <c r="CA75" s="51"/>
      <c r="CB75" s="51"/>
      <c r="CC75" s="51"/>
      <c r="CD75" s="51"/>
      <c r="CE75" s="51"/>
      <c r="CF75" s="167"/>
      <c r="CG75" s="2"/>
      <c r="CH75" s="191"/>
      <c r="CI75" s="51"/>
      <c r="CJ75" s="51"/>
      <c r="CK75" s="51"/>
      <c r="CL75" s="51"/>
      <c r="CM75" s="51"/>
      <c r="CN75" s="51"/>
      <c r="CO75" s="51"/>
      <c r="CP75" s="51"/>
      <c r="CQ75" s="51"/>
      <c r="CR75" s="51"/>
      <c r="CS75" s="51"/>
      <c r="CT75" s="51"/>
      <c r="CU75" s="51"/>
      <c r="CV75" s="51"/>
      <c r="CW75" s="167"/>
      <c r="CX75" s="2"/>
      <c r="CY75" s="191"/>
      <c r="CZ75" s="51"/>
      <c r="DA75" s="51"/>
      <c r="DB75" s="51"/>
      <c r="DC75" s="51"/>
      <c r="DD75" s="51"/>
      <c r="DE75" s="51"/>
      <c r="DF75" s="51"/>
      <c r="DG75" s="51"/>
      <c r="DH75" s="51"/>
      <c r="DI75" s="51"/>
      <c r="DJ75" s="51"/>
      <c r="DK75" s="51"/>
      <c r="DL75" s="51"/>
      <c r="DM75" s="51"/>
      <c r="DN75" s="167"/>
      <c r="DO75" s="2"/>
      <c r="DP75" s="191"/>
      <c r="DQ75" s="51"/>
      <c r="DR75" s="51"/>
      <c r="DS75" s="51"/>
      <c r="DT75" s="51"/>
      <c r="DU75" s="51"/>
      <c r="DV75" s="51"/>
      <c r="DW75" s="51"/>
      <c r="DX75" s="51"/>
      <c r="DY75" s="51"/>
      <c r="DZ75" s="51"/>
      <c r="EA75" s="51"/>
      <c r="EB75" s="51"/>
      <c r="EC75" s="51"/>
      <c r="ED75" s="51"/>
      <c r="EE75" s="167"/>
      <c r="EF75" s="2"/>
    </row>
    <row r="76" ht="12.75" customHeight="1">
      <c r="A76" s="191"/>
      <c r="B76" s="51"/>
      <c r="C76" s="51"/>
      <c r="D76" s="51"/>
      <c r="E76" s="51"/>
      <c r="F76" s="51"/>
      <c r="G76" s="51"/>
      <c r="H76" s="51"/>
      <c r="I76" s="51"/>
      <c r="J76" s="51"/>
      <c r="K76" s="51"/>
      <c r="L76" s="51"/>
      <c r="M76" s="51"/>
      <c r="N76" s="51"/>
      <c r="O76" s="51"/>
      <c r="P76" s="167"/>
      <c r="Q76" s="2"/>
      <c r="R76" s="191"/>
      <c r="S76" s="51"/>
      <c r="T76" s="51"/>
      <c r="U76" s="51"/>
      <c r="V76" s="51"/>
      <c r="W76" s="51"/>
      <c r="X76" s="51"/>
      <c r="Y76" s="51"/>
      <c r="Z76" s="51"/>
      <c r="AA76" s="51"/>
      <c r="AB76" s="51"/>
      <c r="AC76" s="51"/>
      <c r="AD76" s="51"/>
      <c r="AE76" s="51"/>
      <c r="AF76" s="51"/>
      <c r="AG76" s="167"/>
      <c r="AH76" s="2"/>
      <c r="AI76" s="191"/>
      <c r="AJ76" s="51"/>
      <c r="AK76" s="51"/>
      <c r="AL76" s="51"/>
      <c r="AM76" s="51"/>
      <c r="AN76" s="51"/>
      <c r="AO76" s="51"/>
      <c r="AP76" s="51"/>
      <c r="AQ76" s="51"/>
      <c r="AR76" s="51"/>
      <c r="AS76" s="51"/>
      <c r="AT76" s="51"/>
      <c r="AU76" s="51"/>
      <c r="AV76" s="51"/>
      <c r="AW76" s="51"/>
      <c r="AX76" s="167"/>
      <c r="AY76" s="2"/>
      <c r="AZ76" s="191"/>
      <c r="BA76" s="51"/>
      <c r="BB76" s="51"/>
      <c r="BC76" s="51"/>
      <c r="BD76" s="51"/>
      <c r="BE76" s="51"/>
      <c r="BF76" s="51"/>
      <c r="BG76" s="51"/>
      <c r="BH76" s="51"/>
      <c r="BI76" s="51"/>
      <c r="BJ76" s="51"/>
      <c r="BK76" s="51"/>
      <c r="BL76" s="51"/>
      <c r="BM76" s="51"/>
      <c r="BN76" s="51"/>
      <c r="BO76" s="167"/>
      <c r="BP76" s="2"/>
      <c r="BQ76" s="191"/>
      <c r="BR76" s="51"/>
      <c r="BS76" s="51"/>
      <c r="BT76" s="51"/>
      <c r="BU76" s="51"/>
      <c r="BV76" s="51"/>
      <c r="BW76" s="51"/>
      <c r="BX76" s="51"/>
      <c r="BY76" s="51"/>
      <c r="BZ76" s="51"/>
      <c r="CA76" s="51"/>
      <c r="CB76" s="51"/>
      <c r="CC76" s="51"/>
      <c r="CD76" s="51"/>
      <c r="CE76" s="51"/>
      <c r="CF76" s="167"/>
      <c r="CG76" s="2"/>
      <c r="CH76" s="191"/>
      <c r="CI76" s="51"/>
      <c r="CJ76" s="51"/>
      <c r="CK76" s="51"/>
      <c r="CL76" s="51"/>
      <c r="CM76" s="51"/>
      <c r="CN76" s="51"/>
      <c r="CO76" s="51"/>
      <c r="CP76" s="51"/>
      <c r="CQ76" s="51"/>
      <c r="CR76" s="51"/>
      <c r="CS76" s="51"/>
      <c r="CT76" s="51"/>
      <c r="CU76" s="51"/>
      <c r="CV76" s="51"/>
      <c r="CW76" s="167"/>
      <c r="CX76" s="2"/>
      <c r="CY76" s="191"/>
      <c r="CZ76" s="51"/>
      <c r="DA76" s="51"/>
      <c r="DB76" s="51"/>
      <c r="DC76" s="51"/>
      <c r="DD76" s="51"/>
      <c r="DE76" s="51"/>
      <c r="DF76" s="51"/>
      <c r="DG76" s="51"/>
      <c r="DH76" s="51"/>
      <c r="DI76" s="51"/>
      <c r="DJ76" s="51"/>
      <c r="DK76" s="51"/>
      <c r="DL76" s="51"/>
      <c r="DM76" s="51"/>
      <c r="DN76" s="167"/>
      <c r="DO76" s="2"/>
      <c r="DP76" s="191"/>
      <c r="DQ76" s="51"/>
      <c r="DR76" s="51"/>
      <c r="DS76" s="51"/>
      <c r="DT76" s="51"/>
      <c r="DU76" s="51"/>
      <c r="DV76" s="51"/>
      <c r="DW76" s="51"/>
      <c r="DX76" s="51"/>
      <c r="DY76" s="51"/>
      <c r="DZ76" s="51"/>
      <c r="EA76" s="51"/>
      <c r="EB76" s="51"/>
      <c r="EC76" s="51"/>
      <c r="ED76" s="51"/>
      <c r="EE76" s="167"/>
      <c r="EF76" s="2"/>
    </row>
    <row r="77" ht="12.75" customHeight="1">
      <c r="A77" s="191"/>
      <c r="B77" s="51"/>
      <c r="C77" s="51"/>
      <c r="D77" s="51"/>
      <c r="E77" s="51"/>
      <c r="F77" s="51"/>
      <c r="G77" s="51"/>
      <c r="H77" s="51"/>
      <c r="I77" s="51"/>
      <c r="J77" s="51"/>
      <c r="K77" s="51"/>
      <c r="L77" s="51"/>
      <c r="M77" s="51"/>
      <c r="N77" s="51"/>
      <c r="O77" s="51"/>
      <c r="P77" s="167"/>
      <c r="Q77" s="2"/>
      <c r="R77" s="191"/>
      <c r="S77" s="51"/>
      <c r="T77" s="51"/>
      <c r="U77" s="51"/>
      <c r="V77" s="51"/>
      <c r="W77" s="51"/>
      <c r="X77" s="51"/>
      <c r="Y77" s="51"/>
      <c r="Z77" s="51"/>
      <c r="AA77" s="51"/>
      <c r="AB77" s="51"/>
      <c r="AC77" s="51"/>
      <c r="AD77" s="51"/>
      <c r="AE77" s="51"/>
      <c r="AF77" s="51"/>
      <c r="AG77" s="167"/>
      <c r="AH77" s="2"/>
      <c r="AI77" s="191"/>
      <c r="AJ77" s="51"/>
      <c r="AK77" s="51"/>
      <c r="AL77" s="51"/>
      <c r="AM77" s="51"/>
      <c r="AN77" s="51"/>
      <c r="AO77" s="51"/>
      <c r="AP77" s="51"/>
      <c r="AQ77" s="51"/>
      <c r="AR77" s="51"/>
      <c r="AS77" s="51"/>
      <c r="AT77" s="51"/>
      <c r="AU77" s="51"/>
      <c r="AV77" s="51"/>
      <c r="AW77" s="51"/>
      <c r="AX77" s="167"/>
      <c r="AY77" s="2"/>
      <c r="AZ77" s="191"/>
      <c r="BA77" s="51"/>
      <c r="BB77" s="51"/>
      <c r="BC77" s="51"/>
      <c r="BD77" s="51"/>
      <c r="BE77" s="51"/>
      <c r="BF77" s="51"/>
      <c r="BG77" s="51"/>
      <c r="BH77" s="51"/>
      <c r="BI77" s="51"/>
      <c r="BJ77" s="51"/>
      <c r="BK77" s="51"/>
      <c r="BL77" s="51"/>
      <c r="BM77" s="51"/>
      <c r="BN77" s="51"/>
      <c r="BO77" s="167"/>
      <c r="BP77" s="2"/>
      <c r="BQ77" s="191"/>
      <c r="BR77" s="51"/>
      <c r="BS77" s="51"/>
      <c r="BT77" s="51"/>
      <c r="BU77" s="51"/>
      <c r="BV77" s="51"/>
      <c r="BW77" s="51"/>
      <c r="BX77" s="51"/>
      <c r="BY77" s="51"/>
      <c r="BZ77" s="51"/>
      <c r="CA77" s="51"/>
      <c r="CB77" s="51"/>
      <c r="CC77" s="51"/>
      <c r="CD77" s="51"/>
      <c r="CE77" s="51"/>
      <c r="CF77" s="167"/>
      <c r="CG77" s="2"/>
      <c r="CH77" s="191"/>
      <c r="CI77" s="51"/>
      <c r="CJ77" s="51"/>
      <c r="CK77" s="51"/>
      <c r="CL77" s="51"/>
      <c r="CM77" s="51"/>
      <c r="CN77" s="51"/>
      <c r="CO77" s="51"/>
      <c r="CP77" s="51"/>
      <c r="CQ77" s="51"/>
      <c r="CR77" s="51"/>
      <c r="CS77" s="51"/>
      <c r="CT77" s="51"/>
      <c r="CU77" s="51"/>
      <c r="CV77" s="51"/>
      <c r="CW77" s="167"/>
      <c r="CX77" s="2"/>
      <c r="CY77" s="191"/>
      <c r="CZ77" s="51"/>
      <c r="DA77" s="51"/>
      <c r="DB77" s="51"/>
      <c r="DC77" s="51"/>
      <c r="DD77" s="51"/>
      <c r="DE77" s="51"/>
      <c r="DF77" s="51"/>
      <c r="DG77" s="51"/>
      <c r="DH77" s="51"/>
      <c r="DI77" s="51"/>
      <c r="DJ77" s="51"/>
      <c r="DK77" s="51"/>
      <c r="DL77" s="51"/>
      <c r="DM77" s="51"/>
      <c r="DN77" s="167"/>
      <c r="DO77" s="2"/>
      <c r="DP77" s="191"/>
      <c r="DQ77" s="51"/>
      <c r="DR77" s="51"/>
      <c r="DS77" s="51"/>
      <c r="DT77" s="51"/>
      <c r="DU77" s="51"/>
      <c r="DV77" s="51"/>
      <c r="DW77" s="51"/>
      <c r="DX77" s="51"/>
      <c r="DY77" s="51"/>
      <c r="DZ77" s="51"/>
      <c r="EA77" s="51"/>
      <c r="EB77" s="51"/>
      <c r="EC77" s="51"/>
      <c r="ED77" s="51"/>
      <c r="EE77" s="167"/>
      <c r="EF77" s="2"/>
    </row>
    <row r="78" ht="12.75" customHeight="1">
      <c r="A78" s="191"/>
      <c r="B78" s="51"/>
      <c r="C78" s="51"/>
      <c r="D78" s="51"/>
      <c r="E78" s="51"/>
      <c r="F78" s="51"/>
      <c r="G78" s="51"/>
      <c r="H78" s="51"/>
      <c r="I78" s="51"/>
      <c r="J78" s="51"/>
      <c r="K78" s="51"/>
      <c r="L78" s="51"/>
      <c r="M78" s="51"/>
      <c r="N78" s="51"/>
      <c r="O78" s="51"/>
      <c r="P78" s="167"/>
      <c r="Q78" s="2"/>
      <c r="R78" s="191"/>
      <c r="S78" s="51"/>
      <c r="T78" s="51"/>
      <c r="U78" s="51"/>
      <c r="V78" s="51"/>
      <c r="W78" s="51"/>
      <c r="X78" s="51"/>
      <c r="Y78" s="51"/>
      <c r="Z78" s="51"/>
      <c r="AA78" s="51"/>
      <c r="AB78" s="51"/>
      <c r="AC78" s="51"/>
      <c r="AD78" s="51"/>
      <c r="AE78" s="51"/>
      <c r="AF78" s="51"/>
      <c r="AG78" s="167"/>
      <c r="AH78" s="2"/>
      <c r="AI78" s="191"/>
      <c r="AJ78" s="51"/>
      <c r="AK78" s="51"/>
      <c r="AL78" s="51"/>
      <c r="AM78" s="51"/>
      <c r="AN78" s="51"/>
      <c r="AO78" s="51"/>
      <c r="AP78" s="51"/>
      <c r="AQ78" s="51"/>
      <c r="AR78" s="51"/>
      <c r="AS78" s="51"/>
      <c r="AT78" s="51"/>
      <c r="AU78" s="51"/>
      <c r="AV78" s="51"/>
      <c r="AW78" s="51"/>
      <c r="AX78" s="167"/>
      <c r="AY78" s="2"/>
      <c r="AZ78" s="191"/>
      <c r="BA78" s="51"/>
      <c r="BB78" s="51"/>
      <c r="BC78" s="51"/>
      <c r="BD78" s="51"/>
      <c r="BE78" s="51"/>
      <c r="BF78" s="51"/>
      <c r="BG78" s="51"/>
      <c r="BH78" s="51"/>
      <c r="BI78" s="51"/>
      <c r="BJ78" s="51"/>
      <c r="BK78" s="51"/>
      <c r="BL78" s="51"/>
      <c r="BM78" s="51"/>
      <c r="BN78" s="51"/>
      <c r="BO78" s="167"/>
      <c r="BP78" s="2"/>
      <c r="BQ78" s="191"/>
      <c r="BR78" s="51"/>
      <c r="BS78" s="51"/>
      <c r="BT78" s="51"/>
      <c r="BU78" s="51"/>
      <c r="BV78" s="51"/>
      <c r="BW78" s="51"/>
      <c r="BX78" s="51"/>
      <c r="BY78" s="51"/>
      <c r="BZ78" s="51"/>
      <c r="CA78" s="51"/>
      <c r="CB78" s="51"/>
      <c r="CC78" s="51"/>
      <c r="CD78" s="51"/>
      <c r="CE78" s="51"/>
      <c r="CF78" s="167"/>
      <c r="CG78" s="2"/>
      <c r="CH78" s="191"/>
      <c r="CI78" s="51"/>
      <c r="CJ78" s="51"/>
      <c r="CK78" s="51"/>
      <c r="CL78" s="51"/>
      <c r="CM78" s="51"/>
      <c r="CN78" s="51"/>
      <c r="CO78" s="51"/>
      <c r="CP78" s="51"/>
      <c r="CQ78" s="51"/>
      <c r="CR78" s="51"/>
      <c r="CS78" s="51"/>
      <c r="CT78" s="51"/>
      <c r="CU78" s="51"/>
      <c r="CV78" s="51"/>
      <c r="CW78" s="167"/>
      <c r="CX78" s="2"/>
      <c r="CY78" s="191"/>
      <c r="CZ78" s="51"/>
      <c r="DA78" s="51"/>
      <c r="DB78" s="51"/>
      <c r="DC78" s="51"/>
      <c r="DD78" s="51"/>
      <c r="DE78" s="51"/>
      <c r="DF78" s="51"/>
      <c r="DG78" s="51"/>
      <c r="DH78" s="51"/>
      <c r="DI78" s="51"/>
      <c r="DJ78" s="51"/>
      <c r="DK78" s="51"/>
      <c r="DL78" s="51"/>
      <c r="DM78" s="51"/>
      <c r="DN78" s="167"/>
      <c r="DO78" s="2"/>
      <c r="DP78" s="191"/>
      <c r="DQ78" s="51"/>
      <c r="DR78" s="51"/>
      <c r="DS78" s="51"/>
      <c r="DT78" s="51"/>
      <c r="DU78" s="51"/>
      <c r="DV78" s="51"/>
      <c r="DW78" s="51"/>
      <c r="DX78" s="51"/>
      <c r="DY78" s="51"/>
      <c r="DZ78" s="51"/>
      <c r="EA78" s="51"/>
      <c r="EB78" s="51"/>
      <c r="EC78" s="51"/>
      <c r="ED78" s="51"/>
      <c r="EE78" s="167"/>
      <c r="EF78" s="2"/>
    </row>
    <row r="79" ht="12.75" customHeight="1">
      <c r="A79" s="191"/>
      <c r="B79" s="51"/>
      <c r="C79" s="51"/>
      <c r="D79" s="51"/>
      <c r="E79" s="51"/>
      <c r="F79" s="51"/>
      <c r="G79" s="51"/>
      <c r="H79" s="51"/>
      <c r="I79" s="51"/>
      <c r="J79" s="51"/>
      <c r="K79" s="51"/>
      <c r="L79" s="51"/>
      <c r="M79" s="51"/>
      <c r="N79" s="51"/>
      <c r="O79" s="51"/>
      <c r="P79" s="167"/>
      <c r="Q79" s="2"/>
      <c r="R79" s="191"/>
      <c r="S79" s="51"/>
      <c r="T79" s="51"/>
      <c r="U79" s="51"/>
      <c r="V79" s="51"/>
      <c r="W79" s="51"/>
      <c r="X79" s="51"/>
      <c r="Y79" s="51"/>
      <c r="Z79" s="51"/>
      <c r="AA79" s="51"/>
      <c r="AB79" s="51"/>
      <c r="AC79" s="51"/>
      <c r="AD79" s="51"/>
      <c r="AE79" s="51"/>
      <c r="AF79" s="51"/>
      <c r="AG79" s="167"/>
      <c r="AH79" s="2"/>
      <c r="AI79" s="191"/>
      <c r="AJ79" s="51"/>
      <c r="AK79" s="51"/>
      <c r="AL79" s="51"/>
      <c r="AM79" s="51"/>
      <c r="AN79" s="51"/>
      <c r="AO79" s="51"/>
      <c r="AP79" s="51"/>
      <c r="AQ79" s="51"/>
      <c r="AR79" s="51"/>
      <c r="AS79" s="51"/>
      <c r="AT79" s="51"/>
      <c r="AU79" s="51"/>
      <c r="AV79" s="51"/>
      <c r="AW79" s="51"/>
      <c r="AX79" s="167"/>
      <c r="AY79" s="2"/>
      <c r="AZ79" s="191"/>
      <c r="BA79" s="51"/>
      <c r="BB79" s="51"/>
      <c r="BC79" s="51"/>
      <c r="BD79" s="51"/>
      <c r="BE79" s="51"/>
      <c r="BF79" s="51"/>
      <c r="BG79" s="51"/>
      <c r="BH79" s="51"/>
      <c r="BI79" s="51"/>
      <c r="BJ79" s="51"/>
      <c r="BK79" s="51"/>
      <c r="BL79" s="51"/>
      <c r="BM79" s="51"/>
      <c r="BN79" s="51"/>
      <c r="BO79" s="167"/>
      <c r="BP79" s="2"/>
      <c r="BQ79" s="191"/>
      <c r="BR79" s="51"/>
      <c r="BS79" s="51"/>
      <c r="BT79" s="51"/>
      <c r="BU79" s="51"/>
      <c r="BV79" s="51"/>
      <c r="BW79" s="51"/>
      <c r="BX79" s="51"/>
      <c r="BY79" s="51"/>
      <c r="BZ79" s="51"/>
      <c r="CA79" s="51"/>
      <c r="CB79" s="51"/>
      <c r="CC79" s="51"/>
      <c r="CD79" s="51"/>
      <c r="CE79" s="51"/>
      <c r="CF79" s="167"/>
      <c r="CG79" s="2"/>
      <c r="CH79" s="191"/>
      <c r="CI79" s="51"/>
      <c r="CJ79" s="51"/>
      <c r="CK79" s="51"/>
      <c r="CL79" s="51"/>
      <c r="CM79" s="51"/>
      <c r="CN79" s="51"/>
      <c r="CO79" s="51"/>
      <c r="CP79" s="51"/>
      <c r="CQ79" s="51"/>
      <c r="CR79" s="51"/>
      <c r="CS79" s="51"/>
      <c r="CT79" s="51"/>
      <c r="CU79" s="51"/>
      <c r="CV79" s="51"/>
      <c r="CW79" s="167"/>
      <c r="CX79" s="2"/>
      <c r="CY79" s="191"/>
      <c r="CZ79" s="51"/>
      <c r="DA79" s="51"/>
      <c r="DB79" s="51"/>
      <c r="DC79" s="51"/>
      <c r="DD79" s="51"/>
      <c r="DE79" s="51"/>
      <c r="DF79" s="51"/>
      <c r="DG79" s="51"/>
      <c r="DH79" s="51"/>
      <c r="DI79" s="51"/>
      <c r="DJ79" s="51"/>
      <c r="DK79" s="51"/>
      <c r="DL79" s="51"/>
      <c r="DM79" s="51"/>
      <c r="DN79" s="167"/>
      <c r="DO79" s="2"/>
      <c r="DP79" s="191"/>
      <c r="DQ79" s="51"/>
      <c r="DR79" s="51"/>
      <c r="DS79" s="51"/>
      <c r="DT79" s="51"/>
      <c r="DU79" s="51"/>
      <c r="DV79" s="51"/>
      <c r="DW79" s="51"/>
      <c r="DX79" s="51"/>
      <c r="DY79" s="51"/>
      <c r="DZ79" s="51"/>
      <c r="EA79" s="51"/>
      <c r="EB79" s="51"/>
      <c r="EC79" s="51"/>
      <c r="ED79" s="51"/>
      <c r="EE79" s="167"/>
      <c r="EF79" s="2"/>
    </row>
    <row r="80" ht="12.75" customHeight="1">
      <c r="A80" s="191"/>
      <c r="B80" s="51"/>
      <c r="C80" s="51"/>
      <c r="D80" s="51"/>
      <c r="E80" s="51"/>
      <c r="F80" s="51"/>
      <c r="G80" s="51"/>
      <c r="H80" s="51"/>
      <c r="I80" s="51"/>
      <c r="J80" s="51"/>
      <c r="K80" s="51"/>
      <c r="L80" s="51"/>
      <c r="M80" s="51"/>
      <c r="N80" s="51"/>
      <c r="O80" s="51"/>
      <c r="P80" s="167"/>
      <c r="Q80" s="2"/>
      <c r="R80" s="191"/>
      <c r="S80" s="51"/>
      <c r="T80" s="51"/>
      <c r="U80" s="51"/>
      <c r="V80" s="51"/>
      <c r="W80" s="51"/>
      <c r="X80" s="51"/>
      <c r="Y80" s="51"/>
      <c r="Z80" s="51"/>
      <c r="AA80" s="51"/>
      <c r="AB80" s="51"/>
      <c r="AC80" s="51"/>
      <c r="AD80" s="51"/>
      <c r="AE80" s="51"/>
      <c r="AF80" s="51"/>
      <c r="AG80" s="167"/>
      <c r="AH80" s="2"/>
      <c r="AI80" s="191"/>
      <c r="AJ80" s="51"/>
      <c r="AK80" s="51"/>
      <c r="AL80" s="51"/>
      <c r="AM80" s="51"/>
      <c r="AN80" s="51"/>
      <c r="AO80" s="51"/>
      <c r="AP80" s="51"/>
      <c r="AQ80" s="51"/>
      <c r="AR80" s="51"/>
      <c r="AS80" s="51"/>
      <c r="AT80" s="51"/>
      <c r="AU80" s="51"/>
      <c r="AV80" s="51"/>
      <c r="AW80" s="51"/>
      <c r="AX80" s="167"/>
      <c r="AY80" s="2"/>
      <c r="AZ80" s="191"/>
      <c r="BA80" s="51"/>
      <c r="BB80" s="51"/>
      <c r="BC80" s="51"/>
      <c r="BD80" s="51"/>
      <c r="BE80" s="51"/>
      <c r="BF80" s="51"/>
      <c r="BG80" s="51"/>
      <c r="BH80" s="51"/>
      <c r="BI80" s="51"/>
      <c r="BJ80" s="51"/>
      <c r="BK80" s="51"/>
      <c r="BL80" s="51"/>
      <c r="BM80" s="51"/>
      <c r="BN80" s="51"/>
      <c r="BO80" s="167"/>
      <c r="BP80" s="2"/>
      <c r="BQ80" s="191"/>
      <c r="BR80" s="51"/>
      <c r="BS80" s="51"/>
      <c r="BT80" s="51"/>
      <c r="BU80" s="51"/>
      <c r="BV80" s="51"/>
      <c r="BW80" s="51"/>
      <c r="BX80" s="51"/>
      <c r="BY80" s="51"/>
      <c r="BZ80" s="51"/>
      <c r="CA80" s="51"/>
      <c r="CB80" s="51"/>
      <c r="CC80" s="51"/>
      <c r="CD80" s="51"/>
      <c r="CE80" s="51"/>
      <c r="CF80" s="167"/>
      <c r="CG80" s="2"/>
      <c r="CH80" s="191"/>
      <c r="CI80" s="51"/>
      <c r="CJ80" s="51"/>
      <c r="CK80" s="51"/>
      <c r="CL80" s="51"/>
      <c r="CM80" s="51"/>
      <c r="CN80" s="51"/>
      <c r="CO80" s="51"/>
      <c r="CP80" s="51"/>
      <c r="CQ80" s="51"/>
      <c r="CR80" s="51"/>
      <c r="CS80" s="51"/>
      <c r="CT80" s="51"/>
      <c r="CU80" s="51"/>
      <c r="CV80" s="51"/>
      <c r="CW80" s="167"/>
      <c r="CX80" s="2"/>
      <c r="CY80" s="191"/>
      <c r="CZ80" s="51"/>
      <c r="DA80" s="51"/>
      <c r="DB80" s="51"/>
      <c r="DC80" s="51"/>
      <c r="DD80" s="51"/>
      <c r="DE80" s="51"/>
      <c r="DF80" s="51"/>
      <c r="DG80" s="51"/>
      <c r="DH80" s="51"/>
      <c r="DI80" s="51"/>
      <c r="DJ80" s="51"/>
      <c r="DK80" s="51"/>
      <c r="DL80" s="51"/>
      <c r="DM80" s="51"/>
      <c r="DN80" s="167"/>
      <c r="DO80" s="2"/>
      <c r="DP80" s="191"/>
      <c r="DQ80" s="51"/>
      <c r="DR80" s="51"/>
      <c r="DS80" s="51"/>
      <c r="DT80" s="51"/>
      <c r="DU80" s="51"/>
      <c r="DV80" s="51"/>
      <c r="DW80" s="51"/>
      <c r="DX80" s="51"/>
      <c r="DY80" s="51"/>
      <c r="DZ80" s="51"/>
      <c r="EA80" s="51"/>
      <c r="EB80" s="51"/>
      <c r="EC80" s="51"/>
      <c r="ED80" s="51"/>
      <c r="EE80" s="167"/>
      <c r="EF80" s="2"/>
    </row>
    <row r="81" ht="12.75" customHeight="1">
      <c r="A81" s="191"/>
      <c r="B81" s="51"/>
      <c r="C81" s="51"/>
      <c r="D81" s="51"/>
      <c r="E81" s="51"/>
      <c r="F81" s="51"/>
      <c r="G81" s="51"/>
      <c r="H81" s="51"/>
      <c r="I81" s="51"/>
      <c r="J81" s="51"/>
      <c r="K81" s="51"/>
      <c r="L81" s="51"/>
      <c r="M81" s="51"/>
      <c r="N81" s="51"/>
      <c r="O81" s="51"/>
      <c r="P81" s="167"/>
      <c r="Q81" s="2"/>
      <c r="R81" s="191"/>
      <c r="S81" s="51"/>
      <c r="T81" s="51"/>
      <c r="U81" s="51"/>
      <c r="V81" s="51"/>
      <c r="W81" s="51"/>
      <c r="X81" s="51"/>
      <c r="Y81" s="51"/>
      <c r="Z81" s="51"/>
      <c r="AA81" s="51"/>
      <c r="AB81" s="51"/>
      <c r="AC81" s="51"/>
      <c r="AD81" s="51"/>
      <c r="AE81" s="51"/>
      <c r="AF81" s="51"/>
      <c r="AG81" s="167"/>
      <c r="AH81" s="2"/>
      <c r="AI81" s="191"/>
      <c r="AJ81" s="51"/>
      <c r="AK81" s="51"/>
      <c r="AL81" s="51"/>
      <c r="AM81" s="51"/>
      <c r="AN81" s="51"/>
      <c r="AO81" s="51"/>
      <c r="AP81" s="51"/>
      <c r="AQ81" s="51"/>
      <c r="AR81" s="51"/>
      <c r="AS81" s="51"/>
      <c r="AT81" s="51"/>
      <c r="AU81" s="51"/>
      <c r="AV81" s="51"/>
      <c r="AW81" s="51"/>
      <c r="AX81" s="167"/>
      <c r="AY81" s="2"/>
      <c r="AZ81" s="191"/>
      <c r="BA81" s="51"/>
      <c r="BB81" s="51"/>
      <c r="BC81" s="51"/>
      <c r="BD81" s="51"/>
      <c r="BE81" s="51"/>
      <c r="BF81" s="51"/>
      <c r="BG81" s="51"/>
      <c r="BH81" s="51"/>
      <c r="BI81" s="51"/>
      <c r="BJ81" s="51"/>
      <c r="BK81" s="51"/>
      <c r="BL81" s="51"/>
      <c r="BM81" s="51"/>
      <c r="BN81" s="51"/>
      <c r="BO81" s="167"/>
      <c r="BP81" s="2"/>
      <c r="BQ81" s="191"/>
      <c r="BR81" s="51"/>
      <c r="BS81" s="51"/>
      <c r="BT81" s="51"/>
      <c r="BU81" s="51"/>
      <c r="BV81" s="51"/>
      <c r="BW81" s="51"/>
      <c r="BX81" s="51"/>
      <c r="BY81" s="51"/>
      <c r="BZ81" s="51"/>
      <c r="CA81" s="51"/>
      <c r="CB81" s="51"/>
      <c r="CC81" s="51"/>
      <c r="CD81" s="51"/>
      <c r="CE81" s="51"/>
      <c r="CF81" s="167"/>
      <c r="CG81" s="2"/>
      <c r="CH81" s="191"/>
      <c r="CI81" s="51"/>
      <c r="CJ81" s="51"/>
      <c r="CK81" s="51"/>
      <c r="CL81" s="51"/>
      <c r="CM81" s="51"/>
      <c r="CN81" s="51"/>
      <c r="CO81" s="51"/>
      <c r="CP81" s="51"/>
      <c r="CQ81" s="51"/>
      <c r="CR81" s="51"/>
      <c r="CS81" s="51"/>
      <c r="CT81" s="51"/>
      <c r="CU81" s="51"/>
      <c r="CV81" s="51"/>
      <c r="CW81" s="167"/>
      <c r="CX81" s="2"/>
      <c r="CY81" s="191"/>
      <c r="CZ81" s="51"/>
      <c r="DA81" s="51"/>
      <c r="DB81" s="51"/>
      <c r="DC81" s="51"/>
      <c r="DD81" s="51"/>
      <c r="DE81" s="51"/>
      <c r="DF81" s="51"/>
      <c r="DG81" s="51"/>
      <c r="DH81" s="51"/>
      <c r="DI81" s="51"/>
      <c r="DJ81" s="51"/>
      <c r="DK81" s="51"/>
      <c r="DL81" s="51"/>
      <c r="DM81" s="51"/>
      <c r="DN81" s="167"/>
      <c r="DO81" s="2"/>
      <c r="DP81" s="191"/>
      <c r="DQ81" s="51"/>
      <c r="DR81" s="51"/>
      <c r="DS81" s="51"/>
      <c r="DT81" s="51"/>
      <c r="DU81" s="51"/>
      <c r="DV81" s="51"/>
      <c r="DW81" s="51"/>
      <c r="DX81" s="51"/>
      <c r="DY81" s="51"/>
      <c r="DZ81" s="51"/>
      <c r="EA81" s="51"/>
      <c r="EB81" s="51"/>
      <c r="EC81" s="51"/>
      <c r="ED81" s="51"/>
      <c r="EE81" s="167"/>
      <c r="EF81" s="2"/>
    </row>
    <row r="82" ht="12.75" customHeight="1">
      <c r="A82" s="191"/>
      <c r="B82" s="51"/>
      <c r="C82" s="51"/>
      <c r="D82" s="51"/>
      <c r="E82" s="51"/>
      <c r="F82" s="51"/>
      <c r="G82" s="51"/>
      <c r="H82" s="51"/>
      <c r="I82" s="51"/>
      <c r="J82" s="51"/>
      <c r="K82" s="51"/>
      <c r="L82" s="51"/>
      <c r="M82" s="51"/>
      <c r="N82" s="51"/>
      <c r="O82" s="51"/>
      <c r="P82" s="167"/>
      <c r="Q82" s="2"/>
      <c r="R82" s="191"/>
      <c r="S82" s="51"/>
      <c r="T82" s="51"/>
      <c r="U82" s="51"/>
      <c r="V82" s="51"/>
      <c r="W82" s="51"/>
      <c r="X82" s="51"/>
      <c r="Y82" s="51"/>
      <c r="Z82" s="51"/>
      <c r="AA82" s="51"/>
      <c r="AB82" s="51"/>
      <c r="AC82" s="51"/>
      <c r="AD82" s="51"/>
      <c r="AE82" s="51"/>
      <c r="AF82" s="51"/>
      <c r="AG82" s="167"/>
      <c r="AH82" s="2"/>
      <c r="AI82" s="191"/>
      <c r="AJ82" s="51"/>
      <c r="AK82" s="51"/>
      <c r="AL82" s="51"/>
      <c r="AM82" s="51"/>
      <c r="AN82" s="51"/>
      <c r="AO82" s="51"/>
      <c r="AP82" s="51"/>
      <c r="AQ82" s="51"/>
      <c r="AR82" s="51"/>
      <c r="AS82" s="51"/>
      <c r="AT82" s="51"/>
      <c r="AU82" s="51"/>
      <c r="AV82" s="51"/>
      <c r="AW82" s="51"/>
      <c r="AX82" s="167"/>
      <c r="AY82" s="2"/>
      <c r="AZ82" s="191"/>
      <c r="BA82" s="51"/>
      <c r="BB82" s="51"/>
      <c r="BC82" s="51"/>
      <c r="BD82" s="51"/>
      <c r="BE82" s="51"/>
      <c r="BF82" s="51"/>
      <c r="BG82" s="51"/>
      <c r="BH82" s="51"/>
      <c r="BI82" s="51"/>
      <c r="BJ82" s="51"/>
      <c r="BK82" s="51"/>
      <c r="BL82" s="51"/>
      <c r="BM82" s="51"/>
      <c r="BN82" s="51"/>
      <c r="BO82" s="167"/>
      <c r="BP82" s="2"/>
      <c r="BQ82" s="191"/>
      <c r="BR82" s="51"/>
      <c r="BS82" s="51"/>
      <c r="BT82" s="51"/>
      <c r="BU82" s="51"/>
      <c r="BV82" s="51"/>
      <c r="BW82" s="51"/>
      <c r="BX82" s="51"/>
      <c r="BY82" s="51"/>
      <c r="BZ82" s="51"/>
      <c r="CA82" s="51"/>
      <c r="CB82" s="51"/>
      <c r="CC82" s="51"/>
      <c r="CD82" s="51"/>
      <c r="CE82" s="51"/>
      <c r="CF82" s="167"/>
      <c r="CG82" s="2"/>
      <c r="CH82" s="191"/>
      <c r="CI82" s="51"/>
      <c r="CJ82" s="51"/>
      <c r="CK82" s="51"/>
      <c r="CL82" s="51"/>
      <c r="CM82" s="51"/>
      <c r="CN82" s="51"/>
      <c r="CO82" s="51"/>
      <c r="CP82" s="51"/>
      <c r="CQ82" s="51"/>
      <c r="CR82" s="51"/>
      <c r="CS82" s="51"/>
      <c r="CT82" s="51"/>
      <c r="CU82" s="51"/>
      <c r="CV82" s="51"/>
      <c r="CW82" s="167"/>
      <c r="CX82" s="2"/>
      <c r="CY82" s="191"/>
      <c r="CZ82" s="51"/>
      <c r="DA82" s="51"/>
      <c r="DB82" s="51"/>
      <c r="DC82" s="51"/>
      <c r="DD82" s="51"/>
      <c r="DE82" s="51"/>
      <c r="DF82" s="51"/>
      <c r="DG82" s="51"/>
      <c r="DH82" s="51"/>
      <c r="DI82" s="51"/>
      <c r="DJ82" s="51"/>
      <c r="DK82" s="51"/>
      <c r="DL82" s="51"/>
      <c r="DM82" s="51"/>
      <c r="DN82" s="167"/>
      <c r="DO82" s="2"/>
      <c r="DP82" s="191"/>
      <c r="DQ82" s="51"/>
      <c r="DR82" s="51"/>
      <c r="DS82" s="51"/>
      <c r="DT82" s="51"/>
      <c r="DU82" s="51"/>
      <c r="DV82" s="51"/>
      <c r="DW82" s="51"/>
      <c r="DX82" s="51"/>
      <c r="DY82" s="51"/>
      <c r="DZ82" s="51"/>
      <c r="EA82" s="51"/>
      <c r="EB82" s="51"/>
      <c r="EC82" s="51"/>
      <c r="ED82" s="51"/>
      <c r="EE82" s="167"/>
      <c r="EF82" s="2"/>
    </row>
    <row r="83" ht="12.75" customHeight="1">
      <c r="A83" s="191"/>
      <c r="B83" s="51"/>
      <c r="C83" s="51"/>
      <c r="D83" s="51"/>
      <c r="E83" s="51"/>
      <c r="F83" s="51"/>
      <c r="G83" s="51"/>
      <c r="H83" s="51"/>
      <c r="I83" s="51"/>
      <c r="J83" s="51"/>
      <c r="K83" s="51"/>
      <c r="L83" s="51"/>
      <c r="M83" s="51"/>
      <c r="N83" s="51"/>
      <c r="O83" s="51"/>
      <c r="P83" s="167"/>
      <c r="Q83" s="2"/>
      <c r="R83" s="191"/>
      <c r="S83" s="51"/>
      <c r="T83" s="51"/>
      <c r="U83" s="51"/>
      <c r="V83" s="51"/>
      <c r="W83" s="51"/>
      <c r="X83" s="51"/>
      <c r="Y83" s="51"/>
      <c r="Z83" s="51"/>
      <c r="AA83" s="51"/>
      <c r="AB83" s="51"/>
      <c r="AC83" s="51"/>
      <c r="AD83" s="51"/>
      <c r="AE83" s="51"/>
      <c r="AF83" s="51"/>
      <c r="AG83" s="167"/>
      <c r="AH83" s="2"/>
      <c r="AI83" s="191"/>
      <c r="AJ83" s="51"/>
      <c r="AK83" s="51"/>
      <c r="AL83" s="51"/>
      <c r="AM83" s="51"/>
      <c r="AN83" s="51"/>
      <c r="AO83" s="51"/>
      <c r="AP83" s="51"/>
      <c r="AQ83" s="51"/>
      <c r="AR83" s="51"/>
      <c r="AS83" s="51"/>
      <c r="AT83" s="51"/>
      <c r="AU83" s="51"/>
      <c r="AV83" s="51"/>
      <c r="AW83" s="51"/>
      <c r="AX83" s="167"/>
      <c r="AY83" s="2"/>
      <c r="AZ83" s="191"/>
      <c r="BA83" s="51"/>
      <c r="BB83" s="51"/>
      <c r="BC83" s="51"/>
      <c r="BD83" s="51"/>
      <c r="BE83" s="51"/>
      <c r="BF83" s="51"/>
      <c r="BG83" s="51"/>
      <c r="BH83" s="51"/>
      <c r="BI83" s="51"/>
      <c r="BJ83" s="51"/>
      <c r="BK83" s="51"/>
      <c r="BL83" s="51"/>
      <c r="BM83" s="51"/>
      <c r="BN83" s="51"/>
      <c r="BO83" s="167"/>
      <c r="BP83" s="2"/>
      <c r="BQ83" s="191"/>
      <c r="BR83" s="51"/>
      <c r="BS83" s="51"/>
      <c r="BT83" s="51"/>
      <c r="BU83" s="51"/>
      <c r="BV83" s="51"/>
      <c r="BW83" s="51"/>
      <c r="BX83" s="51"/>
      <c r="BY83" s="51"/>
      <c r="BZ83" s="51"/>
      <c r="CA83" s="51"/>
      <c r="CB83" s="51"/>
      <c r="CC83" s="51"/>
      <c r="CD83" s="51"/>
      <c r="CE83" s="51"/>
      <c r="CF83" s="167"/>
      <c r="CG83" s="2"/>
      <c r="CH83" s="191"/>
      <c r="CI83" s="51"/>
      <c r="CJ83" s="51"/>
      <c r="CK83" s="51"/>
      <c r="CL83" s="51"/>
      <c r="CM83" s="51"/>
      <c r="CN83" s="51"/>
      <c r="CO83" s="51"/>
      <c r="CP83" s="51"/>
      <c r="CQ83" s="51"/>
      <c r="CR83" s="51"/>
      <c r="CS83" s="51"/>
      <c r="CT83" s="51"/>
      <c r="CU83" s="51"/>
      <c r="CV83" s="51"/>
      <c r="CW83" s="167"/>
      <c r="CX83" s="2"/>
      <c r="CY83" s="191"/>
      <c r="CZ83" s="51"/>
      <c r="DA83" s="51"/>
      <c r="DB83" s="51"/>
      <c r="DC83" s="51"/>
      <c r="DD83" s="51"/>
      <c r="DE83" s="51"/>
      <c r="DF83" s="51"/>
      <c r="DG83" s="51"/>
      <c r="DH83" s="51"/>
      <c r="DI83" s="51"/>
      <c r="DJ83" s="51"/>
      <c r="DK83" s="51"/>
      <c r="DL83" s="51"/>
      <c r="DM83" s="51"/>
      <c r="DN83" s="167"/>
      <c r="DO83" s="2"/>
      <c r="DP83" s="191"/>
      <c r="DQ83" s="51"/>
      <c r="DR83" s="51"/>
      <c r="DS83" s="51"/>
      <c r="DT83" s="51"/>
      <c r="DU83" s="51"/>
      <c r="DV83" s="51"/>
      <c r="DW83" s="51"/>
      <c r="DX83" s="51"/>
      <c r="DY83" s="51"/>
      <c r="DZ83" s="51"/>
      <c r="EA83" s="51"/>
      <c r="EB83" s="51"/>
      <c r="EC83" s="51"/>
      <c r="ED83" s="51"/>
      <c r="EE83" s="167"/>
      <c r="EF83" s="2"/>
    </row>
    <row r="84" ht="12.75" customHeight="1">
      <c r="A84" s="191"/>
      <c r="B84" s="51"/>
      <c r="C84" s="51"/>
      <c r="D84" s="51"/>
      <c r="E84" s="51"/>
      <c r="F84" s="51"/>
      <c r="G84" s="51"/>
      <c r="H84" s="51"/>
      <c r="I84" s="51"/>
      <c r="J84" s="51"/>
      <c r="K84" s="51"/>
      <c r="L84" s="51"/>
      <c r="M84" s="51"/>
      <c r="N84" s="51"/>
      <c r="O84" s="51"/>
      <c r="P84" s="167"/>
      <c r="Q84" s="2"/>
      <c r="R84" s="191"/>
      <c r="S84" s="51"/>
      <c r="T84" s="51"/>
      <c r="U84" s="51"/>
      <c r="V84" s="51"/>
      <c r="W84" s="51"/>
      <c r="X84" s="51"/>
      <c r="Y84" s="51"/>
      <c r="Z84" s="51"/>
      <c r="AA84" s="51"/>
      <c r="AB84" s="51"/>
      <c r="AC84" s="51"/>
      <c r="AD84" s="51"/>
      <c r="AE84" s="51"/>
      <c r="AF84" s="51"/>
      <c r="AG84" s="167"/>
      <c r="AH84" s="2"/>
      <c r="AI84" s="191"/>
      <c r="AJ84" s="51"/>
      <c r="AK84" s="51"/>
      <c r="AL84" s="51"/>
      <c r="AM84" s="51"/>
      <c r="AN84" s="51"/>
      <c r="AO84" s="51"/>
      <c r="AP84" s="51"/>
      <c r="AQ84" s="51"/>
      <c r="AR84" s="51"/>
      <c r="AS84" s="51"/>
      <c r="AT84" s="51"/>
      <c r="AU84" s="51"/>
      <c r="AV84" s="51"/>
      <c r="AW84" s="51"/>
      <c r="AX84" s="167"/>
      <c r="AY84" s="2"/>
      <c r="AZ84" s="191"/>
      <c r="BA84" s="51"/>
      <c r="BB84" s="51"/>
      <c r="BC84" s="51"/>
      <c r="BD84" s="51"/>
      <c r="BE84" s="51"/>
      <c r="BF84" s="51"/>
      <c r="BG84" s="51"/>
      <c r="BH84" s="51"/>
      <c r="BI84" s="51"/>
      <c r="BJ84" s="51"/>
      <c r="BK84" s="51"/>
      <c r="BL84" s="51"/>
      <c r="BM84" s="51"/>
      <c r="BN84" s="51"/>
      <c r="BO84" s="167"/>
      <c r="BP84" s="2"/>
      <c r="BQ84" s="191"/>
      <c r="BR84" s="51"/>
      <c r="BS84" s="51"/>
      <c r="BT84" s="51"/>
      <c r="BU84" s="51"/>
      <c r="BV84" s="51"/>
      <c r="BW84" s="51"/>
      <c r="BX84" s="51"/>
      <c r="BY84" s="51"/>
      <c r="BZ84" s="51"/>
      <c r="CA84" s="51"/>
      <c r="CB84" s="51"/>
      <c r="CC84" s="51"/>
      <c r="CD84" s="51"/>
      <c r="CE84" s="51"/>
      <c r="CF84" s="167"/>
      <c r="CG84" s="2"/>
      <c r="CH84" s="191"/>
      <c r="CI84" s="51"/>
      <c r="CJ84" s="51"/>
      <c r="CK84" s="51"/>
      <c r="CL84" s="51"/>
      <c r="CM84" s="51"/>
      <c r="CN84" s="51"/>
      <c r="CO84" s="51"/>
      <c r="CP84" s="51"/>
      <c r="CQ84" s="51"/>
      <c r="CR84" s="51"/>
      <c r="CS84" s="51"/>
      <c r="CT84" s="51"/>
      <c r="CU84" s="51"/>
      <c r="CV84" s="51"/>
      <c r="CW84" s="167"/>
      <c r="CX84" s="2"/>
      <c r="CY84" s="191"/>
      <c r="CZ84" s="51"/>
      <c r="DA84" s="51"/>
      <c r="DB84" s="51"/>
      <c r="DC84" s="51"/>
      <c r="DD84" s="51"/>
      <c r="DE84" s="51"/>
      <c r="DF84" s="51"/>
      <c r="DG84" s="51"/>
      <c r="DH84" s="51"/>
      <c r="DI84" s="51"/>
      <c r="DJ84" s="51"/>
      <c r="DK84" s="51"/>
      <c r="DL84" s="51"/>
      <c r="DM84" s="51"/>
      <c r="DN84" s="167"/>
      <c r="DO84" s="2"/>
      <c r="DP84" s="191"/>
      <c r="DQ84" s="51"/>
      <c r="DR84" s="51"/>
      <c r="DS84" s="51"/>
      <c r="DT84" s="51"/>
      <c r="DU84" s="51"/>
      <c r="DV84" s="51"/>
      <c r="DW84" s="51"/>
      <c r="DX84" s="51"/>
      <c r="DY84" s="51"/>
      <c r="DZ84" s="51"/>
      <c r="EA84" s="51"/>
      <c r="EB84" s="51"/>
      <c r="EC84" s="51"/>
      <c r="ED84" s="51"/>
      <c r="EE84" s="167"/>
      <c r="EF84" s="2"/>
    </row>
    <row r="85" ht="12.75" customHeight="1">
      <c r="A85" s="191"/>
      <c r="B85" s="51"/>
      <c r="C85" s="51"/>
      <c r="D85" s="51"/>
      <c r="E85" s="51"/>
      <c r="F85" s="51"/>
      <c r="G85" s="51"/>
      <c r="H85" s="51"/>
      <c r="I85" s="51"/>
      <c r="J85" s="51"/>
      <c r="K85" s="51"/>
      <c r="L85" s="51"/>
      <c r="M85" s="51"/>
      <c r="N85" s="51"/>
      <c r="O85" s="51"/>
      <c r="P85" s="167"/>
      <c r="Q85" s="2"/>
      <c r="R85" s="191"/>
      <c r="S85" s="51"/>
      <c r="T85" s="51"/>
      <c r="U85" s="51"/>
      <c r="V85" s="51"/>
      <c r="W85" s="51"/>
      <c r="X85" s="51"/>
      <c r="Y85" s="51"/>
      <c r="Z85" s="51"/>
      <c r="AA85" s="51"/>
      <c r="AB85" s="51"/>
      <c r="AC85" s="51"/>
      <c r="AD85" s="51"/>
      <c r="AE85" s="51"/>
      <c r="AF85" s="51"/>
      <c r="AG85" s="167"/>
      <c r="AH85" s="2"/>
      <c r="AI85" s="191"/>
      <c r="AJ85" s="51"/>
      <c r="AK85" s="51"/>
      <c r="AL85" s="51"/>
      <c r="AM85" s="51"/>
      <c r="AN85" s="51"/>
      <c r="AO85" s="51"/>
      <c r="AP85" s="51"/>
      <c r="AQ85" s="51"/>
      <c r="AR85" s="51"/>
      <c r="AS85" s="51"/>
      <c r="AT85" s="51"/>
      <c r="AU85" s="51"/>
      <c r="AV85" s="51"/>
      <c r="AW85" s="51"/>
      <c r="AX85" s="167"/>
      <c r="AY85" s="2"/>
      <c r="AZ85" s="191"/>
      <c r="BA85" s="51"/>
      <c r="BB85" s="51"/>
      <c r="BC85" s="51"/>
      <c r="BD85" s="51"/>
      <c r="BE85" s="51"/>
      <c r="BF85" s="51"/>
      <c r="BG85" s="51"/>
      <c r="BH85" s="51"/>
      <c r="BI85" s="51"/>
      <c r="BJ85" s="51"/>
      <c r="BK85" s="51"/>
      <c r="BL85" s="51"/>
      <c r="BM85" s="51"/>
      <c r="BN85" s="51"/>
      <c r="BO85" s="167"/>
      <c r="BP85" s="2"/>
      <c r="BQ85" s="191"/>
      <c r="BR85" s="51"/>
      <c r="BS85" s="51"/>
      <c r="BT85" s="51"/>
      <c r="BU85" s="51"/>
      <c r="BV85" s="51"/>
      <c r="BW85" s="51"/>
      <c r="BX85" s="51"/>
      <c r="BY85" s="51"/>
      <c r="BZ85" s="51"/>
      <c r="CA85" s="51"/>
      <c r="CB85" s="51"/>
      <c r="CC85" s="51"/>
      <c r="CD85" s="51"/>
      <c r="CE85" s="51"/>
      <c r="CF85" s="167"/>
      <c r="CG85" s="2"/>
      <c r="CH85" s="191"/>
      <c r="CI85" s="51"/>
      <c r="CJ85" s="51"/>
      <c r="CK85" s="51"/>
      <c r="CL85" s="51"/>
      <c r="CM85" s="51"/>
      <c r="CN85" s="51"/>
      <c r="CO85" s="51"/>
      <c r="CP85" s="51"/>
      <c r="CQ85" s="51"/>
      <c r="CR85" s="51"/>
      <c r="CS85" s="51"/>
      <c r="CT85" s="51"/>
      <c r="CU85" s="51"/>
      <c r="CV85" s="51"/>
      <c r="CW85" s="167"/>
      <c r="CX85" s="2"/>
      <c r="CY85" s="191"/>
      <c r="CZ85" s="51"/>
      <c r="DA85" s="51"/>
      <c r="DB85" s="51"/>
      <c r="DC85" s="51"/>
      <c r="DD85" s="51"/>
      <c r="DE85" s="51"/>
      <c r="DF85" s="51"/>
      <c r="DG85" s="51"/>
      <c r="DH85" s="51"/>
      <c r="DI85" s="51"/>
      <c r="DJ85" s="51"/>
      <c r="DK85" s="51"/>
      <c r="DL85" s="51"/>
      <c r="DM85" s="51"/>
      <c r="DN85" s="167"/>
      <c r="DO85" s="2"/>
      <c r="DP85" s="191"/>
      <c r="DQ85" s="51"/>
      <c r="DR85" s="51"/>
      <c r="DS85" s="51"/>
      <c r="DT85" s="51"/>
      <c r="DU85" s="51"/>
      <c r="DV85" s="51"/>
      <c r="DW85" s="51"/>
      <c r="DX85" s="51"/>
      <c r="DY85" s="51"/>
      <c r="DZ85" s="51"/>
      <c r="EA85" s="51"/>
      <c r="EB85" s="51"/>
      <c r="EC85" s="51"/>
      <c r="ED85" s="51"/>
      <c r="EE85" s="167"/>
      <c r="EF85" s="2"/>
    </row>
    <row r="86" ht="12.75" customHeight="1">
      <c r="A86" s="191"/>
      <c r="B86" s="51"/>
      <c r="C86" s="51"/>
      <c r="D86" s="51"/>
      <c r="E86" s="51"/>
      <c r="F86" s="51"/>
      <c r="G86" s="51"/>
      <c r="H86" s="51"/>
      <c r="I86" s="51"/>
      <c r="J86" s="51"/>
      <c r="K86" s="51"/>
      <c r="L86" s="51"/>
      <c r="M86" s="51"/>
      <c r="N86" s="51"/>
      <c r="O86" s="51"/>
      <c r="P86" s="167"/>
      <c r="Q86" s="2"/>
      <c r="R86" s="191"/>
      <c r="S86" s="51"/>
      <c r="T86" s="51"/>
      <c r="U86" s="51"/>
      <c r="V86" s="51"/>
      <c r="W86" s="51"/>
      <c r="X86" s="51"/>
      <c r="Y86" s="51"/>
      <c r="Z86" s="51"/>
      <c r="AA86" s="51"/>
      <c r="AB86" s="51"/>
      <c r="AC86" s="51"/>
      <c r="AD86" s="51"/>
      <c r="AE86" s="51"/>
      <c r="AF86" s="51"/>
      <c r="AG86" s="167"/>
      <c r="AH86" s="2"/>
      <c r="AI86" s="191"/>
      <c r="AJ86" s="51"/>
      <c r="AK86" s="51"/>
      <c r="AL86" s="51"/>
      <c r="AM86" s="51"/>
      <c r="AN86" s="51"/>
      <c r="AO86" s="51"/>
      <c r="AP86" s="51"/>
      <c r="AQ86" s="51"/>
      <c r="AR86" s="51"/>
      <c r="AS86" s="51"/>
      <c r="AT86" s="51"/>
      <c r="AU86" s="51"/>
      <c r="AV86" s="51"/>
      <c r="AW86" s="51"/>
      <c r="AX86" s="167"/>
      <c r="AY86" s="2"/>
      <c r="AZ86" s="191"/>
      <c r="BA86" s="51"/>
      <c r="BB86" s="51"/>
      <c r="BC86" s="51"/>
      <c r="BD86" s="51"/>
      <c r="BE86" s="51"/>
      <c r="BF86" s="51"/>
      <c r="BG86" s="51"/>
      <c r="BH86" s="51"/>
      <c r="BI86" s="51"/>
      <c r="BJ86" s="51"/>
      <c r="BK86" s="51"/>
      <c r="BL86" s="51"/>
      <c r="BM86" s="51"/>
      <c r="BN86" s="51"/>
      <c r="BO86" s="167"/>
      <c r="BP86" s="2"/>
      <c r="BQ86" s="191"/>
      <c r="BR86" s="51"/>
      <c r="BS86" s="51"/>
      <c r="BT86" s="51"/>
      <c r="BU86" s="51"/>
      <c r="BV86" s="51"/>
      <c r="BW86" s="51"/>
      <c r="BX86" s="51"/>
      <c r="BY86" s="51"/>
      <c r="BZ86" s="51"/>
      <c r="CA86" s="51"/>
      <c r="CB86" s="51"/>
      <c r="CC86" s="51"/>
      <c r="CD86" s="51"/>
      <c r="CE86" s="51"/>
      <c r="CF86" s="167"/>
      <c r="CG86" s="2"/>
      <c r="CH86" s="191"/>
      <c r="CI86" s="51"/>
      <c r="CJ86" s="51"/>
      <c r="CK86" s="51"/>
      <c r="CL86" s="51"/>
      <c r="CM86" s="51"/>
      <c r="CN86" s="51"/>
      <c r="CO86" s="51"/>
      <c r="CP86" s="51"/>
      <c r="CQ86" s="51"/>
      <c r="CR86" s="51"/>
      <c r="CS86" s="51"/>
      <c r="CT86" s="51"/>
      <c r="CU86" s="51"/>
      <c r="CV86" s="51"/>
      <c r="CW86" s="167"/>
      <c r="CX86" s="2"/>
      <c r="CY86" s="191"/>
      <c r="CZ86" s="51"/>
      <c r="DA86" s="51"/>
      <c r="DB86" s="51"/>
      <c r="DC86" s="51"/>
      <c r="DD86" s="51"/>
      <c r="DE86" s="51"/>
      <c r="DF86" s="51"/>
      <c r="DG86" s="51"/>
      <c r="DH86" s="51"/>
      <c r="DI86" s="51"/>
      <c r="DJ86" s="51"/>
      <c r="DK86" s="51"/>
      <c r="DL86" s="51"/>
      <c r="DM86" s="51"/>
      <c r="DN86" s="167"/>
      <c r="DO86" s="2"/>
      <c r="DP86" s="191"/>
      <c r="DQ86" s="51"/>
      <c r="DR86" s="51"/>
      <c r="DS86" s="51"/>
      <c r="DT86" s="51"/>
      <c r="DU86" s="51"/>
      <c r="DV86" s="51"/>
      <c r="DW86" s="51"/>
      <c r="DX86" s="51"/>
      <c r="DY86" s="51"/>
      <c r="DZ86" s="51"/>
      <c r="EA86" s="51"/>
      <c r="EB86" s="51"/>
      <c r="EC86" s="51"/>
      <c r="ED86" s="51"/>
      <c r="EE86" s="167"/>
      <c r="EF86" s="2"/>
    </row>
    <row r="87" ht="12.75" customHeight="1">
      <c r="A87" s="191"/>
      <c r="B87" s="51"/>
      <c r="C87" s="51"/>
      <c r="D87" s="51"/>
      <c r="E87" s="51"/>
      <c r="F87" s="51"/>
      <c r="G87" s="51"/>
      <c r="H87" s="51"/>
      <c r="I87" s="51"/>
      <c r="J87" s="51"/>
      <c r="K87" s="51"/>
      <c r="L87" s="51"/>
      <c r="M87" s="51"/>
      <c r="N87" s="51"/>
      <c r="O87" s="51"/>
      <c r="P87" s="167"/>
      <c r="Q87" s="2"/>
      <c r="R87" s="191"/>
      <c r="S87" s="51"/>
      <c r="T87" s="51"/>
      <c r="U87" s="51"/>
      <c r="V87" s="51"/>
      <c r="W87" s="51"/>
      <c r="X87" s="51"/>
      <c r="Y87" s="51"/>
      <c r="Z87" s="51"/>
      <c r="AA87" s="51"/>
      <c r="AB87" s="51"/>
      <c r="AC87" s="51"/>
      <c r="AD87" s="51"/>
      <c r="AE87" s="51"/>
      <c r="AF87" s="51"/>
      <c r="AG87" s="167"/>
      <c r="AH87" s="2"/>
      <c r="AI87" s="191"/>
      <c r="AJ87" s="51"/>
      <c r="AK87" s="51"/>
      <c r="AL87" s="51"/>
      <c r="AM87" s="51"/>
      <c r="AN87" s="51"/>
      <c r="AO87" s="51"/>
      <c r="AP87" s="51"/>
      <c r="AQ87" s="51"/>
      <c r="AR87" s="51"/>
      <c r="AS87" s="51"/>
      <c r="AT87" s="51"/>
      <c r="AU87" s="51"/>
      <c r="AV87" s="51"/>
      <c r="AW87" s="51"/>
      <c r="AX87" s="167"/>
      <c r="AY87" s="2"/>
      <c r="AZ87" s="191"/>
      <c r="BA87" s="51"/>
      <c r="BB87" s="51"/>
      <c r="BC87" s="51"/>
      <c r="BD87" s="51"/>
      <c r="BE87" s="51"/>
      <c r="BF87" s="51"/>
      <c r="BG87" s="51"/>
      <c r="BH87" s="51"/>
      <c r="BI87" s="51"/>
      <c r="BJ87" s="51"/>
      <c r="BK87" s="51"/>
      <c r="BL87" s="51"/>
      <c r="BM87" s="51"/>
      <c r="BN87" s="51"/>
      <c r="BO87" s="167"/>
      <c r="BP87" s="2"/>
      <c r="BQ87" s="191"/>
      <c r="BR87" s="51"/>
      <c r="BS87" s="51"/>
      <c r="BT87" s="51"/>
      <c r="BU87" s="51"/>
      <c r="BV87" s="51"/>
      <c r="BW87" s="51"/>
      <c r="BX87" s="51"/>
      <c r="BY87" s="51"/>
      <c r="BZ87" s="51"/>
      <c r="CA87" s="51"/>
      <c r="CB87" s="51"/>
      <c r="CC87" s="51"/>
      <c r="CD87" s="51"/>
      <c r="CE87" s="51"/>
      <c r="CF87" s="167"/>
      <c r="CG87" s="2"/>
      <c r="CH87" s="191"/>
      <c r="CI87" s="51"/>
      <c r="CJ87" s="51"/>
      <c r="CK87" s="51"/>
      <c r="CL87" s="51"/>
      <c r="CM87" s="51"/>
      <c r="CN87" s="51"/>
      <c r="CO87" s="51"/>
      <c r="CP87" s="51"/>
      <c r="CQ87" s="51"/>
      <c r="CR87" s="51"/>
      <c r="CS87" s="51"/>
      <c r="CT87" s="51"/>
      <c r="CU87" s="51"/>
      <c r="CV87" s="51"/>
      <c r="CW87" s="167"/>
      <c r="CX87" s="2"/>
      <c r="CY87" s="191"/>
      <c r="CZ87" s="51"/>
      <c r="DA87" s="51"/>
      <c r="DB87" s="51"/>
      <c r="DC87" s="51"/>
      <c r="DD87" s="51"/>
      <c r="DE87" s="51"/>
      <c r="DF87" s="51"/>
      <c r="DG87" s="51"/>
      <c r="DH87" s="51"/>
      <c r="DI87" s="51"/>
      <c r="DJ87" s="51"/>
      <c r="DK87" s="51"/>
      <c r="DL87" s="51"/>
      <c r="DM87" s="51"/>
      <c r="DN87" s="167"/>
      <c r="DO87" s="2"/>
      <c r="DP87" s="191"/>
      <c r="DQ87" s="51"/>
      <c r="DR87" s="51"/>
      <c r="DS87" s="51"/>
      <c r="DT87" s="51"/>
      <c r="DU87" s="51"/>
      <c r="DV87" s="51"/>
      <c r="DW87" s="51"/>
      <c r="DX87" s="51"/>
      <c r="DY87" s="51"/>
      <c r="DZ87" s="51"/>
      <c r="EA87" s="51"/>
      <c r="EB87" s="51"/>
      <c r="EC87" s="51"/>
      <c r="ED87" s="51"/>
      <c r="EE87" s="167"/>
      <c r="EF87" s="2"/>
    </row>
    <row r="88" ht="12.75" customHeight="1">
      <c r="A88" s="191"/>
      <c r="B88" s="51"/>
      <c r="C88" s="51"/>
      <c r="D88" s="51"/>
      <c r="E88" s="51"/>
      <c r="F88" s="51"/>
      <c r="G88" s="51"/>
      <c r="H88" s="51"/>
      <c r="I88" s="51"/>
      <c r="J88" s="51"/>
      <c r="K88" s="51"/>
      <c r="L88" s="51"/>
      <c r="M88" s="51"/>
      <c r="N88" s="51"/>
      <c r="O88" s="51"/>
      <c r="P88" s="167"/>
      <c r="Q88" s="2"/>
      <c r="R88" s="191"/>
      <c r="S88" s="51"/>
      <c r="T88" s="51"/>
      <c r="U88" s="51"/>
      <c r="V88" s="51"/>
      <c r="W88" s="51"/>
      <c r="X88" s="51"/>
      <c r="Y88" s="51"/>
      <c r="Z88" s="51"/>
      <c r="AA88" s="51"/>
      <c r="AB88" s="51"/>
      <c r="AC88" s="51"/>
      <c r="AD88" s="51"/>
      <c r="AE88" s="51"/>
      <c r="AF88" s="51"/>
      <c r="AG88" s="167"/>
      <c r="AH88" s="2"/>
      <c r="AI88" s="191"/>
      <c r="AJ88" s="51"/>
      <c r="AK88" s="51"/>
      <c r="AL88" s="51"/>
      <c r="AM88" s="51"/>
      <c r="AN88" s="51"/>
      <c r="AO88" s="51"/>
      <c r="AP88" s="51"/>
      <c r="AQ88" s="51"/>
      <c r="AR88" s="51"/>
      <c r="AS88" s="51"/>
      <c r="AT88" s="51"/>
      <c r="AU88" s="51"/>
      <c r="AV88" s="51"/>
      <c r="AW88" s="51"/>
      <c r="AX88" s="167"/>
      <c r="AY88" s="2"/>
      <c r="AZ88" s="191"/>
      <c r="BA88" s="51"/>
      <c r="BB88" s="51"/>
      <c r="BC88" s="51"/>
      <c r="BD88" s="51"/>
      <c r="BE88" s="51"/>
      <c r="BF88" s="51"/>
      <c r="BG88" s="51"/>
      <c r="BH88" s="51"/>
      <c r="BI88" s="51"/>
      <c r="BJ88" s="51"/>
      <c r="BK88" s="51"/>
      <c r="BL88" s="51"/>
      <c r="BM88" s="51"/>
      <c r="BN88" s="51"/>
      <c r="BO88" s="167"/>
      <c r="BP88" s="2"/>
      <c r="BQ88" s="191"/>
      <c r="BR88" s="51"/>
      <c r="BS88" s="51"/>
      <c r="BT88" s="51"/>
      <c r="BU88" s="51"/>
      <c r="BV88" s="51"/>
      <c r="BW88" s="51"/>
      <c r="BX88" s="51"/>
      <c r="BY88" s="51"/>
      <c r="BZ88" s="51"/>
      <c r="CA88" s="51"/>
      <c r="CB88" s="51"/>
      <c r="CC88" s="51"/>
      <c r="CD88" s="51"/>
      <c r="CE88" s="51"/>
      <c r="CF88" s="167"/>
      <c r="CG88" s="2"/>
      <c r="CH88" s="191"/>
      <c r="CI88" s="51"/>
      <c r="CJ88" s="51"/>
      <c r="CK88" s="51"/>
      <c r="CL88" s="51"/>
      <c r="CM88" s="51"/>
      <c r="CN88" s="51"/>
      <c r="CO88" s="51"/>
      <c r="CP88" s="51"/>
      <c r="CQ88" s="51"/>
      <c r="CR88" s="51"/>
      <c r="CS88" s="51"/>
      <c r="CT88" s="51"/>
      <c r="CU88" s="51"/>
      <c r="CV88" s="51"/>
      <c r="CW88" s="167"/>
      <c r="CX88" s="2"/>
      <c r="CY88" s="191"/>
      <c r="CZ88" s="51"/>
      <c r="DA88" s="51"/>
      <c r="DB88" s="51"/>
      <c r="DC88" s="51"/>
      <c r="DD88" s="51"/>
      <c r="DE88" s="51"/>
      <c r="DF88" s="51"/>
      <c r="DG88" s="51"/>
      <c r="DH88" s="51"/>
      <c r="DI88" s="51"/>
      <c r="DJ88" s="51"/>
      <c r="DK88" s="51"/>
      <c r="DL88" s="51"/>
      <c r="DM88" s="51"/>
      <c r="DN88" s="167"/>
      <c r="DO88" s="2"/>
      <c r="DP88" s="191"/>
      <c r="DQ88" s="51"/>
      <c r="DR88" s="51"/>
      <c r="DS88" s="51"/>
      <c r="DT88" s="51"/>
      <c r="DU88" s="51"/>
      <c r="DV88" s="51"/>
      <c r="DW88" s="51"/>
      <c r="DX88" s="51"/>
      <c r="DY88" s="51"/>
      <c r="DZ88" s="51"/>
      <c r="EA88" s="51"/>
      <c r="EB88" s="51"/>
      <c r="EC88" s="51"/>
      <c r="ED88" s="51"/>
      <c r="EE88" s="167"/>
      <c r="EF88" s="2"/>
    </row>
    <row r="89" ht="12.75" customHeight="1">
      <c r="A89" s="191"/>
      <c r="B89" s="51"/>
      <c r="C89" s="51"/>
      <c r="D89" s="51"/>
      <c r="E89" s="51"/>
      <c r="F89" s="51"/>
      <c r="G89" s="51"/>
      <c r="H89" s="51"/>
      <c r="I89" s="51"/>
      <c r="J89" s="51"/>
      <c r="K89" s="51"/>
      <c r="L89" s="51"/>
      <c r="M89" s="51"/>
      <c r="N89" s="51"/>
      <c r="O89" s="51"/>
      <c r="P89" s="167"/>
      <c r="Q89" s="2"/>
      <c r="R89" s="191"/>
      <c r="S89" s="51"/>
      <c r="T89" s="51"/>
      <c r="U89" s="51"/>
      <c r="V89" s="51"/>
      <c r="W89" s="51"/>
      <c r="X89" s="51"/>
      <c r="Y89" s="51"/>
      <c r="Z89" s="51"/>
      <c r="AA89" s="51"/>
      <c r="AB89" s="51"/>
      <c r="AC89" s="51"/>
      <c r="AD89" s="51"/>
      <c r="AE89" s="51"/>
      <c r="AF89" s="51"/>
      <c r="AG89" s="167"/>
      <c r="AH89" s="2"/>
      <c r="AI89" s="191"/>
      <c r="AJ89" s="51"/>
      <c r="AK89" s="51"/>
      <c r="AL89" s="51"/>
      <c r="AM89" s="51"/>
      <c r="AN89" s="51"/>
      <c r="AO89" s="51"/>
      <c r="AP89" s="51"/>
      <c r="AQ89" s="51"/>
      <c r="AR89" s="51"/>
      <c r="AS89" s="51"/>
      <c r="AT89" s="51"/>
      <c r="AU89" s="51"/>
      <c r="AV89" s="51"/>
      <c r="AW89" s="51"/>
      <c r="AX89" s="167"/>
      <c r="AY89" s="2"/>
      <c r="AZ89" s="191"/>
      <c r="BA89" s="51"/>
      <c r="BB89" s="51"/>
      <c r="BC89" s="51"/>
      <c r="BD89" s="51"/>
      <c r="BE89" s="51"/>
      <c r="BF89" s="51"/>
      <c r="BG89" s="51"/>
      <c r="BH89" s="51"/>
      <c r="BI89" s="51"/>
      <c r="BJ89" s="51"/>
      <c r="BK89" s="51"/>
      <c r="BL89" s="51"/>
      <c r="BM89" s="51"/>
      <c r="BN89" s="51"/>
      <c r="BO89" s="167"/>
      <c r="BP89" s="2"/>
      <c r="BQ89" s="191"/>
      <c r="BR89" s="51"/>
      <c r="BS89" s="51"/>
      <c r="BT89" s="51"/>
      <c r="BU89" s="51"/>
      <c r="BV89" s="51"/>
      <c r="BW89" s="51"/>
      <c r="BX89" s="51"/>
      <c r="BY89" s="51"/>
      <c r="BZ89" s="51"/>
      <c r="CA89" s="51"/>
      <c r="CB89" s="51"/>
      <c r="CC89" s="51"/>
      <c r="CD89" s="51"/>
      <c r="CE89" s="51"/>
      <c r="CF89" s="167"/>
      <c r="CG89" s="2"/>
      <c r="CH89" s="191"/>
      <c r="CI89" s="51"/>
      <c r="CJ89" s="51"/>
      <c r="CK89" s="51"/>
      <c r="CL89" s="51"/>
      <c r="CM89" s="51"/>
      <c r="CN89" s="51"/>
      <c r="CO89" s="51"/>
      <c r="CP89" s="51"/>
      <c r="CQ89" s="51"/>
      <c r="CR89" s="51"/>
      <c r="CS89" s="51"/>
      <c r="CT89" s="51"/>
      <c r="CU89" s="51"/>
      <c r="CV89" s="51"/>
      <c r="CW89" s="167"/>
      <c r="CX89" s="2"/>
      <c r="CY89" s="191"/>
      <c r="CZ89" s="51"/>
      <c r="DA89" s="51"/>
      <c r="DB89" s="51"/>
      <c r="DC89" s="51"/>
      <c r="DD89" s="51"/>
      <c r="DE89" s="51"/>
      <c r="DF89" s="51"/>
      <c r="DG89" s="51"/>
      <c r="DH89" s="51"/>
      <c r="DI89" s="51"/>
      <c r="DJ89" s="51"/>
      <c r="DK89" s="51"/>
      <c r="DL89" s="51"/>
      <c r="DM89" s="51"/>
      <c r="DN89" s="167"/>
      <c r="DO89" s="2"/>
      <c r="DP89" s="191"/>
      <c r="DQ89" s="51"/>
      <c r="DR89" s="51"/>
      <c r="DS89" s="51"/>
      <c r="DT89" s="51"/>
      <c r="DU89" s="51"/>
      <c r="DV89" s="51"/>
      <c r="DW89" s="51"/>
      <c r="DX89" s="51"/>
      <c r="DY89" s="51"/>
      <c r="DZ89" s="51"/>
      <c r="EA89" s="51"/>
      <c r="EB89" s="51"/>
      <c r="EC89" s="51"/>
      <c r="ED89" s="51"/>
      <c r="EE89" s="167"/>
      <c r="EF89" s="2"/>
    </row>
    <row r="90" ht="12.75" customHeight="1">
      <c r="A90" s="191"/>
      <c r="B90" s="51"/>
      <c r="C90" s="51"/>
      <c r="D90" s="51"/>
      <c r="E90" s="51"/>
      <c r="F90" s="51"/>
      <c r="G90" s="51"/>
      <c r="H90" s="51"/>
      <c r="I90" s="51"/>
      <c r="J90" s="51"/>
      <c r="K90" s="51"/>
      <c r="L90" s="51"/>
      <c r="M90" s="51"/>
      <c r="N90" s="51"/>
      <c r="O90" s="51"/>
      <c r="P90" s="167"/>
      <c r="Q90" s="2"/>
      <c r="R90" s="191"/>
      <c r="S90" s="51"/>
      <c r="T90" s="51"/>
      <c r="U90" s="51"/>
      <c r="V90" s="51"/>
      <c r="W90" s="51"/>
      <c r="X90" s="51"/>
      <c r="Y90" s="51"/>
      <c r="Z90" s="51"/>
      <c r="AA90" s="51"/>
      <c r="AB90" s="51"/>
      <c r="AC90" s="51"/>
      <c r="AD90" s="51"/>
      <c r="AE90" s="51"/>
      <c r="AF90" s="51"/>
      <c r="AG90" s="167"/>
      <c r="AH90" s="2"/>
      <c r="AI90" s="191"/>
      <c r="AJ90" s="51"/>
      <c r="AK90" s="51"/>
      <c r="AL90" s="51"/>
      <c r="AM90" s="51"/>
      <c r="AN90" s="51"/>
      <c r="AO90" s="51"/>
      <c r="AP90" s="51"/>
      <c r="AQ90" s="51"/>
      <c r="AR90" s="51"/>
      <c r="AS90" s="51"/>
      <c r="AT90" s="51"/>
      <c r="AU90" s="51"/>
      <c r="AV90" s="51"/>
      <c r="AW90" s="51"/>
      <c r="AX90" s="167"/>
      <c r="AY90" s="2"/>
      <c r="AZ90" s="191"/>
      <c r="BA90" s="51"/>
      <c r="BB90" s="51"/>
      <c r="BC90" s="51"/>
      <c r="BD90" s="51"/>
      <c r="BE90" s="51"/>
      <c r="BF90" s="51"/>
      <c r="BG90" s="51"/>
      <c r="BH90" s="51"/>
      <c r="BI90" s="51"/>
      <c r="BJ90" s="51"/>
      <c r="BK90" s="51"/>
      <c r="BL90" s="51"/>
      <c r="BM90" s="51"/>
      <c r="BN90" s="51"/>
      <c r="BO90" s="167"/>
      <c r="BP90" s="2"/>
      <c r="BQ90" s="191"/>
      <c r="BR90" s="51"/>
      <c r="BS90" s="51"/>
      <c r="BT90" s="51"/>
      <c r="BU90" s="51"/>
      <c r="BV90" s="51"/>
      <c r="BW90" s="51"/>
      <c r="BX90" s="51"/>
      <c r="BY90" s="51"/>
      <c r="BZ90" s="51"/>
      <c r="CA90" s="51"/>
      <c r="CB90" s="51"/>
      <c r="CC90" s="51"/>
      <c r="CD90" s="51"/>
      <c r="CE90" s="51"/>
      <c r="CF90" s="167"/>
      <c r="CG90" s="2"/>
      <c r="CH90" s="191"/>
      <c r="CI90" s="51"/>
      <c r="CJ90" s="51"/>
      <c r="CK90" s="51"/>
      <c r="CL90" s="51"/>
      <c r="CM90" s="51"/>
      <c r="CN90" s="51"/>
      <c r="CO90" s="51"/>
      <c r="CP90" s="51"/>
      <c r="CQ90" s="51"/>
      <c r="CR90" s="51"/>
      <c r="CS90" s="51"/>
      <c r="CT90" s="51"/>
      <c r="CU90" s="51"/>
      <c r="CV90" s="51"/>
      <c r="CW90" s="167"/>
      <c r="CX90" s="2"/>
      <c r="CY90" s="191"/>
      <c r="CZ90" s="51"/>
      <c r="DA90" s="51"/>
      <c r="DB90" s="51"/>
      <c r="DC90" s="51"/>
      <c r="DD90" s="51"/>
      <c r="DE90" s="51"/>
      <c r="DF90" s="51"/>
      <c r="DG90" s="51"/>
      <c r="DH90" s="51"/>
      <c r="DI90" s="51"/>
      <c r="DJ90" s="51"/>
      <c r="DK90" s="51"/>
      <c r="DL90" s="51"/>
      <c r="DM90" s="51"/>
      <c r="DN90" s="167"/>
      <c r="DO90" s="2"/>
      <c r="DP90" s="191"/>
      <c r="DQ90" s="51"/>
      <c r="DR90" s="51"/>
      <c r="DS90" s="51"/>
      <c r="DT90" s="51"/>
      <c r="DU90" s="51"/>
      <c r="DV90" s="51"/>
      <c r="DW90" s="51"/>
      <c r="DX90" s="51"/>
      <c r="DY90" s="51"/>
      <c r="DZ90" s="51"/>
      <c r="EA90" s="51"/>
      <c r="EB90" s="51"/>
      <c r="EC90" s="51"/>
      <c r="ED90" s="51"/>
      <c r="EE90" s="167"/>
      <c r="EF90" s="2"/>
    </row>
    <row r="91" ht="12.75" customHeight="1">
      <c r="A91" s="191"/>
      <c r="B91" s="51"/>
      <c r="C91" s="51"/>
      <c r="D91" s="51"/>
      <c r="E91" s="51"/>
      <c r="F91" s="51"/>
      <c r="G91" s="51"/>
      <c r="H91" s="51"/>
      <c r="I91" s="51"/>
      <c r="J91" s="51"/>
      <c r="K91" s="51"/>
      <c r="L91" s="51"/>
      <c r="M91" s="51"/>
      <c r="N91" s="51"/>
      <c r="O91" s="51"/>
      <c r="P91" s="167"/>
      <c r="Q91" s="2"/>
      <c r="R91" s="191"/>
      <c r="S91" s="51"/>
      <c r="T91" s="51"/>
      <c r="U91" s="51"/>
      <c r="V91" s="51"/>
      <c r="W91" s="51"/>
      <c r="X91" s="51"/>
      <c r="Y91" s="51"/>
      <c r="Z91" s="51"/>
      <c r="AA91" s="51"/>
      <c r="AB91" s="51"/>
      <c r="AC91" s="51"/>
      <c r="AD91" s="51"/>
      <c r="AE91" s="51"/>
      <c r="AF91" s="51"/>
      <c r="AG91" s="167"/>
      <c r="AH91" s="2"/>
      <c r="AI91" s="191"/>
      <c r="AJ91" s="51"/>
      <c r="AK91" s="51"/>
      <c r="AL91" s="51"/>
      <c r="AM91" s="51"/>
      <c r="AN91" s="51"/>
      <c r="AO91" s="51"/>
      <c r="AP91" s="51"/>
      <c r="AQ91" s="51"/>
      <c r="AR91" s="51"/>
      <c r="AS91" s="51"/>
      <c r="AT91" s="51"/>
      <c r="AU91" s="51"/>
      <c r="AV91" s="51"/>
      <c r="AW91" s="51"/>
      <c r="AX91" s="167"/>
      <c r="AY91" s="2"/>
      <c r="AZ91" s="191"/>
      <c r="BA91" s="51"/>
      <c r="BB91" s="51"/>
      <c r="BC91" s="51"/>
      <c r="BD91" s="51"/>
      <c r="BE91" s="51"/>
      <c r="BF91" s="51"/>
      <c r="BG91" s="51"/>
      <c r="BH91" s="51"/>
      <c r="BI91" s="51"/>
      <c r="BJ91" s="51"/>
      <c r="BK91" s="51"/>
      <c r="BL91" s="51"/>
      <c r="BM91" s="51"/>
      <c r="BN91" s="51"/>
      <c r="BO91" s="167"/>
      <c r="BP91" s="2"/>
      <c r="BQ91" s="191"/>
      <c r="BR91" s="51"/>
      <c r="BS91" s="51"/>
      <c r="BT91" s="51"/>
      <c r="BU91" s="51"/>
      <c r="BV91" s="51"/>
      <c r="BW91" s="51"/>
      <c r="BX91" s="51"/>
      <c r="BY91" s="51"/>
      <c r="BZ91" s="51"/>
      <c r="CA91" s="51"/>
      <c r="CB91" s="51"/>
      <c r="CC91" s="51"/>
      <c r="CD91" s="51"/>
      <c r="CE91" s="51"/>
      <c r="CF91" s="167"/>
      <c r="CG91" s="2"/>
      <c r="CH91" s="191"/>
      <c r="CI91" s="51"/>
      <c r="CJ91" s="51"/>
      <c r="CK91" s="51"/>
      <c r="CL91" s="51"/>
      <c r="CM91" s="51"/>
      <c r="CN91" s="51"/>
      <c r="CO91" s="51"/>
      <c r="CP91" s="51"/>
      <c r="CQ91" s="51"/>
      <c r="CR91" s="51"/>
      <c r="CS91" s="51"/>
      <c r="CT91" s="51"/>
      <c r="CU91" s="51"/>
      <c r="CV91" s="51"/>
      <c r="CW91" s="167"/>
      <c r="CX91" s="2"/>
      <c r="CY91" s="191"/>
      <c r="CZ91" s="51"/>
      <c r="DA91" s="51"/>
      <c r="DB91" s="51"/>
      <c r="DC91" s="51"/>
      <c r="DD91" s="51"/>
      <c r="DE91" s="51"/>
      <c r="DF91" s="51"/>
      <c r="DG91" s="51"/>
      <c r="DH91" s="51"/>
      <c r="DI91" s="51"/>
      <c r="DJ91" s="51"/>
      <c r="DK91" s="51"/>
      <c r="DL91" s="51"/>
      <c r="DM91" s="51"/>
      <c r="DN91" s="167"/>
      <c r="DO91" s="2"/>
      <c r="DP91" s="191"/>
      <c r="DQ91" s="51"/>
      <c r="DR91" s="51"/>
      <c r="DS91" s="51"/>
      <c r="DT91" s="51"/>
      <c r="DU91" s="51"/>
      <c r="DV91" s="51"/>
      <c r="DW91" s="51"/>
      <c r="DX91" s="51"/>
      <c r="DY91" s="51"/>
      <c r="DZ91" s="51"/>
      <c r="EA91" s="51"/>
      <c r="EB91" s="51"/>
      <c r="EC91" s="51"/>
      <c r="ED91" s="51"/>
      <c r="EE91" s="167"/>
      <c r="EF91" s="2"/>
    </row>
    <row r="92" ht="12.75" customHeight="1">
      <c r="A92" s="191"/>
      <c r="B92" s="51"/>
      <c r="C92" s="51"/>
      <c r="D92" s="51"/>
      <c r="E92" s="51"/>
      <c r="F92" s="51"/>
      <c r="G92" s="51"/>
      <c r="H92" s="51"/>
      <c r="I92" s="51"/>
      <c r="J92" s="51"/>
      <c r="K92" s="51"/>
      <c r="L92" s="51"/>
      <c r="M92" s="51"/>
      <c r="N92" s="51"/>
      <c r="O92" s="51"/>
      <c r="P92" s="167"/>
      <c r="Q92" s="2"/>
      <c r="R92" s="191"/>
      <c r="S92" s="51"/>
      <c r="T92" s="51"/>
      <c r="U92" s="51"/>
      <c r="V92" s="51"/>
      <c r="W92" s="51"/>
      <c r="X92" s="51"/>
      <c r="Y92" s="51"/>
      <c r="Z92" s="51"/>
      <c r="AA92" s="51"/>
      <c r="AB92" s="51"/>
      <c r="AC92" s="51"/>
      <c r="AD92" s="51"/>
      <c r="AE92" s="51"/>
      <c r="AF92" s="51"/>
      <c r="AG92" s="167"/>
      <c r="AH92" s="2"/>
      <c r="AI92" s="191"/>
      <c r="AJ92" s="51"/>
      <c r="AK92" s="51"/>
      <c r="AL92" s="51"/>
      <c r="AM92" s="51"/>
      <c r="AN92" s="51"/>
      <c r="AO92" s="51"/>
      <c r="AP92" s="51"/>
      <c r="AQ92" s="51"/>
      <c r="AR92" s="51"/>
      <c r="AS92" s="51"/>
      <c r="AT92" s="51"/>
      <c r="AU92" s="51"/>
      <c r="AV92" s="51"/>
      <c r="AW92" s="51"/>
      <c r="AX92" s="167"/>
      <c r="AY92" s="2"/>
      <c r="AZ92" s="191"/>
      <c r="BA92" s="51"/>
      <c r="BB92" s="51"/>
      <c r="BC92" s="51"/>
      <c r="BD92" s="51"/>
      <c r="BE92" s="51"/>
      <c r="BF92" s="51"/>
      <c r="BG92" s="51"/>
      <c r="BH92" s="51"/>
      <c r="BI92" s="51"/>
      <c r="BJ92" s="51"/>
      <c r="BK92" s="51"/>
      <c r="BL92" s="51"/>
      <c r="BM92" s="51"/>
      <c r="BN92" s="51"/>
      <c r="BO92" s="167"/>
      <c r="BP92" s="2"/>
      <c r="BQ92" s="191"/>
      <c r="BR92" s="51"/>
      <c r="BS92" s="51"/>
      <c r="BT92" s="51"/>
      <c r="BU92" s="51"/>
      <c r="BV92" s="51"/>
      <c r="BW92" s="51"/>
      <c r="BX92" s="51"/>
      <c r="BY92" s="51"/>
      <c r="BZ92" s="51"/>
      <c r="CA92" s="51"/>
      <c r="CB92" s="51"/>
      <c r="CC92" s="51"/>
      <c r="CD92" s="51"/>
      <c r="CE92" s="51"/>
      <c r="CF92" s="167"/>
      <c r="CG92" s="2"/>
      <c r="CH92" s="191"/>
      <c r="CI92" s="51"/>
      <c r="CJ92" s="51"/>
      <c r="CK92" s="51"/>
      <c r="CL92" s="51"/>
      <c r="CM92" s="51"/>
      <c r="CN92" s="51"/>
      <c r="CO92" s="51"/>
      <c r="CP92" s="51"/>
      <c r="CQ92" s="51"/>
      <c r="CR92" s="51"/>
      <c r="CS92" s="51"/>
      <c r="CT92" s="51"/>
      <c r="CU92" s="51"/>
      <c r="CV92" s="51"/>
      <c r="CW92" s="167"/>
      <c r="CX92" s="2"/>
      <c r="CY92" s="191"/>
      <c r="CZ92" s="51"/>
      <c r="DA92" s="51"/>
      <c r="DB92" s="51"/>
      <c r="DC92" s="51"/>
      <c r="DD92" s="51"/>
      <c r="DE92" s="51"/>
      <c r="DF92" s="51"/>
      <c r="DG92" s="51"/>
      <c r="DH92" s="51"/>
      <c r="DI92" s="51"/>
      <c r="DJ92" s="51"/>
      <c r="DK92" s="51"/>
      <c r="DL92" s="51"/>
      <c r="DM92" s="51"/>
      <c r="DN92" s="167"/>
      <c r="DO92" s="2"/>
      <c r="DP92" s="191"/>
      <c r="DQ92" s="51"/>
      <c r="DR92" s="51"/>
      <c r="DS92" s="51"/>
      <c r="DT92" s="51"/>
      <c r="DU92" s="51"/>
      <c r="DV92" s="51"/>
      <c r="DW92" s="51"/>
      <c r="DX92" s="51"/>
      <c r="DY92" s="51"/>
      <c r="DZ92" s="51"/>
      <c r="EA92" s="51"/>
      <c r="EB92" s="51"/>
      <c r="EC92" s="51"/>
      <c r="ED92" s="51"/>
      <c r="EE92" s="167"/>
      <c r="EF92" s="2"/>
    </row>
    <row r="93" ht="12.75" customHeight="1">
      <c r="A93" s="191"/>
      <c r="B93" s="51"/>
      <c r="C93" s="51"/>
      <c r="D93" s="51"/>
      <c r="E93" s="51"/>
      <c r="F93" s="51"/>
      <c r="G93" s="51"/>
      <c r="H93" s="51"/>
      <c r="I93" s="51"/>
      <c r="J93" s="51"/>
      <c r="K93" s="51"/>
      <c r="L93" s="51"/>
      <c r="M93" s="51"/>
      <c r="N93" s="51"/>
      <c r="O93" s="51"/>
      <c r="P93" s="167"/>
      <c r="Q93" s="2"/>
      <c r="R93" s="191"/>
      <c r="S93" s="51"/>
      <c r="T93" s="51"/>
      <c r="U93" s="51"/>
      <c r="V93" s="51"/>
      <c r="W93" s="51"/>
      <c r="X93" s="51"/>
      <c r="Y93" s="51"/>
      <c r="Z93" s="51"/>
      <c r="AA93" s="51"/>
      <c r="AB93" s="51"/>
      <c r="AC93" s="51"/>
      <c r="AD93" s="51"/>
      <c r="AE93" s="51"/>
      <c r="AF93" s="51"/>
      <c r="AG93" s="167"/>
      <c r="AH93" s="2"/>
      <c r="AI93" s="191"/>
      <c r="AJ93" s="51"/>
      <c r="AK93" s="51"/>
      <c r="AL93" s="51"/>
      <c r="AM93" s="51"/>
      <c r="AN93" s="51"/>
      <c r="AO93" s="51"/>
      <c r="AP93" s="51"/>
      <c r="AQ93" s="51"/>
      <c r="AR93" s="51"/>
      <c r="AS93" s="51"/>
      <c r="AT93" s="51"/>
      <c r="AU93" s="51"/>
      <c r="AV93" s="51"/>
      <c r="AW93" s="51"/>
      <c r="AX93" s="167"/>
      <c r="AY93" s="2"/>
      <c r="AZ93" s="191"/>
      <c r="BA93" s="51"/>
      <c r="BB93" s="51"/>
      <c r="BC93" s="51"/>
      <c r="BD93" s="51"/>
      <c r="BE93" s="51"/>
      <c r="BF93" s="51"/>
      <c r="BG93" s="51"/>
      <c r="BH93" s="51"/>
      <c r="BI93" s="51"/>
      <c r="BJ93" s="51"/>
      <c r="BK93" s="51"/>
      <c r="BL93" s="51"/>
      <c r="BM93" s="51"/>
      <c r="BN93" s="51"/>
      <c r="BO93" s="167"/>
      <c r="BP93" s="2"/>
      <c r="BQ93" s="191"/>
      <c r="BR93" s="51"/>
      <c r="BS93" s="51"/>
      <c r="BT93" s="51"/>
      <c r="BU93" s="51"/>
      <c r="BV93" s="51"/>
      <c r="BW93" s="51"/>
      <c r="BX93" s="51"/>
      <c r="BY93" s="51"/>
      <c r="BZ93" s="51"/>
      <c r="CA93" s="51"/>
      <c r="CB93" s="51"/>
      <c r="CC93" s="51"/>
      <c r="CD93" s="51"/>
      <c r="CE93" s="51"/>
      <c r="CF93" s="167"/>
      <c r="CG93" s="2"/>
      <c r="CH93" s="191"/>
      <c r="CI93" s="51"/>
      <c r="CJ93" s="51"/>
      <c r="CK93" s="51"/>
      <c r="CL93" s="51"/>
      <c r="CM93" s="51"/>
      <c r="CN93" s="51"/>
      <c r="CO93" s="51"/>
      <c r="CP93" s="51"/>
      <c r="CQ93" s="51"/>
      <c r="CR93" s="51"/>
      <c r="CS93" s="51"/>
      <c r="CT93" s="51"/>
      <c r="CU93" s="51"/>
      <c r="CV93" s="51"/>
      <c r="CW93" s="167"/>
      <c r="CX93" s="2"/>
      <c r="CY93" s="191"/>
      <c r="CZ93" s="51"/>
      <c r="DA93" s="51"/>
      <c r="DB93" s="51"/>
      <c r="DC93" s="51"/>
      <c r="DD93" s="51"/>
      <c r="DE93" s="51"/>
      <c r="DF93" s="51"/>
      <c r="DG93" s="51"/>
      <c r="DH93" s="51"/>
      <c r="DI93" s="51"/>
      <c r="DJ93" s="51"/>
      <c r="DK93" s="51"/>
      <c r="DL93" s="51"/>
      <c r="DM93" s="51"/>
      <c r="DN93" s="167"/>
      <c r="DO93" s="2"/>
      <c r="DP93" s="191"/>
      <c r="DQ93" s="51"/>
      <c r="DR93" s="51"/>
      <c r="DS93" s="51"/>
      <c r="DT93" s="51"/>
      <c r="DU93" s="51"/>
      <c r="DV93" s="51"/>
      <c r="DW93" s="51"/>
      <c r="DX93" s="51"/>
      <c r="DY93" s="51"/>
      <c r="DZ93" s="51"/>
      <c r="EA93" s="51"/>
      <c r="EB93" s="51"/>
      <c r="EC93" s="51"/>
      <c r="ED93" s="51"/>
      <c r="EE93" s="167"/>
      <c r="EF93" s="2"/>
    </row>
    <row r="94" ht="12.75" customHeight="1">
      <c r="A94" s="191"/>
      <c r="B94" s="51"/>
      <c r="C94" s="51"/>
      <c r="D94" s="51"/>
      <c r="E94" s="51"/>
      <c r="F94" s="51"/>
      <c r="G94" s="51"/>
      <c r="H94" s="51"/>
      <c r="I94" s="51"/>
      <c r="J94" s="51"/>
      <c r="K94" s="51"/>
      <c r="L94" s="51"/>
      <c r="M94" s="51"/>
      <c r="N94" s="51"/>
      <c r="O94" s="51"/>
      <c r="P94" s="167"/>
      <c r="Q94" s="2"/>
      <c r="R94" s="191"/>
      <c r="S94" s="51"/>
      <c r="T94" s="51"/>
      <c r="U94" s="51"/>
      <c r="V94" s="51"/>
      <c r="W94" s="51"/>
      <c r="X94" s="51"/>
      <c r="Y94" s="51"/>
      <c r="Z94" s="51"/>
      <c r="AA94" s="51"/>
      <c r="AB94" s="51"/>
      <c r="AC94" s="51"/>
      <c r="AD94" s="51"/>
      <c r="AE94" s="51"/>
      <c r="AF94" s="51"/>
      <c r="AG94" s="167"/>
      <c r="AH94" s="2"/>
      <c r="AI94" s="191"/>
      <c r="AJ94" s="51"/>
      <c r="AK94" s="51"/>
      <c r="AL94" s="51"/>
      <c r="AM94" s="51"/>
      <c r="AN94" s="51"/>
      <c r="AO94" s="51"/>
      <c r="AP94" s="51"/>
      <c r="AQ94" s="51"/>
      <c r="AR94" s="51"/>
      <c r="AS94" s="51"/>
      <c r="AT94" s="51"/>
      <c r="AU94" s="51"/>
      <c r="AV94" s="51"/>
      <c r="AW94" s="51"/>
      <c r="AX94" s="167"/>
      <c r="AY94" s="2"/>
      <c r="AZ94" s="191"/>
      <c r="BA94" s="51"/>
      <c r="BB94" s="51"/>
      <c r="BC94" s="51"/>
      <c r="BD94" s="51"/>
      <c r="BE94" s="51"/>
      <c r="BF94" s="51"/>
      <c r="BG94" s="51"/>
      <c r="BH94" s="51"/>
      <c r="BI94" s="51"/>
      <c r="BJ94" s="51"/>
      <c r="BK94" s="51"/>
      <c r="BL94" s="51"/>
      <c r="BM94" s="51"/>
      <c r="BN94" s="51"/>
      <c r="BO94" s="167"/>
      <c r="BP94" s="2"/>
      <c r="BQ94" s="191"/>
      <c r="BR94" s="51"/>
      <c r="BS94" s="51"/>
      <c r="BT94" s="51"/>
      <c r="BU94" s="51"/>
      <c r="BV94" s="51"/>
      <c r="BW94" s="51"/>
      <c r="BX94" s="51"/>
      <c r="BY94" s="51"/>
      <c r="BZ94" s="51"/>
      <c r="CA94" s="51"/>
      <c r="CB94" s="51"/>
      <c r="CC94" s="51"/>
      <c r="CD94" s="51"/>
      <c r="CE94" s="51"/>
      <c r="CF94" s="167"/>
      <c r="CG94" s="2"/>
      <c r="CH94" s="191"/>
      <c r="CI94" s="51"/>
      <c r="CJ94" s="51"/>
      <c r="CK94" s="51"/>
      <c r="CL94" s="51"/>
      <c r="CM94" s="51"/>
      <c r="CN94" s="51"/>
      <c r="CO94" s="51"/>
      <c r="CP94" s="51"/>
      <c r="CQ94" s="51"/>
      <c r="CR94" s="51"/>
      <c r="CS94" s="51"/>
      <c r="CT94" s="51"/>
      <c r="CU94" s="51"/>
      <c r="CV94" s="51"/>
      <c r="CW94" s="167"/>
      <c r="CX94" s="2"/>
      <c r="CY94" s="191"/>
      <c r="CZ94" s="51"/>
      <c r="DA94" s="51"/>
      <c r="DB94" s="51"/>
      <c r="DC94" s="51"/>
      <c r="DD94" s="51"/>
      <c r="DE94" s="51"/>
      <c r="DF94" s="51"/>
      <c r="DG94" s="51"/>
      <c r="DH94" s="51"/>
      <c r="DI94" s="51"/>
      <c r="DJ94" s="51"/>
      <c r="DK94" s="51"/>
      <c r="DL94" s="51"/>
      <c r="DM94" s="51"/>
      <c r="DN94" s="167"/>
      <c r="DO94" s="2"/>
      <c r="DP94" s="191"/>
      <c r="DQ94" s="51"/>
      <c r="DR94" s="51"/>
      <c r="DS94" s="51"/>
      <c r="DT94" s="51"/>
      <c r="DU94" s="51"/>
      <c r="DV94" s="51"/>
      <c r="DW94" s="51"/>
      <c r="DX94" s="51"/>
      <c r="DY94" s="51"/>
      <c r="DZ94" s="51"/>
      <c r="EA94" s="51"/>
      <c r="EB94" s="51"/>
      <c r="EC94" s="51"/>
      <c r="ED94" s="51"/>
      <c r="EE94" s="167"/>
      <c r="EF94" s="2"/>
    </row>
    <row r="95" ht="12.75" customHeight="1">
      <c r="A95" s="191"/>
      <c r="B95" s="51"/>
      <c r="C95" s="51"/>
      <c r="D95" s="51"/>
      <c r="E95" s="51"/>
      <c r="F95" s="51"/>
      <c r="G95" s="51"/>
      <c r="H95" s="51"/>
      <c r="I95" s="51"/>
      <c r="J95" s="51"/>
      <c r="K95" s="51"/>
      <c r="L95" s="51"/>
      <c r="M95" s="51"/>
      <c r="N95" s="51"/>
      <c r="O95" s="51"/>
      <c r="P95" s="167"/>
      <c r="Q95" s="2"/>
      <c r="R95" s="191"/>
      <c r="S95" s="51"/>
      <c r="T95" s="51"/>
      <c r="U95" s="51"/>
      <c r="V95" s="51"/>
      <c r="W95" s="51"/>
      <c r="X95" s="51"/>
      <c r="Y95" s="51"/>
      <c r="Z95" s="51"/>
      <c r="AA95" s="51"/>
      <c r="AB95" s="51"/>
      <c r="AC95" s="51"/>
      <c r="AD95" s="51"/>
      <c r="AE95" s="51"/>
      <c r="AF95" s="51"/>
      <c r="AG95" s="167"/>
      <c r="AH95" s="2"/>
      <c r="AI95" s="191"/>
      <c r="AJ95" s="51"/>
      <c r="AK95" s="51"/>
      <c r="AL95" s="51"/>
      <c r="AM95" s="51"/>
      <c r="AN95" s="51"/>
      <c r="AO95" s="51"/>
      <c r="AP95" s="51"/>
      <c r="AQ95" s="51"/>
      <c r="AR95" s="51"/>
      <c r="AS95" s="51"/>
      <c r="AT95" s="51"/>
      <c r="AU95" s="51"/>
      <c r="AV95" s="51"/>
      <c r="AW95" s="51"/>
      <c r="AX95" s="167"/>
      <c r="AY95" s="2"/>
      <c r="AZ95" s="191"/>
      <c r="BA95" s="51"/>
      <c r="BB95" s="51"/>
      <c r="BC95" s="51"/>
      <c r="BD95" s="51"/>
      <c r="BE95" s="51"/>
      <c r="BF95" s="51"/>
      <c r="BG95" s="51"/>
      <c r="BH95" s="51"/>
      <c r="BI95" s="51"/>
      <c r="BJ95" s="51"/>
      <c r="BK95" s="51"/>
      <c r="BL95" s="51"/>
      <c r="BM95" s="51"/>
      <c r="BN95" s="51"/>
      <c r="BO95" s="167"/>
      <c r="BP95" s="2"/>
      <c r="BQ95" s="191"/>
      <c r="BR95" s="51"/>
      <c r="BS95" s="51"/>
      <c r="BT95" s="51"/>
      <c r="BU95" s="51"/>
      <c r="BV95" s="51"/>
      <c r="BW95" s="51"/>
      <c r="BX95" s="51"/>
      <c r="BY95" s="51"/>
      <c r="BZ95" s="51"/>
      <c r="CA95" s="51"/>
      <c r="CB95" s="51"/>
      <c r="CC95" s="51"/>
      <c r="CD95" s="51"/>
      <c r="CE95" s="51"/>
      <c r="CF95" s="167"/>
      <c r="CG95" s="2"/>
      <c r="CH95" s="191"/>
      <c r="CI95" s="51"/>
      <c r="CJ95" s="51"/>
      <c r="CK95" s="51"/>
      <c r="CL95" s="51"/>
      <c r="CM95" s="51"/>
      <c r="CN95" s="51"/>
      <c r="CO95" s="51"/>
      <c r="CP95" s="51"/>
      <c r="CQ95" s="51"/>
      <c r="CR95" s="51"/>
      <c r="CS95" s="51"/>
      <c r="CT95" s="51"/>
      <c r="CU95" s="51"/>
      <c r="CV95" s="51"/>
      <c r="CW95" s="167"/>
      <c r="CX95" s="2"/>
      <c r="CY95" s="191"/>
      <c r="CZ95" s="51"/>
      <c r="DA95" s="51"/>
      <c r="DB95" s="51"/>
      <c r="DC95" s="51"/>
      <c r="DD95" s="51"/>
      <c r="DE95" s="51"/>
      <c r="DF95" s="51"/>
      <c r="DG95" s="51"/>
      <c r="DH95" s="51"/>
      <c r="DI95" s="51"/>
      <c r="DJ95" s="51"/>
      <c r="DK95" s="51"/>
      <c r="DL95" s="51"/>
      <c r="DM95" s="51"/>
      <c r="DN95" s="167"/>
      <c r="DO95" s="2"/>
      <c r="DP95" s="191"/>
      <c r="DQ95" s="51"/>
      <c r="DR95" s="51"/>
      <c r="DS95" s="51"/>
      <c r="DT95" s="51"/>
      <c r="DU95" s="51"/>
      <c r="DV95" s="51"/>
      <c r="DW95" s="51"/>
      <c r="DX95" s="51"/>
      <c r="DY95" s="51"/>
      <c r="DZ95" s="51"/>
      <c r="EA95" s="51"/>
      <c r="EB95" s="51"/>
      <c r="EC95" s="51"/>
      <c r="ED95" s="51"/>
      <c r="EE95" s="167"/>
      <c r="EF95" s="2"/>
    </row>
    <row r="96" ht="12.75" customHeight="1">
      <c r="A96" s="191"/>
      <c r="B96" s="51"/>
      <c r="C96" s="51"/>
      <c r="D96" s="51"/>
      <c r="E96" s="51"/>
      <c r="F96" s="51"/>
      <c r="G96" s="51"/>
      <c r="H96" s="51"/>
      <c r="I96" s="51"/>
      <c r="J96" s="51"/>
      <c r="K96" s="51"/>
      <c r="L96" s="51"/>
      <c r="M96" s="51"/>
      <c r="N96" s="51"/>
      <c r="O96" s="51"/>
      <c r="P96" s="167"/>
      <c r="Q96" s="2"/>
      <c r="R96" s="191"/>
      <c r="S96" s="51"/>
      <c r="T96" s="51"/>
      <c r="U96" s="51"/>
      <c r="V96" s="51"/>
      <c r="W96" s="51"/>
      <c r="X96" s="51"/>
      <c r="Y96" s="51"/>
      <c r="Z96" s="51"/>
      <c r="AA96" s="51"/>
      <c r="AB96" s="51"/>
      <c r="AC96" s="51"/>
      <c r="AD96" s="51"/>
      <c r="AE96" s="51"/>
      <c r="AF96" s="51"/>
      <c r="AG96" s="167"/>
      <c r="AH96" s="2"/>
      <c r="AI96" s="191"/>
      <c r="AJ96" s="51"/>
      <c r="AK96" s="51"/>
      <c r="AL96" s="51"/>
      <c r="AM96" s="51"/>
      <c r="AN96" s="51"/>
      <c r="AO96" s="51"/>
      <c r="AP96" s="51"/>
      <c r="AQ96" s="51"/>
      <c r="AR96" s="51"/>
      <c r="AS96" s="51"/>
      <c r="AT96" s="51"/>
      <c r="AU96" s="51"/>
      <c r="AV96" s="51"/>
      <c r="AW96" s="51"/>
      <c r="AX96" s="167"/>
      <c r="AY96" s="2"/>
      <c r="AZ96" s="191"/>
      <c r="BA96" s="51"/>
      <c r="BB96" s="51"/>
      <c r="BC96" s="51"/>
      <c r="BD96" s="51"/>
      <c r="BE96" s="51"/>
      <c r="BF96" s="51"/>
      <c r="BG96" s="51"/>
      <c r="BH96" s="51"/>
      <c r="BI96" s="51"/>
      <c r="BJ96" s="51"/>
      <c r="BK96" s="51"/>
      <c r="BL96" s="51"/>
      <c r="BM96" s="51"/>
      <c r="BN96" s="51"/>
      <c r="BO96" s="167"/>
      <c r="BP96" s="2"/>
      <c r="BQ96" s="191"/>
      <c r="BR96" s="51"/>
      <c r="BS96" s="51"/>
      <c r="BT96" s="51"/>
      <c r="BU96" s="51"/>
      <c r="BV96" s="51"/>
      <c r="BW96" s="51"/>
      <c r="BX96" s="51"/>
      <c r="BY96" s="51"/>
      <c r="BZ96" s="51"/>
      <c r="CA96" s="51"/>
      <c r="CB96" s="51"/>
      <c r="CC96" s="51"/>
      <c r="CD96" s="51"/>
      <c r="CE96" s="51"/>
      <c r="CF96" s="167"/>
      <c r="CG96" s="2"/>
      <c r="CH96" s="191"/>
      <c r="CI96" s="51"/>
      <c r="CJ96" s="51"/>
      <c r="CK96" s="51"/>
      <c r="CL96" s="51"/>
      <c r="CM96" s="51"/>
      <c r="CN96" s="51"/>
      <c r="CO96" s="51"/>
      <c r="CP96" s="51"/>
      <c r="CQ96" s="51"/>
      <c r="CR96" s="51"/>
      <c r="CS96" s="51"/>
      <c r="CT96" s="51"/>
      <c r="CU96" s="51"/>
      <c r="CV96" s="51"/>
      <c r="CW96" s="167"/>
      <c r="CX96" s="2"/>
      <c r="CY96" s="191"/>
      <c r="CZ96" s="51"/>
      <c r="DA96" s="51"/>
      <c r="DB96" s="51"/>
      <c r="DC96" s="51"/>
      <c r="DD96" s="51"/>
      <c r="DE96" s="51"/>
      <c r="DF96" s="51"/>
      <c r="DG96" s="51"/>
      <c r="DH96" s="51"/>
      <c r="DI96" s="51"/>
      <c r="DJ96" s="51"/>
      <c r="DK96" s="51"/>
      <c r="DL96" s="51"/>
      <c r="DM96" s="51"/>
      <c r="DN96" s="167"/>
      <c r="DO96" s="2"/>
      <c r="DP96" s="191"/>
      <c r="DQ96" s="51"/>
      <c r="DR96" s="51"/>
      <c r="DS96" s="51"/>
      <c r="DT96" s="51"/>
      <c r="DU96" s="51"/>
      <c r="DV96" s="51"/>
      <c r="DW96" s="51"/>
      <c r="DX96" s="51"/>
      <c r="DY96" s="51"/>
      <c r="DZ96" s="51"/>
      <c r="EA96" s="51"/>
      <c r="EB96" s="51"/>
      <c r="EC96" s="51"/>
      <c r="ED96" s="51"/>
      <c r="EE96" s="167"/>
      <c r="EF96" s="2"/>
    </row>
    <row r="97" ht="12.75" customHeight="1">
      <c r="A97" s="191"/>
      <c r="B97" s="51"/>
      <c r="C97" s="51"/>
      <c r="D97" s="51"/>
      <c r="E97" s="51"/>
      <c r="F97" s="51"/>
      <c r="G97" s="51"/>
      <c r="H97" s="51"/>
      <c r="I97" s="51"/>
      <c r="J97" s="51"/>
      <c r="K97" s="51"/>
      <c r="L97" s="51"/>
      <c r="M97" s="51"/>
      <c r="N97" s="51"/>
      <c r="O97" s="51"/>
      <c r="P97" s="167"/>
      <c r="Q97" s="2"/>
      <c r="R97" s="191"/>
      <c r="S97" s="51"/>
      <c r="T97" s="51"/>
      <c r="U97" s="51"/>
      <c r="V97" s="51"/>
      <c r="W97" s="51"/>
      <c r="X97" s="51"/>
      <c r="Y97" s="51"/>
      <c r="Z97" s="51"/>
      <c r="AA97" s="51"/>
      <c r="AB97" s="51"/>
      <c r="AC97" s="51"/>
      <c r="AD97" s="51"/>
      <c r="AE97" s="51"/>
      <c r="AF97" s="51"/>
      <c r="AG97" s="167"/>
      <c r="AH97" s="2"/>
      <c r="AI97" s="191"/>
      <c r="AJ97" s="51"/>
      <c r="AK97" s="51"/>
      <c r="AL97" s="51"/>
      <c r="AM97" s="51"/>
      <c r="AN97" s="51"/>
      <c r="AO97" s="51"/>
      <c r="AP97" s="51"/>
      <c r="AQ97" s="51"/>
      <c r="AR97" s="51"/>
      <c r="AS97" s="51"/>
      <c r="AT97" s="51"/>
      <c r="AU97" s="51"/>
      <c r="AV97" s="51"/>
      <c r="AW97" s="51"/>
      <c r="AX97" s="167"/>
      <c r="AY97" s="2"/>
      <c r="AZ97" s="191"/>
      <c r="BA97" s="51"/>
      <c r="BB97" s="51"/>
      <c r="BC97" s="51"/>
      <c r="BD97" s="51"/>
      <c r="BE97" s="51"/>
      <c r="BF97" s="51"/>
      <c r="BG97" s="51"/>
      <c r="BH97" s="51"/>
      <c r="BI97" s="51"/>
      <c r="BJ97" s="51"/>
      <c r="BK97" s="51"/>
      <c r="BL97" s="51"/>
      <c r="BM97" s="51"/>
      <c r="BN97" s="51"/>
      <c r="BO97" s="167"/>
      <c r="BP97" s="2"/>
      <c r="BQ97" s="191"/>
      <c r="BR97" s="51"/>
      <c r="BS97" s="51"/>
      <c r="BT97" s="51"/>
      <c r="BU97" s="51"/>
      <c r="BV97" s="51"/>
      <c r="BW97" s="51"/>
      <c r="BX97" s="51"/>
      <c r="BY97" s="51"/>
      <c r="BZ97" s="51"/>
      <c r="CA97" s="51"/>
      <c r="CB97" s="51"/>
      <c r="CC97" s="51"/>
      <c r="CD97" s="51"/>
      <c r="CE97" s="51"/>
      <c r="CF97" s="167"/>
      <c r="CG97" s="2"/>
      <c r="CH97" s="191"/>
      <c r="CI97" s="51"/>
      <c r="CJ97" s="51"/>
      <c r="CK97" s="51"/>
      <c r="CL97" s="51"/>
      <c r="CM97" s="51"/>
      <c r="CN97" s="51"/>
      <c r="CO97" s="51"/>
      <c r="CP97" s="51"/>
      <c r="CQ97" s="51"/>
      <c r="CR97" s="51"/>
      <c r="CS97" s="51"/>
      <c r="CT97" s="51"/>
      <c r="CU97" s="51"/>
      <c r="CV97" s="51"/>
      <c r="CW97" s="167"/>
      <c r="CX97" s="2"/>
      <c r="CY97" s="191"/>
      <c r="CZ97" s="51"/>
      <c r="DA97" s="51"/>
      <c r="DB97" s="51"/>
      <c r="DC97" s="51"/>
      <c r="DD97" s="51"/>
      <c r="DE97" s="51"/>
      <c r="DF97" s="51"/>
      <c r="DG97" s="51"/>
      <c r="DH97" s="51"/>
      <c r="DI97" s="51"/>
      <c r="DJ97" s="51"/>
      <c r="DK97" s="51"/>
      <c r="DL97" s="51"/>
      <c r="DM97" s="51"/>
      <c r="DN97" s="167"/>
      <c r="DO97" s="2"/>
      <c r="DP97" s="191"/>
      <c r="DQ97" s="51"/>
      <c r="DR97" s="51"/>
      <c r="DS97" s="51"/>
      <c r="DT97" s="51"/>
      <c r="DU97" s="51"/>
      <c r="DV97" s="51"/>
      <c r="DW97" s="51"/>
      <c r="DX97" s="51"/>
      <c r="DY97" s="51"/>
      <c r="DZ97" s="51"/>
      <c r="EA97" s="51"/>
      <c r="EB97" s="51"/>
      <c r="EC97" s="51"/>
      <c r="ED97" s="51"/>
      <c r="EE97" s="167"/>
      <c r="EF97" s="2"/>
    </row>
    <row r="98" ht="12.75" customHeight="1">
      <c r="A98" s="191"/>
      <c r="B98" s="51"/>
      <c r="C98" s="51"/>
      <c r="D98" s="51"/>
      <c r="E98" s="51"/>
      <c r="F98" s="51"/>
      <c r="G98" s="51"/>
      <c r="H98" s="51"/>
      <c r="I98" s="51"/>
      <c r="J98" s="51"/>
      <c r="K98" s="51"/>
      <c r="L98" s="51"/>
      <c r="M98" s="51"/>
      <c r="N98" s="51"/>
      <c r="O98" s="51"/>
      <c r="P98" s="167"/>
      <c r="Q98" s="2"/>
      <c r="R98" s="191"/>
      <c r="S98" s="51"/>
      <c r="T98" s="51"/>
      <c r="U98" s="51"/>
      <c r="V98" s="51"/>
      <c r="W98" s="51"/>
      <c r="X98" s="51"/>
      <c r="Y98" s="51"/>
      <c r="Z98" s="51"/>
      <c r="AA98" s="51"/>
      <c r="AB98" s="51"/>
      <c r="AC98" s="51"/>
      <c r="AD98" s="51"/>
      <c r="AE98" s="51"/>
      <c r="AF98" s="51"/>
      <c r="AG98" s="167"/>
      <c r="AH98" s="2"/>
      <c r="AI98" s="191"/>
      <c r="AJ98" s="51"/>
      <c r="AK98" s="51"/>
      <c r="AL98" s="51"/>
      <c r="AM98" s="51"/>
      <c r="AN98" s="51"/>
      <c r="AO98" s="51"/>
      <c r="AP98" s="51"/>
      <c r="AQ98" s="51"/>
      <c r="AR98" s="51"/>
      <c r="AS98" s="51"/>
      <c r="AT98" s="51"/>
      <c r="AU98" s="51"/>
      <c r="AV98" s="51"/>
      <c r="AW98" s="51"/>
      <c r="AX98" s="167"/>
      <c r="AY98" s="2"/>
      <c r="AZ98" s="191"/>
      <c r="BA98" s="51"/>
      <c r="BB98" s="51"/>
      <c r="BC98" s="51"/>
      <c r="BD98" s="51"/>
      <c r="BE98" s="51"/>
      <c r="BF98" s="51"/>
      <c r="BG98" s="51"/>
      <c r="BH98" s="51"/>
      <c r="BI98" s="51"/>
      <c r="BJ98" s="51"/>
      <c r="BK98" s="51"/>
      <c r="BL98" s="51"/>
      <c r="BM98" s="51"/>
      <c r="BN98" s="51"/>
      <c r="BO98" s="167"/>
      <c r="BP98" s="2"/>
      <c r="BQ98" s="191"/>
      <c r="BR98" s="51"/>
      <c r="BS98" s="51"/>
      <c r="BT98" s="51"/>
      <c r="BU98" s="51"/>
      <c r="BV98" s="51"/>
      <c r="BW98" s="51"/>
      <c r="BX98" s="51"/>
      <c r="BY98" s="51"/>
      <c r="BZ98" s="51"/>
      <c r="CA98" s="51"/>
      <c r="CB98" s="51"/>
      <c r="CC98" s="51"/>
      <c r="CD98" s="51"/>
      <c r="CE98" s="51"/>
      <c r="CF98" s="167"/>
      <c r="CG98" s="2"/>
      <c r="CH98" s="191"/>
      <c r="CI98" s="51"/>
      <c r="CJ98" s="51"/>
      <c r="CK98" s="51"/>
      <c r="CL98" s="51"/>
      <c r="CM98" s="51"/>
      <c r="CN98" s="51"/>
      <c r="CO98" s="51"/>
      <c r="CP98" s="51"/>
      <c r="CQ98" s="51"/>
      <c r="CR98" s="51"/>
      <c r="CS98" s="51"/>
      <c r="CT98" s="51"/>
      <c r="CU98" s="51"/>
      <c r="CV98" s="51"/>
      <c r="CW98" s="167"/>
      <c r="CX98" s="2"/>
      <c r="CY98" s="191"/>
      <c r="CZ98" s="51"/>
      <c r="DA98" s="51"/>
      <c r="DB98" s="51"/>
      <c r="DC98" s="51"/>
      <c r="DD98" s="51"/>
      <c r="DE98" s="51"/>
      <c r="DF98" s="51"/>
      <c r="DG98" s="51"/>
      <c r="DH98" s="51"/>
      <c r="DI98" s="51"/>
      <c r="DJ98" s="51"/>
      <c r="DK98" s="51"/>
      <c r="DL98" s="51"/>
      <c r="DM98" s="51"/>
      <c r="DN98" s="167"/>
      <c r="DO98" s="2"/>
      <c r="DP98" s="191"/>
      <c r="DQ98" s="51"/>
      <c r="DR98" s="51"/>
      <c r="DS98" s="51"/>
      <c r="DT98" s="51"/>
      <c r="DU98" s="51"/>
      <c r="DV98" s="51"/>
      <c r="DW98" s="51"/>
      <c r="DX98" s="51"/>
      <c r="DY98" s="51"/>
      <c r="DZ98" s="51"/>
      <c r="EA98" s="51"/>
      <c r="EB98" s="51"/>
      <c r="EC98" s="51"/>
      <c r="ED98" s="51"/>
      <c r="EE98" s="167"/>
      <c r="EF98" s="2"/>
    </row>
    <row r="99" ht="12.75" customHeight="1">
      <c r="A99" s="191"/>
      <c r="B99" s="51"/>
      <c r="C99" s="51"/>
      <c r="D99" s="51"/>
      <c r="E99" s="51"/>
      <c r="F99" s="51"/>
      <c r="G99" s="51"/>
      <c r="H99" s="51"/>
      <c r="I99" s="51"/>
      <c r="J99" s="51"/>
      <c r="K99" s="51"/>
      <c r="L99" s="51"/>
      <c r="M99" s="51"/>
      <c r="N99" s="51"/>
      <c r="O99" s="51"/>
      <c r="P99" s="167"/>
      <c r="Q99" s="2"/>
      <c r="R99" s="191"/>
      <c r="S99" s="51"/>
      <c r="T99" s="51"/>
      <c r="U99" s="51"/>
      <c r="V99" s="51"/>
      <c r="W99" s="51"/>
      <c r="X99" s="51"/>
      <c r="Y99" s="51"/>
      <c r="Z99" s="51"/>
      <c r="AA99" s="51"/>
      <c r="AB99" s="51"/>
      <c r="AC99" s="51"/>
      <c r="AD99" s="51"/>
      <c r="AE99" s="51"/>
      <c r="AF99" s="51"/>
      <c r="AG99" s="167"/>
      <c r="AH99" s="2"/>
      <c r="AI99" s="191"/>
      <c r="AJ99" s="51"/>
      <c r="AK99" s="51"/>
      <c r="AL99" s="51"/>
      <c r="AM99" s="51"/>
      <c r="AN99" s="51"/>
      <c r="AO99" s="51"/>
      <c r="AP99" s="51"/>
      <c r="AQ99" s="51"/>
      <c r="AR99" s="51"/>
      <c r="AS99" s="51"/>
      <c r="AT99" s="51"/>
      <c r="AU99" s="51"/>
      <c r="AV99" s="51"/>
      <c r="AW99" s="51"/>
      <c r="AX99" s="167"/>
      <c r="AY99" s="2"/>
      <c r="AZ99" s="191"/>
      <c r="BA99" s="51"/>
      <c r="BB99" s="51"/>
      <c r="BC99" s="51"/>
      <c r="BD99" s="51"/>
      <c r="BE99" s="51"/>
      <c r="BF99" s="51"/>
      <c r="BG99" s="51"/>
      <c r="BH99" s="51"/>
      <c r="BI99" s="51"/>
      <c r="BJ99" s="51"/>
      <c r="BK99" s="51"/>
      <c r="BL99" s="51"/>
      <c r="BM99" s="51"/>
      <c r="BN99" s="51"/>
      <c r="BO99" s="167"/>
      <c r="BP99" s="2"/>
      <c r="BQ99" s="191"/>
      <c r="BR99" s="51"/>
      <c r="BS99" s="51"/>
      <c r="BT99" s="51"/>
      <c r="BU99" s="51"/>
      <c r="BV99" s="51"/>
      <c r="BW99" s="51"/>
      <c r="BX99" s="51"/>
      <c r="BY99" s="51"/>
      <c r="BZ99" s="51"/>
      <c r="CA99" s="51"/>
      <c r="CB99" s="51"/>
      <c r="CC99" s="51"/>
      <c r="CD99" s="51"/>
      <c r="CE99" s="51"/>
      <c r="CF99" s="167"/>
      <c r="CG99" s="2"/>
      <c r="CH99" s="191"/>
      <c r="CI99" s="51"/>
      <c r="CJ99" s="51"/>
      <c r="CK99" s="51"/>
      <c r="CL99" s="51"/>
      <c r="CM99" s="51"/>
      <c r="CN99" s="51"/>
      <c r="CO99" s="51"/>
      <c r="CP99" s="51"/>
      <c r="CQ99" s="51"/>
      <c r="CR99" s="51"/>
      <c r="CS99" s="51"/>
      <c r="CT99" s="51"/>
      <c r="CU99" s="51"/>
      <c r="CV99" s="51"/>
      <c r="CW99" s="167"/>
      <c r="CX99" s="2"/>
      <c r="CY99" s="191"/>
      <c r="CZ99" s="51"/>
      <c r="DA99" s="51"/>
      <c r="DB99" s="51"/>
      <c r="DC99" s="51"/>
      <c r="DD99" s="51"/>
      <c r="DE99" s="51"/>
      <c r="DF99" s="51"/>
      <c r="DG99" s="51"/>
      <c r="DH99" s="51"/>
      <c r="DI99" s="51"/>
      <c r="DJ99" s="51"/>
      <c r="DK99" s="51"/>
      <c r="DL99" s="51"/>
      <c r="DM99" s="51"/>
      <c r="DN99" s="167"/>
      <c r="DO99" s="2"/>
      <c r="DP99" s="191"/>
      <c r="DQ99" s="51"/>
      <c r="DR99" s="51"/>
      <c r="DS99" s="51"/>
      <c r="DT99" s="51"/>
      <c r="DU99" s="51"/>
      <c r="DV99" s="51"/>
      <c r="DW99" s="51"/>
      <c r="DX99" s="51"/>
      <c r="DY99" s="51"/>
      <c r="DZ99" s="51"/>
      <c r="EA99" s="51"/>
      <c r="EB99" s="51"/>
      <c r="EC99" s="51"/>
      <c r="ED99" s="51"/>
      <c r="EE99" s="167"/>
      <c r="EF99" s="2"/>
    </row>
    <row r="100" ht="12.75" customHeight="1">
      <c r="A100" s="191"/>
      <c r="B100" s="51"/>
      <c r="C100" s="51"/>
      <c r="D100" s="51"/>
      <c r="E100" s="51"/>
      <c r="F100" s="51"/>
      <c r="G100" s="51"/>
      <c r="H100" s="51"/>
      <c r="I100" s="51"/>
      <c r="J100" s="51"/>
      <c r="K100" s="51"/>
      <c r="L100" s="51"/>
      <c r="M100" s="51"/>
      <c r="N100" s="51"/>
      <c r="O100" s="51"/>
      <c r="P100" s="167"/>
      <c r="Q100" s="2"/>
      <c r="R100" s="191"/>
      <c r="S100" s="51"/>
      <c r="T100" s="51"/>
      <c r="U100" s="51"/>
      <c r="V100" s="51"/>
      <c r="W100" s="51"/>
      <c r="X100" s="51"/>
      <c r="Y100" s="51"/>
      <c r="Z100" s="51"/>
      <c r="AA100" s="51"/>
      <c r="AB100" s="51"/>
      <c r="AC100" s="51"/>
      <c r="AD100" s="51"/>
      <c r="AE100" s="51"/>
      <c r="AF100" s="51"/>
      <c r="AG100" s="167"/>
      <c r="AH100" s="2"/>
      <c r="AI100" s="191"/>
      <c r="AJ100" s="51"/>
      <c r="AK100" s="51"/>
      <c r="AL100" s="51"/>
      <c r="AM100" s="51"/>
      <c r="AN100" s="51"/>
      <c r="AO100" s="51"/>
      <c r="AP100" s="51"/>
      <c r="AQ100" s="51"/>
      <c r="AR100" s="51"/>
      <c r="AS100" s="51"/>
      <c r="AT100" s="51"/>
      <c r="AU100" s="51"/>
      <c r="AV100" s="51"/>
      <c r="AW100" s="51"/>
      <c r="AX100" s="167"/>
      <c r="AY100" s="2"/>
      <c r="AZ100" s="191"/>
      <c r="BA100" s="51"/>
      <c r="BB100" s="51"/>
      <c r="BC100" s="51"/>
      <c r="BD100" s="51"/>
      <c r="BE100" s="51"/>
      <c r="BF100" s="51"/>
      <c r="BG100" s="51"/>
      <c r="BH100" s="51"/>
      <c r="BI100" s="51"/>
      <c r="BJ100" s="51"/>
      <c r="BK100" s="51"/>
      <c r="BL100" s="51"/>
      <c r="BM100" s="51"/>
      <c r="BN100" s="51"/>
      <c r="BO100" s="167"/>
      <c r="BP100" s="2"/>
      <c r="BQ100" s="191"/>
      <c r="BR100" s="51"/>
      <c r="BS100" s="51"/>
      <c r="BT100" s="51"/>
      <c r="BU100" s="51"/>
      <c r="BV100" s="51"/>
      <c r="BW100" s="51"/>
      <c r="BX100" s="51"/>
      <c r="BY100" s="51"/>
      <c r="BZ100" s="51"/>
      <c r="CA100" s="51"/>
      <c r="CB100" s="51"/>
      <c r="CC100" s="51"/>
      <c r="CD100" s="51"/>
      <c r="CE100" s="51"/>
      <c r="CF100" s="167"/>
      <c r="CG100" s="2"/>
      <c r="CH100" s="191"/>
      <c r="CI100" s="51"/>
      <c r="CJ100" s="51"/>
      <c r="CK100" s="51"/>
      <c r="CL100" s="51"/>
      <c r="CM100" s="51"/>
      <c r="CN100" s="51"/>
      <c r="CO100" s="51"/>
      <c r="CP100" s="51"/>
      <c r="CQ100" s="51"/>
      <c r="CR100" s="51"/>
      <c r="CS100" s="51"/>
      <c r="CT100" s="51"/>
      <c r="CU100" s="51"/>
      <c r="CV100" s="51"/>
      <c r="CW100" s="167"/>
      <c r="CX100" s="2"/>
      <c r="CY100" s="191"/>
      <c r="CZ100" s="51"/>
      <c r="DA100" s="51"/>
      <c r="DB100" s="51"/>
      <c r="DC100" s="51"/>
      <c r="DD100" s="51"/>
      <c r="DE100" s="51"/>
      <c r="DF100" s="51"/>
      <c r="DG100" s="51"/>
      <c r="DH100" s="51"/>
      <c r="DI100" s="51"/>
      <c r="DJ100" s="51"/>
      <c r="DK100" s="51"/>
      <c r="DL100" s="51"/>
      <c r="DM100" s="51"/>
      <c r="DN100" s="167"/>
      <c r="DO100" s="2"/>
      <c r="DP100" s="191"/>
      <c r="DQ100" s="51"/>
      <c r="DR100" s="51"/>
      <c r="DS100" s="51"/>
      <c r="DT100" s="51"/>
      <c r="DU100" s="51"/>
      <c r="DV100" s="51"/>
      <c r="DW100" s="51"/>
      <c r="DX100" s="51"/>
      <c r="DY100" s="51"/>
      <c r="DZ100" s="51"/>
      <c r="EA100" s="51"/>
      <c r="EB100" s="51"/>
      <c r="EC100" s="51"/>
      <c r="ED100" s="51"/>
      <c r="EE100" s="167"/>
      <c r="EF100" s="2"/>
    </row>
    <row r="101" ht="12.75" customHeight="1">
      <c r="A101" s="191"/>
      <c r="B101" s="51"/>
      <c r="C101" s="51"/>
      <c r="D101" s="51"/>
      <c r="E101" s="51"/>
      <c r="F101" s="51"/>
      <c r="G101" s="51"/>
      <c r="H101" s="51"/>
      <c r="I101" s="51"/>
      <c r="J101" s="51"/>
      <c r="K101" s="51"/>
      <c r="L101" s="51"/>
      <c r="M101" s="51"/>
      <c r="N101" s="51"/>
      <c r="O101" s="51"/>
      <c r="P101" s="167"/>
      <c r="Q101" s="2"/>
      <c r="R101" s="191"/>
      <c r="S101" s="51"/>
      <c r="T101" s="51"/>
      <c r="U101" s="51"/>
      <c r="V101" s="51"/>
      <c r="W101" s="51"/>
      <c r="X101" s="51"/>
      <c r="Y101" s="51"/>
      <c r="Z101" s="51"/>
      <c r="AA101" s="51"/>
      <c r="AB101" s="51"/>
      <c r="AC101" s="51"/>
      <c r="AD101" s="51"/>
      <c r="AE101" s="51"/>
      <c r="AF101" s="51"/>
      <c r="AG101" s="167"/>
      <c r="AH101" s="2"/>
      <c r="AI101" s="191"/>
      <c r="AJ101" s="51"/>
      <c r="AK101" s="51"/>
      <c r="AL101" s="51"/>
      <c r="AM101" s="51"/>
      <c r="AN101" s="51"/>
      <c r="AO101" s="51"/>
      <c r="AP101" s="51"/>
      <c r="AQ101" s="51"/>
      <c r="AR101" s="51"/>
      <c r="AS101" s="51"/>
      <c r="AT101" s="51"/>
      <c r="AU101" s="51"/>
      <c r="AV101" s="51"/>
      <c r="AW101" s="51"/>
      <c r="AX101" s="167"/>
      <c r="AY101" s="2"/>
      <c r="AZ101" s="191"/>
      <c r="BA101" s="51"/>
      <c r="BB101" s="51"/>
      <c r="BC101" s="51"/>
      <c r="BD101" s="51"/>
      <c r="BE101" s="51"/>
      <c r="BF101" s="51"/>
      <c r="BG101" s="51"/>
      <c r="BH101" s="51"/>
      <c r="BI101" s="51"/>
      <c r="BJ101" s="51"/>
      <c r="BK101" s="51"/>
      <c r="BL101" s="51"/>
      <c r="BM101" s="51"/>
      <c r="BN101" s="51"/>
      <c r="BO101" s="167"/>
      <c r="BP101" s="2"/>
      <c r="BQ101" s="191"/>
      <c r="BR101" s="51"/>
      <c r="BS101" s="51"/>
      <c r="BT101" s="51"/>
      <c r="BU101" s="51"/>
      <c r="BV101" s="51"/>
      <c r="BW101" s="51"/>
      <c r="BX101" s="51"/>
      <c r="BY101" s="51"/>
      <c r="BZ101" s="51"/>
      <c r="CA101" s="51"/>
      <c r="CB101" s="51"/>
      <c r="CC101" s="51"/>
      <c r="CD101" s="51"/>
      <c r="CE101" s="51"/>
      <c r="CF101" s="167"/>
      <c r="CG101" s="2"/>
      <c r="CH101" s="191"/>
      <c r="CI101" s="51"/>
      <c r="CJ101" s="51"/>
      <c r="CK101" s="51"/>
      <c r="CL101" s="51"/>
      <c r="CM101" s="51"/>
      <c r="CN101" s="51"/>
      <c r="CO101" s="51"/>
      <c r="CP101" s="51"/>
      <c r="CQ101" s="51"/>
      <c r="CR101" s="51"/>
      <c r="CS101" s="51"/>
      <c r="CT101" s="51"/>
      <c r="CU101" s="51"/>
      <c r="CV101" s="51"/>
      <c r="CW101" s="167"/>
      <c r="CX101" s="2"/>
      <c r="CY101" s="191"/>
      <c r="CZ101" s="51"/>
      <c r="DA101" s="51"/>
      <c r="DB101" s="51"/>
      <c r="DC101" s="51"/>
      <c r="DD101" s="51"/>
      <c r="DE101" s="51"/>
      <c r="DF101" s="51"/>
      <c r="DG101" s="51"/>
      <c r="DH101" s="51"/>
      <c r="DI101" s="51"/>
      <c r="DJ101" s="51"/>
      <c r="DK101" s="51"/>
      <c r="DL101" s="51"/>
      <c r="DM101" s="51"/>
      <c r="DN101" s="167"/>
      <c r="DO101" s="2"/>
      <c r="DP101" s="191"/>
      <c r="DQ101" s="51"/>
      <c r="DR101" s="51"/>
      <c r="DS101" s="51"/>
      <c r="DT101" s="51"/>
      <c r="DU101" s="51"/>
      <c r="DV101" s="51"/>
      <c r="DW101" s="51"/>
      <c r="DX101" s="51"/>
      <c r="DY101" s="51"/>
      <c r="DZ101" s="51"/>
      <c r="EA101" s="51"/>
      <c r="EB101" s="51"/>
      <c r="EC101" s="51"/>
      <c r="ED101" s="51"/>
      <c r="EE101" s="167"/>
      <c r="EF101" s="2"/>
    </row>
    <row r="102" ht="12.75" customHeight="1">
      <c r="A102" s="191"/>
      <c r="B102" s="51"/>
      <c r="C102" s="51"/>
      <c r="D102" s="51"/>
      <c r="E102" s="51"/>
      <c r="F102" s="51"/>
      <c r="G102" s="51"/>
      <c r="H102" s="51"/>
      <c r="I102" s="51"/>
      <c r="J102" s="51"/>
      <c r="K102" s="51"/>
      <c r="L102" s="51"/>
      <c r="M102" s="51"/>
      <c r="N102" s="51"/>
      <c r="O102" s="51"/>
      <c r="P102" s="167"/>
      <c r="Q102" s="2"/>
      <c r="R102" s="191"/>
      <c r="S102" s="51"/>
      <c r="T102" s="51"/>
      <c r="U102" s="51"/>
      <c r="V102" s="51"/>
      <c r="W102" s="51"/>
      <c r="X102" s="51"/>
      <c r="Y102" s="51"/>
      <c r="Z102" s="51"/>
      <c r="AA102" s="51"/>
      <c r="AB102" s="51"/>
      <c r="AC102" s="51"/>
      <c r="AD102" s="51"/>
      <c r="AE102" s="51"/>
      <c r="AF102" s="51"/>
      <c r="AG102" s="167"/>
      <c r="AH102" s="2"/>
      <c r="AI102" s="191"/>
      <c r="AJ102" s="51"/>
      <c r="AK102" s="51"/>
      <c r="AL102" s="51"/>
      <c r="AM102" s="51"/>
      <c r="AN102" s="51"/>
      <c r="AO102" s="51"/>
      <c r="AP102" s="51"/>
      <c r="AQ102" s="51"/>
      <c r="AR102" s="51"/>
      <c r="AS102" s="51"/>
      <c r="AT102" s="51"/>
      <c r="AU102" s="51"/>
      <c r="AV102" s="51"/>
      <c r="AW102" s="51"/>
      <c r="AX102" s="167"/>
      <c r="AY102" s="2"/>
      <c r="AZ102" s="191"/>
      <c r="BA102" s="51"/>
      <c r="BB102" s="51"/>
      <c r="BC102" s="51"/>
      <c r="BD102" s="51"/>
      <c r="BE102" s="51"/>
      <c r="BF102" s="51"/>
      <c r="BG102" s="51"/>
      <c r="BH102" s="51"/>
      <c r="BI102" s="51"/>
      <c r="BJ102" s="51"/>
      <c r="BK102" s="51"/>
      <c r="BL102" s="51"/>
      <c r="BM102" s="51"/>
      <c r="BN102" s="51"/>
      <c r="BO102" s="167"/>
      <c r="BP102" s="2"/>
      <c r="BQ102" s="191"/>
      <c r="BR102" s="51"/>
      <c r="BS102" s="51"/>
      <c r="BT102" s="51"/>
      <c r="BU102" s="51"/>
      <c r="BV102" s="51"/>
      <c r="BW102" s="51"/>
      <c r="BX102" s="51"/>
      <c r="BY102" s="51"/>
      <c r="BZ102" s="51"/>
      <c r="CA102" s="51"/>
      <c r="CB102" s="51"/>
      <c r="CC102" s="51"/>
      <c r="CD102" s="51"/>
      <c r="CE102" s="51"/>
      <c r="CF102" s="167"/>
      <c r="CG102" s="2"/>
      <c r="CH102" s="191"/>
      <c r="CI102" s="51"/>
      <c r="CJ102" s="51"/>
      <c r="CK102" s="51"/>
      <c r="CL102" s="51"/>
      <c r="CM102" s="51"/>
      <c r="CN102" s="51"/>
      <c r="CO102" s="51"/>
      <c r="CP102" s="51"/>
      <c r="CQ102" s="51"/>
      <c r="CR102" s="51"/>
      <c r="CS102" s="51"/>
      <c r="CT102" s="51"/>
      <c r="CU102" s="51"/>
      <c r="CV102" s="51"/>
      <c r="CW102" s="167"/>
      <c r="CX102" s="2"/>
      <c r="CY102" s="191"/>
      <c r="CZ102" s="51"/>
      <c r="DA102" s="51"/>
      <c r="DB102" s="51"/>
      <c r="DC102" s="51"/>
      <c r="DD102" s="51"/>
      <c r="DE102" s="51"/>
      <c r="DF102" s="51"/>
      <c r="DG102" s="51"/>
      <c r="DH102" s="51"/>
      <c r="DI102" s="51"/>
      <c r="DJ102" s="51"/>
      <c r="DK102" s="51"/>
      <c r="DL102" s="51"/>
      <c r="DM102" s="51"/>
      <c r="DN102" s="167"/>
      <c r="DO102" s="2"/>
      <c r="DP102" s="191"/>
      <c r="DQ102" s="51"/>
      <c r="DR102" s="51"/>
      <c r="DS102" s="51"/>
      <c r="DT102" s="51"/>
      <c r="DU102" s="51"/>
      <c r="DV102" s="51"/>
      <c r="DW102" s="51"/>
      <c r="DX102" s="51"/>
      <c r="DY102" s="51"/>
      <c r="DZ102" s="51"/>
      <c r="EA102" s="51"/>
      <c r="EB102" s="51"/>
      <c r="EC102" s="51"/>
      <c r="ED102" s="51"/>
      <c r="EE102" s="167"/>
      <c r="EF102" s="2"/>
    </row>
    <row r="103" ht="12.75" customHeight="1">
      <c r="A103" s="191"/>
      <c r="B103" s="51"/>
      <c r="C103" s="51"/>
      <c r="D103" s="51"/>
      <c r="E103" s="51"/>
      <c r="F103" s="51"/>
      <c r="G103" s="51"/>
      <c r="H103" s="51"/>
      <c r="I103" s="51"/>
      <c r="J103" s="51"/>
      <c r="K103" s="51"/>
      <c r="L103" s="51"/>
      <c r="M103" s="51"/>
      <c r="N103" s="51"/>
      <c r="O103" s="51"/>
      <c r="P103" s="167"/>
      <c r="Q103" s="2"/>
      <c r="R103" s="191"/>
      <c r="S103" s="51"/>
      <c r="T103" s="51"/>
      <c r="U103" s="51"/>
      <c r="V103" s="51"/>
      <c r="W103" s="51"/>
      <c r="X103" s="51"/>
      <c r="Y103" s="51"/>
      <c r="Z103" s="51"/>
      <c r="AA103" s="51"/>
      <c r="AB103" s="51"/>
      <c r="AC103" s="51"/>
      <c r="AD103" s="51"/>
      <c r="AE103" s="51"/>
      <c r="AF103" s="51"/>
      <c r="AG103" s="167"/>
      <c r="AH103" s="2"/>
      <c r="AI103" s="191"/>
      <c r="AJ103" s="51"/>
      <c r="AK103" s="51"/>
      <c r="AL103" s="51"/>
      <c r="AM103" s="51"/>
      <c r="AN103" s="51"/>
      <c r="AO103" s="51"/>
      <c r="AP103" s="51"/>
      <c r="AQ103" s="51"/>
      <c r="AR103" s="51"/>
      <c r="AS103" s="51"/>
      <c r="AT103" s="51"/>
      <c r="AU103" s="51"/>
      <c r="AV103" s="51"/>
      <c r="AW103" s="51"/>
      <c r="AX103" s="167"/>
      <c r="AY103" s="2"/>
      <c r="AZ103" s="191"/>
      <c r="BA103" s="51"/>
      <c r="BB103" s="51"/>
      <c r="BC103" s="51"/>
      <c r="BD103" s="51"/>
      <c r="BE103" s="51"/>
      <c r="BF103" s="51"/>
      <c r="BG103" s="51"/>
      <c r="BH103" s="51"/>
      <c r="BI103" s="51"/>
      <c r="BJ103" s="51"/>
      <c r="BK103" s="51"/>
      <c r="BL103" s="51"/>
      <c r="BM103" s="51"/>
      <c r="BN103" s="51"/>
      <c r="BO103" s="167"/>
      <c r="BP103" s="2"/>
      <c r="BQ103" s="191"/>
      <c r="BR103" s="51"/>
      <c r="BS103" s="51"/>
      <c r="BT103" s="51"/>
      <c r="BU103" s="51"/>
      <c r="BV103" s="51"/>
      <c r="BW103" s="51"/>
      <c r="BX103" s="51"/>
      <c r="BY103" s="51"/>
      <c r="BZ103" s="51"/>
      <c r="CA103" s="51"/>
      <c r="CB103" s="51"/>
      <c r="CC103" s="51"/>
      <c r="CD103" s="51"/>
      <c r="CE103" s="51"/>
      <c r="CF103" s="167"/>
      <c r="CG103" s="2"/>
      <c r="CH103" s="191"/>
      <c r="CI103" s="51"/>
      <c r="CJ103" s="51"/>
      <c r="CK103" s="51"/>
      <c r="CL103" s="51"/>
      <c r="CM103" s="51"/>
      <c r="CN103" s="51"/>
      <c r="CO103" s="51"/>
      <c r="CP103" s="51"/>
      <c r="CQ103" s="51"/>
      <c r="CR103" s="51"/>
      <c r="CS103" s="51"/>
      <c r="CT103" s="51"/>
      <c r="CU103" s="51"/>
      <c r="CV103" s="51"/>
      <c r="CW103" s="167"/>
      <c r="CX103" s="2"/>
      <c r="CY103" s="191"/>
      <c r="CZ103" s="51"/>
      <c r="DA103" s="51"/>
      <c r="DB103" s="51"/>
      <c r="DC103" s="51"/>
      <c r="DD103" s="51"/>
      <c r="DE103" s="51"/>
      <c r="DF103" s="51"/>
      <c r="DG103" s="51"/>
      <c r="DH103" s="51"/>
      <c r="DI103" s="51"/>
      <c r="DJ103" s="51"/>
      <c r="DK103" s="51"/>
      <c r="DL103" s="51"/>
      <c r="DM103" s="51"/>
      <c r="DN103" s="167"/>
      <c r="DO103" s="2"/>
      <c r="DP103" s="191"/>
      <c r="DQ103" s="51"/>
      <c r="DR103" s="51"/>
      <c r="DS103" s="51"/>
      <c r="DT103" s="51"/>
      <c r="DU103" s="51"/>
      <c r="DV103" s="51"/>
      <c r="DW103" s="51"/>
      <c r="DX103" s="51"/>
      <c r="DY103" s="51"/>
      <c r="DZ103" s="51"/>
      <c r="EA103" s="51"/>
      <c r="EB103" s="51"/>
      <c r="EC103" s="51"/>
      <c r="ED103" s="51"/>
      <c r="EE103" s="167"/>
      <c r="EF103" s="2"/>
    </row>
    <row r="104" ht="12.75" customHeight="1">
      <c r="A104" s="191"/>
      <c r="B104" s="51"/>
      <c r="C104" s="51"/>
      <c r="D104" s="51"/>
      <c r="E104" s="51"/>
      <c r="F104" s="51"/>
      <c r="G104" s="51"/>
      <c r="H104" s="51"/>
      <c r="I104" s="51"/>
      <c r="J104" s="51"/>
      <c r="K104" s="51"/>
      <c r="L104" s="51"/>
      <c r="M104" s="51"/>
      <c r="N104" s="51"/>
      <c r="O104" s="51"/>
      <c r="P104" s="167"/>
      <c r="Q104" s="2"/>
      <c r="R104" s="191"/>
      <c r="S104" s="51"/>
      <c r="T104" s="51"/>
      <c r="U104" s="51"/>
      <c r="V104" s="51"/>
      <c r="W104" s="51"/>
      <c r="X104" s="51"/>
      <c r="Y104" s="51"/>
      <c r="Z104" s="51"/>
      <c r="AA104" s="51"/>
      <c r="AB104" s="51"/>
      <c r="AC104" s="51"/>
      <c r="AD104" s="51"/>
      <c r="AE104" s="51"/>
      <c r="AF104" s="51"/>
      <c r="AG104" s="167"/>
      <c r="AH104" s="2"/>
      <c r="AI104" s="191"/>
      <c r="AJ104" s="51"/>
      <c r="AK104" s="51"/>
      <c r="AL104" s="51"/>
      <c r="AM104" s="51"/>
      <c r="AN104" s="51"/>
      <c r="AO104" s="51"/>
      <c r="AP104" s="51"/>
      <c r="AQ104" s="51"/>
      <c r="AR104" s="51"/>
      <c r="AS104" s="51"/>
      <c r="AT104" s="51"/>
      <c r="AU104" s="51"/>
      <c r="AV104" s="51"/>
      <c r="AW104" s="51"/>
      <c r="AX104" s="167"/>
      <c r="AY104" s="2"/>
      <c r="AZ104" s="191"/>
      <c r="BA104" s="51"/>
      <c r="BB104" s="51"/>
      <c r="BC104" s="51"/>
      <c r="BD104" s="51"/>
      <c r="BE104" s="51"/>
      <c r="BF104" s="51"/>
      <c r="BG104" s="51"/>
      <c r="BH104" s="51"/>
      <c r="BI104" s="51"/>
      <c r="BJ104" s="51"/>
      <c r="BK104" s="51"/>
      <c r="BL104" s="51"/>
      <c r="BM104" s="51"/>
      <c r="BN104" s="51"/>
      <c r="BO104" s="167"/>
      <c r="BP104" s="2"/>
      <c r="BQ104" s="191"/>
      <c r="BR104" s="51"/>
      <c r="BS104" s="51"/>
      <c r="BT104" s="51"/>
      <c r="BU104" s="51"/>
      <c r="BV104" s="51"/>
      <c r="BW104" s="51"/>
      <c r="BX104" s="51"/>
      <c r="BY104" s="51"/>
      <c r="BZ104" s="51"/>
      <c r="CA104" s="51"/>
      <c r="CB104" s="51"/>
      <c r="CC104" s="51"/>
      <c r="CD104" s="51"/>
      <c r="CE104" s="51"/>
      <c r="CF104" s="167"/>
      <c r="CG104" s="2"/>
      <c r="CH104" s="191"/>
      <c r="CI104" s="51"/>
      <c r="CJ104" s="51"/>
      <c r="CK104" s="51"/>
      <c r="CL104" s="51"/>
      <c r="CM104" s="51"/>
      <c r="CN104" s="51"/>
      <c r="CO104" s="51"/>
      <c r="CP104" s="51"/>
      <c r="CQ104" s="51"/>
      <c r="CR104" s="51"/>
      <c r="CS104" s="51"/>
      <c r="CT104" s="51"/>
      <c r="CU104" s="51"/>
      <c r="CV104" s="51"/>
      <c r="CW104" s="167"/>
      <c r="CX104" s="2"/>
      <c r="CY104" s="191"/>
      <c r="CZ104" s="51"/>
      <c r="DA104" s="51"/>
      <c r="DB104" s="51"/>
      <c r="DC104" s="51"/>
      <c r="DD104" s="51"/>
      <c r="DE104" s="51"/>
      <c r="DF104" s="51"/>
      <c r="DG104" s="51"/>
      <c r="DH104" s="51"/>
      <c r="DI104" s="51"/>
      <c r="DJ104" s="51"/>
      <c r="DK104" s="51"/>
      <c r="DL104" s="51"/>
      <c r="DM104" s="51"/>
      <c r="DN104" s="167"/>
      <c r="DO104" s="2"/>
      <c r="DP104" s="191"/>
      <c r="DQ104" s="51"/>
      <c r="DR104" s="51"/>
      <c r="DS104" s="51"/>
      <c r="DT104" s="51"/>
      <c r="DU104" s="51"/>
      <c r="DV104" s="51"/>
      <c r="DW104" s="51"/>
      <c r="DX104" s="51"/>
      <c r="DY104" s="51"/>
      <c r="DZ104" s="51"/>
      <c r="EA104" s="51"/>
      <c r="EB104" s="51"/>
      <c r="EC104" s="51"/>
      <c r="ED104" s="51"/>
      <c r="EE104" s="167"/>
      <c r="EF104" s="2"/>
    </row>
    <row r="105" ht="12.75" customHeight="1">
      <c r="A105" s="191"/>
      <c r="B105" s="51"/>
      <c r="C105" s="51"/>
      <c r="D105" s="51"/>
      <c r="E105" s="51"/>
      <c r="F105" s="51"/>
      <c r="G105" s="51"/>
      <c r="H105" s="51"/>
      <c r="I105" s="51"/>
      <c r="J105" s="51"/>
      <c r="K105" s="51"/>
      <c r="L105" s="51"/>
      <c r="M105" s="51"/>
      <c r="N105" s="51"/>
      <c r="O105" s="51"/>
      <c r="P105" s="167"/>
      <c r="Q105" s="2"/>
      <c r="R105" s="191"/>
      <c r="S105" s="51"/>
      <c r="T105" s="51"/>
      <c r="U105" s="51"/>
      <c r="V105" s="51"/>
      <c r="W105" s="51"/>
      <c r="X105" s="51"/>
      <c r="Y105" s="51"/>
      <c r="Z105" s="51"/>
      <c r="AA105" s="51"/>
      <c r="AB105" s="51"/>
      <c r="AC105" s="51"/>
      <c r="AD105" s="51"/>
      <c r="AE105" s="51"/>
      <c r="AF105" s="51"/>
      <c r="AG105" s="167"/>
      <c r="AH105" s="2"/>
      <c r="AI105" s="191"/>
      <c r="AJ105" s="51"/>
      <c r="AK105" s="51"/>
      <c r="AL105" s="51"/>
      <c r="AM105" s="51"/>
      <c r="AN105" s="51"/>
      <c r="AO105" s="51"/>
      <c r="AP105" s="51"/>
      <c r="AQ105" s="51"/>
      <c r="AR105" s="51"/>
      <c r="AS105" s="51"/>
      <c r="AT105" s="51"/>
      <c r="AU105" s="51"/>
      <c r="AV105" s="51"/>
      <c r="AW105" s="51"/>
      <c r="AX105" s="167"/>
      <c r="AY105" s="2"/>
      <c r="AZ105" s="191"/>
      <c r="BA105" s="51"/>
      <c r="BB105" s="51"/>
      <c r="BC105" s="51"/>
      <c r="BD105" s="51"/>
      <c r="BE105" s="51"/>
      <c r="BF105" s="51"/>
      <c r="BG105" s="51"/>
      <c r="BH105" s="51"/>
      <c r="BI105" s="51"/>
      <c r="BJ105" s="51"/>
      <c r="BK105" s="51"/>
      <c r="BL105" s="51"/>
      <c r="BM105" s="51"/>
      <c r="BN105" s="51"/>
      <c r="BO105" s="167"/>
      <c r="BP105" s="2"/>
      <c r="BQ105" s="191"/>
      <c r="BR105" s="51"/>
      <c r="BS105" s="51"/>
      <c r="BT105" s="51"/>
      <c r="BU105" s="51"/>
      <c r="BV105" s="51"/>
      <c r="BW105" s="51"/>
      <c r="BX105" s="51"/>
      <c r="BY105" s="51"/>
      <c r="BZ105" s="51"/>
      <c r="CA105" s="51"/>
      <c r="CB105" s="51"/>
      <c r="CC105" s="51"/>
      <c r="CD105" s="51"/>
      <c r="CE105" s="51"/>
      <c r="CF105" s="167"/>
      <c r="CG105" s="2"/>
      <c r="CH105" s="191"/>
      <c r="CI105" s="51"/>
      <c r="CJ105" s="51"/>
      <c r="CK105" s="51"/>
      <c r="CL105" s="51"/>
      <c r="CM105" s="51"/>
      <c r="CN105" s="51"/>
      <c r="CO105" s="51"/>
      <c r="CP105" s="51"/>
      <c r="CQ105" s="51"/>
      <c r="CR105" s="51"/>
      <c r="CS105" s="51"/>
      <c r="CT105" s="51"/>
      <c r="CU105" s="51"/>
      <c r="CV105" s="51"/>
      <c r="CW105" s="167"/>
      <c r="CX105" s="2"/>
      <c r="CY105" s="191"/>
      <c r="CZ105" s="51"/>
      <c r="DA105" s="51"/>
      <c r="DB105" s="51"/>
      <c r="DC105" s="51"/>
      <c r="DD105" s="51"/>
      <c r="DE105" s="51"/>
      <c r="DF105" s="51"/>
      <c r="DG105" s="51"/>
      <c r="DH105" s="51"/>
      <c r="DI105" s="51"/>
      <c r="DJ105" s="51"/>
      <c r="DK105" s="51"/>
      <c r="DL105" s="51"/>
      <c r="DM105" s="51"/>
      <c r="DN105" s="167"/>
      <c r="DO105" s="2"/>
      <c r="DP105" s="191"/>
      <c r="DQ105" s="51"/>
      <c r="DR105" s="51"/>
      <c r="DS105" s="51"/>
      <c r="DT105" s="51"/>
      <c r="DU105" s="51"/>
      <c r="DV105" s="51"/>
      <c r="DW105" s="51"/>
      <c r="DX105" s="51"/>
      <c r="DY105" s="51"/>
      <c r="DZ105" s="51"/>
      <c r="EA105" s="51"/>
      <c r="EB105" s="51"/>
      <c r="EC105" s="51"/>
      <c r="ED105" s="51"/>
      <c r="EE105" s="167"/>
      <c r="EF105" s="2"/>
    </row>
    <row r="106" ht="12.75" customHeight="1">
      <c r="A106" s="191"/>
      <c r="B106" s="51"/>
      <c r="C106" s="51"/>
      <c r="D106" s="51"/>
      <c r="E106" s="51"/>
      <c r="F106" s="51"/>
      <c r="G106" s="51"/>
      <c r="H106" s="51"/>
      <c r="I106" s="51"/>
      <c r="J106" s="51"/>
      <c r="K106" s="51"/>
      <c r="L106" s="51"/>
      <c r="M106" s="51"/>
      <c r="N106" s="51"/>
      <c r="O106" s="51"/>
      <c r="P106" s="167"/>
      <c r="Q106" s="2"/>
      <c r="R106" s="191"/>
      <c r="S106" s="51"/>
      <c r="T106" s="51"/>
      <c r="U106" s="51"/>
      <c r="V106" s="51"/>
      <c r="W106" s="51"/>
      <c r="X106" s="51"/>
      <c r="Y106" s="51"/>
      <c r="Z106" s="51"/>
      <c r="AA106" s="51"/>
      <c r="AB106" s="51"/>
      <c r="AC106" s="51"/>
      <c r="AD106" s="51"/>
      <c r="AE106" s="51"/>
      <c r="AF106" s="51"/>
      <c r="AG106" s="167"/>
      <c r="AH106" s="2"/>
      <c r="AI106" s="191"/>
      <c r="AJ106" s="51"/>
      <c r="AK106" s="51"/>
      <c r="AL106" s="51"/>
      <c r="AM106" s="51"/>
      <c r="AN106" s="51"/>
      <c r="AO106" s="51"/>
      <c r="AP106" s="51"/>
      <c r="AQ106" s="51"/>
      <c r="AR106" s="51"/>
      <c r="AS106" s="51"/>
      <c r="AT106" s="51"/>
      <c r="AU106" s="51"/>
      <c r="AV106" s="51"/>
      <c r="AW106" s="51"/>
      <c r="AX106" s="167"/>
      <c r="AY106" s="2"/>
      <c r="AZ106" s="191"/>
      <c r="BA106" s="51"/>
      <c r="BB106" s="51"/>
      <c r="BC106" s="51"/>
      <c r="BD106" s="51"/>
      <c r="BE106" s="51"/>
      <c r="BF106" s="51"/>
      <c r="BG106" s="51"/>
      <c r="BH106" s="51"/>
      <c r="BI106" s="51"/>
      <c r="BJ106" s="51"/>
      <c r="BK106" s="51"/>
      <c r="BL106" s="51"/>
      <c r="BM106" s="51"/>
      <c r="BN106" s="51"/>
      <c r="BO106" s="167"/>
      <c r="BP106" s="2"/>
      <c r="BQ106" s="191"/>
      <c r="BR106" s="51"/>
      <c r="BS106" s="51"/>
      <c r="BT106" s="51"/>
      <c r="BU106" s="51"/>
      <c r="BV106" s="51"/>
      <c r="BW106" s="51"/>
      <c r="BX106" s="51"/>
      <c r="BY106" s="51"/>
      <c r="BZ106" s="51"/>
      <c r="CA106" s="51"/>
      <c r="CB106" s="51"/>
      <c r="CC106" s="51"/>
      <c r="CD106" s="51"/>
      <c r="CE106" s="51"/>
      <c r="CF106" s="167"/>
      <c r="CG106" s="2"/>
      <c r="CH106" s="191"/>
      <c r="CI106" s="51"/>
      <c r="CJ106" s="51"/>
      <c r="CK106" s="51"/>
      <c r="CL106" s="51"/>
      <c r="CM106" s="51"/>
      <c r="CN106" s="51"/>
      <c r="CO106" s="51"/>
      <c r="CP106" s="51"/>
      <c r="CQ106" s="51"/>
      <c r="CR106" s="51"/>
      <c r="CS106" s="51"/>
      <c r="CT106" s="51"/>
      <c r="CU106" s="51"/>
      <c r="CV106" s="51"/>
      <c r="CW106" s="167"/>
      <c r="CX106" s="2"/>
      <c r="CY106" s="191"/>
      <c r="CZ106" s="51"/>
      <c r="DA106" s="51"/>
      <c r="DB106" s="51"/>
      <c r="DC106" s="51"/>
      <c r="DD106" s="51"/>
      <c r="DE106" s="51"/>
      <c r="DF106" s="51"/>
      <c r="DG106" s="51"/>
      <c r="DH106" s="51"/>
      <c r="DI106" s="51"/>
      <c r="DJ106" s="51"/>
      <c r="DK106" s="51"/>
      <c r="DL106" s="51"/>
      <c r="DM106" s="51"/>
      <c r="DN106" s="167"/>
      <c r="DO106" s="2"/>
      <c r="DP106" s="191"/>
      <c r="DQ106" s="51"/>
      <c r="DR106" s="51"/>
      <c r="DS106" s="51"/>
      <c r="DT106" s="51"/>
      <c r="DU106" s="51"/>
      <c r="DV106" s="51"/>
      <c r="DW106" s="51"/>
      <c r="DX106" s="51"/>
      <c r="DY106" s="51"/>
      <c r="DZ106" s="51"/>
      <c r="EA106" s="51"/>
      <c r="EB106" s="51"/>
      <c r="EC106" s="51"/>
      <c r="ED106" s="51"/>
      <c r="EE106" s="167"/>
      <c r="EF106" s="2"/>
    </row>
    <row r="107" ht="12.75" customHeight="1">
      <c r="A107" s="191"/>
      <c r="B107" s="51"/>
      <c r="C107" s="51"/>
      <c r="D107" s="51"/>
      <c r="E107" s="51"/>
      <c r="F107" s="51"/>
      <c r="G107" s="51"/>
      <c r="H107" s="51"/>
      <c r="I107" s="51"/>
      <c r="J107" s="51"/>
      <c r="K107" s="51"/>
      <c r="L107" s="51"/>
      <c r="M107" s="51"/>
      <c r="N107" s="51"/>
      <c r="O107" s="51"/>
      <c r="P107" s="167"/>
      <c r="Q107" s="2"/>
      <c r="R107" s="191"/>
      <c r="S107" s="51"/>
      <c r="T107" s="51"/>
      <c r="U107" s="51"/>
      <c r="V107" s="51"/>
      <c r="W107" s="51"/>
      <c r="X107" s="51"/>
      <c r="Y107" s="51"/>
      <c r="Z107" s="51"/>
      <c r="AA107" s="51"/>
      <c r="AB107" s="51"/>
      <c r="AC107" s="51"/>
      <c r="AD107" s="51"/>
      <c r="AE107" s="51"/>
      <c r="AF107" s="51"/>
      <c r="AG107" s="167"/>
      <c r="AH107" s="2"/>
      <c r="AI107" s="191"/>
      <c r="AJ107" s="51"/>
      <c r="AK107" s="51"/>
      <c r="AL107" s="51"/>
      <c r="AM107" s="51"/>
      <c r="AN107" s="51"/>
      <c r="AO107" s="51"/>
      <c r="AP107" s="51"/>
      <c r="AQ107" s="51"/>
      <c r="AR107" s="51"/>
      <c r="AS107" s="51"/>
      <c r="AT107" s="51"/>
      <c r="AU107" s="51"/>
      <c r="AV107" s="51"/>
      <c r="AW107" s="51"/>
      <c r="AX107" s="167"/>
      <c r="AY107" s="2"/>
      <c r="AZ107" s="191"/>
      <c r="BA107" s="51"/>
      <c r="BB107" s="51"/>
      <c r="BC107" s="51"/>
      <c r="BD107" s="51"/>
      <c r="BE107" s="51"/>
      <c r="BF107" s="51"/>
      <c r="BG107" s="51"/>
      <c r="BH107" s="51"/>
      <c r="BI107" s="51"/>
      <c r="BJ107" s="51"/>
      <c r="BK107" s="51"/>
      <c r="BL107" s="51"/>
      <c r="BM107" s="51"/>
      <c r="BN107" s="51"/>
      <c r="BO107" s="167"/>
      <c r="BP107" s="2"/>
      <c r="BQ107" s="191"/>
      <c r="BR107" s="51"/>
      <c r="BS107" s="51"/>
      <c r="BT107" s="51"/>
      <c r="BU107" s="51"/>
      <c r="BV107" s="51"/>
      <c r="BW107" s="51"/>
      <c r="BX107" s="51"/>
      <c r="BY107" s="51"/>
      <c r="BZ107" s="51"/>
      <c r="CA107" s="51"/>
      <c r="CB107" s="51"/>
      <c r="CC107" s="51"/>
      <c r="CD107" s="51"/>
      <c r="CE107" s="51"/>
      <c r="CF107" s="167"/>
      <c r="CG107" s="2"/>
      <c r="CH107" s="191"/>
      <c r="CI107" s="51"/>
      <c r="CJ107" s="51"/>
      <c r="CK107" s="51"/>
      <c r="CL107" s="51"/>
      <c r="CM107" s="51"/>
      <c r="CN107" s="51"/>
      <c r="CO107" s="51"/>
      <c r="CP107" s="51"/>
      <c r="CQ107" s="51"/>
      <c r="CR107" s="51"/>
      <c r="CS107" s="51"/>
      <c r="CT107" s="51"/>
      <c r="CU107" s="51"/>
      <c r="CV107" s="51"/>
      <c r="CW107" s="167"/>
      <c r="CX107" s="2"/>
      <c r="CY107" s="191"/>
      <c r="CZ107" s="51"/>
      <c r="DA107" s="51"/>
      <c r="DB107" s="51"/>
      <c r="DC107" s="51"/>
      <c r="DD107" s="51"/>
      <c r="DE107" s="51"/>
      <c r="DF107" s="51"/>
      <c r="DG107" s="51"/>
      <c r="DH107" s="51"/>
      <c r="DI107" s="51"/>
      <c r="DJ107" s="51"/>
      <c r="DK107" s="51"/>
      <c r="DL107" s="51"/>
      <c r="DM107" s="51"/>
      <c r="DN107" s="167"/>
      <c r="DO107" s="2"/>
      <c r="DP107" s="191"/>
      <c r="DQ107" s="51"/>
      <c r="DR107" s="51"/>
      <c r="DS107" s="51"/>
      <c r="DT107" s="51"/>
      <c r="DU107" s="51"/>
      <c r="DV107" s="51"/>
      <c r="DW107" s="51"/>
      <c r="DX107" s="51"/>
      <c r="DY107" s="51"/>
      <c r="DZ107" s="51"/>
      <c r="EA107" s="51"/>
      <c r="EB107" s="51"/>
      <c r="EC107" s="51"/>
      <c r="ED107" s="51"/>
      <c r="EE107" s="167"/>
      <c r="EF107" s="2"/>
    </row>
    <row r="108" ht="12.75" customHeight="1">
      <c r="A108" s="191"/>
      <c r="B108" s="51"/>
      <c r="C108" s="51"/>
      <c r="D108" s="51"/>
      <c r="E108" s="51"/>
      <c r="F108" s="51"/>
      <c r="G108" s="51"/>
      <c r="H108" s="51"/>
      <c r="I108" s="51"/>
      <c r="J108" s="51"/>
      <c r="K108" s="51"/>
      <c r="L108" s="51"/>
      <c r="M108" s="51"/>
      <c r="N108" s="51"/>
      <c r="O108" s="51"/>
      <c r="P108" s="167"/>
      <c r="Q108" s="2"/>
      <c r="R108" s="191"/>
      <c r="S108" s="51"/>
      <c r="T108" s="51"/>
      <c r="U108" s="51"/>
      <c r="V108" s="51"/>
      <c r="W108" s="51"/>
      <c r="X108" s="51"/>
      <c r="Y108" s="51"/>
      <c r="Z108" s="51"/>
      <c r="AA108" s="51"/>
      <c r="AB108" s="51"/>
      <c r="AC108" s="51"/>
      <c r="AD108" s="51"/>
      <c r="AE108" s="51"/>
      <c r="AF108" s="51"/>
      <c r="AG108" s="167"/>
      <c r="AH108" s="2"/>
      <c r="AI108" s="191"/>
      <c r="AJ108" s="51"/>
      <c r="AK108" s="51"/>
      <c r="AL108" s="51"/>
      <c r="AM108" s="51"/>
      <c r="AN108" s="51"/>
      <c r="AO108" s="51"/>
      <c r="AP108" s="51"/>
      <c r="AQ108" s="51"/>
      <c r="AR108" s="51"/>
      <c r="AS108" s="51"/>
      <c r="AT108" s="51"/>
      <c r="AU108" s="51"/>
      <c r="AV108" s="51"/>
      <c r="AW108" s="51"/>
      <c r="AX108" s="167"/>
      <c r="AY108" s="2"/>
      <c r="AZ108" s="191"/>
      <c r="BA108" s="51"/>
      <c r="BB108" s="51"/>
      <c r="BC108" s="51"/>
      <c r="BD108" s="51"/>
      <c r="BE108" s="51"/>
      <c r="BF108" s="51"/>
      <c r="BG108" s="51"/>
      <c r="BH108" s="51"/>
      <c r="BI108" s="51"/>
      <c r="BJ108" s="51"/>
      <c r="BK108" s="51"/>
      <c r="BL108" s="51"/>
      <c r="BM108" s="51"/>
      <c r="BN108" s="51"/>
      <c r="BO108" s="167"/>
      <c r="BP108" s="2"/>
      <c r="BQ108" s="191"/>
      <c r="BR108" s="51"/>
      <c r="BS108" s="51"/>
      <c r="BT108" s="51"/>
      <c r="BU108" s="51"/>
      <c r="BV108" s="51"/>
      <c r="BW108" s="51"/>
      <c r="BX108" s="51"/>
      <c r="BY108" s="51"/>
      <c r="BZ108" s="51"/>
      <c r="CA108" s="51"/>
      <c r="CB108" s="51"/>
      <c r="CC108" s="51"/>
      <c r="CD108" s="51"/>
      <c r="CE108" s="51"/>
      <c r="CF108" s="167"/>
      <c r="CG108" s="2"/>
      <c r="CH108" s="191"/>
      <c r="CI108" s="51"/>
      <c r="CJ108" s="51"/>
      <c r="CK108" s="51"/>
      <c r="CL108" s="51"/>
      <c r="CM108" s="51"/>
      <c r="CN108" s="51"/>
      <c r="CO108" s="51"/>
      <c r="CP108" s="51"/>
      <c r="CQ108" s="51"/>
      <c r="CR108" s="51"/>
      <c r="CS108" s="51"/>
      <c r="CT108" s="51"/>
      <c r="CU108" s="51"/>
      <c r="CV108" s="51"/>
      <c r="CW108" s="167"/>
      <c r="CX108" s="2"/>
      <c r="CY108" s="191"/>
      <c r="CZ108" s="51"/>
      <c r="DA108" s="51"/>
      <c r="DB108" s="51"/>
      <c r="DC108" s="51"/>
      <c r="DD108" s="51"/>
      <c r="DE108" s="51"/>
      <c r="DF108" s="51"/>
      <c r="DG108" s="51"/>
      <c r="DH108" s="51"/>
      <c r="DI108" s="51"/>
      <c r="DJ108" s="51"/>
      <c r="DK108" s="51"/>
      <c r="DL108" s="51"/>
      <c r="DM108" s="51"/>
      <c r="DN108" s="167"/>
      <c r="DO108" s="2"/>
      <c r="DP108" s="191"/>
      <c r="DQ108" s="51"/>
      <c r="DR108" s="51"/>
      <c r="DS108" s="51"/>
      <c r="DT108" s="51"/>
      <c r="DU108" s="51"/>
      <c r="DV108" s="51"/>
      <c r="DW108" s="51"/>
      <c r="DX108" s="51"/>
      <c r="DY108" s="51"/>
      <c r="DZ108" s="51"/>
      <c r="EA108" s="51"/>
      <c r="EB108" s="51"/>
      <c r="EC108" s="51"/>
      <c r="ED108" s="51"/>
      <c r="EE108" s="167"/>
      <c r="EF108" s="2"/>
    </row>
    <row r="109" ht="12.75" customHeight="1">
      <c r="A109" s="191"/>
      <c r="B109" s="51"/>
      <c r="C109" s="51"/>
      <c r="D109" s="51"/>
      <c r="E109" s="51"/>
      <c r="F109" s="51"/>
      <c r="G109" s="51"/>
      <c r="H109" s="51"/>
      <c r="I109" s="51"/>
      <c r="J109" s="51"/>
      <c r="K109" s="51"/>
      <c r="L109" s="51"/>
      <c r="M109" s="51"/>
      <c r="N109" s="51"/>
      <c r="O109" s="51"/>
      <c r="P109" s="167"/>
      <c r="Q109" s="2"/>
      <c r="R109" s="191"/>
      <c r="S109" s="51"/>
      <c r="T109" s="51"/>
      <c r="U109" s="51"/>
      <c r="V109" s="51"/>
      <c r="W109" s="51"/>
      <c r="X109" s="51"/>
      <c r="Y109" s="51"/>
      <c r="Z109" s="51"/>
      <c r="AA109" s="51"/>
      <c r="AB109" s="51"/>
      <c r="AC109" s="51"/>
      <c r="AD109" s="51"/>
      <c r="AE109" s="51"/>
      <c r="AF109" s="51"/>
      <c r="AG109" s="167"/>
      <c r="AH109" s="2"/>
      <c r="AI109" s="191"/>
      <c r="AJ109" s="51"/>
      <c r="AK109" s="51"/>
      <c r="AL109" s="51"/>
      <c r="AM109" s="51"/>
      <c r="AN109" s="51"/>
      <c r="AO109" s="51"/>
      <c r="AP109" s="51"/>
      <c r="AQ109" s="51"/>
      <c r="AR109" s="51"/>
      <c r="AS109" s="51"/>
      <c r="AT109" s="51"/>
      <c r="AU109" s="51"/>
      <c r="AV109" s="51"/>
      <c r="AW109" s="51"/>
      <c r="AX109" s="167"/>
      <c r="AY109" s="2"/>
      <c r="AZ109" s="191"/>
      <c r="BA109" s="51"/>
      <c r="BB109" s="51"/>
      <c r="BC109" s="51"/>
      <c r="BD109" s="51"/>
      <c r="BE109" s="51"/>
      <c r="BF109" s="51"/>
      <c r="BG109" s="51"/>
      <c r="BH109" s="51"/>
      <c r="BI109" s="51"/>
      <c r="BJ109" s="51"/>
      <c r="BK109" s="51"/>
      <c r="BL109" s="51"/>
      <c r="BM109" s="51"/>
      <c r="BN109" s="51"/>
      <c r="BO109" s="167"/>
      <c r="BP109" s="2"/>
      <c r="BQ109" s="191"/>
      <c r="BR109" s="51"/>
      <c r="BS109" s="51"/>
      <c r="BT109" s="51"/>
      <c r="BU109" s="51"/>
      <c r="BV109" s="51"/>
      <c r="BW109" s="51"/>
      <c r="BX109" s="51"/>
      <c r="BY109" s="51"/>
      <c r="BZ109" s="51"/>
      <c r="CA109" s="51"/>
      <c r="CB109" s="51"/>
      <c r="CC109" s="51"/>
      <c r="CD109" s="51"/>
      <c r="CE109" s="51"/>
      <c r="CF109" s="167"/>
      <c r="CG109" s="2"/>
      <c r="CH109" s="191"/>
      <c r="CI109" s="51"/>
      <c r="CJ109" s="51"/>
      <c r="CK109" s="51"/>
      <c r="CL109" s="51"/>
      <c r="CM109" s="51"/>
      <c r="CN109" s="51"/>
      <c r="CO109" s="51"/>
      <c r="CP109" s="51"/>
      <c r="CQ109" s="51"/>
      <c r="CR109" s="51"/>
      <c r="CS109" s="51"/>
      <c r="CT109" s="51"/>
      <c r="CU109" s="51"/>
      <c r="CV109" s="51"/>
      <c r="CW109" s="167"/>
      <c r="CX109" s="2"/>
      <c r="CY109" s="191"/>
      <c r="CZ109" s="51"/>
      <c r="DA109" s="51"/>
      <c r="DB109" s="51"/>
      <c r="DC109" s="51"/>
      <c r="DD109" s="51"/>
      <c r="DE109" s="51"/>
      <c r="DF109" s="51"/>
      <c r="DG109" s="51"/>
      <c r="DH109" s="51"/>
      <c r="DI109" s="51"/>
      <c r="DJ109" s="51"/>
      <c r="DK109" s="51"/>
      <c r="DL109" s="51"/>
      <c r="DM109" s="51"/>
      <c r="DN109" s="167"/>
      <c r="DO109" s="2"/>
      <c r="DP109" s="191"/>
      <c r="DQ109" s="51"/>
      <c r="DR109" s="51"/>
      <c r="DS109" s="51"/>
      <c r="DT109" s="51"/>
      <c r="DU109" s="51"/>
      <c r="DV109" s="51"/>
      <c r="DW109" s="51"/>
      <c r="DX109" s="51"/>
      <c r="DY109" s="51"/>
      <c r="DZ109" s="51"/>
      <c r="EA109" s="51"/>
      <c r="EB109" s="51"/>
      <c r="EC109" s="51"/>
      <c r="ED109" s="51"/>
      <c r="EE109" s="167"/>
      <c r="EF109" s="2"/>
    </row>
    <row r="110" ht="12.75" customHeight="1">
      <c r="A110" s="191"/>
      <c r="B110" s="51"/>
      <c r="C110" s="51"/>
      <c r="D110" s="51"/>
      <c r="E110" s="51"/>
      <c r="F110" s="51"/>
      <c r="G110" s="51"/>
      <c r="H110" s="51"/>
      <c r="I110" s="51"/>
      <c r="J110" s="51"/>
      <c r="K110" s="51"/>
      <c r="L110" s="51"/>
      <c r="M110" s="51"/>
      <c r="N110" s="51"/>
      <c r="O110" s="51"/>
      <c r="P110" s="167"/>
      <c r="Q110" s="2"/>
      <c r="R110" s="191"/>
      <c r="S110" s="51"/>
      <c r="T110" s="51"/>
      <c r="U110" s="51"/>
      <c r="V110" s="51"/>
      <c r="W110" s="51"/>
      <c r="X110" s="51"/>
      <c r="Y110" s="51"/>
      <c r="Z110" s="51"/>
      <c r="AA110" s="51"/>
      <c r="AB110" s="51"/>
      <c r="AC110" s="51"/>
      <c r="AD110" s="51"/>
      <c r="AE110" s="51"/>
      <c r="AF110" s="51"/>
      <c r="AG110" s="167"/>
      <c r="AH110" s="2"/>
      <c r="AI110" s="191"/>
      <c r="AJ110" s="51"/>
      <c r="AK110" s="51"/>
      <c r="AL110" s="51"/>
      <c r="AM110" s="51"/>
      <c r="AN110" s="51"/>
      <c r="AO110" s="51"/>
      <c r="AP110" s="51"/>
      <c r="AQ110" s="51"/>
      <c r="AR110" s="51"/>
      <c r="AS110" s="51"/>
      <c r="AT110" s="51"/>
      <c r="AU110" s="51"/>
      <c r="AV110" s="51"/>
      <c r="AW110" s="51"/>
      <c r="AX110" s="167"/>
      <c r="AY110" s="2"/>
      <c r="AZ110" s="191"/>
      <c r="BA110" s="51"/>
      <c r="BB110" s="51"/>
      <c r="BC110" s="51"/>
      <c r="BD110" s="51"/>
      <c r="BE110" s="51"/>
      <c r="BF110" s="51"/>
      <c r="BG110" s="51"/>
      <c r="BH110" s="51"/>
      <c r="BI110" s="51"/>
      <c r="BJ110" s="51"/>
      <c r="BK110" s="51"/>
      <c r="BL110" s="51"/>
      <c r="BM110" s="51"/>
      <c r="BN110" s="51"/>
      <c r="BO110" s="167"/>
      <c r="BP110" s="2"/>
      <c r="BQ110" s="191"/>
      <c r="BR110" s="51"/>
      <c r="BS110" s="51"/>
      <c r="BT110" s="51"/>
      <c r="BU110" s="51"/>
      <c r="BV110" s="51"/>
      <c r="BW110" s="51"/>
      <c r="BX110" s="51"/>
      <c r="BY110" s="51"/>
      <c r="BZ110" s="51"/>
      <c r="CA110" s="51"/>
      <c r="CB110" s="51"/>
      <c r="CC110" s="51"/>
      <c r="CD110" s="51"/>
      <c r="CE110" s="51"/>
      <c r="CF110" s="167"/>
      <c r="CG110" s="2"/>
      <c r="CH110" s="191"/>
      <c r="CI110" s="51"/>
      <c r="CJ110" s="51"/>
      <c r="CK110" s="51"/>
      <c r="CL110" s="51"/>
      <c r="CM110" s="51"/>
      <c r="CN110" s="51"/>
      <c r="CO110" s="51"/>
      <c r="CP110" s="51"/>
      <c r="CQ110" s="51"/>
      <c r="CR110" s="51"/>
      <c r="CS110" s="51"/>
      <c r="CT110" s="51"/>
      <c r="CU110" s="51"/>
      <c r="CV110" s="51"/>
      <c r="CW110" s="167"/>
      <c r="CX110" s="2"/>
      <c r="CY110" s="191"/>
      <c r="CZ110" s="51"/>
      <c r="DA110" s="51"/>
      <c r="DB110" s="51"/>
      <c r="DC110" s="51"/>
      <c r="DD110" s="51"/>
      <c r="DE110" s="51"/>
      <c r="DF110" s="51"/>
      <c r="DG110" s="51"/>
      <c r="DH110" s="51"/>
      <c r="DI110" s="51"/>
      <c r="DJ110" s="51"/>
      <c r="DK110" s="51"/>
      <c r="DL110" s="51"/>
      <c r="DM110" s="51"/>
      <c r="DN110" s="167"/>
      <c r="DO110" s="2"/>
      <c r="DP110" s="191"/>
      <c r="DQ110" s="51"/>
      <c r="DR110" s="51"/>
      <c r="DS110" s="51"/>
      <c r="DT110" s="51"/>
      <c r="DU110" s="51"/>
      <c r="DV110" s="51"/>
      <c r="DW110" s="51"/>
      <c r="DX110" s="51"/>
      <c r="DY110" s="51"/>
      <c r="DZ110" s="51"/>
      <c r="EA110" s="51"/>
      <c r="EB110" s="51"/>
      <c r="EC110" s="51"/>
      <c r="ED110" s="51"/>
      <c r="EE110" s="167"/>
      <c r="EF110" s="2"/>
    </row>
    <row r="111" ht="12.75" customHeight="1">
      <c r="A111" s="191"/>
      <c r="B111" s="51"/>
      <c r="C111" s="51"/>
      <c r="D111" s="51"/>
      <c r="E111" s="51"/>
      <c r="F111" s="51"/>
      <c r="G111" s="51"/>
      <c r="H111" s="51"/>
      <c r="I111" s="51"/>
      <c r="J111" s="51"/>
      <c r="K111" s="51"/>
      <c r="L111" s="51"/>
      <c r="M111" s="51"/>
      <c r="N111" s="51"/>
      <c r="O111" s="51"/>
      <c r="P111" s="167"/>
      <c r="Q111" s="2"/>
      <c r="R111" s="191"/>
      <c r="S111" s="51"/>
      <c r="T111" s="51"/>
      <c r="U111" s="51"/>
      <c r="V111" s="51"/>
      <c r="W111" s="51"/>
      <c r="X111" s="51"/>
      <c r="Y111" s="51"/>
      <c r="Z111" s="51"/>
      <c r="AA111" s="51"/>
      <c r="AB111" s="51"/>
      <c r="AC111" s="51"/>
      <c r="AD111" s="51"/>
      <c r="AE111" s="51"/>
      <c r="AF111" s="51"/>
      <c r="AG111" s="167"/>
      <c r="AH111" s="2"/>
      <c r="AI111" s="191"/>
      <c r="AJ111" s="51"/>
      <c r="AK111" s="51"/>
      <c r="AL111" s="51"/>
      <c r="AM111" s="51"/>
      <c r="AN111" s="51"/>
      <c r="AO111" s="51"/>
      <c r="AP111" s="51"/>
      <c r="AQ111" s="51"/>
      <c r="AR111" s="51"/>
      <c r="AS111" s="51"/>
      <c r="AT111" s="51"/>
      <c r="AU111" s="51"/>
      <c r="AV111" s="51"/>
      <c r="AW111" s="51"/>
      <c r="AX111" s="167"/>
      <c r="AY111" s="2"/>
      <c r="AZ111" s="191"/>
      <c r="BA111" s="51"/>
      <c r="BB111" s="51"/>
      <c r="BC111" s="51"/>
      <c r="BD111" s="51"/>
      <c r="BE111" s="51"/>
      <c r="BF111" s="51"/>
      <c r="BG111" s="51"/>
      <c r="BH111" s="51"/>
      <c r="BI111" s="51"/>
      <c r="BJ111" s="51"/>
      <c r="BK111" s="51"/>
      <c r="BL111" s="51"/>
      <c r="BM111" s="51"/>
      <c r="BN111" s="51"/>
      <c r="BO111" s="167"/>
      <c r="BP111" s="2"/>
      <c r="BQ111" s="191"/>
      <c r="BR111" s="51"/>
      <c r="BS111" s="51"/>
      <c r="BT111" s="51"/>
      <c r="BU111" s="51"/>
      <c r="BV111" s="51"/>
      <c r="BW111" s="51"/>
      <c r="BX111" s="51"/>
      <c r="BY111" s="51"/>
      <c r="BZ111" s="51"/>
      <c r="CA111" s="51"/>
      <c r="CB111" s="51"/>
      <c r="CC111" s="51"/>
      <c r="CD111" s="51"/>
      <c r="CE111" s="51"/>
      <c r="CF111" s="167"/>
      <c r="CG111" s="2"/>
      <c r="CH111" s="191"/>
      <c r="CI111" s="51"/>
      <c r="CJ111" s="51"/>
      <c r="CK111" s="51"/>
      <c r="CL111" s="51"/>
      <c r="CM111" s="51"/>
      <c r="CN111" s="51"/>
      <c r="CO111" s="51"/>
      <c r="CP111" s="51"/>
      <c r="CQ111" s="51"/>
      <c r="CR111" s="51"/>
      <c r="CS111" s="51"/>
      <c r="CT111" s="51"/>
      <c r="CU111" s="51"/>
      <c r="CV111" s="51"/>
      <c r="CW111" s="167"/>
      <c r="CX111" s="2"/>
      <c r="CY111" s="191"/>
      <c r="CZ111" s="51"/>
      <c r="DA111" s="51"/>
      <c r="DB111" s="51"/>
      <c r="DC111" s="51"/>
      <c r="DD111" s="51"/>
      <c r="DE111" s="51"/>
      <c r="DF111" s="51"/>
      <c r="DG111" s="51"/>
      <c r="DH111" s="51"/>
      <c r="DI111" s="51"/>
      <c r="DJ111" s="51"/>
      <c r="DK111" s="51"/>
      <c r="DL111" s="51"/>
      <c r="DM111" s="51"/>
      <c r="DN111" s="167"/>
      <c r="DO111" s="2"/>
      <c r="DP111" s="191"/>
      <c r="DQ111" s="51"/>
      <c r="DR111" s="51"/>
      <c r="DS111" s="51"/>
      <c r="DT111" s="51"/>
      <c r="DU111" s="51"/>
      <c r="DV111" s="51"/>
      <c r="DW111" s="51"/>
      <c r="DX111" s="51"/>
      <c r="DY111" s="51"/>
      <c r="DZ111" s="51"/>
      <c r="EA111" s="51"/>
      <c r="EB111" s="51"/>
      <c r="EC111" s="51"/>
      <c r="ED111" s="51"/>
      <c r="EE111" s="167"/>
      <c r="EF111" s="2"/>
    </row>
    <row r="112" ht="12.75" customHeight="1">
      <c r="A112" s="191"/>
      <c r="B112" s="51"/>
      <c r="C112" s="51"/>
      <c r="D112" s="51"/>
      <c r="E112" s="51"/>
      <c r="F112" s="51"/>
      <c r="G112" s="51"/>
      <c r="H112" s="51"/>
      <c r="I112" s="51"/>
      <c r="J112" s="51"/>
      <c r="K112" s="51"/>
      <c r="L112" s="51"/>
      <c r="M112" s="51"/>
      <c r="N112" s="51"/>
      <c r="O112" s="51"/>
      <c r="P112" s="167"/>
      <c r="Q112" s="2"/>
      <c r="R112" s="191"/>
      <c r="S112" s="51"/>
      <c r="T112" s="51"/>
      <c r="U112" s="51"/>
      <c r="V112" s="51"/>
      <c r="W112" s="51"/>
      <c r="X112" s="51"/>
      <c r="Y112" s="51"/>
      <c r="Z112" s="51"/>
      <c r="AA112" s="51"/>
      <c r="AB112" s="51"/>
      <c r="AC112" s="51"/>
      <c r="AD112" s="51"/>
      <c r="AE112" s="51"/>
      <c r="AF112" s="51"/>
      <c r="AG112" s="167"/>
      <c r="AH112" s="2"/>
      <c r="AI112" s="191"/>
      <c r="AJ112" s="51"/>
      <c r="AK112" s="51"/>
      <c r="AL112" s="51"/>
      <c r="AM112" s="51"/>
      <c r="AN112" s="51"/>
      <c r="AO112" s="51"/>
      <c r="AP112" s="51"/>
      <c r="AQ112" s="51"/>
      <c r="AR112" s="51"/>
      <c r="AS112" s="51"/>
      <c r="AT112" s="51"/>
      <c r="AU112" s="51"/>
      <c r="AV112" s="51"/>
      <c r="AW112" s="51"/>
      <c r="AX112" s="167"/>
      <c r="AY112" s="2"/>
      <c r="AZ112" s="191"/>
      <c r="BA112" s="51"/>
      <c r="BB112" s="51"/>
      <c r="BC112" s="51"/>
      <c r="BD112" s="51"/>
      <c r="BE112" s="51"/>
      <c r="BF112" s="51"/>
      <c r="BG112" s="51"/>
      <c r="BH112" s="51"/>
      <c r="BI112" s="51"/>
      <c r="BJ112" s="51"/>
      <c r="BK112" s="51"/>
      <c r="BL112" s="51"/>
      <c r="BM112" s="51"/>
      <c r="BN112" s="51"/>
      <c r="BO112" s="167"/>
      <c r="BP112" s="2"/>
      <c r="BQ112" s="191"/>
      <c r="BR112" s="51"/>
      <c r="BS112" s="51"/>
      <c r="BT112" s="51"/>
      <c r="BU112" s="51"/>
      <c r="BV112" s="51"/>
      <c r="BW112" s="51"/>
      <c r="BX112" s="51"/>
      <c r="BY112" s="51"/>
      <c r="BZ112" s="51"/>
      <c r="CA112" s="51"/>
      <c r="CB112" s="51"/>
      <c r="CC112" s="51"/>
      <c r="CD112" s="51"/>
      <c r="CE112" s="51"/>
      <c r="CF112" s="167"/>
      <c r="CG112" s="2"/>
      <c r="CH112" s="191"/>
      <c r="CI112" s="51"/>
      <c r="CJ112" s="51"/>
      <c r="CK112" s="51"/>
      <c r="CL112" s="51"/>
      <c r="CM112" s="51"/>
      <c r="CN112" s="51"/>
      <c r="CO112" s="51"/>
      <c r="CP112" s="51"/>
      <c r="CQ112" s="51"/>
      <c r="CR112" s="51"/>
      <c r="CS112" s="51"/>
      <c r="CT112" s="51"/>
      <c r="CU112" s="51"/>
      <c r="CV112" s="51"/>
      <c r="CW112" s="167"/>
      <c r="CX112" s="2"/>
      <c r="CY112" s="191"/>
      <c r="CZ112" s="51"/>
      <c r="DA112" s="51"/>
      <c r="DB112" s="51"/>
      <c r="DC112" s="51"/>
      <c r="DD112" s="51"/>
      <c r="DE112" s="51"/>
      <c r="DF112" s="51"/>
      <c r="DG112" s="51"/>
      <c r="DH112" s="51"/>
      <c r="DI112" s="51"/>
      <c r="DJ112" s="51"/>
      <c r="DK112" s="51"/>
      <c r="DL112" s="51"/>
      <c r="DM112" s="51"/>
      <c r="DN112" s="167"/>
      <c r="DO112" s="2"/>
      <c r="DP112" s="191"/>
      <c r="DQ112" s="51"/>
      <c r="DR112" s="51"/>
      <c r="DS112" s="51"/>
      <c r="DT112" s="51"/>
      <c r="DU112" s="51"/>
      <c r="DV112" s="51"/>
      <c r="DW112" s="51"/>
      <c r="DX112" s="51"/>
      <c r="DY112" s="51"/>
      <c r="DZ112" s="51"/>
      <c r="EA112" s="51"/>
      <c r="EB112" s="51"/>
      <c r="EC112" s="51"/>
      <c r="ED112" s="51"/>
      <c r="EE112" s="167"/>
      <c r="EF112" s="2"/>
    </row>
    <row r="113" ht="12.75" customHeight="1">
      <c r="A113" s="191"/>
      <c r="B113" s="51"/>
      <c r="C113" s="51"/>
      <c r="D113" s="51"/>
      <c r="E113" s="51"/>
      <c r="F113" s="51"/>
      <c r="G113" s="51"/>
      <c r="H113" s="51"/>
      <c r="I113" s="51"/>
      <c r="J113" s="51"/>
      <c r="K113" s="51"/>
      <c r="L113" s="51"/>
      <c r="M113" s="51"/>
      <c r="N113" s="51"/>
      <c r="O113" s="51"/>
      <c r="P113" s="167"/>
      <c r="Q113" s="2"/>
      <c r="R113" s="191"/>
      <c r="S113" s="51"/>
      <c r="T113" s="51"/>
      <c r="U113" s="51"/>
      <c r="V113" s="51"/>
      <c r="W113" s="51"/>
      <c r="X113" s="51"/>
      <c r="Y113" s="51"/>
      <c r="Z113" s="51"/>
      <c r="AA113" s="51"/>
      <c r="AB113" s="51"/>
      <c r="AC113" s="51"/>
      <c r="AD113" s="51"/>
      <c r="AE113" s="51"/>
      <c r="AF113" s="51"/>
      <c r="AG113" s="167"/>
      <c r="AH113" s="2"/>
      <c r="AI113" s="191"/>
      <c r="AJ113" s="51"/>
      <c r="AK113" s="51"/>
      <c r="AL113" s="51"/>
      <c r="AM113" s="51"/>
      <c r="AN113" s="51"/>
      <c r="AO113" s="51"/>
      <c r="AP113" s="51"/>
      <c r="AQ113" s="51"/>
      <c r="AR113" s="51"/>
      <c r="AS113" s="51"/>
      <c r="AT113" s="51"/>
      <c r="AU113" s="51"/>
      <c r="AV113" s="51"/>
      <c r="AW113" s="51"/>
      <c r="AX113" s="167"/>
      <c r="AY113" s="2"/>
      <c r="AZ113" s="191"/>
      <c r="BA113" s="51"/>
      <c r="BB113" s="51"/>
      <c r="BC113" s="51"/>
      <c r="BD113" s="51"/>
      <c r="BE113" s="51"/>
      <c r="BF113" s="51"/>
      <c r="BG113" s="51"/>
      <c r="BH113" s="51"/>
      <c r="BI113" s="51"/>
      <c r="BJ113" s="51"/>
      <c r="BK113" s="51"/>
      <c r="BL113" s="51"/>
      <c r="BM113" s="51"/>
      <c r="BN113" s="51"/>
      <c r="BO113" s="167"/>
      <c r="BP113" s="2"/>
      <c r="BQ113" s="191"/>
      <c r="BR113" s="51"/>
      <c r="BS113" s="51"/>
      <c r="BT113" s="51"/>
      <c r="BU113" s="51"/>
      <c r="BV113" s="51"/>
      <c r="BW113" s="51"/>
      <c r="BX113" s="51"/>
      <c r="BY113" s="51"/>
      <c r="BZ113" s="51"/>
      <c r="CA113" s="51"/>
      <c r="CB113" s="51"/>
      <c r="CC113" s="51"/>
      <c r="CD113" s="51"/>
      <c r="CE113" s="51"/>
      <c r="CF113" s="167"/>
      <c r="CG113" s="2"/>
      <c r="CH113" s="191"/>
      <c r="CI113" s="51"/>
      <c r="CJ113" s="51"/>
      <c r="CK113" s="51"/>
      <c r="CL113" s="51"/>
      <c r="CM113" s="51"/>
      <c r="CN113" s="51"/>
      <c r="CO113" s="51"/>
      <c r="CP113" s="51"/>
      <c r="CQ113" s="51"/>
      <c r="CR113" s="51"/>
      <c r="CS113" s="51"/>
      <c r="CT113" s="51"/>
      <c r="CU113" s="51"/>
      <c r="CV113" s="51"/>
      <c r="CW113" s="167"/>
      <c r="CX113" s="2"/>
      <c r="CY113" s="191"/>
      <c r="CZ113" s="51"/>
      <c r="DA113" s="51"/>
      <c r="DB113" s="51"/>
      <c r="DC113" s="51"/>
      <c r="DD113" s="51"/>
      <c r="DE113" s="51"/>
      <c r="DF113" s="51"/>
      <c r="DG113" s="51"/>
      <c r="DH113" s="51"/>
      <c r="DI113" s="51"/>
      <c r="DJ113" s="51"/>
      <c r="DK113" s="51"/>
      <c r="DL113" s="51"/>
      <c r="DM113" s="51"/>
      <c r="DN113" s="167"/>
      <c r="DO113" s="2"/>
      <c r="DP113" s="191"/>
      <c r="DQ113" s="51"/>
      <c r="DR113" s="51"/>
      <c r="DS113" s="51"/>
      <c r="DT113" s="51"/>
      <c r="DU113" s="51"/>
      <c r="DV113" s="51"/>
      <c r="DW113" s="51"/>
      <c r="DX113" s="51"/>
      <c r="DY113" s="51"/>
      <c r="DZ113" s="51"/>
      <c r="EA113" s="51"/>
      <c r="EB113" s="51"/>
      <c r="EC113" s="51"/>
      <c r="ED113" s="51"/>
      <c r="EE113" s="167"/>
      <c r="EF113" s="2"/>
    </row>
    <row r="114" ht="12.75" customHeight="1">
      <c r="A114" s="191"/>
      <c r="B114" s="51"/>
      <c r="C114" s="51"/>
      <c r="D114" s="51"/>
      <c r="E114" s="51"/>
      <c r="F114" s="51"/>
      <c r="G114" s="51"/>
      <c r="H114" s="51"/>
      <c r="I114" s="51"/>
      <c r="J114" s="51"/>
      <c r="K114" s="51"/>
      <c r="L114" s="51"/>
      <c r="M114" s="51"/>
      <c r="N114" s="51"/>
      <c r="O114" s="51"/>
      <c r="P114" s="167"/>
      <c r="Q114" s="2"/>
      <c r="R114" s="191"/>
      <c r="S114" s="51"/>
      <c r="T114" s="51"/>
      <c r="U114" s="51"/>
      <c r="V114" s="51"/>
      <c r="W114" s="51"/>
      <c r="X114" s="51"/>
      <c r="Y114" s="51"/>
      <c r="Z114" s="51"/>
      <c r="AA114" s="51"/>
      <c r="AB114" s="51"/>
      <c r="AC114" s="51"/>
      <c r="AD114" s="51"/>
      <c r="AE114" s="51"/>
      <c r="AF114" s="51"/>
      <c r="AG114" s="167"/>
      <c r="AH114" s="2"/>
      <c r="AI114" s="191"/>
      <c r="AJ114" s="51"/>
      <c r="AK114" s="51"/>
      <c r="AL114" s="51"/>
      <c r="AM114" s="51"/>
      <c r="AN114" s="51"/>
      <c r="AO114" s="51"/>
      <c r="AP114" s="51"/>
      <c r="AQ114" s="51"/>
      <c r="AR114" s="51"/>
      <c r="AS114" s="51"/>
      <c r="AT114" s="51"/>
      <c r="AU114" s="51"/>
      <c r="AV114" s="51"/>
      <c r="AW114" s="51"/>
      <c r="AX114" s="167"/>
      <c r="AY114" s="2"/>
      <c r="AZ114" s="191"/>
      <c r="BA114" s="51"/>
      <c r="BB114" s="51"/>
      <c r="BC114" s="51"/>
      <c r="BD114" s="51"/>
      <c r="BE114" s="51"/>
      <c r="BF114" s="51"/>
      <c r="BG114" s="51"/>
      <c r="BH114" s="51"/>
      <c r="BI114" s="51"/>
      <c r="BJ114" s="51"/>
      <c r="BK114" s="51"/>
      <c r="BL114" s="51"/>
      <c r="BM114" s="51"/>
      <c r="BN114" s="51"/>
      <c r="BO114" s="167"/>
      <c r="BP114" s="2"/>
      <c r="BQ114" s="191"/>
      <c r="BR114" s="51"/>
      <c r="BS114" s="51"/>
      <c r="BT114" s="51"/>
      <c r="BU114" s="51"/>
      <c r="BV114" s="51"/>
      <c r="BW114" s="51"/>
      <c r="BX114" s="51"/>
      <c r="BY114" s="51"/>
      <c r="BZ114" s="51"/>
      <c r="CA114" s="51"/>
      <c r="CB114" s="51"/>
      <c r="CC114" s="51"/>
      <c r="CD114" s="51"/>
      <c r="CE114" s="51"/>
      <c r="CF114" s="167"/>
      <c r="CG114" s="2"/>
      <c r="CH114" s="191"/>
      <c r="CI114" s="51"/>
      <c r="CJ114" s="51"/>
      <c r="CK114" s="51"/>
      <c r="CL114" s="51"/>
      <c r="CM114" s="51"/>
      <c r="CN114" s="51"/>
      <c r="CO114" s="51"/>
      <c r="CP114" s="51"/>
      <c r="CQ114" s="51"/>
      <c r="CR114" s="51"/>
      <c r="CS114" s="51"/>
      <c r="CT114" s="51"/>
      <c r="CU114" s="51"/>
      <c r="CV114" s="51"/>
      <c r="CW114" s="167"/>
      <c r="CX114" s="2"/>
      <c r="CY114" s="191"/>
      <c r="CZ114" s="51"/>
      <c r="DA114" s="51"/>
      <c r="DB114" s="51"/>
      <c r="DC114" s="51"/>
      <c r="DD114" s="51"/>
      <c r="DE114" s="51"/>
      <c r="DF114" s="51"/>
      <c r="DG114" s="51"/>
      <c r="DH114" s="51"/>
      <c r="DI114" s="51"/>
      <c r="DJ114" s="51"/>
      <c r="DK114" s="51"/>
      <c r="DL114" s="51"/>
      <c r="DM114" s="51"/>
      <c r="DN114" s="167"/>
      <c r="DO114" s="2"/>
      <c r="DP114" s="191"/>
      <c r="DQ114" s="51"/>
      <c r="DR114" s="51"/>
      <c r="DS114" s="51"/>
      <c r="DT114" s="51"/>
      <c r="DU114" s="51"/>
      <c r="DV114" s="51"/>
      <c r="DW114" s="51"/>
      <c r="DX114" s="51"/>
      <c r="DY114" s="51"/>
      <c r="DZ114" s="51"/>
      <c r="EA114" s="51"/>
      <c r="EB114" s="51"/>
      <c r="EC114" s="51"/>
      <c r="ED114" s="51"/>
      <c r="EE114" s="167"/>
      <c r="EF114" s="2"/>
    </row>
    <row r="115" ht="12.75" customHeight="1">
      <c r="A115" s="191"/>
      <c r="B115" s="51"/>
      <c r="C115" s="51"/>
      <c r="D115" s="51"/>
      <c r="E115" s="51"/>
      <c r="F115" s="51"/>
      <c r="G115" s="51"/>
      <c r="H115" s="51"/>
      <c r="I115" s="51"/>
      <c r="J115" s="51"/>
      <c r="K115" s="51"/>
      <c r="L115" s="51"/>
      <c r="M115" s="51"/>
      <c r="N115" s="51"/>
      <c r="O115" s="51"/>
      <c r="P115" s="167"/>
      <c r="Q115" s="2"/>
      <c r="R115" s="191"/>
      <c r="S115" s="51"/>
      <c r="T115" s="51"/>
      <c r="U115" s="51"/>
      <c r="V115" s="51"/>
      <c r="W115" s="51"/>
      <c r="X115" s="51"/>
      <c r="Y115" s="51"/>
      <c r="Z115" s="51"/>
      <c r="AA115" s="51"/>
      <c r="AB115" s="51"/>
      <c r="AC115" s="51"/>
      <c r="AD115" s="51"/>
      <c r="AE115" s="51"/>
      <c r="AF115" s="51"/>
      <c r="AG115" s="167"/>
      <c r="AH115" s="2"/>
      <c r="AI115" s="191"/>
      <c r="AJ115" s="51"/>
      <c r="AK115" s="51"/>
      <c r="AL115" s="51"/>
      <c r="AM115" s="51"/>
      <c r="AN115" s="51"/>
      <c r="AO115" s="51"/>
      <c r="AP115" s="51"/>
      <c r="AQ115" s="51"/>
      <c r="AR115" s="51"/>
      <c r="AS115" s="51"/>
      <c r="AT115" s="51"/>
      <c r="AU115" s="51"/>
      <c r="AV115" s="51"/>
      <c r="AW115" s="51"/>
      <c r="AX115" s="167"/>
      <c r="AY115" s="2"/>
      <c r="AZ115" s="191"/>
      <c r="BA115" s="51"/>
      <c r="BB115" s="51"/>
      <c r="BC115" s="51"/>
      <c r="BD115" s="51"/>
      <c r="BE115" s="51"/>
      <c r="BF115" s="51"/>
      <c r="BG115" s="51"/>
      <c r="BH115" s="51"/>
      <c r="BI115" s="51"/>
      <c r="BJ115" s="51"/>
      <c r="BK115" s="51"/>
      <c r="BL115" s="51"/>
      <c r="BM115" s="51"/>
      <c r="BN115" s="51"/>
      <c r="BO115" s="167"/>
      <c r="BP115" s="2"/>
      <c r="BQ115" s="191"/>
      <c r="BR115" s="51"/>
      <c r="BS115" s="51"/>
      <c r="BT115" s="51"/>
      <c r="BU115" s="51"/>
      <c r="BV115" s="51"/>
      <c r="BW115" s="51"/>
      <c r="BX115" s="51"/>
      <c r="BY115" s="51"/>
      <c r="BZ115" s="51"/>
      <c r="CA115" s="51"/>
      <c r="CB115" s="51"/>
      <c r="CC115" s="51"/>
      <c r="CD115" s="51"/>
      <c r="CE115" s="51"/>
      <c r="CF115" s="167"/>
      <c r="CG115" s="2"/>
      <c r="CH115" s="191"/>
      <c r="CI115" s="51"/>
      <c r="CJ115" s="51"/>
      <c r="CK115" s="51"/>
      <c r="CL115" s="51"/>
      <c r="CM115" s="51"/>
      <c r="CN115" s="51"/>
      <c r="CO115" s="51"/>
      <c r="CP115" s="51"/>
      <c r="CQ115" s="51"/>
      <c r="CR115" s="51"/>
      <c r="CS115" s="51"/>
      <c r="CT115" s="51"/>
      <c r="CU115" s="51"/>
      <c r="CV115" s="51"/>
      <c r="CW115" s="167"/>
      <c r="CX115" s="2"/>
      <c r="CY115" s="191"/>
      <c r="CZ115" s="51"/>
      <c r="DA115" s="51"/>
      <c r="DB115" s="51"/>
      <c r="DC115" s="51"/>
      <c r="DD115" s="51"/>
      <c r="DE115" s="51"/>
      <c r="DF115" s="51"/>
      <c r="DG115" s="51"/>
      <c r="DH115" s="51"/>
      <c r="DI115" s="51"/>
      <c r="DJ115" s="51"/>
      <c r="DK115" s="51"/>
      <c r="DL115" s="51"/>
      <c r="DM115" s="51"/>
      <c r="DN115" s="167"/>
      <c r="DO115" s="2"/>
      <c r="DP115" s="191"/>
      <c r="DQ115" s="51"/>
      <c r="DR115" s="51"/>
      <c r="DS115" s="51"/>
      <c r="DT115" s="51"/>
      <c r="DU115" s="51"/>
      <c r="DV115" s="51"/>
      <c r="DW115" s="51"/>
      <c r="DX115" s="51"/>
      <c r="DY115" s="51"/>
      <c r="DZ115" s="51"/>
      <c r="EA115" s="51"/>
      <c r="EB115" s="51"/>
      <c r="EC115" s="51"/>
      <c r="ED115" s="51"/>
      <c r="EE115" s="167"/>
      <c r="EF115" s="2"/>
    </row>
    <row r="116" ht="12.75" customHeight="1">
      <c r="A116" s="191"/>
      <c r="B116" s="51"/>
      <c r="C116" s="51"/>
      <c r="D116" s="51"/>
      <c r="E116" s="51"/>
      <c r="F116" s="51"/>
      <c r="G116" s="51"/>
      <c r="H116" s="51"/>
      <c r="I116" s="51"/>
      <c r="J116" s="51"/>
      <c r="K116" s="51"/>
      <c r="L116" s="51"/>
      <c r="M116" s="51"/>
      <c r="N116" s="51"/>
      <c r="O116" s="51"/>
      <c r="P116" s="167"/>
      <c r="Q116" s="2"/>
      <c r="R116" s="191"/>
      <c r="S116" s="51"/>
      <c r="T116" s="51"/>
      <c r="U116" s="51"/>
      <c r="V116" s="51"/>
      <c r="W116" s="51"/>
      <c r="X116" s="51"/>
      <c r="Y116" s="51"/>
      <c r="Z116" s="51"/>
      <c r="AA116" s="51"/>
      <c r="AB116" s="51"/>
      <c r="AC116" s="51"/>
      <c r="AD116" s="51"/>
      <c r="AE116" s="51"/>
      <c r="AF116" s="51"/>
      <c r="AG116" s="167"/>
      <c r="AH116" s="2"/>
      <c r="AI116" s="191"/>
      <c r="AJ116" s="51"/>
      <c r="AK116" s="51"/>
      <c r="AL116" s="51"/>
      <c r="AM116" s="51"/>
      <c r="AN116" s="51"/>
      <c r="AO116" s="51"/>
      <c r="AP116" s="51"/>
      <c r="AQ116" s="51"/>
      <c r="AR116" s="51"/>
      <c r="AS116" s="51"/>
      <c r="AT116" s="51"/>
      <c r="AU116" s="51"/>
      <c r="AV116" s="51"/>
      <c r="AW116" s="51"/>
      <c r="AX116" s="167"/>
      <c r="AY116" s="2"/>
      <c r="AZ116" s="191"/>
      <c r="BA116" s="51"/>
      <c r="BB116" s="51"/>
      <c r="BC116" s="51"/>
      <c r="BD116" s="51"/>
      <c r="BE116" s="51"/>
      <c r="BF116" s="51"/>
      <c r="BG116" s="51"/>
      <c r="BH116" s="51"/>
      <c r="BI116" s="51"/>
      <c r="BJ116" s="51"/>
      <c r="BK116" s="51"/>
      <c r="BL116" s="51"/>
      <c r="BM116" s="51"/>
      <c r="BN116" s="51"/>
      <c r="BO116" s="167"/>
      <c r="BP116" s="2"/>
      <c r="BQ116" s="191"/>
      <c r="BR116" s="51"/>
      <c r="BS116" s="51"/>
      <c r="BT116" s="51"/>
      <c r="BU116" s="51"/>
      <c r="BV116" s="51"/>
      <c r="BW116" s="51"/>
      <c r="BX116" s="51"/>
      <c r="BY116" s="51"/>
      <c r="BZ116" s="51"/>
      <c r="CA116" s="51"/>
      <c r="CB116" s="51"/>
      <c r="CC116" s="51"/>
      <c r="CD116" s="51"/>
      <c r="CE116" s="51"/>
      <c r="CF116" s="167"/>
      <c r="CG116" s="2"/>
      <c r="CH116" s="191"/>
      <c r="CI116" s="51"/>
      <c r="CJ116" s="51"/>
      <c r="CK116" s="51"/>
      <c r="CL116" s="51"/>
      <c r="CM116" s="51"/>
      <c r="CN116" s="51"/>
      <c r="CO116" s="51"/>
      <c r="CP116" s="51"/>
      <c r="CQ116" s="51"/>
      <c r="CR116" s="51"/>
      <c r="CS116" s="51"/>
      <c r="CT116" s="51"/>
      <c r="CU116" s="51"/>
      <c r="CV116" s="51"/>
      <c r="CW116" s="167"/>
      <c r="CX116" s="2"/>
      <c r="CY116" s="191"/>
      <c r="CZ116" s="51"/>
      <c r="DA116" s="51"/>
      <c r="DB116" s="51"/>
      <c r="DC116" s="51"/>
      <c r="DD116" s="51"/>
      <c r="DE116" s="51"/>
      <c r="DF116" s="51"/>
      <c r="DG116" s="51"/>
      <c r="DH116" s="51"/>
      <c r="DI116" s="51"/>
      <c r="DJ116" s="51"/>
      <c r="DK116" s="51"/>
      <c r="DL116" s="51"/>
      <c r="DM116" s="51"/>
      <c r="DN116" s="167"/>
      <c r="DO116" s="2"/>
      <c r="DP116" s="191"/>
      <c r="DQ116" s="51"/>
      <c r="DR116" s="51"/>
      <c r="DS116" s="51"/>
      <c r="DT116" s="51"/>
      <c r="DU116" s="51"/>
      <c r="DV116" s="51"/>
      <c r="DW116" s="51"/>
      <c r="DX116" s="51"/>
      <c r="DY116" s="51"/>
      <c r="DZ116" s="51"/>
      <c r="EA116" s="51"/>
      <c r="EB116" s="51"/>
      <c r="EC116" s="51"/>
      <c r="ED116" s="51"/>
      <c r="EE116" s="167"/>
      <c r="EF116" s="2"/>
    </row>
    <row r="117" ht="12.75" customHeight="1">
      <c r="A117" s="191"/>
      <c r="B117" s="51"/>
      <c r="C117" s="51"/>
      <c r="D117" s="51"/>
      <c r="E117" s="51"/>
      <c r="F117" s="51"/>
      <c r="G117" s="51"/>
      <c r="H117" s="51"/>
      <c r="I117" s="51"/>
      <c r="J117" s="51"/>
      <c r="K117" s="51"/>
      <c r="L117" s="51"/>
      <c r="M117" s="51"/>
      <c r="N117" s="51"/>
      <c r="O117" s="51"/>
      <c r="P117" s="167"/>
      <c r="Q117" s="2"/>
      <c r="R117" s="191"/>
      <c r="S117" s="51"/>
      <c r="T117" s="51"/>
      <c r="U117" s="51"/>
      <c r="V117" s="51"/>
      <c r="W117" s="51"/>
      <c r="X117" s="51"/>
      <c r="Y117" s="51"/>
      <c r="Z117" s="51"/>
      <c r="AA117" s="51"/>
      <c r="AB117" s="51"/>
      <c r="AC117" s="51"/>
      <c r="AD117" s="51"/>
      <c r="AE117" s="51"/>
      <c r="AF117" s="51"/>
      <c r="AG117" s="167"/>
      <c r="AH117" s="2"/>
      <c r="AI117" s="191"/>
      <c r="AJ117" s="51"/>
      <c r="AK117" s="51"/>
      <c r="AL117" s="51"/>
      <c r="AM117" s="51"/>
      <c r="AN117" s="51"/>
      <c r="AO117" s="51"/>
      <c r="AP117" s="51"/>
      <c r="AQ117" s="51"/>
      <c r="AR117" s="51"/>
      <c r="AS117" s="51"/>
      <c r="AT117" s="51"/>
      <c r="AU117" s="51"/>
      <c r="AV117" s="51"/>
      <c r="AW117" s="51"/>
      <c r="AX117" s="167"/>
      <c r="AY117" s="2"/>
      <c r="AZ117" s="191"/>
      <c r="BA117" s="51"/>
      <c r="BB117" s="51"/>
      <c r="BC117" s="51"/>
      <c r="BD117" s="51"/>
      <c r="BE117" s="51"/>
      <c r="BF117" s="51"/>
      <c r="BG117" s="51"/>
      <c r="BH117" s="51"/>
      <c r="BI117" s="51"/>
      <c r="BJ117" s="51"/>
      <c r="BK117" s="51"/>
      <c r="BL117" s="51"/>
      <c r="BM117" s="51"/>
      <c r="BN117" s="51"/>
      <c r="BO117" s="167"/>
      <c r="BP117" s="2"/>
      <c r="BQ117" s="191"/>
      <c r="BR117" s="51"/>
      <c r="BS117" s="51"/>
      <c r="BT117" s="51"/>
      <c r="BU117" s="51"/>
      <c r="BV117" s="51"/>
      <c r="BW117" s="51"/>
      <c r="BX117" s="51"/>
      <c r="BY117" s="51"/>
      <c r="BZ117" s="51"/>
      <c r="CA117" s="51"/>
      <c r="CB117" s="51"/>
      <c r="CC117" s="51"/>
      <c r="CD117" s="51"/>
      <c r="CE117" s="51"/>
      <c r="CF117" s="167"/>
      <c r="CG117" s="2"/>
      <c r="CH117" s="191"/>
      <c r="CI117" s="51"/>
      <c r="CJ117" s="51"/>
      <c r="CK117" s="51"/>
      <c r="CL117" s="51"/>
      <c r="CM117" s="51"/>
      <c r="CN117" s="51"/>
      <c r="CO117" s="51"/>
      <c r="CP117" s="51"/>
      <c r="CQ117" s="51"/>
      <c r="CR117" s="51"/>
      <c r="CS117" s="51"/>
      <c r="CT117" s="51"/>
      <c r="CU117" s="51"/>
      <c r="CV117" s="51"/>
      <c r="CW117" s="167"/>
      <c r="CX117" s="2"/>
      <c r="CY117" s="191"/>
      <c r="CZ117" s="51"/>
      <c r="DA117" s="51"/>
      <c r="DB117" s="51"/>
      <c r="DC117" s="51"/>
      <c r="DD117" s="51"/>
      <c r="DE117" s="51"/>
      <c r="DF117" s="51"/>
      <c r="DG117" s="51"/>
      <c r="DH117" s="51"/>
      <c r="DI117" s="51"/>
      <c r="DJ117" s="51"/>
      <c r="DK117" s="51"/>
      <c r="DL117" s="51"/>
      <c r="DM117" s="51"/>
      <c r="DN117" s="167"/>
      <c r="DO117" s="2"/>
      <c r="DP117" s="191"/>
      <c r="DQ117" s="51"/>
      <c r="DR117" s="51"/>
      <c r="DS117" s="51"/>
      <c r="DT117" s="51"/>
      <c r="DU117" s="51"/>
      <c r="DV117" s="51"/>
      <c r="DW117" s="51"/>
      <c r="DX117" s="51"/>
      <c r="DY117" s="51"/>
      <c r="DZ117" s="51"/>
      <c r="EA117" s="51"/>
      <c r="EB117" s="51"/>
      <c r="EC117" s="51"/>
      <c r="ED117" s="51"/>
      <c r="EE117" s="167"/>
      <c r="EF117" s="2"/>
    </row>
    <row r="118" ht="12.75" customHeight="1">
      <c r="A118" s="206"/>
      <c r="B118" s="207"/>
      <c r="C118" s="207"/>
      <c r="D118" s="207"/>
      <c r="E118" s="207"/>
      <c r="F118" s="207"/>
      <c r="G118" s="207"/>
      <c r="H118" s="207"/>
      <c r="I118" s="207"/>
      <c r="J118" s="207"/>
      <c r="K118" s="207"/>
      <c r="L118" s="207"/>
      <c r="M118" s="207"/>
      <c r="N118" s="207"/>
      <c r="O118" s="207"/>
      <c r="P118" s="208"/>
      <c r="Q118" s="2"/>
      <c r="R118" s="206"/>
      <c r="S118" s="207"/>
      <c r="T118" s="207"/>
      <c r="U118" s="207"/>
      <c r="V118" s="207"/>
      <c r="W118" s="207"/>
      <c r="X118" s="207"/>
      <c r="Y118" s="207"/>
      <c r="Z118" s="207"/>
      <c r="AA118" s="207"/>
      <c r="AB118" s="207"/>
      <c r="AC118" s="207"/>
      <c r="AD118" s="207"/>
      <c r="AE118" s="207"/>
      <c r="AF118" s="207"/>
      <c r="AG118" s="208"/>
      <c r="AH118" s="2"/>
      <c r="AI118" s="206"/>
      <c r="AJ118" s="207"/>
      <c r="AK118" s="207"/>
      <c r="AL118" s="207"/>
      <c r="AM118" s="207"/>
      <c r="AN118" s="207"/>
      <c r="AO118" s="207"/>
      <c r="AP118" s="207"/>
      <c r="AQ118" s="207"/>
      <c r="AR118" s="207"/>
      <c r="AS118" s="207"/>
      <c r="AT118" s="207"/>
      <c r="AU118" s="207"/>
      <c r="AV118" s="207"/>
      <c r="AW118" s="207"/>
      <c r="AX118" s="208"/>
      <c r="AY118" s="2"/>
      <c r="AZ118" s="206"/>
      <c r="BA118" s="207"/>
      <c r="BB118" s="207"/>
      <c r="BC118" s="207"/>
      <c r="BD118" s="207"/>
      <c r="BE118" s="207"/>
      <c r="BF118" s="207"/>
      <c r="BG118" s="207"/>
      <c r="BH118" s="207"/>
      <c r="BI118" s="207"/>
      <c r="BJ118" s="207"/>
      <c r="BK118" s="207"/>
      <c r="BL118" s="207"/>
      <c r="BM118" s="207"/>
      <c r="BN118" s="207"/>
      <c r="BO118" s="208"/>
      <c r="BP118" s="2"/>
      <c r="BQ118" s="206"/>
      <c r="BR118" s="207"/>
      <c r="BS118" s="207"/>
      <c r="BT118" s="207"/>
      <c r="BU118" s="207"/>
      <c r="BV118" s="207"/>
      <c r="BW118" s="207"/>
      <c r="BX118" s="207"/>
      <c r="BY118" s="207"/>
      <c r="BZ118" s="207"/>
      <c r="CA118" s="207"/>
      <c r="CB118" s="207"/>
      <c r="CC118" s="207"/>
      <c r="CD118" s="207"/>
      <c r="CE118" s="207"/>
      <c r="CF118" s="208"/>
      <c r="CG118" s="2"/>
      <c r="CH118" s="206"/>
      <c r="CI118" s="207"/>
      <c r="CJ118" s="207"/>
      <c r="CK118" s="207"/>
      <c r="CL118" s="207"/>
      <c r="CM118" s="207"/>
      <c r="CN118" s="207"/>
      <c r="CO118" s="207"/>
      <c r="CP118" s="207"/>
      <c r="CQ118" s="207"/>
      <c r="CR118" s="207"/>
      <c r="CS118" s="207"/>
      <c r="CT118" s="207"/>
      <c r="CU118" s="207"/>
      <c r="CV118" s="207"/>
      <c r="CW118" s="208"/>
      <c r="CX118" s="2"/>
      <c r="CY118" s="206"/>
      <c r="CZ118" s="207"/>
      <c r="DA118" s="207"/>
      <c r="DB118" s="207"/>
      <c r="DC118" s="207"/>
      <c r="DD118" s="207"/>
      <c r="DE118" s="207"/>
      <c r="DF118" s="207"/>
      <c r="DG118" s="207"/>
      <c r="DH118" s="207"/>
      <c r="DI118" s="207"/>
      <c r="DJ118" s="207"/>
      <c r="DK118" s="207"/>
      <c r="DL118" s="207"/>
      <c r="DM118" s="207"/>
      <c r="DN118" s="208"/>
      <c r="DO118" s="2"/>
      <c r="DP118" s="206"/>
      <c r="DQ118" s="207"/>
      <c r="DR118" s="207"/>
      <c r="DS118" s="207"/>
      <c r="DT118" s="207"/>
      <c r="DU118" s="207"/>
      <c r="DV118" s="207"/>
      <c r="DW118" s="207"/>
      <c r="DX118" s="207"/>
      <c r="DY118" s="207"/>
      <c r="DZ118" s="207"/>
      <c r="EA118" s="207"/>
      <c r="EB118" s="207"/>
      <c r="EC118" s="207"/>
      <c r="ED118" s="207"/>
      <c r="EE118" s="208"/>
      <c r="EF118" s="2"/>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row>
  </sheetData>
  <mergeCells count="75">
    <mergeCell ref="BG9:BJ10"/>
    <mergeCell ref="BK9:BO10"/>
    <mergeCell ref="BQ9:BT10"/>
    <mergeCell ref="BU9:BV10"/>
    <mergeCell ref="BX9:CA10"/>
    <mergeCell ref="CB9:CF10"/>
    <mergeCell ref="CH9:CK10"/>
    <mergeCell ref="CL9:CM10"/>
    <mergeCell ref="CO9:CR10"/>
    <mergeCell ref="CS9:CW10"/>
    <mergeCell ref="CY9:DB10"/>
    <mergeCell ref="DC9:DD10"/>
    <mergeCell ref="DF9:DI10"/>
    <mergeCell ref="DJ9:DN10"/>
    <mergeCell ref="DP11:DU12"/>
    <mergeCell ref="DW11:EE12"/>
    <mergeCell ref="DP13:EE14"/>
    <mergeCell ref="BG11:BO12"/>
    <mergeCell ref="BQ11:BV12"/>
    <mergeCell ref="BX11:CF12"/>
    <mergeCell ref="CH11:CM12"/>
    <mergeCell ref="CO11:CW12"/>
    <mergeCell ref="CY11:DD12"/>
    <mergeCell ref="DF11:DN12"/>
    <mergeCell ref="A13:P14"/>
    <mergeCell ref="R13:AG14"/>
    <mergeCell ref="AI13:AX14"/>
    <mergeCell ref="AZ13:BO14"/>
    <mergeCell ref="BQ13:CF14"/>
    <mergeCell ref="CH13:CW14"/>
    <mergeCell ref="CY13:DN14"/>
    <mergeCell ref="A11:F12"/>
    <mergeCell ref="H11:P12"/>
    <mergeCell ref="R11:W12"/>
    <mergeCell ref="Y11:AG12"/>
    <mergeCell ref="AI11:AN12"/>
    <mergeCell ref="AP11:AX12"/>
    <mergeCell ref="AZ11:BE12"/>
    <mergeCell ref="BQ5:CF6"/>
    <mergeCell ref="CH5:CW6"/>
    <mergeCell ref="CY5:DN6"/>
    <mergeCell ref="DP5:EE6"/>
    <mergeCell ref="R5:AG6"/>
    <mergeCell ref="R7:AG8"/>
    <mergeCell ref="AZ5:BO6"/>
    <mergeCell ref="AZ7:BO8"/>
    <mergeCell ref="BQ7:CF8"/>
    <mergeCell ref="CH7:CW8"/>
    <mergeCell ref="CY7:DN8"/>
    <mergeCell ref="DP7:EE8"/>
    <mergeCell ref="A1:Q1"/>
    <mergeCell ref="D3:I3"/>
    <mergeCell ref="N3:Q3"/>
    <mergeCell ref="A5:P6"/>
    <mergeCell ref="AI5:AX6"/>
    <mergeCell ref="A7:P8"/>
    <mergeCell ref="AI7:AX8"/>
    <mergeCell ref="AC9:AG10"/>
    <mergeCell ref="AI9:AL10"/>
    <mergeCell ref="AM9:AN10"/>
    <mergeCell ref="AP9:AS10"/>
    <mergeCell ref="AT9:AX10"/>
    <mergeCell ref="AZ9:BC10"/>
    <mergeCell ref="BD9:BE10"/>
    <mergeCell ref="DP9:DS10"/>
    <mergeCell ref="DT9:DU10"/>
    <mergeCell ref="DW9:DZ10"/>
    <mergeCell ref="EA9:EE10"/>
    <mergeCell ref="A9:D10"/>
    <mergeCell ref="E9:F10"/>
    <mergeCell ref="H9:K10"/>
    <mergeCell ref="L9:P10"/>
    <mergeCell ref="R9:U10"/>
    <mergeCell ref="V9:W10"/>
    <mergeCell ref="Y9:AB10"/>
  </mergeCells>
  <conditionalFormatting sqref="E9:F10">
    <cfRule type="cellIs" dxfId="15" priority="1" operator="equal">
      <formula>"N/A"</formula>
    </cfRule>
  </conditionalFormatting>
  <conditionalFormatting sqref="E9:F10">
    <cfRule type="cellIs" dxfId="16" priority="2" operator="equal">
      <formula>"No"</formula>
    </cfRule>
  </conditionalFormatting>
  <conditionalFormatting sqref="E9:F10">
    <cfRule type="cellIs" dxfId="17" priority="3" operator="equal">
      <formula>"YES"</formula>
    </cfRule>
  </conditionalFormatting>
  <conditionalFormatting sqref="L9">
    <cfRule type="cellIs" dxfId="15" priority="4" operator="equal">
      <formula>"Performed own test"</formula>
    </cfRule>
  </conditionalFormatting>
  <conditionalFormatting sqref="L9">
    <cfRule type="cellIs" dxfId="16" priority="5" operator="equal">
      <formula>"No"</formula>
    </cfRule>
  </conditionalFormatting>
  <conditionalFormatting sqref="L9">
    <cfRule type="cellIs" dxfId="17" priority="6" operator="equal">
      <formula>"YES"</formula>
    </cfRule>
  </conditionalFormatting>
  <conditionalFormatting sqref="V9:W10">
    <cfRule type="cellIs" dxfId="15" priority="7" operator="equal">
      <formula>"N/A"</formula>
    </cfRule>
  </conditionalFormatting>
  <conditionalFormatting sqref="V9:W10">
    <cfRule type="cellIs" dxfId="16" priority="8" operator="equal">
      <formula>"No"</formula>
    </cfRule>
  </conditionalFormatting>
  <conditionalFormatting sqref="V9:W10">
    <cfRule type="cellIs" dxfId="17" priority="9" operator="equal">
      <formula>"YES"</formula>
    </cfRule>
  </conditionalFormatting>
  <conditionalFormatting sqref="AC9">
    <cfRule type="cellIs" dxfId="15" priority="10" operator="equal">
      <formula>"Performed own test"</formula>
    </cfRule>
  </conditionalFormatting>
  <conditionalFormatting sqref="AC9">
    <cfRule type="cellIs" dxfId="16" priority="11" operator="equal">
      <formula>"No"</formula>
    </cfRule>
  </conditionalFormatting>
  <conditionalFormatting sqref="AC9">
    <cfRule type="cellIs" dxfId="17" priority="12" operator="equal">
      <formula>"YES"</formula>
    </cfRule>
  </conditionalFormatting>
  <conditionalFormatting sqref="AM9:AN10">
    <cfRule type="cellIs" dxfId="15" priority="13" operator="equal">
      <formula>"N/A"</formula>
    </cfRule>
  </conditionalFormatting>
  <conditionalFormatting sqref="AM9:AN10">
    <cfRule type="cellIs" dxfId="16" priority="14" operator="equal">
      <formula>"No"</formula>
    </cfRule>
  </conditionalFormatting>
  <conditionalFormatting sqref="AM9:AN10">
    <cfRule type="cellIs" dxfId="17" priority="15" operator="equal">
      <formula>"YES"</formula>
    </cfRule>
  </conditionalFormatting>
  <conditionalFormatting sqref="AT9">
    <cfRule type="cellIs" dxfId="15" priority="16" operator="equal">
      <formula>"Performed own test"</formula>
    </cfRule>
  </conditionalFormatting>
  <conditionalFormatting sqref="AT9">
    <cfRule type="cellIs" dxfId="16" priority="17" operator="equal">
      <formula>"No"</formula>
    </cfRule>
  </conditionalFormatting>
  <conditionalFormatting sqref="AT9">
    <cfRule type="cellIs" dxfId="17" priority="18" operator="equal">
      <formula>"YES"</formula>
    </cfRule>
  </conditionalFormatting>
  <conditionalFormatting sqref="BD9:BE10">
    <cfRule type="cellIs" dxfId="15" priority="19" operator="equal">
      <formula>"N/A"</formula>
    </cfRule>
  </conditionalFormatting>
  <conditionalFormatting sqref="BD9:BE10">
    <cfRule type="cellIs" dxfId="16" priority="20" operator="equal">
      <formula>"No"</formula>
    </cfRule>
  </conditionalFormatting>
  <conditionalFormatting sqref="BD9:BE10">
    <cfRule type="cellIs" dxfId="17" priority="21" operator="equal">
      <formula>"YES"</formula>
    </cfRule>
  </conditionalFormatting>
  <conditionalFormatting sqref="BK9">
    <cfRule type="cellIs" dxfId="15" priority="22" operator="equal">
      <formula>"Performed own test"</formula>
    </cfRule>
  </conditionalFormatting>
  <conditionalFormatting sqref="BK9">
    <cfRule type="cellIs" dxfId="16" priority="23" operator="equal">
      <formula>"No"</formula>
    </cfRule>
  </conditionalFormatting>
  <conditionalFormatting sqref="BK9">
    <cfRule type="cellIs" dxfId="17" priority="24" operator="equal">
      <formula>"YES"</formula>
    </cfRule>
  </conditionalFormatting>
  <conditionalFormatting sqref="BU9:BV10">
    <cfRule type="cellIs" dxfId="15" priority="25" operator="equal">
      <formula>"N/A"</formula>
    </cfRule>
  </conditionalFormatting>
  <conditionalFormatting sqref="BU9:BV10">
    <cfRule type="cellIs" dxfId="16" priority="26" operator="equal">
      <formula>"No"</formula>
    </cfRule>
  </conditionalFormatting>
  <conditionalFormatting sqref="BU9:BV10">
    <cfRule type="cellIs" dxfId="17" priority="27" operator="equal">
      <formula>"YES"</formula>
    </cfRule>
  </conditionalFormatting>
  <conditionalFormatting sqref="CB9">
    <cfRule type="cellIs" dxfId="15" priority="28" operator="equal">
      <formula>"Performed own test"</formula>
    </cfRule>
  </conditionalFormatting>
  <conditionalFormatting sqref="CB9">
    <cfRule type="cellIs" dxfId="16" priority="29" operator="equal">
      <formula>"No"</formula>
    </cfRule>
  </conditionalFormatting>
  <conditionalFormatting sqref="CB9">
    <cfRule type="cellIs" dxfId="17" priority="30" operator="equal">
      <formula>"YES"</formula>
    </cfRule>
  </conditionalFormatting>
  <conditionalFormatting sqref="CL9:CM10">
    <cfRule type="cellIs" dxfId="15" priority="31" operator="equal">
      <formula>"N/A"</formula>
    </cfRule>
  </conditionalFormatting>
  <conditionalFormatting sqref="CL9:CM10">
    <cfRule type="cellIs" dxfId="16" priority="32" operator="equal">
      <formula>"No"</formula>
    </cfRule>
  </conditionalFormatting>
  <conditionalFormatting sqref="CL9:CM10">
    <cfRule type="cellIs" dxfId="17" priority="33" operator="equal">
      <formula>"YES"</formula>
    </cfRule>
  </conditionalFormatting>
  <conditionalFormatting sqref="CS9">
    <cfRule type="cellIs" dxfId="15" priority="34" operator="equal">
      <formula>"Performed own test"</formula>
    </cfRule>
  </conditionalFormatting>
  <conditionalFormatting sqref="CS9">
    <cfRule type="cellIs" dxfId="16" priority="35" operator="equal">
      <formula>"No"</formula>
    </cfRule>
  </conditionalFormatting>
  <conditionalFormatting sqref="CS9">
    <cfRule type="cellIs" dxfId="17" priority="36" operator="equal">
      <formula>"YES"</formula>
    </cfRule>
  </conditionalFormatting>
  <conditionalFormatting sqref="DC9:DD10">
    <cfRule type="cellIs" dxfId="15" priority="37" operator="equal">
      <formula>"N/A"</formula>
    </cfRule>
  </conditionalFormatting>
  <conditionalFormatting sqref="DC9:DD10">
    <cfRule type="cellIs" dxfId="16" priority="38" operator="equal">
      <formula>"No"</formula>
    </cfRule>
  </conditionalFormatting>
  <conditionalFormatting sqref="DC9:DD10">
    <cfRule type="cellIs" dxfId="17" priority="39" operator="equal">
      <formula>"YES"</formula>
    </cfRule>
  </conditionalFormatting>
  <conditionalFormatting sqref="DJ9">
    <cfRule type="cellIs" dxfId="15" priority="40" operator="equal">
      <formula>"Performed own test"</formula>
    </cfRule>
  </conditionalFormatting>
  <conditionalFormatting sqref="DJ9">
    <cfRule type="cellIs" dxfId="16" priority="41" operator="equal">
      <formula>"No"</formula>
    </cfRule>
  </conditionalFormatting>
  <conditionalFormatting sqref="DJ9">
    <cfRule type="cellIs" dxfId="17" priority="42" operator="equal">
      <formula>"YES"</formula>
    </cfRule>
  </conditionalFormatting>
  <conditionalFormatting sqref="DT9:DU10">
    <cfRule type="cellIs" dxfId="15" priority="43" operator="equal">
      <formula>"N/A"</formula>
    </cfRule>
  </conditionalFormatting>
  <conditionalFormatting sqref="DT9:DU10">
    <cfRule type="cellIs" dxfId="16" priority="44" operator="equal">
      <formula>"No"</formula>
    </cfRule>
  </conditionalFormatting>
  <conditionalFormatting sqref="DT9:DU10">
    <cfRule type="cellIs" dxfId="17" priority="45" operator="equal">
      <formula>"YES"</formula>
    </cfRule>
  </conditionalFormatting>
  <conditionalFormatting sqref="EA9">
    <cfRule type="cellIs" dxfId="15" priority="46" operator="equal">
      <formula>"Performed own test"</formula>
    </cfRule>
  </conditionalFormatting>
  <conditionalFormatting sqref="EA9">
    <cfRule type="cellIs" dxfId="16" priority="47" operator="equal">
      <formula>"No"</formula>
    </cfRule>
  </conditionalFormatting>
  <conditionalFormatting sqref="EA9">
    <cfRule type="cellIs" dxfId="17" priority="48" operator="equal">
      <formula>"YES"</formula>
    </cfRule>
  </conditionalFormatting>
  <dataValidations>
    <dataValidation type="list" allowBlank="1" showErrorMessage="1" sqref="A7 R7 AI7 AZ7 BQ7 CH7 CY7 DP7">
      <formula1>"Aluminium,Steel,Plastic,Other"</formula1>
    </dataValidation>
    <dataValidation type="list" allowBlank="1" showErrorMessage="1" sqref="E9 V9 AM9 BD9 BU9 CL9 DC9 DT9">
      <formula1>"YES,NO,N/A"</formula1>
    </dataValidation>
    <dataValidation type="list" allowBlank="1" showErrorMessage="1" sqref="L9 AC9 AT9 BK9 CB9 CS9 DJ9 EA9">
      <formula1>"Performed own test,YES,NO"</formula1>
    </dataValidation>
  </dataValidations>
  <hyperlinks>
    <hyperlink display="BACK to COVER SHEET" location="'Cover Sheet'!A1" ref="S2"/>
  </hyperlinks>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sheetPr>
  <sheetViews>
    <sheetView workbookViewId="0"/>
  </sheetViews>
  <sheetFormatPr customHeight="1" defaultColWidth="14.43" defaultRowHeight="15.0"/>
  <cols>
    <col customWidth="1" min="1" max="135" width="5.0"/>
    <col customWidth="1" min="136" max="136" width="9.14"/>
  </cols>
  <sheetData>
    <row r="1" ht="12.75" customHeight="1">
      <c r="A1" s="113" t="str">
        <f>CONCATENATE(Read_Me!A1," FS ASES ",Read_Me!B1," - Datasheets Glue")</f>
        <v>2025 FS ASES V1.1 - Datasheets Glue</v>
      </c>
      <c r="B1" s="114"/>
      <c r="C1" s="114"/>
      <c r="D1" s="114"/>
      <c r="E1" s="114"/>
      <c r="F1" s="114"/>
      <c r="G1" s="114"/>
      <c r="H1" s="114"/>
      <c r="I1" s="114"/>
      <c r="J1" s="114"/>
      <c r="K1" s="114"/>
      <c r="L1" s="114"/>
      <c r="M1" s="114"/>
      <c r="N1" s="114"/>
      <c r="O1" s="114"/>
      <c r="P1" s="114"/>
      <c r="Q1" s="115"/>
      <c r="R1" s="363"/>
      <c r="S1" s="363"/>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row>
    <row r="2" ht="12.75" customHeight="1">
      <c r="A2" s="2"/>
      <c r="B2" s="2"/>
      <c r="C2" s="2"/>
      <c r="D2" s="2"/>
      <c r="E2" s="2"/>
      <c r="F2" s="2"/>
      <c r="G2" s="2"/>
      <c r="H2" s="2"/>
      <c r="I2" s="2"/>
      <c r="J2" s="2"/>
      <c r="K2" s="2"/>
      <c r="L2" s="2"/>
      <c r="M2" s="2"/>
      <c r="N2" s="2"/>
      <c r="O2" s="2"/>
      <c r="P2" s="2"/>
      <c r="Q2" s="2"/>
      <c r="R2" s="2"/>
      <c r="S2" s="109" t="s">
        <v>92</v>
      </c>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row>
    <row r="3" ht="12.75" customHeight="1">
      <c r="A3" s="117" t="s">
        <v>32</v>
      </c>
      <c r="B3" s="2"/>
      <c r="C3" s="2"/>
      <c r="D3" s="118" t="str">
        <f>IF('Cover Sheet'!D15:J15&gt;0,'Cover Sheet'!D15:J15,"")</f>
        <v>École Centrale de Lyon</v>
      </c>
      <c r="E3" s="119"/>
      <c r="F3" s="119"/>
      <c r="G3" s="119"/>
      <c r="H3" s="119"/>
      <c r="I3" s="120"/>
      <c r="J3" s="2" t="s">
        <v>34</v>
      </c>
      <c r="K3" s="2"/>
      <c r="L3" s="2"/>
      <c r="M3" s="2"/>
      <c r="N3" s="118" t="str">
        <f>IF('Cover Sheet'!O15&gt;0,'Cover Sheet'!O15,"")</f>
        <v>81, FSCH/FSS/FSF</v>
      </c>
      <c r="O3" s="119"/>
      <c r="P3" s="119"/>
      <c r="Q3" s="120"/>
      <c r="R3" s="32"/>
      <c r="S3" s="3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row>
    <row r="4" ht="12.75" customHeight="1">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row>
    <row r="5" ht="12.75" customHeight="1">
      <c r="A5" s="346" t="s">
        <v>354</v>
      </c>
      <c r="B5" s="144"/>
      <c r="C5" s="144"/>
      <c r="D5" s="144"/>
      <c r="E5" s="144"/>
      <c r="F5" s="144"/>
      <c r="G5" s="144"/>
      <c r="H5" s="144"/>
      <c r="I5" s="144"/>
      <c r="J5" s="144"/>
      <c r="K5" s="144"/>
      <c r="L5" s="144"/>
      <c r="M5" s="144"/>
      <c r="N5" s="144"/>
      <c r="O5" s="144"/>
      <c r="P5" s="145"/>
      <c r="Q5" s="2"/>
      <c r="R5" s="346" t="s">
        <v>339</v>
      </c>
      <c r="S5" s="144"/>
      <c r="T5" s="144"/>
      <c r="U5" s="144"/>
      <c r="V5" s="144"/>
      <c r="W5" s="144"/>
      <c r="X5" s="144"/>
      <c r="Y5" s="144"/>
      <c r="Z5" s="144"/>
      <c r="AA5" s="144"/>
      <c r="AB5" s="144"/>
      <c r="AC5" s="144"/>
      <c r="AD5" s="144"/>
      <c r="AE5" s="144"/>
      <c r="AF5" s="144"/>
      <c r="AG5" s="145"/>
      <c r="AH5" s="2"/>
      <c r="AI5" s="346" t="s">
        <v>340</v>
      </c>
      <c r="AJ5" s="144"/>
      <c r="AK5" s="144"/>
      <c r="AL5" s="144"/>
      <c r="AM5" s="144"/>
      <c r="AN5" s="144"/>
      <c r="AO5" s="144"/>
      <c r="AP5" s="144"/>
      <c r="AQ5" s="144"/>
      <c r="AR5" s="144"/>
      <c r="AS5" s="144"/>
      <c r="AT5" s="144"/>
      <c r="AU5" s="144"/>
      <c r="AV5" s="144"/>
      <c r="AW5" s="144"/>
      <c r="AX5" s="145"/>
      <c r="AY5" s="2"/>
      <c r="AZ5" s="346" t="s">
        <v>341</v>
      </c>
      <c r="BA5" s="144"/>
      <c r="BB5" s="144"/>
      <c r="BC5" s="144"/>
      <c r="BD5" s="144"/>
      <c r="BE5" s="144"/>
      <c r="BF5" s="144"/>
      <c r="BG5" s="144"/>
      <c r="BH5" s="144"/>
      <c r="BI5" s="144"/>
      <c r="BJ5" s="144"/>
      <c r="BK5" s="144"/>
      <c r="BL5" s="144"/>
      <c r="BM5" s="144"/>
      <c r="BN5" s="144"/>
      <c r="BO5" s="145"/>
      <c r="BP5" s="2"/>
      <c r="BQ5" s="346" t="s">
        <v>342</v>
      </c>
      <c r="BR5" s="144"/>
      <c r="BS5" s="144"/>
      <c r="BT5" s="144"/>
      <c r="BU5" s="144"/>
      <c r="BV5" s="144"/>
      <c r="BW5" s="144"/>
      <c r="BX5" s="144"/>
      <c r="BY5" s="144"/>
      <c r="BZ5" s="144"/>
      <c r="CA5" s="144"/>
      <c r="CB5" s="144"/>
      <c r="CC5" s="144"/>
      <c r="CD5" s="144"/>
      <c r="CE5" s="144"/>
      <c r="CF5" s="145"/>
      <c r="CG5" s="2"/>
      <c r="CH5" s="346" t="s">
        <v>343</v>
      </c>
      <c r="CI5" s="144"/>
      <c r="CJ5" s="144"/>
      <c r="CK5" s="144"/>
      <c r="CL5" s="144"/>
      <c r="CM5" s="144"/>
      <c r="CN5" s="144"/>
      <c r="CO5" s="144"/>
      <c r="CP5" s="144"/>
      <c r="CQ5" s="144"/>
      <c r="CR5" s="144"/>
      <c r="CS5" s="144"/>
      <c r="CT5" s="144"/>
      <c r="CU5" s="144"/>
      <c r="CV5" s="144"/>
      <c r="CW5" s="145"/>
      <c r="CX5" s="2"/>
      <c r="CY5" s="346" t="s">
        <v>344</v>
      </c>
      <c r="CZ5" s="144"/>
      <c r="DA5" s="144"/>
      <c r="DB5" s="144"/>
      <c r="DC5" s="144"/>
      <c r="DD5" s="144"/>
      <c r="DE5" s="144"/>
      <c r="DF5" s="144"/>
      <c r="DG5" s="144"/>
      <c r="DH5" s="144"/>
      <c r="DI5" s="144"/>
      <c r="DJ5" s="144"/>
      <c r="DK5" s="144"/>
      <c r="DL5" s="144"/>
      <c r="DM5" s="144"/>
      <c r="DN5" s="145"/>
      <c r="DO5" s="2"/>
      <c r="DP5" s="346" t="s">
        <v>345</v>
      </c>
      <c r="DQ5" s="144"/>
      <c r="DR5" s="144"/>
      <c r="DS5" s="144"/>
      <c r="DT5" s="144"/>
      <c r="DU5" s="144"/>
      <c r="DV5" s="144"/>
      <c r="DW5" s="144"/>
      <c r="DX5" s="144"/>
      <c r="DY5" s="144"/>
      <c r="DZ5" s="144"/>
      <c r="EA5" s="144"/>
      <c r="EB5" s="144"/>
      <c r="EC5" s="144"/>
      <c r="ED5" s="144"/>
      <c r="EE5" s="145"/>
      <c r="EF5" s="2"/>
    </row>
    <row r="6" ht="12.75" customHeight="1">
      <c r="A6" s="347"/>
      <c r="B6" s="8"/>
      <c r="C6" s="8"/>
      <c r="D6" s="8"/>
      <c r="E6" s="8"/>
      <c r="F6" s="8"/>
      <c r="G6" s="8"/>
      <c r="H6" s="8"/>
      <c r="I6" s="8"/>
      <c r="J6" s="8"/>
      <c r="K6" s="8"/>
      <c r="L6" s="8"/>
      <c r="M6" s="8"/>
      <c r="N6" s="8"/>
      <c r="O6" s="8"/>
      <c r="P6" s="348"/>
      <c r="Q6" s="2"/>
      <c r="R6" s="347"/>
      <c r="S6" s="8"/>
      <c r="T6" s="8"/>
      <c r="U6" s="8"/>
      <c r="V6" s="8"/>
      <c r="W6" s="8"/>
      <c r="X6" s="8"/>
      <c r="Y6" s="8"/>
      <c r="Z6" s="8"/>
      <c r="AA6" s="8"/>
      <c r="AB6" s="8"/>
      <c r="AC6" s="8"/>
      <c r="AD6" s="8"/>
      <c r="AE6" s="8"/>
      <c r="AF6" s="8"/>
      <c r="AG6" s="348"/>
      <c r="AH6" s="2"/>
      <c r="AI6" s="347"/>
      <c r="AJ6" s="8"/>
      <c r="AK6" s="8"/>
      <c r="AL6" s="8"/>
      <c r="AM6" s="8"/>
      <c r="AN6" s="8"/>
      <c r="AO6" s="8"/>
      <c r="AP6" s="8"/>
      <c r="AQ6" s="8"/>
      <c r="AR6" s="8"/>
      <c r="AS6" s="8"/>
      <c r="AT6" s="8"/>
      <c r="AU6" s="8"/>
      <c r="AV6" s="8"/>
      <c r="AW6" s="8"/>
      <c r="AX6" s="348"/>
      <c r="AY6" s="2"/>
      <c r="AZ6" s="347"/>
      <c r="BA6" s="8"/>
      <c r="BB6" s="8"/>
      <c r="BC6" s="8"/>
      <c r="BD6" s="8"/>
      <c r="BE6" s="8"/>
      <c r="BF6" s="8"/>
      <c r="BG6" s="8"/>
      <c r="BH6" s="8"/>
      <c r="BI6" s="8"/>
      <c r="BJ6" s="8"/>
      <c r="BK6" s="8"/>
      <c r="BL6" s="8"/>
      <c r="BM6" s="8"/>
      <c r="BN6" s="8"/>
      <c r="BO6" s="348"/>
      <c r="BP6" s="2"/>
      <c r="BQ6" s="347"/>
      <c r="BR6" s="8"/>
      <c r="BS6" s="8"/>
      <c r="BT6" s="8"/>
      <c r="BU6" s="8"/>
      <c r="BV6" s="8"/>
      <c r="BW6" s="8"/>
      <c r="BX6" s="8"/>
      <c r="BY6" s="8"/>
      <c r="BZ6" s="8"/>
      <c r="CA6" s="8"/>
      <c r="CB6" s="8"/>
      <c r="CC6" s="8"/>
      <c r="CD6" s="8"/>
      <c r="CE6" s="8"/>
      <c r="CF6" s="348"/>
      <c r="CG6" s="2"/>
      <c r="CH6" s="347"/>
      <c r="CI6" s="8"/>
      <c r="CJ6" s="8"/>
      <c r="CK6" s="8"/>
      <c r="CL6" s="8"/>
      <c r="CM6" s="8"/>
      <c r="CN6" s="8"/>
      <c r="CO6" s="8"/>
      <c r="CP6" s="8"/>
      <c r="CQ6" s="8"/>
      <c r="CR6" s="8"/>
      <c r="CS6" s="8"/>
      <c r="CT6" s="8"/>
      <c r="CU6" s="8"/>
      <c r="CV6" s="8"/>
      <c r="CW6" s="348"/>
      <c r="CX6" s="2"/>
      <c r="CY6" s="347"/>
      <c r="CZ6" s="8"/>
      <c r="DA6" s="8"/>
      <c r="DB6" s="8"/>
      <c r="DC6" s="8"/>
      <c r="DD6" s="8"/>
      <c r="DE6" s="8"/>
      <c r="DF6" s="8"/>
      <c r="DG6" s="8"/>
      <c r="DH6" s="8"/>
      <c r="DI6" s="8"/>
      <c r="DJ6" s="8"/>
      <c r="DK6" s="8"/>
      <c r="DL6" s="8"/>
      <c r="DM6" s="8"/>
      <c r="DN6" s="348"/>
      <c r="DO6" s="2"/>
      <c r="DP6" s="347"/>
      <c r="DQ6" s="8"/>
      <c r="DR6" s="8"/>
      <c r="DS6" s="8"/>
      <c r="DT6" s="8"/>
      <c r="DU6" s="8"/>
      <c r="DV6" s="8"/>
      <c r="DW6" s="8"/>
      <c r="DX6" s="8"/>
      <c r="DY6" s="8"/>
      <c r="DZ6" s="8"/>
      <c r="EA6" s="8"/>
      <c r="EB6" s="8"/>
      <c r="EC6" s="8"/>
      <c r="ED6" s="8"/>
      <c r="EE6" s="348"/>
      <c r="EF6" s="2"/>
    </row>
    <row r="7" ht="12.75" customHeight="1">
      <c r="A7" s="350" t="s">
        <v>356</v>
      </c>
      <c r="B7" s="144"/>
      <c r="C7" s="144"/>
      <c r="D7" s="351"/>
      <c r="E7" s="352" t="s">
        <v>348</v>
      </c>
      <c r="F7" s="144"/>
      <c r="G7" s="364"/>
      <c r="H7" s="365" t="s">
        <v>349</v>
      </c>
      <c r="I7" s="144"/>
      <c r="J7" s="144"/>
      <c r="K7" s="351"/>
      <c r="L7" s="352" t="s">
        <v>348</v>
      </c>
      <c r="M7" s="144"/>
      <c r="N7" s="144"/>
      <c r="O7" s="144"/>
      <c r="P7" s="145"/>
      <c r="Q7" s="2"/>
      <c r="R7" s="350" t="s">
        <v>356</v>
      </c>
      <c r="S7" s="144"/>
      <c r="T7" s="144"/>
      <c r="U7" s="351"/>
      <c r="V7" s="352" t="s">
        <v>348</v>
      </c>
      <c r="W7" s="144"/>
      <c r="X7" s="364"/>
      <c r="Y7" s="365" t="s">
        <v>349</v>
      </c>
      <c r="Z7" s="144"/>
      <c r="AA7" s="144"/>
      <c r="AB7" s="351"/>
      <c r="AC7" s="352" t="s">
        <v>348</v>
      </c>
      <c r="AD7" s="144"/>
      <c r="AE7" s="144"/>
      <c r="AF7" s="144"/>
      <c r="AG7" s="145"/>
      <c r="AH7" s="2"/>
      <c r="AI7" s="350" t="s">
        <v>356</v>
      </c>
      <c r="AJ7" s="144"/>
      <c r="AK7" s="144"/>
      <c r="AL7" s="351"/>
      <c r="AM7" s="352" t="s">
        <v>348</v>
      </c>
      <c r="AN7" s="144"/>
      <c r="AO7" s="364"/>
      <c r="AP7" s="365" t="s">
        <v>349</v>
      </c>
      <c r="AQ7" s="144"/>
      <c r="AR7" s="144"/>
      <c r="AS7" s="351"/>
      <c r="AT7" s="352" t="s">
        <v>348</v>
      </c>
      <c r="AU7" s="144"/>
      <c r="AV7" s="144"/>
      <c r="AW7" s="144"/>
      <c r="AX7" s="145"/>
      <c r="AY7" s="2"/>
      <c r="AZ7" s="350" t="s">
        <v>356</v>
      </c>
      <c r="BA7" s="144"/>
      <c r="BB7" s="144"/>
      <c r="BC7" s="351"/>
      <c r="BD7" s="352" t="s">
        <v>348</v>
      </c>
      <c r="BE7" s="144"/>
      <c r="BF7" s="364"/>
      <c r="BG7" s="365" t="s">
        <v>349</v>
      </c>
      <c r="BH7" s="144"/>
      <c r="BI7" s="144"/>
      <c r="BJ7" s="351"/>
      <c r="BK7" s="352" t="s">
        <v>348</v>
      </c>
      <c r="BL7" s="144"/>
      <c r="BM7" s="144"/>
      <c r="BN7" s="144"/>
      <c r="BO7" s="145"/>
      <c r="BP7" s="2"/>
      <c r="BQ7" s="350" t="s">
        <v>356</v>
      </c>
      <c r="BR7" s="144"/>
      <c r="BS7" s="144"/>
      <c r="BT7" s="351"/>
      <c r="BU7" s="352" t="s">
        <v>348</v>
      </c>
      <c r="BV7" s="144"/>
      <c r="BW7" s="364"/>
      <c r="BX7" s="365" t="s">
        <v>349</v>
      </c>
      <c r="BY7" s="144"/>
      <c r="BZ7" s="144"/>
      <c r="CA7" s="351"/>
      <c r="CB7" s="352" t="s">
        <v>348</v>
      </c>
      <c r="CC7" s="144"/>
      <c r="CD7" s="144"/>
      <c r="CE7" s="144"/>
      <c r="CF7" s="145"/>
      <c r="CG7" s="2"/>
      <c r="CH7" s="350" t="s">
        <v>356</v>
      </c>
      <c r="CI7" s="144"/>
      <c r="CJ7" s="144"/>
      <c r="CK7" s="351"/>
      <c r="CL7" s="352" t="s">
        <v>348</v>
      </c>
      <c r="CM7" s="144"/>
      <c r="CN7" s="364"/>
      <c r="CO7" s="365" t="s">
        <v>349</v>
      </c>
      <c r="CP7" s="144"/>
      <c r="CQ7" s="144"/>
      <c r="CR7" s="351"/>
      <c r="CS7" s="352" t="s">
        <v>348</v>
      </c>
      <c r="CT7" s="144"/>
      <c r="CU7" s="144"/>
      <c r="CV7" s="144"/>
      <c r="CW7" s="145"/>
      <c r="CX7" s="2"/>
      <c r="CY7" s="350" t="s">
        <v>356</v>
      </c>
      <c r="CZ7" s="144"/>
      <c r="DA7" s="144"/>
      <c r="DB7" s="351"/>
      <c r="DC7" s="352" t="s">
        <v>348</v>
      </c>
      <c r="DD7" s="144"/>
      <c r="DE7" s="364"/>
      <c r="DF7" s="365" t="s">
        <v>349</v>
      </c>
      <c r="DG7" s="144"/>
      <c r="DH7" s="144"/>
      <c r="DI7" s="351"/>
      <c r="DJ7" s="352" t="s">
        <v>348</v>
      </c>
      <c r="DK7" s="144"/>
      <c r="DL7" s="144"/>
      <c r="DM7" s="144"/>
      <c r="DN7" s="145"/>
      <c r="DO7" s="2"/>
      <c r="DP7" s="350" t="s">
        <v>356</v>
      </c>
      <c r="DQ7" s="144"/>
      <c r="DR7" s="144"/>
      <c r="DS7" s="351"/>
      <c r="DT7" s="352" t="s">
        <v>348</v>
      </c>
      <c r="DU7" s="144"/>
      <c r="DV7" s="364"/>
      <c r="DW7" s="365" t="s">
        <v>349</v>
      </c>
      <c r="DX7" s="144"/>
      <c r="DY7" s="144"/>
      <c r="DZ7" s="351"/>
      <c r="EA7" s="352" t="s">
        <v>348</v>
      </c>
      <c r="EB7" s="144"/>
      <c r="EC7" s="144"/>
      <c r="ED7" s="144"/>
      <c r="EE7" s="145"/>
      <c r="EF7" s="2"/>
    </row>
    <row r="8" ht="12.75" customHeight="1">
      <c r="A8" s="355"/>
      <c r="B8" s="60"/>
      <c r="C8" s="60"/>
      <c r="D8" s="94"/>
      <c r="E8" s="59"/>
      <c r="F8" s="60"/>
      <c r="G8" s="366"/>
      <c r="H8" s="60"/>
      <c r="I8" s="60"/>
      <c r="J8" s="60"/>
      <c r="K8" s="94"/>
      <c r="L8" s="59"/>
      <c r="M8" s="60"/>
      <c r="N8" s="60"/>
      <c r="O8" s="60"/>
      <c r="P8" s="356"/>
      <c r="Q8" s="2"/>
      <c r="R8" s="355"/>
      <c r="S8" s="60"/>
      <c r="T8" s="60"/>
      <c r="U8" s="94"/>
      <c r="V8" s="59"/>
      <c r="W8" s="60"/>
      <c r="X8" s="366"/>
      <c r="Y8" s="60"/>
      <c r="Z8" s="60"/>
      <c r="AA8" s="60"/>
      <c r="AB8" s="94"/>
      <c r="AC8" s="59"/>
      <c r="AD8" s="60"/>
      <c r="AE8" s="60"/>
      <c r="AF8" s="60"/>
      <c r="AG8" s="356"/>
      <c r="AH8" s="2"/>
      <c r="AI8" s="355"/>
      <c r="AJ8" s="60"/>
      <c r="AK8" s="60"/>
      <c r="AL8" s="94"/>
      <c r="AM8" s="59"/>
      <c r="AN8" s="60"/>
      <c r="AO8" s="366"/>
      <c r="AP8" s="60"/>
      <c r="AQ8" s="60"/>
      <c r="AR8" s="60"/>
      <c r="AS8" s="94"/>
      <c r="AT8" s="59"/>
      <c r="AU8" s="60"/>
      <c r="AV8" s="60"/>
      <c r="AW8" s="60"/>
      <c r="AX8" s="356"/>
      <c r="AY8" s="2"/>
      <c r="AZ8" s="355"/>
      <c r="BA8" s="60"/>
      <c r="BB8" s="60"/>
      <c r="BC8" s="94"/>
      <c r="BD8" s="59"/>
      <c r="BE8" s="60"/>
      <c r="BF8" s="366"/>
      <c r="BG8" s="60"/>
      <c r="BH8" s="60"/>
      <c r="BI8" s="60"/>
      <c r="BJ8" s="94"/>
      <c r="BK8" s="59"/>
      <c r="BL8" s="60"/>
      <c r="BM8" s="60"/>
      <c r="BN8" s="60"/>
      <c r="BO8" s="356"/>
      <c r="BP8" s="2"/>
      <c r="BQ8" s="355"/>
      <c r="BR8" s="60"/>
      <c r="BS8" s="60"/>
      <c r="BT8" s="94"/>
      <c r="BU8" s="59"/>
      <c r="BV8" s="60"/>
      <c r="BW8" s="366"/>
      <c r="BX8" s="60"/>
      <c r="BY8" s="60"/>
      <c r="BZ8" s="60"/>
      <c r="CA8" s="94"/>
      <c r="CB8" s="59"/>
      <c r="CC8" s="60"/>
      <c r="CD8" s="60"/>
      <c r="CE8" s="60"/>
      <c r="CF8" s="356"/>
      <c r="CG8" s="2"/>
      <c r="CH8" s="355"/>
      <c r="CI8" s="60"/>
      <c r="CJ8" s="60"/>
      <c r="CK8" s="94"/>
      <c r="CL8" s="59"/>
      <c r="CM8" s="60"/>
      <c r="CN8" s="366"/>
      <c r="CO8" s="60"/>
      <c r="CP8" s="60"/>
      <c r="CQ8" s="60"/>
      <c r="CR8" s="94"/>
      <c r="CS8" s="59"/>
      <c r="CT8" s="60"/>
      <c r="CU8" s="60"/>
      <c r="CV8" s="60"/>
      <c r="CW8" s="356"/>
      <c r="CX8" s="2"/>
      <c r="CY8" s="355"/>
      <c r="CZ8" s="60"/>
      <c r="DA8" s="60"/>
      <c r="DB8" s="94"/>
      <c r="DC8" s="59"/>
      <c r="DD8" s="60"/>
      <c r="DE8" s="366"/>
      <c r="DF8" s="60"/>
      <c r="DG8" s="60"/>
      <c r="DH8" s="60"/>
      <c r="DI8" s="94"/>
      <c r="DJ8" s="59"/>
      <c r="DK8" s="60"/>
      <c r="DL8" s="60"/>
      <c r="DM8" s="60"/>
      <c r="DN8" s="356"/>
      <c r="DO8" s="2"/>
      <c r="DP8" s="355"/>
      <c r="DQ8" s="60"/>
      <c r="DR8" s="60"/>
      <c r="DS8" s="94"/>
      <c r="DT8" s="59"/>
      <c r="DU8" s="60"/>
      <c r="DV8" s="366"/>
      <c r="DW8" s="60"/>
      <c r="DX8" s="60"/>
      <c r="DY8" s="60"/>
      <c r="DZ8" s="94"/>
      <c r="EA8" s="59"/>
      <c r="EB8" s="60"/>
      <c r="EC8" s="60"/>
      <c r="ED8" s="60"/>
      <c r="EE8" s="356"/>
      <c r="EF8" s="2"/>
    </row>
    <row r="9" ht="12.75" customHeight="1">
      <c r="A9" s="350" t="s">
        <v>359</v>
      </c>
      <c r="B9" s="144"/>
      <c r="C9" s="144"/>
      <c r="D9" s="351"/>
      <c r="E9" s="352" t="s">
        <v>348</v>
      </c>
      <c r="F9" s="144"/>
      <c r="G9" s="367"/>
      <c r="H9" s="368" t="s">
        <v>360</v>
      </c>
      <c r="I9" s="144"/>
      <c r="J9" s="144"/>
      <c r="K9" s="351"/>
      <c r="L9" s="369"/>
      <c r="M9" s="144"/>
      <c r="N9" s="144"/>
      <c r="O9" s="144"/>
      <c r="P9" s="145"/>
      <c r="Q9" s="2"/>
      <c r="R9" s="350" t="s">
        <v>359</v>
      </c>
      <c r="S9" s="144"/>
      <c r="T9" s="144"/>
      <c r="U9" s="351"/>
      <c r="V9" s="352" t="s">
        <v>348</v>
      </c>
      <c r="W9" s="144"/>
      <c r="X9" s="367"/>
      <c r="Y9" s="368" t="s">
        <v>360</v>
      </c>
      <c r="Z9" s="144"/>
      <c r="AA9" s="144"/>
      <c r="AB9" s="351"/>
      <c r="AC9" s="369"/>
      <c r="AD9" s="144"/>
      <c r="AE9" s="144"/>
      <c r="AF9" s="144"/>
      <c r="AG9" s="145"/>
      <c r="AH9" s="2"/>
      <c r="AI9" s="350" t="s">
        <v>359</v>
      </c>
      <c r="AJ9" s="144"/>
      <c r="AK9" s="144"/>
      <c r="AL9" s="351"/>
      <c r="AM9" s="352" t="s">
        <v>348</v>
      </c>
      <c r="AN9" s="144"/>
      <c r="AO9" s="367"/>
      <c r="AP9" s="368" t="s">
        <v>360</v>
      </c>
      <c r="AQ9" s="144"/>
      <c r="AR9" s="144"/>
      <c r="AS9" s="351"/>
      <c r="AT9" s="369"/>
      <c r="AU9" s="144"/>
      <c r="AV9" s="144"/>
      <c r="AW9" s="144"/>
      <c r="AX9" s="145"/>
      <c r="AY9" s="2"/>
      <c r="AZ9" s="350" t="s">
        <v>359</v>
      </c>
      <c r="BA9" s="144"/>
      <c r="BB9" s="144"/>
      <c r="BC9" s="351"/>
      <c r="BD9" s="352" t="s">
        <v>348</v>
      </c>
      <c r="BE9" s="144"/>
      <c r="BF9" s="367"/>
      <c r="BG9" s="368" t="s">
        <v>360</v>
      </c>
      <c r="BH9" s="144"/>
      <c r="BI9" s="144"/>
      <c r="BJ9" s="351"/>
      <c r="BK9" s="369"/>
      <c r="BL9" s="144"/>
      <c r="BM9" s="144"/>
      <c r="BN9" s="144"/>
      <c r="BO9" s="145"/>
      <c r="BP9" s="2"/>
      <c r="BQ9" s="350" t="s">
        <v>359</v>
      </c>
      <c r="BR9" s="144"/>
      <c r="BS9" s="144"/>
      <c r="BT9" s="351"/>
      <c r="BU9" s="352" t="s">
        <v>348</v>
      </c>
      <c r="BV9" s="144"/>
      <c r="BW9" s="367"/>
      <c r="BX9" s="368" t="s">
        <v>360</v>
      </c>
      <c r="BY9" s="144"/>
      <c r="BZ9" s="144"/>
      <c r="CA9" s="351"/>
      <c r="CB9" s="369"/>
      <c r="CC9" s="144"/>
      <c r="CD9" s="144"/>
      <c r="CE9" s="144"/>
      <c r="CF9" s="145"/>
      <c r="CG9" s="2"/>
      <c r="CH9" s="350" t="s">
        <v>359</v>
      </c>
      <c r="CI9" s="144"/>
      <c r="CJ9" s="144"/>
      <c r="CK9" s="351"/>
      <c r="CL9" s="352" t="s">
        <v>348</v>
      </c>
      <c r="CM9" s="144"/>
      <c r="CN9" s="367"/>
      <c r="CO9" s="368" t="s">
        <v>360</v>
      </c>
      <c r="CP9" s="144"/>
      <c r="CQ9" s="144"/>
      <c r="CR9" s="351"/>
      <c r="CS9" s="369"/>
      <c r="CT9" s="144"/>
      <c r="CU9" s="144"/>
      <c r="CV9" s="144"/>
      <c r="CW9" s="145"/>
      <c r="CX9" s="2"/>
      <c r="CY9" s="350" t="s">
        <v>359</v>
      </c>
      <c r="CZ9" s="144"/>
      <c r="DA9" s="144"/>
      <c r="DB9" s="351"/>
      <c r="DC9" s="352" t="s">
        <v>348</v>
      </c>
      <c r="DD9" s="144"/>
      <c r="DE9" s="367"/>
      <c r="DF9" s="368" t="s">
        <v>360</v>
      </c>
      <c r="DG9" s="144"/>
      <c r="DH9" s="144"/>
      <c r="DI9" s="351"/>
      <c r="DJ9" s="369"/>
      <c r="DK9" s="144"/>
      <c r="DL9" s="144"/>
      <c r="DM9" s="144"/>
      <c r="DN9" s="145"/>
      <c r="DO9" s="2"/>
      <c r="DP9" s="350" t="s">
        <v>359</v>
      </c>
      <c r="DQ9" s="144"/>
      <c r="DR9" s="144"/>
      <c r="DS9" s="351"/>
      <c r="DT9" s="352" t="s">
        <v>348</v>
      </c>
      <c r="DU9" s="144"/>
      <c r="DV9" s="367"/>
      <c r="DW9" s="368" t="s">
        <v>360</v>
      </c>
      <c r="DX9" s="144"/>
      <c r="DY9" s="144"/>
      <c r="DZ9" s="351"/>
      <c r="EA9" s="369"/>
      <c r="EB9" s="144"/>
      <c r="EC9" s="144"/>
      <c r="ED9" s="144"/>
      <c r="EE9" s="145"/>
      <c r="EF9" s="2"/>
    </row>
    <row r="10" ht="12.75" customHeight="1">
      <c r="A10" s="355"/>
      <c r="B10" s="60"/>
      <c r="C10" s="60"/>
      <c r="D10" s="94"/>
      <c r="E10" s="59"/>
      <c r="F10" s="60"/>
      <c r="G10" s="367"/>
      <c r="H10" s="60"/>
      <c r="I10" s="60"/>
      <c r="J10" s="60"/>
      <c r="K10" s="94"/>
      <c r="L10" s="59"/>
      <c r="M10" s="60"/>
      <c r="N10" s="60"/>
      <c r="O10" s="60"/>
      <c r="P10" s="356"/>
      <c r="Q10" s="2"/>
      <c r="R10" s="355"/>
      <c r="S10" s="60"/>
      <c r="T10" s="60"/>
      <c r="U10" s="94"/>
      <c r="V10" s="59"/>
      <c r="W10" s="60"/>
      <c r="X10" s="367"/>
      <c r="Y10" s="60"/>
      <c r="Z10" s="60"/>
      <c r="AA10" s="60"/>
      <c r="AB10" s="94"/>
      <c r="AC10" s="59"/>
      <c r="AD10" s="60"/>
      <c r="AE10" s="60"/>
      <c r="AF10" s="60"/>
      <c r="AG10" s="356"/>
      <c r="AH10" s="2"/>
      <c r="AI10" s="355"/>
      <c r="AJ10" s="60"/>
      <c r="AK10" s="60"/>
      <c r="AL10" s="94"/>
      <c r="AM10" s="59"/>
      <c r="AN10" s="60"/>
      <c r="AO10" s="367"/>
      <c r="AP10" s="60"/>
      <c r="AQ10" s="60"/>
      <c r="AR10" s="60"/>
      <c r="AS10" s="94"/>
      <c r="AT10" s="59"/>
      <c r="AU10" s="60"/>
      <c r="AV10" s="60"/>
      <c r="AW10" s="60"/>
      <c r="AX10" s="356"/>
      <c r="AY10" s="2"/>
      <c r="AZ10" s="355"/>
      <c r="BA10" s="60"/>
      <c r="BB10" s="60"/>
      <c r="BC10" s="94"/>
      <c r="BD10" s="59"/>
      <c r="BE10" s="60"/>
      <c r="BF10" s="367"/>
      <c r="BG10" s="60"/>
      <c r="BH10" s="60"/>
      <c r="BI10" s="60"/>
      <c r="BJ10" s="94"/>
      <c r="BK10" s="59"/>
      <c r="BL10" s="60"/>
      <c r="BM10" s="60"/>
      <c r="BN10" s="60"/>
      <c r="BO10" s="356"/>
      <c r="BP10" s="2"/>
      <c r="BQ10" s="355"/>
      <c r="BR10" s="60"/>
      <c r="BS10" s="60"/>
      <c r="BT10" s="94"/>
      <c r="BU10" s="59"/>
      <c r="BV10" s="60"/>
      <c r="BW10" s="367"/>
      <c r="BX10" s="60"/>
      <c r="BY10" s="60"/>
      <c r="BZ10" s="60"/>
      <c r="CA10" s="94"/>
      <c r="CB10" s="59"/>
      <c r="CC10" s="60"/>
      <c r="CD10" s="60"/>
      <c r="CE10" s="60"/>
      <c r="CF10" s="356"/>
      <c r="CG10" s="2"/>
      <c r="CH10" s="355"/>
      <c r="CI10" s="60"/>
      <c r="CJ10" s="60"/>
      <c r="CK10" s="94"/>
      <c r="CL10" s="59"/>
      <c r="CM10" s="60"/>
      <c r="CN10" s="367"/>
      <c r="CO10" s="60"/>
      <c r="CP10" s="60"/>
      <c r="CQ10" s="60"/>
      <c r="CR10" s="94"/>
      <c r="CS10" s="59"/>
      <c r="CT10" s="60"/>
      <c r="CU10" s="60"/>
      <c r="CV10" s="60"/>
      <c r="CW10" s="356"/>
      <c r="CX10" s="2"/>
      <c r="CY10" s="355"/>
      <c r="CZ10" s="60"/>
      <c r="DA10" s="60"/>
      <c r="DB10" s="94"/>
      <c r="DC10" s="59"/>
      <c r="DD10" s="60"/>
      <c r="DE10" s="367"/>
      <c r="DF10" s="60"/>
      <c r="DG10" s="60"/>
      <c r="DH10" s="60"/>
      <c r="DI10" s="94"/>
      <c r="DJ10" s="59"/>
      <c r="DK10" s="60"/>
      <c r="DL10" s="60"/>
      <c r="DM10" s="60"/>
      <c r="DN10" s="356"/>
      <c r="DO10" s="2"/>
      <c r="DP10" s="355"/>
      <c r="DQ10" s="60"/>
      <c r="DR10" s="60"/>
      <c r="DS10" s="94"/>
      <c r="DT10" s="59"/>
      <c r="DU10" s="60"/>
      <c r="DV10" s="367"/>
      <c r="DW10" s="60"/>
      <c r="DX10" s="60"/>
      <c r="DY10" s="60"/>
      <c r="DZ10" s="94"/>
      <c r="EA10" s="59"/>
      <c r="EB10" s="60"/>
      <c r="EC10" s="60"/>
      <c r="ED10" s="60"/>
      <c r="EE10" s="356"/>
      <c r="EF10" s="2"/>
    </row>
    <row r="11" ht="12.75" customHeight="1">
      <c r="A11" s="357" t="str">
        <f>IF(OR(E7="N/A",E9="N/A"),"Please explain why not applicable","" )</f>
        <v/>
      </c>
      <c r="B11" s="35"/>
      <c r="C11" s="35"/>
      <c r="D11" s="35"/>
      <c r="E11" s="35"/>
      <c r="F11" s="370"/>
      <c r="G11" s="367"/>
      <c r="H11" s="371" t="str">
        <f>IF(L7="Performed own test","Please add pictures of test piece below and bring video to technical inspection","" )</f>
        <v/>
      </c>
      <c r="I11" s="35"/>
      <c r="J11" s="35"/>
      <c r="K11" s="35"/>
      <c r="L11" s="35"/>
      <c r="M11" s="35"/>
      <c r="N11" s="35"/>
      <c r="O11" s="35"/>
      <c r="P11" s="358"/>
      <c r="Q11" s="360"/>
      <c r="R11" s="357" t="str">
        <f>IF(OR(V7="N/A",V9="N/A"),"Please explain why not applicable","" )</f>
        <v/>
      </c>
      <c r="S11" s="35"/>
      <c r="T11" s="35"/>
      <c r="U11" s="35"/>
      <c r="V11" s="35"/>
      <c r="W11" s="370"/>
      <c r="X11" s="367"/>
      <c r="Y11" s="371" t="str">
        <f>IF(AC7="Performed own test","Please add pictures of test piece below and bring video to technical inspection","" )</f>
        <v/>
      </c>
      <c r="Z11" s="35"/>
      <c r="AA11" s="35"/>
      <c r="AB11" s="35"/>
      <c r="AC11" s="35"/>
      <c r="AD11" s="35"/>
      <c r="AE11" s="35"/>
      <c r="AF11" s="35"/>
      <c r="AG11" s="358"/>
      <c r="AH11" s="2"/>
      <c r="AI11" s="357" t="str">
        <f>IF(OR(AM7="N/A",AM9="N/A"),"Please explain why not applicable","" )</f>
        <v/>
      </c>
      <c r="AJ11" s="35"/>
      <c r="AK11" s="35"/>
      <c r="AL11" s="35"/>
      <c r="AM11" s="35"/>
      <c r="AN11" s="370"/>
      <c r="AO11" s="367"/>
      <c r="AP11" s="371" t="str">
        <f>IF(AT7="Performed own test","Please add pictures of test piece below and bring video to technical inspection","" )</f>
        <v/>
      </c>
      <c r="AQ11" s="35"/>
      <c r="AR11" s="35"/>
      <c r="AS11" s="35"/>
      <c r="AT11" s="35"/>
      <c r="AU11" s="35"/>
      <c r="AV11" s="35"/>
      <c r="AW11" s="35"/>
      <c r="AX11" s="358"/>
      <c r="AY11" s="2"/>
      <c r="AZ11" s="357" t="str">
        <f>IF(OR(BD7="N/A",BD9="N/A"),"Please explain why not applicable","" )</f>
        <v/>
      </c>
      <c r="BA11" s="35"/>
      <c r="BB11" s="35"/>
      <c r="BC11" s="35"/>
      <c r="BD11" s="35"/>
      <c r="BE11" s="370"/>
      <c r="BF11" s="367"/>
      <c r="BG11" s="371" t="str">
        <f>IF(BK7="Performed own test","Please add pictures of test piece below and bring video to technical inspection","" )</f>
        <v/>
      </c>
      <c r="BH11" s="35"/>
      <c r="BI11" s="35"/>
      <c r="BJ11" s="35"/>
      <c r="BK11" s="35"/>
      <c r="BL11" s="35"/>
      <c r="BM11" s="35"/>
      <c r="BN11" s="35"/>
      <c r="BO11" s="358"/>
      <c r="BP11" s="2"/>
      <c r="BQ11" s="357" t="str">
        <f>IF(OR(BU7="N/A",BU9="N/A"),"Please explain why not applicable","" )</f>
        <v/>
      </c>
      <c r="BR11" s="35"/>
      <c r="BS11" s="35"/>
      <c r="BT11" s="35"/>
      <c r="BU11" s="35"/>
      <c r="BV11" s="370"/>
      <c r="BW11" s="367"/>
      <c r="BX11" s="371" t="str">
        <f>IF(CB7="Performed own test","Please add pictures of test piece below and bring video to technical inspection","" )</f>
        <v/>
      </c>
      <c r="BY11" s="35"/>
      <c r="BZ11" s="35"/>
      <c r="CA11" s="35"/>
      <c r="CB11" s="35"/>
      <c r="CC11" s="35"/>
      <c r="CD11" s="35"/>
      <c r="CE11" s="35"/>
      <c r="CF11" s="358"/>
      <c r="CG11" s="2"/>
      <c r="CH11" s="357" t="str">
        <f>IF(OR(CL7="N/A",CL9="N/A"),"Please explain why not applicable","" )</f>
        <v/>
      </c>
      <c r="CI11" s="35"/>
      <c r="CJ11" s="35"/>
      <c r="CK11" s="35"/>
      <c r="CL11" s="35"/>
      <c r="CM11" s="370"/>
      <c r="CN11" s="367"/>
      <c r="CO11" s="371" t="str">
        <f>IF(CS7="Performed own test","Please add pictures of test piece below and bring video to technical inspection","" )</f>
        <v/>
      </c>
      <c r="CP11" s="35"/>
      <c r="CQ11" s="35"/>
      <c r="CR11" s="35"/>
      <c r="CS11" s="35"/>
      <c r="CT11" s="35"/>
      <c r="CU11" s="35"/>
      <c r="CV11" s="35"/>
      <c r="CW11" s="358"/>
      <c r="CX11" s="2"/>
      <c r="CY11" s="357" t="str">
        <f>IF(OR(DC7="N/A",DC9="N/A"),"Please explain why not applicable","" )</f>
        <v/>
      </c>
      <c r="CZ11" s="35"/>
      <c r="DA11" s="35"/>
      <c r="DB11" s="35"/>
      <c r="DC11" s="35"/>
      <c r="DD11" s="370"/>
      <c r="DE11" s="367"/>
      <c r="DF11" s="371" t="str">
        <f>IF(DJ7="Performed own test","Please add pictures of test piece below and bring video to technical inspection","" )</f>
        <v/>
      </c>
      <c r="DG11" s="35"/>
      <c r="DH11" s="35"/>
      <c r="DI11" s="35"/>
      <c r="DJ11" s="35"/>
      <c r="DK11" s="35"/>
      <c r="DL11" s="35"/>
      <c r="DM11" s="35"/>
      <c r="DN11" s="358"/>
      <c r="DO11" s="2"/>
      <c r="DP11" s="357" t="str">
        <f>IF(OR(DT7="N/A",DT9="N/A"),"Please explain why not applicable","" )</f>
        <v/>
      </c>
      <c r="DQ11" s="35"/>
      <c r="DR11" s="35"/>
      <c r="DS11" s="35"/>
      <c r="DT11" s="35"/>
      <c r="DU11" s="370"/>
      <c r="DV11" s="367"/>
      <c r="DW11" s="371" t="str">
        <f>IF(EA7="Performed own test","Please add pictures of test piece below and bring video to technical inspection","" )</f>
        <v/>
      </c>
      <c r="DX11" s="35"/>
      <c r="DY11" s="35"/>
      <c r="DZ11" s="35"/>
      <c r="EA11" s="35"/>
      <c r="EB11" s="35"/>
      <c r="EC11" s="35"/>
      <c r="ED11" s="35"/>
      <c r="EE11" s="358"/>
      <c r="EF11" s="2"/>
    </row>
    <row r="12" ht="12.75" customHeight="1">
      <c r="A12" s="347"/>
      <c r="B12" s="8"/>
      <c r="C12" s="8"/>
      <c r="D12" s="8"/>
      <c r="E12" s="8"/>
      <c r="F12" s="9"/>
      <c r="G12" s="372"/>
      <c r="H12" s="7"/>
      <c r="I12" s="8"/>
      <c r="J12" s="8"/>
      <c r="K12" s="8"/>
      <c r="L12" s="8"/>
      <c r="M12" s="8"/>
      <c r="N12" s="8"/>
      <c r="O12" s="8"/>
      <c r="P12" s="348"/>
      <c r="Q12" s="360"/>
      <c r="R12" s="347"/>
      <c r="S12" s="8"/>
      <c r="T12" s="8"/>
      <c r="U12" s="8"/>
      <c r="V12" s="8"/>
      <c r="W12" s="9"/>
      <c r="X12" s="372"/>
      <c r="Y12" s="7"/>
      <c r="Z12" s="8"/>
      <c r="AA12" s="8"/>
      <c r="AB12" s="8"/>
      <c r="AC12" s="8"/>
      <c r="AD12" s="8"/>
      <c r="AE12" s="8"/>
      <c r="AF12" s="8"/>
      <c r="AG12" s="348"/>
      <c r="AH12" s="2"/>
      <c r="AI12" s="347"/>
      <c r="AJ12" s="8"/>
      <c r="AK12" s="8"/>
      <c r="AL12" s="8"/>
      <c r="AM12" s="8"/>
      <c r="AN12" s="9"/>
      <c r="AO12" s="372"/>
      <c r="AP12" s="7"/>
      <c r="AQ12" s="8"/>
      <c r="AR12" s="8"/>
      <c r="AS12" s="8"/>
      <c r="AT12" s="8"/>
      <c r="AU12" s="8"/>
      <c r="AV12" s="8"/>
      <c r="AW12" s="8"/>
      <c r="AX12" s="348"/>
      <c r="AY12" s="2"/>
      <c r="AZ12" s="347"/>
      <c r="BA12" s="8"/>
      <c r="BB12" s="8"/>
      <c r="BC12" s="8"/>
      <c r="BD12" s="8"/>
      <c r="BE12" s="9"/>
      <c r="BF12" s="372"/>
      <c r="BG12" s="7"/>
      <c r="BH12" s="8"/>
      <c r="BI12" s="8"/>
      <c r="BJ12" s="8"/>
      <c r="BK12" s="8"/>
      <c r="BL12" s="8"/>
      <c r="BM12" s="8"/>
      <c r="BN12" s="8"/>
      <c r="BO12" s="348"/>
      <c r="BP12" s="2"/>
      <c r="BQ12" s="347"/>
      <c r="BR12" s="8"/>
      <c r="BS12" s="8"/>
      <c r="BT12" s="8"/>
      <c r="BU12" s="8"/>
      <c r="BV12" s="9"/>
      <c r="BW12" s="372"/>
      <c r="BX12" s="7"/>
      <c r="BY12" s="8"/>
      <c r="BZ12" s="8"/>
      <c r="CA12" s="8"/>
      <c r="CB12" s="8"/>
      <c r="CC12" s="8"/>
      <c r="CD12" s="8"/>
      <c r="CE12" s="8"/>
      <c r="CF12" s="348"/>
      <c r="CG12" s="2"/>
      <c r="CH12" s="347"/>
      <c r="CI12" s="8"/>
      <c r="CJ12" s="8"/>
      <c r="CK12" s="8"/>
      <c r="CL12" s="8"/>
      <c r="CM12" s="9"/>
      <c r="CN12" s="372"/>
      <c r="CO12" s="7"/>
      <c r="CP12" s="8"/>
      <c r="CQ12" s="8"/>
      <c r="CR12" s="8"/>
      <c r="CS12" s="8"/>
      <c r="CT12" s="8"/>
      <c r="CU12" s="8"/>
      <c r="CV12" s="8"/>
      <c r="CW12" s="348"/>
      <c r="CX12" s="2"/>
      <c r="CY12" s="347"/>
      <c r="CZ12" s="8"/>
      <c r="DA12" s="8"/>
      <c r="DB12" s="8"/>
      <c r="DC12" s="8"/>
      <c r="DD12" s="9"/>
      <c r="DE12" s="372"/>
      <c r="DF12" s="7"/>
      <c r="DG12" s="8"/>
      <c r="DH12" s="8"/>
      <c r="DI12" s="8"/>
      <c r="DJ12" s="8"/>
      <c r="DK12" s="8"/>
      <c r="DL12" s="8"/>
      <c r="DM12" s="8"/>
      <c r="DN12" s="348"/>
      <c r="DO12" s="2"/>
      <c r="DP12" s="347"/>
      <c r="DQ12" s="8"/>
      <c r="DR12" s="8"/>
      <c r="DS12" s="8"/>
      <c r="DT12" s="8"/>
      <c r="DU12" s="9"/>
      <c r="DV12" s="372"/>
      <c r="DW12" s="7"/>
      <c r="DX12" s="8"/>
      <c r="DY12" s="8"/>
      <c r="DZ12" s="8"/>
      <c r="EA12" s="8"/>
      <c r="EB12" s="8"/>
      <c r="EC12" s="8"/>
      <c r="ED12" s="8"/>
      <c r="EE12" s="348"/>
      <c r="EF12" s="2"/>
    </row>
    <row r="13" ht="12.75" customHeight="1">
      <c r="A13" s="361" t="s">
        <v>350</v>
      </c>
      <c r="B13" s="144"/>
      <c r="C13" s="144"/>
      <c r="D13" s="144"/>
      <c r="E13" s="144"/>
      <c r="F13" s="144"/>
      <c r="G13" s="144"/>
      <c r="H13" s="144"/>
      <c r="I13" s="144"/>
      <c r="J13" s="144"/>
      <c r="K13" s="144"/>
      <c r="L13" s="144"/>
      <c r="M13" s="144"/>
      <c r="N13" s="144"/>
      <c r="O13" s="144"/>
      <c r="P13" s="145"/>
      <c r="Q13" s="2"/>
      <c r="R13" s="361" t="s">
        <v>350</v>
      </c>
      <c r="S13" s="144"/>
      <c r="T13" s="144"/>
      <c r="U13" s="144"/>
      <c r="V13" s="144"/>
      <c r="W13" s="144"/>
      <c r="X13" s="144"/>
      <c r="Y13" s="144"/>
      <c r="Z13" s="144"/>
      <c r="AA13" s="144"/>
      <c r="AB13" s="144"/>
      <c r="AC13" s="144"/>
      <c r="AD13" s="144"/>
      <c r="AE13" s="144"/>
      <c r="AF13" s="144"/>
      <c r="AG13" s="145"/>
      <c r="AH13" s="2"/>
      <c r="AI13" s="361" t="s">
        <v>350</v>
      </c>
      <c r="AJ13" s="144"/>
      <c r="AK13" s="144"/>
      <c r="AL13" s="144"/>
      <c r="AM13" s="144"/>
      <c r="AN13" s="144"/>
      <c r="AO13" s="144"/>
      <c r="AP13" s="144"/>
      <c r="AQ13" s="144"/>
      <c r="AR13" s="144"/>
      <c r="AS13" s="144"/>
      <c r="AT13" s="144"/>
      <c r="AU13" s="144"/>
      <c r="AV13" s="144"/>
      <c r="AW13" s="144"/>
      <c r="AX13" s="145"/>
      <c r="AY13" s="2"/>
      <c r="AZ13" s="361" t="s">
        <v>350</v>
      </c>
      <c r="BA13" s="144"/>
      <c r="BB13" s="144"/>
      <c r="BC13" s="144"/>
      <c r="BD13" s="144"/>
      <c r="BE13" s="144"/>
      <c r="BF13" s="144"/>
      <c r="BG13" s="144"/>
      <c r="BH13" s="144"/>
      <c r="BI13" s="144"/>
      <c r="BJ13" s="144"/>
      <c r="BK13" s="144"/>
      <c r="BL13" s="144"/>
      <c r="BM13" s="144"/>
      <c r="BN13" s="144"/>
      <c r="BO13" s="145"/>
      <c r="BP13" s="2"/>
      <c r="BQ13" s="361" t="s">
        <v>350</v>
      </c>
      <c r="BR13" s="144"/>
      <c r="BS13" s="144"/>
      <c r="BT13" s="144"/>
      <c r="BU13" s="144"/>
      <c r="BV13" s="144"/>
      <c r="BW13" s="144"/>
      <c r="BX13" s="144"/>
      <c r="BY13" s="144"/>
      <c r="BZ13" s="144"/>
      <c r="CA13" s="144"/>
      <c r="CB13" s="144"/>
      <c r="CC13" s="144"/>
      <c r="CD13" s="144"/>
      <c r="CE13" s="144"/>
      <c r="CF13" s="145"/>
      <c r="CG13" s="2"/>
      <c r="CH13" s="361" t="s">
        <v>350</v>
      </c>
      <c r="CI13" s="144"/>
      <c r="CJ13" s="144"/>
      <c r="CK13" s="144"/>
      <c r="CL13" s="144"/>
      <c r="CM13" s="144"/>
      <c r="CN13" s="144"/>
      <c r="CO13" s="144"/>
      <c r="CP13" s="144"/>
      <c r="CQ13" s="144"/>
      <c r="CR13" s="144"/>
      <c r="CS13" s="144"/>
      <c r="CT13" s="144"/>
      <c r="CU13" s="144"/>
      <c r="CV13" s="144"/>
      <c r="CW13" s="145"/>
      <c r="CX13" s="2"/>
      <c r="CY13" s="361" t="s">
        <v>350</v>
      </c>
      <c r="CZ13" s="144"/>
      <c r="DA13" s="144"/>
      <c r="DB13" s="144"/>
      <c r="DC13" s="144"/>
      <c r="DD13" s="144"/>
      <c r="DE13" s="144"/>
      <c r="DF13" s="144"/>
      <c r="DG13" s="144"/>
      <c r="DH13" s="144"/>
      <c r="DI13" s="144"/>
      <c r="DJ13" s="144"/>
      <c r="DK13" s="144"/>
      <c r="DL13" s="144"/>
      <c r="DM13" s="144"/>
      <c r="DN13" s="145"/>
      <c r="DO13" s="2"/>
      <c r="DP13" s="361" t="s">
        <v>350</v>
      </c>
      <c r="DQ13" s="144"/>
      <c r="DR13" s="144"/>
      <c r="DS13" s="144"/>
      <c r="DT13" s="144"/>
      <c r="DU13" s="144"/>
      <c r="DV13" s="144"/>
      <c r="DW13" s="144"/>
      <c r="DX13" s="144"/>
      <c r="DY13" s="144"/>
      <c r="DZ13" s="144"/>
      <c r="EA13" s="144"/>
      <c r="EB13" s="144"/>
      <c r="EC13" s="144"/>
      <c r="ED13" s="144"/>
      <c r="EE13" s="145"/>
      <c r="EF13" s="2"/>
    </row>
    <row r="14" ht="12.75" customHeight="1">
      <c r="A14" s="147"/>
      <c r="B14" s="148"/>
      <c r="C14" s="148"/>
      <c r="D14" s="148"/>
      <c r="E14" s="148"/>
      <c r="F14" s="148"/>
      <c r="G14" s="148"/>
      <c r="H14" s="148"/>
      <c r="I14" s="148"/>
      <c r="J14" s="148"/>
      <c r="K14" s="148"/>
      <c r="L14" s="148"/>
      <c r="M14" s="148"/>
      <c r="N14" s="148"/>
      <c r="O14" s="148"/>
      <c r="P14" s="149"/>
      <c r="Q14" s="2"/>
      <c r="R14" s="147"/>
      <c r="S14" s="148"/>
      <c r="T14" s="148"/>
      <c r="U14" s="148"/>
      <c r="V14" s="148"/>
      <c r="W14" s="148"/>
      <c r="X14" s="148"/>
      <c r="Y14" s="148"/>
      <c r="Z14" s="148"/>
      <c r="AA14" s="148"/>
      <c r="AB14" s="148"/>
      <c r="AC14" s="148"/>
      <c r="AD14" s="148"/>
      <c r="AE14" s="148"/>
      <c r="AF14" s="148"/>
      <c r="AG14" s="149"/>
      <c r="AH14" s="2"/>
      <c r="AI14" s="147"/>
      <c r="AJ14" s="148"/>
      <c r="AK14" s="148"/>
      <c r="AL14" s="148"/>
      <c r="AM14" s="148"/>
      <c r="AN14" s="148"/>
      <c r="AO14" s="148"/>
      <c r="AP14" s="148"/>
      <c r="AQ14" s="148"/>
      <c r="AR14" s="148"/>
      <c r="AS14" s="148"/>
      <c r="AT14" s="148"/>
      <c r="AU14" s="148"/>
      <c r="AV14" s="148"/>
      <c r="AW14" s="148"/>
      <c r="AX14" s="149"/>
      <c r="AY14" s="2"/>
      <c r="AZ14" s="147"/>
      <c r="BA14" s="148"/>
      <c r="BB14" s="148"/>
      <c r="BC14" s="148"/>
      <c r="BD14" s="148"/>
      <c r="BE14" s="148"/>
      <c r="BF14" s="148"/>
      <c r="BG14" s="148"/>
      <c r="BH14" s="148"/>
      <c r="BI14" s="148"/>
      <c r="BJ14" s="148"/>
      <c r="BK14" s="148"/>
      <c r="BL14" s="148"/>
      <c r="BM14" s="148"/>
      <c r="BN14" s="148"/>
      <c r="BO14" s="149"/>
      <c r="BP14" s="2"/>
      <c r="BQ14" s="147"/>
      <c r="BR14" s="148"/>
      <c r="BS14" s="148"/>
      <c r="BT14" s="148"/>
      <c r="BU14" s="148"/>
      <c r="BV14" s="148"/>
      <c r="BW14" s="148"/>
      <c r="BX14" s="148"/>
      <c r="BY14" s="148"/>
      <c r="BZ14" s="148"/>
      <c r="CA14" s="148"/>
      <c r="CB14" s="148"/>
      <c r="CC14" s="148"/>
      <c r="CD14" s="148"/>
      <c r="CE14" s="148"/>
      <c r="CF14" s="149"/>
      <c r="CG14" s="2"/>
      <c r="CH14" s="147"/>
      <c r="CI14" s="148"/>
      <c r="CJ14" s="148"/>
      <c r="CK14" s="148"/>
      <c r="CL14" s="148"/>
      <c r="CM14" s="148"/>
      <c r="CN14" s="148"/>
      <c r="CO14" s="148"/>
      <c r="CP14" s="148"/>
      <c r="CQ14" s="148"/>
      <c r="CR14" s="148"/>
      <c r="CS14" s="148"/>
      <c r="CT14" s="148"/>
      <c r="CU14" s="148"/>
      <c r="CV14" s="148"/>
      <c r="CW14" s="149"/>
      <c r="CX14" s="2"/>
      <c r="CY14" s="147"/>
      <c r="CZ14" s="148"/>
      <c r="DA14" s="148"/>
      <c r="DB14" s="148"/>
      <c r="DC14" s="148"/>
      <c r="DD14" s="148"/>
      <c r="DE14" s="148"/>
      <c r="DF14" s="148"/>
      <c r="DG14" s="148"/>
      <c r="DH14" s="148"/>
      <c r="DI14" s="148"/>
      <c r="DJ14" s="148"/>
      <c r="DK14" s="148"/>
      <c r="DL14" s="148"/>
      <c r="DM14" s="148"/>
      <c r="DN14" s="149"/>
      <c r="DO14" s="2"/>
      <c r="DP14" s="147"/>
      <c r="DQ14" s="148"/>
      <c r="DR14" s="148"/>
      <c r="DS14" s="148"/>
      <c r="DT14" s="148"/>
      <c r="DU14" s="148"/>
      <c r="DV14" s="148"/>
      <c r="DW14" s="148"/>
      <c r="DX14" s="148"/>
      <c r="DY14" s="148"/>
      <c r="DZ14" s="148"/>
      <c r="EA14" s="148"/>
      <c r="EB14" s="148"/>
      <c r="EC14" s="148"/>
      <c r="ED14" s="148"/>
      <c r="EE14" s="149"/>
      <c r="EF14" s="2"/>
    </row>
    <row r="15" ht="12.75" customHeight="1">
      <c r="A15" s="191"/>
      <c r="B15" s="51"/>
      <c r="C15" s="51"/>
      <c r="D15" s="51"/>
      <c r="E15" s="51"/>
      <c r="F15" s="51"/>
      <c r="G15" s="51"/>
      <c r="H15" s="51"/>
      <c r="I15" s="51"/>
      <c r="J15" s="51"/>
      <c r="K15" s="51"/>
      <c r="L15" s="51"/>
      <c r="M15" s="51"/>
      <c r="N15" s="51"/>
      <c r="O15" s="51"/>
      <c r="P15" s="167"/>
      <c r="Q15" s="2"/>
      <c r="R15" s="191"/>
      <c r="S15" s="51"/>
      <c r="T15" s="51"/>
      <c r="U15" s="51"/>
      <c r="V15" s="51"/>
      <c r="W15" s="51"/>
      <c r="X15" s="51"/>
      <c r="Y15" s="51"/>
      <c r="Z15" s="51"/>
      <c r="AA15" s="51"/>
      <c r="AB15" s="51"/>
      <c r="AC15" s="51"/>
      <c r="AD15" s="51"/>
      <c r="AE15" s="51"/>
      <c r="AF15" s="51"/>
      <c r="AG15" s="167"/>
      <c r="AH15" s="2"/>
      <c r="AI15" s="191"/>
      <c r="AJ15" s="51"/>
      <c r="AK15" s="51"/>
      <c r="AL15" s="51"/>
      <c r="AM15" s="51"/>
      <c r="AN15" s="51"/>
      <c r="AO15" s="51"/>
      <c r="AP15" s="51"/>
      <c r="AQ15" s="51"/>
      <c r="AR15" s="51"/>
      <c r="AS15" s="51"/>
      <c r="AT15" s="51"/>
      <c r="AU15" s="51"/>
      <c r="AV15" s="51"/>
      <c r="AW15" s="51"/>
      <c r="AX15" s="167"/>
      <c r="AY15" s="2"/>
      <c r="AZ15" s="191"/>
      <c r="BA15" s="51"/>
      <c r="BB15" s="51"/>
      <c r="BC15" s="51"/>
      <c r="BD15" s="51"/>
      <c r="BE15" s="51"/>
      <c r="BF15" s="51"/>
      <c r="BG15" s="51"/>
      <c r="BH15" s="51"/>
      <c r="BI15" s="51"/>
      <c r="BJ15" s="51"/>
      <c r="BK15" s="51"/>
      <c r="BL15" s="51"/>
      <c r="BM15" s="51"/>
      <c r="BN15" s="51"/>
      <c r="BO15" s="167"/>
      <c r="BP15" s="2"/>
      <c r="BQ15" s="191"/>
      <c r="BR15" s="51"/>
      <c r="BS15" s="51"/>
      <c r="BT15" s="51"/>
      <c r="BU15" s="51"/>
      <c r="BV15" s="51"/>
      <c r="BW15" s="51"/>
      <c r="BX15" s="51"/>
      <c r="BY15" s="51"/>
      <c r="BZ15" s="51"/>
      <c r="CA15" s="51"/>
      <c r="CB15" s="51"/>
      <c r="CC15" s="51"/>
      <c r="CD15" s="51"/>
      <c r="CE15" s="51"/>
      <c r="CF15" s="167"/>
      <c r="CG15" s="2"/>
      <c r="CH15" s="191"/>
      <c r="CI15" s="51"/>
      <c r="CJ15" s="51"/>
      <c r="CK15" s="51"/>
      <c r="CL15" s="51"/>
      <c r="CM15" s="51"/>
      <c r="CN15" s="51"/>
      <c r="CO15" s="51"/>
      <c r="CP15" s="51"/>
      <c r="CQ15" s="51"/>
      <c r="CR15" s="51"/>
      <c r="CS15" s="51"/>
      <c r="CT15" s="51"/>
      <c r="CU15" s="51"/>
      <c r="CV15" s="51"/>
      <c r="CW15" s="167"/>
      <c r="CX15" s="2"/>
      <c r="CY15" s="191"/>
      <c r="CZ15" s="51"/>
      <c r="DA15" s="51"/>
      <c r="DB15" s="51"/>
      <c r="DC15" s="51"/>
      <c r="DD15" s="51"/>
      <c r="DE15" s="51"/>
      <c r="DF15" s="51"/>
      <c r="DG15" s="51"/>
      <c r="DH15" s="51"/>
      <c r="DI15" s="51"/>
      <c r="DJ15" s="51"/>
      <c r="DK15" s="51"/>
      <c r="DL15" s="51"/>
      <c r="DM15" s="51"/>
      <c r="DN15" s="167"/>
      <c r="DO15" s="2"/>
      <c r="DP15" s="191"/>
      <c r="DQ15" s="51"/>
      <c r="DR15" s="51"/>
      <c r="DS15" s="51"/>
      <c r="DT15" s="51"/>
      <c r="DU15" s="51"/>
      <c r="DV15" s="51"/>
      <c r="DW15" s="51"/>
      <c r="DX15" s="51"/>
      <c r="DY15" s="51"/>
      <c r="DZ15" s="51"/>
      <c r="EA15" s="51"/>
      <c r="EB15" s="51"/>
      <c r="EC15" s="51"/>
      <c r="ED15" s="51"/>
      <c r="EE15" s="167"/>
      <c r="EF15" s="2"/>
    </row>
    <row r="16" ht="12.75" customHeight="1">
      <c r="A16" s="191"/>
      <c r="B16" s="51"/>
      <c r="C16" s="51"/>
      <c r="D16" s="51"/>
      <c r="E16" s="51"/>
      <c r="F16" s="51"/>
      <c r="G16" s="51"/>
      <c r="H16" s="51"/>
      <c r="I16" s="51"/>
      <c r="J16" s="51"/>
      <c r="K16" s="51"/>
      <c r="L16" s="51"/>
      <c r="M16" s="51"/>
      <c r="N16" s="51"/>
      <c r="O16" s="51"/>
      <c r="P16" s="167"/>
      <c r="Q16" s="2"/>
      <c r="R16" s="191"/>
      <c r="S16" s="51"/>
      <c r="T16" s="51"/>
      <c r="U16" s="51"/>
      <c r="V16" s="51"/>
      <c r="W16" s="51"/>
      <c r="X16" s="51"/>
      <c r="Y16" s="51"/>
      <c r="Z16" s="51"/>
      <c r="AA16" s="51"/>
      <c r="AB16" s="51"/>
      <c r="AC16" s="51"/>
      <c r="AD16" s="51"/>
      <c r="AE16" s="51"/>
      <c r="AF16" s="51"/>
      <c r="AG16" s="167"/>
      <c r="AH16" s="2"/>
      <c r="AI16" s="191"/>
      <c r="AJ16" s="51"/>
      <c r="AK16" s="51"/>
      <c r="AL16" s="51"/>
      <c r="AM16" s="51"/>
      <c r="AN16" s="51"/>
      <c r="AO16" s="51"/>
      <c r="AP16" s="51"/>
      <c r="AQ16" s="51"/>
      <c r="AR16" s="51"/>
      <c r="AS16" s="51"/>
      <c r="AT16" s="51"/>
      <c r="AU16" s="51"/>
      <c r="AV16" s="51"/>
      <c r="AW16" s="51"/>
      <c r="AX16" s="167"/>
      <c r="AY16" s="2"/>
      <c r="AZ16" s="191"/>
      <c r="BA16" s="51"/>
      <c r="BB16" s="51"/>
      <c r="BC16" s="51"/>
      <c r="BD16" s="51"/>
      <c r="BE16" s="51"/>
      <c r="BF16" s="51"/>
      <c r="BG16" s="51"/>
      <c r="BH16" s="51"/>
      <c r="BI16" s="51"/>
      <c r="BJ16" s="51"/>
      <c r="BK16" s="51"/>
      <c r="BL16" s="51"/>
      <c r="BM16" s="51"/>
      <c r="BN16" s="51"/>
      <c r="BO16" s="167"/>
      <c r="BP16" s="2"/>
      <c r="BQ16" s="191"/>
      <c r="BR16" s="51"/>
      <c r="BS16" s="51"/>
      <c r="BT16" s="51"/>
      <c r="BU16" s="51"/>
      <c r="BV16" s="51"/>
      <c r="BW16" s="51"/>
      <c r="BX16" s="51"/>
      <c r="BY16" s="51"/>
      <c r="BZ16" s="51"/>
      <c r="CA16" s="51"/>
      <c r="CB16" s="51"/>
      <c r="CC16" s="51"/>
      <c r="CD16" s="51"/>
      <c r="CE16" s="51"/>
      <c r="CF16" s="167"/>
      <c r="CG16" s="2"/>
      <c r="CH16" s="191"/>
      <c r="CI16" s="51"/>
      <c r="CJ16" s="51"/>
      <c r="CK16" s="51"/>
      <c r="CL16" s="51"/>
      <c r="CM16" s="51"/>
      <c r="CN16" s="51"/>
      <c r="CO16" s="51"/>
      <c r="CP16" s="51"/>
      <c r="CQ16" s="51"/>
      <c r="CR16" s="51"/>
      <c r="CS16" s="51"/>
      <c r="CT16" s="51"/>
      <c r="CU16" s="51"/>
      <c r="CV16" s="51"/>
      <c r="CW16" s="167"/>
      <c r="CX16" s="2"/>
      <c r="CY16" s="191"/>
      <c r="CZ16" s="51"/>
      <c r="DA16" s="51"/>
      <c r="DB16" s="51"/>
      <c r="DC16" s="51"/>
      <c r="DD16" s="51"/>
      <c r="DE16" s="51"/>
      <c r="DF16" s="51"/>
      <c r="DG16" s="51"/>
      <c r="DH16" s="51"/>
      <c r="DI16" s="51"/>
      <c r="DJ16" s="51"/>
      <c r="DK16" s="51"/>
      <c r="DL16" s="51"/>
      <c r="DM16" s="51"/>
      <c r="DN16" s="167"/>
      <c r="DO16" s="2"/>
      <c r="DP16" s="191"/>
      <c r="DQ16" s="51"/>
      <c r="DR16" s="51"/>
      <c r="DS16" s="51"/>
      <c r="DT16" s="51"/>
      <c r="DU16" s="51"/>
      <c r="DV16" s="51"/>
      <c r="DW16" s="51"/>
      <c r="DX16" s="51"/>
      <c r="DY16" s="51"/>
      <c r="DZ16" s="51"/>
      <c r="EA16" s="51"/>
      <c r="EB16" s="51"/>
      <c r="EC16" s="51"/>
      <c r="ED16" s="51"/>
      <c r="EE16" s="167"/>
      <c r="EF16" s="2"/>
    </row>
    <row r="17" ht="12.75" customHeight="1">
      <c r="A17" s="191" t="s">
        <v>351</v>
      </c>
      <c r="B17" s="51"/>
      <c r="C17" s="51"/>
      <c r="D17" s="51"/>
      <c r="E17" s="51"/>
      <c r="F17" s="51"/>
      <c r="G17" s="51"/>
      <c r="H17" s="51"/>
      <c r="I17" s="51"/>
      <c r="J17" s="51"/>
      <c r="K17" s="51"/>
      <c r="L17" s="51"/>
      <c r="M17" s="51"/>
      <c r="N17" s="51"/>
      <c r="O17" s="51"/>
      <c r="P17" s="167"/>
      <c r="Q17" s="2"/>
      <c r="R17" s="191" t="s">
        <v>351</v>
      </c>
      <c r="S17" s="51"/>
      <c r="T17" s="51"/>
      <c r="U17" s="51"/>
      <c r="V17" s="51"/>
      <c r="W17" s="51"/>
      <c r="X17" s="51"/>
      <c r="Y17" s="51"/>
      <c r="Z17" s="51"/>
      <c r="AA17" s="51"/>
      <c r="AB17" s="51"/>
      <c r="AC17" s="51"/>
      <c r="AD17" s="51"/>
      <c r="AE17" s="51"/>
      <c r="AF17" s="51"/>
      <c r="AG17" s="167"/>
      <c r="AH17" s="2"/>
      <c r="AI17" s="191" t="s">
        <v>351</v>
      </c>
      <c r="AJ17" s="51"/>
      <c r="AK17" s="51"/>
      <c r="AL17" s="51"/>
      <c r="AM17" s="51"/>
      <c r="AN17" s="51"/>
      <c r="AO17" s="51"/>
      <c r="AP17" s="51"/>
      <c r="AQ17" s="51"/>
      <c r="AR17" s="51"/>
      <c r="AS17" s="51"/>
      <c r="AT17" s="51"/>
      <c r="AU17" s="51"/>
      <c r="AV17" s="51"/>
      <c r="AW17" s="51"/>
      <c r="AX17" s="167"/>
      <c r="AY17" s="2"/>
      <c r="AZ17" s="191" t="s">
        <v>351</v>
      </c>
      <c r="BA17" s="51"/>
      <c r="BB17" s="51"/>
      <c r="BC17" s="51"/>
      <c r="BD17" s="51"/>
      <c r="BE17" s="51"/>
      <c r="BF17" s="51"/>
      <c r="BG17" s="51"/>
      <c r="BH17" s="51"/>
      <c r="BI17" s="51"/>
      <c r="BJ17" s="51"/>
      <c r="BK17" s="51"/>
      <c r="BL17" s="51"/>
      <c r="BM17" s="51"/>
      <c r="BN17" s="51"/>
      <c r="BO17" s="167"/>
      <c r="BP17" s="2"/>
      <c r="BQ17" s="191" t="s">
        <v>351</v>
      </c>
      <c r="BR17" s="51"/>
      <c r="BS17" s="51"/>
      <c r="BT17" s="51"/>
      <c r="BU17" s="51"/>
      <c r="BV17" s="51"/>
      <c r="BW17" s="51"/>
      <c r="BX17" s="51"/>
      <c r="BY17" s="51"/>
      <c r="BZ17" s="51"/>
      <c r="CA17" s="51"/>
      <c r="CB17" s="51"/>
      <c r="CC17" s="51"/>
      <c r="CD17" s="51"/>
      <c r="CE17" s="51"/>
      <c r="CF17" s="167"/>
      <c r="CG17" s="2"/>
      <c r="CH17" s="191" t="s">
        <v>351</v>
      </c>
      <c r="CI17" s="51"/>
      <c r="CJ17" s="51"/>
      <c r="CK17" s="51"/>
      <c r="CL17" s="51"/>
      <c r="CM17" s="51"/>
      <c r="CN17" s="51"/>
      <c r="CO17" s="51"/>
      <c r="CP17" s="51"/>
      <c r="CQ17" s="51"/>
      <c r="CR17" s="51"/>
      <c r="CS17" s="51"/>
      <c r="CT17" s="51"/>
      <c r="CU17" s="51"/>
      <c r="CV17" s="51"/>
      <c r="CW17" s="167"/>
      <c r="CX17" s="2"/>
      <c r="CY17" s="191" t="s">
        <v>351</v>
      </c>
      <c r="CZ17" s="51"/>
      <c r="DA17" s="51"/>
      <c r="DB17" s="51"/>
      <c r="DC17" s="51"/>
      <c r="DD17" s="51"/>
      <c r="DE17" s="51"/>
      <c r="DF17" s="51"/>
      <c r="DG17" s="51"/>
      <c r="DH17" s="51"/>
      <c r="DI17" s="51"/>
      <c r="DJ17" s="51"/>
      <c r="DK17" s="51"/>
      <c r="DL17" s="51"/>
      <c r="DM17" s="51"/>
      <c r="DN17" s="167"/>
      <c r="DO17" s="2"/>
      <c r="DP17" s="191" t="s">
        <v>351</v>
      </c>
      <c r="DQ17" s="51"/>
      <c r="DR17" s="51"/>
      <c r="DS17" s="51"/>
      <c r="DT17" s="51"/>
      <c r="DU17" s="51"/>
      <c r="DV17" s="51"/>
      <c r="DW17" s="51"/>
      <c r="DX17" s="51"/>
      <c r="DY17" s="51"/>
      <c r="DZ17" s="51"/>
      <c r="EA17" s="51"/>
      <c r="EB17" s="51"/>
      <c r="EC17" s="51"/>
      <c r="ED17" s="51"/>
      <c r="EE17" s="167"/>
      <c r="EF17" s="2"/>
    </row>
    <row r="18" ht="12.75" customHeight="1">
      <c r="A18" s="191" t="s">
        <v>358</v>
      </c>
      <c r="B18" s="51"/>
      <c r="C18" s="51"/>
      <c r="D18" s="51"/>
      <c r="E18" s="51"/>
      <c r="F18" s="51"/>
      <c r="G18" s="51"/>
      <c r="H18" s="51"/>
      <c r="I18" s="51"/>
      <c r="J18" s="51"/>
      <c r="K18" s="51"/>
      <c r="L18" s="51"/>
      <c r="M18" s="51"/>
      <c r="N18" s="51"/>
      <c r="O18" s="51"/>
      <c r="P18" s="167"/>
      <c r="Q18" s="2"/>
      <c r="R18" s="191" t="s">
        <v>358</v>
      </c>
      <c r="S18" s="51"/>
      <c r="T18" s="51"/>
      <c r="U18" s="51"/>
      <c r="V18" s="51"/>
      <c r="W18" s="51"/>
      <c r="X18" s="51"/>
      <c r="Y18" s="51"/>
      <c r="Z18" s="51"/>
      <c r="AA18" s="51"/>
      <c r="AB18" s="51"/>
      <c r="AC18" s="51"/>
      <c r="AD18" s="51"/>
      <c r="AE18" s="51"/>
      <c r="AF18" s="51"/>
      <c r="AG18" s="167"/>
      <c r="AH18" s="2"/>
      <c r="AI18" s="191" t="s">
        <v>358</v>
      </c>
      <c r="AJ18" s="51"/>
      <c r="AK18" s="51"/>
      <c r="AL18" s="51"/>
      <c r="AM18" s="51"/>
      <c r="AN18" s="51"/>
      <c r="AO18" s="51"/>
      <c r="AP18" s="51"/>
      <c r="AQ18" s="51"/>
      <c r="AR18" s="51"/>
      <c r="AS18" s="51"/>
      <c r="AT18" s="51"/>
      <c r="AU18" s="51"/>
      <c r="AV18" s="51"/>
      <c r="AW18" s="51"/>
      <c r="AX18" s="167"/>
      <c r="AY18" s="2"/>
      <c r="AZ18" s="191" t="s">
        <v>358</v>
      </c>
      <c r="BA18" s="51"/>
      <c r="BB18" s="51"/>
      <c r="BC18" s="51"/>
      <c r="BD18" s="51"/>
      <c r="BE18" s="51"/>
      <c r="BF18" s="51"/>
      <c r="BG18" s="51"/>
      <c r="BH18" s="51"/>
      <c r="BI18" s="51"/>
      <c r="BJ18" s="51"/>
      <c r="BK18" s="51"/>
      <c r="BL18" s="51"/>
      <c r="BM18" s="51"/>
      <c r="BN18" s="51"/>
      <c r="BO18" s="167"/>
      <c r="BP18" s="2"/>
      <c r="BQ18" s="191" t="s">
        <v>358</v>
      </c>
      <c r="BR18" s="51"/>
      <c r="BS18" s="51"/>
      <c r="BT18" s="51"/>
      <c r="BU18" s="51"/>
      <c r="BV18" s="51"/>
      <c r="BW18" s="51"/>
      <c r="BX18" s="51"/>
      <c r="BY18" s="51"/>
      <c r="BZ18" s="51"/>
      <c r="CA18" s="51"/>
      <c r="CB18" s="51"/>
      <c r="CC18" s="51"/>
      <c r="CD18" s="51"/>
      <c r="CE18" s="51"/>
      <c r="CF18" s="167"/>
      <c r="CG18" s="2"/>
      <c r="CH18" s="191" t="s">
        <v>358</v>
      </c>
      <c r="CI18" s="51"/>
      <c r="CJ18" s="51"/>
      <c r="CK18" s="51"/>
      <c r="CL18" s="51"/>
      <c r="CM18" s="51"/>
      <c r="CN18" s="51"/>
      <c r="CO18" s="51"/>
      <c r="CP18" s="51"/>
      <c r="CQ18" s="51"/>
      <c r="CR18" s="51"/>
      <c r="CS18" s="51"/>
      <c r="CT18" s="51"/>
      <c r="CU18" s="51"/>
      <c r="CV18" s="51"/>
      <c r="CW18" s="167"/>
      <c r="CX18" s="2"/>
      <c r="CY18" s="191" t="s">
        <v>358</v>
      </c>
      <c r="CZ18" s="51"/>
      <c r="DA18" s="51"/>
      <c r="DB18" s="51"/>
      <c r="DC18" s="51"/>
      <c r="DD18" s="51"/>
      <c r="DE18" s="51"/>
      <c r="DF18" s="51"/>
      <c r="DG18" s="51"/>
      <c r="DH18" s="51"/>
      <c r="DI18" s="51"/>
      <c r="DJ18" s="51"/>
      <c r="DK18" s="51"/>
      <c r="DL18" s="51"/>
      <c r="DM18" s="51"/>
      <c r="DN18" s="167"/>
      <c r="DO18" s="2"/>
      <c r="DP18" s="191" t="s">
        <v>358</v>
      </c>
      <c r="DQ18" s="51"/>
      <c r="DR18" s="51"/>
      <c r="DS18" s="51"/>
      <c r="DT18" s="51"/>
      <c r="DU18" s="51"/>
      <c r="DV18" s="51"/>
      <c r="DW18" s="51"/>
      <c r="DX18" s="51"/>
      <c r="DY18" s="51"/>
      <c r="DZ18" s="51"/>
      <c r="EA18" s="51"/>
      <c r="EB18" s="51"/>
      <c r="EC18" s="51"/>
      <c r="ED18" s="51"/>
      <c r="EE18" s="167"/>
      <c r="EF18" s="2"/>
    </row>
    <row r="19" ht="12.75" customHeight="1">
      <c r="A19" s="191" t="s">
        <v>353</v>
      </c>
      <c r="B19" s="51"/>
      <c r="C19" s="51"/>
      <c r="D19" s="51"/>
      <c r="E19" s="51"/>
      <c r="F19" s="51"/>
      <c r="G19" s="51"/>
      <c r="H19" s="51"/>
      <c r="I19" s="51"/>
      <c r="J19" s="51"/>
      <c r="K19" s="51"/>
      <c r="L19" s="51"/>
      <c r="M19" s="51"/>
      <c r="N19" s="51"/>
      <c r="O19" s="51"/>
      <c r="P19" s="167"/>
      <c r="Q19" s="2"/>
      <c r="R19" s="191" t="s">
        <v>353</v>
      </c>
      <c r="S19" s="51"/>
      <c r="T19" s="51"/>
      <c r="U19" s="51"/>
      <c r="V19" s="51"/>
      <c r="W19" s="51"/>
      <c r="X19" s="51"/>
      <c r="Y19" s="51"/>
      <c r="Z19" s="51"/>
      <c r="AA19" s="51"/>
      <c r="AB19" s="51"/>
      <c r="AC19" s="51"/>
      <c r="AD19" s="51"/>
      <c r="AE19" s="51"/>
      <c r="AF19" s="51"/>
      <c r="AG19" s="167"/>
      <c r="AH19" s="2"/>
      <c r="AI19" s="191" t="s">
        <v>353</v>
      </c>
      <c r="AJ19" s="51"/>
      <c r="AK19" s="51"/>
      <c r="AL19" s="51"/>
      <c r="AM19" s="51"/>
      <c r="AN19" s="51"/>
      <c r="AO19" s="51"/>
      <c r="AP19" s="51"/>
      <c r="AQ19" s="51"/>
      <c r="AR19" s="51"/>
      <c r="AS19" s="51"/>
      <c r="AT19" s="51"/>
      <c r="AU19" s="51"/>
      <c r="AV19" s="51"/>
      <c r="AW19" s="51"/>
      <c r="AX19" s="167"/>
      <c r="AY19" s="2"/>
      <c r="AZ19" s="191" t="s">
        <v>353</v>
      </c>
      <c r="BA19" s="51"/>
      <c r="BB19" s="51"/>
      <c r="BC19" s="51"/>
      <c r="BD19" s="51"/>
      <c r="BE19" s="51"/>
      <c r="BF19" s="51"/>
      <c r="BG19" s="51"/>
      <c r="BH19" s="51"/>
      <c r="BI19" s="51"/>
      <c r="BJ19" s="51"/>
      <c r="BK19" s="51"/>
      <c r="BL19" s="51"/>
      <c r="BM19" s="51"/>
      <c r="BN19" s="51"/>
      <c r="BO19" s="167"/>
      <c r="BP19" s="2"/>
      <c r="BQ19" s="191" t="s">
        <v>353</v>
      </c>
      <c r="BR19" s="51"/>
      <c r="BS19" s="51"/>
      <c r="BT19" s="51"/>
      <c r="BU19" s="51"/>
      <c r="BV19" s="51"/>
      <c r="BW19" s="51"/>
      <c r="BX19" s="51"/>
      <c r="BY19" s="51"/>
      <c r="BZ19" s="51"/>
      <c r="CA19" s="51"/>
      <c r="CB19" s="51"/>
      <c r="CC19" s="51"/>
      <c r="CD19" s="51"/>
      <c r="CE19" s="51"/>
      <c r="CF19" s="167"/>
      <c r="CG19" s="2"/>
      <c r="CH19" s="191" t="s">
        <v>353</v>
      </c>
      <c r="CI19" s="51"/>
      <c r="CJ19" s="51"/>
      <c r="CK19" s="51"/>
      <c r="CL19" s="51"/>
      <c r="CM19" s="51"/>
      <c r="CN19" s="51"/>
      <c r="CO19" s="51"/>
      <c r="CP19" s="51"/>
      <c r="CQ19" s="51"/>
      <c r="CR19" s="51"/>
      <c r="CS19" s="51"/>
      <c r="CT19" s="51"/>
      <c r="CU19" s="51"/>
      <c r="CV19" s="51"/>
      <c r="CW19" s="167"/>
      <c r="CX19" s="2"/>
      <c r="CY19" s="191" t="s">
        <v>353</v>
      </c>
      <c r="CZ19" s="51"/>
      <c r="DA19" s="51"/>
      <c r="DB19" s="51"/>
      <c r="DC19" s="51"/>
      <c r="DD19" s="51"/>
      <c r="DE19" s="51"/>
      <c r="DF19" s="51"/>
      <c r="DG19" s="51"/>
      <c r="DH19" s="51"/>
      <c r="DI19" s="51"/>
      <c r="DJ19" s="51"/>
      <c r="DK19" s="51"/>
      <c r="DL19" s="51"/>
      <c r="DM19" s="51"/>
      <c r="DN19" s="167"/>
      <c r="DO19" s="2"/>
      <c r="DP19" s="191" t="s">
        <v>353</v>
      </c>
      <c r="DQ19" s="51"/>
      <c r="DR19" s="51"/>
      <c r="DS19" s="51"/>
      <c r="DT19" s="51"/>
      <c r="DU19" s="51"/>
      <c r="DV19" s="51"/>
      <c r="DW19" s="51"/>
      <c r="DX19" s="51"/>
      <c r="DY19" s="51"/>
      <c r="DZ19" s="51"/>
      <c r="EA19" s="51"/>
      <c r="EB19" s="51"/>
      <c r="EC19" s="51"/>
      <c r="ED19" s="51"/>
      <c r="EE19" s="167"/>
      <c r="EF19" s="2"/>
    </row>
    <row r="20" ht="12.75" customHeight="1">
      <c r="A20" s="191"/>
      <c r="B20" s="51"/>
      <c r="C20" s="51"/>
      <c r="D20" s="51"/>
      <c r="E20" s="51"/>
      <c r="F20" s="51"/>
      <c r="G20" s="51"/>
      <c r="H20" s="51"/>
      <c r="I20" s="51"/>
      <c r="J20" s="51"/>
      <c r="K20" s="51"/>
      <c r="L20" s="51"/>
      <c r="M20" s="51"/>
      <c r="N20" s="51"/>
      <c r="O20" s="51"/>
      <c r="P20" s="167"/>
      <c r="Q20" s="2"/>
      <c r="R20" s="191"/>
      <c r="S20" s="51"/>
      <c r="T20" s="51"/>
      <c r="U20" s="51"/>
      <c r="V20" s="51"/>
      <c r="W20" s="51"/>
      <c r="X20" s="51"/>
      <c r="Y20" s="51"/>
      <c r="Z20" s="51"/>
      <c r="AA20" s="51"/>
      <c r="AB20" s="51"/>
      <c r="AC20" s="51"/>
      <c r="AD20" s="51"/>
      <c r="AE20" s="51"/>
      <c r="AF20" s="51"/>
      <c r="AG20" s="167"/>
      <c r="AH20" s="2"/>
      <c r="AI20" s="191"/>
      <c r="AJ20" s="51"/>
      <c r="AK20" s="51"/>
      <c r="AL20" s="51"/>
      <c r="AM20" s="51"/>
      <c r="AN20" s="51"/>
      <c r="AO20" s="51"/>
      <c r="AP20" s="51"/>
      <c r="AQ20" s="51"/>
      <c r="AR20" s="51"/>
      <c r="AS20" s="51"/>
      <c r="AT20" s="51"/>
      <c r="AU20" s="51"/>
      <c r="AV20" s="51"/>
      <c r="AW20" s="51"/>
      <c r="AX20" s="167"/>
      <c r="AY20" s="2"/>
      <c r="AZ20" s="191"/>
      <c r="BA20" s="51"/>
      <c r="BB20" s="51"/>
      <c r="BC20" s="51"/>
      <c r="BD20" s="51"/>
      <c r="BE20" s="51"/>
      <c r="BF20" s="51"/>
      <c r="BG20" s="51"/>
      <c r="BH20" s="51"/>
      <c r="BI20" s="51"/>
      <c r="BJ20" s="51"/>
      <c r="BK20" s="51"/>
      <c r="BL20" s="51"/>
      <c r="BM20" s="51"/>
      <c r="BN20" s="51"/>
      <c r="BO20" s="167"/>
      <c r="BP20" s="2"/>
      <c r="BQ20" s="191"/>
      <c r="BR20" s="51"/>
      <c r="BS20" s="51"/>
      <c r="BT20" s="51"/>
      <c r="BU20" s="51"/>
      <c r="BV20" s="51"/>
      <c r="BW20" s="51"/>
      <c r="BX20" s="51"/>
      <c r="BY20" s="51"/>
      <c r="BZ20" s="51"/>
      <c r="CA20" s="51"/>
      <c r="CB20" s="51"/>
      <c r="CC20" s="51"/>
      <c r="CD20" s="51"/>
      <c r="CE20" s="51"/>
      <c r="CF20" s="167"/>
      <c r="CG20" s="2"/>
      <c r="CH20" s="191"/>
      <c r="CI20" s="51"/>
      <c r="CJ20" s="51"/>
      <c r="CK20" s="51"/>
      <c r="CL20" s="51"/>
      <c r="CM20" s="51"/>
      <c r="CN20" s="51"/>
      <c r="CO20" s="51"/>
      <c r="CP20" s="51"/>
      <c r="CQ20" s="51"/>
      <c r="CR20" s="51"/>
      <c r="CS20" s="51"/>
      <c r="CT20" s="51"/>
      <c r="CU20" s="51"/>
      <c r="CV20" s="51"/>
      <c r="CW20" s="167"/>
      <c r="CX20" s="2"/>
      <c r="CY20" s="191"/>
      <c r="CZ20" s="51"/>
      <c r="DA20" s="51"/>
      <c r="DB20" s="51"/>
      <c r="DC20" s="51"/>
      <c r="DD20" s="51"/>
      <c r="DE20" s="51"/>
      <c r="DF20" s="51"/>
      <c r="DG20" s="51"/>
      <c r="DH20" s="51"/>
      <c r="DI20" s="51"/>
      <c r="DJ20" s="51"/>
      <c r="DK20" s="51"/>
      <c r="DL20" s="51"/>
      <c r="DM20" s="51"/>
      <c r="DN20" s="167"/>
      <c r="DO20" s="2"/>
      <c r="DP20" s="191"/>
      <c r="DQ20" s="51"/>
      <c r="DR20" s="51"/>
      <c r="DS20" s="51"/>
      <c r="DT20" s="51"/>
      <c r="DU20" s="51"/>
      <c r="DV20" s="51"/>
      <c r="DW20" s="51"/>
      <c r="DX20" s="51"/>
      <c r="DY20" s="51"/>
      <c r="DZ20" s="51"/>
      <c r="EA20" s="51"/>
      <c r="EB20" s="51"/>
      <c r="EC20" s="51"/>
      <c r="ED20" s="51"/>
      <c r="EE20" s="167"/>
      <c r="EF20" s="2"/>
    </row>
    <row r="21" ht="12.75" customHeight="1">
      <c r="A21" s="191"/>
      <c r="B21" s="51"/>
      <c r="C21" s="51"/>
      <c r="D21" s="51"/>
      <c r="E21" s="51"/>
      <c r="F21" s="51"/>
      <c r="G21" s="51"/>
      <c r="H21" s="51"/>
      <c r="I21" s="51"/>
      <c r="J21" s="51"/>
      <c r="K21" s="51"/>
      <c r="L21" s="51"/>
      <c r="M21" s="51"/>
      <c r="N21" s="51"/>
      <c r="O21" s="51"/>
      <c r="P21" s="167"/>
      <c r="Q21" s="2"/>
      <c r="R21" s="191"/>
      <c r="S21" s="51"/>
      <c r="T21" s="51"/>
      <c r="U21" s="51"/>
      <c r="V21" s="51"/>
      <c r="W21" s="51"/>
      <c r="X21" s="51"/>
      <c r="Y21" s="51"/>
      <c r="Z21" s="51"/>
      <c r="AA21" s="51"/>
      <c r="AB21" s="51"/>
      <c r="AC21" s="51"/>
      <c r="AD21" s="51"/>
      <c r="AE21" s="51"/>
      <c r="AF21" s="51"/>
      <c r="AG21" s="167"/>
      <c r="AH21" s="2"/>
      <c r="AI21" s="191"/>
      <c r="AJ21" s="51"/>
      <c r="AK21" s="51"/>
      <c r="AL21" s="51"/>
      <c r="AM21" s="51"/>
      <c r="AN21" s="51"/>
      <c r="AO21" s="51"/>
      <c r="AP21" s="51"/>
      <c r="AQ21" s="51"/>
      <c r="AR21" s="51"/>
      <c r="AS21" s="51"/>
      <c r="AT21" s="51"/>
      <c r="AU21" s="51"/>
      <c r="AV21" s="51"/>
      <c r="AW21" s="51"/>
      <c r="AX21" s="167"/>
      <c r="AY21" s="2"/>
      <c r="AZ21" s="191"/>
      <c r="BA21" s="51"/>
      <c r="BB21" s="51"/>
      <c r="BC21" s="51"/>
      <c r="BD21" s="51"/>
      <c r="BE21" s="51"/>
      <c r="BF21" s="51"/>
      <c r="BG21" s="51"/>
      <c r="BH21" s="51"/>
      <c r="BI21" s="51"/>
      <c r="BJ21" s="51"/>
      <c r="BK21" s="51"/>
      <c r="BL21" s="51"/>
      <c r="BM21" s="51"/>
      <c r="BN21" s="51"/>
      <c r="BO21" s="167"/>
      <c r="BP21" s="2"/>
      <c r="BQ21" s="191"/>
      <c r="BR21" s="51"/>
      <c r="BS21" s="51"/>
      <c r="BT21" s="51"/>
      <c r="BU21" s="51"/>
      <c r="BV21" s="51"/>
      <c r="BW21" s="51"/>
      <c r="BX21" s="51"/>
      <c r="BY21" s="51"/>
      <c r="BZ21" s="51"/>
      <c r="CA21" s="51"/>
      <c r="CB21" s="51"/>
      <c r="CC21" s="51"/>
      <c r="CD21" s="51"/>
      <c r="CE21" s="51"/>
      <c r="CF21" s="167"/>
      <c r="CG21" s="2"/>
      <c r="CH21" s="191"/>
      <c r="CI21" s="51"/>
      <c r="CJ21" s="51"/>
      <c r="CK21" s="51"/>
      <c r="CL21" s="51"/>
      <c r="CM21" s="51"/>
      <c r="CN21" s="51"/>
      <c r="CO21" s="51"/>
      <c r="CP21" s="51"/>
      <c r="CQ21" s="51"/>
      <c r="CR21" s="51"/>
      <c r="CS21" s="51"/>
      <c r="CT21" s="51"/>
      <c r="CU21" s="51"/>
      <c r="CV21" s="51"/>
      <c r="CW21" s="167"/>
      <c r="CX21" s="2"/>
      <c r="CY21" s="191"/>
      <c r="CZ21" s="51"/>
      <c r="DA21" s="51"/>
      <c r="DB21" s="51"/>
      <c r="DC21" s="51"/>
      <c r="DD21" s="51"/>
      <c r="DE21" s="51"/>
      <c r="DF21" s="51"/>
      <c r="DG21" s="51"/>
      <c r="DH21" s="51"/>
      <c r="DI21" s="51"/>
      <c r="DJ21" s="51"/>
      <c r="DK21" s="51"/>
      <c r="DL21" s="51"/>
      <c r="DM21" s="51"/>
      <c r="DN21" s="167"/>
      <c r="DO21" s="2"/>
      <c r="DP21" s="191"/>
      <c r="DQ21" s="51"/>
      <c r="DR21" s="51"/>
      <c r="DS21" s="51"/>
      <c r="DT21" s="51"/>
      <c r="DU21" s="51"/>
      <c r="DV21" s="51"/>
      <c r="DW21" s="51"/>
      <c r="DX21" s="51"/>
      <c r="DY21" s="51"/>
      <c r="DZ21" s="51"/>
      <c r="EA21" s="51"/>
      <c r="EB21" s="51"/>
      <c r="EC21" s="51"/>
      <c r="ED21" s="51"/>
      <c r="EE21" s="167"/>
      <c r="EF21" s="2"/>
    </row>
    <row r="22" ht="12.75" customHeight="1">
      <c r="A22" s="191"/>
      <c r="B22" s="51"/>
      <c r="C22" s="51"/>
      <c r="D22" s="51"/>
      <c r="E22" s="51"/>
      <c r="F22" s="51"/>
      <c r="G22" s="51"/>
      <c r="H22" s="51"/>
      <c r="I22" s="51"/>
      <c r="J22" s="51"/>
      <c r="K22" s="51"/>
      <c r="L22" s="51"/>
      <c r="M22" s="51"/>
      <c r="N22" s="51"/>
      <c r="O22" s="51"/>
      <c r="P22" s="167"/>
      <c r="Q22" s="2"/>
      <c r="R22" s="191"/>
      <c r="S22" s="51"/>
      <c r="T22" s="51"/>
      <c r="U22" s="51"/>
      <c r="V22" s="51"/>
      <c r="W22" s="51"/>
      <c r="X22" s="51"/>
      <c r="Y22" s="51"/>
      <c r="Z22" s="51"/>
      <c r="AA22" s="51"/>
      <c r="AB22" s="51"/>
      <c r="AC22" s="51"/>
      <c r="AD22" s="51"/>
      <c r="AE22" s="51"/>
      <c r="AF22" s="51"/>
      <c r="AG22" s="167"/>
      <c r="AH22" s="2"/>
      <c r="AI22" s="191"/>
      <c r="AJ22" s="51"/>
      <c r="AK22" s="51"/>
      <c r="AL22" s="51"/>
      <c r="AM22" s="51"/>
      <c r="AN22" s="51"/>
      <c r="AO22" s="51"/>
      <c r="AP22" s="51"/>
      <c r="AQ22" s="51"/>
      <c r="AR22" s="51"/>
      <c r="AS22" s="51"/>
      <c r="AT22" s="51"/>
      <c r="AU22" s="51"/>
      <c r="AV22" s="51"/>
      <c r="AW22" s="51"/>
      <c r="AX22" s="167"/>
      <c r="AY22" s="2"/>
      <c r="AZ22" s="191"/>
      <c r="BA22" s="51"/>
      <c r="BB22" s="51"/>
      <c r="BC22" s="51"/>
      <c r="BD22" s="51"/>
      <c r="BE22" s="51"/>
      <c r="BF22" s="51"/>
      <c r="BG22" s="51"/>
      <c r="BH22" s="51"/>
      <c r="BI22" s="51"/>
      <c r="BJ22" s="51"/>
      <c r="BK22" s="51"/>
      <c r="BL22" s="51"/>
      <c r="BM22" s="51"/>
      <c r="BN22" s="51"/>
      <c r="BO22" s="167"/>
      <c r="BP22" s="2"/>
      <c r="BQ22" s="191"/>
      <c r="BR22" s="51"/>
      <c r="BS22" s="51"/>
      <c r="BT22" s="51"/>
      <c r="BU22" s="51"/>
      <c r="BV22" s="51"/>
      <c r="BW22" s="51"/>
      <c r="BX22" s="51"/>
      <c r="BY22" s="51"/>
      <c r="BZ22" s="51"/>
      <c r="CA22" s="51"/>
      <c r="CB22" s="51"/>
      <c r="CC22" s="51"/>
      <c r="CD22" s="51"/>
      <c r="CE22" s="51"/>
      <c r="CF22" s="167"/>
      <c r="CG22" s="2"/>
      <c r="CH22" s="191"/>
      <c r="CI22" s="51"/>
      <c r="CJ22" s="51"/>
      <c r="CK22" s="51"/>
      <c r="CL22" s="51"/>
      <c r="CM22" s="51"/>
      <c r="CN22" s="51"/>
      <c r="CO22" s="51"/>
      <c r="CP22" s="51"/>
      <c r="CQ22" s="51"/>
      <c r="CR22" s="51"/>
      <c r="CS22" s="51"/>
      <c r="CT22" s="51"/>
      <c r="CU22" s="51"/>
      <c r="CV22" s="51"/>
      <c r="CW22" s="167"/>
      <c r="CX22" s="2"/>
      <c r="CY22" s="191"/>
      <c r="CZ22" s="51"/>
      <c r="DA22" s="51"/>
      <c r="DB22" s="51"/>
      <c r="DC22" s="51"/>
      <c r="DD22" s="51"/>
      <c r="DE22" s="51"/>
      <c r="DF22" s="51"/>
      <c r="DG22" s="51"/>
      <c r="DH22" s="51"/>
      <c r="DI22" s="51"/>
      <c r="DJ22" s="51"/>
      <c r="DK22" s="51"/>
      <c r="DL22" s="51"/>
      <c r="DM22" s="51"/>
      <c r="DN22" s="167"/>
      <c r="DO22" s="2"/>
      <c r="DP22" s="191"/>
      <c r="DQ22" s="51"/>
      <c r="DR22" s="51"/>
      <c r="DS22" s="51"/>
      <c r="DT22" s="51"/>
      <c r="DU22" s="51"/>
      <c r="DV22" s="51"/>
      <c r="DW22" s="51"/>
      <c r="DX22" s="51"/>
      <c r="DY22" s="51"/>
      <c r="DZ22" s="51"/>
      <c r="EA22" s="51"/>
      <c r="EB22" s="51"/>
      <c r="EC22" s="51"/>
      <c r="ED22" s="51"/>
      <c r="EE22" s="167"/>
      <c r="EF22" s="2"/>
    </row>
    <row r="23" ht="12.75" customHeight="1">
      <c r="A23" s="191"/>
      <c r="B23" s="51"/>
      <c r="C23" s="51"/>
      <c r="D23" s="51"/>
      <c r="E23" s="51"/>
      <c r="F23" s="51"/>
      <c r="G23" s="51"/>
      <c r="H23" s="51"/>
      <c r="I23" s="51"/>
      <c r="J23" s="51"/>
      <c r="K23" s="51"/>
      <c r="L23" s="51"/>
      <c r="M23" s="51"/>
      <c r="N23" s="51"/>
      <c r="O23" s="51"/>
      <c r="P23" s="167"/>
      <c r="Q23" s="2"/>
      <c r="R23" s="191"/>
      <c r="S23" s="51"/>
      <c r="T23" s="51"/>
      <c r="U23" s="51"/>
      <c r="V23" s="51"/>
      <c r="W23" s="51"/>
      <c r="X23" s="51"/>
      <c r="Y23" s="51"/>
      <c r="Z23" s="51"/>
      <c r="AA23" s="51"/>
      <c r="AB23" s="51"/>
      <c r="AC23" s="51"/>
      <c r="AD23" s="51"/>
      <c r="AE23" s="51"/>
      <c r="AF23" s="51"/>
      <c r="AG23" s="167"/>
      <c r="AH23" s="2"/>
      <c r="AI23" s="191"/>
      <c r="AJ23" s="51"/>
      <c r="AK23" s="51"/>
      <c r="AL23" s="51"/>
      <c r="AM23" s="51"/>
      <c r="AN23" s="51"/>
      <c r="AO23" s="51"/>
      <c r="AP23" s="51"/>
      <c r="AQ23" s="51"/>
      <c r="AR23" s="51"/>
      <c r="AS23" s="51"/>
      <c r="AT23" s="51"/>
      <c r="AU23" s="51"/>
      <c r="AV23" s="51"/>
      <c r="AW23" s="51"/>
      <c r="AX23" s="167"/>
      <c r="AY23" s="2"/>
      <c r="AZ23" s="191"/>
      <c r="BA23" s="51"/>
      <c r="BB23" s="51"/>
      <c r="BC23" s="51"/>
      <c r="BD23" s="51"/>
      <c r="BE23" s="51"/>
      <c r="BF23" s="51"/>
      <c r="BG23" s="51"/>
      <c r="BH23" s="51"/>
      <c r="BI23" s="51"/>
      <c r="BJ23" s="51"/>
      <c r="BK23" s="51"/>
      <c r="BL23" s="51"/>
      <c r="BM23" s="51"/>
      <c r="BN23" s="51"/>
      <c r="BO23" s="167"/>
      <c r="BP23" s="2"/>
      <c r="BQ23" s="191"/>
      <c r="BR23" s="51"/>
      <c r="BS23" s="51"/>
      <c r="BT23" s="51"/>
      <c r="BU23" s="51"/>
      <c r="BV23" s="51"/>
      <c r="BW23" s="51"/>
      <c r="BX23" s="51"/>
      <c r="BY23" s="51"/>
      <c r="BZ23" s="51"/>
      <c r="CA23" s="51"/>
      <c r="CB23" s="51"/>
      <c r="CC23" s="51"/>
      <c r="CD23" s="51"/>
      <c r="CE23" s="51"/>
      <c r="CF23" s="167"/>
      <c r="CG23" s="2"/>
      <c r="CH23" s="191"/>
      <c r="CI23" s="51"/>
      <c r="CJ23" s="51"/>
      <c r="CK23" s="51"/>
      <c r="CL23" s="51"/>
      <c r="CM23" s="51"/>
      <c r="CN23" s="51"/>
      <c r="CO23" s="51"/>
      <c r="CP23" s="51"/>
      <c r="CQ23" s="51"/>
      <c r="CR23" s="51"/>
      <c r="CS23" s="51"/>
      <c r="CT23" s="51"/>
      <c r="CU23" s="51"/>
      <c r="CV23" s="51"/>
      <c r="CW23" s="167"/>
      <c r="CX23" s="2"/>
      <c r="CY23" s="191"/>
      <c r="CZ23" s="51"/>
      <c r="DA23" s="51"/>
      <c r="DB23" s="51"/>
      <c r="DC23" s="51"/>
      <c r="DD23" s="51"/>
      <c r="DE23" s="51"/>
      <c r="DF23" s="51"/>
      <c r="DG23" s="51"/>
      <c r="DH23" s="51"/>
      <c r="DI23" s="51"/>
      <c r="DJ23" s="51"/>
      <c r="DK23" s="51"/>
      <c r="DL23" s="51"/>
      <c r="DM23" s="51"/>
      <c r="DN23" s="167"/>
      <c r="DO23" s="2"/>
      <c r="DP23" s="191"/>
      <c r="DQ23" s="51"/>
      <c r="DR23" s="51"/>
      <c r="DS23" s="51"/>
      <c r="DT23" s="51"/>
      <c r="DU23" s="51"/>
      <c r="DV23" s="51"/>
      <c r="DW23" s="51"/>
      <c r="DX23" s="51"/>
      <c r="DY23" s="51"/>
      <c r="DZ23" s="51"/>
      <c r="EA23" s="51"/>
      <c r="EB23" s="51"/>
      <c r="EC23" s="51"/>
      <c r="ED23" s="51"/>
      <c r="EE23" s="167"/>
      <c r="EF23" s="2"/>
    </row>
    <row r="24" ht="12.75" customHeight="1">
      <c r="A24" s="191"/>
      <c r="B24" s="51"/>
      <c r="C24" s="51"/>
      <c r="D24" s="51"/>
      <c r="E24" s="51"/>
      <c r="F24" s="51"/>
      <c r="G24" s="51"/>
      <c r="H24" s="51"/>
      <c r="I24" s="51"/>
      <c r="J24" s="51"/>
      <c r="K24" s="51"/>
      <c r="L24" s="51"/>
      <c r="M24" s="51"/>
      <c r="N24" s="51"/>
      <c r="O24" s="51"/>
      <c r="P24" s="167"/>
      <c r="Q24" s="2"/>
      <c r="R24" s="191"/>
      <c r="S24" s="51"/>
      <c r="T24" s="51"/>
      <c r="U24" s="51"/>
      <c r="V24" s="51"/>
      <c r="W24" s="51"/>
      <c r="X24" s="51"/>
      <c r="Y24" s="51"/>
      <c r="Z24" s="51"/>
      <c r="AA24" s="51"/>
      <c r="AB24" s="51"/>
      <c r="AC24" s="51"/>
      <c r="AD24" s="51"/>
      <c r="AE24" s="51"/>
      <c r="AF24" s="51"/>
      <c r="AG24" s="167"/>
      <c r="AH24" s="2"/>
      <c r="AI24" s="191"/>
      <c r="AJ24" s="51"/>
      <c r="AK24" s="51"/>
      <c r="AL24" s="51"/>
      <c r="AM24" s="51"/>
      <c r="AN24" s="51"/>
      <c r="AO24" s="51"/>
      <c r="AP24" s="51"/>
      <c r="AQ24" s="51"/>
      <c r="AR24" s="51"/>
      <c r="AS24" s="51"/>
      <c r="AT24" s="51"/>
      <c r="AU24" s="51"/>
      <c r="AV24" s="51"/>
      <c r="AW24" s="51"/>
      <c r="AX24" s="167"/>
      <c r="AY24" s="2"/>
      <c r="AZ24" s="191"/>
      <c r="BA24" s="51"/>
      <c r="BB24" s="51"/>
      <c r="BC24" s="51"/>
      <c r="BD24" s="51"/>
      <c r="BE24" s="51"/>
      <c r="BF24" s="51"/>
      <c r="BG24" s="51"/>
      <c r="BH24" s="51"/>
      <c r="BI24" s="51"/>
      <c r="BJ24" s="51"/>
      <c r="BK24" s="51"/>
      <c r="BL24" s="51"/>
      <c r="BM24" s="51"/>
      <c r="BN24" s="51"/>
      <c r="BO24" s="167"/>
      <c r="BP24" s="2"/>
      <c r="BQ24" s="191"/>
      <c r="BR24" s="51"/>
      <c r="BS24" s="51"/>
      <c r="BT24" s="51"/>
      <c r="BU24" s="51"/>
      <c r="BV24" s="51"/>
      <c r="BW24" s="51"/>
      <c r="BX24" s="51"/>
      <c r="BY24" s="51"/>
      <c r="BZ24" s="51"/>
      <c r="CA24" s="51"/>
      <c r="CB24" s="51"/>
      <c r="CC24" s="51"/>
      <c r="CD24" s="51"/>
      <c r="CE24" s="51"/>
      <c r="CF24" s="167"/>
      <c r="CG24" s="2"/>
      <c r="CH24" s="191"/>
      <c r="CI24" s="51"/>
      <c r="CJ24" s="51"/>
      <c r="CK24" s="51"/>
      <c r="CL24" s="51"/>
      <c r="CM24" s="51"/>
      <c r="CN24" s="51"/>
      <c r="CO24" s="51"/>
      <c r="CP24" s="51"/>
      <c r="CQ24" s="51"/>
      <c r="CR24" s="51"/>
      <c r="CS24" s="51"/>
      <c r="CT24" s="51"/>
      <c r="CU24" s="51"/>
      <c r="CV24" s="51"/>
      <c r="CW24" s="167"/>
      <c r="CX24" s="2"/>
      <c r="CY24" s="191"/>
      <c r="CZ24" s="51"/>
      <c r="DA24" s="51"/>
      <c r="DB24" s="51"/>
      <c r="DC24" s="51"/>
      <c r="DD24" s="51"/>
      <c r="DE24" s="51"/>
      <c r="DF24" s="51"/>
      <c r="DG24" s="51"/>
      <c r="DH24" s="51"/>
      <c r="DI24" s="51"/>
      <c r="DJ24" s="51"/>
      <c r="DK24" s="51"/>
      <c r="DL24" s="51"/>
      <c r="DM24" s="51"/>
      <c r="DN24" s="167"/>
      <c r="DO24" s="2"/>
      <c r="DP24" s="191"/>
      <c r="DQ24" s="51"/>
      <c r="DR24" s="51"/>
      <c r="DS24" s="51"/>
      <c r="DT24" s="51"/>
      <c r="DU24" s="51"/>
      <c r="DV24" s="51"/>
      <c r="DW24" s="51"/>
      <c r="DX24" s="51"/>
      <c r="DY24" s="51"/>
      <c r="DZ24" s="51"/>
      <c r="EA24" s="51"/>
      <c r="EB24" s="51"/>
      <c r="EC24" s="51"/>
      <c r="ED24" s="51"/>
      <c r="EE24" s="167"/>
      <c r="EF24" s="2"/>
    </row>
    <row r="25" ht="12.75" customHeight="1">
      <c r="A25" s="191"/>
      <c r="B25" s="51"/>
      <c r="C25" s="51"/>
      <c r="D25" s="51"/>
      <c r="E25" s="51"/>
      <c r="F25" s="51"/>
      <c r="G25" s="51"/>
      <c r="H25" s="51"/>
      <c r="I25" s="51"/>
      <c r="J25" s="51"/>
      <c r="K25" s="51"/>
      <c r="L25" s="51"/>
      <c r="M25" s="51"/>
      <c r="N25" s="51"/>
      <c r="O25" s="51"/>
      <c r="P25" s="167"/>
      <c r="Q25" s="2"/>
      <c r="R25" s="191"/>
      <c r="S25" s="51"/>
      <c r="T25" s="51"/>
      <c r="U25" s="51"/>
      <c r="V25" s="51"/>
      <c r="W25" s="51"/>
      <c r="X25" s="51"/>
      <c r="Y25" s="51"/>
      <c r="Z25" s="51"/>
      <c r="AA25" s="51"/>
      <c r="AB25" s="51"/>
      <c r="AC25" s="51"/>
      <c r="AD25" s="51"/>
      <c r="AE25" s="51"/>
      <c r="AF25" s="51"/>
      <c r="AG25" s="167"/>
      <c r="AH25" s="2"/>
      <c r="AI25" s="191"/>
      <c r="AJ25" s="51"/>
      <c r="AK25" s="51"/>
      <c r="AL25" s="51"/>
      <c r="AM25" s="51"/>
      <c r="AN25" s="51"/>
      <c r="AO25" s="51"/>
      <c r="AP25" s="51"/>
      <c r="AQ25" s="51"/>
      <c r="AR25" s="51"/>
      <c r="AS25" s="51"/>
      <c r="AT25" s="51"/>
      <c r="AU25" s="51"/>
      <c r="AV25" s="51"/>
      <c r="AW25" s="51"/>
      <c r="AX25" s="167"/>
      <c r="AY25" s="2"/>
      <c r="AZ25" s="191"/>
      <c r="BA25" s="51"/>
      <c r="BB25" s="51"/>
      <c r="BC25" s="51"/>
      <c r="BD25" s="51"/>
      <c r="BE25" s="51"/>
      <c r="BF25" s="51"/>
      <c r="BG25" s="51"/>
      <c r="BH25" s="51"/>
      <c r="BI25" s="51"/>
      <c r="BJ25" s="51"/>
      <c r="BK25" s="51"/>
      <c r="BL25" s="51"/>
      <c r="BM25" s="51"/>
      <c r="BN25" s="51"/>
      <c r="BO25" s="167"/>
      <c r="BP25" s="2"/>
      <c r="BQ25" s="191"/>
      <c r="BR25" s="51"/>
      <c r="BS25" s="51"/>
      <c r="BT25" s="51"/>
      <c r="BU25" s="51"/>
      <c r="BV25" s="51"/>
      <c r="BW25" s="51"/>
      <c r="BX25" s="51"/>
      <c r="BY25" s="51"/>
      <c r="BZ25" s="51"/>
      <c r="CA25" s="51"/>
      <c r="CB25" s="51"/>
      <c r="CC25" s="51"/>
      <c r="CD25" s="51"/>
      <c r="CE25" s="51"/>
      <c r="CF25" s="167"/>
      <c r="CG25" s="2"/>
      <c r="CH25" s="191"/>
      <c r="CI25" s="51"/>
      <c r="CJ25" s="51"/>
      <c r="CK25" s="51"/>
      <c r="CL25" s="51"/>
      <c r="CM25" s="51"/>
      <c r="CN25" s="51"/>
      <c r="CO25" s="51"/>
      <c r="CP25" s="51"/>
      <c r="CQ25" s="51"/>
      <c r="CR25" s="51"/>
      <c r="CS25" s="51"/>
      <c r="CT25" s="51"/>
      <c r="CU25" s="51"/>
      <c r="CV25" s="51"/>
      <c r="CW25" s="167"/>
      <c r="CX25" s="2"/>
      <c r="CY25" s="191"/>
      <c r="CZ25" s="51"/>
      <c r="DA25" s="51"/>
      <c r="DB25" s="51"/>
      <c r="DC25" s="51"/>
      <c r="DD25" s="51"/>
      <c r="DE25" s="51"/>
      <c r="DF25" s="51"/>
      <c r="DG25" s="51"/>
      <c r="DH25" s="51"/>
      <c r="DI25" s="51"/>
      <c r="DJ25" s="51"/>
      <c r="DK25" s="51"/>
      <c r="DL25" s="51"/>
      <c r="DM25" s="51"/>
      <c r="DN25" s="167"/>
      <c r="DO25" s="2"/>
      <c r="DP25" s="191"/>
      <c r="DQ25" s="51"/>
      <c r="DR25" s="51"/>
      <c r="DS25" s="51"/>
      <c r="DT25" s="51"/>
      <c r="DU25" s="51"/>
      <c r="DV25" s="51"/>
      <c r="DW25" s="51"/>
      <c r="DX25" s="51"/>
      <c r="DY25" s="51"/>
      <c r="DZ25" s="51"/>
      <c r="EA25" s="51"/>
      <c r="EB25" s="51"/>
      <c r="EC25" s="51"/>
      <c r="ED25" s="51"/>
      <c r="EE25" s="167"/>
      <c r="EF25" s="2"/>
    </row>
    <row r="26" ht="12.75" customHeight="1">
      <c r="A26" s="191"/>
      <c r="B26" s="51"/>
      <c r="C26" s="51"/>
      <c r="D26" s="51"/>
      <c r="E26" s="51"/>
      <c r="F26" s="51"/>
      <c r="G26" s="51"/>
      <c r="H26" s="51"/>
      <c r="I26" s="51"/>
      <c r="J26" s="51"/>
      <c r="K26" s="51"/>
      <c r="L26" s="51"/>
      <c r="M26" s="51"/>
      <c r="N26" s="51"/>
      <c r="O26" s="51"/>
      <c r="P26" s="167"/>
      <c r="Q26" s="2"/>
      <c r="R26" s="191"/>
      <c r="S26" s="51"/>
      <c r="T26" s="51"/>
      <c r="U26" s="51"/>
      <c r="V26" s="51"/>
      <c r="W26" s="51"/>
      <c r="X26" s="51"/>
      <c r="Y26" s="51"/>
      <c r="Z26" s="51"/>
      <c r="AA26" s="51"/>
      <c r="AB26" s="51"/>
      <c r="AC26" s="51"/>
      <c r="AD26" s="51"/>
      <c r="AE26" s="51"/>
      <c r="AF26" s="51"/>
      <c r="AG26" s="167"/>
      <c r="AH26" s="2"/>
      <c r="AI26" s="191"/>
      <c r="AJ26" s="51"/>
      <c r="AK26" s="51"/>
      <c r="AL26" s="51"/>
      <c r="AM26" s="51"/>
      <c r="AN26" s="51"/>
      <c r="AO26" s="51"/>
      <c r="AP26" s="51"/>
      <c r="AQ26" s="51"/>
      <c r="AR26" s="51"/>
      <c r="AS26" s="51"/>
      <c r="AT26" s="51"/>
      <c r="AU26" s="51"/>
      <c r="AV26" s="51"/>
      <c r="AW26" s="51"/>
      <c r="AX26" s="167"/>
      <c r="AY26" s="2"/>
      <c r="AZ26" s="191"/>
      <c r="BA26" s="51"/>
      <c r="BB26" s="51"/>
      <c r="BC26" s="51"/>
      <c r="BD26" s="51"/>
      <c r="BE26" s="51"/>
      <c r="BF26" s="51"/>
      <c r="BG26" s="51"/>
      <c r="BH26" s="51"/>
      <c r="BI26" s="51"/>
      <c r="BJ26" s="51"/>
      <c r="BK26" s="51"/>
      <c r="BL26" s="51"/>
      <c r="BM26" s="51"/>
      <c r="BN26" s="51"/>
      <c r="BO26" s="167"/>
      <c r="BP26" s="2"/>
      <c r="BQ26" s="191"/>
      <c r="BR26" s="51"/>
      <c r="BS26" s="51"/>
      <c r="BT26" s="51"/>
      <c r="BU26" s="51"/>
      <c r="BV26" s="51"/>
      <c r="BW26" s="51"/>
      <c r="BX26" s="51"/>
      <c r="BY26" s="51"/>
      <c r="BZ26" s="51"/>
      <c r="CA26" s="51"/>
      <c r="CB26" s="51"/>
      <c r="CC26" s="51"/>
      <c r="CD26" s="51"/>
      <c r="CE26" s="51"/>
      <c r="CF26" s="167"/>
      <c r="CG26" s="2"/>
      <c r="CH26" s="191"/>
      <c r="CI26" s="51"/>
      <c r="CJ26" s="51"/>
      <c r="CK26" s="51"/>
      <c r="CL26" s="51"/>
      <c r="CM26" s="51"/>
      <c r="CN26" s="51"/>
      <c r="CO26" s="51"/>
      <c r="CP26" s="51"/>
      <c r="CQ26" s="51"/>
      <c r="CR26" s="51"/>
      <c r="CS26" s="51"/>
      <c r="CT26" s="51"/>
      <c r="CU26" s="51"/>
      <c r="CV26" s="51"/>
      <c r="CW26" s="167"/>
      <c r="CX26" s="2"/>
      <c r="CY26" s="191"/>
      <c r="CZ26" s="51"/>
      <c r="DA26" s="51"/>
      <c r="DB26" s="51"/>
      <c r="DC26" s="51"/>
      <c r="DD26" s="51"/>
      <c r="DE26" s="51"/>
      <c r="DF26" s="51"/>
      <c r="DG26" s="51"/>
      <c r="DH26" s="51"/>
      <c r="DI26" s="51"/>
      <c r="DJ26" s="51"/>
      <c r="DK26" s="51"/>
      <c r="DL26" s="51"/>
      <c r="DM26" s="51"/>
      <c r="DN26" s="167"/>
      <c r="DO26" s="2"/>
      <c r="DP26" s="191"/>
      <c r="DQ26" s="51"/>
      <c r="DR26" s="51"/>
      <c r="DS26" s="51"/>
      <c r="DT26" s="51"/>
      <c r="DU26" s="51"/>
      <c r="DV26" s="51"/>
      <c r="DW26" s="51"/>
      <c r="DX26" s="51"/>
      <c r="DY26" s="51"/>
      <c r="DZ26" s="51"/>
      <c r="EA26" s="51"/>
      <c r="EB26" s="51"/>
      <c r="EC26" s="51"/>
      <c r="ED26" s="51"/>
      <c r="EE26" s="167"/>
      <c r="EF26" s="2"/>
    </row>
    <row r="27" ht="12.75" customHeight="1">
      <c r="A27" s="191"/>
      <c r="B27" s="51"/>
      <c r="C27" s="51"/>
      <c r="D27" s="51"/>
      <c r="E27" s="51"/>
      <c r="F27" s="51"/>
      <c r="G27" s="51"/>
      <c r="H27" s="51"/>
      <c r="I27" s="51"/>
      <c r="J27" s="51"/>
      <c r="K27" s="51"/>
      <c r="L27" s="51"/>
      <c r="M27" s="51"/>
      <c r="N27" s="51"/>
      <c r="O27" s="51"/>
      <c r="P27" s="167"/>
      <c r="Q27" s="2"/>
      <c r="R27" s="191"/>
      <c r="S27" s="51"/>
      <c r="T27" s="51"/>
      <c r="U27" s="51"/>
      <c r="V27" s="51"/>
      <c r="W27" s="51"/>
      <c r="X27" s="51"/>
      <c r="Y27" s="51"/>
      <c r="Z27" s="51"/>
      <c r="AA27" s="51"/>
      <c r="AB27" s="51"/>
      <c r="AC27" s="51"/>
      <c r="AD27" s="51"/>
      <c r="AE27" s="51"/>
      <c r="AF27" s="51"/>
      <c r="AG27" s="167"/>
      <c r="AH27" s="2"/>
      <c r="AI27" s="191"/>
      <c r="AJ27" s="51"/>
      <c r="AK27" s="51"/>
      <c r="AL27" s="51"/>
      <c r="AM27" s="51"/>
      <c r="AN27" s="51"/>
      <c r="AO27" s="51"/>
      <c r="AP27" s="51"/>
      <c r="AQ27" s="51"/>
      <c r="AR27" s="51"/>
      <c r="AS27" s="51"/>
      <c r="AT27" s="51"/>
      <c r="AU27" s="51"/>
      <c r="AV27" s="51"/>
      <c r="AW27" s="51"/>
      <c r="AX27" s="167"/>
      <c r="AY27" s="2"/>
      <c r="AZ27" s="191"/>
      <c r="BA27" s="51"/>
      <c r="BB27" s="51"/>
      <c r="BC27" s="51"/>
      <c r="BD27" s="51"/>
      <c r="BE27" s="51"/>
      <c r="BF27" s="51"/>
      <c r="BG27" s="51"/>
      <c r="BH27" s="51"/>
      <c r="BI27" s="51"/>
      <c r="BJ27" s="51"/>
      <c r="BK27" s="51"/>
      <c r="BL27" s="51"/>
      <c r="BM27" s="51"/>
      <c r="BN27" s="51"/>
      <c r="BO27" s="167"/>
      <c r="BP27" s="2"/>
      <c r="BQ27" s="191"/>
      <c r="BR27" s="51"/>
      <c r="BS27" s="51"/>
      <c r="BT27" s="51"/>
      <c r="BU27" s="51"/>
      <c r="BV27" s="51"/>
      <c r="BW27" s="51"/>
      <c r="BX27" s="51"/>
      <c r="BY27" s="51"/>
      <c r="BZ27" s="51"/>
      <c r="CA27" s="51"/>
      <c r="CB27" s="51"/>
      <c r="CC27" s="51"/>
      <c r="CD27" s="51"/>
      <c r="CE27" s="51"/>
      <c r="CF27" s="167"/>
      <c r="CG27" s="2"/>
      <c r="CH27" s="191"/>
      <c r="CI27" s="51"/>
      <c r="CJ27" s="51"/>
      <c r="CK27" s="51"/>
      <c r="CL27" s="51"/>
      <c r="CM27" s="51"/>
      <c r="CN27" s="51"/>
      <c r="CO27" s="51"/>
      <c r="CP27" s="51"/>
      <c r="CQ27" s="51"/>
      <c r="CR27" s="51"/>
      <c r="CS27" s="51"/>
      <c r="CT27" s="51"/>
      <c r="CU27" s="51"/>
      <c r="CV27" s="51"/>
      <c r="CW27" s="167"/>
      <c r="CX27" s="2"/>
      <c r="CY27" s="191"/>
      <c r="CZ27" s="51"/>
      <c r="DA27" s="51"/>
      <c r="DB27" s="51"/>
      <c r="DC27" s="51"/>
      <c r="DD27" s="51"/>
      <c r="DE27" s="51"/>
      <c r="DF27" s="51"/>
      <c r="DG27" s="51"/>
      <c r="DH27" s="51"/>
      <c r="DI27" s="51"/>
      <c r="DJ27" s="51"/>
      <c r="DK27" s="51"/>
      <c r="DL27" s="51"/>
      <c r="DM27" s="51"/>
      <c r="DN27" s="167"/>
      <c r="DO27" s="2"/>
      <c r="DP27" s="191"/>
      <c r="DQ27" s="51"/>
      <c r="DR27" s="51"/>
      <c r="DS27" s="51"/>
      <c r="DT27" s="51"/>
      <c r="DU27" s="51"/>
      <c r="DV27" s="51"/>
      <c r="DW27" s="51"/>
      <c r="DX27" s="51"/>
      <c r="DY27" s="51"/>
      <c r="DZ27" s="51"/>
      <c r="EA27" s="51"/>
      <c r="EB27" s="51"/>
      <c r="EC27" s="51"/>
      <c r="ED27" s="51"/>
      <c r="EE27" s="167"/>
      <c r="EF27" s="2"/>
    </row>
    <row r="28" ht="12.75" customHeight="1">
      <c r="A28" s="191"/>
      <c r="B28" s="51"/>
      <c r="C28" s="51"/>
      <c r="D28" s="51"/>
      <c r="E28" s="51"/>
      <c r="F28" s="51"/>
      <c r="G28" s="51"/>
      <c r="H28" s="51"/>
      <c r="I28" s="51"/>
      <c r="J28" s="51"/>
      <c r="K28" s="51"/>
      <c r="L28" s="51"/>
      <c r="M28" s="51"/>
      <c r="N28" s="51"/>
      <c r="O28" s="51"/>
      <c r="P28" s="167"/>
      <c r="Q28" s="2"/>
      <c r="R28" s="191"/>
      <c r="S28" s="51"/>
      <c r="T28" s="51"/>
      <c r="U28" s="51"/>
      <c r="V28" s="51"/>
      <c r="W28" s="51"/>
      <c r="X28" s="51"/>
      <c r="Y28" s="51"/>
      <c r="Z28" s="51"/>
      <c r="AA28" s="51"/>
      <c r="AB28" s="51"/>
      <c r="AC28" s="51"/>
      <c r="AD28" s="51"/>
      <c r="AE28" s="51"/>
      <c r="AF28" s="51"/>
      <c r="AG28" s="167"/>
      <c r="AH28" s="2"/>
      <c r="AI28" s="191"/>
      <c r="AJ28" s="51"/>
      <c r="AK28" s="51"/>
      <c r="AL28" s="51"/>
      <c r="AM28" s="51"/>
      <c r="AN28" s="51"/>
      <c r="AO28" s="51"/>
      <c r="AP28" s="51"/>
      <c r="AQ28" s="51"/>
      <c r="AR28" s="51"/>
      <c r="AS28" s="51"/>
      <c r="AT28" s="51"/>
      <c r="AU28" s="51"/>
      <c r="AV28" s="51"/>
      <c r="AW28" s="51"/>
      <c r="AX28" s="167"/>
      <c r="AY28" s="2"/>
      <c r="AZ28" s="191"/>
      <c r="BA28" s="51"/>
      <c r="BB28" s="51"/>
      <c r="BC28" s="51"/>
      <c r="BD28" s="51"/>
      <c r="BE28" s="51"/>
      <c r="BF28" s="51"/>
      <c r="BG28" s="51"/>
      <c r="BH28" s="51"/>
      <c r="BI28" s="51"/>
      <c r="BJ28" s="51"/>
      <c r="BK28" s="51"/>
      <c r="BL28" s="51"/>
      <c r="BM28" s="51"/>
      <c r="BN28" s="51"/>
      <c r="BO28" s="167"/>
      <c r="BP28" s="2"/>
      <c r="BQ28" s="191"/>
      <c r="BR28" s="51"/>
      <c r="BS28" s="51"/>
      <c r="BT28" s="51"/>
      <c r="BU28" s="51"/>
      <c r="BV28" s="51"/>
      <c r="BW28" s="51"/>
      <c r="BX28" s="51"/>
      <c r="BY28" s="51"/>
      <c r="BZ28" s="51"/>
      <c r="CA28" s="51"/>
      <c r="CB28" s="51"/>
      <c r="CC28" s="51"/>
      <c r="CD28" s="51"/>
      <c r="CE28" s="51"/>
      <c r="CF28" s="167"/>
      <c r="CG28" s="2"/>
      <c r="CH28" s="191"/>
      <c r="CI28" s="51"/>
      <c r="CJ28" s="51"/>
      <c r="CK28" s="51"/>
      <c r="CL28" s="51"/>
      <c r="CM28" s="51"/>
      <c r="CN28" s="51"/>
      <c r="CO28" s="51"/>
      <c r="CP28" s="51"/>
      <c r="CQ28" s="51"/>
      <c r="CR28" s="51"/>
      <c r="CS28" s="51"/>
      <c r="CT28" s="51"/>
      <c r="CU28" s="51"/>
      <c r="CV28" s="51"/>
      <c r="CW28" s="167"/>
      <c r="CX28" s="2"/>
      <c r="CY28" s="191"/>
      <c r="CZ28" s="51"/>
      <c r="DA28" s="51"/>
      <c r="DB28" s="51"/>
      <c r="DC28" s="51"/>
      <c r="DD28" s="51"/>
      <c r="DE28" s="51"/>
      <c r="DF28" s="51"/>
      <c r="DG28" s="51"/>
      <c r="DH28" s="51"/>
      <c r="DI28" s="51"/>
      <c r="DJ28" s="51"/>
      <c r="DK28" s="51"/>
      <c r="DL28" s="51"/>
      <c r="DM28" s="51"/>
      <c r="DN28" s="167"/>
      <c r="DO28" s="2"/>
      <c r="DP28" s="191"/>
      <c r="DQ28" s="51"/>
      <c r="DR28" s="51"/>
      <c r="DS28" s="51"/>
      <c r="DT28" s="51"/>
      <c r="DU28" s="51"/>
      <c r="DV28" s="51"/>
      <c r="DW28" s="51"/>
      <c r="DX28" s="51"/>
      <c r="DY28" s="51"/>
      <c r="DZ28" s="51"/>
      <c r="EA28" s="51"/>
      <c r="EB28" s="51"/>
      <c r="EC28" s="51"/>
      <c r="ED28" s="51"/>
      <c r="EE28" s="167"/>
      <c r="EF28" s="2"/>
    </row>
    <row r="29" ht="12.75" customHeight="1">
      <c r="A29" s="191"/>
      <c r="B29" s="51"/>
      <c r="C29" s="51"/>
      <c r="D29" s="51"/>
      <c r="E29" s="51"/>
      <c r="F29" s="51"/>
      <c r="G29" s="51"/>
      <c r="H29" s="51"/>
      <c r="I29" s="51"/>
      <c r="J29" s="51"/>
      <c r="K29" s="51"/>
      <c r="L29" s="51"/>
      <c r="M29" s="51"/>
      <c r="N29" s="51"/>
      <c r="O29" s="51"/>
      <c r="P29" s="167"/>
      <c r="Q29" s="2"/>
      <c r="R29" s="191"/>
      <c r="S29" s="51"/>
      <c r="T29" s="51"/>
      <c r="U29" s="51"/>
      <c r="V29" s="51"/>
      <c r="W29" s="51"/>
      <c r="X29" s="51"/>
      <c r="Y29" s="51"/>
      <c r="Z29" s="51"/>
      <c r="AA29" s="51"/>
      <c r="AB29" s="51"/>
      <c r="AC29" s="51"/>
      <c r="AD29" s="51"/>
      <c r="AE29" s="51"/>
      <c r="AF29" s="51"/>
      <c r="AG29" s="167"/>
      <c r="AH29" s="2"/>
      <c r="AI29" s="191"/>
      <c r="AJ29" s="51"/>
      <c r="AK29" s="51"/>
      <c r="AL29" s="51"/>
      <c r="AM29" s="51"/>
      <c r="AN29" s="51"/>
      <c r="AO29" s="51"/>
      <c r="AP29" s="51"/>
      <c r="AQ29" s="51"/>
      <c r="AR29" s="51"/>
      <c r="AS29" s="51"/>
      <c r="AT29" s="51"/>
      <c r="AU29" s="51"/>
      <c r="AV29" s="51"/>
      <c r="AW29" s="51"/>
      <c r="AX29" s="167"/>
      <c r="AY29" s="2"/>
      <c r="AZ29" s="191"/>
      <c r="BA29" s="51"/>
      <c r="BB29" s="51"/>
      <c r="BC29" s="51"/>
      <c r="BD29" s="51"/>
      <c r="BE29" s="51"/>
      <c r="BF29" s="51"/>
      <c r="BG29" s="51"/>
      <c r="BH29" s="51"/>
      <c r="BI29" s="51"/>
      <c r="BJ29" s="51"/>
      <c r="BK29" s="51"/>
      <c r="BL29" s="51"/>
      <c r="BM29" s="51"/>
      <c r="BN29" s="51"/>
      <c r="BO29" s="167"/>
      <c r="BP29" s="2"/>
      <c r="BQ29" s="191"/>
      <c r="BR29" s="51"/>
      <c r="BS29" s="51"/>
      <c r="BT29" s="51"/>
      <c r="BU29" s="51"/>
      <c r="BV29" s="51"/>
      <c r="BW29" s="51"/>
      <c r="BX29" s="51"/>
      <c r="BY29" s="51"/>
      <c r="BZ29" s="51"/>
      <c r="CA29" s="51"/>
      <c r="CB29" s="51"/>
      <c r="CC29" s="51"/>
      <c r="CD29" s="51"/>
      <c r="CE29" s="51"/>
      <c r="CF29" s="167"/>
      <c r="CG29" s="2"/>
      <c r="CH29" s="191"/>
      <c r="CI29" s="51"/>
      <c r="CJ29" s="51"/>
      <c r="CK29" s="51"/>
      <c r="CL29" s="51"/>
      <c r="CM29" s="51"/>
      <c r="CN29" s="51"/>
      <c r="CO29" s="51"/>
      <c r="CP29" s="51"/>
      <c r="CQ29" s="51"/>
      <c r="CR29" s="51"/>
      <c r="CS29" s="51"/>
      <c r="CT29" s="51"/>
      <c r="CU29" s="51"/>
      <c r="CV29" s="51"/>
      <c r="CW29" s="167"/>
      <c r="CX29" s="2"/>
      <c r="CY29" s="191"/>
      <c r="CZ29" s="51"/>
      <c r="DA29" s="51"/>
      <c r="DB29" s="51"/>
      <c r="DC29" s="51"/>
      <c r="DD29" s="51"/>
      <c r="DE29" s="51"/>
      <c r="DF29" s="51"/>
      <c r="DG29" s="51"/>
      <c r="DH29" s="51"/>
      <c r="DI29" s="51"/>
      <c r="DJ29" s="51"/>
      <c r="DK29" s="51"/>
      <c r="DL29" s="51"/>
      <c r="DM29" s="51"/>
      <c r="DN29" s="167"/>
      <c r="DO29" s="2"/>
      <c r="DP29" s="191"/>
      <c r="DQ29" s="51"/>
      <c r="DR29" s="51"/>
      <c r="DS29" s="51"/>
      <c r="DT29" s="51"/>
      <c r="DU29" s="51"/>
      <c r="DV29" s="51"/>
      <c r="DW29" s="51"/>
      <c r="DX29" s="51"/>
      <c r="DY29" s="51"/>
      <c r="DZ29" s="51"/>
      <c r="EA29" s="51"/>
      <c r="EB29" s="51"/>
      <c r="EC29" s="51"/>
      <c r="ED29" s="51"/>
      <c r="EE29" s="167"/>
      <c r="EF29" s="2"/>
    </row>
    <row r="30" ht="12.75" customHeight="1">
      <c r="A30" s="191"/>
      <c r="B30" s="51"/>
      <c r="C30" s="51"/>
      <c r="D30" s="51"/>
      <c r="E30" s="51"/>
      <c r="F30" s="51"/>
      <c r="G30" s="51"/>
      <c r="H30" s="51"/>
      <c r="I30" s="51"/>
      <c r="J30" s="51"/>
      <c r="K30" s="51"/>
      <c r="L30" s="51"/>
      <c r="M30" s="51"/>
      <c r="N30" s="51"/>
      <c r="O30" s="51"/>
      <c r="P30" s="167"/>
      <c r="Q30" s="2"/>
      <c r="R30" s="191"/>
      <c r="S30" s="51"/>
      <c r="T30" s="51"/>
      <c r="U30" s="51"/>
      <c r="V30" s="51"/>
      <c r="W30" s="51"/>
      <c r="X30" s="51"/>
      <c r="Y30" s="51"/>
      <c r="Z30" s="51"/>
      <c r="AA30" s="51"/>
      <c r="AB30" s="51"/>
      <c r="AC30" s="51"/>
      <c r="AD30" s="51"/>
      <c r="AE30" s="51"/>
      <c r="AF30" s="51"/>
      <c r="AG30" s="167"/>
      <c r="AH30" s="2"/>
      <c r="AI30" s="191"/>
      <c r="AJ30" s="51"/>
      <c r="AK30" s="51"/>
      <c r="AL30" s="51"/>
      <c r="AM30" s="51"/>
      <c r="AN30" s="51"/>
      <c r="AO30" s="51"/>
      <c r="AP30" s="51"/>
      <c r="AQ30" s="51"/>
      <c r="AR30" s="51"/>
      <c r="AS30" s="51"/>
      <c r="AT30" s="51"/>
      <c r="AU30" s="51"/>
      <c r="AV30" s="51"/>
      <c r="AW30" s="51"/>
      <c r="AX30" s="167"/>
      <c r="AY30" s="2"/>
      <c r="AZ30" s="191"/>
      <c r="BA30" s="51"/>
      <c r="BB30" s="51"/>
      <c r="BC30" s="51"/>
      <c r="BD30" s="51"/>
      <c r="BE30" s="51"/>
      <c r="BF30" s="51"/>
      <c r="BG30" s="51"/>
      <c r="BH30" s="51"/>
      <c r="BI30" s="51"/>
      <c r="BJ30" s="51"/>
      <c r="BK30" s="51"/>
      <c r="BL30" s="51"/>
      <c r="BM30" s="51"/>
      <c r="BN30" s="51"/>
      <c r="BO30" s="167"/>
      <c r="BP30" s="2"/>
      <c r="BQ30" s="191"/>
      <c r="BR30" s="51"/>
      <c r="BS30" s="51"/>
      <c r="BT30" s="51"/>
      <c r="BU30" s="51"/>
      <c r="BV30" s="51"/>
      <c r="BW30" s="51"/>
      <c r="BX30" s="51"/>
      <c r="BY30" s="51"/>
      <c r="BZ30" s="51"/>
      <c r="CA30" s="51"/>
      <c r="CB30" s="51"/>
      <c r="CC30" s="51"/>
      <c r="CD30" s="51"/>
      <c r="CE30" s="51"/>
      <c r="CF30" s="167"/>
      <c r="CG30" s="2"/>
      <c r="CH30" s="191"/>
      <c r="CI30" s="51"/>
      <c r="CJ30" s="51"/>
      <c r="CK30" s="51"/>
      <c r="CL30" s="51"/>
      <c r="CM30" s="51"/>
      <c r="CN30" s="51"/>
      <c r="CO30" s="51"/>
      <c r="CP30" s="51"/>
      <c r="CQ30" s="51"/>
      <c r="CR30" s="51"/>
      <c r="CS30" s="51"/>
      <c r="CT30" s="51"/>
      <c r="CU30" s="51"/>
      <c r="CV30" s="51"/>
      <c r="CW30" s="167"/>
      <c r="CX30" s="2"/>
      <c r="CY30" s="191"/>
      <c r="CZ30" s="51"/>
      <c r="DA30" s="51"/>
      <c r="DB30" s="51"/>
      <c r="DC30" s="51"/>
      <c r="DD30" s="51"/>
      <c r="DE30" s="51"/>
      <c r="DF30" s="51"/>
      <c r="DG30" s="51"/>
      <c r="DH30" s="51"/>
      <c r="DI30" s="51"/>
      <c r="DJ30" s="51"/>
      <c r="DK30" s="51"/>
      <c r="DL30" s="51"/>
      <c r="DM30" s="51"/>
      <c r="DN30" s="167"/>
      <c r="DO30" s="2"/>
      <c r="DP30" s="191"/>
      <c r="DQ30" s="51"/>
      <c r="DR30" s="51"/>
      <c r="DS30" s="51"/>
      <c r="DT30" s="51"/>
      <c r="DU30" s="51"/>
      <c r="DV30" s="51"/>
      <c r="DW30" s="51"/>
      <c r="DX30" s="51"/>
      <c r="DY30" s="51"/>
      <c r="DZ30" s="51"/>
      <c r="EA30" s="51"/>
      <c r="EB30" s="51"/>
      <c r="EC30" s="51"/>
      <c r="ED30" s="51"/>
      <c r="EE30" s="167"/>
      <c r="EF30" s="2"/>
    </row>
    <row r="31" ht="12.75" customHeight="1">
      <c r="A31" s="191"/>
      <c r="B31" s="51"/>
      <c r="C31" s="51"/>
      <c r="D31" s="51"/>
      <c r="E31" s="51"/>
      <c r="F31" s="51"/>
      <c r="G31" s="51"/>
      <c r="H31" s="51"/>
      <c r="I31" s="51"/>
      <c r="J31" s="51"/>
      <c r="K31" s="51"/>
      <c r="L31" s="51"/>
      <c r="M31" s="51"/>
      <c r="N31" s="51"/>
      <c r="O31" s="51"/>
      <c r="P31" s="167"/>
      <c r="Q31" s="2"/>
      <c r="R31" s="191"/>
      <c r="S31" s="51"/>
      <c r="T31" s="51"/>
      <c r="U31" s="51"/>
      <c r="V31" s="51"/>
      <c r="W31" s="51"/>
      <c r="X31" s="51"/>
      <c r="Y31" s="51"/>
      <c r="Z31" s="51"/>
      <c r="AA31" s="51"/>
      <c r="AB31" s="51"/>
      <c r="AC31" s="51"/>
      <c r="AD31" s="51"/>
      <c r="AE31" s="51"/>
      <c r="AF31" s="51"/>
      <c r="AG31" s="167"/>
      <c r="AH31" s="2"/>
      <c r="AI31" s="191"/>
      <c r="AJ31" s="51"/>
      <c r="AK31" s="51"/>
      <c r="AL31" s="51"/>
      <c r="AM31" s="51"/>
      <c r="AN31" s="51"/>
      <c r="AO31" s="51"/>
      <c r="AP31" s="51"/>
      <c r="AQ31" s="51"/>
      <c r="AR31" s="51"/>
      <c r="AS31" s="51"/>
      <c r="AT31" s="51"/>
      <c r="AU31" s="51"/>
      <c r="AV31" s="51"/>
      <c r="AW31" s="51"/>
      <c r="AX31" s="167"/>
      <c r="AY31" s="2"/>
      <c r="AZ31" s="191"/>
      <c r="BA31" s="51"/>
      <c r="BB31" s="51"/>
      <c r="BC31" s="51"/>
      <c r="BD31" s="51"/>
      <c r="BE31" s="51"/>
      <c r="BF31" s="51"/>
      <c r="BG31" s="51"/>
      <c r="BH31" s="51"/>
      <c r="BI31" s="51"/>
      <c r="BJ31" s="51"/>
      <c r="BK31" s="51"/>
      <c r="BL31" s="51"/>
      <c r="BM31" s="51"/>
      <c r="BN31" s="51"/>
      <c r="BO31" s="167"/>
      <c r="BP31" s="2"/>
      <c r="BQ31" s="191"/>
      <c r="BR31" s="51"/>
      <c r="BS31" s="51"/>
      <c r="BT31" s="51"/>
      <c r="BU31" s="51"/>
      <c r="BV31" s="51"/>
      <c r="BW31" s="51"/>
      <c r="BX31" s="51"/>
      <c r="BY31" s="51"/>
      <c r="BZ31" s="51"/>
      <c r="CA31" s="51"/>
      <c r="CB31" s="51"/>
      <c r="CC31" s="51"/>
      <c r="CD31" s="51"/>
      <c r="CE31" s="51"/>
      <c r="CF31" s="167"/>
      <c r="CG31" s="2"/>
      <c r="CH31" s="191"/>
      <c r="CI31" s="51"/>
      <c r="CJ31" s="51"/>
      <c r="CK31" s="51"/>
      <c r="CL31" s="51"/>
      <c r="CM31" s="51"/>
      <c r="CN31" s="51"/>
      <c r="CO31" s="51"/>
      <c r="CP31" s="51"/>
      <c r="CQ31" s="51"/>
      <c r="CR31" s="51"/>
      <c r="CS31" s="51"/>
      <c r="CT31" s="51"/>
      <c r="CU31" s="51"/>
      <c r="CV31" s="51"/>
      <c r="CW31" s="167"/>
      <c r="CX31" s="2"/>
      <c r="CY31" s="191"/>
      <c r="CZ31" s="51"/>
      <c r="DA31" s="51"/>
      <c r="DB31" s="51"/>
      <c r="DC31" s="51"/>
      <c r="DD31" s="51"/>
      <c r="DE31" s="51"/>
      <c r="DF31" s="51"/>
      <c r="DG31" s="51"/>
      <c r="DH31" s="51"/>
      <c r="DI31" s="51"/>
      <c r="DJ31" s="51"/>
      <c r="DK31" s="51"/>
      <c r="DL31" s="51"/>
      <c r="DM31" s="51"/>
      <c r="DN31" s="167"/>
      <c r="DO31" s="2"/>
      <c r="DP31" s="191"/>
      <c r="DQ31" s="51"/>
      <c r="DR31" s="51"/>
      <c r="DS31" s="51"/>
      <c r="DT31" s="51"/>
      <c r="DU31" s="51"/>
      <c r="DV31" s="51"/>
      <c r="DW31" s="51"/>
      <c r="DX31" s="51"/>
      <c r="DY31" s="51"/>
      <c r="DZ31" s="51"/>
      <c r="EA31" s="51"/>
      <c r="EB31" s="51"/>
      <c r="EC31" s="51"/>
      <c r="ED31" s="51"/>
      <c r="EE31" s="167"/>
      <c r="EF31" s="2"/>
    </row>
    <row r="32" ht="12.75" customHeight="1">
      <c r="A32" s="191"/>
      <c r="B32" s="51"/>
      <c r="C32" s="51"/>
      <c r="D32" s="51"/>
      <c r="E32" s="51"/>
      <c r="F32" s="51"/>
      <c r="G32" s="51"/>
      <c r="H32" s="51"/>
      <c r="I32" s="51"/>
      <c r="J32" s="51"/>
      <c r="K32" s="51"/>
      <c r="L32" s="51"/>
      <c r="M32" s="51"/>
      <c r="N32" s="51"/>
      <c r="O32" s="51"/>
      <c r="P32" s="167"/>
      <c r="Q32" s="2"/>
      <c r="R32" s="191"/>
      <c r="S32" s="51"/>
      <c r="T32" s="51"/>
      <c r="U32" s="51"/>
      <c r="V32" s="51"/>
      <c r="W32" s="51"/>
      <c r="X32" s="51"/>
      <c r="Y32" s="51"/>
      <c r="Z32" s="51"/>
      <c r="AA32" s="51"/>
      <c r="AB32" s="51"/>
      <c r="AC32" s="51"/>
      <c r="AD32" s="51"/>
      <c r="AE32" s="51"/>
      <c r="AF32" s="51"/>
      <c r="AG32" s="167"/>
      <c r="AH32" s="2"/>
      <c r="AI32" s="191"/>
      <c r="AJ32" s="51"/>
      <c r="AK32" s="51"/>
      <c r="AL32" s="51"/>
      <c r="AM32" s="51"/>
      <c r="AN32" s="51"/>
      <c r="AO32" s="51"/>
      <c r="AP32" s="51"/>
      <c r="AQ32" s="51"/>
      <c r="AR32" s="51"/>
      <c r="AS32" s="51"/>
      <c r="AT32" s="51"/>
      <c r="AU32" s="51"/>
      <c r="AV32" s="51"/>
      <c r="AW32" s="51"/>
      <c r="AX32" s="167"/>
      <c r="AY32" s="2"/>
      <c r="AZ32" s="191"/>
      <c r="BA32" s="51"/>
      <c r="BB32" s="51"/>
      <c r="BC32" s="51"/>
      <c r="BD32" s="51"/>
      <c r="BE32" s="51"/>
      <c r="BF32" s="51"/>
      <c r="BG32" s="51"/>
      <c r="BH32" s="51"/>
      <c r="BI32" s="51"/>
      <c r="BJ32" s="51"/>
      <c r="BK32" s="51"/>
      <c r="BL32" s="51"/>
      <c r="BM32" s="51"/>
      <c r="BN32" s="51"/>
      <c r="BO32" s="167"/>
      <c r="BP32" s="2"/>
      <c r="BQ32" s="191"/>
      <c r="BR32" s="51"/>
      <c r="BS32" s="51"/>
      <c r="BT32" s="51"/>
      <c r="BU32" s="51"/>
      <c r="BV32" s="51"/>
      <c r="BW32" s="51"/>
      <c r="BX32" s="51"/>
      <c r="BY32" s="51"/>
      <c r="BZ32" s="51"/>
      <c r="CA32" s="51"/>
      <c r="CB32" s="51"/>
      <c r="CC32" s="51"/>
      <c r="CD32" s="51"/>
      <c r="CE32" s="51"/>
      <c r="CF32" s="167"/>
      <c r="CG32" s="2"/>
      <c r="CH32" s="191"/>
      <c r="CI32" s="51"/>
      <c r="CJ32" s="51"/>
      <c r="CK32" s="51"/>
      <c r="CL32" s="51"/>
      <c r="CM32" s="51"/>
      <c r="CN32" s="51"/>
      <c r="CO32" s="51"/>
      <c r="CP32" s="51"/>
      <c r="CQ32" s="51"/>
      <c r="CR32" s="51"/>
      <c r="CS32" s="51"/>
      <c r="CT32" s="51"/>
      <c r="CU32" s="51"/>
      <c r="CV32" s="51"/>
      <c r="CW32" s="167"/>
      <c r="CX32" s="2"/>
      <c r="CY32" s="191"/>
      <c r="CZ32" s="51"/>
      <c r="DA32" s="51"/>
      <c r="DB32" s="51"/>
      <c r="DC32" s="51"/>
      <c r="DD32" s="51"/>
      <c r="DE32" s="51"/>
      <c r="DF32" s="51"/>
      <c r="DG32" s="51"/>
      <c r="DH32" s="51"/>
      <c r="DI32" s="51"/>
      <c r="DJ32" s="51"/>
      <c r="DK32" s="51"/>
      <c r="DL32" s="51"/>
      <c r="DM32" s="51"/>
      <c r="DN32" s="167"/>
      <c r="DO32" s="2"/>
      <c r="DP32" s="191"/>
      <c r="DQ32" s="51"/>
      <c r="DR32" s="51"/>
      <c r="DS32" s="51"/>
      <c r="DT32" s="51"/>
      <c r="DU32" s="51"/>
      <c r="DV32" s="51"/>
      <c r="DW32" s="51"/>
      <c r="DX32" s="51"/>
      <c r="DY32" s="51"/>
      <c r="DZ32" s="51"/>
      <c r="EA32" s="51"/>
      <c r="EB32" s="51"/>
      <c r="EC32" s="51"/>
      <c r="ED32" s="51"/>
      <c r="EE32" s="167"/>
      <c r="EF32" s="2"/>
    </row>
    <row r="33" ht="12.75" customHeight="1">
      <c r="A33" s="191"/>
      <c r="B33" s="51"/>
      <c r="C33" s="51"/>
      <c r="D33" s="51"/>
      <c r="E33" s="51"/>
      <c r="F33" s="51"/>
      <c r="G33" s="51"/>
      <c r="H33" s="51"/>
      <c r="I33" s="51"/>
      <c r="J33" s="51"/>
      <c r="K33" s="51"/>
      <c r="L33" s="51"/>
      <c r="M33" s="51"/>
      <c r="N33" s="51"/>
      <c r="O33" s="51"/>
      <c r="P33" s="167"/>
      <c r="Q33" s="2"/>
      <c r="R33" s="191"/>
      <c r="S33" s="51"/>
      <c r="T33" s="51"/>
      <c r="U33" s="51"/>
      <c r="V33" s="51"/>
      <c r="W33" s="51"/>
      <c r="X33" s="51"/>
      <c r="Y33" s="51"/>
      <c r="Z33" s="51"/>
      <c r="AA33" s="51"/>
      <c r="AB33" s="51"/>
      <c r="AC33" s="51"/>
      <c r="AD33" s="51"/>
      <c r="AE33" s="51"/>
      <c r="AF33" s="51"/>
      <c r="AG33" s="167"/>
      <c r="AH33" s="2"/>
      <c r="AI33" s="191"/>
      <c r="AJ33" s="51"/>
      <c r="AK33" s="51"/>
      <c r="AL33" s="51"/>
      <c r="AM33" s="51"/>
      <c r="AN33" s="51"/>
      <c r="AO33" s="51"/>
      <c r="AP33" s="51"/>
      <c r="AQ33" s="51"/>
      <c r="AR33" s="51"/>
      <c r="AS33" s="51"/>
      <c r="AT33" s="51"/>
      <c r="AU33" s="51"/>
      <c r="AV33" s="51"/>
      <c r="AW33" s="51"/>
      <c r="AX33" s="167"/>
      <c r="AY33" s="2"/>
      <c r="AZ33" s="191"/>
      <c r="BA33" s="51"/>
      <c r="BB33" s="51"/>
      <c r="BC33" s="51"/>
      <c r="BD33" s="51"/>
      <c r="BE33" s="51"/>
      <c r="BF33" s="51"/>
      <c r="BG33" s="51"/>
      <c r="BH33" s="51"/>
      <c r="BI33" s="51"/>
      <c r="BJ33" s="51"/>
      <c r="BK33" s="51"/>
      <c r="BL33" s="51"/>
      <c r="BM33" s="51"/>
      <c r="BN33" s="51"/>
      <c r="BO33" s="167"/>
      <c r="BP33" s="2"/>
      <c r="BQ33" s="191"/>
      <c r="BR33" s="51"/>
      <c r="BS33" s="51"/>
      <c r="BT33" s="51"/>
      <c r="BU33" s="51"/>
      <c r="BV33" s="51"/>
      <c r="BW33" s="51"/>
      <c r="BX33" s="51"/>
      <c r="BY33" s="51"/>
      <c r="BZ33" s="51"/>
      <c r="CA33" s="51"/>
      <c r="CB33" s="51"/>
      <c r="CC33" s="51"/>
      <c r="CD33" s="51"/>
      <c r="CE33" s="51"/>
      <c r="CF33" s="167"/>
      <c r="CG33" s="2"/>
      <c r="CH33" s="191"/>
      <c r="CI33" s="51"/>
      <c r="CJ33" s="51"/>
      <c r="CK33" s="51"/>
      <c r="CL33" s="51"/>
      <c r="CM33" s="51"/>
      <c r="CN33" s="51"/>
      <c r="CO33" s="51"/>
      <c r="CP33" s="51"/>
      <c r="CQ33" s="51"/>
      <c r="CR33" s="51"/>
      <c r="CS33" s="51"/>
      <c r="CT33" s="51"/>
      <c r="CU33" s="51"/>
      <c r="CV33" s="51"/>
      <c r="CW33" s="167"/>
      <c r="CX33" s="2"/>
      <c r="CY33" s="191"/>
      <c r="CZ33" s="51"/>
      <c r="DA33" s="51"/>
      <c r="DB33" s="51"/>
      <c r="DC33" s="51"/>
      <c r="DD33" s="51"/>
      <c r="DE33" s="51"/>
      <c r="DF33" s="51"/>
      <c r="DG33" s="51"/>
      <c r="DH33" s="51"/>
      <c r="DI33" s="51"/>
      <c r="DJ33" s="51"/>
      <c r="DK33" s="51"/>
      <c r="DL33" s="51"/>
      <c r="DM33" s="51"/>
      <c r="DN33" s="167"/>
      <c r="DO33" s="2"/>
      <c r="DP33" s="191"/>
      <c r="DQ33" s="51"/>
      <c r="DR33" s="51"/>
      <c r="DS33" s="51"/>
      <c r="DT33" s="51"/>
      <c r="DU33" s="51"/>
      <c r="DV33" s="51"/>
      <c r="DW33" s="51"/>
      <c r="DX33" s="51"/>
      <c r="DY33" s="51"/>
      <c r="DZ33" s="51"/>
      <c r="EA33" s="51"/>
      <c r="EB33" s="51"/>
      <c r="EC33" s="51"/>
      <c r="ED33" s="51"/>
      <c r="EE33" s="167"/>
      <c r="EF33" s="2"/>
    </row>
    <row r="34" ht="12.75" customHeight="1">
      <c r="A34" s="191"/>
      <c r="B34" s="51"/>
      <c r="C34" s="51"/>
      <c r="D34" s="51"/>
      <c r="E34" s="51"/>
      <c r="F34" s="51"/>
      <c r="G34" s="51"/>
      <c r="H34" s="51"/>
      <c r="I34" s="51"/>
      <c r="J34" s="51"/>
      <c r="K34" s="51"/>
      <c r="L34" s="51"/>
      <c r="M34" s="51"/>
      <c r="N34" s="51"/>
      <c r="O34" s="51"/>
      <c r="P34" s="167"/>
      <c r="Q34" s="2"/>
      <c r="R34" s="191"/>
      <c r="S34" s="51"/>
      <c r="T34" s="51"/>
      <c r="U34" s="51"/>
      <c r="V34" s="51"/>
      <c r="W34" s="51"/>
      <c r="X34" s="51"/>
      <c r="Y34" s="51"/>
      <c r="Z34" s="51"/>
      <c r="AA34" s="51"/>
      <c r="AB34" s="51"/>
      <c r="AC34" s="51"/>
      <c r="AD34" s="51"/>
      <c r="AE34" s="51"/>
      <c r="AF34" s="51"/>
      <c r="AG34" s="167"/>
      <c r="AH34" s="2"/>
      <c r="AI34" s="191"/>
      <c r="AJ34" s="51"/>
      <c r="AK34" s="51"/>
      <c r="AL34" s="51"/>
      <c r="AM34" s="51"/>
      <c r="AN34" s="51"/>
      <c r="AO34" s="51"/>
      <c r="AP34" s="51"/>
      <c r="AQ34" s="51"/>
      <c r="AR34" s="51"/>
      <c r="AS34" s="51"/>
      <c r="AT34" s="51"/>
      <c r="AU34" s="51"/>
      <c r="AV34" s="51"/>
      <c r="AW34" s="51"/>
      <c r="AX34" s="167"/>
      <c r="AY34" s="2"/>
      <c r="AZ34" s="191"/>
      <c r="BA34" s="51"/>
      <c r="BB34" s="51"/>
      <c r="BC34" s="51"/>
      <c r="BD34" s="51"/>
      <c r="BE34" s="51"/>
      <c r="BF34" s="51"/>
      <c r="BG34" s="51"/>
      <c r="BH34" s="51"/>
      <c r="BI34" s="51"/>
      <c r="BJ34" s="51"/>
      <c r="BK34" s="51"/>
      <c r="BL34" s="51"/>
      <c r="BM34" s="51"/>
      <c r="BN34" s="51"/>
      <c r="BO34" s="167"/>
      <c r="BP34" s="2"/>
      <c r="BQ34" s="191"/>
      <c r="BR34" s="51"/>
      <c r="BS34" s="51"/>
      <c r="BT34" s="51"/>
      <c r="BU34" s="51"/>
      <c r="BV34" s="51"/>
      <c r="BW34" s="51"/>
      <c r="BX34" s="51"/>
      <c r="BY34" s="51"/>
      <c r="BZ34" s="51"/>
      <c r="CA34" s="51"/>
      <c r="CB34" s="51"/>
      <c r="CC34" s="51"/>
      <c r="CD34" s="51"/>
      <c r="CE34" s="51"/>
      <c r="CF34" s="167"/>
      <c r="CG34" s="2"/>
      <c r="CH34" s="191"/>
      <c r="CI34" s="51"/>
      <c r="CJ34" s="51"/>
      <c r="CK34" s="51"/>
      <c r="CL34" s="51"/>
      <c r="CM34" s="51"/>
      <c r="CN34" s="51"/>
      <c r="CO34" s="51"/>
      <c r="CP34" s="51"/>
      <c r="CQ34" s="51"/>
      <c r="CR34" s="51"/>
      <c r="CS34" s="51"/>
      <c r="CT34" s="51"/>
      <c r="CU34" s="51"/>
      <c r="CV34" s="51"/>
      <c r="CW34" s="167"/>
      <c r="CX34" s="2"/>
      <c r="CY34" s="191"/>
      <c r="CZ34" s="51"/>
      <c r="DA34" s="51"/>
      <c r="DB34" s="51"/>
      <c r="DC34" s="51"/>
      <c r="DD34" s="51"/>
      <c r="DE34" s="51"/>
      <c r="DF34" s="51"/>
      <c r="DG34" s="51"/>
      <c r="DH34" s="51"/>
      <c r="DI34" s="51"/>
      <c r="DJ34" s="51"/>
      <c r="DK34" s="51"/>
      <c r="DL34" s="51"/>
      <c r="DM34" s="51"/>
      <c r="DN34" s="167"/>
      <c r="DO34" s="2"/>
      <c r="DP34" s="191"/>
      <c r="DQ34" s="51"/>
      <c r="DR34" s="51"/>
      <c r="DS34" s="51"/>
      <c r="DT34" s="51"/>
      <c r="DU34" s="51"/>
      <c r="DV34" s="51"/>
      <c r="DW34" s="51"/>
      <c r="DX34" s="51"/>
      <c r="DY34" s="51"/>
      <c r="DZ34" s="51"/>
      <c r="EA34" s="51"/>
      <c r="EB34" s="51"/>
      <c r="EC34" s="51"/>
      <c r="ED34" s="51"/>
      <c r="EE34" s="167"/>
      <c r="EF34" s="2"/>
    </row>
    <row r="35" ht="12.75" customHeight="1">
      <c r="A35" s="191"/>
      <c r="B35" s="51"/>
      <c r="C35" s="51"/>
      <c r="D35" s="51"/>
      <c r="E35" s="51"/>
      <c r="F35" s="51"/>
      <c r="G35" s="51"/>
      <c r="H35" s="51"/>
      <c r="I35" s="51"/>
      <c r="J35" s="51"/>
      <c r="K35" s="51"/>
      <c r="L35" s="51"/>
      <c r="M35" s="51"/>
      <c r="N35" s="51"/>
      <c r="O35" s="51"/>
      <c r="P35" s="167"/>
      <c r="Q35" s="2"/>
      <c r="R35" s="191"/>
      <c r="S35" s="51"/>
      <c r="T35" s="51"/>
      <c r="U35" s="51"/>
      <c r="V35" s="51"/>
      <c r="W35" s="51"/>
      <c r="X35" s="51"/>
      <c r="Y35" s="51"/>
      <c r="Z35" s="51"/>
      <c r="AA35" s="51"/>
      <c r="AB35" s="51"/>
      <c r="AC35" s="51"/>
      <c r="AD35" s="51"/>
      <c r="AE35" s="51"/>
      <c r="AF35" s="51"/>
      <c r="AG35" s="167"/>
      <c r="AH35" s="2"/>
      <c r="AI35" s="191"/>
      <c r="AJ35" s="51"/>
      <c r="AK35" s="51"/>
      <c r="AL35" s="51"/>
      <c r="AM35" s="51"/>
      <c r="AN35" s="51"/>
      <c r="AO35" s="51"/>
      <c r="AP35" s="51"/>
      <c r="AQ35" s="51"/>
      <c r="AR35" s="51"/>
      <c r="AS35" s="51"/>
      <c r="AT35" s="51"/>
      <c r="AU35" s="51"/>
      <c r="AV35" s="51"/>
      <c r="AW35" s="51"/>
      <c r="AX35" s="167"/>
      <c r="AY35" s="2"/>
      <c r="AZ35" s="191"/>
      <c r="BA35" s="51"/>
      <c r="BB35" s="51"/>
      <c r="BC35" s="51"/>
      <c r="BD35" s="51"/>
      <c r="BE35" s="51"/>
      <c r="BF35" s="51"/>
      <c r="BG35" s="51"/>
      <c r="BH35" s="51"/>
      <c r="BI35" s="51"/>
      <c r="BJ35" s="51"/>
      <c r="BK35" s="51"/>
      <c r="BL35" s="51"/>
      <c r="BM35" s="51"/>
      <c r="BN35" s="51"/>
      <c r="BO35" s="167"/>
      <c r="BP35" s="2"/>
      <c r="BQ35" s="191"/>
      <c r="BR35" s="51"/>
      <c r="BS35" s="51"/>
      <c r="BT35" s="51"/>
      <c r="BU35" s="51"/>
      <c r="BV35" s="51"/>
      <c r="BW35" s="51"/>
      <c r="BX35" s="51"/>
      <c r="BY35" s="51"/>
      <c r="BZ35" s="51"/>
      <c r="CA35" s="51"/>
      <c r="CB35" s="51"/>
      <c r="CC35" s="51"/>
      <c r="CD35" s="51"/>
      <c r="CE35" s="51"/>
      <c r="CF35" s="167"/>
      <c r="CG35" s="2"/>
      <c r="CH35" s="191"/>
      <c r="CI35" s="51"/>
      <c r="CJ35" s="51"/>
      <c r="CK35" s="51"/>
      <c r="CL35" s="51"/>
      <c r="CM35" s="51"/>
      <c r="CN35" s="51"/>
      <c r="CO35" s="51"/>
      <c r="CP35" s="51"/>
      <c r="CQ35" s="51"/>
      <c r="CR35" s="51"/>
      <c r="CS35" s="51"/>
      <c r="CT35" s="51"/>
      <c r="CU35" s="51"/>
      <c r="CV35" s="51"/>
      <c r="CW35" s="167"/>
      <c r="CX35" s="2"/>
      <c r="CY35" s="191"/>
      <c r="CZ35" s="51"/>
      <c r="DA35" s="51"/>
      <c r="DB35" s="51"/>
      <c r="DC35" s="51"/>
      <c r="DD35" s="51"/>
      <c r="DE35" s="51"/>
      <c r="DF35" s="51"/>
      <c r="DG35" s="51"/>
      <c r="DH35" s="51"/>
      <c r="DI35" s="51"/>
      <c r="DJ35" s="51"/>
      <c r="DK35" s="51"/>
      <c r="DL35" s="51"/>
      <c r="DM35" s="51"/>
      <c r="DN35" s="167"/>
      <c r="DO35" s="2"/>
      <c r="DP35" s="191"/>
      <c r="DQ35" s="51"/>
      <c r="DR35" s="51"/>
      <c r="DS35" s="51"/>
      <c r="DT35" s="51"/>
      <c r="DU35" s="51"/>
      <c r="DV35" s="51"/>
      <c r="DW35" s="51"/>
      <c r="DX35" s="51"/>
      <c r="DY35" s="51"/>
      <c r="DZ35" s="51"/>
      <c r="EA35" s="51"/>
      <c r="EB35" s="51"/>
      <c r="EC35" s="51"/>
      <c r="ED35" s="51"/>
      <c r="EE35" s="167"/>
      <c r="EF35" s="2"/>
    </row>
    <row r="36" ht="12.75" customHeight="1">
      <c r="A36" s="191"/>
      <c r="B36" s="51"/>
      <c r="C36" s="51"/>
      <c r="D36" s="51"/>
      <c r="E36" s="51"/>
      <c r="F36" s="51"/>
      <c r="G36" s="51"/>
      <c r="H36" s="51"/>
      <c r="I36" s="51"/>
      <c r="J36" s="51"/>
      <c r="K36" s="51"/>
      <c r="L36" s="51"/>
      <c r="M36" s="51"/>
      <c r="N36" s="51"/>
      <c r="O36" s="51"/>
      <c r="P36" s="167"/>
      <c r="Q36" s="2"/>
      <c r="R36" s="191"/>
      <c r="S36" s="51"/>
      <c r="T36" s="51"/>
      <c r="U36" s="51"/>
      <c r="V36" s="51"/>
      <c r="W36" s="51"/>
      <c r="X36" s="51"/>
      <c r="Y36" s="51"/>
      <c r="Z36" s="51"/>
      <c r="AA36" s="51"/>
      <c r="AB36" s="51"/>
      <c r="AC36" s="51"/>
      <c r="AD36" s="51"/>
      <c r="AE36" s="51"/>
      <c r="AF36" s="51"/>
      <c r="AG36" s="167"/>
      <c r="AH36" s="2"/>
      <c r="AI36" s="191"/>
      <c r="AJ36" s="51"/>
      <c r="AK36" s="51"/>
      <c r="AL36" s="51"/>
      <c r="AM36" s="51"/>
      <c r="AN36" s="51"/>
      <c r="AO36" s="51"/>
      <c r="AP36" s="51"/>
      <c r="AQ36" s="51"/>
      <c r="AR36" s="51"/>
      <c r="AS36" s="51"/>
      <c r="AT36" s="51"/>
      <c r="AU36" s="51"/>
      <c r="AV36" s="51"/>
      <c r="AW36" s="51"/>
      <c r="AX36" s="167"/>
      <c r="AY36" s="2"/>
      <c r="AZ36" s="191"/>
      <c r="BA36" s="51"/>
      <c r="BB36" s="51"/>
      <c r="BC36" s="51"/>
      <c r="BD36" s="51"/>
      <c r="BE36" s="51"/>
      <c r="BF36" s="51"/>
      <c r="BG36" s="51"/>
      <c r="BH36" s="51"/>
      <c r="BI36" s="51"/>
      <c r="BJ36" s="51"/>
      <c r="BK36" s="51"/>
      <c r="BL36" s="51"/>
      <c r="BM36" s="51"/>
      <c r="BN36" s="51"/>
      <c r="BO36" s="167"/>
      <c r="BP36" s="2"/>
      <c r="BQ36" s="191"/>
      <c r="BR36" s="51"/>
      <c r="BS36" s="51"/>
      <c r="BT36" s="51"/>
      <c r="BU36" s="51"/>
      <c r="BV36" s="51"/>
      <c r="BW36" s="51"/>
      <c r="BX36" s="51"/>
      <c r="BY36" s="51"/>
      <c r="BZ36" s="51"/>
      <c r="CA36" s="51"/>
      <c r="CB36" s="51"/>
      <c r="CC36" s="51"/>
      <c r="CD36" s="51"/>
      <c r="CE36" s="51"/>
      <c r="CF36" s="167"/>
      <c r="CG36" s="2"/>
      <c r="CH36" s="191"/>
      <c r="CI36" s="51"/>
      <c r="CJ36" s="51"/>
      <c r="CK36" s="51"/>
      <c r="CL36" s="51"/>
      <c r="CM36" s="51"/>
      <c r="CN36" s="51"/>
      <c r="CO36" s="51"/>
      <c r="CP36" s="51"/>
      <c r="CQ36" s="51"/>
      <c r="CR36" s="51"/>
      <c r="CS36" s="51"/>
      <c r="CT36" s="51"/>
      <c r="CU36" s="51"/>
      <c r="CV36" s="51"/>
      <c r="CW36" s="167"/>
      <c r="CX36" s="2"/>
      <c r="CY36" s="191"/>
      <c r="CZ36" s="51"/>
      <c r="DA36" s="51"/>
      <c r="DB36" s="51"/>
      <c r="DC36" s="51"/>
      <c r="DD36" s="51"/>
      <c r="DE36" s="51"/>
      <c r="DF36" s="51"/>
      <c r="DG36" s="51"/>
      <c r="DH36" s="51"/>
      <c r="DI36" s="51"/>
      <c r="DJ36" s="51"/>
      <c r="DK36" s="51"/>
      <c r="DL36" s="51"/>
      <c r="DM36" s="51"/>
      <c r="DN36" s="167"/>
      <c r="DO36" s="2"/>
      <c r="DP36" s="191"/>
      <c r="DQ36" s="51"/>
      <c r="DR36" s="51"/>
      <c r="DS36" s="51"/>
      <c r="DT36" s="51"/>
      <c r="DU36" s="51"/>
      <c r="DV36" s="51"/>
      <c r="DW36" s="51"/>
      <c r="DX36" s="51"/>
      <c r="DY36" s="51"/>
      <c r="DZ36" s="51"/>
      <c r="EA36" s="51"/>
      <c r="EB36" s="51"/>
      <c r="EC36" s="51"/>
      <c r="ED36" s="51"/>
      <c r="EE36" s="167"/>
      <c r="EF36" s="2"/>
    </row>
    <row r="37" ht="12.75" customHeight="1">
      <c r="A37" s="191"/>
      <c r="B37" s="51"/>
      <c r="C37" s="51"/>
      <c r="D37" s="51"/>
      <c r="E37" s="51"/>
      <c r="F37" s="51"/>
      <c r="G37" s="51"/>
      <c r="H37" s="51"/>
      <c r="I37" s="51"/>
      <c r="J37" s="51"/>
      <c r="K37" s="51"/>
      <c r="L37" s="51"/>
      <c r="M37" s="51"/>
      <c r="N37" s="51"/>
      <c r="O37" s="51"/>
      <c r="P37" s="167"/>
      <c r="Q37" s="2"/>
      <c r="R37" s="191"/>
      <c r="S37" s="51"/>
      <c r="T37" s="51"/>
      <c r="U37" s="51"/>
      <c r="V37" s="51"/>
      <c r="W37" s="51"/>
      <c r="X37" s="51"/>
      <c r="Y37" s="51"/>
      <c r="Z37" s="51"/>
      <c r="AA37" s="51"/>
      <c r="AB37" s="51"/>
      <c r="AC37" s="51"/>
      <c r="AD37" s="51"/>
      <c r="AE37" s="51"/>
      <c r="AF37" s="51"/>
      <c r="AG37" s="167"/>
      <c r="AH37" s="2"/>
      <c r="AI37" s="191"/>
      <c r="AJ37" s="51"/>
      <c r="AK37" s="51"/>
      <c r="AL37" s="51"/>
      <c r="AM37" s="51"/>
      <c r="AN37" s="51"/>
      <c r="AO37" s="51"/>
      <c r="AP37" s="51"/>
      <c r="AQ37" s="51"/>
      <c r="AR37" s="51"/>
      <c r="AS37" s="51"/>
      <c r="AT37" s="51"/>
      <c r="AU37" s="51"/>
      <c r="AV37" s="51"/>
      <c r="AW37" s="51"/>
      <c r="AX37" s="167"/>
      <c r="AY37" s="2"/>
      <c r="AZ37" s="191"/>
      <c r="BA37" s="51"/>
      <c r="BB37" s="51"/>
      <c r="BC37" s="51"/>
      <c r="BD37" s="51"/>
      <c r="BE37" s="51"/>
      <c r="BF37" s="51"/>
      <c r="BG37" s="51"/>
      <c r="BH37" s="51"/>
      <c r="BI37" s="51"/>
      <c r="BJ37" s="51"/>
      <c r="BK37" s="51"/>
      <c r="BL37" s="51"/>
      <c r="BM37" s="51"/>
      <c r="BN37" s="51"/>
      <c r="BO37" s="167"/>
      <c r="BP37" s="2"/>
      <c r="BQ37" s="191"/>
      <c r="BR37" s="51"/>
      <c r="BS37" s="51"/>
      <c r="BT37" s="51"/>
      <c r="BU37" s="51"/>
      <c r="BV37" s="51"/>
      <c r="BW37" s="51"/>
      <c r="BX37" s="51"/>
      <c r="BY37" s="51"/>
      <c r="BZ37" s="51"/>
      <c r="CA37" s="51"/>
      <c r="CB37" s="51"/>
      <c r="CC37" s="51"/>
      <c r="CD37" s="51"/>
      <c r="CE37" s="51"/>
      <c r="CF37" s="167"/>
      <c r="CG37" s="2"/>
      <c r="CH37" s="191"/>
      <c r="CI37" s="51"/>
      <c r="CJ37" s="51"/>
      <c r="CK37" s="51"/>
      <c r="CL37" s="51"/>
      <c r="CM37" s="51"/>
      <c r="CN37" s="51"/>
      <c r="CO37" s="51"/>
      <c r="CP37" s="51"/>
      <c r="CQ37" s="51"/>
      <c r="CR37" s="51"/>
      <c r="CS37" s="51"/>
      <c r="CT37" s="51"/>
      <c r="CU37" s="51"/>
      <c r="CV37" s="51"/>
      <c r="CW37" s="167"/>
      <c r="CX37" s="2"/>
      <c r="CY37" s="191"/>
      <c r="CZ37" s="51"/>
      <c r="DA37" s="51"/>
      <c r="DB37" s="51"/>
      <c r="DC37" s="51"/>
      <c r="DD37" s="51"/>
      <c r="DE37" s="51"/>
      <c r="DF37" s="51"/>
      <c r="DG37" s="51"/>
      <c r="DH37" s="51"/>
      <c r="DI37" s="51"/>
      <c r="DJ37" s="51"/>
      <c r="DK37" s="51"/>
      <c r="DL37" s="51"/>
      <c r="DM37" s="51"/>
      <c r="DN37" s="167"/>
      <c r="DO37" s="2"/>
      <c r="DP37" s="191"/>
      <c r="DQ37" s="51"/>
      <c r="DR37" s="51"/>
      <c r="DS37" s="51"/>
      <c r="DT37" s="51"/>
      <c r="DU37" s="51"/>
      <c r="DV37" s="51"/>
      <c r="DW37" s="51"/>
      <c r="DX37" s="51"/>
      <c r="DY37" s="51"/>
      <c r="DZ37" s="51"/>
      <c r="EA37" s="51"/>
      <c r="EB37" s="51"/>
      <c r="EC37" s="51"/>
      <c r="ED37" s="51"/>
      <c r="EE37" s="167"/>
      <c r="EF37" s="2"/>
    </row>
    <row r="38" ht="12.75" customHeight="1">
      <c r="A38" s="191"/>
      <c r="B38" s="51"/>
      <c r="C38" s="51"/>
      <c r="D38" s="51"/>
      <c r="E38" s="51"/>
      <c r="F38" s="51"/>
      <c r="G38" s="51"/>
      <c r="H38" s="51"/>
      <c r="I38" s="51"/>
      <c r="J38" s="51"/>
      <c r="K38" s="51"/>
      <c r="L38" s="51"/>
      <c r="M38" s="51"/>
      <c r="N38" s="51"/>
      <c r="O38" s="51"/>
      <c r="P38" s="167"/>
      <c r="Q38" s="2"/>
      <c r="R38" s="191"/>
      <c r="S38" s="51"/>
      <c r="T38" s="51"/>
      <c r="U38" s="51"/>
      <c r="V38" s="51"/>
      <c r="W38" s="51"/>
      <c r="X38" s="51"/>
      <c r="Y38" s="51"/>
      <c r="Z38" s="51"/>
      <c r="AA38" s="51"/>
      <c r="AB38" s="51"/>
      <c r="AC38" s="51"/>
      <c r="AD38" s="51"/>
      <c r="AE38" s="51"/>
      <c r="AF38" s="51"/>
      <c r="AG38" s="167"/>
      <c r="AH38" s="2"/>
      <c r="AI38" s="191"/>
      <c r="AJ38" s="51"/>
      <c r="AK38" s="51"/>
      <c r="AL38" s="51"/>
      <c r="AM38" s="51"/>
      <c r="AN38" s="51"/>
      <c r="AO38" s="51"/>
      <c r="AP38" s="51"/>
      <c r="AQ38" s="51"/>
      <c r="AR38" s="51"/>
      <c r="AS38" s="51"/>
      <c r="AT38" s="51"/>
      <c r="AU38" s="51"/>
      <c r="AV38" s="51"/>
      <c r="AW38" s="51"/>
      <c r="AX38" s="167"/>
      <c r="AY38" s="2"/>
      <c r="AZ38" s="191"/>
      <c r="BA38" s="51"/>
      <c r="BB38" s="51"/>
      <c r="BC38" s="51"/>
      <c r="BD38" s="51"/>
      <c r="BE38" s="51"/>
      <c r="BF38" s="51"/>
      <c r="BG38" s="51"/>
      <c r="BH38" s="51"/>
      <c r="BI38" s="51"/>
      <c r="BJ38" s="51"/>
      <c r="BK38" s="51"/>
      <c r="BL38" s="51"/>
      <c r="BM38" s="51"/>
      <c r="BN38" s="51"/>
      <c r="BO38" s="167"/>
      <c r="BP38" s="2"/>
      <c r="BQ38" s="191"/>
      <c r="BR38" s="51"/>
      <c r="BS38" s="51"/>
      <c r="BT38" s="51"/>
      <c r="BU38" s="51"/>
      <c r="BV38" s="51"/>
      <c r="BW38" s="51"/>
      <c r="BX38" s="51"/>
      <c r="BY38" s="51"/>
      <c r="BZ38" s="51"/>
      <c r="CA38" s="51"/>
      <c r="CB38" s="51"/>
      <c r="CC38" s="51"/>
      <c r="CD38" s="51"/>
      <c r="CE38" s="51"/>
      <c r="CF38" s="167"/>
      <c r="CG38" s="2"/>
      <c r="CH38" s="191"/>
      <c r="CI38" s="51"/>
      <c r="CJ38" s="51"/>
      <c r="CK38" s="51"/>
      <c r="CL38" s="51"/>
      <c r="CM38" s="51"/>
      <c r="CN38" s="51"/>
      <c r="CO38" s="51"/>
      <c r="CP38" s="51"/>
      <c r="CQ38" s="51"/>
      <c r="CR38" s="51"/>
      <c r="CS38" s="51"/>
      <c r="CT38" s="51"/>
      <c r="CU38" s="51"/>
      <c r="CV38" s="51"/>
      <c r="CW38" s="167"/>
      <c r="CX38" s="2"/>
      <c r="CY38" s="191"/>
      <c r="CZ38" s="51"/>
      <c r="DA38" s="51"/>
      <c r="DB38" s="51"/>
      <c r="DC38" s="51"/>
      <c r="DD38" s="51"/>
      <c r="DE38" s="51"/>
      <c r="DF38" s="51"/>
      <c r="DG38" s="51"/>
      <c r="DH38" s="51"/>
      <c r="DI38" s="51"/>
      <c r="DJ38" s="51"/>
      <c r="DK38" s="51"/>
      <c r="DL38" s="51"/>
      <c r="DM38" s="51"/>
      <c r="DN38" s="167"/>
      <c r="DO38" s="2"/>
      <c r="DP38" s="191"/>
      <c r="DQ38" s="51"/>
      <c r="DR38" s="51"/>
      <c r="DS38" s="51"/>
      <c r="DT38" s="51"/>
      <c r="DU38" s="51"/>
      <c r="DV38" s="51"/>
      <c r="DW38" s="51"/>
      <c r="DX38" s="51"/>
      <c r="DY38" s="51"/>
      <c r="DZ38" s="51"/>
      <c r="EA38" s="51"/>
      <c r="EB38" s="51"/>
      <c r="EC38" s="51"/>
      <c r="ED38" s="51"/>
      <c r="EE38" s="167"/>
      <c r="EF38" s="2"/>
    </row>
    <row r="39" ht="12.75" customHeight="1">
      <c r="A39" s="191"/>
      <c r="B39" s="51"/>
      <c r="C39" s="51"/>
      <c r="D39" s="51"/>
      <c r="E39" s="51"/>
      <c r="F39" s="51"/>
      <c r="G39" s="51"/>
      <c r="H39" s="51"/>
      <c r="I39" s="51"/>
      <c r="J39" s="51"/>
      <c r="K39" s="51"/>
      <c r="L39" s="51"/>
      <c r="M39" s="51"/>
      <c r="N39" s="51"/>
      <c r="O39" s="51"/>
      <c r="P39" s="167"/>
      <c r="Q39" s="2"/>
      <c r="R39" s="191"/>
      <c r="S39" s="51"/>
      <c r="T39" s="51"/>
      <c r="U39" s="51"/>
      <c r="V39" s="51"/>
      <c r="W39" s="51"/>
      <c r="X39" s="51"/>
      <c r="Y39" s="51"/>
      <c r="Z39" s="51"/>
      <c r="AA39" s="51"/>
      <c r="AB39" s="51"/>
      <c r="AC39" s="51"/>
      <c r="AD39" s="51"/>
      <c r="AE39" s="51"/>
      <c r="AF39" s="51"/>
      <c r="AG39" s="167"/>
      <c r="AH39" s="2"/>
      <c r="AI39" s="191"/>
      <c r="AJ39" s="51"/>
      <c r="AK39" s="51"/>
      <c r="AL39" s="51"/>
      <c r="AM39" s="51"/>
      <c r="AN39" s="51"/>
      <c r="AO39" s="51"/>
      <c r="AP39" s="51"/>
      <c r="AQ39" s="51"/>
      <c r="AR39" s="51"/>
      <c r="AS39" s="51"/>
      <c r="AT39" s="51"/>
      <c r="AU39" s="51"/>
      <c r="AV39" s="51"/>
      <c r="AW39" s="51"/>
      <c r="AX39" s="167"/>
      <c r="AY39" s="2"/>
      <c r="AZ39" s="191"/>
      <c r="BA39" s="51"/>
      <c r="BB39" s="51"/>
      <c r="BC39" s="51"/>
      <c r="BD39" s="51"/>
      <c r="BE39" s="51"/>
      <c r="BF39" s="51"/>
      <c r="BG39" s="51"/>
      <c r="BH39" s="51"/>
      <c r="BI39" s="51"/>
      <c r="BJ39" s="51"/>
      <c r="BK39" s="51"/>
      <c r="BL39" s="51"/>
      <c r="BM39" s="51"/>
      <c r="BN39" s="51"/>
      <c r="BO39" s="167"/>
      <c r="BP39" s="2"/>
      <c r="BQ39" s="191"/>
      <c r="BR39" s="51"/>
      <c r="BS39" s="51"/>
      <c r="BT39" s="51"/>
      <c r="BU39" s="51"/>
      <c r="BV39" s="51"/>
      <c r="BW39" s="51"/>
      <c r="BX39" s="51"/>
      <c r="BY39" s="51"/>
      <c r="BZ39" s="51"/>
      <c r="CA39" s="51"/>
      <c r="CB39" s="51"/>
      <c r="CC39" s="51"/>
      <c r="CD39" s="51"/>
      <c r="CE39" s="51"/>
      <c r="CF39" s="167"/>
      <c r="CG39" s="2"/>
      <c r="CH39" s="191"/>
      <c r="CI39" s="51"/>
      <c r="CJ39" s="51"/>
      <c r="CK39" s="51"/>
      <c r="CL39" s="51"/>
      <c r="CM39" s="51"/>
      <c r="CN39" s="51"/>
      <c r="CO39" s="51"/>
      <c r="CP39" s="51"/>
      <c r="CQ39" s="51"/>
      <c r="CR39" s="51"/>
      <c r="CS39" s="51"/>
      <c r="CT39" s="51"/>
      <c r="CU39" s="51"/>
      <c r="CV39" s="51"/>
      <c r="CW39" s="167"/>
      <c r="CX39" s="2"/>
      <c r="CY39" s="191"/>
      <c r="CZ39" s="51"/>
      <c r="DA39" s="51"/>
      <c r="DB39" s="51"/>
      <c r="DC39" s="51"/>
      <c r="DD39" s="51"/>
      <c r="DE39" s="51"/>
      <c r="DF39" s="51"/>
      <c r="DG39" s="51"/>
      <c r="DH39" s="51"/>
      <c r="DI39" s="51"/>
      <c r="DJ39" s="51"/>
      <c r="DK39" s="51"/>
      <c r="DL39" s="51"/>
      <c r="DM39" s="51"/>
      <c r="DN39" s="167"/>
      <c r="DO39" s="2"/>
      <c r="DP39" s="191"/>
      <c r="DQ39" s="51"/>
      <c r="DR39" s="51"/>
      <c r="DS39" s="51"/>
      <c r="DT39" s="51"/>
      <c r="DU39" s="51"/>
      <c r="DV39" s="51"/>
      <c r="DW39" s="51"/>
      <c r="DX39" s="51"/>
      <c r="DY39" s="51"/>
      <c r="DZ39" s="51"/>
      <c r="EA39" s="51"/>
      <c r="EB39" s="51"/>
      <c r="EC39" s="51"/>
      <c r="ED39" s="51"/>
      <c r="EE39" s="167"/>
      <c r="EF39" s="2"/>
    </row>
    <row r="40" ht="12.75" customHeight="1">
      <c r="A40" s="191"/>
      <c r="B40" s="51"/>
      <c r="C40" s="51"/>
      <c r="D40" s="51"/>
      <c r="E40" s="51"/>
      <c r="F40" s="51"/>
      <c r="G40" s="51"/>
      <c r="H40" s="51"/>
      <c r="I40" s="51"/>
      <c r="J40" s="51"/>
      <c r="K40" s="51"/>
      <c r="L40" s="51"/>
      <c r="M40" s="51"/>
      <c r="N40" s="51"/>
      <c r="O40" s="51"/>
      <c r="P40" s="167"/>
      <c r="Q40" s="2"/>
      <c r="R40" s="191"/>
      <c r="S40" s="51"/>
      <c r="T40" s="51"/>
      <c r="U40" s="51"/>
      <c r="V40" s="51"/>
      <c r="W40" s="51"/>
      <c r="X40" s="51"/>
      <c r="Y40" s="51"/>
      <c r="Z40" s="51"/>
      <c r="AA40" s="51"/>
      <c r="AB40" s="51"/>
      <c r="AC40" s="51"/>
      <c r="AD40" s="51"/>
      <c r="AE40" s="51"/>
      <c r="AF40" s="51"/>
      <c r="AG40" s="167"/>
      <c r="AH40" s="2"/>
      <c r="AI40" s="191"/>
      <c r="AJ40" s="51"/>
      <c r="AK40" s="51"/>
      <c r="AL40" s="51"/>
      <c r="AM40" s="51"/>
      <c r="AN40" s="51"/>
      <c r="AO40" s="51"/>
      <c r="AP40" s="51"/>
      <c r="AQ40" s="51"/>
      <c r="AR40" s="51"/>
      <c r="AS40" s="51"/>
      <c r="AT40" s="51"/>
      <c r="AU40" s="51"/>
      <c r="AV40" s="51"/>
      <c r="AW40" s="51"/>
      <c r="AX40" s="167"/>
      <c r="AY40" s="2"/>
      <c r="AZ40" s="191"/>
      <c r="BA40" s="51"/>
      <c r="BB40" s="51"/>
      <c r="BC40" s="51"/>
      <c r="BD40" s="51"/>
      <c r="BE40" s="51"/>
      <c r="BF40" s="51"/>
      <c r="BG40" s="51"/>
      <c r="BH40" s="51"/>
      <c r="BI40" s="51"/>
      <c r="BJ40" s="51"/>
      <c r="BK40" s="51"/>
      <c r="BL40" s="51"/>
      <c r="BM40" s="51"/>
      <c r="BN40" s="51"/>
      <c r="BO40" s="167"/>
      <c r="BP40" s="2"/>
      <c r="BQ40" s="191"/>
      <c r="BR40" s="51"/>
      <c r="BS40" s="51"/>
      <c r="BT40" s="51"/>
      <c r="BU40" s="51"/>
      <c r="BV40" s="51"/>
      <c r="BW40" s="51"/>
      <c r="BX40" s="51"/>
      <c r="BY40" s="51"/>
      <c r="BZ40" s="51"/>
      <c r="CA40" s="51"/>
      <c r="CB40" s="51"/>
      <c r="CC40" s="51"/>
      <c r="CD40" s="51"/>
      <c r="CE40" s="51"/>
      <c r="CF40" s="167"/>
      <c r="CG40" s="2"/>
      <c r="CH40" s="191"/>
      <c r="CI40" s="51"/>
      <c r="CJ40" s="51"/>
      <c r="CK40" s="51"/>
      <c r="CL40" s="51"/>
      <c r="CM40" s="51"/>
      <c r="CN40" s="51"/>
      <c r="CO40" s="51"/>
      <c r="CP40" s="51"/>
      <c r="CQ40" s="51"/>
      <c r="CR40" s="51"/>
      <c r="CS40" s="51"/>
      <c r="CT40" s="51"/>
      <c r="CU40" s="51"/>
      <c r="CV40" s="51"/>
      <c r="CW40" s="167"/>
      <c r="CX40" s="2"/>
      <c r="CY40" s="191"/>
      <c r="CZ40" s="51"/>
      <c r="DA40" s="51"/>
      <c r="DB40" s="51"/>
      <c r="DC40" s="51"/>
      <c r="DD40" s="51"/>
      <c r="DE40" s="51"/>
      <c r="DF40" s="51"/>
      <c r="DG40" s="51"/>
      <c r="DH40" s="51"/>
      <c r="DI40" s="51"/>
      <c r="DJ40" s="51"/>
      <c r="DK40" s="51"/>
      <c r="DL40" s="51"/>
      <c r="DM40" s="51"/>
      <c r="DN40" s="167"/>
      <c r="DO40" s="2"/>
      <c r="DP40" s="191"/>
      <c r="DQ40" s="51"/>
      <c r="DR40" s="51"/>
      <c r="DS40" s="51"/>
      <c r="DT40" s="51"/>
      <c r="DU40" s="51"/>
      <c r="DV40" s="51"/>
      <c r="DW40" s="51"/>
      <c r="DX40" s="51"/>
      <c r="DY40" s="51"/>
      <c r="DZ40" s="51"/>
      <c r="EA40" s="51"/>
      <c r="EB40" s="51"/>
      <c r="EC40" s="51"/>
      <c r="ED40" s="51"/>
      <c r="EE40" s="167"/>
      <c r="EF40" s="2"/>
    </row>
    <row r="41" ht="12.75" customHeight="1">
      <c r="A41" s="191"/>
      <c r="B41" s="51"/>
      <c r="C41" s="51"/>
      <c r="D41" s="51"/>
      <c r="E41" s="51"/>
      <c r="F41" s="51"/>
      <c r="G41" s="51"/>
      <c r="H41" s="51"/>
      <c r="I41" s="51"/>
      <c r="J41" s="51"/>
      <c r="K41" s="51"/>
      <c r="L41" s="51"/>
      <c r="M41" s="51"/>
      <c r="N41" s="51"/>
      <c r="O41" s="51"/>
      <c r="P41" s="167"/>
      <c r="Q41" s="2"/>
      <c r="R41" s="191"/>
      <c r="S41" s="51"/>
      <c r="T41" s="51"/>
      <c r="U41" s="51"/>
      <c r="V41" s="51"/>
      <c r="W41" s="51"/>
      <c r="X41" s="51"/>
      <c r="Y41" s="51"/>
      <c r="Z41" s="51"/>
      <c r="AA41" s="51"/>
      <c r="AB41" s="51"/>
      <c r="AC41" s="51"/>
      <c r="AD41" s="51"/>
      <c r="AE41" s="51"/>
      <c r="AF41" s="51"/>
      <c r="AG41" s="167"/>
      <c r="AH41" s="2"/>
      <c r="AI41" s="191"/>
      <c r="AJ41" s="51"/>
      <c r="AK41" s="51"/>
      <c r="AL41" s="51"/>
      <c r="AM41" s="51"/>
      <c r="AN41" s="51"/>
      <c r="AO41" s="51"/>
      <c r="AP41" s="51"/>
      <c r="AQ41" s="51"/>
      <c r="AR41" s="51"/>
      <c r="AS41" s="51"/>
      <c r="AT41" s="51"/>
      <c r="AU41" s="51"/>
      <c r="AV41" s="51"/>
      <c r="AW41" s="51"/>
      <c r="AX41" s="167"/>
      <c r="AY41" s="2"/>
      <c r="AZ41" s="191"/>
      <c r="BA41" s="51"/>
      <c r="BB41" s="51"/>
      <c r="BC41" s="51"/>
      <c r="BD41" s="51"/>
      <c r="BE41" s="51"/>
      <c r="BF41" s="51"/>
      <c r="BG41" s="51"/>
      <c r="BH41" s="51"/>
      <c r="BI41" s="51"/>
      <c r="BJ41" s="51"/>
      <c r="BK41" s="51"/>
      <c r="BL41" s="51"/>
      <c r="BM41" s="51"/>
      <c r="BN41" s="51"/>
      <c r="BO41" s="167"/>
      <c r="BP41" s="2"/>
      <c r="BQ41" s="191"/>
      <c r="BR41" s="51"/>
      <c r="BS41" s="51"/>
      <c r="BT41" s="51"/>
      <c r="BU41" s="51"/>
      <c r="BV41" s="51"/>
      <c r="BW41" s="51"/>
      <c r="BX41" s="51"/>
      <c r="BY41" s="51"/>
      <c r="BZ41" s="51"/>
      <c r="CA41" s="51"/>
      <c r="CB41" s="51"/>
      <c r="CC41" s="51"/>
      <c r="CD41" s="51"/>
      <c r="CE41" s="51"/>
      <c r="CF41" s="167"/>
      <c r="CG41" s="2"/>
      <c r="CH41" s="191"/>
      <c r="CI41" s="51"/>
      <c r="CJ41" s="51"/>
      <c r="CK41" s="51"/>
      <c r="CL41" s="51"/>
      <c r="CM41" s="51"/>
      <c r="CN41" s="51"/>
      <c r="CO41" s="51"/>
      <c r="CP41" s="51"/>
      <c r="CQ41" s="51"/>
      <c r="CR41" s="51"/>
      <c r="CS41" s="51"/>
      <c r="CT41" s="51"/>
      <c r="CU41" s="51"/>
      <c r="CV41" s="51"/>
      <c r="CW41" s="167"/>
      <c r="CX41" s="2"/>
      <c r="CY41" s="191"/>
      <c r="CZ41" s="51"/>
      <c r="DA41" s="51"/>
      <c r="DB41" s="51"/>
      <c r="DC41" s="51"/>
      <c r="DD41" s="51"/>
      <c r="DE41" s="51"/>
      <c r="DF41" s="51"/>
      <c r="DG41" s="51"/>
      <c r="DH41" s="51"/>
      <c r="DI41" s="51"/>
      <c r="DJ41" s="51"/>
      <c r="DK41" s="51"/>
      <c r="DL41" s="51"/>
      <c r="DM41" s="51"/>
      <c r="DN41" s="167"/>
      <c r="DO41" s="2"/>
      <c r="DP41" s="191"/>
      <c r="DQ41" s="51"/>
      <c r="DR41" s="51"/>
      <c r="DS41" s="51"/>
      <c r="DT41" s="51"/>
      <c r="DU41" s="51"/>
      <c r="DV41" s="51"/>
      <c r="DW41" s="51"/>
      <c r="DX41" s="51"/>
      <c r="DY41" s="51"/>
      <c r="DZ41" s="51"/>
      <c r="EA41" s="51"/>
      <c r="EB41" s="51"/>
      <c r="EC41" s="51"/>
      <c r="ED41" s="51"/>
      <c r="EE41" s="167"/>
      <c r="EF41" s="2"/>
    </row>
    <row r="42" ht="12.75" customHeight="1">
      <c r="A42" s="191"/>
      <c r="B42" s="51"/>
      <c r="C42" s="51"/>
      <c r="D42" s="51"/>
      <c r="E42" s="51"/>
      <c r="F42" s="51"/>
      <c r="G42" s="51"/>
      <c r="H42" s="51"/>
      <c r="I42" s="51"/>
      <c r="J42" s="51"/>
      <c r="K42" s="51"/>
      <c r="L42" s="51"/>
      <c r="M42" s="51"/>
      <c r="N42" s="51"/>
      <c r="O42" s="51"/>
      <c r="P42" s="167"/>
      <c r="Q42" s="2"/>
      <c r="R42" s="191"/>
      <c r="S42" s="51"/>
      <c r="T42" s="51"/>
      <c r="U42" s="51"/>
      <c r="V42" s="51"/>
      <c r="W42" s="51"/>
      <c r="X42" s="51"/>
      <c r="Y42" s="51"/>
      <c r="Z42" s="51"/>
      <c r="AA42" s="51"/>
      <c r="AB42" s="51"/>
      <c r="AC42" s="51"/>
      <c r="AD42" s="51"/>
      <c r="AE42" s="51"/>
      <c r="AF42" s="51"/>
      <c r="AG42" s="167"/>
      <c r="AH42" s="2"/>
      <c r="AI42" s="191"/>
      <c r="AJ42" s="51"/>
      <c r="AK42" s="51"/>
      <c r="AL42" s="51"/>
      <c r="AM42" s="51"/>
      <c r="AN42" s="51"/>
      <c r="AO42" s="51"/>
      <c r="AP42" s="51"/>
      <c r="AQ42" s="51"/>
      <c r="AR42" s="51"/>
      <c r="AS42" s="51"/>
      <c r="AT42" s="51"/>
      <c r="AU42" s="51"/>
      <c r="AV42" s="51"/>
      <c r="AW42" s="51"/>
      <c r="AX42" s="167"/>
      <c r="AY42" s="2"/>
      <c r="AZ42" s="191"/>
      <c r="BA42" s="51"/>
      <c r="BB42" s="51"/>
      <c r="BC42" s="51"/>
      <c r="BD42" s="51"/>
      <c r="BE42" s="51"/>
      <c r="BF42" s="51"/>
      <c r="BG42" s="51"/>
      <c r="BH42" s="51"/>
      <c r="BI42" s="51"/>
      <c r="BJ42" s="51"/>
      <c r="BK42" s="51"/>
      <c r="BL42" s="51"/>
      <c r="BM42" s="51"/>
      <c r="BN42" s="51"/>
      <c r="BO42" s="167"/>
      <c r="BP42" s="2"/>
      <c r="BQ42" s="191"/>
      <c r="BR42" s="51"/>
      <c r="BS42" s="51"/>
      <c r="BT42" s="51"/>
      <c r="BU42" s="51"/>
      <c r="BV42" s="51"/>
      <c r="BW42" s="51"/>
      <c r="BX42" s="51"/>
      <c r="BY42" s="51"/>
      <c r="BZ42" s="51"/>
      <c r="CA42" s="51"/>
      <c r="CB42" s="51"/>
      <c r="CC42" s="51"/>
      <c r="CD42" s="51"/>
      <c r="CE42" s="51"/>
      <c r="CF42" s="167"/>
      <c r="CG42" s="2"/>
      <c r="CH42" s="191"/>
      <c r="CI42" s="51"/>
      <c r="CJ42" s="51"/>
      <c r="CK42" s="51"/>
      <c r="CL42" s="51"/>
      <c r="CM42" s="51"/>
      <c r="CN42" s="51"/>
      <c r="CO42" s="51"/>
      <c r="CP42" s="51"/>
      <c r="CQ42" s="51"/>
      <c r="CR42" s="51"/>
      <c r="CS42" s="51"/>
      <c r="CT42" s="51"/>
      <c r="CU42" s="51"/>
      <c r="CV42" s="51"/>
      <c r="CW42" s="167"/>
      <c r="CX42" s="2"/>
      <c r="CY42" s="191"/>
      <c r="CZ42" s="51"/>
      <c r="DA42" s="51"/>
      <c r="DB42" s="51"/>
      <c r="DC42" s="51"/>
      <c r="DD42" s="51"/>
      <c r="DE42" s="51"/>
      <c r="DF42" s="51"/>
      <c r="DG42" s="51"/>
      <c r="DH42" s="51"/>
      <c r="DI42" s="51"/>
      <c r="DJ42" s="51"/>
      <c r="DK42" s="51"/>
      <c r="DL42" s="51"/>
      <c r="DM42" s="51"/>
      <c r="DN42" s="167"/>
      <c r="DO42" s="2"/>
      <c r="DP42" s="191"/>
      <c r="DQ42" s="51"/>
      <c r="DR42" s="51"/>
      <c r="DS42" s="51"/>
      <c r="DT42" s="51"/>
      <c r="DU42" s="51"/>
      <c r="DV42" s="51"/>
      <c r="DW42" s="51"/>
      <c r="DX42" s="51"/>
      <c r="DY42" s="51"/>
      <c r="DZ42" s="51"/>
      <c r="EA42" s="51"/>
      <c r="EB42" s="51"/>
      <c r="EC42" s="51"/>
      <c r="ED42" s="51"/>
      <c r="EE42" s="167"/>
      <c r="EF42" s="2"/>
    </row>
    <row r="43" ht="12.75" customHeight="1">
      <c r="A43" s="191"/>
      <c r="B43" s="51"/>
      <c r="C43" s="51"/>
      <c r="D43" s="51"/>
      <c r="E43" s="51"/>
      <c r="F43" s="51"/>
      <c r="G43" s="51"/>
      <c r="H43" s="51"/>
      <c r="I43" s="51"/>
      <c r="J43" s="51"/>
      <c r="K43" s="51"/>
      <c r="L43" s="51"/>
      <c r="M43" s="51"/>
      <c r="N43" s="51"/>
      <c r="O43" s="51"/>
      <c r="P43" s="167"/>
      <c r="Q43" s="2"/>
      <c r="R43" s="191"/>
      <c r="S43" s="51"/>
      <c r="T43" s="51"/>
      <c r="U43" s="51"/>
      <c r="V43" s="51"/>
      <c r="W43" s="51"/>
      <c r="X43" s="51"/>
      <c r="Y43" s="51"/>
      <c r="Z43" s="51"/>
      <c r="AA43" s="51"/>
      <c r="AB43" s="51"/>
      <c r="AC43" s="51"/>
      <c r="AD43" s="51"/>
      <c r="AE43" s="51"/>
      <c r="AF43" s="51"/>
      <c r="AG43" s="167"/>
      <c r="AH43" s="2"/>
      <c r="AI43" s="191"/>
      <c r="AJ43" s="51"/>
      <c r="AK43" s="51"/>
      <c r="AL43" s="51"/>
      <c r="AM43" s="51"/>
      <c r="AN43" s="51"/>
      <c r="AO43" s="51"/>
      <c r="AP43" s="51"/>
      <c r="AQ43" s="51"/>
      <c r="AR43" s="51"/>
      <c r="AS43" s="51"/>
      <c r="AT43" s="51"/>
      <c r="AU43" s="51"/>
      <c r="AV43" s="51"/>
      <c r="AW43" s="51"/>
      <c r="AX43" s="167"/>
      <c r="AY43" s="2"/>
      <c r="AZ43" s="191"/>
      <c r="BA43" s="51"/>
      <c r="BB43" s="51"/>
      <c r="BC43" s="51"/>
      <c r="BD43" s="51"/>
      <c r="BE43" s="51"/>
      <c r="BF43" s="51"/>
      <c r="BG43" s="51"/>
      <c r="BH43" s="51"/>
      <c r="BI43" s="51"/>
      <c r="BJ43" s="51"/>
      <c r="BK43" s="51"/>
      <c r="BL43" s="51"/>
      <c r="BM43" s="51"/>
      <c r="BN43" s="51"/>
      <c r="BO43" s="167"/>
      <c r="BP43" s="2"/>
      <c r="BQ43" s="191"/>
      <c r="BR43" s="51"/>
      <c r="BS43" s="51"/>
      <c r="BT43" s="51"/>
      <c r="BU43" s="51"/>
      <c r="BV43" s="51"/>
      <c r="BW43" s="51"/>
      <c r="BX43" s="51"/>
      <c r="BY43" s="51"/>
      <c r="BZ43" s="51"/>
      <c r="CA43" s="51"/>
      <c r="CB43" s="51"/>
      <c r="CC43" s="51"/>
      <c r="CD43" s="51"/>
      <c r="CE43" s="51"/>
      <c r="CF43" s="167"/>
      <c r="CG43" s="2"/>
      <c r="CH43" s="191"/>
      <c r="CI43" s="51"/>
      <c r="CJ43" s="51"/>
      <c r="CK43" s="51"/>
      <c r="CL43" s="51"/>
      <c r="CM43" s="51"/>
      <c r="CN43" s="51"/>
      <c r="CO43" s="51"/>
      <c r="CP43" s="51"/>
      <c r="CQ43" s="51"/>
      <c r="CR43" s="51"/>
      <c r="CS43" s="51"/>
      <c r="CT43" s="51"/>
      <c r="CU43" s="51"/>
      <c r="CV43" s="51"/>
      <c r="CW43" s="167"/>
      <c r="CX43" s="2"/>
      <c r="CY43" s="191"/>
      <c r="CZ43" s="51"/>
      <c r="DA43" s="51"/>
      <c r="DB43" s="51"/>
      <c r="DC43" s="51"/>
      <c r="DD43" s="51"/>
      <c r="DE43" s="51"/>
      <c r="DF43" s="51"/>
      <c r="DG43" s="51"/>
      <c r="DH43" s="51"/>
      <c r="DI43" s="51"/>
      <c r="DJ43" s="51"/>
      <c r="DK43" s="51"/>
      <c r="DL43" s="51"/>
      <c r="DM43" s="51"/>
      <c r="DN43" s="167"/>
      <c r="DO43" s="2"/>
      <c r="DP43" s="191"/>
      <c r="DQ43" s="51"/>
      <c r="DR43" s="51"/>
      <c r="DS43" s="51"/>
      <c r="DT43" s="51"/>
      <c r="DU43" s="51"/>
      <c r="DV43" s="51"/>
      <c r="DW43" s="51"/>
      <c r="DX43" s="51"/>
      <c r="DY43" s="51"/>
      <c r="DZ43" s="51"/>
      <c r="EA43" s="51"/>
      <c r="EB43" s="51"/>
      <c r="EC43" s="51"/>
      <c r="ED43" s="51"/>
      <c r="EE43" s="167"/>
      <c r="EF43" s="2"/>
    </row>
    <row r="44" ht="12.75" customHeight="1">
      <c r="A44" s="191"/>
      <c r="B44" s="51"/>
      <c r="C44" s="51"/>
      <c r="D44" s="51"/>
      <c r="E44" s="51"/>
      <c r="F44" s="51"/>
      <c r="G44" s="51"/>
      <c r="H44" s="51"/>
      <c r="I44" s="51"/>
      <c r="J44" s="51"/>
      <c r="K44" s="51"/>
      <c r="L44" s="51"/>
      <c r="M44" s="51"/>
      <c r="N44" s="51"/>
      <c r="O44" s="51"/>
      <c r="P44" s="167"/>
      <c r="Q44" s="2"/>
      <c r="R44" s="191"/>
      <c r="S44" s="51"/>
      <c r="T44" s="51"/>
      <c r="U44" s="51"/>
      <c r="V44" s="51"/>
      <c r="W44" s="51"/>
      <c r="X44" s="51"/>
      <c r="Y44" s="51"/>
      <c r="Z44" s="51"/>
      <c r="AA44" s="51"/>
      <c r="AB44" s="51"/>
      <c r="AC44" s="51"/>
      <c r="AD44" s="51"/>
      <c r="AE44" s="51"/>
      <c r="AF44" s="51"/>
      <c r="AG44" s="167"/>
      <c r="AH44" s="2"/>
      <c r="AI44" s="191"/>
      <c r="AJ44" s="51"/>
      <c r="AK44" s="51"/>
      <c r="AL44" s="51"/>
      <c r="AM44" s="51"/>
      <c r="AN44" s="51"/>
      <c r="AO44" s="51"/>
      <c r="AP44" s="51"/>
      <c r="AQ44" s="51"/>
      <c r="AR44" s="51"/>
      <c r="AS44" s="51"/>
      <c r="AT44" s="51"/>
      <c r="AU44" s="51"/>
      <c r="AV44" s="51"/>
      <c r="AW44" s="51"/>
      <c r="AX44" s="167"/>
      <c r="AY44" s="2"/>
      <c r="AZ44" s="191"/>
      <c r="BA44" s="51"/>
      <c r="BB44" s="51"/>
      <c r="BC44" s="51"/>
      <c r="BD44" s="51"/>
      <c r="BE44" s="51"/>
      <c r="BF44" s="51"/>
      <c r="BG44" s="51"/>
      <c r="BH44" s="51"/>
      <c r="BI44" s="51"/>
      <c r="BJ44" s="51"/>
      <c r="BK44" s="51"/>
      <c r="BL44" s="51"/>
      <c r="BM44" s="51"/>
      <c r="BN44" s="51"/>
      <c r="BO44" s="167"/>
      <c r="BP44" s="2"/>
      <c r="BQ44" s="191"/>
      <c r="BR44" s="51"/>
      <c r="BS44" s="51"/>
      <c r="BT44" s="51"/>
      <c r="BU44" s="51"/>
      <c r="BV44" s="51"/>
      <c r="BW44" s="51"/>
      <c r="BX44" s="51"/>
      <c r="BY44" s="51"/>
      <c r="BZ44" s="51"/>
      <c r="CA44" s="51"/>
      <c r="CB44" s="51"/>
      <c r="CC44" s="51"/>
      <c r="CD44" s="51"/>
      <c r="CE44" s="51"/>
      <c r="CF44" s="167"/>
      <c r="CG44" s="2"/>
      <c r="CH44" s="191"/>
      <c r="CI44" s="51"/>
      <c r="CJ44" s="51"/>
      <c r="CK44" s="51"/>
      <c r="CL44" s="51"/>
      <c r="CM44" s="51"/>
      <c r="CN44" s="51"/>
      <c r="CO44" s="51"/>
      <c r="CP44" s="51"/>
      <c r="CQ44" s="51"/>
      <c r="CR44" s="51"/>
      <c r="CS44" s="51"/>
      <c r="CT44" s="51"/>
      <c r="CU44" s="51"/>
      <c r="CV44" s="51"/>
      <c r="CW44" s="167"/>
      <c r="CX44" s="2"/>
      <c r="CY44" s="191"/>
      <c r="CZ44" s="51"/>
      <c r="DA44" s="51"/>
      <c r="DB44" s="51"/>
      <c r="DC44" s="51"/>
      <c r="DD44" s="51"/>
      <c r="DE44" s="51"/>
      <c r="DF44" s="51"/>
      <c r="DG44" s="51"/>
      <c r="DH44" s="51"/>
      <c r="DI44" s="51"/>
      <c r="DJ44" s="51"/>
      <c r="DK44" s="51"/>
      <c r="DL44" s="51"/>
      <c r="DM44" s="51"/>
      <c r="DN44" s="167"/>
      <c r="DO44" s="2"/>
      <c r="DP44" s="191"/>
      <c r="DQ44" s="51"/>
      <c r="DR44" s="51"/>
      <c r="DS44" s="51"/>
      <c r="DT44" s="51"/>
      <c r="DU44" s="51"/>
      <c r="DV44" s="51"/>
      <c r="DW44" s="51"/>
      <c r="DX44" s="51"/>
      <c r="DY44" s="51"/>
      <c r="DZ44" s="51"/>
      <c r="EA44" s="51"/>
      <c r="EB44" s="51"/>
      <c r="EC44" s="51"/>
      <c r="ED44" s="51"/>
      <c r="EE44" s="167"/>
      <c r="EF44" s="2"/>
    </row>
    <row r="45" ht="12.75" customHeight="1">
      <c r="A45" s="191"/>
      <c r="B45" s="51"/>
      <c r="C45" s="51"/>
      <c r="D45" s="51"/>
      <c r="E45" s="51"/>
      <c r="F45" s="51"/>
      <c r="G45" s="51"/>
      <c r="H45" s="51"/>
      <c r="I45" s="51"/>
      <c r="J45" s="51"/>
      <c r="K45" s="51"/>
      <c r="L45" s="51"/>
      <c r="M45" s="51"/>
      <c r="N45" s="51"/>
      <c r="O45" s="51"/>
      <c r="P45" s="167"/>
      <c r="Q45" s="2"/>
      <c r="R45" s="191"/>
      <c r="S45" s="51"/>
      <c r="T45" s="51"/>
      <c r="U45" s="51"/>
      <c r="V45" s="51"/>
      <c r="W45" s="51"/>
      <c r="X45" s="51"/>
      <c r="Y45" s="51"/>
      <c r="Z45" s="51"/>
      <c r="AA45" s="51"/>
      <c r="AB45" s="51"/>
      <c r="AC45" s="51"/>
      <c r="AD45" s="51"/>
      <c r="AE45" s="51"/>
      <c r="AF45" s="51"/>
      <c r="AG45" s="167"/>
      <c r="AH45" s="2"/>
      <c r="AI45" s="191"/>
      <c r="AJ45" s="51"/>
      <c r="AK45" s="51"/>
      <c r="AL45" s="51"/>
      <c r="AM45" s="51"/>
      <c r="AN45" s="51"/>
      <c r="AO45" s="51"/>
      <c r="AP45" s="51"/>
      <c r="AQ45" s="51"/>
      <c r="AR45" s="51"/>
      <c r="AS45" s="51"/>
      <c r="AT45" s="51"/>
      <c r="AU45" s="51"/>
      <c r="AV45" s="51"/>
      <c r="AW45" s="51"/>
      <c r="AX45" s="167"/>
      <c r="AY45" s="2"/>
      <c r="AZ45" s="191"/>
      <c r="BA45" s="51"/>
      <c r="BB45" s="51"/>
      <c r="BC45" s="51"/>
      <c r="BD45" s="51"/>
      <c r="BE45" s="51"/>
      <c r="BF45" s="51"/>
      <c r="BG45" s="51"/>
      <c r="BH45" s="51"/>
      <c r="BI45" s="51"/>
      <c r="BJ45" s="51"/>
      <c r="BK45" s="51"/>
      <c r="BL45" s="51"/>
      <c r="BM45" s="51"/>
      <c r="BN45" s="51"/>
      <c r="BO45" s="167"/>
      <c r="BP45" s="2"/>
      <c r="BQ45" s="191"/>
      <c r="BR45" s="51"/>
      <c r="BS45" s="51"/>
      <c r="BT45" s="51"/>
      <c r="BU45" s="51"/>
      <c r="BV45" s="51"/>
      <c r="BW45" s="51"/>
      <c r="BX45" s="51"/>
      <c r="BY45" s="51"/>
      <c r="BZ45" s="51"/>
      <c r="CA45" s="51"/>
      <c r="CB45" s="51"/>
      <c r="CC45" s="51"/>
      <c r="CD45" s="51"/>
      <c r="CE45" s="51"/>
      <c r="CF45" s="167"/>
      <c r="CG45" s="2"/>
      <c r="CH45" s="191"/>
      <c r="CI45" s="51"/>
      <c r="CJ45" s="51"/>
      <c r="CK45" s="51"/>
      <c r="CL45" s="51"/>
      <c r="CM45" s="51"/>
      <c r="CN45" s="51"/>
      <c r="CO45" s="51"/>
      <c r="CP45" s="51"/>
      <c r="CQ45" s="51"/>
      <c r="CR45" s="51"/>
      <c r="CS45" s="51"/>
      <c r="CT45" s="51"/>
      <c r="CU45" s="51"/>
      <c r="CV45" s="51"/>
      <c r="CW45" s="167"/>
      <c r="CX45" s="2"/>
      <c r="CY45" s="191"/>
      <c r="CZ45" s="51"/>
      <c r="DA45" s="51"/>
      <c r="DB45" s="51"/>
      <c r="DC45" s="51"/>
      <c r="DD45" s="51"/>
      <c r="DE45" s="51"/>
      <c r="DF45" s="51"/>
      <c r="DG45" s="51"/>
      <c r="DH45" s="51"/>
      <c r="DI45" s="51"/>
      <c r="DJ45" s="51"/>
      <c r="DK45" s="51"/>
      <c r="DL45" s="51"/>
      <c r="DM45" s="51"/>
      <c r="DN45" s="167"/>
      <c r="DO45" s="2"/>
      <c r="DP45" s="191"/>
      <c r="DQ45" s="51"/>
      <c r="DR45" s="51"/>
      <c r="DS45" s="51"/>
      <c r="DT45" s="51"/>
      <c r="DU45" s="51"/>
      <c r="DV45" s="51"/>
      <c r="DW45" s="51"/>
      <c r="DX45" s="51"/>
      <c r="DY45" s="51"/>
      <c r="DZ45" s="51"/>
      <c r="EA45" s="51"/>
      <c r="EB45" s="51"/>
      <c r="EC45" s="51"/>
      <c r="ED45" s="51"/>
      <c r="EE45" s="167"/>
      <c r="EF45" s="2"/>
    </row>
    <row r="46" ht="12.75" customHeight="1">
      <c r="A46" s="191"/>
      <c r="B46" s="51"/>
      <c r="C46" s="51"/>
      <c r="D46" s="51"/>
      <c r="E46" s="51"/>
      <c r="F46" s="51"/>
      <c r="G46" s="51"/>
      <c r="H46" s="51"/>
      <c r="I46" s="51"/>
      <c r="J46" s="51"/>
      <c r="K46" s="51"/>
      <c r="L46" s="51"/>
      <c r="M46" s="51"/>
      <c r="N46" s="51"/>
      <c r="O46" s="51"/>
      <c r="P46" s="167"/>
      <c r="Q46" s="2"/>
      <c r="R46" s="191"/>
      <c r="S46" s="51"/>
      <c r="T46" s="51"/>
      <c r="U46" s="51"/>
      <c r="V46" s="51"/>
      <c r="W46" s="51"/>
      <c r="X46" s="51"/>
      <c r="Y46" s="51"/>
      <c r="Z46" s="51"/>
      <c r="AA46" s="51"/>
      <c r="AB46" s="51"/>
      <c r="AC46" s="51"/>
      <c r="AD46" s="51"/>
      <c r="AE46" s="51"/>
      <c r="AF46" s="51"/>
      <c r="AG46" s="167"/>
      <c r="AH46" s="2"/>
      <c r="AI46" s="191"/>
      <c r="AJ46" s="51"/>
      <c r="AK46" s="51"/>
      <c r="AL46" s="51"/>
      <c r="AM46" s="51"/>
      <c r="AN46" s="51"/>
      <c r="AO46" s="51"/>
      <c r="AP46" s="51"/>
      <c r="AQ46" s="51"/>
      <c r="AR46" s="51"/>
      <c r="AS46" s="51"/>
      <c r="AT46" s="51"/>
      <c r="AU46" s="51"/>
      <c r="AV46" s="51"/>
      <c r="AW46" s="51"/>
      <c r="AX46" s="167"/>
      <c r="AY46" s="2"/>
      <c r="AZ46" s="191"/>
      <c r="BA46" s="51"/>
      <c r="BB46" s="51"/>
      <c r="BC46" s="51"/>
      <c r="BD46" s="51"/>
      <c r="BE46" s="51"/>
      <c r="BF46" s="51"/>
      <c r="BG46" s="51"/>
      <c r="BH46" s="51"/>
      <c r="BI46" s="51"/>
      <c r="BJ46" s="51"/>
      <c r="BK46" s="51"/>
      <c r="BL46" s="51"/>
      <c r="BM46" s="51"/>
      <c r="BN46" s="51"/>
      <c r="BO46" s="167"/>
      <c r="BP46" s="2"/>
      <c r="BQ46" s="191"/>
      <c r="BR46" s="51"/>
      <c r="BS46" s="51"/>
      <c r="BT46" s="51"/>
      <c r="BU46" s="51"/>
      <c r="BV46" s="51"/>
      <c r="BW46" s="51"/>
      <c r="BX46" s="51"/>
      <c r="BY46" s="51"/>
      <c r="BZ46" s="51"/>
      <c r="CA46" s="51"/>
      <c r="CB46" s="51"/>
      <c r="CC46" s="51"/>
      <c r="CD46" s="51"/>
      <c r="CE46" s="51"/>
      <c r="CF46" s="167"/>
      <c r="CG46" s="2"/>
      <c r="CH46" s="191"/>
      <c r="CI46" s="51"/>
      <c r="CJ46" s="51"/>
      <c r="CK46" s="51"/>
      <c r="CL46" s="51"/>
      <c r="CM46" s="51"/>
      <c r="CN46" s="51"/>
      <c r="CO46" s="51"/>
      <c r="CP46" s="51"/>
      <c r="CQ46" s="51"/>
      <c r="CR46" s="51"/>
      <c r="CS46" s="51"/>
      <c r="CT46" s="51"/>
      <c r="CU46" s="51"/>
      <c r="CV46" s="51"/>
      <c r="CW46" s="167"/>
      <c r="CX46" s="2"/>
      <c r="CY46" s="191"/>
      <c r="CZ46" s="51"/>
      <c r="DA46" s="51"/>
      <c r="DB46" s="51"/>
      <c r="DC46" s="51"/>
      <c r="DD46" s="51"/>
      <c r="DE46" s="51"/>
      <c r="DF46" s="51"/>
      <c r="DG46" s="51"/>
      <c r="DH46" s="51"/>
      <c r="DI46" s="51"/>
      <c r="DJ46" s="51"/>
      <c r="DK46" s="51"/>
      <c r="DL46" s="51"/>
      <c r="DM46" s="51"/>
      <c r="DN46" s="167"/>
      <c r="DO46" s="2"/>
      <c r="DP46" s="191"/>
      <c r="DQ46" s="51"/>
      <c r="DR46" s="51"/>
      <c r="DS46" s="51"/>
      <c r="DT46" s="51"/>
      <c r="DU46" s="51"/>
      <c r="DV46" s="51"/>
      <c r="DW46" s="51"/>
      <c r="DX46" s="51"/>
      <c r="DY46" s="51"/>
      <c r="DZ46" s="51"/>
      <c r="EA46" s="51"/>
      <c r="EB46" s="51"/>
      <c r="EC46" s="51"/>
      <c r="ED46" s="51"/>
      <c r="EE46" s="167"/>
      <c r="EF46" s="2"/>
    </row>
    <row r="47" ht="12.75" customHeight="1">
      <c r="A47" s="191"/>
      <c r="B47" s="51"/>
      <c r="C47" s="51"/>
      <c r="D47" s="51"/>
      <c r="E47" s="51"/>
      <c r="F47" s="51"/>
      <c r="G47" s="51"/>
      <c r="H47" s="51"/>
      <c r="I47" s="51"/>
      <c r="J47" s="51"/>
      <c r="K47" s="51"/>
      <c r="L47" s="51"/>
      <c r="M47" s="51"/>
      <c r="N47" s="51"/>
      <c r="O47" s="51"/>
      <c r="P47" s="167"/>
      <c r="Q47" s="2"/>
      <c r="R47" s="191"/>
      <c r="S47" s="51"/>
      <c r="T47" s="51"/>
      <c r="U47" s="51"/>
      <c r="V47" s="51"/>
      <c r="W47" s="51"/>
      <c r="X47" s="51"/>
      <c r="Y47" s="51"/>
      <c r="Z47" s="51"/>
      <c r="AA47" s="51"/>
      <c r="AB47" s="51"/>
      <c r="AC47" s="51"/>
      <c r="AD47" s="51"/>
      <c r="AE47" s="51"/>
      <c r="AF47" s="51"/>
      <c r="AG47" s="167"/>
      <c r="AH47" s="2"/>
      <c r="AI47" s="191"/>
      <c r="AJ47" s="51"/>
      <c r="AK47" s="51"/>
      <c r="AL47" s="51"/>
      <c r="AM47" s="51"/>
      <c r="AN47" s="51"/>
      <c r="AO47" s="51"/>
      <c r="AP47" s="51"/>
      <c r="AQ47" s="51"/>
      <c r="AR47" s="51"/>
      <c r="AS47" s="51"/>
      <c r="AT47" s="51"/>
      <c r="AU47" s="51"/>
      <c r="AV47" s="51"/>
      <c r="AW47" s="51"/>
      <c r="AX47" s="167"/>
      <c r="AY47" s="2"/>
      <c r="AZ47" s="191"/>
      <c r="BA47" s="51"/>
      <c r="BB47" s="51"/>
      <c r="BC47" s="51"/>
      <c r="BD47" s="51"/>
      <c r="BE47" s="51"/>
      <c r="BF47" s="51"/>
      <c r="BG47" s="51"/>
      <c r="BH47" s="51"/>
      <c r="BI47" s="51"/>
      <c r="BJ47" s="51"/>
      <c r="BK47" s="51"/>
      <c r="BL47" s="51"/>
      <c r="BM47" s="51"/>
      <c r="BN47" s="51"/>
      <c r="BO47" s="167"/>
      <c r="BP47" s="2"/>
      <c r="BQ47" s="191"/>
      <c r="BR47" s="51"/>
      <c r="BS47" s="51"/>
      <c r="BT47" s="51"/>
      <c r="BU47" s="51"/>
      <c r="BV47" s="51"/>
      <c r="BW47" s="51"/>
      <c r="BX47" s="51"/>
      <c r="BY47" s="51"/>
      <c r="BZ47" s="51"/>
      <c r="CA47" s="51"/>
      <c r="CB47" s="51"/>
      <c r="CC47" s="51"/>
      <c r="CD47" s="51"/>
      <c r="CE47" s="51"/>
      <c r="CF47" s="167"/>
      <c r="CG47" s="2"/>
      <c r="CH47" s="191"/>
      <c r="CI47" s="51"/>
      <c r="CJ47" s="51"/>
      <c r="CK47" s="51"/>
      <c r="CL47" s="51"/>
      <c r="CM47" s="51"/>
      <c r="CN47" s="51"/>
      <c r="CO47" s="51"/>
      <c r="CP47" s="51"/>
      <c r="CQ47" s="51"/>
      <c r="CR47" s="51"/>
      <c r="CS47" s="51"/>
      <c r="CT47" s="51"/>
      <c r="CU47" s="51"/>
      <c r="CV47" s="51"/>
      <c r="CW47" s="167"/>
      <c r="CX47" s="2"/>
      <c r="CY47" s="191"/>
      <c r="CZ47" s="51"/>
      <c r="DA47" s="51"/>
      <c r="DB47" s="51"/>
      <c r="DC47" s="51"/>
      <c r="DD47" s="51"/>
      <c r="DE47" s="51"/>
      <c r="DF47" s="51"/>
      <c r="DG47" s="51"/>
      <c r="DH47" s="51"/>
      <c r="DI47" s="51"/>
      <c r="DJ47" s="51"/>
      <c r="DK47" s="51"/>
      <c r="DL47" s="51"/>
      <c r="DM47" s="51"/>
      <c r="DN47" s="167"/>
      <c r="DO47" s="2"/>
      <c r="DP47" s="191"/>
      <c r="DQ47" s="51"/>
      <c r="DR47" s="51"/>
      <c r="DS47" s="51"/>
      <c r="DT47" s="51"/>
      <c r="DU47" s="51"/>
      <c r="DV47" s="51"/>
      <c r="DW47" s="51"/>
      <c r="DX47" s="51"/>
      <c r="DY47" s="51"/>
      <c r="DZ47" s="51"/>
      <c r="EA47" s="51"/>
      <c r="EB47" s="51"/>
      <c r="EC47" s="51"/>
      <c r="ED47" s="51"/>
      <c r="EE47" s="167"/>
      <c r="EF47" s="2"/>
    </row>
    <row r="48" ht="12.75" customHeight="1">
      <c r="A48" s="191"/>
      <c r="B48" s="51"/>
      <c r="C48" s="51"/>
      <c r="D48" s="51"/>
      <c r="E48" s="51"/>
      <c r="F48" s="51"/>
      <c r="G48" s="51"/>
      <c r="H48" s="51"/>
      <c r="I48" s="51"/>
      <c r="J48" s="51"/>
      <c r="K48" s="51"/>
      <c r="L48" s="51"/>
      <c r="M48" s="51"/>
      <c r="N48" s="51"/>
      <c r="O48" s="51"/>
      <c r="P48" s="167"/>
      <c r="Q48" s="2"/>
      <c r="R48" s="191"/>
      <c r="S48" s="51"/>
      <c r="T48" s="51"/>
      <c r="U48" s="51"/>
      <c r="V48" s="51"/>
      <c r="W48" s="51"/>
      <c r="X48" s="51"/>
      <c r="Y48" s="51"/>
      <c r="Z48" s="51"/>
      <c r="AA48" s="51"/>
      <c r="AB48" s="51"/>
      <c r="AC48" s="51"/>
      <c r="AD48" s="51"/>
      <c r="AE48" s="51"/>
      <c r="AF48" s="51"/>
      <c r="AG48" s="167"/>
      <c r="AH48" s="2"/>
      <c r="AI48" s="191"/>
      <c r="AJ48" s="51"/>
      <c r="AK48" s="51"/>
      <c r="AL48" s="51"/>
      <c r="AM48" s="51"/>
      <c r="AN48" s="51"/>
      <c r="AO48" s="51"/>
      <c r="AP48" s="51"/>
      <c r="AQ48" s="51"/>
      <c r="AR48" s="51"/>
      <c r="AS48" s="51"/>
      <c r="AT48" s="51"/>
      <c r="AU48" s="51"/>
      <c r="AV48" s="51"/>
      <c r="AW48" s="51"/>
      <c r="AX48" s="167"/>
      <c r="AY48" s="2"/>
      <c r="AZ48" s="191"/>
      <c r="BA48" s="51"/>
      <c r="BB48" s="51"/>
      <c r="BC48" s="51"/>
      <c r="BD48" s="51"/>
      <c r="BE48" s="51"/>
      <c r="BF48" s="51"/>
      <c r="BG48" s="51"/>
      <c r="BH48" s="51"/>
      <c r="BI48" s="51"/>
      <c r="BJ48" s="51"/>
      <c r="BK48" s="51"/>
      <c r="BL48" s="51"/>
      <c r="BM48" s="51"/>
      <c r="BN48" s="51"/>
      <c r="BO48" s="167"/>
      <c r="BP48" s="2"/>
      <c r="BQ48" s="191"/>
      <c r="BR48" s="51"/>
      <c r="BS48" s="51"/>
      <c r="BT48" s="51"/>
      <c r="BU48" s="51"/>
      <c r="BV48" s="51"/>
      <c r="BW48" s="51"/>
      <c r="BX48" s="51"/>
      <c r="BY48" s="51"/>
      <c r="BZ48" s="51"/>
      <c r="CA48" s="51"/>
      <c r="CB48" s="51"/>
      <c r="CC48" s="51"/>
      <c r="CD48" s="51"/>
      <c r="CE48" s="51"/>
      <c r="CF48" s="167"/>
      <c r="CG48" s="2"/>
      <c r="CH48" s="191"/>
      <c r="CI48" s="51"/>
      <c r="CJ48" s="51"/>
      <c r="CK48" s="51"/>
      <c r="CL48" s="51"/>
      <c r="CM48" s="51"/>
      <c r="CN48" s="51"/>
      <c r="CO48" s="51"/>
      <c r="CP48" s="51"/>
      <c r="CQ48" s="51"/>
      <c r="CR48" s="51"/>
      <c r="CS48" s="51"/>
      <c r="CT48" s="51"/>
      <c r="CU48" s="51"/>
      <c r="CV48" s="51"/>
      <c r="CW48" s="167"/>
      <c r="CX48" s="2"/>
      <c r="CY48" s="191"/>
      <c r="CZ48" s="51"/>
      <c r="DA48" s="51"/>
      <c r="DB48" s="51"/>
      <c r="DC48" s="51"/>
      <c r="DD48" s="51"/>
      <c r="DE48" s="51"/>
      <c r="DF48" s="51"/>
      <c r="DG48" s="51"/>
      <c r="DH48" s="51"/>
      <c r="DI48" s="51"/>
      <c r="DJ48" s="51"/>
      <c r="DK48" s="51"/>
      <c r="DL48" s="51"/>
      <c r="DM48" s="51"/>
      <c r="DN48" s="167"/>
      <c r="DO48" s="2"/>
      <c r="DP48" s="191"/>
      <c r="DQ48" s="51"/>
      <c r="DR48" s="51"/>
      <c r="DS48" s="51"/>
      <c r="DT48" s="51"/>
      <c r="DU48" s="51"/>
      <c r="DV48" s="51"/>
      <c r="DW48" s="51"/>
      <c r="DX48" s="51"/>
      <c r="DY48" s="51"/>
      <c r="DZ48" s="51"/>
      <c r="EA48" s="51"/>
      <c r="EB48" s="51"/>
      <c r="EC48" s="51"/>
      <c r="ED48" s="51"/>
      <c r="EE48" s="167"/>
      <c r="EF48" s="2"/>
    </row>
    <row r="49" ht="12.75" customHeight="1">
      <c r="A49" s="191"/>
      <c r="B49" s="51"/>
      <c r="C49" s="51"/>
      <c r="D49" s="51"/>
      <c r="E49" s="51"/>
      <c r="F49" s="51"/>
      <c r="G49" s="51"/>
      <c r="H49" s="51"/>
      <c r="I49" s="51"/>
      <c r="J49" s="51"/>
      <c r="K49" s="51"/>
      <c r="L49" s="51"/>
      <c r="M49" s="51"/>
      <c r="N49" s="51"/>
      <c r="O49" s="51"/>
      <c r="P49" s="167"/>
      <c r="Q49" s="2"/>
      <c r="R49" s="191"/>
      <c r="S49" s="51"/>
      <c r="T49" s="51"/>
      <c r="U49" s="51"/>
      <c r="V49" s="51"/>
      <c r="W49" s="51"/>
      <c r="X49" s="51"/>
      <c r="Y49" s="51"/>
      <c r="Z49" s="51"/>
      <c r="AA49" s="51"/>
      <c r="AB49" s="51"/>
      <c r="AC49" s="51"/>
      <c r="AD49" s="51"/>
      <c r="AE49" s="51"/>
      <c r="AF49" s="51"/>
      <c r="AG49" s="167"/>
      <c r="AH49" s="2"/>
      <c r="AI49" s="191"/>
      <c r="AJ49" s="51"/>
      <c r="AK49" s="51"/>
      <c r="AL49" s="51"/>
      <c r="AM49" s="51"/>
      <c r="AN49" s="51"/>
      <c r="AO49" s="51"/>
      <c r="AP49" s="51"/>
      <c r="AQ49" s="51"/>
      <c r="AR49" s="51"/>
      <c r="AS49" s="51"/>
      <c r="AT49" s="51"/>
      <c r="AU49" s="51"/>
      <c r="AV49" s="51"/>
      <c r="AW49" s="51"/>
      <c r="AX49" s="167"/>
      <c r="AY49" s="2"/>
      <c r="AZ49" s="191"/>
      <c r="BA49" s="51"/>
      <c r="BB49" s="51"/>
      <c r="BC49" s="51"/>
      <c r="BD49" s="51"/>
      <c r="BE49" s="51"/>
      <c r="BF49" s="51"/>
      <c r="BG49" s="51"/>
      <c r="BH49" s="51"/>
      <c r="BI49" s="51"/>
      <c r="BJ49" s="51"/>
      <c r="BK49" s="51"/>
      <c r="BL49" s="51"/>
      <c r="BM49" s="51"/>
      <c r="BN49" s="51"/>
      <c r="BO49" s="167"/>
      <c r="BP49" s="2"/>
      <c r="BQ49" s="191"/>
      <c r="BR49" s="51"/>
      <c r="BS49" s="51"/>
      <c r="BT49" s="51"/>
      <c r="BU49" s="51"/>
      <c r="BV49" s="51"/>
      <c r="BW49" s="51"/>
      <c r="BX49" s="51"/>
      <c r="BY49" s="51"/>
      <c r="BZ49" s="51"/>
      <c r="CA49" s="51"/>
      <c r="CB49" s="51"/>
      <c r="CC49" s="51"/>
      <c r="CD49" s="51"/>
      <c r="CE49" s="51"/>
      <c r="CF49" s="167"/>
      <c r="CG49" s="2"/>
      <c r="CH49" s="191"/>
      <c r="CI49" s="51"/>
      <c r="CJ49" s="51"/>
      <c r="CK49" s="51"/>
      <c r="CL49" s="51"/>
      <c r="CM49" s="51"/>
      <c r="CN49" s="51"/>
      <c r="CO49" s="51"/>
      <c r="CP49" s="51"/>
      <c r="CQ49" s="51"/>
      <c r="CR49" s="51"/>
      <c r="CS49" s="51"/>
      <c r="CT49" s="51"/>
      <c r="CU49" s="51"/>
      <c r="CV49" s="51"/>
      <c r="CW49" s="167"/>
      <c r="CX49" s="2"/>
      <c r="CY49" s="191"/>
      <c r="CZ49" s="51"/>
      <c r="DA49" s="51"/>
      <c r="DB49" s="51"/>
      <c r="DC49" s="51"/>
      <c r="DD49" s="51"/>
      <c r="DE49" s="51"/>
      <c r="DF49" s="51"/>
      <c r="DG49" s="51"/>
      <c r="DH49" s="51"/>
      <c r="DI49" s="51"/>
      <c r="DJ49" s="51"/>
      <c r="DK49" s="51"/>
      <c r="DL49" s="51"/>
      <c r="DM49" s="51"/>
      <c r="DN49" s="167"/>
      <c r="DO49" s="2"/>
      <c r="DP49" s="191"/>
      <c r="DQ49" s="51"/>
      <c r="DR49" s="51"/>
      <c r="DS49" s="51"/>
      <c r="DT49" s="51"/>
      <c r="DU49" s="51"/>
      <c r="DV49" s="51"/>
      <c r="DW49" s="51"/>
      <c r="DX49" s="51"/>
      <c r="DY49" s="51"/>
      <c r="DZ49" s="51"/>
      <c r="EA49" s="51"/>
      <c r="EB49" s="51"/>
      <c r="EC49" s="51"/>
      <c r="ED49" s="51"/>
      <c r="EE49" s="167"/>
      <c r="EF49" s="2"/>
    </row>
    <row r="50" ht="12.75" customHeight="1">
      <c r="A50" s="191"/>
      <c r="B50" s="51"/>
      <c r="C50" s="51"/>
      <c r="D50" s="51"/>
      <c r="E50" s="51"/>
      <c r="F50" s="51"/>
      <c r="G50" s="51"/>
      <c r="H50" s="51"/>
      <c r="I50" s="51"/>
      <c r="J50" s="51"/>
      <c r="K50" s="51"/>
      <c r="L50" s="51"/>
      <c r="M50" s="51"/>
      <c r="N50" s="51"/>
      <c r="O50" s="51"/>
      <c r="P50" s="167"/>
      <c r="Q50" s="2"/>
      <c r="R50" s="191"/>
      <c r="S50" s="51"/>
      <c r="T50" s="51"/>
      <c r="U50" s="51"/>
      <c r="V50" s="51"/>
      <c r="W50" s="51"/>
      <c r="X50" s="51"/>
      <c r="Y50" s="51"/>
      <c r="Z50" s="51"/>
      <c r="AA50" s="51"/>
      <c r="AB50" s="51"/>
      <c r="AC50" s="51"/>
      <c r="AD50" s="51"/>
      <c r="AE50" s="51"/>
      <c r="AF50" s="51"/>
      <c r="AG50" s="167"/>
      <c r="AH50" s="2"/>
      <c r="AI50" s="191"/>
      <c r="AJ50" s="51"/>
      <c r="AK50" s="51"/>
      <c r="AL50" s="51"/>
      <c r="AM50" s="51"/>
      <c r="AN50" s="51"/>
      <c r="AO50" s="51"/>
      <c r="AP50" s="51"/>
      <c r="AQ50" s="51"/>
      <c r="AR50" s="51"/>
      <c r="AS50" s="51"/>
      <c r="AT50" s="51"/>
      <c r="AU50" s="51"/>
      <c r="AV50" s="51"/>
      <c r="AW50" s="51"/>
      <c r="AX50" s="167"/>
      <c r="AY50" s="2"/>
      <c r="AZ50" s="191"/>
      <c r="BA50" s="51"/>
      <c r="BB50" s="51"/>
      <c r="BC50" s="51"/>
      <c r="BD50" s="51"/>
      <c r="BE50" s="51"/>
      <c r="BF50" s="51"/>
      <c r="BG50" s="51"/>
      <c r="BH50" s="51"/>
      <c r="BI50" s="51"/>
      <c r="BJ50" s="51"/>
      <c r="BK50" s="51"/>
      <c r="BL50" s="51"/>
      <c r="BM50" s="51"/>
      <c r="BN50" s="51"/>
      <c r="BO50" s="167"/>
      <c r="BP50" s="2"/>
      <c r="BQ50" s="191"/>
      <c r="BR50" s="51"/>
      <c r="BS50" s="51"/>
      <c r="BT50" s="51"/>
      <c r="BU50" s="51"/>
      <c r="BV50" s="51"/>
      <c r="BW50" s="51"/>
      <c r="BX50" s="51"/>
      <c r="BY50" s="51"/>
      <c r="BZ50" s="51"/>
      <c r="CA50" s="51"/>
      <c r="CB50" s="51"/>
      <c r="CC50" s="51"/>
      <c r="CD50" s="51"/>
      <c r="CE50" s="51"/>
      <c r="CF50" s="167"/>
      <c r="CG50" s="2"/>
      <c r="CH50" s="191"/>
      <c r="CI50" s="51"/>
      <c r="CJ50" s="51"/>
      <c r="CK50" s="51"/>
      <c r="CL50" s="51"/>
      <c r="CM50" s="51"/>
      <c r="CN50" s="51"/>
      <c r="CO50" s="51"/>
      <c r="CP50" s="51"/>
      <c r="CQ50" s="51"/>
      <c r="CR50" s="51"/>
      <c r="CS50" s="51"/>
      <c r="CT50" s="51"/>
      <c r="CU50" s="51"/>
      <c r="CV50" s="51"/>
      <c r="CW50" s="167"/>
      <c r="CX50" s="2"/>
      <c r="CY50" s="191"/>
      <c r="CZ50" s="51"/>
      <c r="DA50" s="51"/>
      <c r="DB50" s="51"/>
      <c r="DC50" s="51"/>
      <c r="DD50" s="51"/>
      <c r="DE50" s="51"/>
      <c r="DF50" s="51"/>
      <c r="DG50" s="51"/>
      <c r="DH50" s="51"/>
      <c r="DI50" s="51"/>
      <c r="DJ50" s="51"/>
      <c r="DK50" s="51"/>
      <c r="DL50" s="51"/>
      <c r="DM50" s="51"/>
      <c r="DN50" s="167"/>
      <c r="DO50" s="2"/>
      <c r="DP50" s="191"/>
      <c r="DQ50" s="51"/>
      <c r="DR50" s="51"/>
      <c r="DS50" s="51"/>
      <c r="DT50" s="51"/>
      <c r="DU50" s="51"/>
      <c r="DV50" s="51"/>
      <c r="DW50" s="51"/>
      <c r="DX50" s="51"/>
      <c r="DY50" s="51"/>
      <c r="DZ50" s="51"/>
      <c r="EA50" s="51"/>
      <c r="EB50" s="51"/>
      <c r="EC50" s="51"/>
      <c r="ED50" s="51"/>
      <c r="EE50" s="167"/>
      <c r="EF50" s="2"/>
    </row>
    <row r="51" ht="12.75" customHeight="1">
      <c r="A51" s="191"/>
      <c r="B51" s="51"/>
      <c r="C51" s="51"/>
      <c r="D51" s="51"/>
      <c r="E51" s="51"/>
      <c r="F51" s="51"/>
      <c r="G51" s="51"/>
      <c r="H51" s="51"/>
      <c r="I51" s="51"/>
      <c r="J51" s="51"/>
      <c r="K51" s="51"/>
      <c r="L51" s="51"/>
      <c r="M51" s="51"/>
      <c r="N51" s="51"/>
      <c r="O51" s="51"/>
      <c r="P51" s="167"/>
      <c r="Q51" s="2"/>
      <c r="R51" s="191"/>
      <c r="S51" s="51"/>
      <c r="T51" s="51"/>
      <c r="U51" s="51"/>
      <c r="V51" s="51"/>
      <c r="W51" s="51"/>
      <c r="X51" s="51"/>
      <c r="Y51" s="51"/>
      <c r="Z51" s="51"/>
      <c r="AA51" s="51"/>
      <c r="AB51" s="51"/>
      <c r="AC51" s="51"/>
      <c r="AD51" s="51"/>
      <c r="AE51" s="51"/>
      <c r="AF51" s="51"/>
      <c r="AG51" s="167"/>
      <c r="AH51" s="2"/>
      <c r="AI51" s="191"/>
      <c r="AJ51" s="51"/>
      <c r="AK51" s="51"/>
      <c r="AL51" s="51"/>
      <c r="AM51" s="51"/>
      <c r="AN51" s="51"/>
      <c r="AO51" s="51"/>
      <c r="AP51" s="51"/>
      <c r="AQ51" s="51"/>
      <c r="AR51" s="51"/>
      <c r="AS51" s="51"/>
      <c r="AT51" s="51"/>
      <c r="AU51" s="51"/>
      <c r="AV51" s="51"/>
      <c r="AW51" s="51"/>
      <c r="AX51" s="167"/>
      <c r="AY51" s="2"/>
      <c r="AZ51" s="191"/>
      <c r="BA51" s="51"/>
      <c r="BB51" s="51"/>
      <c r="BC51" s="51"/>
      <c r="BD51" s="51"/>
      <c r="BE51" s="51"/>
      <c r="BF51" s="51"/>
      <c r="BG51" s="51"/>
      <c r="BH51" s="51"/>
      <c r="BI51" s="51"/>
      <c r="BJ51" s="51"/>
      <c r="BK51" s="51"/>
      <c r="BL51" s="51"/>
      <c r="BM51" s="51"/>
      <c r="BN51" s="51"/>
      <c r="BO51" s="167"/>
      <c r="BP51" s="2"/>
      <c r="BQ51" s="191"/>
      <c r="BR51" s="51"/>
      <c r="BS51" s="51"/>
      <c r="BT51" s="51"/>
      <c r="BU51" s="51"/>
      <c r="BV51" s="51"/>
      <c r="BW51" s="51"/>
      <c r="BX51" s="51"/>
      <c r="BY51" s="51"/>
      <c r="BZ51" s="51"/>
      <c r="CA51" s="51"/>
      <c r="CB51" s="51"/>
      <c r="CC51" s="51"/>
      <c r="CD51" s="51"/>
      <c r="CE51" s="51"/>
      <c r="CF51" s="167"/>
      <c r="CG51" s="2"/>
      <c r="CH51" s="191"/>
      <c r="CI51" s="51"/>
      <c r="CJ51" s="51"/>
      <c r="CK51" s="51"/>
      <c r="CL51" s="51"/>
      <c r="CM51" s="51"/>
      <c r="CN51" s="51"/>
      <c r="CO51" s="51"/>
      <c r="CP51" s="51"/>
      <c r="CQ51" s="51"/>
      <c r="CR51" s="51"/>
      <c r="CS51" s="51"/>
      <c r="CT51" s="51"/>
      <c r="CU51" s="51"/>
      <c r="CV51" s="51"/>
      <c r="CW51" s="167"/>
      <c r="CX51" s="2"/>
      <c r="CY51" s="191"/>
      <c r="CZ51" s="51"/>
      <c r="DA51" s="51"/>
      <c r="DB51" s="51"/>
      <c r="DC51" s="51"/>
      <c r="DD51" s="51"/>
      <c r="DE51" s="51"/>
      <c r="DF51" s="51"/>
      <c r="DG51" s="51"/>
      <c r="DH51" s="51"/>
      <c r="DI51" s="51"/>
      <c r="DJ51" s="51"/>
      <c r="DK51" s="51"/>
      <c r="DL51" s="51"/>
      <c r="DM51" s="51"/>
      <c r="DN51" s="167"/>
      <c r="DO51" s="2"/>
      <c r="DP51" s="191"/>
      <c r="DQ51" s="51"/>
      <c r="DR51" s="51"/>
      <c r="DS51" s="51"/>
      <c r="DT51" s="51"/>
      <c r="DU51" s="51"/>
      <c r="DV51" s="51"/>
      <c r="DW51" s="51"/>
      <c r="DX51" s="51"/>
      <c r="DY51" s="51"/>
      <c r="DZ51" s="51"/>
      <c r="EA51" s="51"/>
      <c r="EB51" s="51"/>
      <c r="EC51" s="51"/>
      <c r="ED51" s="51"/>
      <c r="EE51" s="167"/>
      <c r="EF51" s="2"/>
    </row>
    <row r="52" ht="12.75" customHeight="1">
      <c r="A52" s="191"/>
      <c r="B52" s="51"/>
      <c r="C52" s="51"/>
      <c r="D52" s="51"/>
      <c r="E52" s="51"/>
      <c r="F52" s="51"/>
      <c r="G52" s="51"/>
      <c r="H52" s="51"/>
      <c r="I52" s="51"/>
      <c r="J52" s="51"/>
      <c r="K52" s="51"/>
      <c r="L52" s="51"/>
      <c r="M52" s="51"/>
      <c r="N52" s="51"/>
      <c r="O52" s="51"/>
      <c r="P52" s="167"/>
      <c r="Q52" s="2"/>
      <c r="R52" s="191"/>
      <c r="S52" s="51"/>
      <c r="T52" s="51"/>
      <c r="U52" s="51"/>
      <c r="V52" s="51"/>
      <c r="W52" s="51"/>
      <c r="X52" s="51"/>
      <c r="Y52" s="51"/>
      <c r="Z52" s="51"/>
      <c r="AA52" s="51"/>
      <c r="AB52" s="51"/>
      <c r="AC52" s="51"/>
      <c r="AD52" s="51"/>
      <c r="AE52" s="51"/>
      <c r="AF52" s="51"/>
      <c r="AG52" s="167"/>
      <c r="AH52" s="2"/>
      <c r="AI52" s="191"/>
      <c r="AJ52" s="51"/>
      <c r="AK52" s="51"/>
      <c r="AL52" s="51"/>
      <c r="AM52" s="51"/>
      <c r="AN52" s="51"/>
      <c r="AO52" s="51"/>
      <c r="AP52" s="51"/>
      <c r="AQ52" s="51"/>
      <c r="AR52" s="51"/>
      <c r="AS52" s="51"/>
      <c r="AT52" s="51"/>
      <c r="AU52" s="51"/>
      <c r="AV52" s="51"/>
      <c r="AW52" s="51"/>
      <c r="AX52" s="167"/>
      <c r="AY52" s="2"/>
      <c r="AZ52" s="191"/>
      <c r="BA52" s="51"/>
      <c r="BB52" s="51"/>
      <c r="BC52" s="51"/>
      <c r="BD52" s="51"/>
      <c r="BE52" s="51"/>
      <c r="BF52" s="51"/>
      <c r="BG52" s="51"/>
      <c r="BH52" s="51"/>
      <c r="BI52" s="51"/>
      <c r="BJ52" s="51"/>
      <c r="BK52" s="51"/>
      <c r="BL52" s="51"/>
      <c r="BM52" s="51"/>
      <c r="BN52" s="51"/>
      <c r="BO52" s="167"/>
      <c r="BP52" s="2"/>
      <c r="BQ52" s="191"/>
      <c r="BR52" s="51"/>
      <c r="BS52" s="51"/>
      <c r="BT52" s="51"/>
      <c r="BU52" s="51"/>
      <c r="BV52" s="51"/>
      <c r="BW52" s="51"/>
      <c r="BX52" s="51"/>
      <c r="BY52" s="51"/>
      <c r="BZ52" s="51"/>
      <c r="CA52" s="51"/>
      <c r="CB52" s="51"/>
      <c r="CC52" s="51"/>
      <c r="CD52" s="51"/>
      <c r="CE52" s="51"/>
      <c r="CF52" s="167"/>
      <c r="CG52" s="2"/>
      <c r="CH52" s="191"/>
      <c r="CI52" s="51"/>
      <c r="CJ52" s="51"/>
      <c r="CK52" s="51"/>
      <c r="CL52" s="51"/>
      <c r="CM52" s="51"/>
      <c r="CN52" s="51"/>
      <c r="CO52" s="51"/>
      <c r="CP52" s="51"/>
      <c r="CQ52" s="51"/>
      <c r="CR52" s="51"/>
      <c r="CS52" s="51"/>
      <c r="CT52" s="51"/>
      <c r="CU52" s="51"/>
      <c r="CV52" s="51"/>
      <c r="CW52" s="167"/>
      <c r="CX52" s="2"/>
      <c r="CY52" s="191"/>
      <c r="CZ52" s="51"/>
      <c r="DA52" s="51"/>
      <c r="DB52" s="51"/>
      <c r="DC52" s="51"/>
      <c r="DD52" s="51"/>
      <c r="DE52" s="51"/>
      <c r="DF52" s="51"/>
      <c r="DG52" s="51"/>
      <c r="DH52" s="51"/>
      <c r="DI52" s="51"/>
      <c r="DJ52" s="51"/>
      <c r="DK52" s="51"/>
      <c r="DL52" s="51"/>
      <c r="DM52" s="51"/>
      <c r="DN52" s="167"/>
      <c r="DO52" s="2"/>
      <c r="DP52" s="191"/>
      <c r="DQ52" s="51"/>
      <c r="DR52" s="51"/>
      <c r="DS52" s="51"/>
      <c r="DT52" s="51"/>
      <c r="DU52" s="51"/>
      <c r="DV52" s="51"/>
      <c r="DW52" s="51"/>
      <c r="DX52" s="51"/>
      <c r="DY52" s="51"/>
      <c r="DZ52" s="51"/>
      <c r="EA52" s="51"/>
      <c r="EB52" s="51"/>
      <c r="EC52" s="51"/>
      <c r="ED52" s="51"/>
      <c r="EE52" s="167"/>
      <c r="EF52" s="2"/>
    </row>
    <row r="53" ht="12.75" customHeight="1">
      <c r="A53" s="191"/>
      <c r="B53" s="51"/>
      <c r="C53" s="51"/>
      <c r="D53" s="51"/>
      <c r="E53" s="51"/>
      <c r="F53" s="51"/>
      <c r="G53" s="51"/>
      <c r="H53" s="51"/>
      <c r="I53" s="51"/>
      <c r="J53" s="51"/>
      <c r="K53" s="51"/>
      <c r="L53" s="51"/>
      <c r="M53" s="51"/>
      <c r="N53" s="51"/>
      <c r="O53" s="51"/>
      <c r="P53" s="167"/>
      <c r="Q53" s="2"/>
      <c r="R53" s="191"/>
      <c r="S53" s="51"/>
      <c r="T53" s="51"/>
      <c r="U53" s="51"/>
      <c r="V53" s="51"/>
      <c r="W53" s="51"/>
      <c r="X53" s="51"/>
      <c r="Y53" s="51"/>
      <c r="Z53" s="51"/>
      <c r="AA53" s="51"/>
      <c r="AB53" s="51"/>
      <c r="AC53" s="51"/>
      <c r="AD53" s="51"/>
      <c r="AE53" s="51"/>
      <c r="AF53" s="51"/>
      <c r="AG53" s="167"/>
      <c r="AH53" s="2"/>
      <c r="AI53" s="191"/>
      <c r="AJ53" s="51"/>
      <c r="AK53" s="51"/>
      <c r="AL53" s="51"/>
      <c r="AM53" s="51"/>
      <c r="AN53" s="51"/>
      <c r="AO53" s="51"/>
      <c r="AP53" s="51"/>
      <c r="AQ53" s="51"/>
      <c r="AR53" s="51"/>
      <c r="AS53" s="51"/>
      <c r="AT53" s="51"/>
      <c r="AU53" s="51"/>
      <c r="AV53" s="51"/>
      <c r="AW53" s="51"/>
      <c r="AX53" s="167"/>
      <c r="AY53" s="2"/>
      <c r="AZ53" s="191"/>
      <c r="BA53" s="51"/>
      <c r="BB53" s="51"/>
      <c r="BC53" s="51"/>
      <c r="BD53" s="51"/>
      <c r="BE53" s="51"/>
      <c r="BF53" s="51"/>
      <c r="BG53" s="51"/>
      <c r="BH53" s="51"/>
      <c r="BI53" s="51"/>
      <c r="BJ53" s="51"/>
      <c r="BK53" s="51"/>
      <c r="BL53" s="51"/>
      <c r="BM53" s="51"/>
      <c r="BN53" s="51"/>
      <c r="BO53" s="167"/>
      <c r="BP53" s="2"/>
      <c r="BQ53" s="191"/>
      <c r="BR53" s="51"/>
      <c r="BS53" s="51"/>
      <c r="BT53" s="51"/>
      <c r="BU53" s="51"/>
      <c r="BV53" s="51"/>
      <c r="BW53" s="51"/>
      <c r="BX53" s="51"/>
      <c r="BY53" s="51"/>
      <c r="BZ53" s="51"/>
      <c r="CA53" s="51"/>
      <c r="CB53" s="51"/>
      <c r="CC53" s="51"/>
      <c r="CD53" s="51"/>
      <c r="CE53" s="51"/>
      <c r="CF53" s="167"/>
      <c r="CG53" s="2"/>
      <c r="CH53" s="191"/>
      <c r="CI53" s="51"/>
      <c r="CJ53" s="51"/>
      <c r="CK53" s="51"/>
      <c r="CL53" s="51"/>
      <c r="CM53" s="51"/>
      <c r="CN53" s="51"/>
      <c r="CO53" s="51"/>
      <c r="CP53" s="51"/>
      <c r="CQ53" s="51"/>
      <c r="CR53" s="51"/>
      <c r="CS53" s="51"/>
      <c r="CT53" s="51"/>
      <c r="CU53" s="51"/>
      <c r="CV53" s="51"/>
      <c r="CW53" s="167"/>
      <c r="CX53" s="2"/>
      <c r="CY53" s="191"/>
      <c r="CZ53" s="51"/>
      <c r="DA53" s="51"/>
      <c r="DB53" s="51"/>
      <c r="DC53" s="51"/>
      <c r="DD53" s="51"/>
      <c r="DE53" s="51"/>
      <c r="DF53" s="51"/>
      <c r="DG53" s="51"/>
      <c r="DH53" s="51"/>
      <c r="DI53" s="51"/>
      <c r="DJ53" s="51"/>
      <c r="DK53" s="51"/>
      <c r="DL53" s="51"/>
      <c r="DM53" s="51"/>
      <c r="DN53" s="167"/>
      <c r="DO53" s="2"/>
      <c r="DP53" s="191"/>
      <c r="DQ53" s="51"/>
      <c r="DR53" s="51"/>
      <c r="DS53" s="51"/>
      <c r="DT53" s="51"/>
      <c r="DU53" s="51"/>
      <c r="DV53" s="51"/>
      <c r="DW53" s="51"/>
      <c r="DX53" s="51"/>
      <c r="DY53" s="51"/>
      <c r="DZ53" s="51"/>
      <c r="EA53" s="51"/>
      <c r="EB53" s="51"/>
      <c r="EC53" s="51"/>
      <c r="ED53" s="51"/>
      <c r="EE53" s="167"/>
      <c r="EF53" s="2"/>
    </row>
    <row r="54" ht="12.75" customHeight="1">
      <c r="A54" s="191"/>
      <c r="B54" s="51"/>
      <c r="C54" s="51"/>
      <c r="D54" s="51"/>
      <c r="E54" s="51"/>
      <c r="F54" s="51"/>
      <c r="G54" s="51"/>
      <c r="H54" s="51"/>
      <c r="I54" s="51"/>
      <c r="J54" s="51"/>
      <c r="K54" s="51"/>
      <c r="L54" s="51"/>
      <c r="M54" s="51"/>
      <c r="N54" s="51"/>
      <c r="O54" s="51"/>
      <c r="P54" s="167"/>
      <c r="Q54" s="2"/>
      <c r="R54" s="191"/>
      <c r="S54" s="51"/>
      <c r="T54" s="51"/>
      <c r="U54" s="51"/>
      <c r="V54" s="51"/>
      <c r="W54" s="51"/>
      <c r="X54" s="51"/>
      <c r="Y54" s="51"/>
      <c r="Z54" s="51"/>
      <c r="AA54" s="51"/>
      <c r="AB54" s="51"/>
      <c r="AC54" s="51"/>
      <c r="AD54" s="51"/>
      <c r="AE54" s="51"/>
      <c r="AF54" s="51"/>
      <c r="AG54" s="167"/>
      <c r="AH54" s="2"/>
      <c r="AI54" s="191"/>
      <c r="AJ54" s="51"/>
      <c r="AK54" s="51"/>
      <c r="AL54" s="51"/>
      <c r="AM54" s="51"/>
      <c r="AN54" s="51"/>
      <c r="AO54" s="51"/>
      <c r="AP54" s="51"/>
      <c r="AQ54" s="51"/>
      <c r="AR54" s="51"/>
      <c r="AS54" s="51"/>
      <c r="AT54" s="51"/>
      <c r="AU54" s="51"/>
      <c r="AV54" s="51"/>
      <c r="AW54" s="51"/>
      <c r="AX54" s="167"/>
      <c r="AY54" s="2"/>
      <c r="AZ54" s="191"/>
      <c r="BA54" s="51"/>
      <c r="BB54" s="51"/>
      <c r="BC54" s="51"/>
      <c r="BD54" s="51"/>
      <c r="BE54" s="51"/>
      <c r="BF54" s="51"/>
      <c r="BG54" s="51"/>
      <c r="BH54" s="51"/>
      <c r="BI54" s="51"/>
      <c r="BJ54" s="51"/>
      <c r="BK54" s="51"/>
      <c r="BL54" s="51"/>
      <c r="BM54" s="51"/>
      <c r="BN54" s="51"/>
      <c r="BO54" s="167"/>
      <c r="BP54" s="2"/>
      <c r="BQ54" s="191"/>
      <c r="BR54" s="51"/>
      <c r="BS54" s="51"/>
      <c r="BT54" s="51"/>
      <c r="BU54" s="51"/>
      <c r="BV54" s="51"/>
      <c r="BW54" s="51"/>
      <c r="BX54" s="51"/>
      <c r="BY54" s="51"/>
      <c r="BZ54" s="51"/>
      <c r="CA54" s="51"/>
      <c r="CB54" s="51"/>
      <c r="CC54" s="51"/>
      <c r="CD54" s="51"/>
      <c r="CE54" s="51"/>
      <c r="CF54" s="167"/>
      <c r="CG54" s="2"/>
      <c r="CH54" s="191"/>
      <c r="CI54" s="51"/>
      <c r="CJ54" s="51"/>
      <c r="CK54" s="51"/>
      <c r="CL54" s="51"/>
      <c r="CM54" s="51"/>
      <c r="CN54" s="51"/>
      <c r="CO54" s="51"/>
      <c r="CP54" s="51"/>
      <c r="CQ54" s="51"/>
      <c r="CR54" s="51"/>
      <c r="CS54" s="51"/>
      <c r="CT54" s="51"/>
      <c r="CU54" s="51"/>
      <c r="CV54" s="51"/>
      <c r="CW54" s="167"/>
      <c r="CX54" s="2"/>
      <c r="CY54" s="191"/>
      <c r="CZ54" s="51"/>
      <c r="DA54" s="51"/>
      <c r="DB54" s="51"/>
      <c r="DC54" s="51"/>
      <c r="DD54" s="51"/>
      <c r="DE54" s="51"/>
      <c r="DF54" s="51"/>
      <c r="DG54" s="51"/>
      <c r="DH54" s="51"/>
      <c r="DI54" s="51"/>
      <c r="DJ54" s="51"/>
      <c r="DK54" s="51"/>
      <c r="DL54" s="51"/>
      <c r="DM54" s="51"/>
      <c r="DN54" s="167"/>
      <c r="DO54" s="2"/>
      <c r="DP54" s="191"/>
      <c r="DQ54" s="51"/>
      <c r="DR54" s="51"/>
      <c r="DS54" s="51"/>
      <c r="DT54" s="51"/>
      <c r="DU54" s="51"/>
      <c r="DV54" s="51"/>
      <c r="DW54" s="51"/>
      <c r="DX54" s="51"/>
      <c r="DY54" s="51"/>
      <c r="DZ54" s="51"/>
      <c r="EA54" s="51"/>
      <c r="EB54" s="51"/>
      <c r="EC54" s="51"/>
      <c r="ED54" s="51"/>
      <c r="EE54" s="167"/>
      <c r="EF54" s="2"/>
    </row>
    <row r="55" ht="12.75" customHeight="1">
      <c r="A55" s="191"/>
      <c r="B55" s="51"/>
      <c r="C55" s="51"/>
      <c r="D55" s="51"/>
      <c r="E55" s="51"/>
      <c r="F55" s="51"/>
      <c r="G55" s="51"/>
      <c r="H55" s="51"/>
      <c r="I55" s="51"/>
      <c r="J55" s="51"/>
      <c r="K55" s="51"/>
      <c r="L55" s="51"/>
      <c r="M55" s="51"/>
      <c r="N55" s="51"/>
      <c r="O55" s="51"/>
      <c r="P55" s="167"/>
      <c r="Q55" s="2"/>
      <c r="R55" s="191"/>
      <c r="S55" s="51"/>
      <c r="T55" s="51"/>
      <c r="U55" s="51"/>
      <c r="V55" s="51"/>
      <c r="W55" s="51"/>
      <c r="X55" s="51"/>
      <c r="Y55" s="51"/>
      <c r="Z55" s="51"/>
      <c r="AA55" s="51"/>
      <c r="AB55" s="51"/>
      <c r="AC55" s="51"/>
      <c r="AD55" s="51"/>
      <c r="AE55" s="51"/>
      <c r="AF55" s="51"/>
      <c r="AG55" s="167"/>
      <c r="AH55" s="2"/>
      <c r="AI55" s="191"/>
      <c r="AJ55" s="51"/>
      <c r="AK55" s="51"/>
      <c r="AL55" s="51"/>
      <c r="AM55" s="51"/>
      <c r="AN55" s="51"/>
      <c r="AO55" s="51"/>
      <c r="AP55" s="51"/>
      <c r="AQ55" s="51"/>
      <c r="AR55" s="51"/>
      <c r="AS55" s="51"/>
      <c r="AT55" s="51"/>
      <c r="AU55" s="51"/>
      <c r="AV55" s="51"/>
      <c r="AW55" s="51"/>
      <c r="AX55" s="167"/>
      <c r="AY55" s="2"/>
      <c r="AZ55" s="191"/>
      <c r="BA55" s="51"/>
      <c r="BB55" s="51"/>
      <c r="BC55" s="51"/>
      <c r="BD55" s="51"/>
      <c r="BE55" s="51"/>
      <c r="BF55" s="51"/>
      <c r="BG55" s="51"/>
      <c r="BH55" s="51"/>
      <c r="BI55" s="51"/>
      <c r="BJ55" s="51"/>
      <c r="BK55" s="51"/>
      <c r="BL55" s="51"/>
      <c r="BM55" s="51"/>
      <c r="BN55" s="51"/>
      <c r="BO55" s="167"/>
      <c r="BP55" s="2"/>
      <c r="BQ55" s="191"/>
      <c r="BR55" s="51"/>
      <c r="BS55" s="51"/>
      <c r="BT55" s="51"/>
      <c r="BU55" s="51"/>
      <c r="BV55" s="51"/>
      <c r="BW55" s="51"/>
      <c r="BX55" s="51"/>
      <c r="BY55" s="51"/>
      <c r="BZ55" s="51"/>
      <c r="CA55" s="51"/>
      <c r="CB55" s="51"/>
      <c r="CC55" s="51"/>
      <c r="CD55" s="51"/>
      <c r="CE55" s="51"/>
      <c r="CF55" s="167"/>
      <c r="CG55" s="2"/>
      <c r="CH55" s="191"/>
      <c r="CI55" s="51"/>
      <c r="CJ55" s="51"/>
      <c r="CK55" s="51"/>
      <c r="CL55" s="51"/>
      <c r="CM55" s="51"/>
      <c r="CN55" s="51"/>
      <c r="CO55" s="51"/>
      <c r="CP55" s="51"/>
      <c r="CQ55" s="51"/>
      <c r="CR55" s="51"/>
      <c r="CS55" s="51"/>
      <c r="CT55" s="51"/>
      <c r="CU55" s="51"/>
      <c r="CV55" s="51"/>
      <c r="CW55" s="167"/>
      <c r="CX55" s="2"/>
      <c r="CY55" s="191"/>
      <c r="CZ55" s="51"/>
      <c r="DA55" s="51"/>
      <c r="DB55" s="51"/>
      <c r="DC55" s="51"/>
      <c r="DD55" s="51"/>
      <c r="DE55" s="51"/>
      <c r="DF55" s="51"/>
      <c r="DG55" s="51"/>
      <c r="DH55" s="51"/>
      <c r="DI55" s="51"/>
      <c r="DJ55" s="51"/>
      <c r="DK55" s="51"/>
      <c r="DL55" s="51"/>
      <c r="DM55" s="51"/>
      <c r="DN55" s="167"/>
      <c r="DO55" s="2"/>
      <c r="DP55" s="191"/>
      <c r="DQ55" s="51"/>
      <c r="DR55" s="51"/>
      <c r="DS55" s="51"/>
      <c r="DT55" s="51"/>
      <c r="DU55" s="51"/>
      <c r="DV55" s="51"/>
      <c r="DW55" s="51"/>
      <c r="DX55" s="51"/>
      <c r="DY55" s="51"/>
      <c r="DZ55" s="51"/>
      <c r="EA55" s="51"/>
      <c r="EB55" s="51"/>
      <c r="EC55" s="51"/>
      <c r="ED55" s="51"/>
      <c r="EE55" s="167"/>
      <c r="EF55" s="2"/>
    </row>
    <row r="56" ht="12.75" customHeight="1">
      <c r="A56" s="191"/>
      <c r="B56" s="51"/>
      <c r="C56" s="51"/>
      <c r="D56" s="51"/>
      <c r="E56" s="51"/>
      <c r="F56" s="51"/>
      <c r="G56" s="51"/>
      <c r="H56" s="51"/>
      <c r="I56" s="51"/>
      <c r="J56" s="51"/>
      <c r="K56" s="51"/>
      <c r="L56" s="51"/>
      <c r="M56" s="51"/>
      <c r="N56" s="51"/>
      <c r="O56" s="51"/>
      <c r="P56" s="167"/>
      <c r="Q56" s="2"/>
      <c r="R56" s="191"/>
      <c r="S56" s="51"/>
      <c r="T56" s="51"/>
      <c r="U56" s="51"/>
      <c r="V56" s="51"/>
      <c r="W56" s="51"/>
      <c r="X56" s="51"/>
      <c r="Y56" s="51"/>
      <c r="Z56" s="51"/>
      <c r="AA56" s="51"/>
      <c r="AB56" s="51"/>
      <c r="AC56" s="51"/>
      <c r="AD56" s="51"/>
      <c r="AE56" s="51"/>
      <c r="AF56" s="51"/>
      <c r="AG56" s="167"/>
      <c r="AH56" s="2"/>
      <c r="AI56" s="191"/>
      <c r="AJ56" s="51"/>
      <c r="AK56" s="51"/>
      <c r="AL56" s="51"/>
      <c r="AM56" s="51"/>
      <c r="AN56" s="51"/>
      <c r="AO56" s="51"/>
      <c r="AP56" s="51"/>
      <c r="AQ56" s="51"/>
      <c r="AR56" s="51"/>
      <c r="AS56" s="51"/>
      <c r="AT56" s="51"/>
      <c r="AU56" s="51"/>
      <c r="AV56" s="51"/>
      <c r="AW56" s="51"/>
      <c r="AX56" s="167"/>
      <c r="AY56" s="2"/>
      <c r="AZ56" s="191"/>
      <c r="BA56" s="51"/>
      <c r="BB56" s="51"/>
      <c r="BC56" s="51"/>
      <c r="BD56" s="51"/>
      <c r="BE56" s="51"/>
      <c r="BF56" s="51"/>
      <c r="BG56" s="51"/>
      <c r="BH56" s="51"/>
      <c r="BI56" s="51"/>
      <c r="BJ56" s="51"/>
      <c r="BK56" s="51"/>
      <c r="BL56" s="51"/>
      <c r="BM56" s="51"/>
      <c r="BN56" s="51"/>
      <c r="BO56" s="167"/>
      <c r="BP56" s="2"/>
      <c r="BQ56" s="191"/>
      <c r="BR56" s="51"/>
      <c r="BS56" s="51"/>
      <c r="BT56" s="51"/>
      <c r="BU56" s="51"/>
      <c r="BV56" s="51"/>
      <c r="BW56" s="51"/>
      <c r="BX56" s="51"/>
      <c r="BY56" s="51"/>
      <c r="BZ56" s="51"/>
      <c r="CA56" s="51"/>
      <c r="CB56" s="51"/>
      <c r="CC56" s="51"/>
      <c r="CD56" s="51"/>
      <c r="CE56" s="51"/>
      <c r="CF56" s="167"/>
      <c r="CG56" s="2"/>
      <c r="CH56" s="191"/>
      <c r="CI56" s="51"/>
      <c r="CJ56" s="51"/>
      <c r="CK56" s="51"/>
      <c r="CL56" s="51"/>
      <c r="CM56" s="51"/>
      <c r="CN56" s="51"/>
      <c r="CO56" s="51"/>
      <c r="CP56" s="51"/>
      <c r="CQ56" s="51"/>
      <c r="CR56" s="51"/>
      <c r="CS56" s="51"/>
      <c r="CT56" s="51"/>
      <c r="CU56" s="51"/>
      <c r="CV56" s="51"/>
      <c r="CW56" s="167"/>
      <c r="CX56" s="2"/>
      <c r="CY56" s="191"/>
      <c r="CZ56" s="51"/>
      <c r="DA56" s="51"/>
      <c r="DB56" s="51"/>
      <c r="DC56" s="51"/>
      <c r="DD56" s="51"/>
      <c r="DE56" s="51"/>
      <c r="DF56" s="51"/>
      <c r="DG56" s="51"/>
      <c r="DH56" s="51"/>
      <c r="DI56" s="51"/>
      <c r="DJ56" s="51"/>
      <c r="DK56" s="51"/>
      <c r="DL56" s="51"/>
      <c r="DM56" s="51"/>
      <c r="DN56" s="167"/>
      <c r="DO56" s="2"/>
      <c r="DP56" s="191"/>
      <c r="DQ56" s="51"/>
      <c r="DR56" s="51"/>
      <c r="DS56" s="51"/>
      <c r="DT56" s="51"/>
      <c r="DU56" s="51"/>
      <c r="DV56" s="51"/>
      <c r="DW56" s="51"/>
      <c r="DX56" s="51"/>
      <c r="DY56" s="51"/>
      <c r="DZ56" s="51"/>
      <c r="EA56" s="51"/>
      <c r="EB56" s="51"/>
      <c r="EC56" s="51"/>
      <c r="ED56" s="51"/>
      <c r="EE56" s="167"/>
      <c r="EF56" s="2"/>
    </row>
    <row r="57" ht="12.75" customHeight="1">
      <c r="A57" s="191"/>
      <c r="B57" s="51"/>
      <c r="C57" s="51"/>
      <c r="D57" s="51"/>
      <c r="E57" s="51"/>
      <c r="F57" s="51"/>
      <c r="G57" s="51"/>
      <c r="H57" s="51"/>
      <c r="I57" s="51"/>
      <c r="J57" s="51"/>
      <c r="K57" s="51"/>
      <c r="L57" s="51"/>
      <c r="M57" s="51"/>
      <c r="N57" s="51"/>
      <c r="O57" s="51"/>
      <c r="P57" s="167"/>
      <c r="Q57" s="2"/>
      <c r="R57" s="191"/>
      <c r="S57" s="51"/>
      <c r="T57" s="51"/>
      <c r="U57" s="51"/>
      <c r="V57" s="51"/>
      <c r="W57" s="51"/>
      <c r="X57" s="51"/>
      <c r="Y57" s="51"/>
      <c r="Z57" s="51"/>
      <c r="AA57" s="51"/>
      <c r="AB57" s="51"/>
      <c r="AC57" s="51"/>
      <c r="AD57" s="51"/>
      <c r="AE57" s="51"/>
      <c r="AF57" s="51"/>
      <c r="AG57" s="167"/>
      <c r="AH57" s="2"/>
      <c r="AI57" s="191"/>
      <c r="AJ57" s="51"/>
      <c r="AK57" s="51"/>
      <c r="AL57" s="51"/>
      <c r="AM57" s="51"/>
      <c r="AN57" s="51"/>
      <c r="AO57" s="51"/>
      <c r="AP57" s="51"/>
      <c r="AQ57" s="51"/>
      <c r="AR57" s="51"/>
      <c r="AS57" s="51"/>
      <c r="AT57" s="51"/>
      <c r="AU57" s="51"/>
      <c r="AV57" s="51"/>
      <c r="AW57" s="51"/>
      <c r="AX57" s="167"/>
      <c r="AY57" s="2"/>
      <c r="AZ57" s="191"/>
      <c r="BA57" s="51"/>
      <c r="BB57" s="51"/>
      <c r="BC57" s="51"/>
      <c r="BD57" s="51"/>
      <c r="BE57" s="51"/>
      <c r="BF57" s="51"/>
      <c r="BG57" s="51"/>
      <c r="BH57" s="51"/>
      <c r="BI57" s="51"/>
      <c r="BJ57" s="51"/>
      <c r="BK57" s="51"/>
      <c r="BL57" s="51"/>
      <c r="BM57" s="51"/>
      <c r="BN57" s="51"/>
      <c r="BO57" s="167"/>
      <c r="BP57" s="2"/>
      <c r="BQ57" s="191"/>
      <c r="BR57" s="51"/>
      <c r="BS57" s="51"/>
      <c r="BT57" s="51"/>
      <c r="BU57" s="51"/>
      <c r="BV57" s="51"/>
      <c r="BW57" s="51"/>
      <c r="BX57" s="51"/>
      <c r="BY57" s="51"/>
      <c r="BZ57" s="51"/>
      <c r="CA57" s="51"/>
      <c r="CB57" s="51"/>
      <c r="CC57" s="51"/>
      <c r="CD57" s="51"/>
      <c r="CE57" s="51"/>
      <c r="CF57" s="167"/>
      <c r="CG57" s="2"/>
      <c r="CH57" s="191"/>
      <c r="CI57" s="51"/>
      <c r="CJ57" s="51"/>
      <c r="CK57" s="51"/>
      <c r="CL57" s="51"/>
      <c r="CM57" s="51"/>
      <c r="CN57" s="51"/>
      <c r="CO57" s="51"/>
      <c r="CP57" s="51"/>
      <c r="CQ57" s="51"/>
      <c r="CR57" s="51"/>
      <c r="CS57" s="51"/>
      <c r="CT57" s="51"/>
      <c r="CU57" s="51"/>
      <c r="CV57" s="51"/>
      <c r="CW57" s="167"/>
      <c r="CX57" s="2"/>
      <c r="CY57" s="191"/>
      <c r="CZ57" s="51"/>
      <c r="DA57" s="51"/>
      <c r="DB57" s="51"/>
      <c r="DC57" s="51"/>
      <c r="DD57" s="51"/>
      <c r="DE57" s="51"/>
      <c r="DF57" s="51"/>
      <c r="DG57" s="51"/>
      <c r="DH57" s="51"/>
      <c r="DI57" s="51"/>
      <c r="DJ57" s="51"/>
      <c r="DK57" s="51"/>
      <c r="DL57" s="51"/>
      <c r="DM57" s="51"/>
      <c r="DN57" s="167"/>
      <c r="DO57" s="2"/>
      <c r="DP57" s="191"/>
      <c r="DQ57" s="51"/>
      <c r="DR57" s="51"/>
      <c r="DS57" s="51"/>
      <c r="DT57" s="51"/>
      <c r="DU57" s="51"/>
      <c r="DV57" s="51"/>
      <c r="DW57" s="51"/>
      <c r="DX57" s="51"/>
      <c r="DY57" s="51"/>
      <c r="DZ57" s="51"/>
      <c r="EA57" s="51"/>
      <c r="EB57" s="51"/>
      <c r="EC57" s="51"/>
      <c r="ED57" s="51"/>
      <c r="EE57" s="167"/>
      <c r="EF57" s="2"/>
    </row>
    <row r="58" ht="12.75" customHeight="1">
      <c r="A58" s="191"/>
      <c r="B58" s="51"/>
      <c r="C58" s="51"/>
      <c r="D58" s="51"/>
      <c r="E58" s="51"/>
      <c r="F58" s="51"/>
      <c r="G58" s="51"/>
      <c r="H58" s="51"/>
      <c r="I58" s="51"/>
      <c r="J58" s="51"/>
      <c r="K58" s="51"/>
      <c r="L58" s="51"/>
      <c r="M58" s="51"/>
      <c r="N58" s="51"/>
      <c r="O58" s="51"/>
      <c r="P58" s="167"/>
      <c r="Q58" s="2"/>
      <c r="R58" s="191"/>
      <c r="S58" s="51"/>
      <c r="T58" s="51"/>
      <c r="U58" s="51"/>
      <c r="V58" s="51"/>
      <c r="W58" s="51"/>
      <c r="X58" s="51"/>
      <c r="Y58" s="51"/>
      <c r="Z58" s="51"/>
      <c r="AA58" s="51"/>
      <c r="AB58" s="51"/>
      <c r="AC58" s="51"/>
      <c r="AD58" s="51"/>
      <c r="AE58" s="51"/>
      <c r="AF58" s="51"/>
      <c r="AG58" s="167"/>
      <c r="AH58" s="2"/>
      <c r="AI58" s="191"/>
      <c r="AJ58" s="51"/>
      <c r="AK58" s="51"/>
      <c r="AL58" s="51"/>
      <c r="AM58" s="51"/>
      <c r="AN58" s="51"/>
      <c r="AO58" s="51"/>
      <c r="AP58" s="51"/>
      <c r="AQ58" s="51"/>
      <c r="AR58" s="51"/>
      <c r="AS58" s="51"/>
      <c r="AT58" s="51"/>
      <c r="AU58" s="51"/>
      <c r="AV58" s="51"/>
      <c r="AW58" s="51"/>
      <c r="AX58" s="167"/>
      <c r="AY58" s="2"/>
      <c r="AZ58" s="191"/>
      <c r="BA58" s="51"/>
      <c r="BB58" s="51"/>
      <c r="BC58" s="51"/>
      <c r="BD58" s="51"/>
      <c r="BE58" s="51"/>
      <c r="BF58" s="51"/>
      <c r="BG58" s="51"/>
      <c r="BH58" s="51"/>
      <c r="BI58" s="51"/>
      <c r="BJ58" s="51"/>
      <c r="BK58" s="51"/>
      <c r="BL58" s="51"/>
      <c r="BM58" s="51"/>
      <c r="BN58" s="51"/>
      <c r="BO58" s="167"/>
      <c r="BP58" s="2"/>
      <c r="BQ58" s="191"/>
      <c r="BR58" s="51"/>
      <c r="BS58" s="51"/>
      <c r="BT58" s="51"/>
      <c r="BU58" s="51"/>
      <c r="BV58" s="51"/>
      <c r="BW58" s="51"/>
      <c r="BX58" s="51"/>
      <c r="BY58" s="51"/>
      <c r="BZ58" s="51"/>
      <c r="CA58" s="51"/>
      <c r="CB58" s="51"/>
      <c r="CC58" s="51"/>
      <c r="CD58" s="51"/>
      <c r="CE58" s="51"/>
      <c r="CF58" s="167"/>
      <c r="CG58" s="2"/>
      <c r="CH58" s="191"/>
      <c r="CI58" s="51"/>
      <c r="CJ58" s="51"/>
      <c r="CK58" s="51"/>
      <c r="CL58" s="51"/>
      <c r="CM58" s="51"/>
      <c r="CN58" s="51"/>
      <c r="CO58" s="51"/>
      <c r="CP58" s="51"/>
      <c r="CQ58" s="51"/>
      <c r="CR58" s="51"/>
      <c r="CS58" s="51"/>
      <c r="CT58" s="51"/>
      <c r="CU58" s="51"/>
      <c r="CV58" s="51"/>
      <c r="CW58" s="167"/>
      <c r="CX58" s="2"/>
      <c r="CY58" s="191"/>
      <c r="CZ58" s="51"/>
      <c r="DA58" s="51"/>
      <c r="DB58" s="51"/>
      <c r="DC58" s="51"/>
      <c r="DD58" s="51"/>
      <c r="DE58" s="51"/>
      <c r="DF58" s="51"/>
      <c r="DG58" s="51"/>
      <c r="DH58" s="51"/>
      <c r="DI58" s="51"/>
      <c r="DJ58" s="51"/>
      <c r="DK58" s="51"/>
      <c r="DL58" s="51"/>
      <c r="DM58" s="51"/>
      <c r="DN58" s="167"/>
      <c r="DO58" s="2"/>
      <c r="DP58" s="191"/>
      <c r="DQ58" s="51"/>
      <c r="DR58" s="51"/>
      <c r="DS58" s="51"/>
      <c r="DT58" s="51"/>
      <c r="DU58" s="51"/>
      <c r="DV58" s="51"/>
      <c r="DW58" s="51"/>
      <c r="DX58" s="51"/>
      <c r="DY58" s="51"/>
      <c r="DZ58" s="51"/>
      <c r="EA58" s="51"/>
      <c r="EB58" s="51"/>
      <c r="EC58" s="51"/>
      <c r="ED58" s="51"/>
      <c r="EE58" s="167"/>
      <c r="EF58" s="2"/>
    </row>
    <row r="59" ht="12.75" customHeight="1">
      <c r="A59" s="191"/>
      <c r="B59" s="51"/>
      <c r="C59" s="51"/>
      <c r="D59" s="51"/>
      <c r="E59" s="51"/>
      <c r="F59" s="51"/>
      <c r="G59" s="51"/>
      <c r="H59" s="51"/>
      <c r="I59" s="51"/>
      <c r="J59" s="51"/>
      <c r="K59" s="51"/>
      <c r="L59" s="51"/>
      <c r="M59" s="51"/>
      <c r="N59" s="51"/>
      <c r="O59" s="51"/>
      <c r="P59" s="167"/>
      <c r="Q59" s="2"/>
      <c r="R59" s="191"/>
      <c r="S59" s="51"/>
      <c r="T59" s="51"/>
      <c r="U59" s="51"/>
      <c r="V59" s="51"/>
      <c r="W59" s="51"/>
      <c r="X59" s="51"/>
      <c r="Y59" s="51"/>
      <c r="Z59" s="51"/>
      <c r="AA59" s="51"/>
      <c r="AB59" s="51"/>
      <c r="AC59" s="51"/>
      <c r="AD59" s="51"/>
      <c r="AE59" s="51"/>
      <c r="AF59" s="51"/>
      <c r="AG59" s="167"/>
      <c r="AH59" s="2"/>
      <c r="AI59" s="191"/>
      <c r="AJ59" s="51"/>
      <c r="AK59" s="51"/>
      <c r="AL59" s="51"/>
      <c r="AM59" s="51"/>
      <c r="AN59" s="51"/>
      <c r="AO59" s="51"/>
      <c r="AP59" s="51"/>
      <c r="AQ59" s="51"/>
      <c r="AR59" s="51"/>
      <c r="AS59" s="51"/>
      <c r="AT59" s="51"/>
      <c r="AU59" s="51"/>
      <c r="AV59" s="51"/>
      <c r="AW59" s="51"/>
      <c r="AX59" s="167"/>
      <c r="AY59" s="2"/>
      <c r="AZ59" s="191"/>
      <c r="BA59" s="51"/>
      <c r="BB59" s="51"/>
      <c r="BC59" s="51"/>
      <c r="BD59" s="51"/>
      <c r="BE59" s="51"/>
      <c r="BF59" s="51"/>
      <c r="BG59" s="51"/>
      <c r="BH59" s="51"/>
      <c r="BI59" s="51"/>
      <c r="BJ59" s="51"/>
      <c r="BK59" s="51"/>
      <c r="BL59" s="51"/>
      <c r="BM59" s="51"/>
      <c r="BN59" s="51"/>
      <c r="BO59" s="167"/>
      <c r="BP59" s="2"/>
      <c r="BQ59" s="191"/>
      <c r="BR59" s="51"/>
      <c r="BS59" s="51"/>
      <c r="BT59" s="51"/>
      <c r="BU59" s="51"/>
      <c r="BV59" s="51"/>
      <c r="BW59" s="51"/>
      <c r="BX59" s="51"/>
      <c r="BY59" s="51"/>
      <c r="BZ59" s="51"/>
      <c r="CA59" s="51"/>
      <c r="CB59" s="51"/>
      <c r="CC59" s="51"/>
      <c r="CD59" s="51"/>
      <c r="CE59" s="51"/>
      <c r="CF59" s="167"/>
      <c r="CG59" s="2"/>
      <c r="CH59" s="191"/>
      <c r="CI59" s="51"/>
      <c r="CJ59" s="51"/>
      <c r="CK59" s="51"/>
      <c r="CL59" s="51"/>
      <c r="CM59" s="51"/>
      <c r="CN59" s="51"/>
      <c r="CO59" s="51"/>
      <c r="CP59" s="51"/>
      <c r="CQ59" s="51"/>
      <c r="CR59" s="51"/>
      <c r="CS59" s="51"/>
      <c r="CT59" s="51"/>
      <c r="CU59" s="51"/>
      <c r="CV59" s="51"/>
      <c r="CW59" s="167"/>
      <c r="CX59" s="2"/>
      <c r="CY59" s="191"/>
      <c r="CZ59" s="51"/>
      <c r="DA59" s="51"/>
      <c r="DB59" s="51"/>
      <c r="DC59" s="51"/>
      <c r="DD59" s="51"/>
      <c r="DE59" s="51"/>
      <c r="DF59" s="51"/>
      <c r="DG59" s="51"/>
      <c r="DH59" s="51"/>
      <c r="DI59" s="51"/>
      <c r="DJ59" s="51"/>
      <c r="DK59" s="51"/>
      <c r="DL59" s="51"/>
      <c r="DM59" s="51"/>
      <c r="DN59" s="167"/>
      <c r="DO59" s="2"/>
      <c r="DP59" s="191"/>
      <c r="DQ59" s="51"/>
      <c r="DR59" s="51"/>
      <c r="DS59" s="51"/>
      <c r="DT59" s="51"/>
      <c r="DU59" s="51"/>
      <c r="DV59" s="51"/>
      <c r="DW59" s="51"/>
      <c r="DX59" s="51"/>
      <c r="DY59" s="51"/>
      <c r="DZ59" s="51"/>
      <c r="EA59" s="51"/>
      <c r="EB59" s="51"/>
      <c r="EC59" s="51"/>
      <c r="ED59" s="51"/>
      <c r="EE59" s="167"/>
      <c r="EF59" s="2"/>
    </row>
    <row r="60" ht="12.75" customHeight="1">
      <c r="A60" s="191"/>
      <c r="B60" s="51"/>
      <c r="C60" s="51"/>
      <c r="D60" s="51"/>
      <c r="E60" s="51"/>
      <c r="F60" s="51"/>
      <c r="G60" s="51"/>
      <c r="H60" s="51"/>
      <c r="I60" s="51"/>
      <c r="J60" s="51"/>
      <c r="K60" s="51"/>
      <c r="L60" s="51"/>
      <c r="M60" s="51"/>
      <c r="N60" s="51"/>
      <c r="O60" s="51"/>
      <c r="P60" s="167"/>
      <c r="Q60" s="2"/>
      <c r="R60" s="191"/>
      <c r="S60" s="51"/>
      <c r="T60" s="51"/>
      <c r="U60" s="51"/>
      <c r="V60" s="51"/>
      <c r="W60" s="51"/>
      <c r="X60" s="51"/>
      <c r="Y60" s="51"/>
      <c r="Z60" s="51"/>
      <c r="AA60" s="51"/>
      <c r="AB60" s="51"/>
      <c r="AC60" s="51"/>
      <c r="AD60" s="51"/>
      <c r="AE60" s="51"/>
      <c r="AF60" s="51"/>
      <c r="AG60" s="167"/>
      <c r="AH60" s="2"/>
      <c r="AI60" s="191"/>
      <c r="AJ60" s="51"/>
      <c r="AK60" s="51"/>
      <c r="AL60" s="51"/>
      <c r="AM60" s="51"/>
      <c r="AN60" s="51"/>
      <c r="AO60" s="51"/>
      <c r="AP60" s="51"/>
      <c r="AQ60" s="51"/>
      <c r="AR60" s="51"/>
      <c r="AS60" s="51"/>
      <c r="AT60" s="51"/>
      <c r="AU60" s="51"/>
      <c r="AV60" s="51"/>
      <c r="AW60" s="51"/>
      <c r="AX60" s="167"/>
      <c r="AY60" s="2"/>
      <c r="AZ60" s="191"/>
      <c r="BA60" s="51"/>
      <c r="BB60" s="51"/>
      <c r="BC60" s="51"/>
      <c r="BD60" s="51"/>
      <c r="BE60" s="51"/>
      <c r="BF60" s="51"/>
      <c r="BG60" s="51"/>
      <c r="BH60" s="51"/>
      <c r="BI60" s="51"/>
      <c r="BJ60" s="51"/>
      <c r="BK60" s="51"/>
      <c r="BL60" s="51"/>
      <c r="BM60" s="51"/>
      <c r="BN60" s="51"/>
      <c r="BO60" s="167"/>
      <c r="BP60" s="2"/>
      <c r="BQ60" s="191"/>
      <c r="BR60" s="51"/>
      <c r="BS60" s="51"/>
      <c r="BT60" s="51"/>
      <c r="BU60" s="51"/>
      <c r="BV60" s="51"/>
      <c r="BW60" s="51"/>
      <c r="BX60" s="51"/>
      <c r="BY60" s="51"/>
      <c r="BZ60" s="51"/>
      <c r="CA60" s="51"/>
      <c r="CB60" s="51"/>
      <c r="CC60" s="51"/>
      <c r="CD60" s="51"/>
      <c r="CE60" s="51"/>
      <c r="CF60" s="167"/>
      <c r="CG60" s="2"/>
      <c r="CH60" s="191"/>
      <c r="CI60" s="51"/>
      <c r="CJ60" s="51"/>
      <c r="CK60" s="51"/>
      <c r="CL60" s="51"/>
      <c r="CM60" s="51"/>
      <c r="CN60" s="51"/>
      <c r="CO60" s="51"/>
      <c r="CP60" s="51"/>
      <c r="CQ60" s="51"/>
      <c r="CR60" s="51"/>
      <c r="CS60" s="51"/>
      <c r="CT60" s="51"/>
      <c r="CU60" s="51"/>
      <c r="CV60" s="51"/>
      <c r="CW60" s="167"/>
      <c r="CX60" s="2"/>
      <c r="CY60" s="191"/>
      <c r="CZ60" s="51"/>
      <c r="DA60" s="51"/>
      <c r="DB60" s="51"/>
      <c r="DC60" s="51"/>
      <c r="DD60" s="51"/>
      <c r="DE60" s="51"/>
      <c r="DF60" s="51"/>
      <c r="DG60" s="51"/>
      <c r="DH60" s="51"/>
      <c r="DI60" s="51"/>
      <c r="DJ60" s="51"/>
      <c r="DK60" s="51"/>
      <c r="DL60" s="51"/>
      <c r="DM60" s="51"/>
      <c r="DN60" s="167"/>
      <c r="DO60" s="2"/>
      <c r="DP60" s="191"/>
      <c r="DQ60" s="51"/>
      <c r="DR60" s="51"/>
      <c r="DS60" s="51"/>
      <c r="DT60" s="51"/>
      <c r="DU60" s="51"/>
      <c r="DV60" s="51"/>
      <c r="DW60" s="51"/>
      <c r="DX60" s="51"/>
      <c r="DY60" s="51"/>
      <c r="DZ60" s="51"/>
      <c r="EA60" s="51"/>
      <c r="EB60" s="51"/>
      <c r="EC60" s="51"/>
      <c r="ED60" s="51"/>
      <c r="EE60" s="167"/>
      <c r="EF60" s="2"/>
    </row>
    <row r="61" ht="12.75" customHeight="1">
      <c r="A61" s="191"/>
      <c r="B61" s="51"/>
      <c r="C61" s="51"/>
      <c r="D61" s="51"/>
      <c r="E61" s="51"/>
      <c r="F61" s="51"/>
      <c r="G61" s="51"/>
      <c r="H61" s="51"/>
      <c r="I61" s="51"/>
      <c r="J61" s="51"/>
      <c r="K61" s="51"/>
      <c r="L61" s="51"/>
      <c r="M61" s="51"/>
      <c r="N61" s="51"/>
      <c r="O61" s="51"/>
      <c r="P61" s="167"/>
      <c r="Q61" s="2"/>
      <c r="R61" s="191"/>
      <c r="S61" s="51"/>
      <c r="T61" s="51"/>
      <c r="U61" s="51"/>
      <c r="V61" s="51"/>
      <c r="W61" s="51"/>
      <c r="X61" s="51"/>
      <c r="Y61" s="51"/>
      <c r="Z61" s="51"/>
      <c r="AA61" s="51"/>
      <c r="AB61" s="51"/>
      <c r="AC61" s="51"/>
      <c r="AD61" s="51"/>
      <c r="AE61" s="51"/>
      <c r="AF61" s="51"/>
      <c r="AG61" s="167"/>
      <c r="AH61" s="2"/>
      <c r="AI61" s="191"/>
      <c r="AJ61" s="51"/>
      <c r="AK61" s="51"/>
      <c r="AL61" s="51"/>
      <c r="AM61" s="51"/>
      <c r="AN61" s="51"/>
      <c r="AO61" s="51"/>
      <c r="AP61" s="51"/>
      <c r="AQ61" s="51"/>
      <c r="AR61" s="51"/>
      <c r="AS61" s="51"/>
      <c r="AT61" s="51"/>
      <c r="AU61" s="51"/>
      <c r="AV61" s="51"/>
      <c r="AW61" s="51"/>
      <c r="AX61" s="167"/>
      <c r="AY61" s="2"/>
      <c r="AZ61" s="191"/>
      <c r="BA61" s="51"/>
      <c r="BB61" s="51"/>
      <c r="BC61" s="51"/>
      <c r="BD61" s="51"/>
      <c r="BE61" s="51"/>
      <c r="BF61" s="51"/>
      <c r="BG61" s="51"/>
      <c r="BH61" s="51"/>
      <c r="BI61" s="51"/>
      <c r="BJ61" s="51"/>
      <c r="BK61" s="51"/>
      <c r="BL61" s="51"/>
      <c r="BM61" s="51"/>
      <c r="BN61" s="51"/>
      <c r="BO61" s="167"/>
      <c r="BP61" s="2"/>
      <c r="BQ61" s="191"/>
      <c r="BR61" s="51"/>
      <c r="BS61" s="51"/>
      <c r="BT61" s="51"/>
      <c r="BU61" s="51"/>
      <c r="BV61" s="51"/>
      <c r="BW61" s="51"/>
      <c r="BX61" s="51"/>
      <c r="BY61" s="51"/>
      <c r="BZ61" s="51"/>
      <c r="CA61" s="51"/>
      <c r="CB61" s="51"/>
      <c r="CC61" s="51"/>
      <c r="CD61" s="51"/>
      <c r="CE61" s="51"/>
      <c r="CF61" s="167"/>
      <c r="CG61" s="2"/>
      <c r="CH61" s="191"/>
      <c r="CI61" s="51"/>
      <c r="CJ61" s="51"/>
      <c r="CK61" s="51"/>
      <c r="CL61" s="51"/>
      <c r="CM61" s="51"/>
      <c r="CN61" s="51"/>
      <c r="CO61" s="51"/>
      <c r="CP61" s="51"/>
      <c r="CQ61" s="51"/>
      <c r="CR61" s="51"/>
      <c r="CS61" s="51"/>
      <c r="CT61" s="51"/>
      <c r="CU61" s="51"/>
      <c r="CV61" s="51"/>
      <c r="CW61" s="167"/>
      <c r="CX61" s="2"/>
      <c r="CY61" s="191"/>
      <c r="CZ61" s="51"/>
      <c r="DA61" s="51"/>
      <c r="DB61" s="51"/>
      <c r="DC61" s="51"/>
      <c r="DD61" s="51"/>
      <c r="DE61" s="51"/>
      <c r="DF61" s="51"/>
      <c r="DG61" s="51"/>
      <c r="DH61" s="51"/>
      <c r="DI61" s="51"/>
      <c r="DJ61" s="51"/>
      <c r="DK61" s="51"/>
      <c r="DL61" s="51"/>
      <c r="DM61" s="51"/>
      <c r="DN61" s="167"/>
      <c r="DO61" s="2"/>
      <c r="DP61" s="191"/>
      <c r="DQ61" s="51"/>
      <c r="DR61" s="51"/>
      <c r="DS61" s="51"/>
      <c r="DT61" s="51"/>
      <c r="DU61" s="51"/>
      <c r="DV61" s="51"/>
      <c r="DW61" s="51"/>
      <c r="DX61" s="51"/>
      <c r="DY61" s="51"/>
      <c r="DZ61" s="51"/>
      <c r="EA61" s="51"/>
      <c r="EB61" s="51"/>
      <c r="EC61" s="51"/>
      <c r="ED61" s="51"/>
      <c r="EE61" s="167"/>
      <c r="EF61" s="2"/>
    </row>
    <row r="62" ht="12.75" customHeight="1">
      <c r="A62" s="191"/>
      <c r="B62" s="51"/>
      <c r="C62" s="51"/>
      <c r="D62" s="51"/>
      <c r="E62" s="51"/>
      <c r="F62" s="51"/>
      <c r="G62" s="51"/>
      <c r="H62" s="51"/>
      <c r="I62" s="51"/>
      <c r="J62" s="51"/>
      <c r="K62" s="51"/>
      <c r="L62" s="51"/>
      <c r="M62" s="51"/>
      <c r="N62" s="51"/>
      <c r="O62" s="51"/>
      <c r="P62" s="167"/>
      <c r="Q62" s="2"/>
      <c r="R62" s="191"/>
      <c r="S62" s="51"/>
      <c r="T62" s="51"/>
      <c r="U62" s="51"/>
      <c r="V62" s="51"/>
      <c r="W62" s="51"/>
      <c r="X62" s="51"/>
      <c r="Y62" s="51"/>
      <c r="Z62" s="51"/>
      <c r="AA62" s="51"/>
      <c r="AB62" s="51"/>
      <c r="AC62" s="51"/>
      <c r="AD62" s="51"/>
      <c r="AE62" s="51"/>
      <c r="AF62" s="51"/>
      <c r="AG62" s="167"/>
      <c r="AH62" s="2"/>
      <c r="AI62" s="191"/>
      <c r="AJ62" s="51"/>
      <c r="AK62" s="51"/>
      <c r="AL62" s="51"/>
      <c r="AM62" s="51"/>
      <c r="AN62" s="51"/>
      <c r="AO62" s="51"/>
      <c r="AP62" s="51"/>
      <c r="AQ62" s="51"/>
      <c r="AR62" s="51"/>
      <c r="AS62" s="51"/>
      <c r="AT62" s="51"/>
      <c r="AU62" s="51"/>
      <c r="AV62" s="51"/>
      <c r="AW62" s="51"/>
      <c r="AX62" s="167"/>
      <c r="AY62" s="2"/>
      <c r="AZ62" s="191"/>
      <c r="BA62" s="51"/>
      <c r="BB62" s="51"/>
      <c r="BC62" s="51"/>
      <c r="BD62" s="51"/>
      <c r="BE62" s="51"/>
      <c r="BF62" s="51"/>
      <c r="BG62" s="51"/>
      <c r="BH62" s="51"/>
      <c r="BI62" s="51"/>
      <c r="BJ62" s="51"/>
      <c r="BK62" s="51"/>
      <c r="BL62" s="51"/>
      <c r="BM62" s="51"/>
      <c r="BN62" s="51"/>
      <c r="BO62" s="167"/>
      <c r="BP62" s="2"/>
      <c r="BQ62" s="191"/>
      <c r="BR62" s="51"/>
      <c r="BS62" s="51"/>
      <c r="BT62" s="51"/>
      <c r="BU62" s="51"/>
      <c r="BV62" s="51"/>
      <c r="BW62" s="51"/>
      <c r="BX62" s="51"/>
      <c r="BY62" s="51"/>
      <c r="BZ62" s="51"/>
      <c r="CA62" s="51"/>
      <c r="CB62" s="51"/>
      <c r="CC62" s="51"/>
      <c r="CD62" s="51"/>
      <c r="CE62" s="51"/>
      <c r="CF62" s="167"/>
      <c r="CG62" s="2"/>
      <c r="CH62" s="191"/>
      <c r="CI62" s="51"/>
      <c r="CJ62" s="51"/>
      <c r="CK62" s="51"/>
      <c r="CL62" s="51"/>
      <c r="CM62" s="51"/>
      <c r="CN62" s="51"/>
      <c r="CO62" s="51"/>
      <c r="CP62" s="51"/>
      <c r="CQ62" s="51"/>
      <c r="CR62" s="51"/>
      <c r="CS62" s="51"/>
      <c r="CT62" s="51"/>
      <c r="CU62" s="51"/>
      <c r="CV62" s="51"/>
      <c r="CW62" s="167"/>
      <c r="CX62" s="2"/>
      <c r="CY62" s="191"/>
      <c r="CZ62" s="51"/>
      <c r="DA62" s="51"/>
      <c r="DB62" s="51"/>
      <c r="DC62" s="51"/>
      <c r="DD62" s="51"/>
      <c r="DE62" s="51"/>
      <c r="DF62" s="51"/>
      <c r="DG62" s="51"/>
      <c r="DH62" s="51"/>
      <c r="DI62" s="51"/>
      <c r="DJ62" s="51"/>
      <c r="DK62" s="51"/>
      <c r="DL62" s="51"/>
      <c r="DM62" s="51"/>
      <c r="DN62" s="167"/>
      <c r="DO62" s="2"/>
      <c r="DP62" s="191"/>
      <c r="DQ62" s="51"/>
      <c r="DR62" s="51"/>
      <c r="DS62" s="51"/>
      <c r="DT62" s="51"/>
      <c r="DU62" s="51"/>
      <c r="DV62" s="51"/>
      <c r="DW62" s="51"/>
      <c r="DX62" s="51"/>
      <c r="DY62" s="51"/>
      <c r="DZ62" s="51"/>
      <c r="EA62" s="51"/>
      <c r="EB62" s="51"/>
      <c r="EC62" s="51"/>
      <c r="ED62" s="51"/>
      <c r="EE62" s="167"/>
      <c r="EF62" s="2"/>
    </row>
    <row r="63" ht="12.75" customHeight="1">
      <c r="A63" s="191"/>
      <c r="B63" s="51"/>
      <c r="C63" s="51"/>
      <c r="D63" s="51"/>
      <c r="E63" s="51"/>
      <c r="F63" s="51"/>
      <c r="G63" s="51"/>
      <c r="H63" s="51"/>
      <c r="I63" s="51"/>
      <c r="J63" s="51"/>
      <c r="K63" s="51"/>
      <c r="L63" s="51"/>
      <c r="M63" s="51"/>
      <c r="N63" s="51"/>
      <c r="O63" s="51"/>
      <c r="P63" s="167"/>
      <c r="Q63" s="2"/>
      <c r="R63" s="191"/>
      <c r="S63" s="51"/>
      <c r="T63" s="51"/>
      <c r="U63" s="51"/>
      <c r="V63" s="51"/>
      <c r="W63" s="51"/>
      <c r="X63" s="51"/>
      <c r="Y63" s="51"/>
      <c r="Z63" s="51"/>
      <c r="AA63" s="51"/>
      <c r="AB63" s="51"/>
      <c r="AC63" s="51"/>
      <c r="AD63" s="51"/>
      <c r="AE63" s="51"/>
      <c r="AF63" s="51"/>
      <c r="AG63" s="167"/>
      <c r="AH63" s="2"/>
      <c r="AI63" s="191"/>
      <c r="AJ63" s="51"/>
      <c r="AK63" s="51"/>
      <c r="AL63" s="51"/>
      <c r="AM63" s="51"/>
      <c r="AN63" s="51"/>
      <c r="AO63" s="51"/>
      <c r="AP63" s="51"/>
      <c r="AQ63" s="51"/>
      <c r="AR63" s="51"/>
      <c r="AS63" s="51"/>
      <c r="AT63" s="51"/>
      <c r="AU63" s="51"/>
      <c r="AV63" s="51"/>
      <c r="AW63" s="51"/>
      <c r="AX63" s="167"/>
      <c r="AY63" s="2"/>
      <c r="AZ63" s="191"/>
      <c r="BA63" s="51"/>
      <c r="BB63" s="51"/>
      <c r="BC63" s="51"/>
      <c r="BD63" s="51"/>
      <c r="BE63" s="51"/>
      <c r="BF63" s="51"/>
      <c r="BG63" s="51"/>
      <c r="BH63" s="51"/>
      <c r="BI63" s="51"/>
      <c r="BJ63" s="51"/>
      <c r="BK63" s="51"/>
      <c r="BL63" s="51"/>
      <c r="BM63" s="51"/>
      <c r="BN63" s="51"/>
      <c r="BO63" s="167"/>
      <c r="BP63" s="2"/>
      <c r="BQ63" s="191"/>
      <c r="BR63" s="51"/>
      <c r="BS63" s="51"/>
      <c r="BT63" s="51"/>
      <c r="BU63" s="51"/>
      <c r="BV63" s="51"/>
      <c r="BW63" s="51"/>
      <c r="BX63" s="51"/>
      <c r="BY63" s="51"/>
      <c r="BZ63" s="51"/>
      <c r="CA63" s="51"/>
      <c r="CB63" s="51"/>
      <c r="CC63" s="51"/>
      <c r="CD63" s="51"/>
      <c r="CE63" s="51"/>
      <c r="CF63" s="167"/>
      <c r="CG63" s="2"/>
      <c r="CH63" s="191"/>
      <c r="CI63" s="51"/>
      <c r="CJ63" s="51"/>
      <c r="CK63" s="51"/>
      <c r="CL63" s="51"/>
      <c r="CM63" s="51"/>
      <c r="CN63" s="51"/>
      <c r="CO63" s="51"/>
      <c r="CP63" s="51"/>
      <c r="CQ63" s="51"/>
      <c r="CR63" s="51"/>
      <c r="CS63" s="51"/>
      <c r="CT63" s="51"/>
      <c r="CU63" s="51"/>
      <c r="CV63" s="51"/>
      <c r="CW63" s="167"/>
      <c r="CX63" s="2"/>
      <c r="CY63" s="191"/>
      <c r="CZ63" s="51"/>
      <c r="DA63" s="51"/>
      <c r="DB63" s="51"/>
      <c r="DC63" s="51"/>
      <c r="DD63" s="51"/>
      <c r="DE63" s="51"/>
      <c r="DF63" s="51"/>
      <c r="DG63" s="51"/>
      <c r="DH63" s="51"/>
      <c r="DI63" s="51"/>
      <c r="DJ63" s="51"/>
      <c r="DK63" s="51"/>
      <c r="DL63" s="51"/>
      <c r="DM63" s="51"/>
      <c r="DN63" s="167"/>
      <c r="DO63" s="2"/>
      <c r="DP63" s="191"/>
      <c r="DQ63" s="51"/>
      <c r="DR63" s="51"/>
      <c r="DS63" s="51"/>
      <c r="DT63" s="51"/>
      <c r="DU63" s="51"/>
      <c r="DV63" s="51"/>
      <c r="DW63" s="51"/>
      <c r="DX63" s="51"/>
      <c r="DY63" s="51"/>
      <c r="DZ63" s="51"/>
      <c r="EA63" s="51"/>
      <c r="EB63" s="51"/>
      <c r="EC63" s="51"/>
      <c r="ED63" s="51"/>
      <c r="EE63" s="167"/>
      <c r="EF63" s="2"/>
    </row>
    <row r="64" ht="12.75" customHeight="1">
      <c r="A64" s="191"/>
      <c r="B64" s="51"/>
      <c r="C64" s="51"/>
      <c r="D64" s="51"/>
      <c r="E64" s="51"/>
      <c r="F64" s="51"/>
      <c r="G64" s="51"/>
      <c r="H64" s="51"/>
      <c r="I64" s="51"/>
      <c r="J64" s="51"/>
      <c r="K64" s="51"/>
      <c r="L64" s="51"/>
      <c r="M64" s="51"/>
      <c r="N64" s="51"/>
      <c r="O64" s="51"/>
      <c r="P64" s="167"/>
      <c r="Q64" s="2"/>
      <c r="R64" s="191"/>
      <c r="S64" s="51"/>
      <c r="T64" s="51"/>
      <c r="U64" s="51"/>
      <c r="V64" s="51"/>
      <c r="W64" s="51"/>
      <c r="X64" s="51"/>
      <c r="Y64" s="51"/>
      <c r="Z64" s="51"/>
      <c r="AA64" s="51"/>
      <c r="AB64" s="51"/>
      <c r="AC64" s="51"/>
      <c r="AD64" s="51"/>
      <c r="AE64" s="51"/>
      <c r="AF64" s="51"/>
      <c r="AG64" s="167"/>
      <c r="AH64" s="2"/>
      <c r="AI64" s="191"/>
      <c r="AJ64" s="51"/>
      <c r="AK64" s="51"/>
      <c r="AL64" s="51"/>
      <c r="AM64" s="51"/>
      <c r="AN64" s="51"/>
      <c r="AO64" s="51"/>
      <c r="AP64" s="51"/>
      <c r="AQ64" s="51"/>
      <c r="AR64" s="51"/>
      <c r="AS64" s="51"/>
      <c r="AT64" s="51"/>
      <c r="AU64" s="51"/>
      <c r="AV64" s="51"/>
      <c r="AW64" s="51"/>
      <c r="AX64" s="167"/>
      <c r="AY64" s="2"/>
      <c r="AZ64" s="191"/>
      <c r="BA64" s="51"/>
      <c r="BB64" s="51"/>
      <c r="BC64" s="51"/>
      <c r="BD64" s="51"/>
      <c r="BE64" s="51"/>
      <c r="BF64" s="51"/>
      <c r="BG64" s="51"/>
      <c r="BH64" s="51"/>
      <c r="BI64" s="51"/>
      <c r="BJ64" s="51"/>
      <c r="BK64" s="51"/>
      <c r="BL64" s="51"/>
      <c r="BM64" s="51"/>
      <c r="BN64" s="51"/>
      <c r="BO64" s="167"/>
      <c r="BP64" s="2"/>
      <c r="BQ64" s="191"/>
      <c r="BR64" s="51"/>
      <c r="BS64" s="51"/>
      <c r="BT64" s="51"/>
      <c r="BU64" s="51"/>
      <c r="BV64" s="51"/>
      <c r="BW64" s="51"/>
      <c r="BX64" s="51"/>
      <c r="BY64" s="51"/>
      <c r="BZ64" s="51"/>
      <c r="CA64" s="51"/>
      <c r="CB64" s="51"/>
      <c r="CC64" s="51"/>
      <c r="CD64" s="51"/>
      <c r="CE64" s="51"/>
      <c r="CF64" s="167"/>
      <c r="CG64" s="2"/>
      <c r="CH64" s="191"/>
      <c r="CI64" s="51"/>
      <c r="CJ64" s="51"/>
      <c r="CK64" s="51"/>
      <c r="CL64" s="51"/>
      <c r="CM64" s="51"/>
      <c r="CN64" s="51"/>
      <c r="CO64" s="51"/>
      <c r="CP64" s="51"/>
      <c r="CQ64" s="51"/>
      <c r="CR64" s="51"/>
      <c r="CS64" s="51"/>
      <c r="CT64" s="51"/>
      <c r="CU64" s="51"/>
      <c r="CV64" s="51"/>
      <c r="CW64" s="167"/>
      <c r="CX64" s="2"/>
      <c r="CY64" s="191"/>
      <c r="CZ64" s="51"/>
      <c r="DA64" s="51"/>
      <c r="DB64" s="51"/>
      <c r="DC64" s="51"/>
      <c r="DD64" s="51"/>
      <c r="DE64" s="51"/>
      <c r="DF64" s="51"/>
      <c r="DG64" s="51"/>
      <c r="DH64" s="51"/>
      <c r="DI64" s="51"/>
      <c r="DJ64" s="51"/>
      <c r="DK64" s="51"/>
      <c r="DL64" s="51"/>
      <c r="DM64" s="51"/>
      <c r="DN64" s="167"/>
      <c r="DO64" s="2"/>
      <c r="DP64" s="191"/>
      <c r="DQ64" s="51"/>
      <c r="DR64" s="51"/>
      <c r="DS64" s="51"/>
      <c r="DT64" s="51"/>
      <c r="DU64" s="51"/>
      <c r="DV64" s="51"/>
      <c r="DW64" s="51"/>
      <c r="DX64" s="51"/>
      <c r="DY64" s="51"/>
      <c r="DZ64" s="51"/>
      <c r="EA64" s="51"/>
      <c r="EB64" s="51"/>
      <c r="EC64" s="51"/>
      <c r="ED64" s="51"/>
      <c r="EE64" s="167"/>
      <c r="EF64" s="2"/>
    </row>
    <row r="65" ht="12.75" customHeight="1">
      <c r="A65" s="191"/>
      <c r="B65" s="51"/>
      <c r="C65" s="51"/>
      <c r="D65" s="51"/>
      <c r="E65" s="51"/>
      <c r="F65" s="51"/>
      <c r="G65" s="51"/>
      <c r="H65" s="51"/>
      <c r="I65" s="51"/>
      <c r="J65" s="51"/>
      <c r="K65" s="51"/>
      <c r="L65" s="51"/>
      <c r="M65" s="51"/>
      <c r="N65" s="51"/>
      <c r="O65" s="51"/>
      <c r="P65" s="167"/>
      <c r="Q65" s="2"/>
      <c r="R65" s="191"/>
      <c r="S65" s="51"/>
      <c r="T65" s="51"/>
      <c r="U65" s="51"/>
      <c r="V65" s="51"/>
      <c r="W65" s="51"/>
      <c r="X65" s="51"/>
      <c r="Y65" s="51"/>
      <c r="Z65" s="51"/>
      <c r="AA65" s="51"/>
      <c r="AB65" s="51"/>
      <c r="AC65" s="51"/>
      <c r="AD65" s="51"/>
      <c r="AE65" s="51"/>
      <c r="AF65" s="51"/>
      <c r="AG65" s="167"/>
      <c r="AH65" s="2"/>
      <c r="AI65" s="191"/>
      <c r="AJ65" s="51"/>
      <c r="AK65" s="51"/>
      <c r="AL65" s="51"/>
      <c r="AM65" s="51"/>
      <c r="AN65" s="51"/>
      <c r="AO65" s="51"/>
      <c r="AP65" s="51"/>
      <c r="AQ65" s="51"/>
      <c r="AR65" s="51"/>
      <c r="AS65" s="51"/>
      <c r="AT65" s="51"/>
      <c r="AU65" s="51"/>
      <c r="AV65" s="51"/>
      <c r="AW65" s="51"/>
      <c r="AX65" s="167"/>
      <c r="AY65" s="2"/>
      <c r="AZ65" s="191"/>
      <c r="BA65" s="51"/>
      <c r="BB65" s="51"/>
      <c r="BC65" s="51"/>
      <c r="BD65" s="51"/>
      <c r="BE65" s="51"/>
      <c r="BF65" s="51"/>
      <c r="BG65" s="51"/>
      <c r="BH65" s="51"/>
      <c r="BI65" s="51"/>
      <c r="BJ65" s="51"/>
      <c r="BK65" s="51"/>
      <c r="BL65" s="51"/>
      <c r="BM65" s="51"/>
      <c r="BN65" s="51"/>
      <c r="BO65" s="167"/>
      <c r="BP65" s="2"/>
      <c r="BQ65" s="191"/>
      <c r="BR65" s="51"/>
      <c r="BS65" s="51"/>
      <c r="BT65" s="51"/>
      <c r="BU65" s="51"/>
      <c r="BV65" s="51"/>
      <c r="BW65" s="51"/>
      <c r="BX65" s="51"/>
      <c r="BY65" s="51"/>
      <c r="BZ65" s="51"/>
      <c r="CA65" s="51"/>
      <c r="CB65" s="51"/>
      <c r="CC65" s="51"/>
      <c r="CD65" s="51"/>
      <c r="CE65" s="51"/>
      <c r="CF65" s="167"/>
      <c r="CG65" s="2"/>
      <c r="CH65" s="191"/>
      <c r="CI65" s="51"/>
      <c r="CJ65" s="51"/>
      <c r="CK65" s="51"/>
      <c r="CL65" s="51"/>
      <c r="CM65" s="51"/>
      <c r="CN65" s="51"/>
      <c r="CO65" s="51"/>
      <c r="CP65" s="51"/>
      <c r="CQ65" s="51"/>
      <c r="CR65" s="51"/>
      <c r="CS65" s="51"/>
      <c r="CT65" s="51"/>
      <c r="CU65" s="51"/>
      <c r="CV65" s="51"/>
      <c r="CW65" s="167"/>
      <c r="CX65" s="2"/>
      <c r="CY65" s="191"/>
      <c r="CZ65" s="51"/>
      <c r="DA65" s="51"/>
      <c r="DB65" s="51"/>
      <c r="DC65" s="51"/>
      <c r="DD65" s="51"/>
      <c r="DE65" s="51"/>
      <c r="DF65" s="51"/>
      <c r="DG65" s="51"/>
      <c r="DH65" s="51"/>
      <c r="DI65" s="51"/>
      <c r="DJ65" s="51"/>
      <c r="DK65" s="51"/>
      <c r="DL65" s="51"/>
      <c r="DM65" s="51"/>
      <c r="DN65" s="167"/>
      <c r="DO65" s="2"/>
      <c r="DP65" s="191"/>
      <c r="DQ65" s="51"/>
      <c r="DR65" s="51"/>
      <c r="DS65" s="51"/>
      <c r="DT65" s="51"/>
      <c r="DU65" s="51"/>
      <c r="DV65" s="51"/>
      <c r="DW65" s="51"/>
      <c r="DX65" s="51"/>
      <c r="DY65" s="51"/>
      <c r="DZ65" s="51"/>
      <c r="EA65" s="51"/>
      <c r="EB65" s="51"/>
      <c r="EC65" s="51"/>
      <c r="ED65" s="51"/>
      <c r="EE65" s="167"/>
      <c r="EF65" s="2"/>
    </row>
    <row r="66" ht="12.75" customHeight="1">
      <c r="A66" s="191"/>
      <c r="B66" s="51"/>
      <c r="C66" s="51"/>
      <c r="D66" s="51"/>
      <c r="E66" s="51"/>
      <c r="F66" s="51"/>
      <c r="G66" s="51"/>
      <c r="H66" s="51"/>
      <c r="I66" s="51"/>
      <c r="J66" s="51"/>
      <c r="K66" s="51"/>
      <c r="L66" s="51"/>
      <c r="M66" s="51"/>
      <c r="N66" s="51"/>
      <c r="O66" s="51"/>
      <c r="P66" s="167"/>
      <c r="Q66" s="2"/>
      <c r="R66" s="191"/>
      <c r="S66" s="51"/>
      <c r="T66" s="51"/>
      <c r="U66" s="51"/>
      <c r="V66" s="51"/>
      <c r="W66" s="51"/>
      <c r="X66" s="51"/>
      <c r="Y66" s="51"/>
      <c r="Z66" s="51"/>
      <c r="AA66" s="51"/>
      <c r="AB66" s="51"/>
      <c r="AC66" s="51"/>
      <c r="AD66" s="51"/>
      <c r="AE66" s="51"/>
      <c r="AF66" s="51"/>
      <c r="AG66" s="167"/>
      <c r="AH66" s="2"/>
      <c r="AI66" s="191"/>
      <c r="AJ66" s="51"/>
      <c r="AK66" s="51"/>
      <c r="AL66" s="51"/>
      <c r="AM66" s="51"/>
      <c r="AN66" s="51"/>
      <c r="AO66" s="51"/>
      <c r="AP66" s="51"/>
      <c r="AQ66" s="51"/>
      <c r="AR66" s="51"/>
      <c r="AS66" s="51"/>
      <c r="AT66" s="51"/>
      <c r="AU66" s="51"/>
      <c r="AV66" s="51"/>
      <c r="AW66" s="51"/>
      <c r="AX66" s="167"/>
      <c r="AY66" s="2"/>
      <c r="AZ66" s="191"/>
      <c r="BA66" s="51"/>
      <c r="BB66" s="51"/>
      <c r="BC66" s="51"/>
      <c r="BD66" s="51"/>
      <c r="BE66" s="51"/>
      <c r="BF66" s="51"/>
      <c r="BG66" s="51"/>
      <c r="BH66" s="51"/>
      <c r="BI66" s="51"/>
      <c r="BJ66" s="51"/>
      <c r="BK66" s="51"/>
      <c r="BL66" s="51"/>
      <c r="BM66" s="51"/>
      <c r="BN66" s="51"/>
      <c r="BO66" s="167"/>
      <c r="BP66" s="2"/>
      <c r="BQ66" s="191"/>
      <c r="BR66" s="51"/>
      <c r="BS66" s="51"/>
      <c r="BT66" s="51"/>
      <c r="BU66" s="51"/>
      <c r="BV66" s="51"/>
      <c r="BW66" s="51"/>
      <c r="BX66" s="51"/>
      <c r="BY66" s="51"/>
      <c r="BZ66" s="51"/>
      <c r="CA66" s="51"/>
      <c r="CB66" s="51"/>
      <c r="CC66" s="51"/>
      <c r="CD66" s="51"/>
      <c r="CE66" s="51"/>
      <c r="CF66" s="167"/>
      <c r="CG66" s="2"/>
      <c r="CH66" s="191"/>
      <c r="CI66" s="51"/>
      <c r="CJ66" s="51"/>
      <c r="CK66" s="51"/>
      <c r="CL66" s="51"/>
      <c r="CM66" s="51"/>
      <c r="CN66" s="51"/>
      <c r="CO66" s="51"/>
      <c r="CP66" s="51"/>
      <c r="CQ66" s="51"/>
      <c r="CR66" s="51"/>
      <c r="CS66" s="51"/>
      <c r="CT66" s="51"/>
      <c r="CU66" s="51"/>
      <c r="CV66" s="51"/>
      <c r="CW66" s="167"/>
      <c r="CX66" s="2"/>
      <c r="CY66" s="191"/>
      <c r="CZ66" s="51"/>
      <c r="DA66" s="51"/>
      <c r="DB66" s="51"/>
      <c r="DC66" s="51"/>
      <c r="DD66" s="51"/>
      <c r="DE66" s="51"/>
      <c r="DF66" s="51"/>
      <c r="DG66" s="51"/>
      <c r="DH66" s="51"/>
      <c r="DI66" s="51"/>
      <c r="DJ66" s="51"/>
      <c r="DK66" s="51"/>
      <c r="DL66" s="51"/>
      <c r="DM66" s="51"/>
      <c r="DN66" s="167"/>
      <c r="DO66" s="2"/>
      <c r="DP66" s="191"/>
      <c r="DQ66" s="51"/>
      <c r="DR66" s="51"/>
      <c r="DS66" s="51"/>
      <c r="DT66" s="51"/>
      <c r="DU66" s="51"/>
      <c r="DV66" s="51"/>
      <c r="DW66" s="51"/>
      <c r="DX66" s="51"/>
      <c r="DY66" s="51"/>
      <c r="DZ66" s="51"/>
      <c r="EA66" s="51"/>
      <c r="EB66" s="51"/>
      <c r="EC66" s="51"/>
      <c r="ED66" s="51"/>
      <c r="EE66" s="167"/>
      <c r="EF66" s="2"/>
    </row>
    <row r="67" ht="12.75" customHeight="1">
      <c r="A67" s="191"/>
      <c r="B67" s="51"/>
      <c r="C67" s="51"/>
      <c r="D67" s="51"/>
      <c r="E67" s="51"/>
      <c r="F67" s="51"/>
      <c r="G67" s="51"/>
      <c r="H67" s="51"/>
      <c r="I67" s="51"/>
      <c r="J67" s="51"/>
      <c r="K67" s="51"/>
      <c r="L67" s="51"/>
      <c r="M67" s="51"/>
      <c r="N67" s="51"/>
      <c r="O67" s="51"/>
      <c r="P67" s="167"/>
      <c r="Q67" s="2"/>
      <c r="R67" s="191"/>
      <c r="S67" s="51"/>
      <c r="T67" s="51"/>
      <c r="U67" s="51"/>
      <c r="V67" s="51"/>
      <c r="W67" s="51"/>
      <c r="X67" s="51"/>
      <c r="Y67" s="51"/>
      <c r="Z67" s="51"/>
      <c r="AA67" s="51"/>
      <c r="AB67" s="51"/>
      <c r="AC67" s="51"/>
      <c r="AD67" s="51"/>
      <c r="AE67" s="51"/>
      <c r="AF67" s="51"/>
      <c r="AG67" s="167"/>
      <c r="AH67" s="2"/>
      <c r="AI67" s="191"/>
      <c r="AJ67" s="51"/>
      <c r="AK67" s="51"/>
      <c r="AL67" s="51"/>
      <c r="AM67" s="51"/>
      <c r="AN67" s="51"/>
      <c r="AO67" s="51"/>
      <c r="AP67" s="51"/>
      <c r="AQ67" s="51"/>
      <c r="AR67" s="51"/>
      <c r="AS67" s="51"/>
      <c r="AT67" s="51"/>
      <c r="AU67" s="51"/>
      <c r="AV67" s="51"/>
      <c r="AW67" s="51"/>
      <c r="AX67" s="167"/>
      <c r="AY67" s="2"/>
      <c r="AZ67" s="191"/>
      <c r="BA67" s="51"/>
      <c r="BB67" s="51"/>
      <c r="BC67" s="51"/>
      <c r="BD67" s="51"/>
      <c r="BE67" s="51"/>
      <c r="BF67" s="51"/>
      <c r="BG67" s="51"/>
      <c r="BH67" s="51"/>
      <c r="BI67" s="51"/>
      <c r="BJ67" s="51"/>
      <c r="BK67" s="51"/>
      <c r="BL67" s="51"/>
      <c r="BM67" s="51"/>
      <c r="BN67" s="51"/>
      <c r="BO67" s="167"/>
      <c r="BP67" s="2"/>
      <c r="BQ67" s="191"/>
      <c r="BR67" s="51"/>
      <c r="BS67" s="51"/>
      <c r="BT67" s="51"/>
      <c r="BU67" s="51"/>
      <c r="BV67" s="51"/>
      <c r="BW67" s="51"/>
      <c r="BX67" s="51"/>
      <c r="BY67" s="51"/>
      <c r="BZ67" s="51"/>
      <c r="CA67" s="51"/>
      <c r="CB67" s="51"/>
      <c r="CC67" s="51"/>
      <c r="CD67" s="51"/>
      <c r="CE67" s="51"/>
      <c r="CF67" s="167"/>
      <c r="CG67" s="2"/>
      <c r="CH67" s="191"/>
      <c r="CI67" s="51"/>
      <c r="CJ67" s="51"/>
      <c r="CK67" s="51"/>
      <c r="CL67" s="51"/>
      <c r="CM67" s="51"/>
      <c r="CN67" s="51"/>
      <c r="CO67" s="51"/>
      <c r="CP67" s="51"/>
      <c r="CQ67" s="51"/>
      <c r="CR67" s="51"/>
      <c r="CS67" s="51"/>
      <c r="CT67" s="51"/>
      <c r="CU67" s="51"/>
      <c r="CV67" s="51"/>
      <c r="CW67" s="167"/>
      <c r="CX67" s="2"/>
      <c r="CY67" s="191"/>
      <c r="CZ67" s="51"/>
      <c r="DA67" s="51"/>
      <c r="DB67" s="51"/>
      <c r="DC67" s="51"/>
      <c r="DD67" s="51"/>
      <c r="DE67" s="51"/>
      <c r="DF67" s="51"/>
      <c r="DG67" s="51"/>
      <c r="DH67" s="51"/>
      <c r="DI67" s="51"/>
      <c r="DJ67" s="51"/>
      <c r="DK67" s="51"/>
      <c r="DL67" s="51"/>
      <c r="DM67" s="51"/>
      <c r="DN67" s="167"/>
      <c r="DO67" s="2"/>
      <c r="DP67" s="191"/>
      <c r="DQ67" s="51"/>
      <c r="DR67" s="51"/>
      <c r="DS67" s="51"/>
      <c r="DT67" s="51"/>
      <c r="DU67" s="51"/>
      <c r="DV67" s="51"/>
      <c r="DW67" s="51"/>
      <c r="DX67" s="51"/>
      <c r="DY67" s="51"/>
      <c r="DZ67" s="51"/>
      <c r="EA67" s="51"/>
      <c r="EB67" s="51"/>
      <c r="EC67" s="51"/>
      <c r="ED67" s="51"/>
      <c r="EE67" s="167"/>
      <c r="EF67" s="2"/>
    </row>
    <row r="68" ht="12.75" customHeight="1">
      <c r="A68" s="191"/>
      <c r="B68" s="51"/>
      <c r="C68" s="51"/>
      <c r="D68" s="51"/>
      <c r="E68" s="51"/>
      <c r="F68" s="51"/>
      <c r="G68" s="51"/>
      <c r="H68" s="51"/>
      <c r="I68" s="51"/>
      <c r="J68" s="51"/>
      <c r="K68" s="51"/>
      <c r="L68" s="51"/>
      <c r="M68" s="51"/>
      <c r="N68" s="51"/>
      <c r="O68" s="51"/>
      <c r="P68" s="167"/>
      <c r="Q68" s="2"/>
      <c r="R68" s="191"/>
      <c r="S68" s="51"/>
      <c r="T68" s="51"/>
      <c r="U68" s="51"/>
      <c r="V68" s="51"/>
      <c r="W68" s="51"/>
      <c r="X68" s="51"/>
      <c r="Y68" s="51"/>
      <c r="Z68" s="51"/>
      <c r="AA68" s="51"/>
      <c r="AB68" s="51"/>
      <c r="AC68" s="51"/>
      <c r="AD68" s="51"/>
      <c r="AE68" s="51"/>
      <c r="AF68" s="51"/>
      <c r="AG68" s="167"/>
      <c r="AH68" s="2"/>
      <c r="AI68" s="191"/>
      <c r="AJ68" s="51"/>
      <c r="AK68" s="51"/>
      <c r="AL68" s="51"/>
      <c r="AM68" s="51"/>
      <c r="AN68" s="51"/>
      <c r="AO68" s="51"/>
      <c r="AP68" s="51"/>
      <c r="AQ68" s="51"/>
      <c r="AR68" s="51"/>
      <c r="AS68" s="51"/>
      <c r="AT68" s="51"/>
      <c r="AU68" s="51"/>
      <c r="AV68" s="51"/>
      <c r="AW68" s="51"/>
      <c r="AX68" s="167"/>
      <c r="AY68" s="2"/>
      <c r="AZ68" s="191"/>
      <c r="BA68" s="51"/>
      <c r="BB68" s="51"/>
      <c r="BC68" s="51"/>
      <c r="BD68" s="51"/>
      <c r="BE68" s="51"/>
      <c r="BF68" s="51"/>
      <c r="BG68" s="51"/>
      <c r="BH68" s="51"/>
      <c r="BI68" s="51"/>
      <c r="BJ68" s="51"/>
      <c r="BK68" s="51"/>
      <c r="BL68" s="51"/>
      <c r="BM68" s="51"/>
      <c r="BN68" s="51"/>
      <c r="BO68" s="167"/>
      <c r="BP68" s="2"/>
      <c r="BQ68" s="191"/>
      <c r="BR68" s="51"/>
      <c r="BS68" s="51"/>
      <c r="BT68" s="51"/>
      <c r="BU68" s="51"/>
      <c r="BV68" s="51"/>
      <c r="BW68" s="51"/>
      <c r="BX68" s="51"/>
      <c r="BY68" s="51"/>
      <c r="BZ68" s="51"/>
      <c r="CA68" s="51"/>
      <c r="CB68" s="51"/>
      <c r="CC68" s="51"/>
      <c r="CD68" s="51"/>
      <c r="CE68" s="51"/>
      <c r="CF68" s="167"/>
      <c r="CG68" s="2"/>
      <c r="CH68" s="191"/>
      <c r="CI68" s="51"/>
      <c r="CJ68" s="51"/>
      <c r="CK68" s="51"/>
      <c r="CL68" s="51"/>
      <c r="CM68" s="51"/>
      <c r="CN68" s="51"/>
      <c r="CO68" s="51"/>
      <c r="CP68" s="51"/>
      <c r="CQ68" s="51"/>
      <c r="CR68" s="51"/>
      <c r="CS68" s="51"/>
      <c r="CT68" s="51"/>
      <c r="CU68" s="51"/>
      <c r="CV68" s="51"/>
      <c r="CW68" s="167"/>
      <c r="CX68" s="2"/>
      <c r="CY68" s="191"/>
      <c r="CZ68" s="51"/>
      <c r="DA68" s="51"/>
      <c r="DB68" s="51"/>
      <c r="DC68" s="51"/>
      <c r="DD68" s="51"/>
      <c r="DE68" s="51"/>
      <c r="DF68" s="51"/>
      <c r="DG68" s="51"/>
      <c r="DH68" s="51"/>
      <c r="DI68" s="51"/>
      <c r="DJ68" s="51"/>
      <c r="DK68" s="51"/>
      <c r="DL68" s="51"/>
      <c r="DM68" s="51"/>
      <c r="DN68" s="167"/>
      <c r="DO68" s="2"/>
      <c r="DP68" s="191"/>
      <c r="DQ68" s="51"/>
      <c r="DR68" s="51"/>
      <c r="DS68" s="51"/>
      <c r="DT68" s="51"/>
      <c r="DU68" s="51"/>
      <c r="DV68" s="51"/>
      <c r="DW68" s="51"/>
      <c r="DX68" s="51"/>
      <c r="DY68" s="51"/>
      <c r="DZ68" s="51"/>
      <c r="EA68" s="51"/>
      <c r="EB68" s="51"/>
      <c r="EC68" s="51"/>
      <c r="ED68" s="51"/>
      <c r="EE68" s="167"/>
      <c r="EF68" s="2"/>
    </row>
    <row r="69" ht="12.75" customHeight="1">
      <c r="A69" s="191"/>
      <c r="B69" s="51"/>
      <c r="C69" s="51"/>
      <c r="D69" s="51"/>
      <c r="E69" s="51"/>
      <c r="F69" s="51"/>
      <c r="G69" s="51"/>
      <c r="H69" s="51"/>
      <c r="I69" s="51"/>
      <c r="J69" s="51"/>
      <c r="K69" s="51"/>
      <c r="L69" s="51"/>
      <c r="M69" s="51"/>
      <c r="N69" s="51"/>
      <c r="O69" s="51"/>
      <c r="P69" s="167"/>
      <c r="Q69" s="2"/>
      <c r="R69" s="191"/>
      <c r="S69" s="51"/>
      <c r="T69" s="51"/>
      <c r="U69" s="51"/>
      <c r="V69" s="51"/>
      <c r="W69" s="51"/>
      <c r="X69" s="51"/>
      <c r="Y69" s="51"/>
      <c r="Z69" s="51"/>
      <c r="AA69" s="51"/>
      <c r="AB69" s="51"/>
      <c r="AC69" s="51"/>
      <c r="AD69" s="51"/>
      <c r="AE69" s="51"/>
      <c r="AF69" s="51"/>
      <c r="AG69" s="167"/>
      <c r="AH69" s="2"/>
      <c r="AI69" s="191"/>
      <c r="AJ69" s="51"/>
      <c r="AK69" s="51"/>
      <c r="AL69" s="51"/>
      <c r="AM69" s="51"/>
      <c r="AN69" s="51"/>
      <c r="AO69" s="51"/>
      <c r="AP69" s="51"/>
      <c r="AQ69" s="51"/>
      <c r="AR69" s="51"/>
      <c r="AS69" s="51"/>
      <c r="AT69" s="51"/>
      <c r="AU69" s="51"/>
      <c r="AV69" s="51"/>
      <c r="AW69" s="51"/>
      <c r="AX69" s="167"/>
      <c r="AY69" s="2"/>
      <c r="AZ69" s="191"/>
      <c r="BA69" s="51"/>
      <c r="BB69" s="51"/>
      <c r="BC69" s="51"/>
      <c r="BD69" s="51"/>
      <c r="BE69" s="51"/>
      <c r="BF69" s="51"/>
      <c r="BG69" s="51"/>
      <c r="BH69" s="51"/>
      <c r="BI69" s="51"/>
      <c r="BJ69" s="51"/>
      <c r="BK69" s="51"/>
      <c r="BL69" s="51"/>
      <c r="BM69" s="51"/>
      <c r="BN69" s="51"/>
      <c r="BO69" s="167"/>
      <c r="BP69" s="2"/>
      <c r="BQ69" s="191"/>
      <c r="BR69" s="51"/>
      <c r="BS69" s="51"/>
      <c r="BT69" s="51"/>
      <c r="BU69" s="51"/>
      <c r="BV69" s="51"/>
      <c r="BW69" s="51"/>
      <c r="BX69" s="51"/>
      <c r="BY69" s="51"/>
      <c r="BZ69" s="51"/>
      <c r="CA69" s="51"/>
      <c r="CB69" s="51"/>
      <c r="CC69" s="51"/>
      <c r="CD69" s="51"/>
      <c r="CE69" s="51"/>
      <c r="CF69" s="167"/>
      <c r="CG69" s="2"/>
      <c r="CH69" s="191"/>
      <c r="CI69" s="51"/>
      <c r="CJ69" s="51"/>
      <c r="CK69" s="51"/>
      <c r="CL69" s="51"/>
      <c r="CM69" s="51"/>
      <c r="CN69" s="51"/>
      <c r="CO69" s="51"/>
      <c r="CP69" s="51"/>
      <c r="CQ69" s="51"/>
      <c r="CR69" s="51"/>
      <c r="CS69" s="51"/>
      <c r="CT69" s="51"/>
      <c r="CU69" s="51"/>
      <c r="CV69" s="51"/>
      <c r="CW69" s="167"/>
      <c r="CX69" s="2"/>
      <c r="CY69" s="191"/>
      <c r="CZ69" s="51"/>
      <c r="DA69" s="51"/>
      <c r="DB69" s="51"/>
      <c r="DC69" s="51"/>
      <c r="DD69" s="51"/>
      <c r="DE69" s="51"/>
      <c r="DF69" s="51"/>
      <c r="DG69" s="51"/>
      <c r="DH69" s="51"/>
      <c r="DI69" s="51"/>
      <c r="DJ69" s="51"/>
      <c r="DK69" s="51"/>
      <c r="DL69" s="51"/>
      <c r="DM69" s="51"/>
      <c r="DN69" s="167"/>
      <c r="DO69" s="2"/>
      <c r="DP69" s="191"/>
      <c r="DQ69" s="51"/>
      <c r="DR69" s="51"/>
      <c r="DS69" s="51"/>
      <c r="DT69" s="51"/>
      <c r="DU69" s="51"/>
      <c r="DV69" s="51"/>
      <c r="DW69" s="51"/>
      <c r="DX69" s="51"/>
      <c r="DY69" s="51"/>
      <c r="DZ69" s="51"/>
      <c r="EA69" s="51"/>
      <c r="EB69" s="51"/>
      <c r="EC69" s="51"/>
      <c r="ED69" s="51"/>
      <c r="EE69" s="167"/>
      <c r="EF69" s="2"/>
    </row>
    <row r="70" ht="12.75" customHeight="1">
      <c r="A70" s="191"/>
      <c r="B70" s="51"/>
      <c r="C70" s="51"/>
      <c r="D70" s="51"/>
      <c r="E70" s="51"/>
      <c r="F70" s="51"/>
      <c r="G70" s="51"/>
      <c r="H70" s="51"/>
      <c r="I70" s="51"/>
      <c r="J70" s="51"/>
      <c r="K70" s="51"/>
      <c r="L70" s="51"/>
      <c r="M70" s="51"/>
      <c r="N70" s="51"/>
      <c r="O70" s="51"/>
      <c r="P70" s="167"/>
      <c r="Q70" s="2"/>
      <c r="R70" s="191"/>
      <c r="S70" s="51"/>
      <c r="T70" s="51"/>
      <c r="U70" s="51"/>
      <c r="V70" s="51"/>
      <c r="W70" s="51"/>
      <c r="X70" s="51"/>
      <c r="Y70" s="51"/>
      <c r="Z70" s="51"/>
      <c r="AA70" s="51"/>
      <c r="AB70" s="51"/>
      <c r="AC70" s="51"/>
      <c r="AD70" s="51"/>
      <c r="AE70" s="51"/>
      <c r="AF70" s="51"/>
      <c r="AG70" s="167"/>
      <c r="AH70" s="2"/>
      <c r="AI70" s="191"/>
      <c r="AJ70" s="51"/>
      <c r="AK70" s="51"/>
      <c r="AL70" s="51"/>
      <c r="AM70" s="51"/>
      <c r="AN70" s="51"/>
      <c r="AO70" s="51"/>
      <c r="AP70" s="51"/>
      <c r="AQ70" s="51"/>
      <c r="AR70" s="51"/>
      <c r="AS70" s="51"/>
      <c r="AT70" s="51"/>
      <c r="AU70" s="51"/>
      <c r="AV70" s="51"/>
      <c r="AW70" s="51"/>
      <c r="AX70" s="167"/>
      <c r="AY70" s="2"/>
      <c r="AZ70" s="191"/>
      <c r="BA70" s="51"/>
      <c r="BB70" s="51"/>
      <c r="BC70" s="51"/>
      <c r="BD70" s="51"/>
      <c r="BE70" s="51"/>
      <c r="BF70" s="51"/>
      <c r="BG70" s="51"/>
      <c r="BH70" s="51"/>
      <c r="BI70" s="51"/>
      <c r="BJ70" s="51"/>
      <c r="BK70" s="51"/>
      <c r="BL70" s="51"/>
      <c r="BM70" s="51"/>
      <c r="BN70" s="51"/>
      <c r="BO70" s="167"/>
      <c r="BP70" s="2"/>
      <c r="BQ70" s="191"/>
      <c r="BR70" s="51"/>
      <c r="BS70" s="51"/>
      <c r="BT70" s="51"/>
      <c r="BU70" s="51"/>
      <c r="BV70" s="51"/>
      <c r="BW70" s="51"/>
      <c r="BX70" s="51"/>
      <c r="BY70" s="51"/>
      <c r="BZ70" s="51"/>
      <c r="CA70" s="51"/>
      <c r="CB70" s="51"/>
      <c r="CC70" s="51"/>
      <c r="CD70" s="51"/>
      <c r="CE70" s="51"/>
      <c r="CF70" s="167"/>
      <c r="CG70" s="2"/>
      <c r="CH70" s="191"/>
      <c r="CI70" s="51"/>
      <c r="CJ70" s="51"/>
      <c r="CK70" s="51"/>
      <c r="CL70" s="51"/>
      <c r="CM70" s="51"/>
      <c r="CN70" s="51"/>
      <c r="CO70" s="51"/>
      <c r="CP70" s="51"/>
      <c r="CQ70" s="51"/>
      <c r="CR70" s="51"/>
      <c r="CS70" s="51"/>
      <c r="CT70" s="51"/>
      <c r="CU70" s="51"/>
      <c r="CV70" s="51"/>
      <c r="CW70" s="167"/>
      <c r="CX70" s="2"/>
      <c r="CY70" s="191"/>
      <c r="CZ70" s="51"/>
      <c r="DA70" s="51"/>
      <c r="DB70" s="51"/>
      <c r="DC70" s="51"/>
      <c r="DD70" s="51"/>
      <c r="DE70" s="51"/>
      <c r="DF70" s="51"/>
      <c r="DG70" s="51"/>
      <c r="DH70" s="51"/>
      <c r="DI70" s="51"/>
      <c r="DJ70" s="51"/>
      <c r="DK70" s="51"/>
      <c r="DL70" s="51"/>
      <c r="DM70" s="51"/>
      <c r="DN70" s="167"/>
      <c r="DO70" s="2"/>
      <c r="DP70" s="191"/>
      <c r="DQ70" s="51"/>
      <c r="DR70" s="51"/>
      <c r="DS70" s="51"/>
      <c r="DT70" s="51"/>
      <c r="DU70" s="51"/>
      <c r="DV70" s="51"/>
      <c r="DW70" s="51"/>
      <c r="DX70" s="51"/>
      <c r="DY70" s="51"/>
      <c r="DZ70" s="51"/>
      <c r="EA70" s="51"/>
      <c r="EB70" s="51"/>
      <c r="EC70" s="51"/>
      <c r="ED70" s="51"/>
      <c r="EE70" s="167"/>
      <c r="EF70" s="2"/>
    </row>
    <row r="71" ht="12.75" customHeight="1">
      <c r="A71" s="191"/>
      <c r="B71" s="51"/>
      <c r="C71" s="51"/>
      <c r="D71" s="51"/>
      <c r="E71" s="51"/>
      <c r="F71" s="51"/>
      <c r="G71" s="51"/>
      <c r="H71" s="51"/>
      <c r="I71" s="51"/>
      <c r="J71" s="51"/>
      <c r="K71" s="51"/>
      <c r="L71" s="51"/>
      <c r="M71" s="51"/>
      <c r="N71" s="51"/>
      <c r="O71" s="51"/>
      <c r="P71" s="167"/>
      <c r="Q71" s="2"/>
      <c r="R71" s="191"/>
      <c r="S71" s="51"/>
      <c r="T71" s="51"/>
      <c r="U71" s="51"/>
      <c r="V71" s="51"/>
      <c r="W71" s="51"/>
      <c r="X71" s="51"/>
      <c r="Y71" s="51"/>
      <c r="Z71" s="51"/>
      <c r="AA71" s="51"/>
      <c r="AB71" s="51"/>
      <c r="AC71" s="51"/>
      <c r="AD71" s="51"/>
      <c r="AE71" s="51"/>
      <c r="AF71" s="51"/>
      <c r="AG71" s="167"/>
      <c r="AH71" s="2"/>
      <c r="AI71" s="191"/>
      <c r="AJ71" s="51"/>
      <c r="AK71" s="51"/>
      <c r="AL71" s="51"/>
      <c r="AM71" s="51"/>
      <c r="AN71" s="51"/>
      <c r="AO71" s="51"/>
      <c r="AP71" s="51"/>
      <c r="AQ71" s="51"/>
      <c r="AR71" s="51"/>
      <c r="AS71" s="51"/>
      <c r="AT71" s="51"/>
      <c r="AU71" s="51"/>
      <c r="AV71" s="51"/>
      <c r="AW71" s="51"/>
      <c r="AX71" s="167"/>
      <c r="AY71" s="2"/>
      <c r="AZ71" s="191"/>
      <c r="BA71" s="51"/>
      <c r="BB71" s="51"/>
      <c r="BC71" s="51"/>
      <c r="BD71" s="51"/>
      <c r="BE71" s="51"/>
      <c r="BF71" s="51"/>
      <c r="BG71" s="51"/>
      <c r="BH71" s="51"/>
      <c r="BI71" s="51"/>
      <c r="BJ71" s="51"/>
      <c r="BK71" s="51"/>
      <c r="BL71" s="51"/>
      <c r="BM71" s="51"/>
      <c r="BN71" s="51"/>
      <c r="BO71" s="167"/>
      <c r="BP71" s="2"/>
      <c r="BQ71" s="191"/>
      <c r="BR71" s="51"/>
      <c r="BS71" s="51"/>
      <c r="BT71" s="51"/>
      <c r="BU71" s="51"/>
      <c r="BV71" s="51"/>
      <c r="BW71" s="51"/>
      <c r="BX71" s="51"/>
      <c r="BY71" s="51"/>
      <c r="BZ71" s="51"/>
      <c r="CA71" s="51"/>
      <c r="CB71" s="51"/>
      <c r="CC71" s="51"/>
      <c r="CD71" s="51"/>
      <c r="CE71" s="51"/>
      <c r="CF71" s="167"/>
      <c r="CG71" s="2"/>
      <c r="CH71" s="191"/>
      <c r="CI71" s="51"/>
      <c r="CJ71" s="51"/>
      <c r="CK71" s="51"/>
      <c r="CL71" s="51"/>
      <c r="CM71" s="51"/>
      <c r="CN71" s="51"/>
      <c r="CO71" s="51"/>
      <c r="CP71" s="51"/>
      <c r="CQ71" s="51"/>
      <c r="CR71" s="51"/>
      <c r="CS71" s="51"/>
      <c r="CT71" s="51"/>
      <c r="CU71" s="51"/>
      <c r="CV71" s="51"/>
      <c r="CW71" s="167"/>
      <c r="CX71" s="2"/>
      <c r="CY71" s="191"/>
      <c r="CZ71" s="51"/>
      <c r="DA71" s="51"/>
      <c r="DB71" s="51"/>
      <c r="DC71" s="51"/>
      <c r="DD71" s="51"/>
      <c r="DE71" s="51"/>
      <c r="DF71" s="51"/>
      <c r="DG71" s="51"/>
      <c r="DH71" s="51"/>
      <c r="DI71" s="51"/>
      <c r="DJ71" s="51"/>
      <c r="DK71" s="51"/>
      <c r="DL71" s="51"/>
      <c r="DM71" s="51"/>
      <c r="DN71" s="167"/>
      <c r="DO71" s="2"/>
      <c r="DP71" s="191"/>
      <c r="DQ71" s="51"/>
      <c r="DR71" s="51"/>
      <c r="DS71" s="51"/>
      <c r="DT71" s="51"/>
      <c r="DU71" s="51"/>
      <c r="DV71" s="51"/>
      <c r="DW71" s="51"/>
      <c r="DX71" s="51"/>
      <c r="DY71" s="51"/>
      <c r="DZ71" s="51"/>
      <c r="EA71" s="51"/>
      <c r="EB71" s="51"/>
      <c r="EC71" s="51"/>
      <c r="ED71" s="51"/>
      <c r="EE71" s="167"/>
      <c r="EF71" s="2"/>
    </row>
    <row r="72" ht="12.75" customHeight="1">
      <c r="A72" s="191"/>
      <c r="B72" s="51"/>
      <c r="C72" s="51"/>
      <c r="D72" s="51"/>
      <c r="E72" s="51"/>
      <c r="F72" s="51"/>
      <c r="G72" s="51"/>
      <c r="H72" s="51"/>
      <c r="I72" s="51"/>
      <c r="J72" s="51"/>
      <c r="K72" s="51"/>
      <c r="L72" s="51"/>
      <c r="M72" s="51"/>
      <c r="N72" s="51"/>
      <c r="O72" s="51"/>
      <c r="P72" s="167"/>
      <c r="Q72" s="2"/>
      <c r="R72" s="191"/>
      <c r="S72" s="51"/>
      <c r="T72" s="51"/>
      <c r="U72" s="51"/>
      <c r="V72" s="51"/>
      <c r="W72" s="51"/>
      <c r="X72" s="51"/>
      <c r="Y72" s="51"/>
      <c r="Z72" s="51"/>
      <c r="AA72" s="51"/>
      <c r="AB72" s="51"/>
      <c r="AC72" s="51"/>
      <c r="AD72" s="51"/>
      <c r="AE72" s="51"/>
      <c r="AF72" s="51"/>
      <c r="AG72" s="167"/>
      <c r="AH72" s="2"/>
      <c r="AI72" s="191"/>
      <c r="AJ72" s="51"/>
      <c r="AK72" s="51"/>
      <c r="AL72" s="51"/>
      <c r="AM72" s="51"/>
      <c r="AN72" s="51"/>
      <c r="AO72" s="51"/>
      <c r="AP72" s="51"/>
      <c r="AQ72" s="51"/>
      <c r="AR72" s="51"/>
      <c r="AS72" s="51"/>
      <c r="AT72" s="51"/>
      <c r="AU72" s="51"/>
      <c r="AV72" s="51"/>
      <c r="AW72" s="51"/>
      <c r="AX72" s="167"/>
      <c r="AY72" s="2"/>
      <c r="AZ72" s="191"/>
      <c r="BA72" s="51"/>
      <c r="BB72" s="51"/>
      <c r="BC72" s="51"/>
      <c r="BD72" s="51"/>
      <c r="BE72" s="51"/>
      <c r="BF72" s="51"/>
      <c r="BG72" s="51"/>
      <c r="BH72" s="51"/>
      <c r="BI72" s="51"/>
      <c r="BJ72" s="51"/>
      <c r="BK72" s="51"/>
      <c r="BL72" s="51"/>
      <c r="BM72" s="51"/>
      <c r="BN72" s="51"/>
      <c r="BO72" s="167"/>
      <c r="BP72" s="2"/>
      <c r="BQ72" s="191"/>
      <c r="BR72" s="51"/>
      <c r="BS72" s="51"/>
      <c r="BT72" s="51"/>
      <c r="BU72" s="51"/>
      <c r="BV72" s="51"/>
      <c r="BW72" s="51"/>
      <c r="BX72" s="51"/>
      <c r="BY72" s="51"/>
      <c r="BZ72" s="51"/>
      <c r="CA72" s="51"/>
      <c r="CB72" s="51"/>
      <c r="CC72" s="51"/>
      <c r="CD72" s="51"/>
      <c r="CE72" s="51"/>
      <c r="CF72" s="167"/>
      <c r="CG72" s="2"/>
      <c r="CH72" s="191"/>
      <c r="CI72" s="51"/>
      <c r="CJ72" s="51"/>
      <c r="CK72" s="51"/>
      <c r="CL72" s="51"/>
      <c r="CM72" s="51"/>
      <c r="CN72" s="51"/>
      <c r="CO72" s="51"/>
      <c r="CP72" s="51"/>
      <c r="CQ72" s="51"/>
      <c r="CR72" s="51"/>
      <c r="CS72" s="51"/>
      <c r="CT72" s="51"/>
      <c r="CU72" s="51"/>
      <c r="CV72" s="51"/>
      <c r="CW72" s="167"/>
      <c r="CX72" s="2"/>
      <c r="CY72" s="191"/>
      <c r="CZ72" s="51"/>
      <c r="DA72" s="51"/>
      <c r="DB72" s="51"/>
      <c r="DC72" s="51"/>
      <c r="DD72" s="51"/>
      <c r="DE72" s="51"/>
      <c r="DF72" s="51"/>
      <c r="DG72" s="51"/>
      <c r="DH72" s="51"/>
      <c r="DI72" s="51"/>
      <c r="DJ72" s="51"/>
      <c r="DK72" s="51"/>
      <c r="DL72" s="51"/>
      <c r="DM72" s="51"/>
      <c r="DN72" s="167"/>
      <c r="DO72" s="2"/>
      <c r="DP72" s="191"/>
      <c r="DQ72" s="51"/>
      <c r="DR72" s="51"/>
      <c r="DS72" s="51"/>
      <c r="DT72" s="51"/>
      <c r="DU72" s="51"/>
      <c r="DV72" s="51"/>
      <c r="DW72" s="51"/>
      <c r="DX72" s="51"/>
      <c r="DY72" s="51"/>
      <c r="DZ72" s="51"/>
      <c r="EA72" s="51"/>
      <c r="EB72" s="51"/>
      <c r="EC72" s="51"/>
      <c r="ED72" s="51"/>
      <c r="EE72" s="167"/>
      <c r="EF72" s="2"/>
    </row>
    <row r="73" ht="12.75" customHeight="1">
      <c r="A73" s="191"/>
      <c r="B73" s="51"/>
      <c r="C73" s="51"/>
      <c r="D73" s="51"/>
      <c r="E73" s="51"/>
      <c r="F73" s="51"/>
      <c r="G73" s="51"/>
      <c r="H73" s="51"/>
      <c r="I73" s="51"/>
      <c r="J73" s="51"/>
      <c r="K73" s="51"/>
      <c r="L73" s="51"/>
      <c r="M73" s="51"/>
      <c r="N73" s="51"/>
      <c r="O73" s="51"/>
      <c r="P73" s="167"/>
      <c r="Q73" s="2"/>
      <c r="R73" s="191"/>
      <c r="S73" s="51"/>
      <c r="T73" s="51"/>
      <c r="U73" s="51"/>
      <c r="V73" s="51"/>
      <c r="W73" s="51"/>
      <c r="X73" s="51"/>
      <c r="Y73" s="51"/>
      <c r="Z73" s="51"/>
      <c r="AA73" s="51"/>
      <c r="AB73" s="51"/>
      <c r="AC73" s="51"/>
      <c r="AD73" s="51"/>
      <c r="AE73" s="51"/>
      <c r="AF73" s="51"/>
      <c r="AG73" s="167"/>
      <c r="AH73" s="2"/>
      <c r="AI73" s="191"/>
      <c r="AJ73" s="51"/>
      <c r="AK73" s="51"/>
      <c r="AL73" s="51"/>
      <c r="AM73" s="51"/>
      <c r="AN73" s="51"/>
      <c r="AO73" s="51"/>
      <c r="AP73" s="51"/>
      <c r="AQ73" s="51"/>
      <c r="AR73" s="51"/>
      <c r="AS73" s="51"/>
      <c r="AT73" s="51"/>
      <c r="AU73" s="51"/>
      <c r="AV73" s="51"/>
      <c r="AW73" s="51"/>
      <c r="AX73" s="167"/>
      <c r="AY73" s="2"/>
      <c r="AZ73" s="191"/>
      <c r="BA73" s="51"/>
      <c r="BB73" s="51"/>
      <c r="BC73" s="51"/>
      <c r="BD73" s="51"/>
      <c r="BE73" s="51"/>
      <c r="BF73" s="51"/>
      <c r="BG73" s="51"/>
      <c r="BH73" s="51"/>
      <c r="BI73" s="51"/>
      <c r="BJ73" s="51"/>
      <c r="BK73" s="51"/>
      <c r="BL73" s="51"/>
      <c r="BM73" s="51"/>
      <c r="BN73" s="51"/>
      <c r="BO73" s="167"/>
      <c r="BP73" s="2"/>
      <c r="BQ73" s="191"/>
      <c r="BR73" s="51"/>
      <c r="BS73" s="51"/>
      <c r="BT73" s="51"/>
      <c r="BU73" s="51"/>
      <c r="BV73" s="51"/>
      <c r="BW73" s="51"/>
      <c r="BX73" s="51"/>
      <c r="BY73" s="51"/>
      <c r="BZ73" s="51"/>
      <c r="CA73" s="51"/>
      <c r="CB73" s="51"/>
      <c r="CC73" s="51"/>
      <c r="CD73" s="51"/>
      <c r="CE73" s="51"/>
      <c r="CF73" s="167"/>
      <c r="CG73" s="2"/>
      <c r="CH73" s="191"/>
      <c r="CI73" s="51"/>
      <c r="CJ73" s="51"/>
      <c r="CK73" s="51"/>
      <c r="CL73" s="51"/>
      <c r="CM73" s="51"/>
      <c r="CN73" s="51"/>
      <c r="CO73" s="51"/>
      <c r="CP73" s="51"/>
      <c r="CQ73" s="51"/>
      <c r="CR73" s="51"/>
      <c r="CS73" s="51"/>
      <c r="CT73" s="51"/>
      <c r="CU73" s="51"/>
      <c r="CV73" s="51"/>
      <c r="CW73" s="167"/>
      <c r="CX73" s="2"/>
      <c r="CY73" s="191"/>
      <c r="CZ73" s="51"/>
      <c r="DA73" s="51"/>
      <c r="DB73" s="51"/>
      <c r="DC73" s="51"/>
      <c r="DD73" s="51"/>
      <c r="DE73" s="51"/>
      <c r="DF73" s="51"/>
      <c r="DG73" s="51"/>
      <c r="DH73" s="51"/>
      <c r="DI73" s="51"/>
      <c r="DJ73" s="51"/>
      <c r="DK73" s="51"/>
      <c r="DL73" s="51"/>
      <c r="DM73" s="51"/>
      <c r="DN73" s="167"/>
      <c r="DO73" s="2"/>
      <c r="DP73" s="191"/>
      <c r="DQ73" s="51"/>
      <c r="DR73" s="51"/>
      <c r="DS73" s="51"/>
      <c r="DT73" s="51"/>
      <c r="DU73" s="51"/>
      <c r="DV73" s="51"/>
      <c r="DW73" s="51"/>
      <c r="DX73" s="51"/>
      <c r="DY73" s="51"/>
      <c r="DZ73" s="51"/>
      <c r="EA73" s="51"/>
      <c r="EB73" s="51"/>
      <c r="EC73" s="51"/>
      <c r="ED73" s="51"/>
      <c r="EE73" s="167"/>
      <c r="EF73" s="2"/>
    </row>
    <row r="74" ht="12.75" customHeight="1">
      <c r="A74" s="191"/>
      <c r="B74" s="51"/>
      <c r="C74" s="51"/>
      <c r="D74" s="51"/>
      <c r="E74" s="51"/>
      <c r="F74" s="51"/>
      <c r="G74" s="51"/>
      <c r="H74" s="51"/>
      <c r="I74" s="51"/>
      <c r="J74" s="51"/>
      <c r="K74" s="51"/>
      <c r="L74" s="51"/>
      <c r="M74" s="51"/>
      <c r="N74" s="51"/>
      <c r="O74" s="51"/>
      <c r="P74" s="167"/>
      <c r="Q74" s="2"/>
      <c r="R74" s="191"/>
      <c r="S74" s="51"/>
      <c r="T74" s="51"/>
      <c r="U74" s="51"/>
      <c r="V74" s="51"/>
      <c r="W74" s="51"/>
      <c r="X74" s="51"/>
      <c r="Y74" s="51"/>
      <c r="Z74" s="51"/>
      <c r="AA74" s="51"/>
      <c r="AB74" s="51"/>
      <c r="AC74" s="51"/>
      <c r="AD74" s="51"/>
      <c r="AE74" s="51"/>
      <c r="AF74" s="51"/>
      <c r="AG74" s="167"/>
      <c r="AH74" s="2"/>
      <c r="AI74" s="191"/>
      <c r="AJ74" s="51"/>
      <c r="AK74" s="51"/>
      <c r="AL74" s="51"/>
      <c r="AM74" s="51"/>
      <c r="AN74" s="51"/>
      <c r="AO74" s="51"/>
      <c r="AP74" s="51"/>
      <c r="AQ74" s="51"/>
      <c r="AR74" s="51"/>
      <c r="AS74" s="51"/>
      <c r="AT74" s="51"/>
      <c r="AU74" s="51"/>
      <c r="AV74" s="51"/>
      <c r="AW74" s="51"/>
      <c r="AX74" s="167"/>
      <c r="AY74" s="2"/>
      <c r="AZ74" s="191"/>
      <c r="BA74" s="51"/>
      <c r="BB74" s="51"/>
      <c r="BC74" s="51"/>
      <c r="BD74" s="51"/>
      <c r="BE74" s="51"/>
      <c r="BF74" s="51"/>
      <c r="BG74" s="51"/>
      <c r="BH74" s="51"/>
      <c r="BI74" s="51"/>
      <c r="BJ74" s="51"/>
      <c r="BK74" s="51"/>
      <c r="BL74" s="51"/>
      <c r="BM74" s="51"/>
      <c r="BN74" s="51"/>
      <c r="BO74" s="167"/>
      <c r="BP74" s="2"/>
      <c r="BQ74" s="191"/>
      <c r="BR74" s="51"/>
      <c r="BS74" s="51"/>
      <c r="BT74" s="51"/>
      <c r="BU74" s="51"/>
      <c r="BV74" s="51"/>
      <c r="BW74" s="51"/>
      <c r="BX74" s="51"/>
      <c r="BY74" s="51"/>
      <c r="BZ74" s="51"/>
      <c r="CA74" s="51"/>
      <c r="CB74" s="51"/>
      <c r="CC74" s="51"/>
      <c r="CD74" s="51"/>
      <c r="CE74" s="51"/>
      <c r="CF74" s="167"/>
      <c r="CG74" s="2"/>
      <c r="CH74" s="191"/>
      <c r="CI74" s="51"/>
      <c r="CJ74" s="51"/>
      <c r="CK74" s="51"/>
      <c r="CL74" s="51"/>
      <c r="CM74" s="51"/>
      <c r="CN74" s="51"/>
      <c r="CO74" s="51"/>
      <c r="CP74" s="51"/>
      <c r="CQ74" s="51"/>
      <c r="CR74" s="51"/>
      <c r="CS74" s="51"/>
      <c r="CT74" s="51"/>
      <c r="CU74" s="51"/>
      <c r="CV74" s="51"/>
      <c r="CW74" s="167"/>
      <c r="CX74" s="2"/>
      <c r="CY74" s="191"/>
      <c r="CZ74" s="51"/>
      <c r="DA74" s="51"/>
      <c r="DB74" s="51"/>
      <c r="DC74" s="51"/>
      <c r="DD74" s="51"/>
      <c r="DE74" s="51"/>
      <c r="DF74" s="51"/>
      <c r="DG74" s="51"/>
      <c r="DH74" s="51"/>
      <c r="DI74" s="51"/>
      <c r="DJ74" s="51"/>
      <c r="DK74" s="51"/>
      <c r="DL74" s="51"/>
      <c r="DM74" s="51"/>
      <c r="DN74" s="167"/>
      <c r="DO74" s="2"/>
      <c r="DP74" s="191"/>
      <c r="DQ74" s="51"/>
      <c r="DR74" s="51"/>
      <c r="DS74" s="51"/>
      <c r="DT74" s="51"/>
      <c r="DU74" s="51"/>
      <c r="DV74" s="51"/>
      <c r="DW74" s="51"/>
      <c r="DX74" s="51"/>
      <c r="DY74" s="51"/>
      <c r="DZ74" s="51"/>
      <c r="EA74" s="51"/>
      <c r="EB74" s="51"/>
      <c r="EC74" s="51"/>
      <c r="ED74" s="51"/>
      <c r="EE74" s="167"/>
      <c r="EF74" s="2"/>
    </row>
    <row r="75" ht="12.75" customHeight="1">
      <c r="A75" s="191"/>
      <c r="B75" s="51"/>
      <c r="C75" s="51"/>
      <c r="D75" s="51"/>
      <c r="E75" s="51"/>
      <c r="F75" s="51"/>
      <c r="G75" s="51"/>
      <c r="H75" s="51"/>
      <c r="I75" s="51"/>
      <c r="J75" s="51"/>
      <c r="K75" s="51"/>
      <c r="L75" s="51"/>
      <c r="M75" s="51"/>
      <c r="N75" s="51"/>
      <c r="O75" s="51"/>
      <c r="P75" s="167"/>
      <c r="Q75" s="2"/>
      <c r="R75" s="191"/>
      <c r="S75" s="51"/>
      <c r="T75" s="51"/>
      <c r="U75" s="51"/>
      <c r="V75" s="51"/>
      <c r="W75" s="51"/>
      <c r="X75" s="51"/>
      <c r="Y75" s="51"/>
      <c r="Z75" s="51"/>
      <c r="AA75" s="51"/>
      <c r="AB75" s="51"/>
      <c r="AC75" s="51"/>
      <c r="AD75" s="51"/>
      <c r="AE75" s="51"/>
      <c r="AF75" s="51"/>
      <c r="AG75" s="167"/>
      <c r="AH75" s="2"/>
      <c r="AI75" s="191"/>
      <c r="AJ75" s="51"/>
      <c r="AK75" s="51"/>
      <c r="AL75" s="51"/>
      <c r="AM75" s="51"/>
      <c r="AN75" s="51"/>
      <c r="AO75" s="51"/>
      <c r="AP75" s="51"/>
      <c r="AQ75" s="51"/>
      <c r="AR75" s="51"/>
      <c r="AS75" s="51"/>
      <c r="AT75" s="51"/>
      <c r="AU75" s="51"/>
      <c r="AV75" s="51"/>
      <c r="AW75" s="51"/>
      <c r="AX75" s="167"/>
      <c r="AY75" s="2"/>
      <c r="AZ75" s="191"/>
      <c r="BA75" s="51"/>
      <c r="BB75" s="51"/>
      <c r="BC75" s="51"/>
      <c r="BD75" s="51"/>
      <c r="BE75" s="51"/>
      <c r="BF75" s="51"/>
      <c r="BG75" s="51"/>
      <c r="BH75" s="51"/>
      <c r="BI75" s="51"/>
      <c r="BJ75" s="51"/>
      <c r="BK75" s="51"/>
      <c r="BL75" s="51"/>
      <c r="BM75" s="51"/>
      <c r="BN75" s="51"/>
      <c r="BO75" s="167"/>
      <c r="BP75" s="2"/>
      <c r="BQ75" s="191"/>
      <c r="BR75" s="51"/>
      <c r="BS75" s="51"/>
      <c r="BT75" s="51"/>
      <c r="BU75" s="51"/>
      <c r="BV75" s="51"/>
      <c r="BW75" s="51"/>
      <c r="BX75" s="51"/>
      <c r="BY75" s="51"/>
      <c r="BZ75" s="51"/>
      <c r="CA75" s="51"/>
      <c r="CB75" s="51"/>
      <c r="CC75" s="51"/>
      <c r="CD75" s="51"/>
      <c r="CE75" s="51"/>
      <c r="CF75" s="167"/>
      <c r="CG75" s="2"/>
      <c r="CH75" s="191"/>
      <c r="CI75" s="51"/>
      <c r="CJ75" s="51"/>
      <c r="CK75" s="51"/>
      <c r="CL75" s="51"/>
      <c r="CM75" s="51"/>
      <c r="CN75" s="51"/>
      <c r="CO75" s="51"/>
      <c r="CP75" s="51"/>
      <c r="CQ75" s="51"/>
      <c r="CR75" s="51"/>
      <c r="CS75" s="51"/>
      <c r="CT75" s="51"/>
      <c r="CU75" s="51"/>
      <c r="CV75" s="51"/>
      <c r="CW75" s="167"/>
      <c r="CX75" s="2"/>
      <c r="CY75" s="191"/>
      <c r="CZ75" s="51"/>
      <c r="DA75" s="51"/>
      <c r="DB75" s="51"/>
      <c r="DC75" s="51"/>
      <c r="DD75" s="51"/>
      <c r="DE75" s="51"/>
      <c r="DF75" s="51"/>
      <c r="DG75" s="51"/>
      <c r="DH75" s="51"/>
      <c r="DI75" s="51"/>
      <c r="DJ75" s="51"/>
      <c r="DK75" s="51"/>
      <c r="DL75" s="51"/>
      <c r="DM75" s="51"/>
      <c r="DN75" s="167"/>
      <c r="DO75" s="2"/>
      <c r="DP75" s="191"/>
      <c r="DQ75" s="51"/>
      <c r="DR75" s="51"/>
      <c r="DS75" s="51"/>
      <c r="DT75" s="51"/>
      <c r="DU75" s="51"/>
      <c r="DV75" s="51"/>
      <c r="DW75" s="51"/>
      <c r="DX75" s="51"/>
      <c r="DY75" s="51"/>
      <c r="DZ75" s="51"/>
      <c r="EA75" s="51"/>
      <c r="EB75" s="51"/>
      <c r="EC75" s="51"/>
      <c r="ED75" s="51"/>
      <c r="EE75" s="167"/>
      <c r="EF75" s="2"/>
    </row>
    <row r="76" ht="12.75" customHeight="1">
      <c r="A76" s="191"/>
      <c r="B76" s="51"/>
      <c r="C76" s="51"/>
      <c r="D76" s="51"/>
      <c r="E76" s="51"/>
      <c r="F76" s="51"/>
      <c r="G76" s="51"/>
      <c r="H76" s="51"/>
      <c r="I76" s="51"/>
      <c r="J76" s="51"/>
      <c r="K76" s="51"/>
      <c r="L76" s="51"/>
      <c r="M76" s="51"/>
      <c r="N76" s="51"/>
      <c r="O76" s="51"/>
      <c r="P76" s="167"/>
      <c r="Q76" s="2"/>
      <c r="R76" s="191"/>
      <c r="S76" s="51"/>
      <c r="T76" s="51"/>
      <c r="U76" s="51"/>
      <c r="V76" s="51"/>
      <c r="W76" s="51"/>
      <c r="X76" s="51"/>
      <c r="Y76" s="51"/>
      <c r="Z76" s="51"/>
      <c r="AA76" s="51"/>
      <c r="AB76" s="51"/>
      <c r="AC76" s="51"/>
      <c r="AD76" s="51"/>
      <c r="AE76" s="51"/>
      <c r="AF76" s="51"/>
      <c r="AG76" s="167"/>
      <c r="AH76" s="2"/>
      <c r="AI76" s="191"/>
      <c r="AJ76" s="51"/>
      <c r="AK76" s="51"/>
      <c r="AL76" s="51"/>
      <c r="AM76" s="51"/>
      <c r="AN76" s="51"/>
      <c r="AO76" s="51"/>
      <c r="AP76" s="51"/>
      <c r="AQ76" s="51"/>
      <c r="AR76" s="51"/>
      <c r="AS76" s="51"/>
      <c r="AT76" s="51"/>
      <c r="AU76" s="51"/>
      <c r="AV76" s="51"/>
      <c r="AW76" s="51"/>
      <c r="AX76" s="167"/>
      <c r="AY76" s="2"/>
      <c r="AZ76" s="191"/>
      <c r="BA76" s="51"/>
      <c r="BB76" s="51"/>
      <c r="BC76" s="51"/>
      <c r="BD76" s="51"/>
      <c r="BE76" s="51"/>
      <c r="BF76" s="51"/>
      <c r="BG76" s="51"/>
      <c r="BH76" s="51"/>
      <c r="BI76" s="51"/>
      <c r="BJ76" s="51"/>
      <c r="BK76" s="51"/>
      <c r="BL76" s="51"/>
      <c r="BM76" s="51"/>
      <c r="BN76" s="51"/>
      <c r="BO76" s="167"/>
      <c r="BP76" s="2"/>
      <c r="BQ76" s="191"/>
      <c r="BR76" s="51"/>
      <c r="BS76" s="51"/>
      <c r="BT76" s="51"/>
      <c r="BU76" s="51"/>
      <c r="BV76" s="51"/>
      <c r="BW76" s="51"/>
      <c r="BX76" s="51"/>
      <c r="BY76" s="51"/>
      <c r="BZ76" s="51"/>
      <c r="CA76" s="51"/>
      <c r="CB76" s="51"/>
      <c r="CC76" s="51"/>
      <c r="CD76" s="51"/>
      <c r="CE76" s="51"/>
      <c r="CF76" s="167"/>
      <c r="CG76" s="2"/>
      <c r="CH76" s="191"/>
      <c r="CI76" s="51"/>
      <c r="CJ76" s="51"/>
      <c r="CK76" s="51"/>
      <c r="CL76" s="51"/>
      <c r="CM76" s="51"/>
      <c r="CN76" s="51"/>
      <c r="CO76" s="51"/>
      <c r="CP76" s="51"/>
      <c r="CQ76" s="51"/>
      <c r="CR76" s="51"/>
      <c r="CS76" s="51"/>
      <c r="CT76" s="51"/>
      <c r="CU76" s="51"/>
      <c r="CV76" s="51"/>
      <c r="CW76" s="167"/>
      <c r="CX76" s="2"/>
      <c r="CY76" s="191"/>
      <c r="CZ76" s="51"/>
      <c r="DA76" s="51"/>
      <c r="DB76" s="51"/>
      <c r="DC76" s="51"/>
      <c r="DD76" s="51"/>
      <c r="DE76" s="51"/>
      <c r="DF76" s="51"/>
      <c r="DG76" s="51"/>
      <c r="DH76" s="51"/>
      <c r="DI76" s="51"/>
      <c r="DJ76" s="51"/>
      <c r="DK76" s="51"/>
      <c r="DL76" s="51"/>
      <c r="DM76" s="51"/>
      <c r="DN76" s="167"/>
      <c r="DO76" s="2"/>
      <c r="DP76" s="191"/>
      <c r="DQ76" s="51"/>
      <c r="DR76" s="51"/>
      <c r="DS76" s="51"/>
      <c r="DT76" s="51"/>
      <c r="DU76" s="51"/>
      <c r="DV76" s="51"/>
      <c r="DW76" s="51"/>
      <c r="DX76" s="51"/>
      <c r="DY76" s="51"/>
      <c r="DZ76" s="51"/>
      <c r="EA76" s="51"/>
      <c r="EB76" s="51"/>
      <c r="EC76" s="51"/>
      <c r="ED76" s="51"/>
      <c r="EE76" s="167"/>
      <c r="EF76" s="2"/>
    </row>
    <row r="77" ht="12.75" customHeight="1">
      <c r="A77" s="191"/>
      <c r="B77" s="51"/>
      <c r="C77" s="51"/>
      <c r="D77" s="51"/>
      <c r="E77" s="51"/>
      <c r="F77" s="51"/>
      <c r="G77" s="51"/>
      <c r="H77" s="51"/>
      <c r="I77" s="51"/>
      <c r="J77" s="51"/>
      <c r="K77" s="51"/>
      <c r="L77" s="51"/>
      <c r="M77" s="51"/>
      <c r="N77" s="51"/>
      <c r="O77" s="51"/>
      <c r="P77" s="167"/>
      <c r="Q77" s="2"/>
      <c r="R77" s="191"/>
      <c r="S77" s="51"/>
      <c r="T77" s="51"/>
      <c r="U77" s="51"/>
      <c r="V77" s="51"/>
      <c r="W77" s="51"/>
      <c r="X77" s="51"/>
      <c r="Y77" s="51"/>
      <c r="Z77" s="51"/>
      <c r="AA77" s="51"/>
      <c r="AB77" s="51"/>
      <c r="AC77" s="51"/>
      <c r="AD77" s="51"/>
      <c r="AE77" s="51"/>
      <c r="AF77" s="51"/>
      <c r="AG77" s="167"/>
      <c r="AH77" s="2"/>
      <c r="AI77" s="191"/>
      <c r="AJ77" s="51"/>
      <c r="AK77" s="51"/>
      <c r="AL77" s="51"/>
      <c r="AM77" s="51"/>
      <c r="AN77" s="51"/>
      <c r="AO77" s="51"/>
      <c r="AP77" s="51"/>
      <c r="AQ77" s="51"/>
      <c r="AR77" s="51"/>
      <c r="AS77" s="51"/>
      <c r="AT77" s="51"/>
      <c r="AU77" s="51"/>
      <c r="AV77" s="51"/>
      <c r="AW77" s="51"/>
      <c r="AX77" s="167"/>
      <c r="AY77" s="2"/>
      <c r="AZ77" s="191"/>
      <c r="BA77" s="51"/>
      <c r="BB77" s="51"/>
      <c r="BC77" s="51"/>
      <c r="BD77" s="51"/>
      <c r="BE77" s="51"/>
      <c r="BF77" s="51"/>
      <c r="BG77" s="51"/>
      <c r="BH77" s="51"/>
      <c r="BI77" s="51"/>
      <c r="BJ77" s="51"/>
      <c r="BK77" s="51"/>
      <c r="BL77" s="51"/>
      <c r="BM77" s="51"/>
      <c r="BN77" s="51"/>
      <c r="BO77" s="167"/>
      <c r="BP77" s="2"/>
      <c r="BQ77" s="191"/>
      <c r="BR77" s="51"/>
      <c r="BS77" s="51"/>
      <c r="BT77" s="51"/>
      <c r="BU77" s="51"/>
      <c r="BV77" s="51"/>
      <c r="BW77" s="51"/>
      <c r="BX77" s="51"/>
      <c r="BY77" s="51"/>
      <c r="BZ77" s="51"/>
      <c r="CA77" s="51"/>
      <c r="CB77" s="51"/>
      <c r="CC77" s="51"/>
      <c r="CD77" s="51"/>
      <c r="CE77" s="51"/>
      <c r="CF77" s="167"/>
      <c r="CG77" s="2"/>
      <c r="CH77" s="191"/>
      <c r="CI77" s="51"/>
      <c r="CJ77" s="51"/>
      <c r="CK77" s="51"/>
      <c r="CL77" s="51"/>
      <c r="CM77" s="51"/>
      <c r="CN77" s="51"/>
      <c r="CO77" s="51"/>
      <c r="CP77" s="51"/>
      <c r="CQ77" s="51"/>
      <c r="CR77" s="51"/>
      <c r="CS77" s="51"/>
      <c r="CT77" s="51"/>
      <c r="CU77" s="51"/>
      <c r="CV77" s="51"/>
      <c r="CW77" s="167"/>
      <c r="CX77" s="2"/>
      <c r="CY77" s="191"/>
      <c r="CZ77" s="51"/>
      <c r="DA77" s="51"/>
      <c r="DB77" s="51"/>
      <c r="DC77" s="51"/>
      <c r="DD77" s="51"/>
      <c r="DE77" s="51"/>
      <c r="DF77" s="51"/>
      <c r="DG77" s="51"/>
      <c r="DH77" s="51"/>
      <c r="DI77" s="51"/>
      <c r="DJ77" s="51"/>
      <c r="DK77" s="51"/>
      <c r="DL77" s="51"/>
      <c r="DM77" s="51"/>
      <c r="DN77" s="167"/>
      <c r="DO77" s="2"/>
      <c r="DP77" s="191"/>
      <c r="DQ77" s="51"/>
      <c r="DR77" s="51"/>
      <c r="DS77" s="51"/>
      <c r="DT77" s="51"/>
      <c r="DU77" s="51"/>
      <c r="DV77" s="51"/>
      <c r="DW77" s="51"/>
      <c r="DX77" s="51"/>
      <c r="DY77" s="51"/>
      <c r="DZ77" s="51"/>
      <c r="EA77" s="51"/>
      <c r="EB77" s="51"/>
      <c r="EC77" s="51"/>
      <c r="ED77" s="51"/>
      <c r="EE77" s="167"/>
      <c r="EF77" s="2"/>
    </row>
    <row r="78" ht="12.75" customHeight="1">
      <c r="A78" s="191"/>
      <c r="B78" s="51"/>
      <c r="C78" s="51"/>
      <c r="D78" s="51"/>
      <c r="E78" s="51"/>
      <c r="F78" s="51"/>
      <c r="G78" s="51"/>
      <c r="H78" s="51"/>
      <c r="I78" s="51"/>
      <c r="J78" s="51"/>
      <c r="K78" s="51"/>
      <c r="L78" s="51"/>
      <c r="M78" s="51"/>
      <c r="N78" s="51"/>
      <c r="O78" s="51"/>
      <c r="P78" s="167"/>
      <c r="Q78" s="2"/>
      <c r="R78" s="191"/>
      <c r="S78" s="51"/>
      <c r="T78" s="51"/>
      <c r="U78" s="51"/>
      <c r="V78" s="51"/>
      <c r="W78" s="51"/>
      <c r="X78" s="51"/>
      <c r="Y78" s="51"/>
      <c r="Z78" s="51"/>
      <c r="AA78" s="51"/>
      <c r="AB78" s="51"/>
      <c r="AC78" s="51"/>
      <c r="AD78" s="51"/>
      <c r="AE78" s="51"/>
      <c r="AF78" s="51"/>
      <c r="AG78" s="167"/>
      <c r="AH78" s="2"/>
      <c r="AI78" s="191"/>
      <c r="AJ78" s="51"/>
      <c r="AK78" s="51"/>
      <c r="AL78" s="51"/>
      <c r="AM78" s="51"/>
      <c r="AN78" s="51"/>
      <c r="AO78" s="51"/>
      <c r="AP78" s="51"/>
      <c r="AQ78" s="51"/>
      <c r="AR78" s="51"/>
      <c r="AS78" s="51"/>
      <c r="AT78" s="51"/>
      <c r="AU78" s="51"/>
      <c r="AV78" s="51"/>
      <c r="AW78" s="51"/>
      <c r="AX78" s="167"/>
      <c r="AY78" s="2"/>
      <c r="AZ78" s="191"/>
      <c r="BA78" s="51"/>
      <c r="BB78" s="51"/>
      <c r="BC78" s="51"/>
      <c r="BD78" s="51"/>
      <c r="BE78" s="51"/>
      <c r="BF78" s="51"/>
      <c r="BG78" s="51"/>
      <c r="BH78" s="51"/>
      <c r="BI78" s="51"/>
      <c r="BJ78" s="51"/>
      <c r="BK78" s="51"/>
      <c r="BL78" s="51"/>
      <c r="BM78" s="51"/>
      <c r="BN78" s="51"/>
      <c r="BO78" s="167"/>
      <c r="BP78" s="2"/>
      <c r="BQ78" s="191"/>
      <c r="BR78" s="51"/>
      <c r="BS78" s="51"/>
      <c r="BT78" s="51"/>
      <c r="BU78" s="51"/>
      <c r="BV78" s="51"/>
      <c r="BW78" s="51"/>
      <c r="BX78" s="51"/>
      <c r="BY78" s="51"/>
      <c r="BZ78" s="51"/>
      <c r="CA78" s="51"/>
      <c r="CB78" s="51"/>
      <c r="CC78" s="51"/>
      <c r="CD78" s="51"/>
      <c r="CE78" s="51"/>
      <c r="CF78" s="167"/>
      <c r="CG78" s="2"/>
      <c r="CH78" s="191"/>
      <c r="CI78" s="51"/>
      <c r="CJ78" s="51"/>
      <c r="CK78" s="51"/>
      <c r="CL78" s="51"/>
      <c r="CM78" s="51"/>
      <c r="CN78" s="51"/>
      <c r="CO78" s="51"/>
      <c r="CP78" s="51"/>
      <c r="CQ78" s="51"/>
      <c r="CR78" s="51"/>
      <c r="CS78" s="51"/>
      <c r="CT78" s="51"/>
      <c r="CU78" s="51"/>
      <c r="CV78" s="51"/>
      <c r="CW78" s="167"/>
      <c r="CX78" s="2"/>
      <c r="CY78" s="191"/>
      <c r="CZ78" s="51"/>
      <c r="DA78" s="51"/>
      <c r="DB78" s="51"/>
      <c r="DC78" s="51"/>
      <c r="DD78" s="51"/>
      <c r="DE78" s="51"/>
      <c r="DF78" s="51"/>
      <c r="DG78" s="51"/>
      <c r="DH78" s="51"/>
      <c r="DI78" s="51"/>
      <c r="DJ78" s="51"/>
      <c r="DK78" s="51"/>
      <c r="DL78" s="51"/>
      <c r="DM78" s="51"/>
      <c r="DN78" s="167"/>
      <c r="DO78" s="2"/>
      <c r="DP78" s="191"/>
      <c r="DQ78" s="51"/>
      <c r="DR78" s="51"/>
      <c r="DS78" s="51"/>
      <c r="DT78" s="51"/>
      <c r="DU78" s="51"/>
      <c r="DV78" s="51"/>
      <c r="DW78" s="51"/>
      <c r="DX78" s="51"/>
      <c r="DY78" s="51"/>
      <c r="DZ78" s="51"/>
      <c r="EA78" s="51"/>
      <c r="EB78" s="51"/>
      <c r="EC78" s="51"/>
      <c r="ED78" s="51"/>
      <c r="EE78" s="167"/>
      <c r="EF78" s="2"/>
    </row>
    <row r="79" ht="12.75" customHeight="1">
      <c r="A79" s="191"/>
      <c r="B79" s="51"/>
      <c r="C79" s="51"/>
      <c r="D79" s="51"/>
      <c r="E79" s="51"/>
      <c r="F79" s="51"/>
      <c r="G79" s="51"/>
      <c r="H79" s="51"/>
      <c r="I79" s="51"/>
      <c r="J79" s="51"/>
      <c r="K79" s="51"/>
      <c r="L79" s="51"/>
      <c r="M79" s="51"/>
      <c r="N79" s="51"/>
      <c r="O79" s="51"/>
      <c r="P79" s="167"/>
      <c r="Q79" s="2"/>
      <c r="R79" s="191"/>
      <c r="S79" s="51"/>
      <c r="T79" s="51"/>
      <c r="U79" s="51"/>
      <c r="V79" s="51"/>
      <c r="W79" s="51"/>
      <c r="X79" s="51"/>
      <c r="Y79" s="51"/>
      <c r="Z79" s="51"/>
      <c r="AA79" s="51"/>
      <c r="AB79" s="51"/>
      <c r="AC79" s="51"/>
      <c r="AD79" s="51"/>
      <c r="AE79" s="51"/>
      <c r="AF79" s="51"/>
      <c r="AG79" s="167"/>
      <c r="AH79" s="2"/>
      <c r="AI79" s="191"/>
      <c r="AJ79" s="51"/>
      <c r="AK79" s="51"/>
      <c r="AL79" s="51"/>
      <c r="AM79" s="51"/>
      <c r="AN79" s="51"/>
      <c r="AO79" s="51"/>
      <c r="AP79" s="51"/>
      <c r="AQ79" s="51"/>
      <c r="AR79" s="51"/>
      <c r="AS79" s="51"/>
      <c r="AT79" s="51"/>
      <c r="AU79" s="51"/>
      <c r="AV79" s="51"/>
      <c r="AW79" s="51"/>
      <c r="AX79" s="167"/>
      <c r="AY79" s="2"/>
      <c r="AZ79" s="191"/>
      <c r="BA79" s="51"/>
      <c r="BB79" s="51"/>
      <c r="BC79" s="51"/>
      <c r="BD79" s="51"/>
      <c r="BE79" s="51"/>
      <c r="BF79" s="51"/>
      <c r="BG79" s="51"/>
      <c r="BH79" s="51"/>
      <c r="BI79" s="51"/>
      <c r="BJ79" s="51"/>
      <c r="BK79" s="51"/>
      <c r="BL79" s="51"/>
      <c r="BM79" s="51"/>
      <c r="BN79" s="51"/>
      <c r="BO79" s="167"/>
      <c r="BP79" s="2"/>
      <c r="BQ79" s="191"/>
      <c r="BR79" s="51"/>
      <c r="BS79" s="51"/>
      <c r="BT79" s="51"/>
      <c r="BU79" s="51"/>
      <c r="BV79" s="51"/>
      <c r="BW79" s="51"/>
      <c r="BX79" s="51"/>
      <c r="BY79" s="51"/>
      <c r="BZ79" s="51"/>
      <c r="CA79" s="51"/>
      <c r="CB79" s="51"/>
      <c r="CC79" s="51"/>
      <c r="CD79" s="51"/>
      <c r="CE79" s="51"/>
      <c r="CF79" s="167"/>
      <c r="CG79" s="2"/>
      <c r="CH79" s="191"/>
      <c r="CI79" s="51"/>
      <c r="CJ79" s="51"/>
      <c r="CK79" s="51"/>
      <c r="CL79" s="51"/>
      <c r="CM79" s="51"/>
      <c r="CN79" s="51"/>
      <c r="CO79" s="51"/>
      <c r="CP79" s="51"/>
      <c r="CQ79" s="51"/>
      <c r="CR79" s="51"/>
      <c r="CS79" s="51"/>
      <c r="CT79" s="51"/>
      <c r="CU79" s="51"/>
      <c r="CV79" s="51"/>
      <c r="CW79" s="167"/>
      <c r="CX79" s="2"/>
      <c r="CY79" s="191"/>
      <c r="CZ79" s="51"/>
      <c r="DA79" s="51"/>
      <c r="DB79" s="51"/>
      <c r="DC79" s="51"/>
      <c r="DD79" s="51"/>
      <c r="DE79" s="51"/>
      <c r="DF79" s="51"/>
      <c r="DG79" s="51"/>
      <c r="DH79" s="51"/>
      <c r="DI79" s="51"/>
      <c r="DJ79" s="51"/>
      <c r="DK79" s="51"/>
      <c r="DL79" s="51"/>
      <c r="DM79" s="51"/>
      <c r="DN79" s="167"/>
      <c r="DO79" s="2"/>
      <c r="DP79" s="191"/>
      <c r="DQ79" s="51"/>
      <c r="DR79" s="51"/>
      <c r="DS79" s="51"/>
      <c r="DT79" s="51"/>
      <c r="DU79" s="51"/>
      <c r="DV79" s="51"/>
      <c r="DW79" s="51"/>
      <c r="DX79" s="51"/>
      <c r="DY79" s="51"/>
      <c r="DZ79" s="51"/>
      <c r="EA79" s="51"/>
      <c r="EB79" s="51"/>
      <c r="EC79" s="51"/>
      <c r="ED79" s="51"/>
      <c r="EE79" s="167"/>
      <c r="EF79" s="2"/>
    </row>
    <row r="80" ht="12.75" customHeight="1">
      <c r="A80" s="191"/>
      <c r="B80" s="51"/>
      <c r="C80" s="51"/>
      <c r="D80" s="51"/>
      <c r="E80" s="51"/>
      <c r="F80" s="51"/>
      <c r="G80" s="51"/>
      <c r="H80" s="51"/>
      <c r="I80" s="51"/>
      <c r="J80" s="51"/>
      <c r="K80" s="51"/>
      <c r="L80" s="51"/>
      <c r="M80" s="51"/>
      <c r="N80" s="51"/>
      <c r="O80" s="51"/>
      <c r="P80" s="167"/>
      <c r="Q80" s="2"/>
      <c r="R80" s="191"/>
      <c r="S80" s="51"/>
      <c r="T80" s="51"/>
      <c r="U80" s="51"/>
      <c r="V80" s="51"/>
      <c r="W80" s="51"/>
      <c r="X80" s="51"/>
      <c r="Y80" s="51"/>
      <c r="Z80" s="51"/>
      <c r="AA80" s="51"/>
      <c r="AB80" s="51"/>
      <c r="AC80" s="51"/>
      <c r="AD80" s="51"/>
      <c r="AE80" s="51"/>
      <c r="AF80" s="51"/>
      <c r="AG80" s="167"/>
      <c r="AH80" s="2"/>
      <c r="AI80" s="191"/>
      <c r="AJ80" s="51"/>
      <c r="AK80" s="51"/>
      <c r="AL80" s="51"/>
      <c r="AM80" s="51"/>
      <c r="AN80" s="51"/>
      <c r="AO80" s="51"/>
      <c r="AP80" s="51"/>
      <c r="AQ80" s="51"/>
      <c r="AR80" s="51"/>
      <c r="AS80" s="51"/>
      <c r="AT80" s="51"/>
      <c r="AU80" s="51"/>
      <c r="AV80" s="51"/>
      <c r="AW80" s="51"/>
      <c r="AX80" s="167"/>
      <c r="AY80" s="2"/>
      <c r="AZ80" s="191"/>
      <c r="BA80" s="51"/>
      <c r="BB80" s="51"/>
      <c r="BC80" s="51"/>
      <c r="BD80" s="51"/>
      <c r="BE80" s="51"/>
      <c r="BF80" s="51"/>
      <c r="BG80" s="51"/>
      <c r="BH80" s="51"/>
      <c r="BI80" s="51"/>
      <c r="BJ80" s="51"/>
      <c r="BK80" s="51"/>
      <c r="BL80" s="51"/>
      <c r="BM80" s="51"/>
      <c r="BN80" s="51"/>
      <c r="BO80" s="167"/>
      <c r="BP80" s="2"/>
      <c r="BQ80" s="191"/>
      <c r="BR80" s="51"/>
      <c r="BS80" s="51"/>
      <c r="BT80" s="51"/>
      <c r="BU80" s="51"/>
      <c r="BV80" s="51"/>
      <c r="BW80" s="51"/>
      <c r="BX80" s="51"/>
      <c r="BY80" s="51"/>
      <c r="BZ80" s="51"/>
      <c r="CA80" s="51"/>
      <c r="CB80" s="51"/>
      <c r="CC80" s="51"/>
      <c r="CD80" s="51"/>
      <c r="CE80" s="51"/>
      <c r="CF80" s="167"/>
      <c r="CG80" s="2"/>
      <c r="CH80" s="191"/>
      <c r="CI80" s="51"/>
      <c r="CJ80" s="51"/>
      <c r="CK80" s="51"/>
      <c r="CL80" s="51"/>
      <c r="CM80" s="51"/>
      <c r="CN80" s="51"/>
      <c r="CO80" s="51"/>
      <c r="CP80" s="51"/>
      <c r="CQ80" s="51"/>
      <c r="CR80" s="51"/>
      <c r="CS80" s="51"/>
      <c r="CT80" s="51"/>
      <c r="CU80" s="51"/>
      <c r="CV80" s="51"/>
      <c r="CW80" s="167"/>
      <c r="CX80" s="2"/>
      <c r="CY80" s="191"/>
      <c r="CZ80" s="51"/>
      <c r="DA80" s="51"/>
      <c r="DB80" s="51"/>
      <c r="DC80" s="51"/>
      <c r="DD80" s="51"/>
      <c r="DE80" s="51"/>
      <c r="DF80" s="51"/>
      <c r="DG80" s="51"/>
      <c r="DH80" s="51"/>
      <c r="DI80" s="51"/>
      <c r="DJ80" s="51"/>
      <c r="DK80" s="51"/>
      <c r="DL80" s="51"/>
      <c r="DM80" s="51"/>
      <c r="DN80" s="167"/>
      <c r="DO80" s="2"/>
      <c r="DP80" s="191"/>
      <c r="DQ80" s="51"/>
      <c r="DR80" s="51"/>
      <c r="DS80" s="51"/>
      <c r="DT80" s="51"/>
      <c r="DU80" s="51"/>
      <c r="DV80" s="51"/>
      <c r="DW80" s="51"/>
      <c r="DX80" s="51"/>
      <c r="DY80" s="51"/>
      <c r="DZ80" s="51"/>
      <c r="EA80" s="51"/>
      <c r="EB80" s="51"/>
      <c r="EC80" s="51"/>
      <c r="ED80" s="51"/>
      <c r="EE80" s="167"/>
      <c r="EF80" s="2"/>
    </row>
    <row r="81" ht="12.75" customHeight="1">
      <c r="A81" s="191"/>
      <c r="B81" s="51"/>
      <c r="C81" s="51"/>
      <c r="D81" s="51"/>
      <c r="E81" s="51"/>
      <c r="F81" s="51"/>
      <c r="G81" s="51"/>
      <c r="H81" s="51"/>
      <c r="I81" s="51"/>
      <c r="J81" s="51"/>
      <c r="K81" s="51"/>
      <c r="L81" s="51"/>
      <c r="M81" s="51"/>
      <c r="N81" s="51"/>
      <c r="O81" s="51"/>
      <c r="P81" s="167"/>
      <c r="Q81" s="2"/>
      <c r="R81" s="191"/>
      <c r="S81" s="51"/>
      <c r="T81" s="51"/>
      <c r="U81" s="51"/>
      <c r="V81" s="51"/>
      <c r="W81" s="51"/>
      <c r="X81" s="51"/>
      <c r="Y81" s="51"/>
      <c r="Z81" s="51"/>
      <c r="AA81" s="51"/>
      <c r="AB81" s="51"/>
      <c r="AC81" s="51"/>
      <c r="AD81" s="51"/>
      <c r="AE81" s="51"/>
      <c r="AF81" s="51"/>
      <c r="AG81" s="167"/>
      <c r="AH81" s="2"/>
      <c r="AI81" s="191"/>
      <c r="AJ81" s="51"/>
      <c r="AK81" s="51"/>
      <c r="AL81" s="51"/>
      <c r="AM81" s="51"/>
      <c r="AN81" s="51"/>
      <c r="AO81" s="51"/>
      <c r="AP81" s="51"/>
      <c r="AQ81" s="51"/>
      <c r="AR81" s="51"/>
      <c r="AS81" s="51"/>
      <c r="AT81" s="51"/>
      <c r="AU81" s="51"/>
      <c r="AV81" s="51"/>
      <c r="AW81" s="51"/>
      <c r="AX81" s="167"/>
      <c r="AY81" s="2"/>
      <c r="AZ81" s="191"/>
      <c r="BA81" s="51"/>
      <c r="BB81" s="51"/>
      <c r="BC81" s="51"/>
      <c r="BD81" s="51"/>
      <c r="BE81" s="51"/>
      <c r="BF81" s="51"/>
      <c r="BG81" s="51"/>
      <c r="BH81" s="51"/>
      <c r="BI81" s="51"/>
      <c r="BJ81" s="51"/>
      <c r="BK81" s="51"/>
      <c r="BL81" s="51"/>
      <c r="BM81" s="51"/>
      <c r="BN81" s="51"/>
      <c r="BO81" s="167"/>
      <c r="BP81" s="2"/>
      <c r="BQ81" s="191"/>
      <c r="BR81" s="51"/>
      <c r="BS81" s="51"/>
      <c r="BT81" s="51"/>
      <c r="BU81" s="51"/>
      <c r="BV81" s="51"/>
      <c r="BW81" s="51"/>
      <c r="BX81" s="51"/>
      <c r="BY81" s="51"/>
      <c r="BZ81" s="51"/>
      <c r="CA81" s="51"/>
      <c r="CB81" s="51"/>
      <c r="CC81" s="51"/>
      <c r="CD81" s="51"/>
      <c r="CE81" s="51"/>
      <c r="CF81" s="167"/>
      <c r="CG81" s="2"/>
      <c r="CH81" s="191"/>
      <c r="CI81" s="51"/>
      <c r="CJ81" s="51"/>
      <c r="CK81" s="51"/>
      <c r="CL81" s="51"/>
      <c r="CM81" s="51"/>
      <c r="CN81" s="51"/>
      <c r="CO81" s="51"/>
      <c r="CP81" s="51"/>
      <c r="CQ81" s="51"/>
      <c r="CR81" s="51"/>
      <c r="CS81" s="51"/>
      <c r="CT81" s="51"/>
      <c r="CU81" s="51"/>
      <c r="CV81" s="51"/>
      <c r="CW81" s="167"/>
      <c r="CX81" s="2"/>
      <c r="CY81" s="191"/>
      <c r="CZ81" s="51"/>
      <c r="DA81" s="51"/>
      <c r="DB81" s="51"/>
      <c r="DC81" s="51"/>
      <c r="DD81" s="51"/>
      <c r="DE81" s="51"/>
      <c r="DF81" s="51"/>
      <c r="DG81" s="51"/>
      <c r="DH81" s="51"/>
      <c r="DI81" s="51"/>
      <c r="DJ81" s="51"/>
      <c r="DK81" s="51"/>
      <c r="DL81" s="51"/>
      <c r="DM81" s="51"/>
      <c r="DN81" s="167"/>
      <c r="DO81" s="2"/>
      <c r="DP81" s="191"/>
      <c r="DQ81" s="51"/>
      <c r="DR81" s="51"/>
      <c r="DS81" s="51"/>
      <c r="DT81" s="51"/>
      <c r="DU81" s="51"/>
      <c r="DV81" s="51"/>
      <c r="DW81" s="51"/>
      <c r="DX81" s="51"/>
      <c r="DY81" s="51"/>
      <c r="DZ81" s="51"/>
      <c r="EA81" s="51"/>
      <c r="EB81" s="51"/>
      <c r="EC81" s="51"/>
      <c r="ED81" s="51"/>
      <c r="EE81" s="167"/>
      <c r="EF81" s="2"/>
    </row>
    <row r="82" ht="12.75" customHeight="1">
      <c r="A82" s="191"/>
      <c r="B82" s="51"/>
      <c r="C82" s="51"/>
      <c r="D82" s="51"/>
      <c r="E82" s="51"/>
      <c r="F82" s="51"/>
      <c r="G82" s="51"/>
      <c r="H82" s="51"/>
      <c r="I82" s="51"/>
      <c r="J82" s="51"/>
      <c r="K82" s="51"/>
      <c r="L82" s="51"/>
      <c r="M82" s="51"/>
      <c r="N82" s="51"/>
      <c r="O82" s="51"/>
      <c r="P82" s="167"/>
      <c r="Q82" s="2"/>
      <c r="R82" s="191"/>
      <c r="S82" s="51"/>
      <c r="T82" s="51"/>
      <c r="U82" s="51"/>
      <c r="V82" s="51"/>
      <c r="W82" s="51"/>
      <c r="X82" s="51"/>
      <c r="Y82" s="51"/>
      <c r="Z82" s="51"/>
      <c r="AA82" s="51"/>
      <c r="AB82" s="51"/>
      <c r="AC82" s="51"/>
      <c r="AD82" s="51"/>
      <c r="AE82" s="51"/>
      <c r="AF82" s="51"/>
      <c r="AG82" s="167"/>
      <c r="AH82" s="2"/>
      <c r="AI82" s="191"/>
      <c r="AJ82" s="51"/>
      <c r="AK82" s="51"/>
      <c r="AL82" s="51"/>
      <c r="AM82" s="51"/>
      <c r="AN82" s="51"/>
      <c r="AO82" s="51"/>
      <c r="AP82" s="51"/>
      <c r="AQ82" s="51"/>
      <c r="AR82" s="51"/>
      <c r="AS82" s="51"/>
      <c r="AT82" s="51"/>
      <c r="AU82" s="51"/>
      <c r="AV82" s="51"/>
      <c r="AW82" s="51"/>
      <c r="AX82" s="167"/>
      <c r="AY82" s="2"/>
      <c r="AZ82" s="191"/>
      <c r="BA82" s="51"/>
      <c r="BB82" s="51"/>
      <c r="BC82" s="51"/>
      <c r="BD82" s="51"/>
      <c r="BE82" s="51"/>
      <c r="BF82" s="51"/>
      <c r="BG82" s="51"/>
      <c r="BH82" s="51"/>
      <c r="BI82" s="51"/>
      <c r="BJ82" s="51"/>
      <c r="BK82" s="51"/>
      <c r="BL82" s="51"/>
      <c r="BM82" s="51"/>
      <c r="BN82" s="51"/>
      <c r="BO82" s="167"/>
      <c r="BP82" s="2"/>
      <c r="BQ82" s="191"/>
      <c r="BR82" s="51"/>
      <c r="BS82" s="51"/>
      <c r="BT82" s="51"/>
      <c r="BU82" s="51"/>
      <c r="BV82" s="51"/>
      <c r="BW82" s="51"/>
      <c r="BX82" s="51"/>
      <c r="BY82" s="51"/>
      <c r="BZ82" s="51"/>
      <c r="CA82" s="51"/>
      <c r="CB82" s="51"/>
      <c r="CC82" s="51"/>
      <c r="CD82" s="51"/>
      <c r="CE82" s="51"/>
      <c r="CF82" s="167"/>
      <c r="CG82" s="2"/>
      <c r="CH82" s="191"/>
      <c r="CI82" s="51"/>
      <c r="CJ82" s="51"/>
      <c r="CK82" s="51"/>
      <c r="CL82" s="51"/>
      <c r="CM82" s="51"/>
      <c r="CN82" s="51"/>
      <c r="CO82" s="51"/>
      <c r="CP82" s="51"/>
      <c r="CQ82" s="51"/>
      <c r="CR82" s="51"/>
      <c r="CS82" s="51"/>
      <c r="CT82" s="51"/>
      <c r="CU82" s="51"/>
      <c r="CV82" s="51"/>
      <c r="CW82" s="167"/>
      <c r="CX82" s="2"/>
      <c r="CY82" s="191"/>
      <c r="CZ82" s="51"/>
      <c r="DA82" s="51"/>
      <c r="DB82" s="51"/>
      <c r="DC82" s="51"/>
      <c r="DD82" s="51"/>
      <c r="DE82" s="51"/>
      <c r="DF82" s="51"/>
      <c r="DG82" s="51"/>
      <c r="DH82" s="51"/>
      <c r="DI82" s="51"/>
      <c r="DJ82" s="51"/>
      <c r="DK82" s="51"/>
      <c r="DL82" s="51"/>
      <c r="DM82" s="51"/>
      <c r="DN82" s="167"/>
      <c r="DO82" s="2"/>
      <c r="DP82" s="191"/>
      <c r="DQ82" s="51"/>
      <c r="DR82" s="51"/>
      <c r="DS82" s="51"/>
      <c r="DT82" s="51"/>
      <c r="DU82" s="51"/>
      <c r="DV82" s="51"/>
      <c r="DW82" s="51"/>
      <c r="DX82" s="51"/>
      <c r="DY82" s="51"/>
      <c r="DZ82" s="51"/>
      <c r="EA82" s="51"/>
      <c r="EB82" s="51"/>
      <c r="EC82" s="51"/>
      <c r="ED82" s="51"/>
      <c r="EE82" s="167"/>
      <c r="EF82" s="2"/>
    </row>
    <row r="83" ht="12.75" customHeight="1">
      <c r="A83" s="191"/>
      <c r="B83" s="51"/>
      <c r="C83" s="51"/>
      <c r="D83" s="51"/>
      <c r="E83" s="51"/>
      <c r="F83" s="51"/>
      <c r="G83" s="51"/>
      <c r="H83" s="51"/>
      <c r="I83" s="51"/>
      <c r="J83" s="51"/>
      <c r="K83" s="51"/>
      <c r="L83" s="51"/>
      <c r="M83" s="51"/>
      <c r="N83" s="51"/>
      <c r="O83" s="51"/>
      <c r="P83" s="167"/>
      <c r="Q83" s="2"/>
      <c r="R83" s="191"/>
      <c r="S83" s="51"/>
      <c r="T83" s="51"/>
      <c r="U83" s="51"/>
      <c r="V83" s="51"/>
      <c r="W83" s="51"/>
      <c r="X83" s="51"/>
      <c r="Y83" s="51"/>
      <c r="Z83" s="51"/>
      <c r="AA83" s="51"/>
      <c r="AB83" s="51"/>
      <c r="AC83" s="51"/>
      <c r="AD83" s="51"/>
      <c r="AE83" s="51"/>
      <c r="AF83" s="51"/>
      <c r="AG83" s="167"/>
      <c r="AH83" s="2"/>
      <c r="AI83" s="191"/>
      <c r="AJ83" s="51"/>
      <c r="AK83" s="51"/>
      <c r="AL83" s="51"/>
      <c r="AM83" s="51"/>
      <c r="AN83" s="51"/>
      <c r="AO83" s="51"/>
      <c r="AP83" s="51"/>
      <c r="AQ83" s="51"/>
      <c r="AR83" s="51"/>
      <c r="AS83" s="51"/>
      <c r="AT83" s="51"/>
      <c r="AU83" s="51"/>
      <c r="AV83" s="51"/>
      <c r="AW83" s="51"/>
      <c r="AX83" s="167"/>
      <c r="AY83" s="2"/>
      <c r="AZ83" s="191"/>
      <c r="BA83" s="51"/>
      <c r="BB83" s="51"/>
      <c r="BC83" s="51"/>
      <c r="BD83" s="51"/>
      <c r="BE83" s="51"/>
      <c r="BF83" s="51"/>
      <c r="BG83" s="51"/>
      <c r="BH83" s="51"/>
      <c r="BI83" s="51"/>
      <c r="BJ83" s="51"/>
      <c r="BK83" s="51"/>
      <c r="BL83" s="51"/>
      <c r="BM83" s="51"/>
      <c r="BN83" s="51"/>
      <c r="BO83" s="167"/>
      <c r="BP83" s="2"/>
      <c r="BQ83" s="191"/>
      <c r="BR83" s="51"/>
      <c r="BS83" s="51"/>
      <c r="BT83" s="51"/>
      <c r="BU83" s="51"/>
      <c r="BV83" s="51"/>
      <c r="BW83" s="51"/>
      <c r="BX83" s="51"/>
      <c r="BY83" s="51"/>
      <c r="BZ83" s="51"/>
      <c r="CA83" s="51"/>
      <c r="CB83" s="51"/>
      <c r="CC83" s="51"/>
      <c r="CD83" s="51"/>
      <c r="CE83" s="51"/>
      <c r="CF83" s="167"/>
      <c r="CG83" s="2"/>
      <c r="CH83" s="191"/>
      <c r="CI83" s="51"/>
      <c r="CJ83" s="51"/>
      <c r="CK83" s="51"/>
      <c r="CL83" s="51"/>
      <c r="CM83" s="51"/>
      <c r="CN83" s="51"/>
      <c r="CO83" s="51"/>
      <c r="CP83" s="51"/>
      <c r="CQ83" s="51"/>
      <c r="CR83" s="51"/>
      <c r="CS83" s="51"/>
      <c r="CT83" s="51"/>
      <c r="CU83" s="51"/>
      <c r="CV83" s="51"/>
      <c r="CW83" s="167"/>
      <c r="CX83" s="2"/>
      <c r="CY83" s="191"/>
      <c r="CZ83" s="51"/>
      <c r="DA83" s="51"/>
      <c r="DB83" s="51"/>
      <c r="DC83" s="51"/>
      <c r="DD83" s="51"/>
      <c r="DE83" s="51"/>
      <c r="DF83" s="51"/>
      <c r="DG83" s="51"/>
      <c r="DH83" s="51"/>
      <c r="DI83" s="51"/>
      <c r="DJ83" s="51"/>
      <c r="DK83" s="51"/>
      <c r="DL83" s="51"/>
      <c r="DM83" s="51"/>
      <c r="DN83" s="167"/>
      <c r="DO83" s="2"/>
      <c r="DP83" s="191"/>
      <c r="DQ83" s="51"/>
      <c r="DR83" s="51"/>
      <c r="DS83" s="51"/>
      <c r="DT83" s="51"/>
      <c r="DU83" s="51"/>
      <c r="DV83" s="51"/>
      <c r="DW83" s="51"/>
      <c r="DX83" s="51"/>
      <c r="DY83" s="51"/>
      <c r="DZ83" s="51"/>
      <c r="EA83" s="51"/>
      <c r="EB83" s="51"/>
      <c r="EC83" s="51"/>
      <c r="ED83" s="51"/>
      <c r="EE83" s="167"/>
      <c r="EF83" s="2"/>
    </row>
    <row r="84" ht="12.75" customHeight="1">
      <c r="A84" s="191"/>
      <c r="B84" s="51"/>
      <c r="C84" s="51"/>
      <c r="D84" s="51"/>
      <c r="E84" s="51"/>
      <c r="F84" s="51"/>
      <c r="G84" s="51"/>
      <c r="H84" s="51"/>
      <c r="I84" s="51"/>
      <c r="J84" s="51"/>
      <c r="K84" s="51"/>
      <c r="L84" s="51"/>
      <c r="M84" s="51"/>
      <c r="N84" s="51"/>
      <c r="O84" s="51"/>
      <c r="P84" s="167"/>
      <c r="Q84" s="2"/>
      <c r="R84" s="191"/>
      <c r="S84" s="51"/>
      <c r="T84" s="51"/>
      <c r="U84" s="51"/>
      <c r="V84" s="51"/>
      <c r="W84" s="51"/>
      <c r="X84" s="51"/>
      <c r="Y84" s="51"/>
      <c r="Z84" s="51"/>
      <c r="AA84" s="51"/>
      <c r="AB84" s="51"/>
      <c r="AC84" s="51"/>
      <c r="AD84" s="51"/>
      <c r="AE84" s="51"/>
      <c r="AF84" s="51"/>
      <c r="AG84" s="167"/>
      <c r="AH84" s="2"/>
      <c r="AI84" s="191"/>
      <c r="AJ84" s="51"/>
      <c r="AK84" s="51"/>
      <c r="AL84" s="51"/>
      <c r="AM84" s="51"/>
      <c r="AN84" s="51"/>
      <c r="AO84" s="51"/>
      <c r="AP84" s="51"/>
      <c r="AQ84" s="51"/>
      <c r="AR84" s="51"/>
      <c r="AS84" s="51"/>
      <c r="AT84" s="51"/>
      <c r="AU84" s="51"/>
      <c r="AV84" s="51"/>
      <c r="AW84" s="51"/>
      <c r="AX84" s="167"/>
      <c r="AY84" s="2"/>
      <c r="AZ84" s="191"/>
      <c r="BA84" s="51"/>
      <c r="BB84" s="51"/>
      <c r="BC84" s="51"/>
      <c r="BD84" s="51"/>
      <c r="BE84" s="51"/>
      <c r="BF84" s="51"/>
      <c r="BG84" s="51"/>
      <c r="BH84" s="51"/>
      <c r="BI84" s="51"/>
      <c r="BJ84" s="51"/>
      <c r="BK84" s="51"/>
      <c r="BL84" s="51"/>
      <c r="BM84" s="51"/>
      <c r="BN84" s="51"/>
      <c r="BO84" s="167"/>
      <c r="BP84" s="2"/>
      <c r="BQ84" s="191"/>
      <c r="BR84" s="51"/>
      <c r="BS84" s="51"/>
      <c r="BT84" s="51"/>
      <c r="BU84" s="51"/>
      <c r="BV84" s="51"/>
      <c r="BW84" s="51"/>
      <c r="BX84" s="51"/>
      <c r="BY84" s="51"/>
      <c r="BZ84" s="51"/>
      <c r="CA84" s="51"/>
      <c r="CB84" s="51"/>
      <c r="CC84" s="51"/>
      <c r="CD84" s="51"/>
      <c r="CE84" s="51"/>
      <c r="CF84" s="167"/>
      <c r="CG84" s="2"/>
      <c r="CH84" s="191"/>
      <c r="CI84" s="51"/>
      <c r="CJ84" s="51"/>
      <c r="CK84" s="51"/>
      <c r="CL84" s="51"/>
      <c r="CM84" s="51"/>
      <c r="CN84" s="51"/>
      <c r="CO84" s="51"/>
      <c r="CP84" s="51"/>
      <c r="CQ84" s="51"/>
      <c r="CR84" s="51"/>
      <c r="CS84" s="51"/>
      <c r="CT84" s="51"/>
      <c r="CU84" s="51"/>
      <c r="CV84" s="51"/>
      <c r="CW84" s="167"/>
      <c r="CX84" s="2"/>
      <c r="CY84" s="191"/>
      <c r="CZ84" s="51"/>
      <c r="DA84" s="51"/>
      <c r="DB84" s="51"/>
      <c r="DC84" s="51"/>
      <c r="DD84" s="51"/>
      <c r="DE84" s="51"/>
      <c r="DF84" s="51"/>
      <c r="DG84" s="51"/>
      <c r="DH84" s="51"/>
      <c r="DI84" s="51"/>
      <c r="DJ84" s="51"/>
      <c r="DK84" s="51"/>
      <c r="DL84" s="51"/>
      <c r="DM84" s="51"/>
      <c r="DN84" s="167"/>
      <c r="DO84" s="2"/>
      <c r="DP84" s="191"/>
      <c r="DQ84" s="51"/>
      <c r="DR84" s="51"/>
      <c r="DS84" s="51"/>
      <c r="DT84" s="51"/>
      <c r="DU84" s="51"/>
      <c r="DV84" s="51"/>
      <c r="DW84" s="51"/>
      <c r="DX84" s="51"/>
      <c r="DY84" s="51"/>
      <c r="DZ84" s="51"/>
      <c r="EA84" s="51"/>
      <c r="EB84" s="51"/>
      <c r="EC84" s="51"/>
      <c r="ED84" s="51"/>
      <c r="EE84" s="167"/>
      <c r="EF84" s="2"/>
    </row>
    <row r="85" ht="12.75" customHeight="1">
      <c r="A85" s="191"/>
      <c r="B85" s="51"/>
      <c r="C85" s="51"/>
      <c r="D85" s="51"/>
      <c r="E85" s="51"/>
      <c r="F85" s="51"/>
      <c r="G85" s="51"/>
      <c r="H85" s="51"/>
      <c r="I85" s="51"/>
      <c r="J85" s="51"/>
      <c r="K85" s="51"/>
      <c r="L85" s="51"/>
      <c r="M85" s="51"/>
      <c r="N85" s="51"/>
      <c r="O85" s="51"/>
      <c r="P85" s="167"/>
      <c r="Q85" s="2"/>
      <c r="R85" s="191"/>
      <c r="S85" s="51"/>
      <c r="T85" s="51"/>
      <c r="U85" s="51"/>
      <c r="V85" s="51"/>
      <c r="W85" s="51"/>
      <c r="X85" s="51"/>
      <c r="Y85" s="51"/>
      <c r="Z85" s="51"/>
      <c r="AA85" s="51"/>
      <c r="AB85" s="51"/>
      <c r="AC85" s="51"/>
      <c r="AD85" s="51"/>
      <c r="AE85" s="51"/>
      <c r="AF85" s="51"/>
      <c r="AG85" s="167"/>
      <c r="AH85" s="2"/>
      <c r="AI85" s="191"/>
      <c r="AJ85" s="51"/>
      <c r="AK85" s="51"/>
      <c r="AL85" s="51"/>
      <c r="AM85" s="51"/>
      <c r="AN85" s="51"/>
      <c r="AO85" s="51"/>
      <c r="AP85" s="51"/>
      <c r="AQ85" s="51"/>
      <c r="AR85" s="51"/>
      <c r="AS85" s="51"/>
      <c r="AT85" s="51"/>
      <c r="AU85" s="51"/>
      <c r="AV85" s="51"/>
      <c r="AW85" s="51"/>
      <c r="AX85" s="167"/>
      <c r="AY85" s="2"/>
      <c r="AZ85" s="191"/>
      <c r="BA85" s="51"/>
      <c r="BB85" s="51"/>
      <c r="BC85" s="51"/>
      <c r="BD85" s="51"/>
      <c r="BE85" s="51"/>
      <c r="BF85" s="51"/>
      <c r="BG85" s="51"/>
      <c r="BH85" s="51"/>
      <c r="BI85" s="51"/>
      <c r="BJ85" s="51"/>
      <c r="BK85" s="51"/>
      <c r="BL85" s="51"/>
      <c r="BM85" s="51"/>
      <c r="BN85" s="51"/>
      <c r="BO85" s="167"/>
      <c r="BP85" s="2"/>
      <c r="BQ85" s="191"/>
      <c r="BR85" s="51"/>
      <c r="BS85" s="51"/>
      <c r="BT85" s="51"/>
      <c r="BU85" s="51"/>
      <c r="BV85" s="51"/>
      <c r="BW85" s="51"/>
      <c r="BX85" s="51"/>
      <c r="BY85" s="51"/>
      <c r="BZ85" s="51"/>
      <c r="CA85" s="51"/>
      <c r="CB85" s="51"/>
      <c r="CC85" s="51"/>
      <c r="CD85" s="51"/>
      <c r="CE85" s="51"/>
      <c r="CF85" s="167"/>
      <c r="CG85" s="2"/>
      <c r="CH85" s="191"/>
      <c r="CI85" s="51"/>
      <c r="CJ85" s="51"/>
      <c r="CK85" s="51"/>
      <c r="CL85" s="51"/>
      <c r="CM85" s="51"/>
      <c r="CN85" s="51"/>
      <c r="CO85" s="51"/>
      <c r="CP85" s="51"/>
      <c r="CQ85" s="51"/>
      <c r="CR85" s="51"/>
      <c r="CS85" s="51"/>
      <c r="CT85" s="51"/>
      <c r="CU85" s="51"/>
      <c r="CV85" s="51"/>
      <c r="CW85" s="167"/>
      <c r="CX85" s="2"/>
      <c r="CY85" s="191"/>
      <c r="CZ85" s="51"/>
      <c r="DA85" s="51"/>
      <c r="DB85" s="51"/>
      <c r="DC85" s="51"/>
      <c r="DD85" s="51"/>
      <c r="DE85" s="51"/>
      <c r="DF85" s="51"/>
      <c r="DG85" s="51"/>
      <c r="DH85" s="51"/>
      <c r="DI85" s="51"/>
      <c r="DJ85" s="51"/>
      <c r="DK85" s="51"/>
      <c r="DL85" s="51"/>
      <c r="DM85" s="51"/>
      <c r="DN85" s="167"/>
      <c r="DO85" s="2"/>
      <c r="DP85" s="191"/>
      <c r="DQ85" s="51"/>
      <c r="DR85" s="51"/>
      <c r="DS85" s="51"/>
      <c r="DT85" s="51"/>
      <c r="DU85" s="51"/>
      <c r="DV85" s="51"/>
      <c r="DW85" s="51"/>
      <c r="DX85" s="51"/>
      <c r="DY85" s="51"/>
      <c r="DZ85" s="51"/>
      <c r="EA85" s="51"/>
      <c r="EB85" s="51"/>
      <c r="EC85" s="51"/>
      <c r="ED85" s="51"/>
      <c r="EE85" s="167"/>
      <c r="EF85" s="2"/>
    </row>
    <row r="86" ht="12.75" customHeight="1">
      <c r="A86" s="191"/>
      <c r="B86" s="51"/>
      <c r="C86" s="51"/>
      <c r="D86" s="51"/>
      <c r="E86" s="51"/>
      <c r="F86" s="51"/>
      <c r="G86" s="51"/>
      <c r="H86" s="51"/>
      <c r="I86" s="51"/>
      <c r="J86" s="51"/>
      <c r="K86" s="51"/>
      <c r="L86" s="51"/>
      <c r="M86" s="51"/>
      <c r="N86" s="51"/>
      <c r="O86" s="51"/>
      <c r="P86" s="167"/>
      <c r="Q86" s="2"/>
      <c r="R86" s="191"/>
      <c r="S86" s="51"/>
      <c r="T86" s="51"/>
      <c r="U86" s="51"/>
      <c r="V86" s="51"/>
      <c r="W86" s="51"/>
      <c r="X86" s="51"/>
      <c r="Y86" s="51"/>
      <c r="Z86" s="51"/>
      <c r="AA86" s="51"/>
      <c r="AB86" s="51"/>
      <c r="AC86" s="51"/>
      <c r="AD86" s="51"/>
      <c r="AE86" s="51"/>
      <c r="AF86" s="51"/>
      <c r="AG86" s="167"/>
      <c r="AH86" s="2"/>
      <c r="AI86" s="191"/>
      <c r="AJ86" s="51"/>
      <c r="AK86" s="51"/>
      <c r="AL86" s="51"/>
      <c r="AM86" s="51"/>
      <c r="AN86" s="51"/>
      <c r="AO86" s="51"/>
      <c r="AP86" s="51"/>
      <c r="AQ86" s="51"/>
      <c r="AR86" s="51"/>
      <c r="AS86" s="51"/>
      <c r="AT86" s="51"/>
      <c r="AU86" s="51"/>
      <c r="AV86" s="51"/>
      <c r="AW86" s="51"/>
      <c r="AX86" s="167"/>
      <c r="AY86" s="2"/>
      <c r="AZ86" s="191"/>
      <c r="BA86" s="51"/>
      <c r="BB86" s="51"/>
      <c r="BC86" s="51"/>
      <c r="BD86" s="51"/>
      <c r="BE86" s="51"/>
      <c r="BF86" s="51"/>
      <c r="BG86" s="51"/>
      <c r="BH86" s="51"/>
      <c r="BI86" s="51"/>
      <c r="BJ86" s="51"/>
      <c r="BK86" s="51"/>
      <c r="BL86" s="51"/>
      <c r="BM86" s="51"/>
      <c r="BN86" s="51"/>
      <c r="BO86" s="167"/>
      <c r="BP86" s="2"/>
      <c r="BQ86" s="191"/>
      <c r="BR86" s="51"/>
      <c r="BS86" s="51"/>
      <c r="BT86" s="51"/>
      <c r="BU86" s="51"/>
      <c r="BV86" s="51"/>
      <c r="BW86" s="51"/>
      <c r="BX86" s="51"/>
      <c r="BY86" s="51"/>
      <c r="BZ86" s="51"/>
      <c r="CA86" s="51"/>
      <c r="CB86" s="51"/>
      <c r="CC86" s="51"/>
      <c r="CD86" s="51"/>
      <c r="CE86" s="51"/>
      <c r="CF86" s="167"/>
      <c r="CG86" s="2"/>
      <c r="CH86" s="191"/>
      <c r="CI86" s="51"/>
      <c r="CJ86" s="51"/>
      <c r="CK86" s="51"/>
      <c r="CL86" s="51"/>
      <c r="CM86" s="51"/>
      <c r="CN86" s="51"/>
      <c r="CO86" s="51"/>
      <c r="CP86" s="51"/>
      <c r="CQ86" s="51"/>
      <c r="CR86" s="51"/>
      <c r="CS86" s="51"/>
      <c r="CT86" s="51"/>
      <c r="CU86" s="51"/>
      <c r="CV86" s="51"/>
      <c r="CW86" s="167"/>
      <c r="CX86" s="2"/>
      <c r="CY86" s="191"/>
      <c r="CZ86" s="51"/>
      <c r="DA86" s="51"/>
      <c r="DB86" s="51"/>
      <c r="DC86" s="51"/>
      <c r="DD86" s="51"/>
      <c r="DE86" s="51"/>
      <c r="DF86" s="51"/>
      <c r="DG86" s="51"/>
      <c r="DH86" s="51"/>
      <c r="DI86" s="51"/>
      <c r="DJ86" s="51"/>
      <c r="DK86" s="51"/>
      <c r="DL86" s="51"/>
      <c r="DM86" s="51"/>
      <c r="DN86" s="167"/>
      <c r="DO86" s="2"/>
      <c r="DP86" s="191"/>
      <c r="DQ86" s="51"/>
      <c r="DR86" s="51"/>
      <c r="DS86" s="51"/>
      <c r="DT86" s="51"/>
      <c r="DU86" s="51"/>
      <c r="DV86" s="51"/>
      <c r="DW86" s="51"/>
      <c r="DX86" s="51"/>
      <c r="DY86" s="51"/>
      <c r="DZ86" s="51"/>
      <c r="EA86" s="51"/>
      <c r="EB86" s="51"/>
      <c r="EC86" s="51"/>
      <c r="ED86" s="51"/>
      <c r="EE86" s="167"/>
      <c r="EF86" s="2"/>
    </row>
    <row r="87" ht="12.75" customHeight="1">
      <c r="A87" s="191"/>
      <c r="B87" s="51"/>
      <c r="C87" s="51"/>
      <c r="D87" s="51"/>
      <c r="E87" s="51"/>
      <c r="F87" s="51"/>
      <c r="G87" s="51"/>
      <c r="H87" s="51"/>
      <c r="I87" s="51"/>
      <c r="J87" s="51"/>
      <c r="K87" s="51"/>
      <c r="L87" s="51"/>
      <c r="M87" s="51"/>
      <c r="N87" s="51"/>
      <c r="O87" s="51"/>
      <c r="P87" s="167"/>
      <c r="Q87" s="2"/>
      <c r="R87" s="191"/>
      <c r="S87" s="51"/>
      <c r="T87" s="51"/>
      <c r="U87" s="51"/>
      <c r="V87" s="51"/>
      <c r="W87" s="51"/>
      <c r="X87" s="51"/>
      <c r="Y87" s="51"/>
      <c r="Z87" s="51"/>
      <c r="AA87" s="51"/>
      <c r="AB87" s="51"/>
      <c r="AC87" s="51"/>
      <c r="AD87" s="51"/>
      <c r="AE87" s="51"/>
      <c r="AF87" s="51"/>
      <c r="AG87" s="167"/>
      <c r="AH87" s="2"/>
      <c r="AI87" s="191"/>
      <c r="AJ87" s="51"/>
      <c r="AK87" s="51"/>
      <c r="AL87" s="51"/>
      <c r="AM87" s="51"/>
      <c r="AN87" s="51"/>
      <c r="AO87" s="51"/>
      <c r="AP87" s="51"/>
      <c r="AQ87" s="51"/>
      <c r="AR87" s="51"/>
      <c r="AS87" s="51"/>
      <c r="AT87" s="51"/>
      <c r="AU87" s="51"/>
      <c r="AV87" s="51"/>
      <c r="AW87" s="51"/>
      <c r="AX87" s="167"/>
      <c r="AY87" s="2"/>
      <c r="AZ87" s="191"/>
      <c r="BA87" s="51"/>
      <c r="BB87" s="51"/>
      <c r="BC87" s="51"/>
      <c r="BD87" s="51"/>
      <c r="BE87" s="51"/>
      <c r="BF87" s="51"/>
      <c r="BG87" s="51"/>
      <c r="BH87" s="51"/>
      <c r="BI87" s="51"/>
      <c r="BJ87" s="51"/>
      <c r="BK87" s="51"/>
      <c r="BL87" s="51"/>
      <c r="BM87" s="51"/>
      <c r="BN87" s="51"/>
      <c r="BO87" s="167"/>
      <c r="BP87" s="2"/>
      <c r="BQ87" s="191"/>
      <c r="BR87" s="51"/>
      <c r="BS87" s="51"/>
      <c r="BT87" s="51"/>
      <c r="BU87" s="51"/>
      <c r="BV87" s="51"/>
      <c r="BW87" s="51"/>
      <c r="BX87" s="51"/>
      <c r="BY87" s="51"/>
      <c r="BZ87" s="51"/>
      <c r="CA87" s="51"/>
      <c r="CB87" s="51"/>
      <c r="CC87" s="51"/>
      <c r="CD87" s="51"/>
      <c r="CE87" s="51"/>
      <c r="CF87" s="167"/>
      <c r="CG87" s="2"/>
      <c r="CH87" s="191"/>
      <c r="CI87" s="51"/>
      <c r="CJ87" s="51"/>
      <c r="CK87" s="51"/>
      <c r="CL87" s="51"/>
      <c r="CM87" s="51"/>
      <c r="CN87" s="51"/>
      <c r="CO87" s="51"/>
      <c r="CP87" s="51"/>
      <c r="CQ87" s="51"/>
      <c r="CR87" s="51"/>
      <c r="CS87" s="51"/>
      <c r="CT87" s="51"/>
      <c r="CU87" s="51"/>
      <c r="CV87" s="51"/>
      <c r="CW87" s="167"/>
      <c r="CX87" s="2"/>
      <c r="CY87" s="191"/>
      <c r="CZ87" s="51"/>
      <c r="DA87" s="51"/>
      <c r="DB87" s="51"/>
      <c r="DC87" s="51"/>
      <c r="DD87" s="51"/>
      <c r="DE87" s="51"/>
      <c r="DF87" s="51"/>
      <c r="DG87" s="51"/>
      <c r="DH87" s="51"/>
      <c r="DI87" s="51"/>
      <c r="DJ87" s="51"/>
      <c r="DK87" s="51"/>
      <c r="DL87" s="51"/>
      <c r="DM87" s="51"/>
      <c r="DN87" s="167"/>
      <c r="DO87" s="2"/>
      <c r="DP87" s="191"/>
      <c r="DQ87" s="51"/>
      <c r="DR87" s="51"/>
      <c r="DS87" s="51"/>
      <c r="DT87" s="51"/>
      <c r="DU87" s="51"/>
      <c r="DV87" s="51"/>
      <c r="DW87" s="51"/>
      <c r="DX87" s="51"/>
      <c r="DY87" s="51"/>
      <c r="DZ87" s="51"/>
      <c r="EA87" s="51"/>
      <c r="EB87" s="51"/>
      <c r="EC87" s="51"/>
      <c r="ED87" s="51"/>
      <c r="EE87" s="167"/>
      <c r="EF87" s="2"/>
    </row>
    <row r="88" ht="12.75" customHeight="1">
      <c r="A88" s="191"/>
      <c r="B88" s="51"/>
      <c r="C88" s="51"/>
      <c r="D88" s="51"/>
      <c r="E88" s="51"/>
      <c r="F88" s="51"/>
      <c r="G88" s="51"/>
      <c r="H88" s="51"/>
      <c r="I88" s="51"/>
      <c r="J88" s="51"/>
      <c r="K88" s="51"/>
      <c r="L88" s="51"/>
      <c r="M88" s="51"/>
      <c r="N88" s="51"/>
      <c r="O88" s="51"/>
      <c r="P88" s="167"/>
      <c r="Q88" s="2"/>
      <c r="R88" s="191"/>
      <c r="S88" s="51"/>
      <c r="T88" s="51"/>
      <c r="U88" s="51"/>
      <c r="V88" s="51"/>
      <c r="W88" s="51"/>
      <c r="X88" s="51"/>
      <c r="Y88" s="51"/>
      <c r="Z88" s="51"/>
      <c r="AA88" s="51"/>
      <c r="AB88" s="51"/>
      <c r="AC88" s="51"/>
      <c r="AD88" s="51"/>
      <c r="AE88" s="51"/>
      <c r="AF88" s="51"/>
      <c r="AG88" s="167"/>
      <c r="AH88" s="2"/>
      <c r="AI88" s="191"/>
      <c r="AJ88" s="51"/>
      <c r="AK88" s="51"/>
      <c r="AL88" s="51"/>
      <c r="AM88" s="51"/>
      <c r="AN88" s="51"/>
      <c r="AO88" s="51"/>
      <c r="AP88" s="51"/>
      <c r="AQ88" s="51"/>
      <c r="AR88" s="51"/>
      <c r="AS88" s="51"/>
      <c r="AT88" s="51"/>
      <c r="AU88" s="51"/>
      <c r="AV88" s="51"/>
      <c r="AW88" s="51"/>
      <c r="AX88" s="167"/>
      <c r="AY88" s="2"/>
      <c r="AZ88" s="191"/>
      <c r="BA88" s="51"/>
      <c r="BB88" s="51"/>
      <c r="BC88" s="51"/>
      <c r="BD88" s="51"/>
      <c r="BE88" s="51"/>
      <c r="BF88" s="51"/>
      <c r="BG88" s="51"/>
      <c r="BH88" s="51"/>
      <c r="BI88" s="51"/>
      <c r="BJ88" s="51"/>
      <c r="BK88" s="51"/>
      <c r="BL88" s="51"/>
      <c r="BM88" s="51"/>
      <c r="BN88" s="51"/>
      <c r="BO88" s="167"/>
      <c r="BP88" s="2"/>
      <c r="BQ88" s="191"/>
      <c r="BR88" s="51"/>
      <c r="BS88" s="51"/>
      <c r="BT88" s="51"/>
      <c r="BU88" s="51"/>
      <c r="BV88" s="51"/>
      <c r="BW88" s="51"/>
      <c r="BX88" s="51"/>
      <c r="BY88" s="51"/>
      <c r="BZ88" s="51"/>
      <c r="CA88" s="51"/>
      <c r="CB88" s="51"/>
      <c r="CC88" s="51"/>
      <c r="CD88" s="51"/>
      <c r="CE88" s="51"/>
      <c r="CF88" s="167"/>
      <c r="CG88" s="2"/>
      <c r="CH88" s="191"/>
      <c r="CI88" s="51"/>
      <c r="CJ88" s="51"/>
      <c r="CK88" s="51"/>
      <c r="CL88" s="51"/>
      <c r="CM88" s="51"/>
      <c r="CN88" s="51"/>
      <c r="CO88" s="51"/>
      <c r="CP88" s="51"/>
      <c r="CQ88" s="51"/>
      <c r="CR88" s="51"/>
      <c r="CS88" s="51"/>
      <c r="CT88" s="51"/>
      <c r="CU88" s="51"/>
      <c r="CV88" s="51"/>
      <c r="CW88" s="167"/>
      <c r="CX88" s="2"/>
      <c r="CY88" s="191"/>
      <c r="CZ88" s="51"/>
      <c r="DA88" s="51"/>
      <c r="DB88" s="51"/>
      <c r="DC88" s="51"/>
      <c r="DD88" s="51"/>
      <c r="DE88" s="51"/>
      <c r="DF88" s="51"/>
      <c r="DG88" s="51"/>
      <c r="DH88" s="51"/>
      <c r="DI88" s="51"/>
      <c r="DJ88" s="51"/>
      <c r="DK88" s="51"/>
      <c r="DL88" s="51"/>
      <c r="DM88" s="51"/>
      <c r="DN88" s="167"/>
      <c r="DO88" s="2"/>
      <c r="DP88" s="191"/>
      <c r="DQ88" s="51"/>
      <c r="DR88" s="51"/>
      <c r="DS88" s="51"/>
      <c r="DT88" s="51"/>
      <c r="DU88" s="51"/>
      <c r="DV88" s="51"/>
      <c r="DW88" s="51"/>
      <c r="DX88" s="51"/>
      <c r="DY88" s="51"/>
      <c r="DZ88" s="51"/>
      <c r="EA88" s="51"/>
      <c r="EB88" s="51"/>
      <c r="EC88" s="51"/>
      <c r="ED88" s="51"/>
      <c r="EE88" s="167"/>
      <c r="EF88" s="2"/>
    </row>
    <row r="89" ht="12.75" customHeight="1">
      <c r="A89" s="191"/>
      <c r="B89" s="51"/>
      <c r="C89" s="51"/>
      <c r="D89" s="51"/>
      <c r="E89" s="51"/>
      <c r="F89" s="51"/>
      <c r="G89" s="51"/>
      <c r="H89" s="51"/>
      <c r="I89" s="51"/>
      <c r="J89" s="51"/>
      <c r="K89" s="51"/>
      <c r="L89" s="51"/>
      <c r="M89" s="51"/>
      <c r="N89" s="51"/>
      <c r="O89" s="51"/>
      <c r="P89" s="167"/>
      <c r="Q89" s="2"/>
      <c r="R89" s="191"/>
      <c r="S89" s="51"/>
      <c r="T89" s="51"/>
      <c r="U89" s="51"/>
      <c r="V89" s="51"/>
      <c r="W89" s="51"/>
      <c r="X89" s="51"/>
      <c r="Y89" s="51"/>
      <c r="Z89" s="51"/>
      <c r="AA89" s="51"/>
      <c r="AB89" s="51"/>
      <c r="AC89" s="51"/>
      <c r="AD89" s="51"/>
      <c r="AE89" s="51"/>
      <c r="AF89" s="51"/>
      <c r="AG89" s="167"/>
      <c r="AH89" s="2"/>
      <c r="AI89" s="191"/>
      <c r="AJ89" s="51"/>
      <c r="AK89" s="51"/>
      <c r="AL89" s="51"/>
      <c r="AM89" s="51"/>
      <c r="AN89" s="51"/>
      <c r="AO89" s="51"/>
      <c r="AP89" s="51"/>
      <c r="AQ89" s="51"/>
      <c r="AR89" s="51"/>
      <c r="AS89" s="51"/>
      <c r="AT89" s="51"/>
      <c r="AU89" s="51"/>
      <c r="AV89" s="51"/>
      <c r="AW89" s="51"/>
      <c r="AX89" s="167"/>
      <c r="AY89" s="2"/>
      <c r="AZ89" s="191"/>
      <c r="BA89" s="51"/>
      <c r="BB89" s="51"/>
      <c r="BC89" s="51"/>
      <c r="BD89" s="51"/>
      <c r="BE89" s="51"/>
      <c r="BF89" s="51"/>
      <c r="BG89" s="51"/>
      <c r="BH89" s="51"/>
      <c r="BI89" s="51"/>
      <c r="BJ89" s="51"/>
      <c r="BK89" s="51"/>
      <c r="BL89" s="51"/>
      <c r="BM89" s="51"/>
      <c r="BN89" s="51"/>
      <c r="BO89" s="167"/>
      <c r="BP89" s="2"/>
      <c r="BQ89" s="191"/>
      <c r="BR89" s="51"/>
      <c r="BS89" s="51"/>
      <c r="BT89" s="51"/>
      <c r="BU89" s="51"/>
      <c r="BV89" s="51"/>
      <c r="BW89" s="51"/>
      <c r="BX89" s="51"/>
      <c r="BY89" s="51"/>
      <c r="BZ89" s="51"/>
      <c r="CA89" s="51"/>
      <c r="CB89" s="51"/>
      <c r="CC89" s="51"/>
      <c r="CD89" s="51"/>
      <c r="CE89" s="51"/>
      <c r="CF89" s="167"/>
      <c r="CG89" s="2"/>
      <c r="CH89" s="191"/>
      <c r="CI89" s="51"/>
      <c r="CJ89" s="51"/>
      <c r="CK89" s="51"/>
      <c r="CL89" s="51"/>
      <c r="CM89" s="51"/>
      <c r="CN89" s="51"/>
      <c r="CO89" s="51"/>
      <c r="CP89" s="51"/>
      <c r="CQ89" s="51"/>
      <c r="CR89" s="51"/>
      <c r="CS89" s="51"/>
      <c r="CT89" s="51"/>
      <c r="CU89" s="51"/>
      <c r="CV89" s="51"/>
      <c r="CW89" s="167"/>
      <c r="CX89" s="2"/>
      <c r="CY89" s="191"/>
      <c r="CZ89" s="51"/>
      <c r="DA89" s="51"/>
      <c r="DB89" s="51"/>
      <c r="DC89" s="51"/>
      <c r="DD89" s="51"/>
      <c r="DE89" s="51"/>
      <c r="DF89" s="51"/>
      <c r="DG89" s="51"/>
      <c r="DH89" s="51"/>
      <c r="DI89" s="51"/>
      <c r="DJ89" s="51"/>
      <c r="DK89" s="51"/>
      <c r="DL89" s="51"/>
      <c r="DM89" s="51"/>
      <c r="DN89" s="167"/>
      <c r="DO89" s="2"/>
      <c r="DP89" s="191"/>
      <c r="DQ89" s="51"/>
      <c r="DR89" s="51"/>
      <c r="DS89" s="51"/>
      <c r="DT89" s="51"/>
      <c r="DU89" s="51"/>
      <c r="DV89" s="51"/>
      <c r="DW89" s="51"/>
      <c r="DX89" s="51"/>
      <c r="DY89" s="51"/>
      <c r="DZ89" s="51"/>
      <c r="EA89" s="51"/>
      <c r="EB89" s="51"/>
      <c r="EC89" s="51"/>
      <c r="ED89" s="51"/>
      <c r="EE89" s="167"/>
      <c r="EF89" s="2"/>
    </row>
    <row r="90" ht="12.75" customHeight="1">
      <c r="A90" s="191"/>
      <c r="B90" s="51"/>
      <c r="C90" s="51"/>
      <c r="D90" s="51"/>
      <c r="E90" s="51"/>
      <c r="F90" s="51"/>
      <c r="G90" s="51"/>
      <c r="H90" s="51"/>
      <c r="I90" s="51"/>
      <c r="J90" s="51"/>
      <c r="K90" s="51"/>
      <c r="L90" s="51"/>
      <c r="M90" s="51"/>
      <c r="N90" s="51"/>
      <c r="O90" s="51"/>
      <c r="P90" s="167"/>
      <c r="Q90" s="2"/>
      <c r="R90" s="191"/>
      <c r="S90" s="51"/>
      <c r="T90" s="51"/>
      <c r="U90" s="51"/>
      <c r="V90" s="51"/>
      <c r="W90" s="51"/>
      <c r="X90" s="51"/>
      <c r="Y90" s="51"/>
      <c r="Z90" s="51"/>
      <c r="AA90" s="51"/>
      <c r="AB90" s="51"/>
      <c r="AC90" s="51"/>
      <c r="AD90" s="51"/>
      <c r="AE90" s="51"/>
      <c r="AF90" s="51"/>
      <c r="AG90" s="167"/>
      <c r="AH90" s="2"/>
      <c r="AI90" s="191"/>
      <c r="AJ90" s="51"/>
      <c r="AK90" s="51"/>
      <c r="AL90" s="51"/>
      <c r="AM90" s="51"/>
      <c r="AN90" s="51"/>
      <c r="AO90" s="51"/>
      <c r="AP90" s="51"/>
      <c r="AQ90" s="51"/>
      <c r="AR90" s="51"/>
      <c r="AS90" s="51"/>
      <c r="AT90" s="51"/>
      <c r="AU90" s="51"/>
      <c r="AV90" s="51"/>
      <c r="AW90" s="51"/>
      <c r="AX90" s="167"/>
      <c r="AY90" s="2"/>
      <c r="AZ90" s="191"/>
      <c r="BA90" s="51"/>
      <c r="BB90" s="51"/>
      <c r="BC90" s="51"/>
      <c r="BD90" s="51"/>
      <c r="BE90" s="51"/>
      <c r="BF90" s="51"/>
      <c r="BG90" s="51"/>
      <c r="BH90" s="51"/>
      <c r="BI90" s="51"/>
      <c r="BJ90" s="51"/>
      <c r="BK90" s="51"/>
      <c r="BL90" s="51"/>
      <c r="BM90" s="51"/>
      <c r="BN90" s="51"/>
      <c r="BO90" s="167"/>
      <c r="BP90" s="2"/>
      <c r="BQ90" s="191"/>
      <c r="BR90" s="51"/>
      <c r="BS90" s="51"/>
      <c r="BT90" s="51"/>
      <c r="BU90" s="51"/>
      <c r="BV90" s="51"/>
      <c r="BW90" s="51"/>
      <c r="BX90" s="51"/>
      <c r="BY90" s="51"/>
      <c r="BZ90" s="51"/>
      <c r="CA90" s="51"/>
      <c r="CB90" s="51"/>
      <c r="CC90" s="51"/>
      <c r="CD90" s="51"/>
      <c r="CE90" s="51"/>
      <c r="CF90" s="167"/>
      <c r="CG90" s="2"/>
      <c r="CH90" s="191"/>
      <c r="CI90" s="51"/>
      <c r="CJ90" s="51"/>
      <c r="CK90" s="51"/>
      <c r="CL90" s="51"/>
      <c r="CM90" s="51"/>
      <c r="CN90" s="51"/>
      <c r="CO90" s="51"/>
      <c r="CP90" s="51"/>
      <c r="CQ90" s="51"/>
      <c r="CR90" s="51"/>
      <c r="CS90" s="51"/>
      <c r="CT90" s="51"/>
      <c r="CU90" s="51"/>
      <c r="CV90" s="51"/>
      <c r="CW90" s="167"/>
      <c r="CX90" s="2"/>
      <c r="CY90" s="191"/>
      <c r="CZ90" s="51"/>
      <c r="DA90" s="51"/>
      <c r="DB90" s="51"/>
      <c r="DC90" s="51"/>
      <c r="DD90" s="51"/>
      <c r="DE90" s="51"/>
      <c r="DF90" s="51"/>
      <c r="DG90" s="51"/>
      <c r="DH90" s="51"/>
      <c r="DI90" s="51"/>
      <c r="DJ90" s="51"/>
      <c r="DK90" s="51"/>
      <c r="DL90" s="51"/>
      <c r="DM90" s="51"/>
      <c r="DN90" s="167"/>
      <c r="DO90" s="2"/>
      <c r="DP90" s="191"/>
      <c r="DQ90" s="51"/>
      <c r="DR90" s="51"/>
      <c r="DS90" s="51"/>
      <c r="DT90" s="51"/>
      <c r="DU90" s="51"/>
      <c r="DV90" s="51"/>
      <c r="DW90" s="51"/>
      <c r="DX90" s="51"/>
      <c r="DY90" s="51"/>
      <c r="DZ90" s="51"/>
      <c r="EA90" s="51"/>
      <c r="EB90" s="51"/>
      <c r="EC90" s="51"/>
      <c r="ED90" s="51"/>
      <c r="EE90" s="167"/>
      <c r="EF90" s="2"/>
    </row>
    <row r="91" ht="12.75" customHeight="1">
      <c r="A91" s="191"/>
      <c r="B91" s="51"/>
      <c r="C91" s="51"/>
      <c r="D91" s="51"/>
      <c r="E91" s="51"/>
      <c r="F91" s="51"/>
      <c r="G91" s="51"/>
      <c r="H91" s="51"/>
      <c r="I91" s="51"/>
      <c r="J91" s="51"/>
      <c r="K91" s="51"/>
      <c r="L91" s="51"/>
      <c r="M91" s="51"/>
      <c r="N91" s="51"/>
      <c r="O91" s="51"/>
      <c r="P91" s="167"/>
      <c r="Q91" s="2"/>
      <c r="R91" s="191"/>
      <c r="S91" s="51"/>
      <c r="T91" s="51"/>
      <c r="U91" s="51"/>
      <c r="V91" s="51"/>
      <c r="W91" s="51"/>
      <c r="X91" s="51"/>
      <c r="Y91" s="51"/>
      <c r="Z91" s="51"/>
      <c r="AA91" s="51"/>
      <c r="AB91" s="51"/>
      <c r="AC91" s="51"/>
      <c r="AD91" s="51"/>
      <c r="AE91" s="51"/>
      <c r="AF91" s="51"/>
      <c r="AG91" s="167"/>
      <c r="AH91" s="2"/>
      <c r="AI91" s="191"/>
      <c r="AJ91" s="51"/>
      <c r="AK91" s="51"/>
      <c r="AL91" s="51"/>
      <c r="AM91" s="51"/>
      <c r="AN91" s="51"/>
      <c r="AO91" s="51"/>
      <c r="AP91" s="51"/>
      <c r="AQ91" s="51"/>
      <c r="AR91" s="51"/>
      <c r="AS91" s="51"/>
      <c r="AT91" s="51"/>
      <c r="AU91" s="51"/>
      <c r="AV91" s="51"/>
      <c r="AW91" s="51"/>
      <c r="AX91" s="167"/>
      <c r="AY91" s="2"/>
      <c r="AZ91" s="191"/>
      <c r="BA91" s="51"/>
      <c r="BB91" s="51"/>
      <c r="BC91" s="51"/>
      <c r="BD91" s="51"/>
      <c r="BE91" s="51"/>
      <c r="BF91" s="51"/>
      <c r="BG91" s="51"/>
      <c r="BH91" s="51"/>
      <c r="BI91" s="51"/>
      <c r="BJ91" s="51"/>
      <c r="BK91" s="51"/>
      <c r="BL91" s="51"/>
      <c r="BM91" s="51"/>
      <c r="BN91" s="51"/>
      <c r="BO91" s="167"/>
      <c r="BP91" s="2"/>
      <c r="BQ91" s="191"/>
      <c r="BR91" s="51"/>
      <c r="BS91" s="51"/>
      <c r="BT91" s="51"/>
      <c r="BU91" s="51"/>
      <c r="BV91" s="51"/>
      <c r="BW91" s="51"/>
      <c r="BX91" s="51"/>
      <c r="BY91" s="51"/>
      <c r="BZ91" s="51"/>
      <c r="CA91" s="51"/>
      <c r="CB91" s="51"/>
      <c r="CC91" s="51"/>
      <c r="CD91" s="51"/>
      <c r="CE91" s="51"/>
      <c r="CF91" s="167"/>
      <c r="CG91" s="2"/>
      <c r="CH91" s="191"/>
      <c r="CI91" s="51"/>
      <c r="CJ91" s="51"/>
      <c r="CK91" s="51"/>
      <c r="CL91" s="51"/>
      <c r="CM91" s="51"/>
      <c r="CN91" s="51"/>
      <c r="CO91" s="51"/>
      <c r="CP91" s="51"/>
      <c r="CQ91" s="51"/>
      <c r="CR91" s="51"/>
      <c r="CS91" s="51"/>
      <c r="CT91" s="51"/>
      <c r="CU91" s="51"/>
      <c r="CV91" s="51"/>
      <c r="CW91" s="167"/>
      <c r="CX91" s="2"/>
      <c r="CY91" s="191"/>
      <c r="CZ91" s="51"/>
      <c r="DA91" s="51"/>
      <c r="DB91" s="51"/>
      <c r="DC91" s="51"/>
      <c r="DD91" s="51"/>
      <c r="DE91" s="51"/>
      <c r="DF91" s="51"/>
      <c r="DG91" s="51"/>
      <c r="DH91" s="51"/>
      <c r="DI91" s="51"/>
      <c r="DJ91" s="51"/>
      <c r="DK91" s="51"/>
      <c r="DL91" s="51"/>
      <c r="DM91" s="51"/>
      <c r="DN91" s="167"/>
      <c r="DO91" s="2"/>
      <c r="DP91" s="191"/>
      <c r="DQ91" s="51"/>
      <c r="DR91" s="51"/>
      <c r="DS91" s="51"/>
      <c r="DT91" s="51"/>
      <c r="DU91" s="51"/>
      <c r="DV91" s="51"/>
      <c r="DW91" s="51"/>
      <c r="DX91" s="51"/>
      <c r="DY91" s="51"/>
      <c r="DZ91" s="51"/>
      <c r="EA91" s="51"/>
      <c r="EB91" s="51"/>
      <c r="EC91" s="51"/>
      <c r="ED91" s="51"/>
      <c r="EE91" s="167"/>
      <c r="EF91" s="2"/>
    </row>
    <row r="92" ht="12.75" customHeight="1">
      <c r="A92" s="191"/>
      <c r="B92" s="51"/>
      <c r="C92" s="51"/>
      <c r="D92" s="51"/>
      <c r="E92" s="51"/>
      <c r="F92" s="51"/>
      <c r="G92" s="51"/>
      <c r="H92" s="51"/>
      <c r="I92" s="51"/>
      <c r="J92" s="51"/>
      <c r="K92" s="51"/>
      <c r="L92" s="51"/>
      <c r="M92" s="51"/>
      <c r="N92" s="51"/>
      <c r="O92" s="51"/>
      <c r="P92" s="167"/>
      <c r="Q92" s="2"/>
      <c r="R92" s="191"/>
      <c r="S92" s="51"/>
      <c r="T92" s="51"/>
      <c r="U92" s="51"/>
      <c r="V92" s="51"/>
      <c r="W92" s="51"/>
      <c r="X92" s="51"/>
      <c r="Y92" s="51"/>
      <c r="Z92" s="51"/>
      <c r="AA92" s="51"/>
      <c r="AB92" s="51"/>
      <c r="AC92" s="51"/>
      <c r="AD92" s="51"/>
      <c r="AE92" s="51"/>
      <c r="AF92" s="51"/>
      <c r="AG92" s="167"/>
      <c r="AH92" s="2"/>
      <c r="AI92" s="191"/>
      <c r="AJ92" s="51"/>
      <c r="AK92" s="51"/>
      <c r="AL92" s="51"/>
      <c r="AM92" s="51"/>
      <c r="AN92" s="51"/>
      <c r="AO92" s="51"/>
      <c r="AP92" s="51"/>
      <c r="AQ92" s="51"/>
      <c r="AR92" s="51"/>
      <c r="AS92" s="51"/>
      <c r="AT92" s="51"/>
      <c r="AU92" s="51"/>
      <c r="AV92" s="51"/>
      <c r="AW92" s="51"/>
      <c r="AX92" s="167"/>
      <c r="AY92" s="2"/>
      <c r="AZ92" s="191"/>
      <c r="BA92" s="51"/>
      <c r="BB92" s="51"/>
      <c r="BC92" s="51"/>
      <c r="BD92" s="51"/>
      <c r="BE92" s="51"/>
      <c r="BF92" s="51"/>
      <c r="BG92" s="51"/>
      <c r="BH92" s="51"/>
      <c r="BI92" s="51"/>
      <c r="BJ92" s="51"/>
      <c r="BK92" s="51"/>
      <c r="BL92" s="51"/>
      <c r="BM92" s="51"/>
      <c r="BN92" s="51"/>
      <c r="BO92" s="167"/>
      <c r="BP92" s="2"/>
      <c r="BQ92" s="191"/>
      <c r="BR92" s="51"/>
      <c r="BS92" s="51"/>
      <c r="BT92" s="51"/>
      <c r="BU92" s="51"/>
      <c r="BV92" s="51"/>
      <c r="BW92" s="51"/>
      <c r="BX92" s="51"/>
      <c r="BY92" s="51"/>
      <c r="BZ92" s="51"/>
      <c r="CA92" s="51"/>
      <c r="CB92" s="51"/>
      <c r="CC92" s="51"/>
      <c r="CD92" s="51"/>
      <c r="CE92" s="51"/>
      <c r="CF92" s="167"/>
      <c r="CG92" s="2"/>
      <c r="CH92" s="191"/>
      <c r="CI92" s="51"/>
      <c r="CJ92" s="51"/>
      <c r="CK92" s="51"/>
      <c r="CL92" s="51"/>
      <c r="CM92" s="51"/>
      <c r="CN92" s="51"/>
      <c r="CO92" s="51"/>
      <c r="CP92" s="51"/>
      <c r="CQ92" s="51"/>
      <c r="CR92" s="51"/>
      <c r="CS92" s="51"/>
      <c r="CT92" s="51"/>
      <c r="CU92" s="51"/>
      <c r="CV92" s="51"/>
      <c r="CW92" s="167"/>
      <c r="CX92" s="2"/>
      <c r="CY92" s="191"/>
      <c r="CZ92" s="51"/>
      <c r="DA92" s="51"/>
      <c r="DB92" s="51"/>
      <c r="DC92" s="51"/>
      <c r="DD92" s="51"/>
      <c r="DE92" s="51"/>
      <c r="DF92" s="51"/>
      <c r="DG92" s="51"/>
      <c r="DH92" s="51"/>
      <c r="DI92" s="51"/>
      <c r="DJ92" s="51"/>
      <c r="DK92" s="51"/>
      <c r="DL92" s="51"/>
      <c r="DM92" s="51"/>
      <c r="DN92" s="167"/>
      <c r="DO92" s="2"/>
      <c r="DP92" s="191"/>
      <c r="DQ92" s="51"/>
      <c r="DR92" s="51"/>
      <c r="DS92" s="51"/>
      <c r="DT92" s="51"/>
      <c r="DU92" s="51"/>
      <c r="DV92" s="51"/>
      <c r="DW92" s="51"/>
      <c r="DX92" s="51"/>
      <c r="DY92" s="51"/>
      <c r="DZ92" s="51"/>
      <c r="EA92" s="51"/>
      <c r="EB92" s="51"/>
      <c r="EC92" s="51"/>
      <c r="ED92" s="51"/>
      <c r="EE92" s="167"/>
      <c r="EF92" s="2"/>
    </row>
    <row r="93" ht="12.75" customHeight="1">
      <c r="A93" s="191"/>
      <c r="B93" s="51"/>
      <c r="C93" s="51"/>
      <c r="D93" s="51"/>
      <c r="E93" s="51"/>
      <c r="F93" s="51"/>
      <c r="G93" s="51"/>
      <c r="H93" s="51"/>
      <c r="I93" s="51"/>
      <c r="J93" s="51"/>
      <c r="K93" s="51"/>
      <c r="L93" s="51"/>
      <c r="M93" s="51"/>
      <c r="N93" s="51"/>
      <c r="O93" s="51"/>
      <c r="P93" s="167"/>
      <c r="Q93" s="2"/>
      <c r="R93" s="191"/>
      <c r="S93" s="51"/>
      <c r="T93" s="51"/>
      <c r="U93" s="51"/>
      <c r="V93" s="51"/>
      <c r="W93" s="51"/>
      <c r="X93" s="51"/>
      <c r="Y93" s="51"/>
      <c r="Z93" s="51"/>
      <c r="AA93" s="51"/>
      <c r="AB93" s="51"/>
      <c r="AC93" s="51"/>
      <c r="AD93" s="51"/>
      <c r="AE93" s="51"/>
      <c r="AF93" s="51"/>
      <c r="AG93" s="167"/>
      <c r="AH93" s="2"/>
      <c r="AI93" s="191"/>
      <c r="AJ93" s="51"/>
      <c r="AK93" s="51"/>
      <c r="AL93" s="51"/>
      <c r="AM93" s="51"/>
      <c r="AN93" s="51"/>
      <c r="AO93" s="51"/>
      <c r="AP93" s="51"/>
      <c r="AQ93" s="51"/>
      <c r="AR93" s="51"/>
      <c r="AS93" s="51"/>
      <c r="AT93" s="51"/>
      <c r="AU93" s="51"/>
      <c r="AV93" s="51"/>
      <c r="AW93" s="51"/>
      <c r="AX93" s="167"/>
      <c r="AY93" s="2"/>
      <c r="AZ93" s="191"/>
      <c r="BA93" s="51"/>
      <c r="BB93" s="51"/>
      <c r="BC93" s="51"/>
      <c r="BD93" s="51"/>
      <c r="BE93" s="51"/>
      <c r="BF93" s="51"/>
      <c r="BG93" s="51"/>
      <c r="BH93" s="51"/>
      <c r="BI93" s="51"/>
      <c r="BJ93" s="51"/>
      <c r="BK93" s="51"/>
      <c r="BL93" s="51"/>
      <c r="BM93" s="51"/>
      <c r="BN93" s="51"/>
      <c r="BO93" s="167"/>
      <c r="BP93" s="2"/>
      <c r="BQ93" s="191"/>
      <c r="BR93" s="51"/>
      <c r="BS93" s="51"/>
      <c r="BT93" s="51"/>
      <c r="BU93" s="51"/>
      <c r="BV93" s="51"/>
      <c r="BW93" s="51"/>
      <c r="BX93" s="51"/>
      <c r="BY93" s="51"/>
      <c r="BZ93" s="51"/>
      <c r="CA93" s="51"/>
      <c r="CB93" s="51"/>
      <c r="CC93" s="51"/>
      <c r="CD93" s="51"/>
      <c r="CE93" s="51"/>
      <c r="CF93" s="167"/>
      <c r="CG93" s="2"/>
      <c r="CH93" s="191"/>
      <c r="CI93" s="51"/>
      <c r="CJ93" s="51"/>
      <c r="CK93" s="51"/>
      <c r="CL93" s="51"/>
      <c r="CM93" s="51"/>
      <c r="CN93" s="51"/>
      <c r="CO93" s="51"/>
      <c r="CP93" s="51"/>
      <c r="CQ93" s="51"/>
      <c r="CR93" s="51"/>
      <c r="CS93" s="51"/>
      <c r="CT93" s="51"/>
      <c r="CU93" s="51"/>
      <c r="CV93" s="51"/>
      <c r="CW93" s="167"/>
      <c r="CX93" s="2"/>
      <c r="CY93" s="191"/>
      <c r="CZ93" s="51"/>
      <c r="DA93" s="51"/>
      <c r="DB93" s="51"/>
      <c r="DC93" s="51"/>
      <c r="DD93" s="51"/>
      <c r="DE93" s="51"/>
      <c r="DF93" s="51"/>
      <c r="DG93" s="51"/>
      <c r="DH93" s="51"/>
      <c r="DI93" s="51"/>
      <c r="DJ93" s="51"/>
      <c r="DK93" s="51"/>
      <c r="DL93" s="51"/>
      <c r="DM93" s="51"/>
      <c r="DN93" s="167"/>
      <c r="DO93" s="2"/>
      <c r="DP93" s="191"/>
      <c r="DQ93" s="51"/>
      <c r="DR93" s="51"/>
      <c r="DS93" s="51"/>
      <c r="DT93" s="51"/>
      <c r="DU93" s="51"/>
      <c r="DV93" s="51"/>
      <c r="DW93" s="51"/>
      <c r="DX93" s="51"/>
      <c r="DY93" s="51"/>
      <c r="DZ93" s="51"/>
      <c r="EA93" s="51"/>
      <c r="EB93" s="51"/>
      <c r="EC93" s="51"/>
      <c r="ED93" s="51"/>
      <c r="EE93" s="167"/>
      <c r="EF93" s="2"/>
    </row>
    <row r="94" ht="12.75" customHeight="1">
      <c r="A94" s="191"/>
      <c r="B94" s="51"/>
      <c r="C94" s="51"/>
      <c r="D94" s="51"/>
      <c r="E94" s="51"/>
      <c r="F94" s="51"/>
      <c r="G94" s="51"/>
      <c r="H94" s="51"/>
      <c r="I94" s="51"/>
      <c r="J94" s="51"/>
      <c r="K94" s="51"/>
      <c r="L94" s="51"/>
      <c r="M94" s="51"/>
      <c r="N94" s="51"/>
      <c r="O94" s="51"/>
      <c r="P94" s="167"/>
      <c r="Q94" s="2"/>
      <c r="R94" s="191"/>
      <c r="S94" s="51"/>
      <c r="T94" s="51"/>
      <c r="U94" s="51"/>
      <c r="V94" s="51"/>
      <c r="W94" s="51"/>
      <c r="X94" s="51"/>
      <c r="Y94" s="51"/>
      <c r="Z94" s="51"/>
      <c r="AA94" s="51"/>
      <c r="AB94" s="51"/>
      <c r="AC94" s="51"/>
      <c r="AD94" s="51"/>
      <c r="AE94" s="51"/>
      <c r="AF94" s="51"/>
      <c r="AG94" s="167"/>
      <c r="AH94" s="2"/>
      <c r="AI94" s="191"/>
      <c r="AJ94" s="51"/>
      <c r="AK94" s="51"/>
      <c r="AL94" s="51"/>
      <c r="AM94" s="51"/>
      <c r="AN94" s="51"/>
      <c r="AO94" s="51"/>
      <c r="AP94" s="51"/>
      <c r="AQ94" s="51"/>
      <c r="AR94" s="51"/>
      <c r="AS94" s="51"/>
      <c r="AT94" s="51"/>
      <c r="AU94" s="51"/>
      <c r="AV94" s="51"/>
      <c r="AW94" s="51"/>
      <c r="AX94" s="167"/>
      <c r="AY94" s="2"/>
      <c r="AZ94" s="191"/>
      <c r="BA94" s="51"/>
      <c r="BB94" s="51"/>
      <c r="BC94" s="51"/>
      <c r="BD94" s="51"/>
      <c r="BE94" s="51"/>
      <c r="BF94" s="51"/>
      <c r="BG94" s="51"/>
      <c r="BH94" s="51"/>
      <c r="BI94" s="51"/>
      <c r="BJ94" s="51"/>
      <c r="BK94" s="51"/>
      <c r="BL94" s="51"/>
      <c r="BM94" s="51"/>
      <c r="BN94" s="51"/>
      <c r="BO94" s="167"/>
      <c r="BP94" s="2"/>
      <c r="BQ94" s="191"/>
      <c r="BR94" s="51"/>
      <c r="BS94" s="51"/>
      <c r="BT94" s="51"/>
      <c r="BU94" s="51"/>
      <c r="BV94" s="51"/>
      <c r="BW94" s="51"/>
      <c r="BX94" s="51"/>
      <c r="BY94" s="51"/>
      <c r="BZ94" s="51"/>
      <c r="CA94" s="51"/>
      <c r="CB94" s="51"/>
      <c r="CC94" s="51"/>
      <c r="CD94" s="51"/>
      <c r="CE94" s="51"/>
      <c r="CF94" s="167"/>
      <c r="CG94" s="2"/>
      <c r="CH94" s="191"/>
      <c r="CI94" s="51"/>
      <c r="CJ94" s="51"/>
      <c r="CK94" s="51"/>
      <c r="CL94" s="51"/>
      <c r="CM94" s="51"/>
      <c r="CN94" s="51"/>
      <c r="CO94" s="51"/>
      <c r="CP94" s="51"/>
      <c r="CQ94" s="51"/>
      <c r="CR94" s="51"/>
      <c r="CS94" s="51"/>
      <c r="CT94" s="51"/>
      <c r="CU94" s="51"/>
      <c r="CV94" s="51"/>
      <c r="CW94" s="167"/>
      <c r="CX94" s="2"/>
      <c r="CY94" s="191"/>
      <c r="CZ94" s="51"/>
      <c r="DA94" s="51"/>
      <c r="DB94" s="51"/>
      <c r="DC94" s="51"/>
      <c r="DD94" s="51"/>
      <c r="DE94" s="51"/>
      <c r="DF94" s="51"/>
      <c r="DG94" s="51"/>
      <c r="DH94" s="51"/>
      <c r="DI94" s="51"/>
      <c r="DJ94" s="51"/>
      <c r="DK94" s="51"/>
      <c r="DL94" s="51"/>
      <c r="DM94" s="51"/>
      <c r="DN94" s="167"/>
      <c r="DO94" s="2"/>
      <c r="DP94" s="191"/>
      <c r="DQ94" s="51"/>
      <c r="DR94" s="51"/>
      <c r="DS94" s="51"/>
      <c r="DT94" s="51"/>
      <c r="DU94" s="51"/>
      <c r="DV94" s="51"/>
      <c r="DW94" s="51"/>
      <c r="DX94" s="51"/>
      <c r="DY94" s="51"/>
      <c r="DZ94" s="51"/>
      <c r="EA94" s="51"/>
      <c r="EB94" s="51"/>
      <c r="EC94" s="51"/>
      <c r="ED94" s="51"/>
      <c r="EE94" s="167"/>
      <c r="EF94" s="2"/>
    </row>
    <row r="95" ht="12.75" customHeight="1">
      <c r="A95" s="191"/>
      <c r="B95" s="51"/>
      <c r="C95" s="51"/>
      <c r="D95" s="51"/>
      <c r="E95" s="51"/>
      <c r="F95" s="51"/>
      <c r="G95" s="51"/>
      <c r="H95" s="51"/>
      <c r="I95" s="51"/>
      <c r="J95" s="51"/>
      <c r="K95" s="51"/>
      <c r="L95" s="51"/>
      <c r="M95" s="51"/>
      <c r="N95" s="51"/>
      <c r="O95" s="51"/>
      <c r="P95" s="167"/>
      <c r="Q95" s="2"/>
      <c r="R95" s="191"/>
      <c r="S95" s="51"/>
      <c r="T95" s="51"/>
      <c r="U95" s="51"/>
      <c r="V95" s="51"/>
      <c r="W95" s="51"/>
      <c r="X95" s="51"/>
      <c r="Y95" s="51"/>
      <c r="Z95" s="51"/>
      <c r="AA95" s="51"/>
      <c r="AB95" s="51"/>
      <c r="AC95" s="51"/>
      <c r="AD95" s="51"/>
      <c r="AE95" s="51"/>
      <c r="AF95" s="51"/>
      <c r="AG95" s="167"/>
      <c r="AH95" s="2"/>
      <c r="AI95" s="191"/>
      <c r="AJ95" s="51"/>
      <c r="AK95" s="51"/>
      <c r="AL95" s="51"/>
      <c r="AM95" s="51"/>
      <c r="AN95" s="51"/>
      <c r="AO95" s="51"/>
      <c r="AP95" s="51"/>
      <c r="AQ95" s="51"/>
      <c r="AR95" s="51"/>
      <c r="AS95" s="51"/>
      <c r="AT95" s="51"/>
      <c r="AU95" s="51"/>
      <c r="AV95" s="51"/>
      <c r="AW95" s="51"/>
      <c r="AX95" s="167"/>
      <c r="AY95" s="2"/>
      <c r="AZ95" s="191"/>
      <c r="BA95" s="51"/>
      <c r="BB95" s="51"/>
      <c r="BC95" s="51"/>
      <c r="BD95" s="51"/>
      <c r="BE95" s="51"/>
      <c r="BF95" s="51"/>
      <c r="BG95" s="51"/>
      <c r="BH95" s="51"/>
      <c r="BI95" s="51"/>
      <c r="BJ95" s="51"/>
      <c r="BK95" s="51"/>
      <c r="BL95" s="51"/>
      <c r="BM95" s="51"/>
      <c r="BN95" s="51"/>
      <c r="BO95" s="167"/>
      <c r="BP95" s="2"/>
      <c r="BQ95" s="191"/>
      <c r="BR95" s="51"/>
      <c r="BS95" s="51"/>
      <c r="BT95" s="51"/>
      <c r="BU95" s="51"/>
      <c r="BV95" s="51"/>
      <c r="BW95" s="51"/>
      <c r="BX95" s="51"/>
      <c r="BY95" s="51"/>
      <c r="BZ95" s="51"/>
      <c r="CA95" s="51"/>
      <c r="CB95" s="51"/>
      <c r="CC95" s="51"/>
      <c r="CD95" s="51"/>
      <c r="CE95" s="51"/>
      <c r="CF95" s="167"/>
      <c r="CG95" s="2"/>
      <c r="CH95" s="191"/>
      <c r="CI95" s="51"/>
      <c r="CJ95" s="51"/>
      <c r="CK95" s="51"/>
      <c r="CL95" s="51"/>
      <c r="CM95" s="51"/>
      <c r="CN95" s="51"/>
      <c r="CO95" s="51"/>
      <c r="CP95" s="51"/>
      <c r="CQ95" s="51"/>
      <c r="CR95" s="51"/>
      <c r="CS95" s="51"/>
      <c r="CT95" s="51"/>
      <c r="CU95" s="51"/>
      <c r="CV95" s="51"/>
      <c r="CW95" s="167"/>
      <c r="CX95" s="2"/>
      <c r="CY95" s="191"/>
      <c r="CZ95" s="51"/>
      <c r="DA95" s="51"/>
      <c r="DB95" s="51"/>
      <c r="DC95" s="51"/>
      <c r="DD95" s="51"/>
      <c r="DE95" s="51"/>
      <c r="DF95" s="51"/>
      <c r="DG95" s="51"/>
      <c r="DH95" s="51"/>
      <c r="DI95" s="51"/>
      <c r="DJ95" s="51"/>
      <c r="DK95" s="51"/>
      <c r="DL95" s="51"/>
      <c r="DM95" s="51"/>
      <c r="DN95" s="167"/>
      <c r="DO95" s="2"/>
      <c r="DP95" s="191"/>
      <c r="DQ95" s="51"/>
      <c r="DR95" s="51"/>
      <c r="DS95" s="51"/>
      <c r="DT95" s="51"/>
      <c r="DU95" s="51"/>
      <c r="DV95" s="51"/>
      <c r="DW95" s="51"/>
      <c r="DX95" s="51"/>
      <c r="DY95" s="51"/>
      <c r="DZ95" s="51"/>
      <c r="EA95" s="51"/>
      <c r="EB95" s="51"/>
      <c r="EC95" s="51"/>
      <c r="ED95" s="51"/>
      <c r="EE95" s="167"/>
      <c r="EF95" s="2"/>
    </row>
    <row r="96" ht="12.75" customHeight="1">
      <c r="A96" s="191"/>
      <c r="B96" s="51"/>
      <c r="C96" s="51"/>
      <c r="D96" s="51"/>
      <c r="E96" s="51"/>
      <c r="F96" s="51"/>
      <c r="G96" s="51"/>
      <c r="H96" s="51"/>
      <c r="I96" s="51"/>
      <c r="J96" s="51"/>
      <c r="K96" s="51"/>
      <c r="L96" s="51"/>
      <c r="M96" s="51"/>
      <c r="N96" s="51"/>
      <c r="O96" s="51"/>
      <c r="P96" s="167"/>
      <c r="Q96" s="2"/>
      <c r="R96" s="191"/>
      <c r="S96" s="51"/>
      <c r="T96" s="51"/>
      <c r="U96" s="51"/>
      <c r="V96" s="51"/>
      <c r="W96" s="51"/>
      <c r="X96" s="51"/>
      <c r="Y96" s="51"/>
      <c r="Z96" s="51"/>
      <c r="AA96" s="51"/>
      <c r="AB96" s="51"/>
      <c r="AC96" s="51"/>
      <c r="AD96" s="51"/>
      <c r="AE96" s="51"/>
      <c r="AF96" s="51"/>
      <c r="AG96" s="167"/>
      <c r="AH96" s="2"/>
      <c r="AI96" s="191"/>
      <c r="AJ96" s="51"/>
      <c r="AK96" s="51"/>
      <c r="AL96" s="51"/>
      <c r="AM96" s="51"/>
      <c r="AN96" s="51"/>
      <c r="AO96" s="51"/>
      <c r="AP96" s="51"/>
      <c r="AQ96" s="51"/>
      <c r="AR96" s="51"/>
      <c r="AS96" s="51"/>
      <c r="AT96" s="51"/>
      <c r="AU96" s="51"/>
      <c r="AV96" s="51"/>
      <c r="AW96" s="51"/>
      <c r="AX96" s="167"/>
      <c r="AY96" s="2"/>
      <c r="AZ96" s="191"/>
      <c r="BA96" s="51"/>
      <c r="BB96" s="51"/>
      <c r="BC96" s="51"/>
      <c r="BD96" s="51"/>
      <c r="BE96" s="51"/>
      <c r="BF96" s="51"/>
      <c r="BG96" s="51"/>
      <c r="BH96" s="51"/>
      <c r="BI96" s="51"/>
      <c r="BJ96" s="51"/>
      <c r="BK96" s="51"/>
      <c r="BL96" s="51"/>
      <c r="BM96" s="51"/>
      <c r="BN96" s="51"/>
      <c r="BO96" s="167"/>
      <c r="BP96" s="2"/>
      <c r="BQ96" s="191"/>
      <c r="BR96" s="51"/>
      <c r="BS96" s="51"/>
      <c r="BT96" s="51"/>
      <c r="BU96" s="51"/>
      <c r="BV96" s="51"/>
      <c r="BW96" s="51"/>
      <c r="BX96" s="51"/>
      <c r="BY96" s="51"/>
      <c r="BZ96" s="51"/>
      <c r="CA96" s="51"/>
      <c r="CB96" s="51"/>
      <c r="CC96" s="51"/>
      <c r="CD96" s="51"/>
      <c r="CE96" s="51"/>
      <c r="CF96" s="167"/>
      <c r="CG96" s="2"/>
      <c r="CH96" s="191"/>
      <c r="CI96" s="51"/>
      <c r="CJ96" s="51"/>
      <c r="CK96" s="51"/>
      <c r="CL96" s="51"/>
      <c r="CM96" s="51"/>
      <c r="CN96" s="51"/>
      <c r="CO96" s="51"/>
      <c r="CP96" s="51"/>
      <c r="CQ96" s="51"/>
      <c r="CR96" s="51"/>
      <c r="CS96" s="51"/>
      <c r="CT96" s="51"/>
      <c r="CU96" s="51"/>
      <c r="CV96" s="51"/>
      <c r="CW96" s="167"/>
      <c r="CX96" s="2"/>
      <c r="CY96" s="191"/>
      <c r="CZ96" s="51"/>
      <c r="DA96" s="51"/>
      <c r="DB96" s="51"/>
      <c r="DC96" s="51"/>
      <c r="DD96" s="51"/>
      <c r="DE96" s="51"/>
      <c r="DF96" s="51"/>
      <c r="DG96" s="51"/>
      <c r="DH96" s="51"/>
      <c r="DI96" s="51"/>
      <c r="DJ96" s="51"/>
      <c r="DK96" s="51"/>
      <c r="DL96" s="51"/>
      <c r="DM96" s="51"/>
      <c r="DN96" s="167"/>
      <c r="DO96" s="2"/>
      <c r="DP96" s="191"/>
      <c r="DQ96" s="51"/>
      <c r="DR96" s="51"/>
      <c r="DS96" s="51"/>
      <c r="DT96" s="51"/>
      <c r="DU96" s="51"/>
      <c r="DV96" s="51"/>
      <c r="DW96" s="51"/>
      <c r="DX96" s="51"/>
      <c r="DY96" s="51"/>
      <c r="DZ96" s="51"/>
      <c r="EA96" s="51"/>
      <c r="EB96" s="51"/>
      <c r="EC96" s="51"/>
      <c r="ED96" s="51"/>
      <c r="EE96" s="167"/>
      <c r="EF96" s="2"/>
    </row>
    <row r="97" ht="12.75" customHeight="1">
      <c r="A97" s="191"/>
      <c r="B97" s="51"/>
      <c r="C97" s="51"/>
      <c r="D97" s="51"/>
      <c r="E97" s="51"/>
      <c r="F97" s="51"/>
      <c r="G97" s="51"/>
      <c r="H97" s="51"/>
      <c r="I97" s="51"/>
      <c r="J97" s="51"/>
      <c r="K97" s="51"/>
      <c r="L97" s="51"/>
      <c r="M97" s="51"/>
      <c r="N97" s="51"/>
      <c r="O97" s="51"/>
      <c r="P97" s="167"/>
      <c r="Q97" s="2"/>
      <c r="R97" s="191"/>
      <c r="S97" s="51"/>
      <c r="T97" s="51"/>
      <c r="U97" s="51"/>
      <c r="V97" s="51"/>
      <c r="W97" s="51"/>
      <c r="X97" s="51"/>
      <c r="Y97" s="51"/>
      <c r="Z97" s="51"/>
      <c r="AA97" s="51"/>
      <c r="AB97" s="51"/>
      <c r="AC97" s="51"/>
      <c r="AD97" s="51"/>
      <c r="AE97" s="51"/>
      <c r="AF97" s="51"/>
      <c r="AG97" s="167"/>
      <c r="AH97" s="2"/>
      <c r="AI97" s="191"/>
      <c r="AJ97" s="51"/>
      <c r="AK97" s="51"/>
      <c r="AL97" s="51"/>
      <c r="AM97" s="51"/>
      <c r="AN97" s="51"/>
      <c r="AO97" s="51"/>
      <c r="AP97" s="51"/>
      <c r="AQ97" s="51"/>
      <c r="AR97" s="51"/>
      <c r="AS97" s="51"/>
      <c r="AT97" s="51"/>
      <c r="AU97" s="51"/>
      <c r="AV97" s="51"/>
      <c r="AW97" s="51"/>
      <c r="AX97" s="167"/>
      <c r="AY97" s="2"/>
      <c r="AZ97" s="191"/>
      <c r="BA97" s="51"/>
      <c r="BB97" s="51"/>
      <c r="BC97" s="51"/>
      <c r="BD97" s="51"/>
      <c r="BE97" s="51"/>
      <c r="BF97" s="51"/>
      <c r="BG97" s="51"/>
      <c r="BH97" s="51"/>
      <c r="BI97" s="51"/>
      <c r="BJ97" s="51"/>
      <c r="BK97" s="51"/>
      <c r="BL97" s="51"/>
      <c r="BM97" s="51"/>
      <c r="BN97" s="51"/>
      <c r="BO97" s="167"/>
      <c r="BP97" s="2"/>
      <c r="BQ97" s="191"/>
      <c r="BR97" s="51"/>
      <c r="BS97" s="51"/>
      <c r="BT97" s="51"/>
      <c r="BU97" s="51"/>
      <c r="BV97" s="51"/>
      <c r="BW97" s="51"/>
      <c r="BX97" s="51"/>
      <c r="BY97" s="51"/>
      <c r="BZ97" s="51"/>
      <c r="CA97" s="51"/>
      <c r="CB97" s="51"/>
      <c r="CC97" s="51"/>
      <c r="CD97" s="51"/>
      <c r="CE97" s="51"/>
      <c r="CF97" s="167"/>
      <c r="CG97" s="2"/>
      <c r="CH97" s="191"/>
      <c r="CI97" s="51"/>
      <c r="CJ97" s="51"/>
      <c r="CK97" s="51"/>
      <c r="CL97" s="51"/>
      <c r="CM97" s="51"/>
      <c r="CN97" s="51"/>
      <c r="CO97" s="51"/>
      <c r="CP97" s="51"/>
      <c r="CQ97" s="51"/>
      <c r="CR97" s="51"/>
      <c r="CS97" s="51"/>
      <c r="CT97" s="51"/>
      <c r="CU97" s="51"/>
      <c r="CV97" s="51"/>
      <c r="CW97" s="167"/>
      <c r="CX97" s="2"/>
      <c r="CY97" s="191"/>
      <c r="CZ97" s="51"/>
      <c r="DA97" s="51"/>
      <c r="DB97" s="51"/>
      <c r="DC97" s="51"/>
      <c r="DD97" s="51"/>
      <c r="DE97" s="51"/>
      <c r="DF97" s="51"/>
      <c r="DG97" s="51"/>
      <c r="DH97" s="51"/>
      <c r="DI97" s="51"/>
      <c r="DJ97" s="51"/>
      <c r="DK97" s="51"/>
      <c r="DL97" s="51"/>
      <c r="DM97" s="51"/>
      <c r="DN97" s="167"/>
      <c r="DO97" s="2"/>
      <c r="DP97" s="191"/>
      <c r="DQ97" s="51"/>
      <c r="DR97" s="51"/>
      <c r="DS97" s="51"/>
      <c r="DT97" s="51"/>
      <c r="DU97" s="51"/>
      <c r="DV97" s="51"/>
      <c r="DW97" s="51"/>
      <c r="DX97" s="51"/>
      <c r="DY97" s="51"/>
      <c r="DZ97" s="51"/>
      <c r="EA97" s="51"/>
      <c r="EB97" s="51"/>
      <c r="EC97" s="51"/>
      <c r="ED97" s="51"/>
      <c r="EE97" s="167"/>
      <c r="EF97" s="2"/>
    </row>
    <row r="98" ht="12.75" customHeight="1">
      <c r="A98" s="191"/>
      <c r="B98" s="51"/>
      <c r="C98" s="51"/>
      <c r="D98" s="51"/>
      <c r="E98" s="51"/>
      <c r="F98" s="51"/>
      <c r="G98" s="51"/>
      <c r="H98" s="51"/>
      <c r="I98" s="51"/>
      <c r="J98" s="51"/>
      <c r="K98" s="51"/>
      <c r="L98" s="51"/>
      <c r="M98" s="51"/>
      <c r="N98" s="51"/>
      <c r="O98" s="51"/>
      <c r="P98" s="167"/>
      <c r="Q98" s="2"/>
      <c r="R98" s="191"/>
      <c r="S98" s="51"/>
      <c r="T98" s="51"/>
      <c r="U98" s="51"/>
      <c r="V98" s="51"/>
      <c r="W98" s="51"/>
      <c r="X98" s="51"/>
      <c r="Y98" s="51"/>
      <c r="Z98" s="51"/>
      <c r="AA98" s="51"/>
      <c r="AB98" s="51"/>
      <c r="AC98" s="51"/>
      <c r="AD98" s="51"/>
      <c r="AE98" s="51"/>
      <c r="AF98" s="51"/>
      <c r="AG98" s="167"/>
      <c r="AH98" s="2"/>
      <c r="AI98" s="191"/>
      <c r="AJ98" s="51"/>
      <c r="AK98" s="51"/>
      <c r="AL98" s="51"/>
      <c r="AM98" s="51"/>
      <c r="AN98" s="51"/>
      <c r="AO98" s="51"/>
      <c r="AP98" s="51"/>
      <c r="AQ98" s="51"/>
      <c r="AR98" s="51"/>
      <c r="AS98" s="51"/>
      <c r="AT98" s="51"/>
      <c r="AU98" s="51"/>
      <c r="AV98" s="51"/>
      <c r="AW98" s="51"/>
      <c r="AX98" s="167"/>
      <c r="AY98" s="2"/>
      <c r="AZ98" s="191"/>
      <c r="BA98" s="51"/>
      <c r="BB98" s="51"/>
      <c r="BC98" s="51"/>
      <c r="BD98" s="51"/>
      <c r="BE98" s="51"/>
      <c r="BF98" s="51"/>
      <c r="BG98" s="51"/>
      <c r="BH98" s="51"/>
      <c r="BI98" s="51"/>
      <c r="BJ98" s="51"/>
      <c r="BK98" s="51"/>
      <c r="BL98" s="51"/>
      <c r="BM98" s="51"/>
      <c r="BN98" s="51"/>
      <c r="BO98" s="167"/>
      <c r="BP98" s="2"/>
      <c r="BQ98" s="191"/>
      <c r="BR98" s="51"/>
      <c r="BS98" s="51"/>
      <c r="BT98" s="51"/>
      <c r="BU98" s="51"/>
      <c r="BV98" s="51"/>
      <c r="BW98" s="51"/>
      <c r="BX98" s="51"/>
      <c r="BY98" s="51"/>
      <c r="BZ98" s="51"/>
      <c r="CA98" s="51"/>
      <c r="CB98" s="51"/>
      <c r="CC98" s="51"/>
      <c r="CD98" s="51"/>
      <c r="CE98" s="51"/>
      <c r="CF98" s="167"/>
      <c r="CG98" s="2"/>
      <c r="CH98" s="191"/>
      <c r="CI98" s="51"/>
      <c r="CJ98" s="51"/>
      <c r="CK98" s="51"/>
      <c r="CL98" s="51"/>
      <c r="CM98" s="51"/>
      <c r="CN98" s="51"/>
      <c r="CO98" s="51"/>
      <c r="CP98" s="51"/>
      <c r="CQ98" s="51"/>
      <c r="CR98" s="51"/>
      <c r="CS98" s="51"/>
      <c r="CT98" s="51"/>
      <c r="CU98" s="51"/>
      <c r="CV98" s="51"/>
      <c r="CW98" s="167"/>
      <c r="CX98" s="2"/>
      <c r="CY98" s="191"/>
      <c r="CZ98" s="51"/>
      <c r="DA98" s="51"/>
      <c r="DB98" s="51"/>
      <c r="DC98" s="51"/>
      <c r="DD98" s="51"/>
      <c r="DE98" s="51"/>
      <c r="DF98" s="51"/>
      <c r="DG98" s="51"/>
      <c r="DH98" s="51"/>
      <c r="DI98" s="51"/>
      <c r="DJ98" s="51"/>
      <c r="DK98" s="51"/>
      <c r="DL98" s="51"/>
      <c r="DM98" s="51"/>
      <c r="DN98" s="167"/>
      <c r="DO98" s="2"/>
      <c r="DP98" s="191"/>
      <c r="DQ98" s="51"/>
      <c r="DR98" s="51"/>
      <c r="DS98" s="51"/>
      <c r="DT98" s="51"/>
      <c r="DU98" s="51"/>
      <c r="DV98" s="51"/>
      <c r="DW98" s="51"/>
      <c r="DX98" s="51"/>
      <c r="DY98" s="51"/>
      <c r="DZ98" s="51"/>
      <c r="EA98" s="51"/>
      <c r="EB98" s="51"/>
      <c r="EC98" s="51"/>
      <c r="ED98" s="51"/>
      <c r="EE98" s="167"/>
      <c r="EF98" s="2"/>
    </row>
    <row r="99" ht="12.75" customHeight="1">
      <c r="A99" s="191"/>
      <c r="B99" s="51"/>
      <c r="C99" s="51"/>
      <c r="D99" s="51"/>
      <c r="E99" s="51"/>
      <c r="F99" s="51"/>
      <c r="G99" s="51"/>
      <c r="H99" s="51"/>
      <c r="I99" s="51"/>
      <c r="J99" s="51"/>
      <c r="K99" s="51"/>
      <c r="L99" s="51"/>
      <c r="M99" s="51"/>
      <c r="N99" s="51"/>
      <c r="O99" s="51"/>
      <c r="P99" s="167"/>
      <c r="Q99" s="2"/>
      <c r="R99" s="191"/>
      <c r="S99" s="51"/>
      <c r="T99" s="51"/>
      <c r="U99" s="51"/>
      <c r="V99" s="51"/>
      <c r="W99" s="51"/>
      <c r="X99" s="51"/>
      <c r="Y99" s="51"/>
      <c r="Z99" s="51"/>
      <c r="AA99" s="51"/>
      <c r="AB99" s="51"/>
      <c r="AC99" s="51"/>
      <c r="AD99" s="51"/>
      <c r="AE99" s="51"/>
      <c r="AF99" s="51"/>
      <c r="AG99" s="167"/>
      <c r="AH99" s="2"/>
      <c r="AI99" s="191"/>
      <c r="AJ99" s="51"/>
      <c r="AK99" s="51"/>
      <c r="AL99" s="51"/>
      <c r="AM99" s="51"/>
      <c r="AN99" s="51"/>
      <c r="AO99" s="51"/>
      <c r="AP99" s="51"/>
      <c r="AQ99" s="51"/>
      <c r="AR99" s="51"/>
      <c r="AS99" s="51"/>
      <c r="AT99" s="51"/>
      <c r="AU99" s="51"/>
      <c r="AV99" s="51"/>
      <c r="AW99" s="51"/>
      <c r="AX99" s="167"/>
      <c r="AY99" s="2"/>
      <c r="AZ99" s="191"/>
      <c r="BA99" s="51"/>
      <c r="BB99" s="51"/>
      <c r="BC99" s="51"/>
      <c r="BD99" s="51"/>
      <c r="BE99" s="51"/>
      <c r="BF99" s="51"/>
      <c r="BG99" s="51"/>
      <c r="BH99" s="51"/>
      <c r="BI99" s="51"/>
      <c r="BJ99" s="51"/>
      <c r="BK99" s="51"/>
      <c r="BL99" s="51"/>
      <c r="BM99" s="51"/>
      <c r="BN99" s="51"/>
      <c r="BO99" s="167"/>
      <c r="BP99" s="2"/>
      <c r="BQ99" s="191"/>
      <c r="BR99" s="51"/>
      <c r="BS99" s="51"/>
      <c r="BT99" s="51"/>
      <c r="BU99" s="51"/>
      <c r="BV99" s="51"/>
      <c r="BW99" s="51"/>
      <c r="BX99" s="51"/>
      <c r="BY99" s="51"/>
      <c r="BZ99" s="51"/>
      <c r="CA99" s="51"/>
      <c r="CB99" s="51"/>
      <c r="CC99" s="51"/>
      <c r="CD99" s="51"/>
      <c r="CE99" s="51"/>
      <c r="CF99" s="167"/>
      <c r="CG99" s="2"/>
      <c r="CH99" s="191"/>
      <c r="CI99" s="51"/>
      <c r="CJ99" s="51"/>
      <c r="CK99" s="51"/>
      <c r="CL99" s="51"/>
      <c r="CM99" s="51"/>
      <c r="CN99" s="51"/>
      <c r="CO99" s="51"/>
      <c r="CP99" s="51"/>
      <c r="CQ99" s="51"/>
      <c r="CR99" s="51"/>
      <c r="CS99" s="51"/>
      <c r="CT99" s="51"/>
      <c r="CU99" s="51"/>
      <c r="CV99" s="51"/>
      <c r="CW99" s="167"/>
      <c r="CX99" s="2"/>
      <c r="CY99" s="191"/>
      <c r="CZ99" s="51"/>
      <c r="DA99" s="51"/>
      <c r="DB99" s="51"/>
      <c r="DC99" s="51"/>
      <c r="DD99" s="51"/>
      <c r="DE99" s="51"/>
      <c r="DF99" s="51"/>
      <c r="DG99" s="51"/>
      <c r="DH99" s="51"/>
      <c r="DI99" s="51"/>
      <c r="DJ99" s="51"/>
      <c r="DK99" s="51"/>
      <c r="DL99" s="51"/>
      <c r="DM99" s="51"/>
      <c r="DN99" s="167"/>
      <c r="DO99" s="2"/>
      <c r="DP99" s="191"/>
      <c r="DQ99" s="51"/>
      <c r="DR99" s="51"/>
      <c r="DS99" s="51"/>
      <c r="DT99" s="51"/>
      <c r="DU99" s="51"/>
      <c r="DV99" s="51"/>
      <c r="DW99" s="51"/>
      <c r="DX99" s="51"/>
      <c r="DY99" s="51"/>
      <c r="DZ99" s="51"/>
      <c r="EA99" s="51"/>
      <c r="EB99" s="51"/>
      <c r="EC99" s="51"/>
      <c r="ED99" s="51"/>
      <c r="EE99" s="167"/>
      <c r="EF99" s="2"/>
    </row>
    <row r="100" ht="12.75" customHeight="1">
      <c r="A100" s="191"/>
      <c r="B100" s="51"/>
      <c r="C100" s="51"/>
      <c r="D100" s="51"/>
      <c r="E100" s="51"/>
      <c r="F100" s="51"/>
      <c r="G100" s="51"/>
      <c r="H100" s="51"/>
      <c r="I100" s="51"/>
      <c r="J100" s="51"/>
      <c r="K100" s="51"/>
      <c r="L100" s="51"/>
      <c r="M100" s="51"/>
      <c r="N100" s="51"/>
      <c r="O100" s="51"/>
      <c r="P100" s="167"/>
      <c r="Q100" s="2"/>
      <c r="R100" s="191"/>
      <c r="S100" s="51"/>
      <c r="T100" s="51"/>
      <c r="U100" s="51"/>
      <c r="V100" s="51"/>
      <c r="W100" s="51"/>
      <c r="X100" s="51"/>
      <c r="Y100" s="51"/>
      <c r="Z100" s="51"/>
      <c r="AA100" s="51"/>
      <c r="AB100" s="51"/>
      <c r="AC100" s="51"/>
      <c r="AD100" s="51"/>
      <c r="AE100" s="51"/>
      <c r="AF100" s="51"/>
      <c r="AG100" s="167"/>
      <c r="AH100" s="2"/>
      <c r="AI100" s="191"/>
      <c r="AJ100" s="51"/>
      <c r="AK100" s="51"/>
      <c r="AL100" s="51"/>
      <c r="AM100" s="51"/>
      <c r="AN100" s="51"/>
      <c r="AO100" s="51"/>
      <c r="AP100" s="51"/>
      <c r="AQ100" s="51"/>
      <c r="AR100" s="51"/>
      <c r="AS100" s="51"/>
      <c r="AT100" s="51"/>
      <c r="AU100" s="51"/>
      <c r="AV100" s="51"/>
      <c r="AW100" s="51"/>
      <c r="AX100" s="167"/>
      <c r="AY100" s="2"/>
      <c r="AZ100" s="191"/>
      <c r="BA100" s="51"/>
      <c r="BB100" s="51"/>
      <c r="BC100" s="51"/>
      <c r="BD100" s="51"/>
      <c r="BE100" s="51"/>
      <c r="BF100" s="51"/>
      <c r="BG100" s="51"/>
      <c r="BH100" s="51"/>
      <c r="BI100" s="51"/>
      <c r="BJ100" s="51"/>
      <c r="BK100" s="51"/>
      <c r="BL100" s="51"/>
      <c r="BM100" s="51"/>
      <c r="BN100" s="51"/>
      <c r="BO100" s="167"/>
      <c r="BP100" s="2"/>
      <c r="BQ100" s="191"/>
      <c r="BR100" s="51"/>
      <c r="BS100" s="51"/>
      <c r="BT100" s="51"/>
      <c r="BU100" s="51"/>
      <c r="BV100" s="51"/>
      <c r="BW100" s="51"/>
      <c r="BX100" s="51"/>
      <c r="BY100" s="51"/>
      <c r="BZ100" s="51"/>
      <c r="CA100" s="51"/>
      <c r="CB100" s="51"/>
      <c r="CC100" s="51"/>
      <c r="CD100" s="51"/>
      <c r="CE100" s="51"/>
      <c r="CF100" s="167"/>
      <c r="CG100" s="2"/>
      <c r="CH100" s="191"/>
      <c r="CI100" s="51"/>
      <c r="CJ100" s="51"/>
      <c r="CK100" s="51"/>
      <c r="CL100" s="51"/>
      <c r="CM100" s="51"/>
      <c r="CN100" s="51"/>
      <c r="CO100" s="51"/>
      <c r="CP100" s="51"/>
      <c r="CQ100" s="51"/>
      <c r="CR100" s="51"/>
      <c r="CS100" s="51"/>
      <c r="CT100" s="51"/>
      <c r="CU100" s="51"/>
      <c r="CV100" s="51"/>
      <c r="CW100" s="167"/>
      <c r="CX100" s="2"/>
      <c r="CY100" s="191"/>
      <c r="CZ100" s="51"/>
      <c r="DA100" s="51"/>
      <c r="DB100" s="51"/>
      <c r="DC100" s="51"/>
      <c r="DD100" s="51"/>
      <c r="DE100" s="51"/>
      <c r="DF100" s="51"/>
      <c r="DG100" s="51"/>
      <c r="DH100" s="51"/>
      <c r="DI100" s="51"/>
      <c r="DJ100" s="51"/>
      <c r="DK100" s="51"/>
      <c r="DL100" s="51"/>
      <c r="DM100" s="51"/>
      <c r="DN100" s="167"/>
      <c r="DO100" s="2"/>
      <c r="DP100" s="191"/>
      <c r="DQ100" s="51"/>
      <c r="DR100" s="51"/>
      <c r="DS100" s="51"/>
      <c r="DT100" s="51"/>
      <c r="DU100" s="51"/>
      <c r="DV100" s="51"/>
      <c r="DW100" s="51"/>
      <c r="DX100" s="51"/>
      <c r="DY100" s="51"/>
      <c r="DZ100" s="51"/>
      <c r="EA100" s="51"/>
      <c r="EB100" s="51"/>
      <c r="EC100" s="51"/>
      <c r="ED100" s="51"/>
      <c r="EE100" s="167"/>
      <c r="EF100" s="2"/>
    </row>
    <row r="101" ht="12.75" customHeight="1">
      <c r="A101" s="191"/>
      <c r="B101" s="51"/>
      <c r="C101" s="51"/>
      <c r="D101" s="51"/>
      <c r="E101" s="51"/>
      <c r="F101" s="51"/>
      <c r="G101" s="51"/>
      <c r="H101" s="51"/>
      <c r="I101" s="51"/>
      <c r="J101" s="51"/>
      <c r="K101" s="51"/>
      <c r="L101" s="51"/>
      <c r="M101" s="51"/>
      <c r="N101" s="51"/>
      <c r="O101" s="51"/>
      <c r="P101" s="167"/>
      <c r="Q101" s="2"/>
      <c r="R101" s="191"/>
      <c r="S101" s="51"/>
      <c r="T101" s="51"/>
      <c r="U101" s="51"/>
      <c r="V101" s="51"/>
      <c r="W101" s="51"/>
      <c r="X101" s="51"/>
      <c r="Y101" s="51"/>
      <c r="Z101" s="51"/>
      <c r="AA101" s="51"/>
      <c r="AB101" s="51"/>
      <c r="AC101" s="51"/>
      <c r="AD101" s="51"/>
      <c r="AE101" s="51"/>
      <c r="AF101" s="51"/>
      <c r="AG101" s="167"/>
      <c r="AH101" s="2"/>
      <c r="AI101" s="191"/>
      <c r="AJ101" s="51"/>
      <c r="AK101" s="51"/>
      <c r="AL101" s="51"/>
      <c r="AM101" s="51"/>
      <c r="AN101" s="51"/>
      <c r="AO101" s="51"/>
      <c r="AP101" s="51"/>
      <c r="AQ101" s="51"/>
      <c r="AR101" s="51"/>
      <c r="AS101" s="51"/>
      <c r="AT101" s="51"/>
      <c r="AU101" s="51"/>
      <c r="AV101" s="51"/>
      <c r="AW101" s="51"/>
      <c r="AX101" s="167"/>
      <c r="AY101" s="2"/>
      <c r="AZ101" s="191"/>
      <c r="BA101" s="51"/>
      <c r="BB101" s="51"/>
      <c r="BC101" s="51"/>
      <c r="BD101" s="51"/>
      <c r="BE101" s="51"/>
      <c r="BF101" s="51"/>
      <c r="BG101" s="51"/>
      <c r="BH101" s="51"/>
      <c r="BI101" s="51"/>
      <c r="BJ101" s="51"/>
      <c r="BK101" s="51"/>
      <c r="BL101" s="51"/>
      <c r="BM101" s="51"/>
      <c r="BN101" s="51"/>
      <c r="BO101" s="167"/>
      <c r="BP101" s="2"/>
      <c r="BQ101" s="191"/>
      <c r="BR101" s="51"/>
      <c r="BS101" s="51"/>
      <c r="BT101" s="51"/>
      <c r="BU101" s="51"/>
      <c r="BV101" s="51"/>
      <c r="BW101" s="51"/>
      <c r="BX101" s="51"/>
      <c r="BY101" s="51"/>
      <c r="BZ101" s="51"/>
      <c r="CA101" s="51"/>
      <c r="CB101" s="51"/>
      <c r="CC101" s="51"/>
      <c r="CD101" s="51"/>
      <c r="CE101" s="51"/>
      <c r="CF101" s="167"/>
      <c r="CG101" s="2"/>
      <c r="CH101" s="191"/>
      <c r="CI101" s="51"/>
      <c r="CJ101" s="51"/>
      <c r="CK101" s="51"/>
      <c r="CL101" s="51"/>
      <c r="CM101" s="51"/>
      <c r="CN101" s="51"/>
      <c r="CO101" s="51"/>
      <c r="CP101" s="51"/>
      <c r="CQ101" s="51"/>
      <c r="CR101" s="51"/>
      <c r="CS101" s="51"/>
      <c r="CT101" s="51"/>
      <c r="CU101" s="51"/>
      <c r="CV101" s="51"/>
      <c r="CW101" s="167"/>
      <c r="CX101" s="2"/>
      <c r="CY101" s="191"/>
      <c r="CZ101" s="51"/>
      <c r="DA101" s="51"/>
      <c r="DB101" s="51"/>
      <c r="DC101" s="51"/>
      <c r="DD101" s="51"/>
      <c r="DE101" s="51"/>
      <c r="DF101" s="51"/>
      <c r="DG101" s="51"/>
      <c r="DH101" s="51"/>
      <c r="DI101" s="51"/>
      <c r="DJ101" s="51"/>
      <c r="DK101" s="51"/>
      <c r="DL101" s="51"/>
      <c r="DM101" s="51"/>
      <c r="DN101" s="167"/>
      <c r="DO101" s="2"/>
      <c r="DP101" s="191"/>
      <c r="DQ101" s="51"/>
      <c r="DR101" s="51"/>
      <c r="DS101" s="51"/>
      <c r="DT101" s="51"/>
      <c r="DU101" s="51"/>
      <c r="DV101" s="51"/>
      <c r="DW101" s="51"/>
      <c r="DX101" s="51"/>
      <c r="DY101" s="51"/>
      <c r="DZ101" s="51"/>
      <c r="EA101" s="51"/>
      <c r="EB101" s="51"/>
      <c r="EC101" s="51"/>
      <c r="ED101" s="51"/>
      <c r="EE101" s="167"/>
      <c r="EF101" s="2"/>
    </row>
    <row r="102" ht="12.75" customHeight="1">
      <c r="A102" s="191"/>
      <c r="B102" s="51"/>
      <c r="C102" s="51"/>
      <c r="D102" s="51"/>
      <c r="E102" s="51"/>
      <c r="F102" s="51"/>
      <c r="G102" s="51"/>
      <c r="H102" s="51"/>
      <c r="I102" s="51"/>
      <c r="J102" s="51"/>
      <c r="K102" s="51"/>
      <c r="L102" s="51"/>
      <c r="M102" s="51"/>
      <c r="N102" s="51"/>
      <c r="O102" s="51"/>
      <c r="P102" s="167"/>
      <c r="Q102" s="2"/>
      <c r="R102" s="191"/>
      <c r="S102" s="51"/>
      <c r="T102" s="51"/>
      <c r="U102" s="51"/>
      <c r="V102" s="51"/>
      <c r="W102" s="51"/>
      <c r="X102" s="51"/>
      <c r="Y102" s="51"/>
      <c r="Z102" s="51"/>
      <c r="AA102" s="51"/>
      <c r="AB102" s="51"/>
      <c r="AC102" s="51"/>
      <c r="AD102" s="51"/>
      <c r="AE102" s="51"/>
      <c r="AF102" s="51"/>
      <c r="AG102" s="167"/>
      <c r="AH102" s="2"/>
      <c r="AI102" s="191"/>
      <c r="AJ102" s="51"/>
      <c r="AK102" s="51"/>
      <c r="AL102" s="51"/>
      <c r="AM102" s="51"/>
      <c r="AN102" s="51"/>
      <c r="AO102" s="51"/>
      <c r="AP102" s="51"/>
      <c r="AQ102" s="51"/>
      <c r="AR102" s="51"/>
      <c r="AS102" s="51"/>
      <c r="AT102" s="51"/>
      <c r="AU102" s="51"/>
      <c r="AV102" s="51"/>
      <c r="AW102" s="51"/>
      <c r="AX102" s="167"/>
      <c r="AY102" s="2"/>
      <c r="AZ102" s="191"/>
      <c r="BA102" s="51"/>
      <c r="BB102" s="51"/>
      <c r="BC102" s="51"/>
      <c r="BD102" s="51"/>
      <c r="BE102" s="51"/>
      <c r="BF102" s="51"/>
      <c r="BG102" s="51"/>
      <c r="BH102" s="51"/>
      <c r="BI102" s="51"/>
      <c r="BJ102" s="51"/>
      <c r="BK102" s="51"/>
      <c r="BL102" s="51"/>
      <c r="BM102" s="51"/>
      <c r="BN102" s="51"/>
      <c r="BO102" s="167"/>
      <c r="BP102" s="2"/>
      <c r="BQ102" s="191"/>
      <c r="BR102" s="51"/>
      <c r="BS102" s="51"/>
      <c r="BT102" s="51"/>
      <c r="BU102" s="51"/>
      <c r="BV102" s="51"/>
      <c r="BW102" s="51"/>
      <c r="BX102" s="51"/>
      <c r="BY102" s="51"/>
      <c r="BZ102" s="51"/>
      <c r="CA102" s="51"/>
      <c r="CB102" s="51"/>
      <c r="CC102" s="51"/>
      <c r="CD102" s="51"/>
      <c r="CE102" s="51"/>
      <c r="CF102" s="167"/>
      <c r="CG102" s="2"/>
      <c r="CH102" s="191"/>
      <c r="CI102" s="51"/>
      <c r="CJ102" s="51"/>
      <c r="CK102" s="51"/>
      <c r="CL102" s="51"/>
      <c r="CM102" s="51"/>
      <c r="CN102" s="51"/>
      <c r="CO102" s="51"/>
      <c r="CP102" s="51"/>
      <c r="CQ102" s="51"/>
      <c r="CR102" s="51"/>
      <c r="CS102" s="51"/>
      <c r="CT102" s="51"/>
      <c r="CU102" s="51"/>
      <c r="CV102" s="51"/>
      <c r="CW102" s="167"/>
      <c r="CX102" s="2"/>
      <c r="CY102" s="191"/>
      <c r="CZ102" s="51"/>
      <c r="DA102" s="51"/>
      <c r="DB102" s="51"/>
      <c r="DC102" s="51"/>
      <c r="DD102" s="51"/>
      <c r="DE102" s="51"/>
      <c r="DF102" s="51"/>
      <c r="DG102" s="51"/>
      <c r="DH102" s="51"/>
      <c r="DI102" s="51"/>
      <c r="DJ102" s="51"/>
      <c r="DK102" s="51"/>
      <c r="DL102" s="51"/>
      <c r="DM102" s="51"/>
      <c r="DN102" s="167"/>
      <c r="DO102" s="2"/>
      <c r="DP102" s="191"/>
      <c r="DQ102" s="51"/>
      <c r="DR102" s="51"/>
      <c r="DS102" s="51"/>
      <c r="DT102" s="51"/>
      <c r="DU102" s="51"/>
      <c r="DV102" s="51"/>
      <c r="DW102" s="51"/>
      <c r="DX102" s="51"/>
      <c r="DY102" s="51"/>
      <c r="DZ102" s="51"/>
      <c r="EA102" s="51"/>
      <c r="EB102" s="51"/>
      <c r="EC102" s="51"/>
      <c r="ED102" s="51"/>
      <c r="EE102" s="167"/>
      <c r="EF102" s="2"/>
    </row>
    <row r="103" ht="12.75" customHeight="1">
      <c r="A103" s="191"/>
      <c r="B103" s="51"/>
      <c r="C103" s="51"/>
      <c r="D103" s="51"/>
      <c r="E103" s="51"/>
      <c r="F103" s="51"/>
      <c r="G103" s="51"/>
      <c r="H103" s="51"/>
      <c r="I103" s="51"/>
      <c r="J103" s="51"/>
      <c r="K103" s="51"/>
      <c r="L103" s="51"/>
      <c r="M103" s="51"/>
      <c r="N103" s="51"/>
      <c r="O103" s="51"/>
      <c r="P103" s="167"/>
      <c r="Q103" s="2"/>
      <c r="R103" s="191"/>
      <c r="S103" s="51"/>
      <c r="T103" s="51"/>
      <c r="U103" s="51"/>
      <c r="V103" s="51"/>
      <c r="W103" s="51"/>
      <c r="X103" s="51"/>
      <c r="Y103" s="51"/>
      <c r="Z103" s="51"/>
      <c r="AA103" s="51"/>
      <c r="AB103" s="51"/>
      <c r="AC103" s="51"/>
      <c r="AD103" s="51"/>
      <c r="AE103" s="51"/>
      <c r="AF103" s="51"/>
      <c r="AG103" s="167"/>
      <c r="AH103" s="2"/>
      <c r="AI103" s="191"/>
      <c r="AJ103" s="51"/>
      <c r="AK103" s="51"/>
      <c r="AL103" s="51"/>
      <c r="AM103" s="51"/>
      <c r="AN103" s="51"/>
      <c r="AO103" s="51"/>
      <c r="AP103" s="51"/>
      <c r="AQ103" s="51"/>
      <c r="AR103" s="51"/>
      <c r="AS103" s="51"/>
      <c r="AT103" s="51"/>
      <c r="AU103" s="51"/>
      <c r="AV103" s="51"/>
      <c r="AW103" s="51"/>
      <c r="AX103" s="167"/>
      <c r="AY103" s="2"/>
      <c r="AZ103" s="191"/>
      <c r="BA103" s="51"/>
      <c r="BB103" s="51"/>
      <c r="BC103" s="51"/>
      <c r="BD103" s="51"/>
      <c r="BE103" s="51"/>
      <c r="BF103" s="51"/>
      <c r="BG103" s="51"/>
      <c r="BH103" s="51"/>
      <c r="BI103" s="51"/>
      <c r="BJ103" s="51"/>
      <c r="BK103" s="51"/>
      <c r="BL103" s="51"/>
      <c r="BM103" s="51"/>
      <c r="BN103" s="51"/>
      <c r="BO103" s="167"/>
      <c r="BP103" s="2"/>
      <c r="BQ103" s="191"/>
      <c r="BR103" s="51"/>
      <c r="BS103" s="51"/>
      <c r="BT103" s="51"/>
      <c r="BU103" s="51"/>
      <c r="BV103" s="51"/>
      <c r="BW103" s="51"/>
      <c r="BX103" s="51"/>
      <c r="BY103" s="51"/>
      <c r="BZ103" s="51"/>
      <c r="CA103" s="51"/>
      <c r="CB103" s="51"/>
      <c r="CC103" s="51"/>
      <c r="CD103" s="51"/>
      <c r="CE103" s="51"/>
      <c r="CF103" s="167"/>
      <c r="CG103" s="2"/>
      <c r="CH103" s="191"/>
      <c r="CI103" s="51"/>
      <c r="CJ103" s="51"/>
      <c r="CK103" s="51"/>
      <c r="CL103" s="51"/>
      <c r="CM103" s="51"/>
      <c r="CN103" s="51"/>
      <c r="CO103" s="51"/>
      <c r="CP103" s="51"/>
      <c r="CQ103" s="51"/>
      <c r="CR103" s="51"/>
      <c r="CS103" s="51"/>
      <c r="CT103" s="51"/>
      <c r="CU103" s="51"/>
      <c r="CV103" s="51"/>
      <c r="CW103" s="167"/>
      <c r="CX103" s="2"/>
      <c r="CY103" s="191"/>
      <c r="CZ103" s="51"/>
      <c r="DA103" s="51"/>
      <c r="DB103" s="51"/>
      <c r="DC103" s="51"/>
      <c r="DD103" s="51"/>
      <c r="DE103" s="51"/>
      <c r="DF103" s="51"/>
      <c r="DG103" s="51"/>
      <c r="DH103" s="51"/>
      <c r="DI103" s="51"/>
      <c r="DJ103" s="51"/>
      <c r="DK103" s="51"/>
      <c r="DL103" s="51"/>
      <c r="DM103" s="51"/>
      <c r="DN103" s="167"/>
      <c r="DO103" s="2"/>
      <c r="DP103" s="191"/>
      <c r="DQ103" s="51"/>
      <c r="DR103" s="51"/>
      <c r="DS103" s="51"/>
      <c r="DT103" s="51"/>
      <c r="DU103" s="51"/>
      <c r="DV103" s="51"/>
      <c r="DW103" s="51"/>
      <c r="DX103" s="51"/>
      <c r="DY103" s="51"/>
      <c r="DZ103" s="51"/>
      <c r="EA103" s="51"/>
      <c r="EB103" s="51"/>
      <c r="EC103" s="51"/>
      <c r="ED103" s="51"/>
      <c r="EE103" s="167"/>
      <c r="EF103" s="2"/>
    </row>
    <row r="104" ht="12.75" customHeight="1">
      <c r="A104" s="191"/>
      <c r="B104" s="51"/>
      <c r="C104" s="51"/>
      <c r="D104" s="51"/>
      <c r="E104" s="51"/>
      <c r="F104" s="51"/>
      <c r="G104" s="51"/>
      <c r="H104" s="51"/>
      <c r="I104" s="51"/>
      <c r="J104" s="51"/>
      <c r="K104" s="51"/>
      <c r="L104" s="51"/>
      <c r="M104" s="51"/>
      <c r="N104" s="51"/>
      <c r="O104" s="51"/>
      <c r="P104" s="167"/>
      <c r="Q104" s="2"/>
      <c r="R104" s="191"/>
      <c r="S104" s="51"/>
      <c r="T104" s="51"/>
      <c r="U104" s="51"/>
      <c r="V104" s="51"/>
      <c r="W104" s="51"/>
      <c r="X104" s="51"/>
      <c r="Y104" s="51"/>
      <c r="Z104" s="51"/>
      <c r="AA104" s="51"/>
      <c r="AB104" s="51"/>
      <c r="AC104" s="51"/>
      <c r="AD104" s="51"/>
      <c r="AE104" s="51"/>
      <c r="AF104" s="51"/>
      <c r="AG104" s="167"/>
      <c r="AH104" s="2"/>
      <c r="AI104" s="191"/>
      <c r="AJ104" s="51"/>
      <c r="AK104" s="51"/>
      <c r="AL104" s="51"/>
      <c r="AM104" s="51"/>
      <c r="AN104" s="51"/>
      <c r="AO104" s="51"/>
      <c r="AP104" s="51"/>
      <c r="AQ104" s="51"/>
      <c r="AR104" s="51"/>
      <c r="AS104" s="51"/>
      <c r="AT104" s="51"/>
      <c r="AU104" s="51"/>
      <c r="AV104" s="51"/>
      <c r="AW104" s="51"/>
      <c r="AX104" s="167"/>
      <c r="AY104" s="2"/>
      <c r="AZ104" s="191"/>
      <c r="BA104" s="51"/>
      <c r="BB104" s="51"/>
      <c r="BC104" s="51"/>
      <c r="BD104" s="51"/>
      <c r="BE104" s="51"/>
      <c r="BF104" s="51"/>
      <c r="BG104" s="51"/>
      <c r="BH104" s="51"/>
      <c r="BI104" s="51"/>
      <c r="BJ104" s="51"/>
      <c r="BK104" s="51"/>
      <c r="BL104" s="51"/>
      <c r="BM104" s="51"/>
      <c r="BN104" s="51"/>
      <c r="BO104" s="167"/>
      <c r="BP104" s="2"/>
      <c r="BQ104" s="191"/>
      <c r="BR104" s="51"/>
      <c r="BS104" s="51"/>
      <c r="BT104" s="51"/>
      <c r="BU104" s="51"/>
      <c r="BV104" s="51"/>
      <c r="BW104" s="51"/>
      <c r="BX104" s="51"/>
      <c r="BY104" s="51"/>
      <c r="BZ104" s="51"/>
      <c r="CA104" s="51"/>
      <c r="CB104" s="51"/>
      <c r="CC104" s="51"/>
      <c r="CD104" s="51"/>
      <c r="CE104" s="51"/>
      <c r="CF104" s="167"/>
      <c r="CG104" s="2"/>
      <c r="CH104" s="191"/>
      <c r="CI104" s="51"/>
      <c r="CJ104" s="51"/>
      <c r="CK104" s="51"/>
      <c r="CL104" s="51"/>
      <c r="CM104" s="51"/>
      <c r="CN104" s="51"/>
      <c r="CO104" s="51"/>
      <c r="CP104" s="51"/>
      <c r="CQ104" s="51"/>
      <c r="CR104" s="51"/>
      <c r="CS104" s="51"/>
      <c r="CT104" s="51"/>
      <c r="CU104" s="51"/>
      <c r="CV104" s="51"/>
      <c r="CW104" s="167"/>
      <c r="CX104" s="2"/>
      <c r="CY104" s="191"/>
      <c r="CZ104" s="51"/>
      <c r="DA104" s="51"/>
      <c r="DB104" s="51"/>
      <c r="DC104" s="51"/>
      <c r="DD104" s="51"/>
      <c r="DE104" s="51"/>
      <c r="DF104" s="51"/>
      <c r="DG104" s="51"/>
      <c r="DH104" s="51"/>
      <c r="DI104" s="51"/>
      <c r="DJ104" s="51"/>
      <c r="DK104" s="51"/>
      <c r="DL104" s="51"/>
      <c r="DM104" s="51"/>
      <c r="DN104" s="167"/>
      <c r="DO104" s="2"/>
      <c r="DP104" s="191"/>
      <c r="DQ104" s="51"/>
      <c r="DR104" s="51"/>
      <c r="DS104" s="51"/>
      <c r="DT104" s="51"/>
      <c r="DU104" s="51"/>
      <c r="DV104" s="51"/>
      <c r="DW104" s="51"/>
      <c r="DX104" s="51"/>
      <c r="DY104" s="51"/>
      <c r="DZ104" s="51"/>
      <c r="EA104" s="51"/>
      <c r="EB104" s="51"/>
      <c r="EC104" s="51"/>
      <c r="ED104" s="51"/>
      <c r="EE104" s="167"/>
      <c r="EF104" s="2"/>
    </row>
    <row r="105" ht="12.75" customHeight="1">
      <c r="A105" s="191"/>
      <c r="B105" s="51"/>
      <c r="C105" s="51"/>
      <c r="D105" s="51"/>
      <c r="E105" s="51"/>
      <c r="F105" s="51"/>
      <c r="G105" s="51"/>
      <c r="H105" s="51"/>
      <c r="I105" s="51"/>
      <c r="J105" s="51"/>
      <c r="K105" s="51"/>
      <c r="L105" s="51"/>
      <c r="M105" s="51"/>
      <c r="N105" s="51"/>
      <c r="O105" s="51"/>
      <c r="P105" s="167"/>
      <c r="Q105" s="2"/>
      <c r="R105" s="191"/>
      <c r="S105" s="51"/>
      <c r="T105" s="51"/>
      <c r="U105" s="51"/>
      <c r="V105" s="51"/>
      <c r="W105" s="51"/>
      <c r="X105" s="51"/>
      <c r="Y105" s="51"/>
      <c r="Z105" s="51"/>
      <c r="AA105" s="51"/>
      <c r="AB105" s="51"/>
      <c r="AC105" s="51"/>
      <c r="AD105" s="51"/>
      <c r="AE105" s="51"/>
      <c r="AF105" s="51"/>
      <c r="AG105" s="167"/>
      <c r="AH105" s="2"/>
      <c r="AI105" s="191"/>
      <c r="AJ105" s="51"/>
      <c r="AK105" s="51"/>
      <c r="AL105" s="51"/>
      <c r="AM105" s="51"/>
      <c r="AN105" s="51"/>
      <c r="AO105" s="51"/>
      <c r="AP105" s="51"/>
      <c r="AQ105" s="51"/>
      <c r="AR105" s="51"/>
      <c r="AS105" s="51"/>
      <c r="AT105" s="51"/>
      <c r="AU105" s="51"/>
      <c r="AV105" s="51"/>
      <c r="AW105" s="51"/>
      <c r="AX105" s="167"/>
      <c r="AY105" s="2"/>
      <c r="AZ105" s="191"/>
      <c r="BA105" s="51"/>
      <c r="BB105" s="51"/>
      <c r="BC105" s="51"/>
      <c r="BD105" s="51"/>
      <c r="BE105" s="51"/>
      <c r="BF105" s="51"/>
      <c r="BG105" s="51"/>
      <c r="BH105" s="51"/>
      <c r="BI105" s="51"/>
      <c r="BJ105" s="51"/>
      <c r="BK105" s="51"/>
      <c r="BL105" s="51"/>
      <c r="BM105" s="51"/>
      <c r="BN105" s="51"/>
      <c r="BO105" s="167"/>
      <c r="BP105" s="2"/>
      <c r="BQ105" s="191"/>
      <c r="BR105" s="51"/>
      <c r="BS105" s="51"/>
      <c r="BT105" s="51"/>
      <c r="BU105" s="51"/>
      <c r="BV105" s="51"/>
      <c r="BW105" s="51"/>
      <c r="BX105" s="51"/>
      <c r="BY105" s="51"/>
      <c r="BZ105" s="51"/>
      <c r="CA105" s="51"/>
      <c r="CB105" s="51"/>
      <c r="CC105" s="51"/>
      <c r="CD105" s="51"/>
      <c r="CE105" s="51"/>
      <c r="CF105" s="167"/>
      <c r="CG105" s="2"/>
      <c r="CH105" s="191"/>
      <c r="CI105" s="51"/>
      <c r="CJ105" s="51"/>
      <c r="CK105" s="51"/>
      <c r="CL105" s="51"/>
      <c r="CM105" s="51"/>
      <c r="CN105" s="51"/>
      <c r="CO105" s="51"/>
      <c r="CP105" s="51"/>
      <c r="CQ105" s="51"/>
      <c r="CR105" s="51"/>
      <c r="CS105" s="51"/>
      <c r="CT105" s="51"/>
      <c r="CU105" s="51"/>
      <c r="CV105" s="51"/>
      <c r="CW105" s="167"/>
      <c r="CX105" s="2"/>
      <c r="CY105" s="191"/>
      <c r="CZ105" s="51"/>
      <c r="DA105" s="51"/>
      <c r="DB105" s="51"/>
      <c r="DC105" s="51"/>
      <c r="DD105" s="51"/>
      <c r="DE105" s="51"/>
      <c r="DF105" s="51"/>
      <c r="DG105" s="51"/>
      <c r="DH105" s="51"/>
      <c r="DI105" s="51"/>
      <c r="DJ105" s="51"/>
      <c r="DK105" s="51"/>
      <c r="DL105" s="51"/>
      <c r="DM105" s="51"/>
      <c r="DN105" s="167"/>
      <c r="DO105" s="2"/>
      <c r="DP105" s="191"/>
      <c r="DQ105" s="51"/>
      <c r="DR105" s="51"/>
      <c r="DS105" s="51"/>
      <c r="DT105" s="51"/>
      <c r="DU105" s="51"/>
      <c r="DV105" s="51"/>
      <c r="DW105" s="51"/>
      <c r="DX105" s="51"/>
      <c r="DY105" s="51"/>
      <c r="DZ105" s="51"/>
      <c r="EA105" s="51"/>
      <c r="EB105" s="51"/>
      <c r="EC105" s="51"/>
      <c r="ED105" s="51"/>
      <c r="EE105" s="167"/>
      <c r="EF105" s="2"/>
    </row>
    <row r="106" ht="12.75" customHeight="1">
      <c r="A106" s="191"/>
      <c r="B106" s="51"/>
      <c r="C106" s="51"/>
      <c r="D106" s="51"/>
      <c r="E106" s="51"/>
      <c r="F106" s="51"/>
      <c r="G106" s="51"/>
      <c r="H106" s="51"/>
      <c r="I106" s="51"/>
      <c r="J106" s="51"/>
      <c r="K106" s="51"/>
      <c r="L106" s="51"/>
      <c r="M106" s="51"/>
      <c r="N106" s="51"/>
      <c r="O106" s="51"/>
      <c r="P106" s="167"/>
      <c r="Q106" s="2"/>
      <c r="R106" s="191"/>
      <c r="S106" s="51"/>
      <c r="T106" s="51"/>
      <c r="U106" s="51"/>
      <c r="V106" s="51"/>
      <c r="W106" s="51"/>
      <c r="X106" s="51"/>
      <c r="Y106" s="51"/>
      <c r="Z106" s="51"/>
      <c r="AA106" s="51"/>
      <c r="AB106" s="51"/>
      <c r="AC106" s="51"/>
      <c r="AD106" s="51"/>
      <c r="AE106" s="51"/>
      <c r="AF106" s="51"/>
      <c r="AG106" s="167"/>
      <c r="AH106" s="2"/>
      <c r="AI106" s="191"/>
      <c r="AJ106" s="51"/>
      <c r="AK106" s="51"/>
      <c r="AL106" s="51"/>
      <c r="AM106" s="51"/>
      <c r="AN106" s="51"/>
      <c r="AO106" s="51"/>
      <c r="AP106" s="51"/>
      <c r="AQ106" s="51"/>
      <c r="AR106" s="51"/>
      <c r="AS106" s="51"/>
      <c r="AT106" s="51"/>
      <c r="AU106" s="51"/>
      <c r="AV106" s="51"/>
      <c r="AW106" s="51"/>
      <c r="AX106" s="167"/>
      <c r="AY106" s="2"/>
      <c r="AZ106" s="191"/>
      <c r="BA106" s="51"/>
      <c r="BB106" s="51"/>
      <c r="BC106" s="51"/>
      <c r="BD106" s="51"/>
      <c r="BE106" s="51"/>
      <c r="BF106" s="51"/>
      <c r="BG106" s="51"/>
      <c r="BH106" s="51"/>
      <c r="BI106" s="51"/>
      <c r="BJ106" s="51"/>
      <c r="BK106" s="51"/>
      <c r="BL106" s="51"/>
      <c r="BM106" s="51"/>
      <c r="BN106" s="51"/>
      <c r="BO106" s="167"/>
      <c r="BP106" s="2"/>
      <c r="BQ106" s="191"/>
      <c r="BR106" s="51"/>
      <c r="BS106" s="51"/>
      <c r="BT106" s="51"/>
      <c r="BU106" s="51"/>
      <c r="BV106" s="51"/>
      <c r="BW106" s="51"/>
      <c r="BX106" s="51"/>
      <c r="BY106" s="51"/>
      <c r="BZ106" s="51"/>
      <c r="CA106" s="51"/>
      <c r="CB106" s="51"/>
      <c r="CC106" s="51"/>
      <c r="CD106" s="51"/>
      <c r="CE106" s="51"/>
      <c r="CF106" s="167"/>
      <c r="CG106" s="2"/>
      <c r="CH106" s="191"/>
      <c r="CI106" s="51"/>
      <c r="CJ106" s="51"/>
      <c r="CK106" s="51"/>
      <c r="CL106" s="51"/>
      <c r="CM106" s="51"/>
      <c r="CN106" s="51"/>
      <c r="CO106" s="51"/>
      <c r="CP106" s="51"/>
      <c r="CQ106" s="51"/>
      <c r="CR106" s="51"/>
      <c r="CS106" s="51"/>
      <c r="CT106" s="51"/>
      <c r="CU106" s="51"/>
      <c r="CV106" s="51"/>
      <c r="CW106" s="167"/>
      <c r="CX106" s="2"/>
      <c r="CY106" s="191"/>
      <c r="CZ106" s="51"/>
      <c r="DA106" s="51"/>
      <c r="DB106" s="51"/>
      <c r="DC106" s="51"/>
      <c r="DD106" s="51"/>
      <c r="DE106" s="51"/>
      <c r="DF106" s="51"/>
      <c r="DG106" s="51"/>
      <c r="DH106" s="51"/>
      <c r="DI106" s="51"/>
      <c r="DJ106" s="51"/>
      <c r="DK106" s="51"/>
      <c r="DL106" s="51"/>
      <c r="DM106" s="51"/>
      <c r="DN106" s="167"/>
      <c r="DO106" s="2"/>
      <c r="DP106" s="191"/>
      <c r="DQ106" s="51"/>
      <c r="DR106" s="51"/>
      <c r="DS106" s="51"/>
      <c r="DT106" s="51"/>
      <c r="DU106" s="51"/>
      <c r="DV106" s="51"/>
      <c r="DW106" s="51"/>
      <c r="DX106" s="51"/>
      <c r="DY106" s="51"/>
      <c r="DZ106" s="51"/>
      <c r="EA106" s="51"/>
      <c r="EB106" s="51"/>
      <c r="EC106" s="51"/>
      <c r="ED106" s="51"/>
      <c r="EE106" s="167"/>
      <c r="EF106" s="2"/>
    </row>
    <row r="107" ht="12.75" customHeight="1">
      <c r="A107" s="191"/>
      <c r="B107" s="51"/>
      <c r="C107" s="51"/>
      <c r="D107" s="51"/>
      <c r="E107" s="51"/>
      <c r="F107" s="51"/>
      <c r="G107" s="51"/>
      <c r="H107" s="51"/>
      <c r="I107" s="51"/>
      <c r="J107" s="51"/>
      <c r="K107" s="51"/>
      <c r="L107" s="51"/>
      <c r="M107" s="51"/>
      <c r="N107" s="51"/>
      <c r="O107" s="51"/>
      <c r="P107" s="167"/>
      <c r="Q107" s="2"/>
      <c r="R107" s="191"/>
      <c r="S107" s="51"/>
      <c r="T107" s="51"/>
      <c r="U107" s="51"/>
      <c r="V107" s="51"/>
      <c r="W107" s="51"/>
      <c r="X107" s="51"/>
      <c r="Y107" s="51"/>
      <c r="Z107" s="51"/>
      <c r="AA107" s="51"/>
      <c r="AB107" s="51"/>
      <c r="AC107" s="51"/>
      <c r="AD107" s="51"/>
      <c r="AE107" s="51"/>
      <c r="AF107" s="51"/>
      <c r="AG107" s="167"/>
      <c r="AH107" s="2"/>
      <c r="AI107" s="191"/>
      <c r="AJ107" s="51"/>
      <c r="AK107" s="51"/>
      <c r="AL107" s="51"/>
      <c r="AM107" s="51"/>
      <c r="AN107" s="51"/>
      <c r="AO107" s="51"/>
      <c r="AP107" s="51"/>
      <c r="AQ107" s="51"/>
      <c r="AR107" s="51"/>
      <c r="AS107" s="51"/>
      <c r="AT107" s="51"/>
      <c r="AU107" s="51"/>
      <c r="AV107" s="51"/>
      <c r="AW107" s="51"/>
      <c r="AX107" s="167"/>
      <c r="AY107" s="2"/>
      <c r="AZ107" s="191"/>
      <c r="BA107" s="51"/>
      <c r="BB107" s="51"/>
      <c r="BC107" s="51"/>
      <c r="BD107" s="51"/>
      <c r="BE107" s="51"/>
      <c r="BF107" s="51"/>
      <c r="BG107" s="51"/>
      <c r="BH107" s="51"/>
      <c r="BI107" s="51"/>
      <c r="BJ107" s="51"/>
      <c r="BK107" s="51"/>
      <c r="BL107" s="51"/>
      <c r="BM107" s="51"/>
      <c r="BN107" s="51"/>
      <c r="BO107" s="167"/>
      <c r="BP107" s="2"/>
      <c r="BQ107" s="191"/>
      <c r="BR107" s="51"/>
      <c r="BS107" s="51"/>
      <c r="BT107" s="51"/>
      <c r="BU107" s="51"/>
      <c r="BV107" s="51"/>
      <c r="BW107" s="51"/>
      <c r="BX107" s="51"/>
      <c r="BY107" s="51"/>
      <c r="BZ107" s="51"/>
      <c r="CA107" s="51"/>
      <c r="CB107" s="51"/>
      <c r="CC107" s="51"/>
      <c r="CD107" s="51"/>
      <c r="CE107" s="51"/>
      <c r="CF107" s="167"/>
      <c r="CG107" s="2"/>
      <c r="CH107" s="191"/>
      <c r="CI107" s="51"/>
      <c r="CJ107" s="51"/>
      <c r="CK107" s="51"/>
      <c r="CL107" s="51"/>
      <c r="CM107" s="51"/>
      <c r="CN107" s="51"/>
      <c r="CO107" s="51"/>
      <c r="CP107" s="51"/>
      <c r="CQ107" s="51"/>
      <c r="CR107" s="51"/>
      <c r="CS107" s="51"/>
      <c r="CT107" s="51"/>
      <c r="CU107" s="51"/>
      <c r="CV107" s="51"/>
      <c r="CW107" s="167"/>
      <c r="CX107" s="2"/>
      <c r="CY107" s="191"/>
      <c r="CZ107" s="51"/>
      <c r="DA107" s="51"/>
      <c r="DB107" s="51"/>
      <c r="DC107" s="51"/>
      <c r="DD107" s="51"/>
      <c r="DE107" s="51"/>
      <c r="DF107" s="51"/>
      <c r="DG107" s="51"/>
      <c r="DH107" s="51"/>
      <c r="DI107" s="51"/>
      <c r="DJ107" s="51"/>
      <c r="DK107" s="51"/>
      <c r="DL107" s="51"/>
      <c r="DM107" s="51"/>
      <c r="DN107" s="167"/>
      <c r="DO107" s="2"/>
      <c r="DP107" s="191"/>
      <c r="DQ107" s="51"/>
      <c r="DR107" s="51"/>
      <c r="DS107" s="51"/>
      <c r="DT107" s="51"/>
      <c r="DU107" s="51"/>
      <c r="DV107" s="51"/>
      <c r="DW107" s="51"/>
      <c r="DX107" s="51"/>
      <c r="DY107" s="51"/>
      <c r="DZ107" s="51"/>
      <c r="EA107" s="51"/>
      <c r="EB107" s="51"/>
      <c r="EC107" s="51"/>
      <c r="ED107" s="51"/>
      <c r="EE107" s="167"/>
      <c r="EF107" s="2"/>
    </row>
    <row r="108" ht="12.75" customHeight="1">
      <c r="A108" s="191"/>
      <c r="B108" s="51"/>
      <c r="C108" s="51"/>
      <c r="D108" s="51"/>
      <c r="E108" s="51"/>
      <c r="F108" s="51"/>
      <c r="G108" s="51"/>
      <c r="H108" s="51"/>
      <c r="I108" s="51"/>
      <c r="J108" s="51"/>
      <c r="K108" s="51"/>
      <c r="L108" s="51"/>
      <c r="M108" s="51"/>
      <c r="N108" s="51"/>
      <c r="O108" s="51"/>
      <c r="P108" s="167"/>
      <c r="Q108" s="2"/>
      <c r="R108" s="191"/>
      <c r="S108" s="51"/>
      <c r="T108" s="51"/>
      <c r="U108" s="51"/>
      <c r="V108" s="51"/>
      <c r="W108" s="51"/>
      <c r="X108" s="51"/>
      <c r="Y108" s="51"/>
      <c r="Z108" s="51"/>
      <c r="AA108" s="51"/>
      <c r="AB108" s="51"/>
      <c r="AC108" s="51"/>
      <c r="AD108" s="51"/>
      <c r="AE108" s="51"/>
      <c r="AF108" s="51"/>
      <c r="AG108" s="167"/>
      <c r="AH108" s="2"/>
      <c r="AI108" s="191"/>
      <c r="AJ108" s="51"/>
      <c r="AK108" s="51"/>
      <c r="AL108" s="51"/>
      <c r="AM108" s="51"/>
      <c r="AN108" s="51"/>
      <c r="AO108" s="51"/>
      <c r="AP108" s="51"/>
      <c r="AQ108" s="51"/>
      <c r="AR108" s="51"/>
      <c r="AS108" s="51"/>
      <c r="AT108" s="51"/>
      <c r="AU108" s="51"/>
      <c r="AV108" s="51"/>
      <c r="AW108" s="51"/>
      <c r="AX108" s="167"/>
      <c r="AY108" s="2"/>
      <c r="AZ108" s="191"/>
      <c r="BA108" s="51"/>
      <c r="BB108" s="51"/>
      <c r="BC108" s="51"/>
      <c r="BD108" s="51"/>
      <c r="BE108" s="51"/>
      <c r="BF108" s="51"/>
      <c r="BG108" s="51"/>
      <c r="BH108" s="51"/>
      <c r="BI108" s="51"/>
      <c r="BJ108" s="51"/>
      <c r="BK108" s="51"/>
      <c r="BL108" s="51"/>
      <c r="BM108" s="51"/>
      <c r="BN108" s="51"/>
      <c r="BO108" s="167"/>
      <c r="BP108" s="2"/>
      <c r="BQ108" s="191"/>
      <c r="BR108" s="51"/>
      <c r="BS108" s="51"/>
      <c r="BT108" s="51"/>
      <c r="BU108" s="51"/>
      <c r="BV108" s="51"/>
      <c r="BW108" s="51"/>
      <c r="BX108" s="51"/>
      <c r="BY108" s="51"/>
      <c r="BZ108" s="51"/>
      <c r="CA108" s="51"/>
      <c r="CB108" s="51"/>
      <c r="CC108" s="51"/>
      <c r="CD108" s="51"/>
      <c r="CE108" s="51"/>
      <c r="CF108" s="167"/>
      <c r="CG108" s="2"/>
      <c r="CH108" s="191"/>
      <c r="CI108" s="51"/>
      <c r="CJ108" s="51"/>
      <c r="CK108" s="51"/>
      <c r="CL108" s="51"/>
      <c r="CM108" s="51"/>
      <c r="CN108" s="51"/>
      <c r="CO108" s="51"/>
      <c r="CP108" s="51"/>
      <c r="CQ108" s="51"/>
      <c r="CR108" s="51"/>
      <c r="CS108" s="51"/>
      <c r="CT108" s="51"/>
      <c r="CU108" s="51"/>
      <c r="CV108" s="51"/>
      <c r="CW108" s="167"/>
      <c r="CX108" s="2"/>
      <c r="CY108" s="191"/>
      <c r="CZ108" s="51"/>
      <c r="DA108" s="51"/>
      <c r="DB108" s="51"/>
      <c r="DC108" s="51"/>
      <c r="DD108" s="51"/>
      <c r="DE108" s="51"/>
      <c r="DF108" s="51"/>
      <c r="DG108" s="51"/>
      <c r="DH108" s="51"/>
      <c r="DI108" s="51"/>
      <c r="DJ108" s="51"/>
      <c r="DK108" s="51"/>
      <c r="DL108" s="51"/>
      <c r="DM108" s="51"/>
      <c r="DN108" s="167"/>
      <c r="DO108" s="2"/>
      <c r="DP108" s="191"/>
      <c r="DQ108" s="51"/>
      <c r="DR108" s="51"/>
      <c r="DS108" s="51"/>
      <c r="DT108" s="51"/>
      <c r="DU108" s="51"/>
      <c r="DV108" s="51"/>
      <c r="DW108" s="51"/>
      <c r="DX108" s="51"/>
      <c r="DY108" s="51"/>
      <c r="DZ108" s="51"/>
      <c r="EA108" s="51"/>
      <c r="EB108" s="51"/>
      <c r="EC108" s="51"/>
      <c r="ED108" s="51"/>
      <c r="EE108" s="167"/>
      <c r="EF108" s="2"/>
    </row>
    <row r="109" ht="12.75" customHeight="1">
      <c r="A109" s="191"/>
      <c r="B109" s="51"/>
      <c r="C109" s="51"/>
      <c r="D109" s="51"/>
      <c r="E109" s="51"/>
      <c r="F109" s="51"/>
      <c r="G109" s="51"/>
      <c r="H109" s="51"/>
      <c r="I109" s="51"/>
      <c r="J109" s="51"/>
      <c r="K109" s="51"/>
      <c r="L109" s="51"/>
      <c r="M109" s="51"/>
      <c r="N109" s="51"/>
      <c r="O109" s="51"/>
      <c r="P109" s="167"/>
      <c r="Q109" s="2"/>
      <c r="R109" s="191"/>
      <c r="S109" s="51"/>
      <c r="T109" s="51"/>
      <c r="U109" s="51"/>
      <c r="V109" s="51"/>
      <c r="W109" s="51"/>
      <c r="X109" s="51"/>
      <c r="Y109" s="51"/>
      <c r="Z109" s="51"/>
      <c r="AA109" s="51"/>
      <c r="AB109" s="51"/>
      <c r="AC109" s="51"/>
      <c r="AD109" s="51"/>
      <c r="AE109" s="51"/>
      <c r="AF109" s="51"/>
      <c r="AG109" s="167"/>
      <c r="AH109" s="2"/>
      <c r="AI109" s="191"/>
      <c r="AJ109" s="51"/>
      <c r="AK109" s="51"/>
      <c r="AL109" s="51"/>
      <c r="AM109" s="51"/>
      <c r="AN109" s="51"/>
      <c r="AO109" s="51"/>
      <c r="AP109" s="51"/>
      <c r="AQ109" s="51"/>
      <c r="AR109" s="51"/>
      <c r="AS109" s="51"/>
      <c r="AT109" s="51"/>
      <c r="AU109" s="51"/>
      <c r="AV109" s="51"/>
      <c r="AW109" s="51"/>
      <c r="AX109" s="167"/>
      <c r="AY109" s="2"/>
      <c r="AZ109" s="191"/>
      <c r="BA109" s="51"/>
      <c r="BB109" s="51"/>
      <c r="BC109" s="51"/>
      <c r="BD109" s="51"/>
      <c r="BE109" s="51"/>
      <c r="BF109" s="51"/>
      <c r="BG109" s="51"/>
      <c r="BH109" s="51"/>
      <c r="BI109" s="51"/>
      <c r="BJ109" s="51"/>
      <c r="BK109" s="51"/>
      <c r="BL109" s="51"/>
      <c r="BM109" s="51"/>
      <c r="BN109" s="51"/>
      <c r="BO109" s="167"/>
      <c r="BP109" s="2"/>
      <c r="BQ109" s="191"/>
      <c r="BR109" s="51"/>
      <c r="BS109" s="51"/>
      <c r="BT109" s="51"/>
      <c r="BU109" s="51"/>
      <c r="BV109" s="51"/>
      <c r="BW109" s="51"/>
      <c r="BX109" s="51"/>
      <c r="BY109" s="51"/>
      <c r="BZ109" s="51"/>
      <c r="CA109" s="51"/>
      <c r="CB109" s="51"/>
      <c r="CC109" s="51"/>
      <c r="CD109" s="51"/>
      <c r="CE109" s="51"/>
      <c r="CF109" s="167"/>
      <c r="CG109" s="2"/>
      <c r="CH109" s="191"/>
      <c r="CI109" s="51"/>
      <c r="CJ109" s="51"/>
      <c r="CK109" s="51"/>
      <c r="CL109" s="51"/>
      <c r="CM109" s="51"/>
      <c r="CN109" s="51"/>
      <c r="CO109" s="51"/>
      <c r="CP109" s="51"/>
      <c r="CQ109" s="51"/>
      <c r="CR109" s="51"/>
      <c r="CS109" s="51"/>
      <c r="CT109" s="51"/>
      <c r="CU109" s="51"/>
      <c r="CV109" s="51"/>
      <c r="CW109" s="167"/>
      <c r="CX109" s="2"/>
      <c r="CY109" s="191"/>
      <c r="CZ109" s="51"/>
      <c r="DA109" s="51"/>
      <c r="DB109" s="51"/>
      <c r="DC109" s="51"/>
      <c r="DD109" s="51"/>
      <c r="DE109" s="51"/>
      <c r="DF109" s="51"/>
      <c r="DG109" s="51"/>
      <c r="DH109" s="51"/>
      <c r="DI109" s="51"/>
      <c r="DJ109" s="51"/>
      <c r="DK109" s="51"/>
      <c r="DL109" s="51"/>
      <c r="DM109" s="51"/>
      <c r="DN109" s="167"/>
      <c r="DO109" s="2"/>
      <c r="DP109" s="191"/>
      <c r="DQ109" s="51"/>
      <c r="DR109" s="51"/>
      <c r="DS109" s="51"/>
      <c r="DT109" s="51"/>
      <c r="DU109" s="51"/>
      <c r="DV109" s="51"/>
      <c r="DW109" s="51"/>
      <c r="DX109" s="51"/>
      <c r="DY109" s="51"/>
      <c r="DZ109" s="51"/>
      <c r="EA109" s="51"/>
      <c r="EB109" s="51"/>
      <c r="EC109" s="51"/>
      <c r="ED109" s="51"/>
      <c r="EE109" s="167"/>
      <c r="EF109" s="2"/>
    </row>
    <row r="110" ht="12.75" customHeight="1">
      <c r="A110" s="191"/>
      <c r="B110" s="51"/>
      <c r="C110" s="51"/>
      <c r="D110" s="51"/>
      <c r="E110" s="51"/>
      <c r="F110" s="51"/>
      <c r="G110" s="51"/>
      <c r="H110" s="51"/>
      <c r="I110" s="51"/>
      <c r="J110" s="51"/>
      <c r="K110" s="51"/>
      <c r="L110" s="51"/>
      <c r="M110" s="51"/>
      <c r="N110" s="51"/>
      <c r="O110" s="51"/>
      <c r="P110" s="167"/>
      <c r="Q110" s="2"/>
      <c r="R110" s="191"/>
      <c r="S110" s="51"/>
      <c r="T110" s="51"/>
      <c r="U110" s="51"/>
      <c r="V110" s="51"/>
      <c r="W110" s="51"/>
      <c r="X110" s="51"/>
      <c r="Y110" s="51"/>
      <c r="Z110" s="51"/>
      <c r="AA110" s="51"/>
      <c r="AB110" s="51"/>
      <c r="AC110" s="51"/>
      <c r="AD110" s="51"/>
      <c r="AE110" s="51"/>
      <c r="AF110" s="51"/>
      <c r="AG110" s="167"/>
      <c r="AH110" s="2"/>
      <c r="AI110" s="191"/>
      <c r="AJ110" s="51"/>
      <c r="AK110" s="51"/>
      <c r="AL110" s="51"/>
      <c r="AM110" s="51"/>
      <c r="AN110" s="51"/>
      <c r="AO110" s="51"/>
      <c r="AP110" s="51"/>
      <c r="AQ110" s="51"/>
      <c r="AR110" s="51"/>
      <c r="AS110" s="51"/>
      <c r="AT110" s="51"/>
      <c r="AU110" s="51"/>
      <c r="AV110" s="51"/>
      <c r="AW110" s="51"/>
      <c r="AX110" s="167"/>
      <c r="AY110" s="2"/>
      <c r="AZ110" s="191"/>
      <c r="BA110" s="51"/>
      <c r="BB110" s="51"/>
      <c r="BC110" s="51"/>
      <c r="BD110" s="51"/>
      <c r="BE110" s="51"/>
      <c r="BF110" s="51"/>
      <c r="BG110" s="51"/>
      <c r="BH110" s="51"/>
      <c r="BI110" s="51"/>
      <c r="BJ110" s="51"/>
      <c r="BK110" s="51"/>
      <c r="BL110" s="51"/>
      <c r="BM110" s="51"/>
      <c r="BN110" s="51"/>
      <c r="BO110" s="167"/>
      <c r="BP110" s="2"/>
      <c r="BQ110" s="191"/>
      <c r="BR110" s="51"/>
      <c r="BS110" s="51"/>
      <c r="BT110" s="51"/>
      <c r="BU110" s="51"/>
      <c r="BV110" s="51"/>
      <c r="BW110" s="51"/>
      <c r="BX110" s="51"/>
      <c r="BY110" s="51"/>
      <c r="BZ110" s="51"/>
      <c r="CA110" s="51"/>
      <c r="CB110" s="51"/>
      <c r="CC110" s="51"/>
      <c r="CD110" s="51"/>
      <c r="CE110" s="51"/>
      <c r="CF110" s="167"/>
      <c r="CG110" s="2"/>
      <c r="CH110" s="191"/>
      <c r="CI110" s="51"/>
      <c r="CJ110" s="51"/>
      <c r="CK110" s="51"/>
      <c r="CL110" s="51"/>
      <c r="CM110" s="51"/>
      <c r="CN110" s="51"/>
      <c r="CO110" s="51"/>
      <c r="CP110" s="51"/>
      <c r="CQ110" s="51"/>
      <c r="CR110" s="51"/>
      <c r="CS110" s="51"/>
      <c r="CT110" s="51"/>
      <c r="CU110" s="51"/>
      <c r="CV110" s="51"/>
      <c r="CW110" s="167"/>
      <c r="CX110" s="2"/>
      <c r="CY110" s="191"/>
      <c r="CZ110" s="51"/>
      <c r="DA110" s="51"/>
      <c r="DB110" s="51"/>
      <c r="DC110" s="51"/>
      <c r="DD110" s="51"/>
      <c r="DE110" s="51"/>
      <c r="DF110" s="51"/>
      <c r="DG110" s="51"/>
      <c r="DH110" s="51"/>
      <c r="DI110" s="51"/>
      <c r="DJ110" s="51"/>
      <c r="DK110" s="51"/>
      <c r="DL110" s="51"/>
      <c r="DM110" s="51"/>
      <c r="DN110" s="167"/>
      <c r="DO110" s="2"/>
      <c r="DP110" s="191"/>
      <c r="DQ110" s="51"/>
      <c r="DR110" s="51"/>
      <c r="DS110" s="51"/>
      <c r="DT110" s="51"/>
      <c r="DU110" s="51"/>
      <c r="DV110" s="51"/>
      <c r="DW110" s="51"/>
      <c r="DX110" s="51"/>
      <c r="DY110" s="51"/>
      <c r="DZ110" s="51"/>
      <c r="EA110" s="51"/>
      <c r="EB110" s="51"/>
      <c r="EC110" s="51"/>
      <c r="ED110" s="51"/>
      <c r="EE110" s="167"/>
      <c r="EF110" s="2"/>
    </row>
    <row r="111" ht="12.75" customHeight="1">
      <c r="A111" s="191"/>
      <c r="B111" s="51"/>
      <c r="C111" s="51"/>
      <c r="D111" s="51"/>
      <c r="E111" s="51"/>
      <c r="F111" s="51"/>
      <c r="G111" s="51"/>
      <c r="H111" s="51"/>
      <c r="I111" s="51"/>
      <c r="J111" s="51"/>
      <c r="K111" s="51"/>
      <c r="L111" s="51"/>
      <c r="M111" s="51"/>
      <c r="N111" s="51"/>
      <c r="O111" s="51"/>
      <c r="P111" s="167"/>
      <c r="Q111" s="2"/>
      <c r="R111" s="191"/>
      <c r="S111" s="51"/>
      <c r="T111" s="51"/>
      <c r="U111" s="51"/>
      <c r="V111" s="51"/>
      <c r="W111" s="51"/>
      <c r="X111" s="51"/>
      <c r="Y111" s="51"/>
      <c r="Z111" s="51"/>
      <c r="AA111" s="51"/>
      <c r="AB111" s="51"/>
      <c r="AC111" s="51"/>
      <c r="AD111" s="51"/>
      <c r="AE111" s="51"/>
      <c r="AF111" s="51"/>
      <c r="AG111" s="167"/>
      <c r="AH111" s="2"/>
      <c r="AI111" s="191"/>
      <c r="AJ111" s="51"/>
      <c r="AK111" s="51"/>
      <c r="AL111" s="51"/>
      <c r="AM111" s="51"/>
      <c r="AN111" s="51"/>
      <c r="AO111" s="51"/>
      <c r="AP111" s="51"/>
      <c r="AQ111" s="51"/>
      <c r="AR111" s="51"/>
      <c r="AS111" s="51"/>
      <c r="AT111" s="51"/>
      <c r="AU111" s="51"/>
      <c r="AV111" s="51"/>
      <c r="AW111" s="51"/>
      <c r="AX111" s="167"/>
      <c r="AY111" s="2"/>
      <c r="AZ111" s="191"/>
      <c r="BA111" s="51"/>
      <c r="BB111" s="51"/>
      <c r="BC111" s="51"/>
      <c r="BD111" s="51"/>
      <c r="BE111" s="51"/>
      <c r="BF111" s="51"/>
      <c r="BG111" s="51"/>
      <c r="BH111" s="51"/>
      <c r="BI111" s="51"/>
      <c r="BJ111" s="51"/>
      <c r="BK111" s="51"/>
      <c r="BL111" s="51"/>
      <c r="BM111" s="51"/>
      <c r="BN111" s="51"/>
      <c r="BO111" s="167"/>
      <c r="BP111" s="2"/>
      <c r="BQ111" s="191"/>
      <c r="BR111" s="51"/>
      <c r="BS111" s="51"/>
      <c r="BT111" s="51"/>
      <c r="BU111" s="51"/>
      <c r="BV111" s="51"/>
      <c r="BW111" s="51"/>
      <c r="BX111" s="51"/>
      <c r="BY111" s="51"/>
      <c r="BZ111" s="51"/>
      <c r="CA111" s="51"/>
      <c r="CB111" s="51"/>
      <c r="CC111" s="51"/>
      <c r="CD111" s="51"/>
      <c r="CE111" s="51"/>
      <c r="CF111" s="167"/>
      <c r="CG111" s="2"/>
      <c r="CH111" s="191"/>
      <c r="CI111" s="51"/>
      <c r="CJ111" s="51"/>
      <c r="CK111" s="51"/>
      <c r="CL111" s="51"/>
      <c r="CM111" s="51"/>
      <c r="CN111" s="51"/>
      <c r="CO111" s="51"/>
      <c r="CP111" s="51"/>
      <c r="CQ111" s="51"/>
      <c r="CR111" s="51"/>
      <c r="CS111" s="51"/>
      <c r="CT111" s="51"/>
      <c r="CU111" s="51"/>
      <c r="CV111" s="51"/>
      <c r="CW111" s="167"/>
      <c r="CX111" s="2"/>
      <c r="CY111" s="191"/>
      <c r="CZ111" s="51"/>
      <c r="DA111" s="51"/>
      <c r="DB111" s="51"/>
      <c r="DC111" s="51"/>
      <c r="DD111" s="51"/>
      <c r="DE111" s="51"/>
      <c r="DF111" s="51"/>
      <c r="DG111" s="51"/>
      <c r="DH111" s="51"/>
      <c r="DI111" s="51"/>
      <c r="DJ111" s="51"/>
      <c r="DK111" s="51"/>
      <c r="DL111" s="51"/>
      <c r="DM111" s="51"/>
      <c r="DN111" s="167"/>
      <c r="DO111" s="2"/>
      <c r="DP111" s="191"/>
      <c r="DQ111" s="51"/>
      <c r="DR111" s="51"/>
      <c r="DS111" s="51"/>
      <c r="DT111" s="51"/>
      <c r="DU111" s="51"/>
      <c r="DV111" s="51"/>
      <c r="DW111" s="51"/>
      <c r="DX111" s="51"/>
      <c r="DY111" s="51"/>
      <c r="DZ111" s="51"/>
      <c r="EA111" s="51"/>
      <c r="EB111" s="51"/>
      <c r="EC111" s="51"/>
      <c r="ED111" s="51"/>
      <c r="EE111" s="167"/>
      <c r="EF111" s="2"/>
    </row>
    <row r="112" ht="12.75" customHeight="1">
      <c r="A112" s="191"/>
      <c r="B112" s="51"/>
      <c r="C112" s="51"/>
      <c r="D112" s="51"/>
      <c r="E112" s="51"/>
      <c r="F112" s="51"/>
      <c r="G112" s="51"/>
      <c r="H112" s="51"/>
      <c r="I112" s="51"/>
      <c r="J112" s="51"/>
      <c r="K112" s="51"/>
      <c r="L112" s="51"/>
      <c r="M112" s="51"/>
      <c r="N112" s="51"/>
      <c r="O112" s="51"/>
      <c r="P112" s="167"/>
      <c r="Q112" s="2"/>
      <c r="R112" s="191"/>
      <c r="S112" s="51"/>
      <c r="T112" s="51"/>
      <c r="U112" s="51"/>
      <c r="V112" s="51"/>
      <c r="W112" s="51"/>
      <c r="X112" s="51"/>
      <c r="Y112" s="51"/>
      <c r="Z112" s="51"/>
      <c r="AA112" s="51"/>
      <c r="AB112" s="51"/>
      <c r="AC112" s="51"/>
      <c r="AD112" s="51"/>
      <c r="AE112" s="51"/>
      <c r="AF112" s="51"/>
      <c r="AG112" s="167"/>
      <c r="AH112" s="2"/>
      <c r="AI112" s="191"/>
      <c r="AJ112" s="51"/>
      <c r="AK112" s="51"/>
      <c r="AL112" s="51"/>
      <c r="AM112" s="51"/>
      <c r="AN112" s="51"/>
      <c r="AO112" s="51"/>
      <c r="AP112" s="51"/>
      <c r="AQ112" s="51"/>
      <c r="AR112" s="51"/>
      <c r="AS112" s="51"/>
      <c r="AT112" s="51"/>
      <c r="AU112" s="51"/>
      <c r="AV112" s="51"/>
      <c r="AW112" s="51"/>
      <c r="AX112" s="167"/>
      <c r="AY112" s="2"/>
      <c r="AZ112" s="191"/>
      <c r="BA112" s="51"/>
      <c r="BB112" s="51"/>
      <c r="BC112" s="51"/>
      <c r="BD112" s="51"/>
      <c r="BE112" s="51"/>
      <c r="BF112" s="51"/>
      <c r="BG112" s="51"/>
      <c r="BH112" s="51"/>
      <c r="BI112" s="51"/>
      <c r="BJ112" s="51"/>
      <c r="BK112" s="51"/>
      <c r="BL112" s="51"/>
      <c r="BM112" s="51"/>
      <c r="BN112" s="51"/>
      <c r="BO112" s="167"/>
      <c r="BP112" s="2"/>
      <c r="BQ112" s="191"/>
      <c r="BR112" s="51"/>
      <c r="BS112" s="51"/>
      <c r="BT112" s="51"/>
      <c r="BU112" s="51"/>
      <c r="BV112" s="51"/>
      <c r="BW112" s="51"/>
      <c r="BX112" s="51"/>
      <c r="BY112" s="51"/>
      <c r="BZ112" s="51"/>
      <c r="CA112" s="51"/>
      <c r="CB112" s="51"/>
      <c r="CC112" s="51"/>
      <c r="CD112" s="51"/>
      <c r="CE112" s="51"/>
      <c r="CF112" s="167"/>
      <c r="CG112" s="2"/>
      <c r="CH112" s="191"/>
      <c r="CI112" s="51"/>
      <c r="CJ112" s="51"/>
      <c r="CK112" s="51"/>
      <c r="CL112" s="51"/>
      <c r="CM112" s="51"/>
      <c r="CN112" s="51"/>
      <c r="CO112" s="51"/>
      <c r="CP112" s="51"/>
      <c r="CQ112" s="51"/>
      <c r="CR112" s="51"/>
      <c r="CS112" s="51"/>
      <c r="CT112" s="51"/>
      <c r="CU112" s="51"/>
      <c r="CV112" s="51"/>
      <c r="CW112" s="167"/>
      <c r="CX112" s="2"/>
      <c r="CY112" s="191"/>
      <c r="CZ112" s="51"/>
      <c r="DA112" s="51"/>
      <c r="DB112" s="51"/>
      <c r="DC112" s="51"/>
      <c r="DD112" s="51"/>
      <c r="DE112" s="51"/>
      <c r="DF112" s="51"/>
      <c r="DG112" s="51"/>
      <c r="DH112" s="51"/>
      <c r="DI112" s="51"/>
      <c r="DJ112" s="51"/>
      <c r="DK112" s="51"/>
      <c r="DL112" s="51"/>
      <c r="DM112" s="51"/>
      <c r="DN112" s="167"/>
      <c r="DO112" s="2"/>
      <c r="DP112" s="191"/>
      <c r="DQ112" s="51"/>
      <c r="DR112" s="51"/>
      <c r="DS112" s="51"/>
      <c r="DT112" s="51"/>
      <c r="DU112" s="51"/>
      <c r="DV112" s="51"/>
      <c r="DW112" s="51"/>
      <c r="DX112" s="51"/>
      <c r="DY112" s="51"/>
      <c r="DZ112" s="51"/>
      <c r="EA112" s="51"/>
      <c r="EB112" s="51"/>
      <c r="EC112" s="51"/>
      <c r="ED112" s="51"/>
      <c r="EE112" s="167"/>
      <c r="EF112" s="2"/>
    </row>
    <row r="113" ht="12.75" customHeight="1">
      <c r="A113" s="191"/>
      <c r="B113" s="51"/>
      <c r="C113" s="51"/>
      <c r="D113" s="51"/>
      <c r="E113" s="51"/>
      <c r="F113" s="51"/>
      <c r="G113" s="51"/>
      <c r="H113" s="51"/>
      <c r="I113" s="51"/>
      <c r="J113" s="51"/>
      <c r="K113" s="51"/>
      <c r="L113" s="51"/>
      <c r="M113" s="51"/>
      <c r="N113" s="51"/>
      <c r="O113" s="51"/>
      <c r="P113" s="167"/>
      <c r="Q113" s="2"/>
      <c r="R113" s="191"/>
      <c r="S113" s="51"/>
      <c r="T113" s="51"/>
      <c r="U113" s="51"/>
      <c r="V113" s="51"/>
      <c r="W113" s="51"/>
      <c r="X113" s="51"/>
      <c r="Y113" s="51"/>
      <c r="Z113" s="51"/>
      <c r="AA113" s="51"/>
      <c r="AB113" s="51"/>
      <c r="AC113" s="51"/>
      <c r="AD113" s="51"/>
      <c r="AE113" s="51"/>
      <c r="AF113" s="51"/>
      <c r="AG113" s="167"/>
      <c r="AH113" s="2"/>
      <c r="AI113" s="191"/>
      <c r="AJ113" s="51"/>
      <c r="AK113" s="51"/>
      <c r="AL113" s="51"/>
      <c r="AM113" s="51"/>
      <c r="AN113" s="51"/>
      <c r="AO113" s="51"/>
      <c r="AP113" s="51"/>
      <c r="AQ113" s="51"/>
      <c r="AR113" s="51"/>
      <c r="AS113" s="51"/>
      <c r="AT113" s="51"/>
      <c r="AU113" s="51"/>
      <c r="AV113" s="51"/>
      <c r="AW113" s="51"/>
      <c r="AX113" s="167"/>
      <c r="AY113" s="2"/>
      <c r="AZ113" s="191"/>
      <c r="BA113" s="51"/>
      <c r="BB113" s="51"/>
      <c r="BC113" s="51"/>
      <c r="BD113" s="51"/>
      <c r="BE113" s="51"/>
      <c r="BF113" s="51"/>
      <c r="BG113" s="51"/>
      <c r="BH113" s="51"/>
      <c r="BI113" s="51"/>
      <c r="BJ113" s="51"/>
      <c r="BK113" s="51"/>
      <c r="BL113" s="51"/>
      <c r="BM113" s="51"/>
      <c r="BN113" s="51"/>
      <c r="BO113" s="167"/>
      <c r="BP113" s="2"/>
      <c r="BQ113" s="191"/>
      <c r="BR113" s="51"/>
      <c r="BS113" s="51"/>
      <c r="BT113" s="51"/>
      <c r="BU113" s="51"/>
      <c r="BV113" s="51"/>
      <c r="BW113" s="51"/>
      <c r="BX113" s="51"/>
      <c r="BY113" s="51"/>
      <c r="BZ113" s="51"/>
      <c r="CA113" s="51"/>
      <c r="CB113" s="51"/>
      <c r="CC113" s="51"/>
      <c r="CD113" s="51"/>
      <c r="CE113" s="51"/>
      <c r="CF113" s="167"/>
      <c r="CG113" s="2"/>
      <c r="CH113" s="191"/>
      <c r="CI113" s="51"/>
      <c r="CJ113" s="51"/>
      <c r="CK113" s="51"/>
      <c r="CL113" s="51"/>
      <c r="CM113" s="51"/>
      <c r="CN113" s="51"/>
      <c r="CO113" s="51"/>
      <c r="CP113" s="51"/>
      <c r="CQ113" s="51"/>
      <c r="CR113" s="51"/>
      <c r="CS113" s="51"/>
      <c r="CT113" s="51"/>
      <c r="CU113" s="51"/>
      <c r="CV113" s="51"/>
      <c r="CW113" s="167"/>
      <c r="CX113" s="2"/>
      <c r="CY113" s="191"/>
      <c r="CZ113" s="51"/>
      <c r="DA113" s="51"/>
      <c r="DB113" s="51"/>
      <c r="DC113" s="51"/>
      <c r="DD113" s="51"/>
      <c r="DE113" s="51"/>
      <c r="DF113" s="51"/>
      <c r="DG113" s="51"/>
      <c r="DH113" s="51"/>
      <c r="DI113" s="51"/>
      <c r="DJ113" s="51"/>
      <c r="DK113" s="51"/>
      <c r="DL113" s="51"/>
      <c r="DM113" s="51"/>
      <c r="DN113" s="167"/>
      <c r="DO113" s="2"/>
      <c r="DP113" s="191"/>
      <c r="DQ113" s="51"/>
      <c r="DR113" s="51"/>
      <c r="DS113" s="51"/>
      <c r="DT113" s="51"/>
      <c r="DU113" s="51"/>
      <c r="DV113" s="51"/>
      <c r="DW113" s="51"/>
      <c r="DX113" s="51"/>
      <c r="DY113" s="51"/>
      <c r="DZ113" s="51"/>
      <c r="EA113" s="51"/>
      <c r="EB113" s="51"/>
      <c r="EC113" s="51"/>
      <c r="ED113" s="51"/>
      <c r="EE113" s="167"/>
      <c r="EF113" s="2"/>
    </row>
    <row r="114" ht="12.75" customHeight="1">
      <c r="A114" s="191"/>
      <c r="B114" s="51"/>
      <c r="C114" s="51"/>
      <c r="D114" s="51"/>
      <c r="E114" s="51"/>
      <c r="F114" s="51"/>
      <c r="G114" s="51"/>
      <c r="H114" s="51"/>
      <c r="I114" s="51"/>
      <c r="J114" s="51"/>
      <c r="K114" s="51"/>
      <c r="L114" s="51"/>
      <c r="M114" s="51"/>
      <c r="N114" s="51"/>
      <c r="O114" s="51"/>
      <c r="P114" s="167"/>
      <c r="Q114" s="2"/>
      <c r="R114" s="191"/>
      <c r="S114" s="51"/>
      <c r="T114" s="51"/>
      <c r="U114" s="51"/>
      <c r="V114" s="51"/>
      <c r="W114" s="51"/>
      <c r="X114" s="51"/>
      <c r="Y114" s="51"/>
      <c r="Z114" s="51"/>
      <c r="AA114" s="51"/>
      <c r="AB114" s="51"/>
      <c r="AC114" s="51"/>
      <c r="AD114" s="51"/>
      <c r="AE114" s="51"/>
      <c r="AF114" s="51"/>
      <c r="AG114" s="167"/>
      <c r="AH114" s="2"/>
      <c r="AI114" s="191"/>
      <c r="AJ114" s="51"/>
      <c r="AK114" s="51"/>
      <c r="AL114" s="51"/>
      <c r="AM114" s="51"/>
      <c r="AN114" s="51"/>
      <c r="AO114" s="51"/>
      <c r="AP114" s="51"/>
      <c r="AQ114" s="51"/>
      <c r="AR114" s="51"/>
      <c r="AS114" s="51"/>
      <c r="AT114" s="51"/>
      <c r="AU114" s="51"/>
      <c r="AV114" s="51"/>
      <c r="AW114" s="51"/>
      <c r="AX114" s="167"/>
      <c r="AY114" s="2"/>
      <c r="AZ114" s="191"/>
      <c r="BA114" s="51"/>
      <c r="BB114" s="51"/>
      <c r="BC114" s="51"/>
      <c r="BD114" s="51"/>
      <c r="BE114" s="51"/>
      <c r="BF114" s="51"/>
      <c r="BG114" s="51"/>
      <c r="BH114" s="51"/>
      <c r="BI114" s="51"/>
      <c r="BJ114" s="51"/>
      <c r="BK114" s="51"/>
      <c r="BL114" s="51"/>
      <c r="BM114" s="51"/>
      <c r="BN114" s="51"/>
      <c r="BO114" s="167"/>
      <c r="BP114" s="2"/>
      <c r="BQ114" s="191"/>
      <c r="BR114" s="51"/>
      <c r="BS114" s="51"/>
      <c r="BT114" s="51"/>
      <c r="BU114" s="51"/>
      <c r="BV114" s="51"/>
      <c r="BW114" s="51"/>
      <c r="BX114" s="51"/>
      <c r="BY114" s="51"/>
      <c r="BZ114" s="51"/>
      <c r="CA114" s="51"/>
      <c r="CB114" s="51"/>
      <c r="CC114" s="51"/>
      <c r="CD114" s="51"/>
      <c r="CE114" s="51"/>
      <c r="CF114" s="167"/>
      <c r="CG114" s="2"/>
      <c r="CH114" s="191"/>
      <c r="CI114" s="51"/>
      <c r="CJ114" s="51"/>
      <c r="CK114" s="51"/>
      <c r="CL114" s="51"/>
      <c r="CM114" s="51"/>
      <c r="CN114" s="51"/>
      <c r="CO114" s="51"/>
      <c r="CP114" s="51"/>
      <c r="CQ114" s="51"/>
      <c r="CR114" s="51"/>
      <c r="CS114" s="51"/>
      <c r="CT114" s="51"/>
      <c r="CU114" s="51"/>
      <c r="CV114" s="51"/>
      <c r="CW114" s="167"/>
      <c r="CX114" s="2"/>
      <c r="CY114" s="191"/>
      <c r="CZ114" s="51"/>
      <c r="DA114" s="51"/>
      <c r="DB114" s="51"/>
      <c r="DC114" s="51"/>
      <c r="DD114" s="51"/>
      <c r="DE114" s="51"/>
      <c r="DF114" s="51"/>
      <c r="DG114" s="51"/>
      <c r="DH114" s="51"/>
      <c r="DI114" s="51"/>
      <c r="DJ114" s="51"/>
      <c r="DK114" s="51"/>
      <c r="DL114" s="51"/>
      <c r="DM114" s="51"/>
      <c r="DN114" s="167"/>
      <c r="DO114" s="2"/>
      <c r="DP114" s="191"/>
      <c r="DQ114" s="51"/>
      <c r="DR114" s="51"/>
      <c r="DS114" s="51"/>
      <c r="DT114" s="51"/>
      <c r="DU114" s="51"/>
      <c r="DV114" s="51"/>
      <c r="DW114" s="51"/>
      <c r="DX114" s="51"/>
      <c r="DY114" s="51"/>
      <c r="DZ114" s="51"/>
      <c r="EA114" s="51"/>
      <c r="EB114" s="51"/>
      <c r="EC114" s="51"/>
      <c r="ED114" s="51"/>
      <c r="EE114" s="167"/>
      <c r="EF114" s="2"/>
    </row>
    <row r="115" ht="12.75" customHeight="1">
      <c r="A115" s="191"/>
      <c r="B115" s="51"/>
      <c r="C115" s="51"/>
      <c r="D115" s="51"/>
      <c r="E115" s="51"/>
      <c r="F115" s="51"/>
      <c r="G115" s="51"/>
      <c r="H115" s="51"/>
      <c r="I115" s="51"/>
      <c r="J115" s="51"/>
      <c r="K115" s="51"/>
      <c r="L115" s="51"/>
      <c r="M115" s="51"/>
      <c r="N115" s="51"/>
      <c r="O115" s="51"/>
      <c r="P115" s="167"/>
      <c r="Q115" s="2"/>
      <c r="R115" s="191"/>
      <c r="S115" s="51"/>
      <c r="T115" s="51"/>
      <c r="U115" s="51"/>
      <c r="V115" s="51"/>
      <c r="W115" s="51"/>
      <c r="X115" s="51"/>
      <c r="Y115" s="51"/>
      <c r="Z115" s="51"/>
      <c r="AA115" s="51"/>
      <c r="AB115" s="51"/>
      <c r="AC115" s="51"/>
      <c r="AD115" s="51"/>
      <c r="AE115" s="51"/>
      <c r="AF115" s="51"/>
      <c r="AG115" s="167"/>
      <c r="AH115" s="2"/>
      <c r="AI115" s="191"/>
      <c r="AJ115" s="51"/>
      <c r="AK115" s="51"/>
      <c r="AL115" s="51"/>
      <c r="AM115" s="51"/>
      <c r="AN115" s="51"/>
      <c r="AO115" s="51"/>
      <c r="AP115" s="51"/>
      <c r="AQ115" s="51"/>
      <c r="AR115" s="51"/>
      <c r="AS115" s="51"/>
      <c r="AT115" s="51"/>
      <c r="AU115" s="51"/>
      <c r="AV115" s="51"/>
      <c r="AW115" s="51"/>
      <c r="AX115" s="167"/>
      <c r="AY115" s="2"/>
      <c r="AZ115" s="191"/>
      <c r="BA115" s="51"/>
      <c r="BB115" s="51"/>
      <c r="BC115" s="51"/>
      <c r="BD115" s="51"/>
      <c r="BE115" s="51"/>
      <c r="BF115" s="51"/>
      <c r="BG115" s="51"/>
      <c r="BH115" s="51"/>
      <c r="BI115" s="51"/>
      <c r="BJ115" s="51"/>
      <c r="BK115" s="51"/>
      <c r="BL115" s="51"/>
      <c r="BM115" s="51"/>
      <c r="BN115" s="51"/>
      <c r="BO115" s="167"/>
      <c r="BP115" s="2"/>
      <c r="BQ115" s="191"/>
      <c r="BR115" s="51"/>
      <c r="BS115" s="51"/>
      <c r="BT115" s="51"/>
      <c r="BU115" s="51"/>
      <c r="BV115" s="51"/>
      <c r="BW115" s="51"/>
      <c r="BX115" s="51"/>
      <c r="BY115" s="51"/>
      <c r="BZ115" s="51"/>
      <c r="CA115" s="51"/>
      <c r="CB115" s="51"/>
      <c r="CC115" s="51"/>
      <c r="CD115" s="51"/>
      <c r="CE115" s="51"/>
      <c r="CF115" s="167"/>
      <c r="CG115" s="2"/>
      <c r="CH115" s="191"/>
      <c r="CI115" s="51"/>
      <c r="CJ115" s="51"/>
      <c r="CK115" s="51"/>
      <c r="CL115" s="51"/>
      <c r="CM115" s="51"/>
      <c r="CN115" s="51"/>
      <c r="CO115" s="51"/>
      <c r="CP115" s="51"/>
      <c r="CQ115" s="51"/>
      <c r="CR115" s="51"/>
      <c r="CS115" s="51"/>
      <c r="CT115" s="51"/>
      <c r="CU115" s="51"/>
      <c r="CV115" s="51"/>
      <c r="CW115" s="167"/>
      <c r="CX115" s="2"/>
      <c r="CY115" s="191"/>
      <c r="CZ115" s="51"/>
      <c r="DA115" s="51"/>
      <c r="DB115" s="51"/>
      <c r="DC115" s="51"/>
      <c r="DD115" s="51"/>
      <c r="DE115" s="51"/>
      <c r="DF115" s="51"/>
      <c r="DG115" s="51"/>
      <c r="DH115" s="51"/>
      <c r="DI115" s="51"/>
      <c r="DJ115" s="51"/>
      <c r="DK115" s="51"/>
      <c r="DL115" s="51"/>
      <c r="DM115" s="51"/>
      <c r="DN115" s="167"/>
      <c r="DO115" s="2"/>
      <c r="DP115" s="191"/>
      <c r="DQ115" s="51"/>
      <c r="DR115" s="51"/>
      <c r="DS115" s="51"/>
      <c r="DT115" s="51"/>
      <c r="DU115" s="51"/>
      <c r="DV115" s="51"/>
      <c r="DW115" s="51"/>
      <c r="DX115" s="51"/>
      <c r="DY115" s="51"/>
      <c r="DZ115" s="51"/>
      <c r="EA115" s="51"/>
      <c r="EB115" s="51"/>
      <c r="EC115" s="51"/>
      <c r="ED115" s="51"/>
      <c r="EE115" s="167"/>
      <c r="EF115" s="2"/>
    </row>
    <row r="116" ht="12.75" customHeight="1">
      <c r="A116" s="191"/>
      <c r="B116" s="51"/>
      <c r="C116" s="51"/>
      <c r="D116" s="51"/>
      <c r="E116" s="51"/>
      <c r="F116" s="51"/>
      <c r="G116" s="51"/>
      <c r="H116" s="51"/>
      <c r="I116" s="51"/>
      <c r="J116" s="51"/>
      <c r="K116" s="51"/>
      <c r="L116" s="51"/>
      <c r="M116" s="51"/>
      <c r="N116" s="51"/>
      <c r="O116" s="51"/>
      <c r="P116" s="167"/>
      <c r="Q116" s="2"/>
      <c r="R116" s="191"/>
      <c r="S116" s="51"/>
      <c r="T116" s="51"/>
      <c r="U116" s="51"/>
      <c r="V116" s="51"/>
      <c r="W116" s="51"/>
      <c r="X116" s="51"/>
      <c r="Y116" s="51"/>
      <c r="Z116" s="51"/>
      <c r="AA116" s="51"/>
      <c r="AB116" s="51"/>
      <c r="AC116" s="51"/>
      <c r="AD116" s="51"/>
      <c r="AE116" s="51"/>
      <c r="AF116" s="51"/>
      <c r="AG116" s="167"/>
      <c r="AH116" s="2"/>
      <c r="AI116" s="191"/>
      <c r="AJ116" s="51"/>
      <c r="AK116" s="51"/>
      <c r="AL116" s="51"/>
      <c r="AM116" s="51"/>
      <c r="AN116" s="51"/>
      <c r="AO116" s="51"/>
      <c r="AP116" s="51"/>
      <c r="AQ116" s="51"/>
      <c r="AR116" s="51"/>
      <c r="AS116" s="51"/>
      <c r="AT116" s="51"/>
      <c r="AU116" s="51"/>
      <c r="AV116" s="51"/>
      <c r="AW116" s="51"/>
      <c r="AX116" s="167"/>
      <c r="AY116" s="2"/>
      <c r="AZ116" s="191"/>
      <c r="BA116" s="51"/>
      <c r="BB116" s="51"/>
      <c r="BC116" s="51"/>
      <c r="BD116" s="51"/>
      <c r="BE116" s="51"/>
      <c r="BF116" s="51"/>
      <c r="BG116" s="51"/>
      <c r="BH116" s="51"/>
      <c r="BI116" s="51"/>
      <c r="BJ116" s="51"/>
      <c r="BK116" s="51"/>
      <c r="BL116" s="51"/>
      <c r="BM116" s="51"/>
      <c r="BN116" s="51"/>
      <c r="BO116" s="167"/>
      <c r="BP116" s="2"/>
      <c r="BQ116" s="191"/>
      <c r="BR116" s="51"/>
      <c r="BS116" s="51"/>
      <c r="BT116" s="51"/>
      <c r="BU116" s="51"/>
      <c r="BV116" s="51"/>
      <c r="BW116" s="51"/>
      <c r="BX116" s="51"/>
      <c r="BY116" s="51"/>
      <c r="BZ116" s="51"/>
      <c r="CA116" s="51"/>
      <c r="CB116" s="51"/>
      <c r="CC116" s="51"/>
      <c r="CD116" s="51"/>
      <c r="CE116" s="51"/>
      <c r="CF116" s="167"/>
      <c r="CG116" s="2"/>
      <c r="CH116" s="191"/>
      <c r="CI116" s="51"/>
      <c r="CJ116" s="51"/>
      <c r="CK116" s="51"/>
      <c r="CL116" s="51"/>
      <c r="CM116" s="51"/>
      <c r="CN116" s="51"/>
      <c r="CO116" s="51"/>
      <c r="CP116" s="51"/>
      <c r="CQ116" s="51"/>
      <c r="CR116" s="51"/>
      <c r="CS116" s="51"/>
      <c r="CT116" s="51"/>
      <c r="CU116" s="51"/>
      <c r="CV116" s="51"/>
      <c r="CW116" s="167"/>
      <c r="CX116" s="2"/>
      <c r="CY116" s="191"/>
      <c r="CZ116" s="51"/>
      <c r="DA116" s="51"/>
      <c r="DB116" s="51"/>
      <c r="DC116" s="51"/>
      <c r="DD116" s="51"/>
      <c r="DE116" s="51"/>
      <c r="DF116" s="51"/>
      <c r="DG116" s="51"/>
      <c r="DH116" s="51"/>
      <c r="DI116" s="51"/>
      <c r="DJ116" s="51"/>
      <c r="DK116" s="51"/>
      <c r="DL116" s="51"/>
      <c r="DM116" s="51"/>
      <c r="DN116" s="167"/>
      <c r="DO116" s="2"/>
      <c r="DP116" s="191"/>
      <c r="DQ116" s="51"/>
      <c r="DR116" s="51"/>
      <c r="DS116" s="51"/>
      <c r="DT116" s="51"/>
      <c r="DU116" s="51"/>
      <c r="DV116" s="51"/>
      <c r="DW116" s="51"/>
      <c r="DX116" s="51"/>
      <c r="DY116" s="51"/>
      <c r="DZ116" s="51"/>
      <c r="EA116" s="51"/>
      <c r="EB116" s="51"/>
      <c r="EC116" s="51"/>
      <c r="ED116" s="51"/>
      <c r="EE116" s="167"/>
      <c r="EF116" s="2"/>
    </row>
    <row r="117" ht="12.75" customHeight="1">
      <c r="A117" s="191"/>
      <c r="B117" s="51"/>
      <c r="C117" s="51"/>
      <c r="D117" s="51"/>
      <c r="E117" s="51"/>
      <c r="F117" s="51"/>
      <c r="G117" s="51"/>
      <c r="H117" s="51"/>
      <c r="I117" s="51"/>
      <c r="J117" s="51"/>
      <c r="K117" s="51"/>
      <c r="L117" s="51"/>
      <c r="M117" s="51"/>
      <c r="N117" s="51"/>
      <c r="O117" s="51"/>
      <c r="P117" s="167"/>
      <c r="Q117" s="2"/>
      <c r="R117" s="191"/>
      <c r="S117" s="51"/>
      <c r="T117" s="51"/>
      <c r="U117" s="51"/>
      <c r="V117" s="51"/>
      <c r="W117" s="51"/>
      <c r="X117" s="51"/>
      <c r="Y117" s="51"/>
      <c r="Z117" s="51"/>
      <c r="AA117" s="51"/>
      <c r="AB117" s="51"/>
      <c r="AC117" s="51"/>
      <c r="AD117" s="51"/>
      <c r="AE117" s="51"/>
      <c r="AF117" s="51"/>
      <c r="AG117" s="167"/>
      <c r="AH117" s="2"/>
      <c r="AI117" s="191"/>
      <c r="AJ117" s="51"/>
      <c r="AK117" s="51"/>
      <c r="AL117" s="51"/>
      <c r="AM117" s="51"/>
      <c r="AN117" s="51"/>
      <c r="AO117" s="51"/>
      <c r="AP117" s="51"/>
      <c r="AQ117" s="51"/>
      <c r="AR117" s="51"/>
      <c r="AS117" s="51"/>
      <c r="AT117" s="51"/>
      <c r="AU117" s="51"/>
      <c r="AV117" s="51"/>
      <c r="AW117" s="51"/>
      <c r="AX117" s="167"/>
      <c r="AY117" s="2"/>
      <c r="AZ117" s="191"/>
      <c r="BA117" s="51"/>
      <c r="BB117" s="51"/>
      <c r="BC117" s="51"/>
      <c r="BD117" s="51"/>
      <c r="BE117" s="51"/>
      <c r="BF117" s="51"/>
      <c r="BG117" s="51"/>
      <c r="BH117" s="51"/>
      <c r="BI117" s="51"/>
      <c r="BJ117" s="51"/>
      <c r="BK117" s="51"/>
      <c r="BL117" s="51"/>
      <c r="BM117" s="51"/>
      <c r="BN117" s="51"/>
      <c r="BO117" s="167"/>
      <c r="BP117" s="2"/>
      <c r="BQ117" s="191"/>
      <c r="BR117" s="51"/>
      <c r="BS117" s="51"/>
      <c r="BT117" s="51"/>
      <c r="BU117" s="51"/>
      <c r="BV117" s="51"/>
      <c r="BW117" s="51"/>
      <c r="BX117" s="51"/>
      <c r="BY117" s="51"/>
      <c r="BZ117" s="51"/>
      <c r="CA117" s="51"/>
      <c r="CB117" s="51"/>
      <c r="CC117" s="51"/>
      <c r="CD117" s="51"/>
      <c r="CE117" s="51"/>
      <c r="CF117" s="167"/>
      <c r="CG117" s="2"/>
      <c r="CH117" s="191"/>
      <c r="CI117" s="51"/>
      <c r="CJ117" s="51"/>
      <c r="CK117" s="51"/>
      <c r="CL117" s="51"/>
      <c r="CM117" s="51"/>
      <c r="CN117" s="51"/>
      <c r="CO117" s="51"/>
      <c r="CP117" s="51"/>
      <c r="CQ117" s="51"/>
      <c r="CR117" s="51"/>
      <c r="CS117" s="51"/>
      <c r="CT117" s="51"/>
      <c r="CU117" s="51"/>
      <c r="CV117" s="51"/>
      <c r="CW117" s="167"/>
      <c r="CX117" s="2"/>
      <c r="CY117" s="191"/>
      <c r="CZ117" s="51"/>
      <c r="DA117" s="51"/>
      <c r="DB117" s="51"/>
      <c r="DC117" s="51"/>
      <c r="DD117" s="51"/>
      <c r="DE117" s="51"/>
      <c r="DF117" s="51"/>
      <c r="DG117" s="51"/>
      <c r="DH117" s="51"/>
      <c r="DI117" s="51"/>
      <c r="DJ117" s="51"/>
      <c r="DK117" s="51"/>
      <c r="DL117" s="51"/>
      <c r="DM117" s="51"/>
      <c r="DN117" s="167"/>
      <c r="DO117" s="2"/>
      <c r="DP117" s="191"/>
      <c r="DQ117" s="51"/>
      <c r="DR117" s="51"/>
      <c r="DS117" s="51"/>
      <c r="DT117" s="51"/>
      <c r="DU117" s="51"/>
      <c r="DV117" s="51"/>
      <c r="DW117" s="51"/>
      <c r="DX117" s="51"/>
      <c r="DY117" s="51"/>
      <c r="DZ117" s="51"/>
      <c r="EA117" s="51"/>
      <c r="EB117" s="51"/>
      <c r="EC117" s="51"/>
      <c r="ED117" s="51"/>
      <c r="EE117" s="167"/>
      <c r="EF117" s="2"/>
    </row>
    <row r="118" ht="12.75" customHeight="1">
      <c r="A118" s="206"/>
      <c r="B118" s="207"/>
      <c r="C118" s="207"/>
      <c r="D118" s="207"/>
      <c r="E118" s="207"/>
      <c r="F118" s="207"/>
      <c r="G118" s="207"/>
      <c r="H118" s="207"/>
      <c r="I118" s="207"/>
      <c r="J118" s="207"/>
      <c r="K118" s="207"/>
      <c r="L118" s="207"/>
      <c r="M118" s="207"/>
      <c r="N118" s="207"/>
      <c r="O118" s="207"/>
      <c r="P118" s="208"/>
      <c r="Q118" s="2"/>
      <c r="R118" s="206"/>
      <c r="S118" s="207"/>
      <c r="T118" s="207"/>
      <c r="U118" s="207"/>
      <c r="V118" s="207"/>
      <c r="W118" s="207"/>
      <c r="X118" s="207"/>
      <c r="Y118" s="207"/>
      <c r="Z118" s="207"/>
      <c r="AA118" s="207"/>
      <c r="AB118" s="207"/>
      <c r="AC118" s="207"/>
      <c r="AD118" s="207"/>
      <c r="AE118" s="207"/>
      <c r="AF118" s="207"/>
      <c r="AG118" s="208"/>
      <c r="AH118" s="2"/>
      <c r="AI118" s="206"/>
      <c r="AJ118" s="207"/>
      <c r="AK118" s="207"/>
      <c r="AL118" s="207"/>
      <c r="AM118" s="207"/>
      <c r="AN118" s="207"/>
      <c r="AO118" s="207"/>
      <c r="AP118" s="207"/>
      <c r="AQ118" s="207"/>
      <c r="AR118" s="207"/>
      <c r="AS118" s="207"/>
      <c r="AT118" s="207"/>
      <c r="AU118" s="207"/>
      <c r="AV118" s="207"/>
      <c r="AW118" s="207"/>
      <c r="AX118" s="208"/>
      <c r="AY118" s="2"/>
      <c r="AZ118" s="206"/>
      <c r="BA118" s="207"/>
      <c r="BB118" s="207"/>
      <c r="BC118" s="207"/>
      <c r="BD118" s="207"/>
      <c r="BE118" s="207"/>
      <c r="BF118" s="207"/>
      <c r="BG118" s="207"/>
      <c r="BH118" s="207"/>
      <c r="BI118" s="207"/>
      <c r="BJ118" s="207"/>
      <c r="BK118" s="207"/>
      <c r="BL118" s="207"/>
      <c r="BM118" s="207"/>
      <c r="BN118" s="207"/>
      <c r="BO118" s="208"/>
      <c r="BP118" s="2"/>
      <c r="BQ118" s="206"/>
      <c r="BR118" s="207"/>
      <c r="BS118" s="207"/>
      <c r="BT118" s="207"/>
      <c r="BU118" s="207"/>
      <c r="BV118" s="207"/>
      <c r="BW118" s="207"/>
      <c r="BX118" s="207"/>
      <c r="BY118" s="207"/>
      <c r="BZ118" s="207"/>
      <c r="CA118" s="207"/>
      <c r="CB118" s="207"/>
      <c r="CC118" s="207"/>
      <c r="CD118" s="207"/>
      <c r="CE118" s="207"/>
      <c r="CF118" s="208"/>
      <c r="CG118" s="2"/>
      <c r="CH118" s="206"/>
      <c r="CI118" s="207"/>
      <c r="CJ118" s="207"/>
      <c r="CK118" s="207"/>
      <c r="CL118" s="207"/>
      <c r="CM118" s="207"/>
      <c r="CN118" s="207"/>
      <c r="CO118" s="207"/>
      <c r="CP118" s="207"/>
      <c r="CQ118" s="207"/>
      <c r="CR118" s="207"/>
      <c r="CS118" s="207"/>
      <c r="CT118" s="207"/>
      <c r="CU118" s="207"/>
      <c r="CV118" s="207"/>
      <c r="CW118" s="208"/>
      <c r="CX118" s="2"/>
      <c r="CY118" s="206"/>
      <c r="CZ118" s="207"/>
      <c r="DA118" s="207"/>
      <c r="DB118" s="207"/>
      <c r="DC118" s="207"/>
      <c r="DD118" s="207"/>
      <c r="DE118" s="207"/>
      <c r="DF118" s="207"/>
      <c r="DG118" s="207"/>
      <c r="DH118" s="207"/>
      <c r="DI118" s="207"/>
      <c r="DJ118" s="207"/>
      <c r="DK118" s="207"/>
      <c r="DL118" s="207"/>
      <c r="DM118" s="207"/>
      <c r="DN118" s="208"/>
      <c r="DO118" s="2"/>
      <c r="DP118" s="206"/>
      <c r="DQ118" s="207"/>
      <c r="DR118" s="207"/>
      <c r="DS118" s="207"/>
      <c r="DT118" s="207"/>
      <c r="DU118" s="207"/>
      <c r="DV118" s="207"/>
      <c r="DW118" s="207"/>
      <c r="DX118" s="207"/>
      <c r="DY118" s="207"/>
      <c r="DZ118" s="207"/>
      <c r="EA118" s="207"/>
      <c r="EB118" s="207"/>
      <c r="EC118" s="207"/>
      <c r="ED118" s="207"/>
      <c r="EE118" s="208"/>
      <c r="EF118" s="2"/>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row>
  </sheetData>
  <mergeCells count="99">
    <mergeCell ref="BQ5:CF6"/>
    <mergeCell ref="CH5:CW6"/>
    <mergeCell ref="CY5:DN6"/>
    <mergeCell ref="DP5:EE6"/>
    <mergeCell ref="A1:Q1"/>
    <mergeCell ref="D3:I3"/>
    <mergeCell ref="N3:Q3"/>
    <mergeCell ref="A5:P6"/>
    <mergeCell ref="R5:AG6"/>
    <mergeCell ref="AI5:AX6"/>
    <mergeCell ref="AZ5:BO6"/>
    <mergeCell ref="AC7:AG8"/>
    <mergeCell ref="AI7:AL8"/>
    <mergeCell ref="AM7:AN8"/>
    <mergeCell ref="AP7:AS8"/>
    <mergeCell ref="AT7:AX8"/>
    <mergeCell ref="AZ7:BC8"/>
    <mergeCell ref="BD7:BE8"/>
    <mergeCell ref="BG7:BJ8"/>
    <mergeCell ref="BK7:BO8"/>
    <mergeCell ref="BQ7:BT8"/>
    <mergeCell ref="BU7:BV8"/>
    <mergeCell ref="BX7:CA8"/>
    <mergeCell ref="CB7:CF8"/>
    <mergeCell ref="CH7:CK8"/>
    <mergeCell ref="DP7:DS8"/>
    <mergeCell ref="DT7:DU8"/>
    <mergeCell ref="DW7:DZ8"/>
    <mergeCell ref="EA7:EE8"/>
    <mergeCell ref="CL7:CM8"/>
    <mergeCell ref="CO7:CR8"/>
    <mergeCell ref="CS7:CW8"/>
    <mergeCell ref="CY7:DB8"/>
    <mergeCell ref="DC7:DD8"/>
    <mergeCell ref="DF7:DI8"/>
    <mergeCell ref="DJ7:DN8"/>
    <mergeCell ref="A7:D8"/>
    <mergeCell ref="E7:F8"/>
    <mergeCell ref="H7:K8"/>
    <mergeCell ref="L7:P8"/>
    <mergeCell ref="R7:U8"/>
    <mergeCell ref="V7:W8"/>
    <mergeCell ref="Y7:AB8"/>
    <mergeCell ref="AC9:AG10"/>
    <mergeCell ref="AI9:AL10"/>
    <mergeCell ref="AM9:AN10"/>
    <mergeCell ref="AP9:AS10"/>
    <mergeCell ref="AT9:AX10"/>
    <mergeCell ref="AZ9:BC10"/>
    <mergeCell ref="BD9:BE10"/>
    <mergeCell ref="A9:D10"/>
    <mergeCell ref="E9:F10"/>
    <mergeCell ref="H9:K10"/>
    <mergeCell ref="L9:P10"/>
    <mergeCell ref="R9:U10"/>
    <mergeCell ref="V9:W10"/>
    <mergeCell ref="Y9:AB10"/>
    <mergeCell ref="BG9:BJ10"/>
    <mergeCell ref="BK9:BO10"/>
    <mergeCell ref="BQ9:BT10"/>
    <mergeCell ref="BU9:BV10"/>
    <mergeCell ref="BX9:CA10"/>
    <mergeCell ref="CB9:CF10"/>
    <mergeCell ref="CH9:CK10"/>
    <mergeCell ref="DP9:DS10"/>
    <mergeCell ref="DT9:DU10"/>
    <mergeCell ref="DW9:DZ10"/>
    <mergeCell ref="EA9:EE10"/>
    <mergeCell ref="CL9:CM10"/>
    <mergeCell ref="CO9:CR10"/>
    <mergeCell ref="CS9:CW10"/>
    <mergeCell ref="CY9:DB10"/>
    <mergeCell ref="DC9:DD10"/>
    <mergeCell ref="DF9:DI10"/>
    <mergeCell ref="DJ9:DN10"/>
    <mergeCell ref="A11:F12"/>
    <mergeCell ref="H11:P12"/>
    <mergeCell ref="R11:W12"/>
    <mergeCell ref="Y11:AG12"/>
    <mergeCell ref="AI11:AN12"/>
    <mergeCell ref="AP11:AX12"/>
    <mergeCell ref="AZ11:BE12"/>
    <mergeCell ref="DP11:DU12"/>
    <mergeCell ref="DW11:EE12"/>
    <mergeCell ref="DP13:EE14"/>
    <mergeCell ref="BG11:BO12"/>
    <mergeCell ref="BQ11:BV12"/>
    <mergeCell ref="BX11:CF12"/>
    <mergeCell ref="CH11:CM12"/>
    <mergeCell ref="CO11:CW12"/>
    <mergeCell ref="CY11:DD12"/>
    <mergeCell ref="DF11:DN12"/>
    <mergeCell ref="A13:P14"/>
    <mergeCell ref="R13:AG14"/>
    <mergeCell ref="AI13:AX14"/>
    <mergeCell ref="AZ13:BO14"/>
    <mergeCell ref="BQ13:CF14"/>
    <mergeCell ref="CH13:CW14"/>
    <mergeCell ref="CY13:DN14"/>
  </mergeCells>
  <conditionalFormatting sqref="E7:F10">
    <cfRule type="cellIs" dxfId="15" priority="1" operator="equal">
      <formula>"N/A"</formula>
    </cfRule>
  </conditionalFormatting>
  <conditionalFormatting sqref="E7:F10">
    <cfRule type="cellIs" dxfId="16" priority="2" operator="equal">
      <formula>"No"</formula>
    </cfRule>
  </conditionalFormatting>
  <conditionalFormatting sqref="E7:F10">
    <cfRule type="cellIs" dxfId="17" priority="3" operator="equal">
      <formula>"YES"</formula>
    </cfRule>
  </conditionalFormatting>
  <conditionalFormatting sqref="L7">
    <cfRule type="cellIs" dxfId="15" priority="4" operator="equal">
      <formula>"Performed own test"</formula>
    </cfRule>
  </conditionalFormatting>
  <conditionalFormatting sqref="L7">
    <cfRule type="cellIs" dxfId="16" priority="5" operator="equal">
      <formula>"No"</formula>
    </cfRule>
  </conditionalFormatting>
  <conditionalFormatting sqref="L7">
    <cfRule type="cellIs" dxfId="17" priority="6" operator="equal">
      <formula>"YES"</formula>
    </cfRule>
  </conditionalFormatting>
  <conditionalFormatting sqref="V7:W10">
    <cfRule type="cellIs" dxfId="15" priority="7" operator="equal">
      <formula>"N/A"</formula>
    </cfRule>
  </conditionalFormatting>
  <conditionalFormatting sqref="V7:W10">
    <cfRule type="cellIs" dxfId="16" priority="8" operator="equal">
      <formula>"No"</formula>
    </cfRule>
  </conditionalFormatting>
  <conditionalFormatting sqref="V7:W10">
    <cfRule type="cellIs" dxfId="17" priority="9" operator="equal">
      <formula>"YES"</formula>
    </cfRule>
  </conditionalFormatting>
  <conditionalFormatting sqref="AC7">
    <cfRule type="cellIs" dxfId="15" priority="10" operator="equal">
      <formula>"Performed own test"</formula>
    </cfRule>
  </conditionalFormatting>
  <conditionalFormatting sqref="AC7">
    <cfRule type="cellIs" dxfId="16" priority="11" operator="equal">
      <formula>"No"</formula>
    </cfRule>
  </conditionalFormatting>
  <conditionalFormatting sqref="AC7">
    <cfRule type="cellIs" dxfId="17" priority="12" operator="equal">
      <formula>"YES"</formula>
    </cfRule>
  </conditionalFormatting>
  <conditionalFormatting sqref="AM7:AN10">
    <cfRule type="cellIs" dxfId="15" priority="13" operator="equal">
      <formula>"N/A"</formula>
    </cfRule>
  </conditionalFormatting>
  <conditionalFormatting sqref="AM7:AN10">
    <cfRule type="cellIs" dxfId="16" priority="14" operator="equal">
      <formula>"No"</formula>
    </cfRule>
  </conditionalFormatting>
  <conditionalFormatting sqref="AM7:AN10">
    <cfRule type="cellIs" dxfId="17" priority="15" operator="equal">
      <formula>"YES"</formula>
    </cfRule>
  </conditionalFormatting>
  <conditionalFormatting sqref="AT7">
    <cfRule type="cellIs" dxfId="15" priority="16" operator="equal">
      <formula>"Performed own test"</formula>
    </cfRule>
  </conditionalFormatting>
  <conditionalFormatting sqref="AT7">
    <cfRule type="cellIs" dxfId="16" priority="17" operator="equal">
      <formula>"No"</formula>
    </cfRule>
  </conditionalFormatting>
  <conditionalFormatting sqref="AT7">
    <cfRule type="cellIs" dxfId="17" priority="18" operator="equal">
      <formula>"YES"</formula>
    </cfRule>
  </conditionalFormatting>
  <conditionalFormatting sqref="BD7:BE10">
    <cfRule type="cellIs" dxfId="15" priority="19" operator="equal">
      <formula>"N/A"</formula>
    </cfRule>
  </conditionalFormatting>
  <conditionalFormatting sqref="BD7:BE10">
    <cfRule type="cellIs" dxfId="16" priority="20" operator="equal">
      <formula>"No"</formula>
    </cfRule>
  </conditionalFormatting>
  <conditionalFormatting sqref="BD7:BE10">
    <cfRule type="cellIs" dxfId="17" priority="21" operator="equal">
      <formula>"YES"</formula>
    </cfRule>
  </conditionalFormatting>
  <conditionalFormatting sqref="BK7">
    <cfRule type="cellIs" dxfId="15" priority="22" operator="equal">
      <formula>"Performed own test"</formula>
    </cfRule>
  </conditionalFormatting>
  <conditionalFormatting sqref="BK7">
    <cfRule type="cellIs" dxfId="16" priority="23" operator="equal">
      <formula>"No"</formula>
    </cfRule>
  </conditionalFormatting>
  <conditionalFormatting sqref="BK7">
    <cfRule type="cellIs" dxfId="17" priority="24" operator="equal">
      <formula>"YES"</formula>
    </cfRule>
  </conditionalFormatting>
  <conditionalFormatting sqref="BU7:BV10">
    <cfRule type="cellIs" dxfId="15" priority="25" operator="equal">
      <formula>"N/A"</formula>
    </cfRule>
  </conditionalFormatting>
  <conditionalFormatting sqref="BU7:BV10">
    <cfRule type="cellIs" dxfId="16" priority="26" operator="equal">
      <formula>"No"</formula>
    </cfRule>
  </conditionalFormatting>
  <conditionalFormatting sqref="BU7:BV10">
    <cfRule type="cellIs" dxfId="17" priority="27" operator="equal">
      <formula>"YES"</formula>
    </cfRule>
  </conditionalFormatting>
  <conditionalFormatting sqref="CB7">
    <cfRule type="cellIs" dxfId="15" priority="28" operator="equal">
      <formula>"Performed own test"</formula>
    </cfRule>
  </conditionalFormatting>
  <conditionalFormatting sqref="CB7">
    <cfRule type="cellIs" dxfId="16" priority="29" operator="equal">
      <formula>"No"</formula>
    </cfRule>
  </conditionalFormatting>
  <conditionalFormatting sqref="CB7">
    <cfRule type="cellIs" dxfId="17" priority="30" operator="equal">
      <formula>"YES"</formula>
    </cfRule>
  </conditionalFormatting>
  <conditionalFormatting sqref="CL7:CM10">
    <cfRule type="cellIs" dxfId="15" priority="31" operator="equal">
      <formula>"N/A"</formula>
    </cfRule>
  </conditionalFormatting>
  <conditionalFormatting sqref="CL7:CM10">
    <cfRule type="cellIs" dxfId="16" priority="32" operator="equal">
      <formula>"No"</formula>
    </cfRule>
  </conditionalFormatting>
  <conditionalFormatting sqref="CL7:CM10">
    <cfRule type="cellIs" dxfId="17" priority="33" operator="equal">
      <formula>"YES"</formula>
    </cfRule>
  </conditionalFormatting>
  <conditionalFormatting sqref="CS7">
    <cfRule type="cellIs" dxfId="15" priority="34" operator="equal">
      <formula>"Performed own test"</formula>
    </cfRule>
  </conditionalFormatting>
  <conditionalFormatting sqref="CS7">
    <cfRule type="cellIs" dxfId="16" priority="35" operator="equal">
      <formula>"No"</formula>
    </cfRule>
  </conditionalFormatting>
  <conditionalFormatting sqref="CS7">
    <cfRule type="cellIs" dxfId="17" priority="36" operator="equal">
      <formula>"YES"</formula>
    </cfRule>
  </conditionalFormatting>
  <conditionalFormatting sqref="DC7:DD10">
    <cfRule type="cellIs" dxfId="15" priority="37" operator="equal">
      <formula>"N/A"</formula>
    </cfRule>
  </conditionalFormatting>
  <conditionalFormatting sqref="DC7:DD10">
    <cfRule type="cellIs" dxfId="16" priority="38" operator="equal">
      <formula>"No"</formula>
    </cfRule>
  </conditionalFormatting>
  <conditionalFormatting sqref="DC7:DD10">
    <cfRule type="cellIs" dxfId="17" priority="39" operator="equal">
      <formula>"YES"</formula>
    </cfRule>
  </conditionalFormatting>
  <conditionalFormatting sqref="DJ7">
    <cfRule type="cellIs" dxfId="15" priority="40" operator="equal">
      <formula>"Performed own test"</formula>
    </cfRule>
  </conditionalFormatting>
  <conditionalFormatting sqref="DJ7">
    <cfRule type="cellIs" dxfId="16" priority="41" operator="equal">
      <formula>"No"</formula>
    </cfRule>
  </conditionalFormatting>
  <conditionalFormatting sqref="DJ7">
    <cfRule type="cellIs" dxfId="17" priority="42" operator="equal">
      <formula>"YES"</formula>
    </cfRule>
  </conditionalFormatting>
  <conditionalFormatting sqref="DT7:DU10">
    <cfRule type="cellIs" dxfId="15" priority="43" operator="equal">
      <formula>"N/A"</formula>
    </cfRule>
  </conditionalFormatting>
  <conditionalFormatting sqref="DT7:DU10">
    <cfRule type="cellIs" dxfId="16" priority="44" operator="equal">
      <formula>"No"</formula>
    </cfRule>
  </conditionalFormatting>
  <conditionalFormatting sqref="DT7:DU10">
    <cfRule type="cellIs" dxfId="17" priority="45" operator="equal">
      <formula>"YES"</formula>
    </cfRule>
  </conditionalFormatting>
  <conditionalFormatting sqref="EA7">
    <cfRule type="cellIs" dxfId="15" priority="46" operator="equal">
      <formula>"Performed own test"</formula>
    </cfRule>
  </conditionalFormatting>
  <conditionalFormatting sqref="EA7">
    <cfRule type="cellIs" dxfId="16" priority="47" operator="equal">
      <formula>"No"</formula>
    </cfRule>
  </conditionalFormatting>
  <conditionalFormatting sqref="EA7">
    <cfRule type="cellIs" dxfId="17" priority="48" operator="equal">
      <formula>"YES"</formula>
    </cfRule>
  </conditionalFormatting>
  <dataValidations>
    <dataValidation type="list" allowBlank="1" showErrorMessage="1" sqref="E7 V7 AM7 BD7 BU7 CL7 DC7 DT7 E9 V9 AM9 BD9 BU9 CL9 DC9 DT9">
      <formula1>"YES,NO,N/A"</formula1>
    </dataValidation>
    <dataValidation type="list" allowBlank="1" showErrorMessage="1" sqref="L7 AC7 AT7 BK7 CB7 CS7 DJ7 EA7">
      <formula1>"Performed own test,YES,NO"</formula1>
    </dataValidation>
  </dataValidations>
  <hyperlinks>
    <hyperlink display="BACK to COVER SHEET" location="'Cover Sheet'!A1" ref="S2"/>
  </hyperlink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sheetPr>
  <sheetViews>
    <sheetView workbookViewId="0"/>
  </sheetViews>
  <sheetFormatPr customHeight="1" defaultColWidth="14.43" defaultRowHeight="15.0"/>
  <cols>
    <col customWidth="1" min="1" max="3" width="5.0"/>
    <col customWidth="1" min="4" max="6" width="5.86"/>
    <col customWidth="1" min="7" max="12" width="6.86"/>
    <col customWidth="1" min="13" max="15" width="5.0"/>
    <col customWidth="1" min="16" max="16" width="10.86"/>
    <col customWidth="1" min="17" max="19" width="5.86"/>
    <col customWidth="1" min="20" max="26" width="9.14"/>
  </cols>
  <sheetData>
    <row r="1" ht="12.75" customHeight="1">
      <c r="A1" s="113" t="str">
        <f>CONCATENATE(Read_Me!A1," FS ASES ",Read_Me!B1," - MATERIALS OVERVIEW")</f>
        <v>2025 FS ASES V1.1 - MATERIALS OVERVIEW</v>
      </c>
      <c r="B1" s="114"/>
      <c r="C1" s="114"/>
      <c r="D1" s="114"/>
      <c r="E1" s="114"/>
      <c r="F1" s="114"/>
      <c r="G1" s="114"/>
      <c r="H1" s="114"/>
      <c r="I1" s="114"/>
      <c r="J1" s="114"/>
      <c r="K1" s="114"/>
      <c r="L1" s="114"/>
      <c r="M1" s="114"/>
      <c r="N1" s="114"/>
      <c r="O1" s="115"/>
      <c r="P1" s="31"/>
      <c r="Q1" s="31"/>
      <c r="R1" s="31"/>
      <c r="S1" s="31"/>
      <c r="T1" s="3"/>
      <c r="U1" s="3"/>
      <c r="V1" s="3"/>
      <c r="W1" s="3"/>
      <c r="X1" s="3"/>
      <c r="Y1" s="3"/>
      <c r="Z1" s="3"/>
    </row>
    <row r="2" ht="12.75" customHeight="1">
      <c r="A2" s="2"/>
      <c r="B2" s="2"/>
      <c r="C2" s="2"/>
      <c r="D2" s="2"/>
      <c r="E2" s="2"/>
      <c r="F2" s="2"/>
      <c r="G2" s="2"/>
      <c r="H2" s="2"/>
      <c r="I2" s="2"/>
      <c r="J2" s="2"/>
      <c r="K2" s="2"/>
      <c r="L2" s="2"/>
      <c r="M2" s="2"/>
      <c r="N2" s="2"/>
      <c r="O2" s="2"/>
      <c r="P2" s="3"/>
      <c r="Q2" s="3"/>
      <c r="R2" s="3"/>
      <c r="S2" s="3"/>
      <c r="T2" s="3"/>
      <c r="U2" s="3"/>
      <c r="V2" s="3"/>
      <c r="W2" s="3"/>
      <c r="X2" s="3"/>
      <c r="Y2" s="3"/>
      <c r="Z2" s="3"/>
    </row>
    <row r="3" ht="12.75" customHeight="1">
      <c r="A3" s="2" t="s">
        <v>32</v>
      </c>
      <c r="B3" s="2"/>
      <c r="C3" s="2"/>
      <c r="D3" s="118" t="str">
        <f>IF('Cover Sheet'!D15:J15&gt;0,'Cover Sheet'!D15:J15,"")</f>
        <v>École Centrale de Lyon</v>
      </c>
      <c r="E3" s="119"/>
      <c r="F3" s="119"/>
      <c r="G3" s="119"/>
      <c r="H3" s="120"/>
      <c r="I3" s="2" t="s">
        <v>34</v>
      </c>
      <c r="J3" s="2"/>
      <c r="K3" s="2"/>
      <c r="L3" s="118" t="str">
        <f>IF('Cover Sheet'!O15&gt;0,'Cover Sheet'!O15,"")</f>
        <v>81, FSCH/FSS/FSF</v>
      </c>
      <c r="M3" s="119"/>
      <c r="N3" s="119"/>
      <c r="O3" s="120"/>
      <c r="P3" s="3"/>
      <c r="Q3" s="3"/>
      <c r="R3" s="3"/>
      <c r="S3" s="3"/>
      <c r="T3" s="3"/>
      <c r="U3" s="3"/>
      <c r="V3" s="3"/>
      <c r="W3" s="3"/>
      <c r="X3" s="3"/>
      <c r="Y3" s="3"/>
      <c r="Z3" s="3"/>
    </row>
    <row r="4" ht="12.75" customHeight="1">
      <c r="A4" s="2"/>
      <c r="B4" s="2"/>
      <c r="C4" s="2"/>
      <c r="D4" s="2"/>
      <c r="E4" s="2"/>
      <c r="F4" s="2"/>
      <c r="G4" s="2"/>
      <c r="H4" s="2"/>
      <c r="I4" s="2"/>
      <c r="J4" s="2"/>
      <c r="K4" s="2"/>
      <c r="L4" s="2"/>
      <c r="M4" s="2"/>
      <c r="N4" s="2"/>
      <c r="O4" s="2"/>
      <c r="P4" s="3"/>
      <c r="Q4" s="3"/>
      <c r="R4" s="3"/>
      <c r="S4" s="3"/>
      <c r="T4" s="3"/>
      <c r="U4" s="3"/>
      <c r="V4" s="3"/>
      <c r="W4" s="3"/>
      <c r="X4" s="3"/>
      <c r="Y4" s="3"/>
      <c r="Z4" s="3"/>
    </row>
    <row r="5" ht="12.75" customHeight="1">
      <c r="A5" s="373" t="s">
        <v>361</v>
      </c>
      <c r="B5" s="144"/>
      <c r="C5" s="144"/>
      <c r="D5" s="144"/>
      <c r="E5" s="144"/>
      <c r="F5" s="144"/>
      <c r="G5" s="144"/>
      <c r="H5" s="144"/>
      <c r="I5" s="144"/>
      <c r="J5" s="144"/>
      <c r="K5" s="144"/>
      <c r="L5" s="145"/>
      <c r="M5" s="32"/>
      <c r="N5" s="2"/>
      <c r="O5" s="2"/>
      <c r="P5" s="3"/>
      <c r="Q5" s="3"/>
      <c r="R5" s="3"/>
      <c r="S5" s="3"/>
      <c r="T5" s="3"/>
      <c r="U5" s="3"/>
      <c r="V5" s="3"/>
      <c r="W5" s="3"/>
      <c r="X5" s="3"/>
      <c r="Y5" s="3"/>
      <c r="Z5" s="3"/>
    </row>
    <row r="6" ht="12.75" customHeight="1">
      <c r="A6" s="147"/>
      <c r="B6" s="148"/>
      <c r="C6" s="148"/>
      <c r="D6" s="148"/>
      <c r="E6" s="148"/>
      <c r="F6" s="148"/>
      <c r="G6" s="148"/>
      <c r="H6" s="148"/>
      <c r="I6" s="148"/>
      <c r="J6" s="148"/>
      <c r="K6" s="148"/>
      <c r="L6" s="149"/>
      <c r="M6" s="32"/>
      <c r="N6" s="2"/>
      <c r="O6" s="2"/>
      <c r="P6" s="3"/>
      <c r="Q6" s="3"/>
      <c r="R6" s="3"/>
      <c r="S6" s="3"/>
      <c r="T6" s="3"/>
      <c r="U6" s="3"/>
      <c r="V6" s="3"/>
      <c r="W6" s="3"/>
      <c r="X6" s="3"/>
      <c r="Y6" s="3"/>
      <c r="Z6" s="3"/>
    </row>
    <row r="7" ht="39.0" customHeight="1">
      <c r="A7" s="374" t="s">
        <v>362</v>
      </c>
      <c r="B7" s="170"/>
      <c r="C7" s="375"/>
      <c r="D7" s="376" t="s">
        <v>137</v>
      </c>
      <c r="E7" s="170"/>
      <c r="F7" s="375"/>
      <c r="G7" s="377" t="s">
        <v>356</v>
      </c>
      <c r="H7" s="170"/>
      <c r="I7" s="375"/>
      <c r="J7" s="377" t="s">
        <v>349</v>
      </c>
      <c r="K7" s="170"/>
      <c r="L7" s="171"/>
      <c r="M7" s="32"/>
      <c r="N7" s="2"/>
      <c r="O7" s="2"/>
      <c r="P7" s="3"/>
      <c r="Q7" s="3"/>
      <c r="R7" s="3"/>
      <c r="S7" s="3"/>
      <c r="T7" s="3"/>
      <c r="U7" s="3"/>
      <c r="V7" s="3"/>
      <c r="W7" s="3"/>
      <c r="X7" s="3"/>
      <c r="Y7" s="3"/>
      <c r="Z7" s="3"/>
    </row>
    <row r="8" ht="12.75" customHeight="1">
      <c r="A8" s="378" t="str">
        <f>IF('Datasheets Fiber'!A5="Your Material 1","",'Datasheets Fiber'!A5)</f>
        <v>Twill 22x</v>
      </c>
      <c r="B8" s="158"/>
      <c r="C8" s="159"/>
      <c r="D8" s="379" t="str">
        <f>IF(A8="","",'Datasheets Fiber'!A7)</f>
        <v>Carbon Fiber</v>
      </c>
      <c r="E8" s="158"/>
      <c r="F8" s="159"/>
      <c r="G8" s="380" t="str">
        <f>IF(A8="","",'Datasheets Fiber'!E9)</f>
        <v>NO</v>
      </c>
      <c r="H8" s="158"/>
      <c r="I8" s="159"/>
      <c r="J8" s="380" t="str">
        <f>IF(A8="","",'Datasheets Fiber'!L9)</f>
        <v>NO</v>
      </c>
      <c r="K8" s="158"/>
      <c r="L8" s="381"/>
      <c r="M8" s="32"/>
      <c r="N8" s="2"/>
      <c r="O8" s="2"/>
      <c r="P8" s="3"/>
      <c r="Q8" s="3"/>
      <c r="R8" s="3"/>
      <c r="S8" s="3"/>
      <c r="T8" s="3"/>
      <c r="U8" s="3"/>
      <c r="V8" s="3"/>
      <c r="W8" s="3"/>
      <c r="X8" s="3"/>
      <c r="Y8" s="3"/>
      <c r="Z8" s="3"/>
    </row>
    <row r="9" ht="12.75" customHeight="1">
      <c r="A9" s="382" t="str">
        <f>IF('Datasheets Fiber'!R5="Your Material 2","",'Datasheets Fiber'!R5)</f>
        <v/>
      </c>
      <c r="B9" s="43"/>
      <c r="C9" s="44"/>
      <c r="D9" s="383" t="str">
        <f>IF(A9="","",'Datasheets Fiber'!R7)</f>
        <v/>
      </c>
      <c r="E9" s="43"/>
      <c r="F9" s="44"/>
      <c r="G9" s="384" t="str">
        <f>IF(A9="","",'Datasheets Fiber'!V9)</f>
        <v/>
      </c>
      <c r="H9" s="43"/>
      <c r="I9" s="44"/>
      <c r="J9" s="384" t="str">
        <f>IF(A9="","",'Datasheets Fiber'!AC9)</f>
        <v/>
      </c>
      <c r="K9" s="43"/>
      <c r="L9" s="385"/>
      <c r="M9" s="32"/>
      <c r="N9" s="2"/>
      <c r="O9" s="2"/>
      <c r="P9" s="3"/>
      <c r="Q9" s="3"/>
      <c r="R9" s="3"/>
      <c r="S9" s="3"/>
      <c r="T9" s="3"/>
      <c r="U9" s="3"/>
      <c r="V9" s="3"/>
      <c r="W9" s="3"/>
      <c r="X9" s="3"/>
      <c r="Y9" s="3"/>
      <c r="Z9" s="3"/>
    </row>
    <row r="10" ht="12.75" customHeight="1">
      <c r="A10" s="382" t="str">
        <f>IF('Datasheets Fiber'!AI5="Your Material 3","",'Datasheets Fiber'!AI5)</f>
        <v/>
      </c>
      <c r="B10" s="43"/>
      <c r="C10" s="44"/>
      <c r="D10" s="383" t="str">
        <f>IF(A10="","",'Datasheets Fiber'!AI7)</f>
        <v/>
      </c>
      <c r="E10" s="43"/>
      <c r="F10" s="44"/>
      <c r="G10" s="384" t="str">
        <f>IF(A10="","",'Datasheets Fiber'!AM9)</f>
        <v/>
      </c>
      <c r="H10" s="43"/>
      <c r="I10" s="44"/>
      <c r="J10" s="384" t="str">
        <f>IF(A10="","",'Datasheets Fiber'!AT9)</f>
        <v/>
      </c>
      <c r="K10" s="43"/>
      <c r="L10" s="385"/>
      <c r="M10" s="32"/>
      <c r="N10" s="2"/>
      <c r="O10" s="2"/>
      <c r="P10" s="3"/>
      <c r="Q10" s="3"/>
      <c r="R10" s="3"/>
      <c r="S10" s="3"/>
      <c r="T10" s="3"/>
      <c r="U10" s="3"/>
      <c r="V10" s="3"/>
      <c r="W10" s="3"/>
      <c r="X10" s="3"/>
      <c r="Y10" s="3"/>
      <c r="Z10" s="3"/>
    </row>
    <row r="11" ht="12.75" customHeight="1">
      <c r="A11" s="382" t="str">
        <f>IF('Datasheets Fiber'!AZ5="Your Material 4","",'Datasheets Fiber'!AZ5)</f>
        <v/>
      </c>
      <c r="B11" s="43"/>
      <c r="C11" s="44"/>
      <c r="D11" s="383" t="str">
        <f>IF(A11="","",'Datasheets Fiber'!AZ7)</f>
        <v/>
      </c>
      <c r="E11" s="43"/>
      <c r="F11" s="44"/>
      <c r="G11" s="384" t="str">
        <f>IF(A11="","",'Datasheets Fiber'!BD9)</f>
        <v/>
      </c>
      <c r="H11" s="43"/>
      <c r="I11" s="44"/>
      <c r="J11" s="384" t="str">
        <f>IF(A11="","",'Datasheets Fiber'!BK9)</f>
        <v/>
      </c>
      <c r="K11" s="43"/>
      <c r="L11" s="385"/>
      <c r="M11" s="32"/>
      <c r="N11" s="2"/>
      <c r="O11" s="2"/>
      <c r="P11" s="3"/>
      <c r="Q11" s="3"/>
      <c r="R11" s="3"/>
      <c r="S11" s="3"/>
      <c r="T11" s="3"/>
      <c r="U11" s="3"/>
      <c r="V11" s="3"/>
      <c r="W11" s="3"/>
      <c r="X11" s="3"/>
      <c r="Y11" s="3"/>
      <c r="Z11" s="3"/>
    </row>
    <row r="12" ht="12.75" customHeight="1">
      <c r="A12" s="382" t="str">
        <f>IF('Datasheets Fiber'!BQ5="Your Material 5","",'Datasheets Fiber'!BQ5)</f>
        <v/>
      </c>
      <c r="B12" s="43"/>
      <c r="C12" s="44"/>
      <c r="D12" s="383" t="str">
        <f>IF(A12="","",'Datasheets Fiber'!BQ7)</f>
        <v/>
      </c>
      <c r="E12" s="43"/>
      <c r="F12" s="44"/>
      <c r="G12" s="384" t="str">
        <f>IF(A12="","",'Datasheets Fiber'!BU9)</f>
        <v/>
      </c>
      <c r="H12" s="43"/>
      <c r="I12" s="44"/>
      <c r="J12" s="384" t="str">
        <f>IF(A12="","",'Datasheets Fiber'!CB9)</f>
        <v/>
      </c>
      <c r="K12" s="43"/>
      <c r="L12" s="385"/>
      <c r="M12" s="32"/>
      <c r="N12" s="2"/>
      <c r="O12" s="2"/>
      <c r="P12" s="3"/>
      <c r="Q12" s="3"/>
      <c r="R12" s="3"/>
      <c r="S12" s="3"/>
      <c r="T12" s="3"/>
      <c r="U12" s="3"/>
      <c r="V12" s="3"/>
      <c r="W12" s="3"/>
      <c r="X12" s="3"/>
      <c r="Y12" s="3"/>
      <c r="Z12" s="3"/>
    </row>
    <row r="13" ht="12.75" customHeight="1">
      <c r="A13" s="382" t="str">
        <f>IF('Datasheets Fiber'!CH5="Your Material 6","",'Datasheets Fiber'!CH5)</f>
        <v/>
      </c>
      <c r="B13" s="43"/>
      <c r="C13" s="44"/>
      <c r="D13" s="383" t="str">
        <f>IF(A13="","",'Datasheets Fiber'!CH7)</f>
        <v/>
      </c>
      <c r="E13" s="43"/>
      <c r="F13" s="44"/>
      <c r="G13" s="384" t="str">
        <f>IF(A13="","",'Datasheets Fiber'!CL9)</f>
        <v/>
      </c>
      <c r="H13" s="43"/>
      <c r="I13" s="44"/>
      <c r="J13" s="384" t="str">
        <f>IF(A13="","",'Datasheets Fiber'!CS9)</f>
        <v/>
      </c>
      <c r="K13" s="43"/>
      <c r="L13" s="385"/>
      <c r="M13" s="32"/>
      <c r="N13" s="2"/>
      <c r="O13" s="2"/>
      <c r="P13" s="3"/>
      <c r="Q13" s="3"/>
      <c r="R13" s="3"/>
      <c r="S13" s="3"/>
      <c r="T13" s="3"/>
      <c r="U13" s="3"/>
      <c r="V13" s="3"/>
      <c r="W13" s="3"/>
      <c r="X13" s="3"/>
      <c r="Y13" s="3"/>
      <c r="Z13" s="3"/>
    </row>
    <row r="14" ht="12.75" customHeight="1">
      <c r="A14" s="386" t="str">
        <f>IF('Datasheets Fiber'!CY5="Your Material 7","",'Datasheets Fiber'!CY5)</f>
        <v/>
      </c>
      <c r="B14" s="272"/>
      <c r="C14" s="273"/>
      <c r="D14" s="387" t="str">
        <f>IF(A14="","",'Datasheets Fiber'!CY7)</f>
        <v/>
      </c>
      <c r="E14" s="272"/>
      <c r="F14" s="273"/>
      <c r="G14" s="388" t="str">
        <f>IF(A14="","",'Datasheets Fiber'!DC9)</f>
        <v/>
      </c>
      <c r="H14" s="272"/>
      <c r="I14" s="273"/>
      <c r="J14" s="388" t="str">
        <f>IF(A14="","",'Datasheets Fiber'!DJ9)</f>
        <v/>
      </c>
      <c r="K14" s="272"/>
      <c r="L14" s="389"/>
      <c r="M14" s="32"/>
      <c r="N14" s="2"/>
      <c r="O14" s="2"/>
      <c r="P14" s="3"/>
      <c r="Q14" s="3"/>
      <c r="R14" s="3"/>
      <c r="S14" s="3"/>
      <c r="T14" s="3"/>
      <c r="U14" s="3"/>
      <c r="V14" s="3"/>
      <c r="W14" s="3"/>
      <c r="X14" s="3"/>
      <c r="Y14" s="3"/>
      <c r="Z14" s="3"/>
    </row>
    <row r="15" ht="12.75" customHeight="1">
      <c r="A15" s="390" t="str">
        <f>IF('Datasheets Fiber'!DP5="Your Material 8","",'Datasheets Fiber'!DP5)</f>
        <v/>
      </c>
      <c r="B15" s="182"/>
      <c r="C15" s="183"/>
      <c r="D15" s="391" t="str">
        <f>IF(A15="","",'Datasheets Fiber'!DP7)</f>
        <v/>
      </c>
      <c r="E15" s="182"/>
      <c r="F15" s="183"/>
      <c r="G15" s="392" t="str">
        <f>IF(A15="","",'Datasheets Fiber'!DT9)</f>
        <v/>
      </c>
      <c r="H15" s="182"/>
      <c r="I15" s="183"/>
      <c r="J15" s="392" t="str">
        <f>IF(A15="","",'Datasheets Fiber'!EA9)</f>
        <v/>
      </c>
      <c r="K15" s="182"/>
      <c r="L15" s="393"/>
      <c r="M15" s="32"/>
      <c r="N15" s="2"/>
      <c r="O15" s="2"/>
      <c r="P15" s="3"/>
      <c r="Q15" s="3"/>
      <c r="R15" s="3"/>
      <c r="S15" s="3"/>
      <c r="T15" s="3"/>
      <c r="U15" s="3"/>
      <c r="V15" s="3"/>
      <c r="W15" s="3"/>
      <c r="X15" s="3"/>
      <c r="Y15" s="3"/>
      <c r="Z15" s="3"/>
    </row>
    <row r="16" ht="12.75" customHeight="1">
      <c r="A16" s="2"/>
      <c r="B16" s="2"/>
      <c r="C16" s="2"/>
      <c r="D16" s="2"/>
      <c r="E16" s="2"/>
      <c r="F16" s="2"/>
      <c r="G16" s="2"/>
      <c r="H16" s="2"/>
      <c r="I16" s="2"/>
      <c r="J16" s="2"/>
      <c r="K16" s="2"/>
      <c r="L16" s="2"/>
      <c r="M16" s="2"/>
      <c r="N16" s="2"/>
      <c r="O16" s="2"/>
      <c r="P16" s="3"/>
      <c r="Q16" s="3"/>
      <c r="R16" s="3"/>
      <c r="S16" s="3"/>
      <c r="T16" s="3"/>
      <c r="U16" s="3"/>
      <c r="V16" s="3"/>
      <c r="W16" s="3"/>
      <c r="X16" s="3"/>
      <c r="Y16" s="3"/>
      <c r="Z16" s="3"/>
    </row>
    <row r="17" ht="12.75" customHeight="1">
      <c r="A17" s="2"/>
      <c r="B17" s="2"/>
      <c r="C17" s="2"/>
      <c r="D17" s="2"/>
      <c r="E17" s="2"/>
      <c r="F17" s="2"/>
      <c r="G17" s="2"/>
      <c r="H17" s="2"/>
      <c r="I17" s="2"/>
      <c r="J17" s="2"/>
      <c r="K17" s="2"/>
      <c r="L17" s="2"/>
      <c r="M17" s="2"/>
      <c r="N17" s="2"/>
      <c r="O17" s="2"/>
      <c r="P17" s="3"/>
      <c r="Q17" s="3"/>
      <c r="R17" s="3"/>
      <c r="S17" s="3"/>
      <c r="T17" s="3"/>
      <c r="U17" s="3"/>
      <c r="V17" s="3"/>
      <c r="W17" s="3"/>
      <c r="X17" s="3"/>
      <c r="Y17" s="3"/>
      <c r="Z17" s="3"/>
    </row>
    <row r="18" ht="12.75" customHeight="1">
      <c r="A18" s="394" t="s">
        <v>363</v>
      </c>
      <c r="B18" s="144"/>
      <c r="C18" s="144"/>
      <c r="D18" s="144"/>
      <c r="E18" s="144"/>
      <c r="F18" s="144"/>
      <c r="G18" s="144"/>
      <c r="H18" s="144"/>
      <c r="I18" s="144"/>
      <c r="J18" s="144"/>
      <c r="K18" s="144"/>
      <c r="L18" s="145"/>
      <c r="M18" s="2"/>
      <c r="N18" s="2"/>
      <c r="O18" s="2"/>
      <c r="P18" s="3"/>
      <c r="Q18" s="3"/>
      <c r="R18" s="3"/>
      <c r="S18" s="3"/>
      <c r="T18" s="3"/>
      <c r="U18" s="3"/>
      <c r="V18" s="3"/>
      <c r="W18" s="3"/>
      <c r="X18" s="3"/>
      <c r="Y18" s="3"/>
      <c r="Z18" s="3"/>
    </row>
    <row r="19" ht="21.0" customHeight="1">
      <c r="A19" s="147"/>
      <c r="B19" s="148"/>
      <c r="C19" s="148"/>
      <c r="D19" s="148"/>
      <c r="E19" s="148"/>
      <c r="F19" s="148"/>
      <c r="G19" s="148"/>
      <c r="H19" s="148"/>
      <c r="I19" s="148"/>
      <c r="J19" s="148"/>
      <c r="K19" s="148"/>
      <c r="L19" s="149"/>
      <c r="M19" s="2"/>
      <c r="N19" s="2"/>
      <c r="O19" s="2"/>
      <c r="P19" s="3"/>
      <c r="Q19" s="3"/>
      <c r="R19" s="3"/>
      <c r="S19" s="3"/>
      <c r="T19" s="3"/>
      <c r="U19" s="3"/>
      <c r="V19" s="3"/>
      <c r="W19" s="3"/>
      <c r="X19" s="3"/>
      <c r="Y19" s="3"/>
      <c r="Z19" s="3"/>
    </row>
    <row r="20" ht="47.25" customHeight="1">
      <c r="A20" s="395" t="s">
        <v>362</v>
      </c>
      <c r="B20" s="170"/>
      <c r="C20" s="375"/>
      <c r="D20" s="396" t="s">
        <v>137</v>
      </c>
      <c r="E20" s="170"/>
      <c r="F20" s="375"/>
      <c r="G20" s="397" t="s">
        <v>356</v>
      </c>
      <c r="H20" s="170"/>
      <c r="I20" s="375"/>
      <c r="J20" s="397" t="s">
        <v>349</v>
      </c>
      <c r="K20" s="170"/>
      <c r="L20" s="171"/>
      <c r="M20" s="398"/>
      <c r="N20" s="114"/>
      <c r="O20" s="115"/>
      <c r="P20" s="3"/>
      <c r="Q20" s="3"/>
      <c r="R20" s="3"/>
      <c r="S20" s="3"/>
      <c r="T20" s="3"/>
      <c r="U20" s="3"/>
      <c r="V20" s="3"/>
      <c r="W20" s="3"/>
      <c r="X20" s="3"/>
      <c r="Y20" s="3"/>
      <c r="Z20" s="3"/>
    </row>
    <row r="21" ht="12.75" customHeight="1">
      <c r="A21" s="378" t="str">
        <f>IF('Datasheets Other Matl'!A5="Your Material 1","",'Datasheets Other Matl'!A5)</f>
        <v/>
      </c>
      <c r="B21" s="158"/>
      <c r="C21" s="159"/>
      <c r="D21" s="379" t="str">
        <f>IF(A21="","",'Datasheets Other Matl'!A7)</f>
        <v/>
      </c>
      <c r="E21" s="158"/>
      <c r="F21" s="159"/>
      <c r="G21" s="380" t="str">
        <f>IF(A21="","",'Datasheets Other Matl'!E9)</f>
        <v/>
      </c>
      <c r="H21" s="158"/>
      <c r="I21" s="159"/>
      <c r="J21" s="380" t="str">
        <f>IF(A21="","",'Datasheets Other Matl'!L9)</f>
        <v/>
      </c>
      <c r="K21" s="158"/>
      <c r="L21" s="381"/>
      <c r="M21" s="2"/>
      <c r="N21" s="2"/>
      <c r="O21" s="2"/>
      <c r="P21" s="3"/>
      <c r="Q21" s="3"/>
      <c r="R21" s="3"/>
      <c r="S21" s="3"/>
      <c r="T21" s="3"/>
      <c r="U21" s="3"/>
      <c r="V21" s="3"/>
      <c r="W21" s="3"/>
      <c r="X21" s="3"/>
      <c r="Y21" s="3"/>
      <c r="Z21" s="3"/>
    </row>
    <row r="22" ht="12.75" customHeight="1">
      <c r="A22" s="382" t="str">
        <f>IF('Datasheets Other Matl'!R5="Your Material 2","",'Datasheets Other Matl'!R5)</f>
        <v/>
      </c>
      <c r="B22" s="43"/>
      <c r="C22" s="44"/>
      <c r="D22" s="383" t="str">
        <f>IF(A22="","",'Datasheets Other Matl'!R7)</f>
        <v/>
      </c>
      <c r="E22" s="43"/>
      <c r="F22" s="44"/>
      <c r="G22" s="384" t="str">
        <f>IF(A22="","",'Datasheets Other Matl'!V9)</f>
        <v/>
      </c>
      <c r="H22" s="43"/>
      <c r="I22" s="44"/>
      <c r="J22" s="384" t="str">
        <f>IF(A22="","",'Datasheets Other Matl'!AC9)</f>
        <v/>
      </c>
      <c r="K22" s="43"/>
      <c r="L22" s="385"/>
      <c r="M22" s="2"/>
      <c r="N22" s="2"/>
      <c r="O22" s="2"/>
      <c r="P22" s="3"/>
      <c r="Q22" s="3"/>
      <c r="R22" s="3"/>
      <c r="S22" s="3"/>
      <c r="T22" s="3"/>
      <c r="U22" s="3"/>
      <c r="V22" s="3"/>
      <c r="W22" s="3"/>
      <c r="X22" s="3"/>
      <c r="Y22" s="3"/>
      <c r="Z22" s="3"/>
    </row>
    <row r="23" ht="12.75" customHeight="1">
      <c r="A23" s="382" t="str">
        <f>IF('Datasheets Other Matl'!AI5="Your Material 3","",'Datasheets Other Matl'!AI5)</f>
        <v/>
      </c>
      <c r="B23" s="43"/>
      <c r="C23" s="44"/>
      <c r="D23" s="383" t="str">
        <f>IF(A23="","",'Datasheets Other Matl'!AI7)</f>
        <v/>
      </c>
      <c r="E23" s="43"/>
      <c r="F23" s="44"/>
      <c r="G23" s="384" t="str">
        <f>IF(A23="","",'Datasheets Other Matl'!AM9)</f>
        <v/>
      </c>
      <c r="H23" s="43"/>
      <c r="I23" s="44"/>
      <c r="J23" s="384" t="str">
        <f>IF(A23="","",'Datasheets Other Matl'!AT9)</f>
        <v/>
      </c>
      <c r="K23" s="43"/>
      <c r="L23" s="385"/>
      <c r="M23" s="2"/>
      <c r="N23" s="2"/>
      <c r="O23" s="2"/>
      <c r="P23" s="3"/>
      <c r="Q23" s="3"/>
      <c r="R23" s="3"/>
      <c r="S23" s="3"/>
      <c r="T23" s="3"/>
      <c r="U23" s="3"/>
      <c r="V23" s="3"/>
      <c r="W23" s="3"/>
      <c r="X23" s="3"/>
      <c r="Y23" s="3"/>
      <c r="Z23" s="3"/>
    </row>
    <row r="24" ht="12.75" customHeight="1">
      <c r="A24" s="382" t="str">
        <f>IF('Datasheets Other Matl'!AZ5="Your Material 4","",'Datasheets Other Matl'!AZ5)</f>
        <v/>
      </c>
      <c r="B24" s="43"/>
      <c r="C24" s="44"/>
      <c r="D24" s="383" t="str">
        <f>IF(A24="","",'Datasheets Other Matl'!AZ7)</f>
        <v/>
      </c>
      <c r="E24" s="43"/>
      <c r="F24" s="44"/>
      <c r="G24" s="384" t="str">
        <f>IF(A24="","",'Datasheets Other Matl'!BD9)</f>
        <v/>
      </c>
      <c r="H24" s="43"/>
      <c r="I24" s="44"/>
      <c r="J24" s="384" t="str">
        <f>IF(A2="","",'Datasheets Other Matl'!BK9)</f>
        <v/>
      </c>
      <c r="K24" s="43"/>
      <c r="L24" s="385"/>
      <c r="M24" s="2"/>
      <c r="N24" s="2"/>
      <c r="O24" s="2"/>
      <c r="P24" s="3"/>
      <c r="Q24" s="3"/>
      <c r="R24" s="3"/>
      <c r="S24" s="3"/>
      <c r="T24" s="3"/>
      <c r="U24" s="3"/>
      <c r="V24" s="3"/>
      <c r="W24" s="3"/>
      <c r="X24" s="3"/>
      <c r="Y24" s="3"/>
      <c r="Z24" s="3"/>
    </row>
    <row r="25" ht="12.75" customHeight="1">
      <c r="A25" s="382" t="str">
        <f>IF('Datasheets Other Matl'!BQ5="Your Material 5","",'Datasheets Other Matl'!BQ5)</f>
        <v/>
      </c>
      <c r="B25" s="43"/>
      <c r="C25" s="44"/>
      <c r="D25" s="383" t="str">
        <f>IF(A25="","",'Datasheets Other Matl'!BQ7)</f>
        <v/>
      </c>
      <c r="E25" s="43"/>
      <c r="F25" s="44"/>
      <c r="G25" s="384" t="str">
        <f>IF(A25="","",'Datasheets Other Matl'!BU9)</f>
        <v/>
      </c>
      <c r="H25" s="43"/>
      <c r="I25" s="44"/>
      <c r="J25" s="384" t="str">
        <f>IF(A25="","",'Datasheets Other Matl'!CB9)</f>
        <v/>
      </c>
      <c r="K25" s="43"/>
      <c r="L25" s="385"/>
      <c r="M25" s="2"/>
      <c r="N25" s="2"/>
      <c r="O25" s="2"/>
      <c r="P25" s="3"/>
      <c r="Q25" s="3"/>
      <c r="R25" s="3"/>
      <c r="S25" s="3"/>
      <c r="T25" s="3"/>
      <c r="U25" s="3"/>
      <c r="V25" s="3"/>
      <c r="W25" s="3"/>
      <c r="X25" s="3"/>
      <c r="Y25" s="3"/>
      <c r="Z25" s="3"/>
    </row>
    <row r="26" ht="12.75" customHeight="1">
      <c r="A26" s="382" t="str">
        <f>IF('Datasheets Other Matl'!CH5="Your Material 6","",'Datasheets Other Matl'!CH5)</f>
        <v/>
      </c>
      <c r="B26" s="43"/>
      <c r="C26" s="44"/>
      <c r="D26" s="383" t="str">
        <f>IF(A26="","",'Datasheets Other Matl'!CH7)</f>
        <v/>
      </c>
      <c r="E26" s="43"/>
      <c r="F26" s="44"/>
      <c r="G26" s="384" t="str">
        <f>IF(A26="","",'Datasheets Other Matl'!CL9)</f>
        <v/>
      </c>
      <c r="H26" s="43"/>
      <c r="I26" s="44"/>
      <c r="J26" s="384" t="str">
        <f>IF(A26="","",'Datasheets Other Matl'!CS9)</f>
        <v/>
      </c>
      <c r="K26" s="43"/>
      <c r="L26" s="385"/>
      <c r="M26" s="2"/>
      <c r="N26" s="2"/>
      <c r="O26" s="2"/>
      <c r="P26" s="3"/>
      <c r="Q26" s="3"/>
      <c r="R26" s="3"/>
      <c r="S26" s="3"/>
      <c r="T26" s="3"/>
      <c r="U26" s="3"/>
      <c r="V26" s="3"/>
      <c r="W26" s="3"/>
      <c r="X26" s="3"/>
      <c r="Y26" s="3"/>
      <c r="Z26" s="3"/>
    </row>
    <row r="27" ht="12.75" customHeight="1">
      <c r="A27" s="386" t="str">
        <f>IF('Datasheets Other Matl'!CY5="Your Material 7","",'Datasheets Other Matl'!CY5)</f>
        <v/>
      </c>
      <c r="B27" s="272"/>
      <c r="C27" s="273"/>
      <c r="D27" s="387" t="str">
        <f>IF(A27="","",'Datasheets Other Matl'!CY7)</f>
        <v/>
      </c>
      <c r="E27" s="272"/>
      <c r="F27" s="273"/>
      <c r="G27" s="388" t="str">
        <f>IF(A27="","",'Datasheets Other Matl'!DC9)</f>
        <v/>
      </c>
      <c r="H27" s="272"/>
      <c r="I27" s="273"/>
      <c r="J27" s="388" t="str">
        <f>IF(A27="","",'Datasheets Other Matl'!DJ9)</f>
        <v/>
      </c>
      <c r="K27" s="272"/>
      <c r="L27" s="389"/>
      <c r="M27" s="2"/>
      <c r="N27" s="2"/>
      <c r="O27" s="2"/>
      <c r="P27" s="3"/>
      <c r="Q27" s="3"/>
      <c r="R27" s="3"/>
      <c r="S27" s="3"/>
      <c r="T27" s="3"/>
      <c r="U27" s="3"/>
      <c r="V27" s="3"/>
      <c r="W27" s="3"/>
      <c r="X27" s="3"/>
      <c r="Y27" s="3"/>
      <c r="Z27" s="3"/>
    </row>
    <row r="28" ht="12.75" customHeight="1">
      <c r="A28" s="390" t="str">
        <f>IF('Datasheets Other Matl'!DP5="Your Material 8","",'Datasheets Other Matl'!DP5)</f>
        <v/>
      </c>
      <c r="B28" s="182"/>
      <c r="C28" s="183"/>
      <c r="D28" s="391" t="str">
        <f>IF(A28="","",'Datasheets Other Matl'!DP7)</f>
        <v/>
      </c>
      <c r="E28" s="182"/>
      <c r="F28" s="183"/>
      <c r="G28" s="392" t="str">
        <f>IF(A28="","",'Datasheets Other Matl'!DT9)</f>
        <v/>
      </c>
      <c r="H28" s="182"/>
      <c r="I28" s="183"/>
      <c r="J28" s="392" t="str">
        <f>IF(A28="","",'Datasheets Other Matl'!EA9)</f>
        <v/>
      </c>
      <c r="K28" s="182"/>
      <c r="L28" s="393"/>
      <c r="M28" s="2"/>
      <c r="N28" s="2"/>
      <c r="O28" s="2"/>
      <c r="P28" s="3"/>
      <c r="Q28" s="3"/>
      <c r="R28" s="3"/>
      <c r="S28" s="3"/>
      <c r="T28" s="3"/>
      <c r="U28" s="3"/>
      <c r="V28" s="3"/>
      <c r="W28" s="3"/>
      <c r="X28" s="3"/>
      <c r="Y28" s="3"/>
      <c r="Z28" s="3"/>
    </row>
    <row r="29" ht="12.75" customHeight="1">
      <c r="A29" s="2"/>
      <c r="B29" s="2"/>
      <c r="C29" s="2"/>
      <c r="D29" s="2"/>
      <c r="E29" s="2"/>
      <c r="F29" s="2"/>
      <c r="G29" s="2"/>
      <c r="H29" s="2"/>
      <c r="I29" s="2"/>
      <c r="J29" s="2"/>
      <c r="K29" s="2"/>
      <c r="L29" s="2"/>
      <c r="M29" s="2"/>
      <c r="N29" s="2"/>
      <c r="O29" s="2"/>
      <c r="P29" s="3"/>
      <c r="Q29" s="3"/>
      <c r="R29" s="3"/>
      <c r="S29" s="3"/>
      <c r="T29" s="3"/>
      <c r="U29" s="3"/>
      <c r="V29" s="3"/>
      <c r="W29" s="3"/>
      <c r="X29" s="3"/>
      <c r="Y29" s="3"/>
      <c r="Z29" s="3"/>
    </row>
    <row r="30" ht="12.75" customHeight="1">
      <c r="A30" s="2"/>
      <c r="B30" s="2"/>
      <c r="C30" s="2"/>
      <c r="D30" s="2"/>
      <c r="E30" s="2"/>
      <c r="F30" s="2"/>
      <c r="G30" s="2"/>
      <c r="H30" s="2"/>
      <c r="I30" s="2"/>
      <c r="J30" s="2"/>
      <c r="K30" s="2"/>
      <c r="L30" s="399" t="s">
        <v>364</v>
      </c>
      <c r="M30" s="2"/>
      <c r="N30" s="2"/>
      <c r="O30" s="2"/>
      <c r="P30" s="3"/>
      <c r="Q30" s="3"/>
      <c r="R30" s="3"/>
      <c r="S30" s="3"/>
      <c r="T30" s="3"/>
      <c r="U30" s="3"/>
      <c r="V30" s="3"/>
      <c r="W30" s="3"/>
      <c r="X30" s="3"/>
      <c r="Y30" s="3"/>
      <c r="Z30" s="3"/>
    </row>
    <row r="31" ht="12.75" customHeight="1">
      <c r="A31" s="394" t="s">
        <v>365</v>
      </c>
      <c r="B31" s="144"/>
      <c r="C31" s="144"/>
      <c r="D31" s="144"/>
      <c r="E31" s="144"/>
      <c r="F31" s="144"/>
      <c r="G31" s="144"/>
      <c r="H31" s="144"/>
      <c r="I31" s="144"/>
      <c r="J31" s="144"/>
      <c r="K31" s="144"/>
      <c r="L31" s="144"/>
      <c r="M31" s="144"/>
      <c r="N31" s="144"/>
      <c r="O31" s="145"/>
      <c r="P31" s="3"/>
      <c r="Q31" s="3"/>
      <c r="R31" s="3"/>
      <c r="S31" s="3"/>
      <c r="T31" s="3"/>
      <c r="U31" s="3"/>
      <c r="V31" s="3"/>
      <c r="W31" s="3"/>
      <c r="X31" s="3"/>
      <c r="Y31" s="3"/>
      <c r="Z31" s="3"/>
    </row>
    <row r="32" ht="12.75" customHeight="1">
      <c r="A32" s="147"/>
      <c r="B32" s="148"/>
      <c r="C32" s="148"/>
      <c r="D32" s="148"/>
      <c r="E32" s="148"/>
      <c r="F32" s="148"/>
      <c r="G32" s="148"/>
      <c r="H32" s="148"/>
      <c r="I32" s="148"/>
      <c r="J32" s="148"/>
      <c r="K32" s="148"/>
      <c r="L32" s="148"/>
      <c r="M32" s="148"/>
      <c r="N32" s="148"/>
      <c r="O32" s="149"/>
      <c r="P32" s="3"/>
      <c r="Q32" s="3"/>
      <c r="R32" s="3"/>
      <c r="S32" s="3"/>
      <c r="T32" s="3"/>
      <c r="U32" s="3"/>
      <c r="V32" s="3"/>
      <c r="W32" s="3"/>
      <c r="X32" s="3"/>
      <c r="Y32" s="3"/>
      <c r="Z32" s="3"/>
    </row>
    <row r="33" ht="38.25" customHeight="1">
      <c r="A33" s="395" t="s">
        <v>362</v>
      </c>
      <c r="B33" s="170"/>
      <c r="C33" s="375"/>
      <c r="D33" s="397" t="s">
        <v>366</v>
      </c>
      <c r="E33" s="170"/>
      <c r="F33" s="375"/>
      <c r="G33" s="397" t="s">
        <v>367</v>
      </c>
      <c r="H33" s="170"/>
      <c r="I33" s="375"/>
      <c r="J33" s="397" t="s">
        <v>359</v>
      </c>
      <c r="K33" s="170"/>
      <c r="L33" s="375"/>
      <c r="M33" s="400" t="s">
        <v>368</v>
      </c>
      <c r="N33" s="170"/>
      <c r="O33" s="171"/>
      <c r="P33" s="3"/>
      <c r="Q33" s="3"/>
      <c r="R33" s="3"/>
      <c r="S33" s="3"/>
      <c r="T33" s="3"/>
      <c r="U33" s="3"/>
      <c r="V33" s="3"/>
      <c r="W33" s="3"/>
      <c r="X33" s="3"/>
      <c r="Y33" s="3"/>
      <c r="Z33" s="3"/>
    </row>
    <row r="34" ht="12.75" customHeight="1">
      <c r="A34" s="378" t="str">
        <f>IF('Datasheets Glue'!A5="Your Material 1","",'Datasheets Glue'!A5)</f>
        <v/>
      </c>
      <c r="B34" s="158"/>
      <c r="C34" s="159"/>
      <c r="D34" s="379" t="str">
        <f>IF(A34="","",'Datasheets Glue'!E7)</f>
        <v/>
      </c>
      <c r="E34" s="158"/>
      <c r="F34" s="159"/>
      <c r="G34" s="380" t="str">
        <f>IF(A34="","",'Datasheets Glue'!L7)</f>
        <v/>
      </c>
      <c r="H34" s="158"/>
      <c r="I34" s="159"/>
      <c r="J34" s="380" t="str">
        <f>IF(A34="","",'Datasheets Glue'!E9)</f>
        <v/>
      </c>
      <c r="K34" s="158"/>
      <c r="L34" s="159"/>
      <c r="M34" s="401" t="str">
        <f>IF(A34="","",'Datasheets Glue'!L9)</f>
        <v/>
      </c>
      <c r="N34" s="119"/>
      <c r="O34" s="402"/>
      <c r="P34" s="3"/>
      <c r="Q34" s="3"/>
      <c r="R34" s="3"/>
      <c r="S34" s="3"/>
      <c r="T34" s="3"/>
      <c r="U34" s="3"/>
      <c r="V34" s="3"/>
      <c r="W34" s="3"/>
      <c r="X34" s="3"/>
      <c r="Y34" s="3"/>
      <c r="Z34" s="3"/>
    </row>
    <row r="35" ht="12.75" customHeight="1">
      <c r="A35" s="382" t="str">
        <f>IF('Datasheets Glue'!R5="Your Material 2","",'Datasheets Glue'!R5)</f>
        <v/>
      </c>
      <c r="B35" s="43"/>
      <c r="C35" s="44"/>
      <c r="D35" s="383" t="str">
        <f>IF(A35="","",'Datasheets Glue'!V7)</f>
        <v/>
      </c>
      <c r="E35" s="43"/>
      <c r="F35" s="44"/>
      <c r="G35" s="384" t="str">
        <f>IF(A35="","",'Datasheets Glue'!AC7)</f>
        <v/>
      </c>
      <c r="H35" s="43"/>
      <c r="I35" s="44"/>
      <c r="J35" s="384" t="str">
        <f>IF(A35="","",'Datasheets Glue'!V9)</f>
        <v/>
      </c>
      <c r="K35" s="43"/>
      <c r="L35" s="44"/>
      <c r="M35" s="403" t="str">
        <f>IF(A35="","",'Datasheets Glue'!AC9)</f>
        <v/>
      </c>
      <c r="N35" s="43"/>
      <c r="O35" s="385"/>
      <c r="P35" s="3"/>
      <c r="Q35" s="3"/>
      <c r="R35" s="3"/>
      <c r="S35" s="3"/>
      <c r="T35" s="3"/>
      <c r="U35" s="3"/>
      <c r="V35" s="3"/>
      <c r="W35" s="3"/>
      <c r="X35" s="3"/>
      <c r="Y35" s="3"/>
      <c r="Z35" s="3"/>
    </row>
    <row r="36" ht="12.75" customHeight="1">
      <c r="A36" s="382" t="str">
        <f>IF('Datasheets Glue'!AI5="Your Material 3","",'Datasheets Glue'!AI5)</f>
        <v/>
      </c>
      <c r="B36" s="43"/>
      <c r="C36" s="44"/>
      <c r="D36" s="383" t="str">
        <f>IF(A36="","",'Datasheets Glue'!AM7)</f>
        <v/>
      </c>
      <c r="E36" s="43"/>
      <c r="F36" s="44"/>
      <c r="G36" s="384" t="str">
        <f>IF(A36="","",'Datasheets Glue'!AT7)</f>
        <v/>
      </c>
      <c r="H36" s="43"/>
      <c r="I36" s="44"/>
      <c r="J36" s="384" t="str">
        <f>IF(A36="","",'Datasheets Glue'!AM9)</f>
        <v/>
      </c>
      <c r="K36" s="43"/>
      <c r="L36" s="44"/>
      <c r="M36" s="403" t="str">
        <f>IF(A36="","",'Datasheets Glue'!AT9)</f>
        <v/>
      </c>
      <c r="N36" s="43"/>
      <c r="O36" s="385"/>
      <c r="P36" s="3"/>
      <c r="Q36" s="3"/>
      <c r="R36" s="3"/>
      <c r="S36" s="3"/>
      <c r="T36" s="3"/>
      <c r="U36" s="3"/>
      <c r="V36" s="3"/>
      <c r="W36" s="3"/>
      <c r="X36" s="3"/>
      <c r="Y36" s="3"/>
      <c r="Z36" s="3"/>
    </row>
    <row r="37" ht="12.75" customHeight="1">
      <c r="A37" s="382" t="str">
        <f>IF('Datasheets Glue'!AZ5="Your Material 4","",'Datasheets Glue'!AZ5)</f>
        <v/>
      </c>
      <c r="B37" s="43"/>
      <c r="C37" s="44"/>
      <c r="D37" s="383" t="str">
        <f>IF(A37="","",'Datasheets Glue'!BD7)</f>
        <v/>
      </c>
      <c r="E37" s="43"/>
      <c r="F37" s="44"/>
      <c r="G37" s="384" t="str">
        <f>IF(A37="","",'Datasheets Glue'!BK7)</f>
        <v/>
      </c>
      <c r="H37" s="43"/>
      <c r="I37" s="44"/>
      <c r="J37" s="384" t="str">
        <f>IF(A37="","",'Datasheets Glue'!BD9)</f>
        <v/>
      </c>
      <c r="K37" s="43"/>
      <c r="L37" s="44"/>
      <c r="M37" s="403" t="str">
        <f>IF(A37="","",'Datasheets Glue'!BK9)</f>
        <v/>
      </c>
      <c r="N37" s="43"/>
      <c r="O37" s="385"/>
      <c r="P37" s="3"/>
      <c r="Q37" s="3"/>
      <c r="R37" s="3"/>
      <c r="S37" s="3"/>
      <c r="T37" s="3"/>
      <c r="U37" s="3"/>
      <c r="V37" s="3"/>
      <c r="W37" s="3"/>
      <c r="X37" s="3"/>
      <c r="Y37" s="3"/>
      <c r="Z37" s="3"/>
    </row>
    <row r="38" ht="12.75" customHeight="1">
      <c r="A38" s="382" t="str">
        <f>IF('Datasheets Glue'!BQ5="Your Material 5","",'Datasheets Glue'!BQ5)</f>
        <v/>
      </c>
      <c r="B38" s="43"/>
      <c r="C38" s="44"/>
      <c r="D38" s="383" t="str">
        <f>IF(A38="","",'Datasheets Glue'!BU7)</f>
        <v/>
      </c>
      <c r="E38" s="43"/>
      <c r="F38" s="44"/>
      <c r="G38" s="384" t="str">
        <f>IF(A38="","",'Datasheets Glue'!CB7)</f>
        <v/>
      </c>
      <c r="H38" s="43"/>
      <c r="I38" s="44"/>
      <c r="J38" s="384" t="str">
        <f>IF(A38="","",'Datasheets Glue'!BU9)</f>
        <v/>
      </c>
      <c r="K38" s="43"/>
      <c r="L38" s="44"/>
      <c r="M38" s="403" t="str">
        <f>IF(A38="","",'Datasheets Glue'!CB9)</f>
        <v/>
      </c>
      <c r="N38" s="43"/>
      <c r="O38" s="385"/>
      <c r="P38" s="3"/>
      <c r="Q38" s="3"/>
      <c r="R38" s="3"/>
      <c r="S38" s="3"/>
      <c r="T38" s="3"/>
      <c r="U38" s="3"/>
      <c r="V38" s="3"/>
      <c r="W38" s="3"/>
      <c r="X38" s="3"/>
      <c r="Y38" s="3"/>
      <c r="Z38" s="3"/>
    </row>
    <row r="39" ht="12.75" customHeight="1">
      <c r="A39" s="382" t="str">
        <f>IF('Datasheets Glue'!CH5="Your Material 6","",'Datasheets Glue'!CH5)</f>
        <v/>
      </c>
      <c r="B39" s="43"/>
      <c r="C39" s="44"/>
      <c r="D39" s="383" t="str">
        <f>IF(A39="","",'Datasheets Glue'!CL7)</f>
        <v/>
      </c>
      <c r="E39" s="43"/>
      <c r="F39" s="44"/>
      <c r="G39" s="384" t="str">
        <f>IF(A39="","",'Datasheets Glue'!CS7)</f>
        <v/>
      </c>
      <c r="H39" s="43"/>
      <c r="I39" s="44"/>
      <c r="J39" s="384" t="str">
        <f>IF(A39="","",'Datasheets Glue'!CL9)</f>
        <v/>
      </c>
      <c r="K39" s="43"/>
      <c r="L39" s="44"/>
      <c r="M39" s="403" t="str">
        <f>IF(A39="","",'Datasheets Glue'!CS9)</f>
        <v/>
      </c>
      <c r="N39" s="43"/>
      <c r="O39" s="385"/>
      <c r="P39" s="3"/>
      <c r="Q39" s="3"/>
      <c r="R39" s="3"/>
      <c r="S39" s="3"/>
      <c r="T39" s="3"/>
      <c r="U39" s="3"/>
      <c r="V39" s="3"/>
      <c r="W39" s="3"/>
      <c r="X39" s="3"/>
      <c r="Y39" s="3"/>
      <c r="Z39" s="3"/>
    </row>
    <row r="40" ht="12.75" customHeight="1">
      <c r="A40" s="386" t="str">
        <f>IF('Datasheets Glue'!CY5="Your Material 7","",'Datasheets Glue'!CY5)</f>
        <v/>
      </c>
      <c r="B40" s="272"/>
      <c r="C40" s="273"/>
      <c r="D40" s="387" t="str">
        <f>IF(A40="","",'Datasheets Glue'!DC7)</f>
        <v/>
      </c>
      <c r="E40" s="272"/>
      <c r="F40" s="273"/>
      <c r="G40" s="388" t="str">
        <f>IF(A40="","",'Datasheets Glue'!DJ7)</f>
        <v/>
      </c>
      <c r="H40" s="272"/>
      <c r="I40" s="273"/>
      <c r="J40" s="384" t="str">
        <f>IF(A40="","",'Datasheets Glue'!DC9)</f>
        <v/>
      </c>
      <c r="K40" s="43"/>
      <c r="L40" s="44"/>
      <c r="M40" s="403" t="str">
        <f>IF(A40="","",'Datasheets Glue'!DJ9)</f>
        <v/>
      </c>
      <c r="N40" s="43"/>
      <c r="O40" s="385"/>
      <c r="P40" s="3"/>
      <c r="Q40" s="3"/>
      <c r="R40" s="3"/>
      <c r="S40" s="3"/>
      <c r="T40" s="3"/>
      <c r="U40" s="3"/>
      <c r="V40" s="3"/>
      <c r="W40" s="3"/>
      <c r="X40" s="3"/>
      <c r="Y40" s="3"/>
      <c r="Z40" s="3"/>
    </row>
    <row r="41" ht="12.75" customHeight="1">
      <c r="A41" s="390" t="str">
        <f>IF('Datasheets Glue'!DP5="Your Material 8","",'Datasheets Glue'!DP5)</f>
        <v/>
      </c>
      <c r="B41" s="182"/>
      <c r="C41" s="183"/>
      <c r="D41" s="391" t="str">
        <f>IF(A41="","",'Datasheets Glue'!DT7)</f>
        <v/>
      </c>
      <c r="E41" s="182"/>
      <c r="F41" s="183"/>
      <c r="G41" s="392" t="str">
        <f>IF(A41="","",'Datasheets Glue'!EA7)</f>
        <v/>
      </c>
      <c r="H41" s="182"/>
      <c r="I41" s="183"/>
      <c r="J41" s="392" t="str">
        <f>IF(A41="","",'Datasheets Glue'!DT9)</f>
        <v/>
      </c>
      <c r="K41" s="182"/>
      <c r="L41" s="183"/>
      <c r="M41" s="404" t="str">
        <f>IF(A41="","",'Datasheets Glue'!EA9)</f>
        <v/>
      </c>
      <c r="N41" s="182"/>
      <c r="O41" s="39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4">
    <mergeCell ref="A14:C14"/>
    <mergeCell ref="D14:F14"/>
    <mergeCell ref="G14:I14"/>
    <mergeCell ref="J14:L14"/>
    <mergeCell ref="A15:C15"/>
    <mergeCell ref="D15:F15"/>
    <mergeCell ref="G15:I15"/>
    <mergeCell ref="J15:L15"/>
    <mergeCell ref="A18:L19"/>
    <mergeCell ref="A20:C20"/>
    <mergeCell ref="D20:F20"/>
    <mergeCell ref="G20:I20"/>
    <mergeCell ref="J20:L20"/>
    <mergeCell ref="M20:O20"/>
    <mergeCell ref="A1:O1"/>
    <mergeCell ref="D3:H3"/>
    <mergeCell ref="L3:O3"/>
    <mergeCell ref="A5:L6"/>
    <mergeCell ref="D7:F7"/>
    <mergeCell ref="G7:I7"/>
    <mergeCell ref="J7:L7"/>
    <mergeCell ref="G9:I9"/>
    <mergeCell ref="J9:L9"/>
    <mergeCell ref="A7:C7"/>
    <mergeCell ref="A8:C8"/>
    <mergeCell ref="D8:F8"/>
    <mergeCell ref="G8:I8"/>
    <mergeCell ref="J8:L8"/>
    <mergeCell ref="A9:C9"/>
    <mergeCell ref="D9:F9"/>
    <mergeCell ref="A10:C10"/>
    <mergeCell ref="D10:F10"/>
    <mergeCell ref="G10:I10"/>
    <mergeCell ref="J10:L10"/>
    <mergeCell ref="D11:F11"/>
    <mergeCell ref="G11:I11"/>
    <mergeCell ref="J11:L11"/>
    <mergeCell ref="G13:I13"/>
    <mergeCell ref="J13:L13"/>
    <mergeCell ref="A11:C11"/>
    <mergeCell ref="A12:C12"/>
    <mergeCell ref="D12:F12"/>
    <mergeCell ref="G12:I12"/>
    <mergeCell ref="J12:L12"/>
    <mergeCell ref="A13:C13"/>
    <mergeCell ref="D13:F13"/>
    <mergeCell ref="G24:I24"/>
    <mergeCell ref="J24:L24"/>
    <mergeCell ref="J34:L34"/>
    <mergeCell ref="M34:O34"/>
    <mergeCell ref="J35:L35"/>
    <mergeCell ref="M35:O35"/>
    <mergeCell ref="J36:L36"/>
    <mergeCell ref="M36:O36"/>
    <mergeCell ref="D34:F34"/>
    <mergeCell ref="G34:I34"/>
    <mergeCell ref="A35:C35"/>
    <mergeCell ref="D35:F35"/>
    <mergeCell ref="G35:I35"/>
    <mergeCell ref="D36:F36"/>
    <mergeCell ref="G36:I36"/>
    <mergeCell ref="J38:L38"/>
    <mergeCell ref="M38:O38"/>
    <mergeCell ref="A36:C36"/>
    <mergeCell ref="A37:C37"/>
    <mergeCell ref="D37:F37"/>
    <mergeCell ref="G37:I37"/>
    <mergeCell ref="J37:L37"/>
    <mergeCell ref="M37:O37"/>
    <mergeCell ref="A38:C38"/>
    <mergeCell ref="G41:I41"/>
    <mergeCell ref="J41:L41"/>
    <mergeCell ref="A40:C40"/>
    <mergeCell ref="D40:F40"/>
    <mergeCell ref="G40:I40"/>
    <mergeCell ref="J40:L40"/>
    <mergeCell ref="M40:O40"/>
    <mergeCell ref="A41:C41"/>
    <mergeCell ref="D41:F41"/>
    <mergeCell ref="M41:O41"/>
    <mergeCell ref="A21:C21"/>
    <mergeCell ref="D21:F21"/>
    <mergeCell ref="G21:I21"/>
    <mergeCell ref="J21:L21"/>
    <mergeCell ref="D22:F22"/>
    <mergeCell ref="G22:I22"/>
    <mergeCell ref="J22:L22"/>
    <mergeCell ref="A22:C22"/>
    <mergeCell ref="A23:C23"/>
    <mergeCell ref="D23:F23"/>
    <mergeCell ref="G23:I23"/>
    <mergeCell ref="J23:L23"/>
    <mergeCell ref="A24:C24"/>
    <mergeCell ref="D24:F24"/>
    <mergeCell ref="A25:C25"/>
    <mergeCell ref="D25:F25"/>
    <mergeCell ref="G25:I25"/>
    <mergeCell ref="J25:L25"/>
    <mergeCell ref="D26:F26"/>
    <mergeCell ref="G26:I26"/>
    <mergeCell ref="J26:L26"/>
    <mergeCell ref="G28:I28"/>
    <mergeCell ref="J28:L28"/>
    <mergeCell ref="A26:C26"/>
    <mergeCell ref="A27:C27"/>
    <mergeCell ref="D27:F27"/>
    <mergeCell ref="G27:I27"/>
    <mergeCell ref="J27:L27"/>
    <mergeCell ref="A28:C28"/>
    <mergeCell ref="D28:F28"/>
    <mergeCell ref="A31:O32"/>
    <mergeCell ref="A33:C33"/>
    <mergeCell ref="D33:F33"/>
    <mergeCell ref="G33:I33"/>
    <mergeCell ref="J33:L33"/>
    <mergeCell ref="M33:O33"/>
    <mergeCell ref="A34:C34"/>
    <mergeCell ref="D38:F38"/>
    <mergeCell ref="G38:I38"/>
    <mergeCell ref="A39:C39"/>
    <mergeCell ref="D39:F39"/>
    <mergeCell ref="G39:I39"/>
    <mergeCell ref="J39:L39"/>
    <mergeCell ref="M39:O39"/>
  </mergeCells>
  <conditionalFormatting sqref="A8:A15 D8:D15">
    <cfRule type="expression" dxfId="18" priority="1">
      <formula>A8&lt;&gt;""</formula>
    </cfRule>
  </conditionalFormatting>
  <conditionalFormatting sqref="A21:A28 D21:D28">
    <cfRule type="expression" dxfId="18" priority="2">
      <formula>A21&lt;&gt;""</formula>
    </cfRule>
  </conditionalFormatting>
  <conditionalFormatting sqref="A34:A41 D34:D41">
    <cfRule type="expression" dxfId="18" priority="3">
      <formula>A34&lt;&gt;""</formula>
    </cfRule>
  </conditionalFormatting>
  <conditionalFormatting sqref="G8:G15">
    <cfRule type="cellIs" dxfId="15" priority="4" operator="equal">
      <formula>"N/A"</formula>
    </cfRule>
  </conditionalFormatting>
  <conditionalFormatting sqref="G8:G15">
    <cfRule type="cellIs" dxfId="16" priority="5" operator="equal">
      <formula>"No"</formula>
    </cfRule>
  </conditionalFormatting>
  <conditionalFormatting sqref="G8:G15">
    <cfRule type="cellIs" dxfId="17" priority="6" operator="equal">
      <formula>"YES"</formula>
    </cfRule>
  </conditionalFormatting>
  <conditionalFormatting sqref="G21:G28">
    <cfRule type="cellIs" dxfId="15" priority="7" operator="equal">
      <formula>"N/A"</formula>
    </cfRule>
  </conditionalFormatting>
  <conditionalFormatting sqref="G21:G28">
    <cfRule type="cellIs" dxfId="16" priority="8" operator="equal">
      <formula>"No"</formula>
    </cfRule>
  </conditionalFormatting>
  <conditionalFormatting sqref="G21:G28">
    <cfRule type="cellIs" dxfId="17" priority="9" operator="equal">
      <formula>"YES"</formula>
    </cfRule>
  </conditionalFormatting>
  <conditionalFormatting sqref="G34:G41">
    <cfRule type="cellIs" dxfId="15" priority="10" operator="equal">
      <formula>"N/A"</formula>
    </cfRule>
  </conditionalFormatting>
  <conditionalFormatting sqref="G34:G41">
    <cfRule type="cellIs" dxfId="16" priority="11" operator="equal">
      <formula>"No"</formula>
    </cfRule>
  </conditionalFormatting>
  <conditionalFormatting sqref="G34:G41">
    <cfRule type="cellIs" dxfId="17" priority="12" operator="equal">
      <formula>"YES"</formula>
    </cfRule>
  </conditionalFormatting>
  <conditionalFormatting sqref="J8:J15">
    <cfRule type="cellIs" dxfId="15" priority="13" operator="equal">
      <formula>"Performed own test"</formula>
    </cfRule>
  </conditionalFormatting>
  <conditionalFormatting sqref="J8:J15">
    <cfRule type="cellIs" dxfId="16" priority="14" operator="equal">
      <formula>"No"</formula>
    </cfRule>
  </conditionalFormatting>
  <conditionalFormatting sqref="J8:J15">
    <cfRule type="cellIs" dxfId="17" priority="15" operator="equal">
      <formula>"YES"</formula>
    </cfRule>
  </conditionalFormatting>
  <conditionalFormatting sqref="J21:J28">
    <cfRule type="cellIs" dxfId="15" priority="16" operator="equal">
      <formula>"Performed own test"</formula>
    </cfRule>
  </conditionalFormatting>
  <conditionalFormatting sqref="J21:J28">
    <cfRule type="cellIs" dxfId="16" priority="17" operator="equal">
      <formula>"No"</formula>
    </cfRule>
  </conditionalFormatting>
  <conditionalFormatting sqref="J21:J28">
    <cfRule type="cellIs" dxfId="17" priority="18" operator="equal">
      <formula>"YES"</formula>
    </cfRule>
  </conditionalFormatting>
  <conditionalFormatting sqref="J34:J41">
    <cfRule type="cellIs" dxfId="15" priority="19" operator="equal">
      <formula>"Performed own test"</formula>
    </cfRule>
  </conditionalFormatting>
  <conditionalFormatting sqref="J34:J41">
    <cfRule type="cellIs" dxfId="16" priority="20" operator="equal">
      <formula>"No"</formula>
    </cfRule>
  </conditionalFormatting>
  <conditionalFormatting sqref="J34:J41">
    <cfRule type="cellIs" dxfId="17" priority="21" operator="equal">
      <formula>"YES"</formula>
    </cfRule>
  </conditionalFormatting>
  <hyperlinks>
    <hyperlink display="Link to guidance notes" location="'EV5.5.3 Guidance Notes'!A1" ref="L30"/>
  </hyperlinks>
  <printOptions/>
  <pageMargins bottom="0.75" footer="0.0" header="0.0" left="0.7" right="0.7" top="0.75"/>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66"/>
    <pageSetUpPr/>
  </sheetPr>
  <sheetViews>
    <sheetView workbookViewId="0"/>
  </sheetViews>
  <sheetFormatPr customHeight="1" defaultColWidth="14.43" defaultRowHeight="15.0"/>
  <cols>
    <col customWidth="1" min="1" max="51" width="5.0"/>
  </cols>
  <sheetData>
    <row r="1" ht="12.75" customHeight="1">
      <c r="A1" s="113" t="str">
        <f>CONCATENATE(Read_Me!A1," FS ASES ",Read_Me!B1," - EV5.5.8 Segment")</f>
        <v>2025 FS ASES V1.1 - EV5.5.8 Segment</v>
      </c>
      <c r="B1" s="114"/>
      <c r="C1" s="114"/>
      <c r="D1" s="114"/>
      <c r="E1" s="114"/>
      <c r="F1" s="114"/>
      <c r="G1" s="114"/>
      <c r="H1" s="114"/>
      <c r="I1" s="114"/>
      <c r="J1" s="114"/>
      <c r="K1" s="114"/>
      <c r="L1" s="114"/>
      <c r="M1" s="114"/>
      <c r="N1" s="114"/>
      <c r="O1" s="114"/>
      <c r="P1" s="114"/>
      <c r="Q1" s="115"/>
      <c r="R1" s="405"/>
      <c r="S1" s="406"/>
      <c r="T1" s="406"/>
      <c r="U1" s="406"/>
      <c r="V1" s="406"/>
      <c r="W1" s="406"/>
      <c r="X1" s="406"/>
      <c r="Y1" s="406"/>
      <c r="Z1" s="406"/>
      <c r="AA1" s="406"/>
      <c r="AB1" s="406"/>
      <c r="AC1" s="406"/>
      <c r="AD1" s="406"/>
      <c r="AE1" s="406"/>
      <c r="AF1" s="406"/>
      <c r="AG1" s="406"/>
      <c r="AH1" s="407"/>
      <c r="AI1" s="405"/>
      <c r="AJ1" s="406"/>
      <c r="AK1" s="406"/>
      <c r="AL1" s="406"/>
      <c r="AM1" s="406"/>
      <c r="AN1" s="406"/>
      <c r="AO1" s="406"/>
      <c r="AP1" s="406"/>
      <c r="AQ1" s="406"/>
      <c r="AR1" s="406"/>
      <c r="AS1" s="406"/>
      <c r="AT1" s="406"/>
      <c r="AU1" s="406"/>
      <c r="AV1" s="406"/>
      <c r="AW1" s="406"/>
      <c r="AX1" s="406"/>
      <c r="AY1" s="407"/>
    </row>
    <row r="2" ht="12.75" customHeight="1">
      <c r="A2" s="117"/>
      <c r="B2" s="2"/>
      <c r="C2" s="2"/>
      <c r="D2" s="2"/>
      <c r="E2" s="2"/>
      <c r="F2" s="2"/>
      <c r="G2" s="2"/>
      <c r="H2" s="2"/>
      <c r="I2" s="2"/>
      <c r="J2" s="2"/>
      <c r="K2" s="2"/>
      <c r="L2" s="2"/>
      <c r="M2" s="2"/>
      <c r="N2" s="2"/>
      <c r="O2" s="2"/>
      <c r="P2" s="2"/>
      <c r="Q2" s="2"/>
      <c r="R2" s="117"/>
      <c r="S2" s="408" t="s">
        <v>369</v>
      </c>
      <c r="T2" s="35"/>
      <c r="U2" s="35"/>
      <c r="V2" s="35"/>
      <c r="W2" s="35"/>
      <c r="X2" s="35"/>
      <c r="Y2" s="35"/>
      <c r="Z2" s="35"/>
      <c r="AA2" s="35"/>
      <c r="AB2" s="35"/>
      <c r="AC2" s="35"/>
      <c r="AD2" s="35"/>
      <c r="AE2" s="36"/>
      <c r="AF2" s="409"/>
      <c r="AG2" s="44"/>
      <c r="AH2" s="40"/>
      <c r="AI2" s="117"/>
      <c r="AJ2" s="2"/>
      <c r="AK2" s="2"/>
      <c r="AL2" s="2"/>
      <c r="AM2" s="2"/>
      <c r="AN2" s="2"/>
      <c r="AO2" s="2"/>
      <c r="AP2" s="2"/>
      <c r="AQ2" s="2"/>
      <c r="AR2" s="2"/>
      <c r="AS2" s="2"/>
      <c r="AT2" s="2"/>
      <c r="AU2" s="2"/>
      <c r="AV2" s="2"/>
      <c r="AW2" s="2"/>
      <c r="AX2" s="2"/>
      <c r="AY2" s="40"/>
    </row>
    <row r="3" ht="12.75" customHeight="1">
      <c r="A3" s="117" t="s">
        <v>32</v>
      </c>
      <c r="B3" s="2"/>
      <c r="C3" s="2"/>
      <c r="D3" s="118" t="str">
        <f>IF('Cover Sheet'!D15:J15&gt;0,'Cover Sheet'!D15:J15,"")</f>
        <v>École Centrale de Lyon</v>
      </c>
      <c r="E3" s="119"/>
      <c r="F3" s="119"/>
      <c r="G3" s="119"/>
      <c r="H3" s="119"/>
      <c r="I3" s="120"/>
      <c r="J3" s="2" t="s">
        <v>34</v>
      </c>
      <c r="K3" s="2"/>
      <c r="L3" s="2"/>
      <c r="M3" s="2"/>
      <c r="N3" s="118" t="str">
        <f>IF('Cover Sheet'!O15&gt;0,'Cover Sheet'!O15,"")</f>
        <v>81, FSCH/FSS/FSF</v>
      </c>
      <c r="O3" s="119"/>
      <c r="P3" s="119"/>
      <c r="Q3" s="120"/>
      <c r="R3" s="117"/>
      <c r="S3" s="59"/>
      <c r="T3" s="60"/>
      <c r="U3" s="60"/>
      <c r="V3" s="60"/>
      <c r="W3" s="60"/>
      <c r="X3" s="60"/>
      <c r="Y3" s="60"/>
      <c r="Z3" s="60"/>
      <c r="AA3" s="60"/>
      <c r="AB3" s="60"/>
      <c r="AC3" s="60"/>
      <c r="AD3" s="60"/>
      <c r="AE3" s="94"/>
      <c r="AF3" s="2"/>
      <c r="AG3" s="2"/>
      <c r="AH3" s="40"/>
      <c r="AI3" s="117"/>
      <c r="AJ3" s="2"/>
      <c r="AK3" s="2"/>
      <c r="AL3" s="2"/>
      <c r="AM3" s="2"/>
      <c r="AN3" s="2"/>
      <c r="AO3" s="2"/>
      <c r="AP3" s="2"/>
      <c r="AQ3" s="2"/>
      <c r="AR3" s="2"/>
      <c r="AS3" s="2"/>
      <c r="AT3" s="2"/>
      <c r="AU3" s="2"/>
      <c r="AV3" s="2"/>
      <c r="AW3" s="2"/>
      <c r="AX3" s="2"/>
      <c r="AY3" s="40"/>
    </row>
    <row r="4" ht="12.75" customHeight="1">
      <c r="A4" s="117"/>
      <c r="B4" s="2"/>
      <c r="C4" s="2"/>
      <c r="D4" s="2"/>
      <c r="E4" s="2"/>
      <c r="F4" s="2"/>
      <c r="G4" s="2"/>
      <c r="H4" s="2"/>
      <c r="I4" s="2"/>
      <c r="J4" s="2"/>
      <c r="K4" s="2"/>
      <c r="L4" s="2"/>
      <c r="M4" s="2"/>
      <c r="N4" s="2"/>
      <c r="O4" s="2"/>
      <c r="P4" s="2"/>
      <c r="Q4" s="2"/>
      <c r="R4" s="117"/>
      <c r="S4" s="410" t="str">
        <f>IF(AF2="Yes","--&gt; Show mechanical properties at 60 °C in the materials section!","")</f>
        <v/>
      </c>
      <c r="T4" s="272"/>
      <c r="U4" s="272"/>
      <c r="V4" s="272"/>
      <c r="W4" s="272"/>
      <c r="X4" s="272"/>
      <c r="Y4" s="272"/>
      <c r="Z4" s="272"/>
      <c r="AA4" s="272"/>
      <c r="AB4" s="272"/>
      <c r="AC4" s="272"/>
      <c r="AD4" s="272"/>
      <c r="AE4" s="337"/>
      <c r="AF4" s="2"/>
      <c r="AG4" s="2"/>
      <c r="AH4" s="40"/>
      <c r="AI4" s="117"/>
      <c r="AJ4" s="2"/>
      <c r="AK4" s="2"/>
      <c r="AL4" s="2"/>
      <c r="AM4" s="2"/>
      <c r="AN4" s="2"/>
      <c r="AO4" s="2"/>
      <c r="AP4" s="2"/>
      <c r="AQ4" s="2"/>
      <c r="AR4" s="2"/>
      <c r="AS4" s="2"/>
      <c r="AT4" s="2"/>
      <c r="AU4" s="2"/>
      <c r="AV4" s="2"/>
      <c r="AW4" s="2"/>
      <c r="AX4" s="2"/>
      <c r="AY4" s="40"/>
    </row>
    <row r="5" ht="12.75" customHeight="1">
      <c r="A5" s="405"/>
      <c r="B5" s="406"/>
      <c r="C5" s="406"/>
      <c r="D5" s="406"/>
      <c r="E5" s="406"/>
      <c r="F5" s="406"/>
      <c r="G5" s="406"/>
      <c r="H5" s="406"/>
      <c r="I5" s="406"/>
      <c r="J5" s="406"/>
      <c r="K5" s="406"/>
      <c r="L5" s="406"/>
      <c r="M5" s="406"/>
      <c r="N5" s="406"/>
      <c r="O5" s="406"/>
      <c r="P5" s="406"/>
      <c r="Q5" s="407"/>
      <c r="R5" s="2"/>
      <c r="S5" s="2"/>
      <c r="T5" s="2"/>
      <c r="U5" s="2"/>
      <c r="V5" s="2"/>
      <c r="W5" s="2"/>
      <c r="X5" s="2"/>
      <c r="Y5" s="2"/>
      <c r="Z5" s="2"/>
      <c r="AA5" s="2"/>
      <c r="AB5" s="2"/>
      <c r="AC5" s="2"/>
      <c r="AD5" s="2"/>
      <c r="AE5" s="2"/>
      <c r="AF5" s="2"/>
      <c r="AG5" s="2"/>
      <c r="AH5" s="40"/>
      <c r="AI5" s="117"/>
      <c r="AJ5" s="2"/>
      <c r="AK5" s="2"/>
      <c r="AL5" s="2"/>
      <c r="AM5" s="2"/>
      <c r="AN5" s="2"/>
      <c r="AO5" s="2"/>
      <c r="AP5" s="2"/>
      <c r="AQ5" s="2"/>
      <c r="AR5" s="2"/>
      <c r="AS5" s="2"/>
      <c r="AT5" s="2"/>
      <c r="AU5" s="2"/>
      <c r="AV5" s="2"/>
      <c r="AW5" s="2"/>
      <c r="AX5" s="2"/>
      <c r="AY5" s="40"/>
    </row>
    <row r="6" ht="12.75" customHeight="1">
      <c r="A6" s="117"/>
      <c r="B6" s="2" t="s">
        <v>370</v>
      </c>
      <c r="C6" s="2"/>
      <c r="D6" s="2"/>
      <c r="E6" s="2"/>
      <c r="F6" s="2"/>
      <c r="G6" s="2"/>
      <c r="H6" s="2"/>
      <c r="I6" s="2"/>
      <c r="J6" s="2"/>
      <c r="K6" s="2"/>
      <c r="L6" s="2"/>
      <c r="M6" s="2"/>
      <c r="N6" s="2"/>
      <c r="O6" s="2"/>
      <c r="P6" s="2"/>
      <c r="Q6" s="40"/>
      <c r="R6" s="2"/>
      <c r="S6" s="411" t="s">
        <v>371</v>
      </c>
      <c r="T6" s="412"/>
      <c r="U6" s="412"/>
      <c r="V6" s="412"/>
      <c r="W6" s="412"/>
      <c r="X6" s="412"/>
      <c r="Y6" s="412"/>
      <c r="Z6" s="412"/>
      <c r="AA6" s="412"/>
      <c r="AB6" s="412"/>
      <c r="AC6" s="412"/>
      <c r="AD6" s="412"/>
      <c r="AE6" s="413"/>
      <c r="AF6" s="301" t="s">
        <v>55</v>
      </c>
      <c r="AG6" s="44"/>
      <c r="AH6" s="40"/>
      <c r="AI6" s="117"/>
      <c r="AJ6" s="2"/>
      <c r="AK6" s="2"/>
      <c r="AL6" s="2"/>
      <c r="AM6" s="2"/>
      <c r="AN6" s="2"/>
      <c r="AO6" s="2"/>
      <c r="AP6" s="2"/>
      <c r="AQ6" s="2"/>
      <c r="AR6" s="2"/>
      <c r="AS6" s="2"/>
      <c r="AT6" s="2"/>
      <c r="AU6" s="2"/>
      <c r="AV6" s="2"/>
      <c r="AW6" s="2"/>
      <c r="AX6" s="2"/>
      <c r="AY6" s="40"/>
    </row>
    <row r="7" ht="12.75" customHeight="1">
      <c r="A7" s="117"/>
      <c r="B7" s="2" t="s">
        <v>372</v>
      </c>
      <c r="C7" s="2"/>
      <c r="D7" s="2"/>
      <c r="E7" s="2"/>
      <c r="F7" s="2"/>
      <c r="G7" s="2"/>
      <c r="H7" s="2"/>
      <c r="I7" s="2"/>
      <c r="J7" s="2"/>
      <c r="K7" s="2"/>
      <c r="L7" s="2"/>
      <c r="M7" s="2"/>
      <c r="N7" s="2"/>
      <c r="O7" s="2"/>
      <c r="P7" s="2"/>
      <c r="Q7" s="40"/>
      <c r="R7" s="2"/>
      <c r="S7" s="414" t="str">
        <f>IF(AF6="Yes","--&gt; Show mechanical properties at 60 °C in the material overview and apply T3.2.8!","")</f>
        <v/>
      </c>
      <c r="T7" s="35"/>
      <c r="U7" s="35"/>
      <c r="V7" s="35"/>
      <c r="W7" s="35"/>
      <c r="X7" s="35"/>
      <c r="Y7" s="35"/>
      <c r="Z7" s="35"/>
      <c r="AA7" s="35"/>
      <c r="AB7" s="35"/>
      <c r="AC7" s="35"/>
      <c r="AD7" s="35"/>
      <c r="AE7" s="370"/>
      <c r="AF7" s="2"/>
      <c r="AG7" s="2"/>
      <c r="AH7" s="40"/>
      <c r="AI7" s="117"/>
      <c r="AJ7" s="2"/>
      <c r="AK7" s="2"/>
      <c r="AL7" s="2"/>
      <c r="AM7" s="2"/>
      <c r="AN7" s="2"/>
      <c r="AO7" s="2"/>
      <c r="AP7" s="2"/>
      <c r="AQ7" s="2"/>
      <c r="AR7" s="2"/>
      <c r="AS7" s="2"/>
      <c r="AT7" s="2"/>
      <c r="AU7" s="2"/>
      <c r="AV7" s="2"/>
      <c r="AW7" s="2"/>
      <c r="AX7" s="2"/>
      <c r="AY7" s="40"/>
    </row>
    <row r="8" ht="12.75" customHeight="1">
      <c r="A8" s="117"/>
      <c r="B8" s="3"/>
      <c r="C8" s="2"/>
      <c r="D8" s="2"/>
      <c r="E8" s="2"/>
      <c r="F8" s="2"/>
      <c r="G8" s="2"/>
      <c r="H8" s="2"/>
      <c r="I8" s="2"/>
      <c r="J8" s="2"/>
      <c r="K8" s="2"/>
      <c r="L8" s="2"/>
      <c r="M8" s="2"/>
      <c r="N8" s="2"/>
      <c r="O8" s="2"/>
      <c r="P8" s="2"/>
      <c r="Q8" s="40"/>
      <c r="R8" s="2"/>
      <c r="S8" s="7"/>
      <c r="T8" s="8"/>
      <c r="U8" s="8"/>
      <c r="V8" s="8"/>
      <c r="W8" s="8"/>
      <c r="X8" s="8"/>
      <c r="Y8" s="8"/>
      <c r="Z8" s="8"/>
      <c r="AA8" s="8"/>
      <c r="AB8" s="8"/>
      <c r="AC8" s="8"/>
      <c r="AD8" s="8"/>
      <c r="AE8" s="9"/>
      <c r="AF8" s="2"/>
      <c r="AG8" s="2"/>
      <c r="AH8" s="40"/>
      <c r="AI8" s="117"/>
      <c r="AJ8" s="2"/>
      <c r="AK8" s="2"/>
      <c r="AL8" s="2"/>
      <c r="AM8" s="2"/>
      <c r="AN8" s="2"/>
      <c r="AO8" s="2"/>
      <c r="AP8" s="2"/>
      <c r="AQ8" s="2"/>
      <c r="AR8" s="2"/>
      <c r="AS8" s="2"/>
      <c r="AT8" s="2"/>
      <c r="AU8" s="2"/>
      <c r="AV8" s="2"/>
      <c r="AW8" s="2"/>
      <c r="AX8" s="2"/>
      <c r="AY8" s="40"/>
    </row>
    <row r="9" ht="12.75" customHeight="1">
      <c r="A9" s="117"/>
      <c r="B9" s="2" t="s">
        <v>373</v>
      </c>
      <c r="C9" s="2"/>
      <c r="D9" s="2"/>
      <c r="E9" s="2"/>
      <c r="F9" s="2"/>
      <c r="G9" s="2"/>
      <c r="H9" s="2"/>
      <c r="I9" s="2"/>
      <c r="J9" s="2"/>
      <c r="K9" s="2"/>
      <c r="L9" s="2"/>
      <c r="M9" s="399" t="s">
        <v>364</v>
      </c>
      <c r="N9" s="2"/>
      <c r="O9" s="2"/>
      <c r="P9" s="2"/>
      <c r="Q9" s="40"/>
      <c r="R9" s="2"/>
      <c r="S9" s="2"/>
      <c r="T9" s="2"/>
      <c r="U9" s="2"/>
      <c r="V9" s="2"/>
      <c r="W9" s="2"/>
      <c r="X9" s="2"/>
      <c r="Y9" s="2"/>
      <c r="Z9" s="2"/>
      <c r="AA9" s="2"/>
      <c r="AB9" s="2"/>
      <c r="AC9" s="2"/>
      <c r="AD9" s="2"/>
      <c r="AE9" s="2"/>
      <c r="AF9" s="2"/>
      <c r="AG9" s="2"/>
      <c r="AH9" s="40"/>
      <c r="AI9" s="117"/>
      <c r="AJ9" s="2"/>
      <c r="AK9" s="2"/>
      <c r="AL9" s="2"/>
      <c r="AM9" s="2"/>
      <c r="AN9" s="2"/>
      <c r="AO9" s="2"/>
      <c r="AP9" s="2"/>
      <c r="AQ9" s="2"/>
      <c r="AR9" s="2"/>
      <c r="AS9" s="2"/>
      <c r="AT9" s="2"/>
      <c r="AU9" s="2"/>
      <c r="AV9" s="2"/>
      <c r="AW9" s="2"/>
      <c r="AX9" s="2"/>
      <c r="AY9" s="40"/>
    </row>
    <row r="10" ht="12.75" customHeight="1">
      <c r="A10" s="117"/>
      <c r="B10" s="2"/>
      <c r="C10" s="2"/>
      <c r="D10" s="2"/>
      <c r="E10" s="2"/>
      <c r="F10" s="2"/>
      <c r="G10" s="2"/>
      <c r="H10" s="2"/>
      <c r="I10" s="2"/>
      <c r="J10" s="2"/>
      <c r="K10" s="2"/>
      <c r="L10" s="2"/>
      <c r="M10" s="109" t="s">
        <v>92</v>
      </c>
      <c r="N10" s="2"/>
      <c r="O10" s="2"/>
      <c r="P10" s="2"/>
      <c r="Q10" s="40"/>
      <c r="R10" s="2"/>
      <c r="S10" s="2"/>
      <c r="T10" s="2"/>
      <c r="U10" s="2"/>
      <c r="V10" s="2"/>
      <c r="W10" s="2"/>
      <c r="X10" s="2"/>
      <c r="Y10" s="2"/>
      <c r="Z10" s="2"/>
      <c r="AA10" s="2"/>
      <c r="AB10" s="2"/>
      <c r="AC10" s="2"/>
      <c r="AD10" s="2"/>
      <c r="AE10" s="2"/>
      <c r="AF10" s="2"/>
      <c r="AG10" s="2"/>
      <c r="AH10" s="40"/>
      <c r="AI10" s="117"/>
      <c r="AJ10" s="2"/>
      <c r="AK10" s="2"/>
      <c r="AL10" s="2"/>
      <c r="AM10" s="2"/>
      <c r="AN10" s="2"/>
      <c r="AO10" s="2"/>
      <c r="AP10" s="2"/>
      <c r="AQ10" s="2"/>
      <c r="AR10" s="2"/>
      <c r="AS10" s="2"/>
      <c r="AT10" s="2"/>
      <c r="AU10" s="2"/>
      <c r="AV10" s="2"/>
      <c r="AW10" s="2"/>
      <c r="AX10" s="2"/>
      <c r="AY10" s="40"/>
    </row>
    <row r="11" ht="12.75" customHeight="1">
      <c r="A11" s="39"/>
      <c r="B11" s="30"/>
      <c r="C11" s="30"/>
      <c r="D11" s="30"/>
      <c r="E11" s="30"/>
      <c r="F11" s="30"/>
      <c r="G11" s="30"/>
      <c r="H11" s="30"/>
      <c r="I11" s="30"/>
      <c r="J11" s="30"/>
      <c r="K11" s="30"/>
      <c r="L11" s="30"/>
      <c r="M11" s="30"/>
      <c r="N11" s="30"/>
      <c r="O11" s="30"/>
      <c r="P11" s="30"/>
      <c r="Q11" s="415"/>
      <c r="R11" s="30"/>
      <c r="S11" s="30"/>
      <c r="T11" s="30"/>
      <c r="U11" s="30"/>
      <c r="V11" s="30"/>
      <c r="W11" s="30"/>
      <c r="X11" s="30"/>
      <c r="Y11" s="30"/>
      <c r="Z11" s="30"/>
      <c r="AA11" s="30"/>
      <c r="AB11" s="30"/>
      <c r="AC11" s="30"/>
      <c r="AD11" s="30"/>
      <c r="AE11" s="30"/>
      <c r="AF11" s="30"/>
      <c r="AG11" s="30"/>
      <c r="AH11" s="415"/>
      <c r="AI11" s="39"/>
      <c r="AJ11" s="30"/>
      <c r="AK11" s="30"/>
      <c r="AL11" s="30"/>
      <c r="AM11" s="30"/>
      <c r="AN11" s="30"/>
      <c r="AO11" s="30"/>
      <c r="AP11" s="30"/>
      <c r="AQ11" s="30"/>
      <c r="AR11" s="30"/>
      <c r="AS11" s="30"/>
      <c r="AT11" s="30"/>
      <c r="AU11" s="30"/>
      <c r="AV11" s="30"/>
      <c r="AW11" s="30"/>
      <c r="AX11" s="30"/>
      <c r="AY11" s="415"/>
    </row>
    <row r="12" ht="12.75" customHeight="1">
      <c r="A12" s="416" t="s">
        <v>374</v>
      </c>
      <c r="B12" s="119"/>
      <c r="C12" s="119"/>
      <c r="D12" s="119"/>
      <c r="E12" s="119"/>
      <c r="F12" s="119"/>
      <c r="G12" s="119"/>
      <c r="H12" s="119"/>
      <c r="I12" s="119"/>
      <c r="J12" s="119"/>
      <c r="K12" s="119"/>
      <c r="L12" s="119"/>
      <c r="M12" s="119"/>
      <c r="N12" s="119"/>
      <c r="O12" s="119"/>
      <c r="P12" s="119"/>
      <c r="Q12" s="417"/>
      <c r="R12" s="418" t="s">
        <v>375</v>
      </c>
      <c r="S12" s="43"/>
      <c r="T12" s="43"/>
      <c r="U12" s="43"/>
      <c r="V12" s="43"/>
      <c r="W12" s="43"/>
      <c r="X12" s="43"/>
      <c r="Y12" s="43"/>
      <c r="Z12" s="43"/>
      <c r="AA12" s="43"/>
      <c r="AB12" s="43"/>
      <c r="AC12" s="43"/>
      <c r="AD12" s="43"/>
      <c r="AE12" s="43"/>
      <c r="AF12" s="43"/>
      <c r="AG12" s="43"/>
      <c r="AH12" s="44"/>
      <c r="AI12" s="418" t="s">
        <v>376</v>
      </c>
      <c r="AJ12" s="43"/>
      <c r="AK12" s="43"/>
      <c r="AL12" s="43"/>
      <c r="AM12" s="43"/>
      <c r="AN12" s="43"/>
      <c r="AO12" s="43"/>
      <c r="AP12" s="43"/>
      <c r="AQ12" s="43"/>
      <c r="AR12" s="43"/>
      <c r="AS12" s="43"/>
      <c r="AT12" s="43"/>
      <c r="AU12" s="43"/>
      <c r="AV12" s="43"/>
      <c r="AW12" s="43"/>
      <c r="AX12" s="43"/>
      <c r="AY12" s="44"/>
    </row>
    <row r="13" ht="12.75" customHeight="1">
      <c r="A13" s="46"/>
      <c r="B13" s="47"/>
      <c r="C13" s="47"/>
      <c r="D13" s="47"/>
      <c r="E13" s="47"/>
      <c r="F13" s="47"/>
      <c r="G13" s="47"/>
      <c r="H13" s="47"/>
      <c r="I13" s="47"/>
      <c r="J13" s="47"/>
      <c r="K13" s="47"/>
      <c r="L13" s="47"/>
      <c r="M13" s="47"/>
      <c r="N13" s="47"/>
      <c r="O13" s="47"/>
      <c r="P13" s="47"/>
      <c r="Q13" s="48"/>
      <c r="R13" s="46"/>
      <c r="S13" s="47"/>
      <c r="T13" s="47"/>
      <c r="U13" s="47"/>
      <c r="V13" s="47"/>
      <c r="W13" s="47"/>
      <c r="X13" s="47"/>
      <c r="Y13" s="47"/>
      <c r="Z13" s="47"/>
      <c r="AA13" s="47"/>
      <c r="AB13" s="47"/>
      <c r="AC13" s="47"/>
      <c r="AD13" s="47"/>
      <c r="AE13" s="47"/>
      <c r="AF13" s="47"/>
      <c r="AG13" s="47"/>
      <c r="AH13" s="48"/>
      <c r="AI13" s="46"/>
      <c r="AJ13" s="47"/>
      <c r="AK13" s="47"/>
      <c r="AL13" s="47"/>
      <c r="AM13" s="47"/>
      <c r="AN13" s="47"/>
      <c r="AO13" s="47"/>
      <c r="AP13" s="47"/>
      <c r="AQ13" s="47"/>
      <c r="AR13" s="47"/>
      <c r="AS13" s="47"/>
      <c r="AT13" s="47"/>
      <c r="AU13" s="47"/>
      <c r="AV13" s="47"/>
      <c r="AW13" s="47"/>
      <c r="AX13" s="47"/>
      <c r="AY13" s="48"/>
    </row>
    <row r="14" ht="12.75" customHeight="1">
      <c r="A14" s="50"/>
      <c r="B14" s="51"/>
      <c r="C14" s="51"/>
      <c r="D14" s="51"/>
      <c r="E14" s="51"/>
      <c r="F14" s="51"/>
      <c r="G14" s="51"/>
      <c r="H14" s="51"/>
      <c r="I14" s="51"/>
      <c r="J14" s="51"/>
      <c r="K14" s="51"/>
      <c r="L14" s="51"/>
      <c r="M14" s="51"/>
      <c r="N14" s="51"/>
      <c r="O14" s="51"/>
      <c r="P14" s="51"/>
      <c r="Q14" s="52"/>
      <c r="R14" s="50"/>
      <c r="S14" s="51"/>
      <c r="T14" s="51"/>
      <c r="U14" s="51"/>
      <c r="V14" s="51"/>
      <c r="W14" s="51"/>
      <c r="X14" s="51"/>
      <c r="Y14" s="51"/>
      <c r="Z14" s="51"/>
      <c r="AA14" s="51"/>
      <c r="AB14" s="51"/>
      <c r="AC14" s="51"/>
      <c r="AD14" s="51"/>
      <c r="AE14" s="51"/>
      <c r="AF14" s="51"/>
      <c r="AG14" s="51"/>
      <c r="AH14" s="52"/>
      <c r="AI14" s="50"/>
      <c r="AJ14" s="51"/>
      <c r="AK14" s="51"/>
      <c r="AL14" s="51"/>
      <c r="AM14" s="51"/>
      <c r="AN14" s="51"/>
      <c r="AO14" s="51"/>
      <c r="AP14" s="51"/>
      <c r="AQ14" s="51"/>
      <c r="AR14" s="51"/>
      <c r="AS14" s="51"/>
      <c r="AT14" s="51"/>
      <c r="AU14" s="51"/>
      <c r="AV14" s="51"/>
      <c r="AW14" s="51"/>
      <c r="AX14" s="51"/>
      <c r="AY14" s="52"/>
    </row>
    <row r="15" ht="12.75" customHeight="1">
      <c r="A15" s="50"/>
      <c r="B15" s="51"/>
      <c r="C15" s="51"/>
      <c r="D15" s="51"/>
      <c r="E15" s="51"/>
      <c r="F15" s="51"/>
      <c r="G15" s="51"/>
      <c r="H15" s="51"/>
      <c r="I15" s="51"/>
      <c r="J15" s="51"/>
      <c r="K15" s="51"/>
      <c r="L15" s="51"/>
      <c r="M15" s="51"/>
      <c r="N15" s="51"/>
      <c r="O15" s="51"/>
      <c r="P15" s="51"/>
      <c r="Q15" s="52"/>
      <c r="R15" s="50"/>
      <c r="S15" s="51"/>
      <c r="T15" s="51"/>
      <c r="U15" s="51"/>
      <c r="V15" s="51"/>
      <c r="W15" s="51"/>
      <c r="X15" s="51"/>
      <c r="Y15" s="51"/>
      <c r="Z15" s="51"/>
      <c r="AA15" s="51"/>
      <c r="AB15" s="51"/>
      <c r="AC15" s="51"/>
      <c r="AD15" s="51"/>
      <c r="AE15" s="51"/>
      <c r="AF15" s="51"/>
      <c r="AG15" s="51"/>
      <c r="AH15" s="52"/>
      <c r="AI15" s="50"/>
      <c r="AJ15" s="51"/>
      <c r="AK15" s="51"/>
      <c r="AL15" s="51"/>
      <c r="AM15" s="51"/>
      <c r="AN15" s="51"/>
      <c r="AO15" s="51"/>
      <c r="AP15" s="51"/>
      <c r="AQ15" s="51"/>
      <c r="AR15" s="51"/>
      <c r="AS15" s="51"/>
      <c r="AT15" s="51"/>
      <c r="AU15" s="51"/>
      <c r="AV15" s="51"/>
      <c r="AW15" s="51"/>
      <c r="AX15" s="51"/>
      <c r="AY15" s="52"/>
    </row>
    <row r="16" ht="12.75" customHeight="1">
      <c r="A16" s="50"/>
      <c r="B16" s="51"/>
      <c r="C16" s="51"/>
      <c r="D16" s="51"/>
      <c r="E16" s="51"/>
      <c r="F16" s="51"/>
      <c r="G16" s="51"/>
      <c r="H16" s="51"/>
      <c r="I16" s="51"/>
      <c r="J16" s="51"/>
      <c r="K16" s="51"/>
      <c r="L16" s="51"/>
      <c r="M16" s="51"/>
      <c r="N16" s="51"/>
      <c r="O16" s="51"/>
      <c r="P16" s="51"/>
      <c r="Q16" s="52"/>
      <c r="R16" s="50"/>
      <c r="S16" s="51"/>
      <c r="T16" s="51"/>
      <c r="U16" s="51"/>
      <c r="V16" s="51"/>
      <c r="W16" s="51"/>
      <c r="X16" s="51"/>
      <c r="Y16" s="51"/>
      <c r="Z16" s="51"/>
      <c r="AA16" s="51"/>
      <c r="AB16" s="51"/>
      <c r="AC16" s="51"/>
      <c r="AD16" s="51"/>
      <c r="AE16" s="51"/>
      <c r="AF16" s="51"/>
      <c r="AG16" s="51"/>
      <c r="AH16" s="52"/>
      <c r="AI16" s="50"/>
      <c r="AJ16" s="51"/>
      <c r="AK16" s="51"/>
      <c r="AL16" s="51"/>
      <c r="AM16" s="51"/>
      <c r="AN16" s="51"/>
      <c r="AO16" s="51"/>
      <c r="AP16" s="51"/>
      <c r="AQ16" s="51"/>
      <c r="AR16" s="51"/>
      <c r="AS16" s="51"/>
      <c r="AT16" s="51"/>
      <c r="AU16" s="51"/>
      <c r="AV16" s="51"/>
      <c r="AW16" s="51"/>
      <c r="AX16" s="51"/>
      <c r="AY16" s="52"/>
    </row>
    <row r="17" ht="12.75" customHeight="1">
      <c r="A17" s="50"/>
      <c r="B17" s="51"/>
      <c r="C17" s="51"/>
      <c r="D17" s="51"/>
      <c r="E17" s="51"/>
      <c r="F17" s="51"/>
      <c r="G17" s="51"/>
      <c r="H17" s="51"/>
      <c r="I17" s="51"/>
      <c r="J17" s="51"/>
      <c r="K17" s="51"/>
      <c r="L17" s="51"/>
      <c r="M17" s="51"/>
      <c r="N17" s="51"/>
      <c r="O17" s="51"/>
      <c r="P17" s="51"/>
      <c r="Q17" s="52"/>
      <c r="R17" s="50"/>
      <c r="S17" s="51"/>
      <c r="T17" s="51"/>
      <c r="U17" s="51"/>
      <c r="V17" s="51"/>
      <c r="W17" s="51"/>
      <c r="X17" s="51"/>
      <c r="Y17" s="51"/>
      <c r="Z17" s="51"/>
      <c r="AA17" s="51"/>
      <c r="AB17" s="51"/>
      <c r="AC17" s="51"/>
      <c r="AD17" s="51"/>
      <c r="AE17" s="51"/>
      <c r="AF17" s="51"/>
      <c r="AG17" s="51"/>
      <c r="AH17" s="52"/>
      <c r="AI17" s="50"/>
      <c r="AJ17" s="51"/>
      <c r="AK17" s="51"/>
      <c r="AL17" s="51"/>
      <c r="AM17" s="51"/>
      <c r="AN17" s="51"/>
      <c r="AO17" s="51"/>
      <c r="AP17" s="51"/>
      <c r="AQ17" s="51"/>
      <c r="AR17" s="51"/>
      <c r="AS17" s="51"/>
      <c r="AT17" s="51"/>
      <c r="AU17" s="51"/>
      <c r="AV17" s="51"/>
      <c r="AW17" s="51"/>
      <c r="AX17" s="51"/>
      <c r="AY17" s="52"/>
    </row>
    <row r="18" ht="12.75" customHeight="1">
      <c r="A18" s="50"/>
      <c r="B18" s="51"/>
      <c r="C18" s="51"/>
      <c r="D18" s="51"/>
      <c r="E18" s="51"/>
      <c r="F18" s="51"/>
      <c r="G18" s="51"/>
      <c r="H18" s="51"/>
      <c r="I18" s="51"/>
      <c r="J18" s="51"/>
      <c r="K18" s="51"/>
      <c r="L18" s="51"/>
      <c r="M18" s="51"/>
      <c r="N18" s="51"/>
      <c r="O18" s="51"/>
      <c r="P18" s="51"/>
      <c r="Q18" s="52"/>
      <c r="R18" s="50"/>
      <c r="S18" s="51"/>
      <c r="T18" s="51"/>
      <c r="U18" s="51"/>
      <c r="V18" s="51"/>
      <c r="W18" s="51"/>
      <c r="X18" s="51"/>
      <c r="Y18" s="51"/>
      <c r="Z18" s="51"/>
      <c r="AA18" s="51"/>
      <c r="AB18" s="51"/>
      <c r="AC18" s="51"/>
      <c r="AD18" s="51"/>
      <c r="AE18" s="51"/>
      <c r="AF18" s="51"/>
      <c r="AG18" s="51"/>
      <c r="AH18" s="52"/>
      <c r="AI18" s="50"/>
      <c r="AJ18" s="51"/>
      <c r="AK18" s="51"/>
      <c r="AL18" s="51"/>
      <c r="AM18" s="51"/>
      <c r="AN18" s="51"/>
      <c r="AO18" s="51"/>
      <c r="AP18" s="51"/>
      <c r="AQ18" s="51"/>
      <c r="AR18" s="51"/>
      <c r="AS18" s="51"/>
      <c r="AT18" s="51"/>
      <c r="AU18" s="51"/>
      <c r="AV18" s="51"/>
      <c r="AW18" s="51"/>
      <c r="AX18" s="51"/>
      <c r="AY18" s="52"/>
    </row>
    <row r="19" ht="12.75" customHeight="1">
      <c r="A19" s="50"/>
      <c r="B19" s="51"/>
      <c r="C19" s="51"/>
      <c r="D19" s="51"/>
      <c r="E19" s="51"/>
      <c r="F19" s="51"/>
      <c r="G19" s="51"/>
      <c r="H19" s="51"/>
      <c r="I19" s="51"/>
      <c r="J19" s="51"/>
      <c r="K19" s="51"/>
      <c r="L19" s="51"/>
      <c r="M19" s="51"/>
      <c r="N19" s="51"/>
      <c r="O19" s="51"/>
      <c r="P19" s="51"/>
      <c r="Q19" s="52"/>
      <c r="R19" s="50"/>
      <c r="S19" s="51"/>
      <c r="T19" s="51"/>
      <c r="U19" s="51"/>
      <c r="V19" s="51"/>
      <c r="W19" s="51"/>
      <c r="X19" s="51"/>
      <c r="Y19" s="51"/>
      <c r="Z19" s="51"/>
      <c r="AA19" s="51"/>
      <c r="AB19" s="51"/>
      <c r="AC19" s="51"/>
      <c r="AD19" s="51"/>
      <c r="AE19" s="51"/>
      <c r="AF19" s="51"/>
      <c r="AG19" s="51"/>
      <c r="AH19" s="52"/>
      <c r="AI19" s="50"/>
      <c r="AJ19" s="51"/>
      <c r="AK19" s="51"/>
      <c r="AL19" s="51"/>
      <c r="AM19" s="51"/>
      <c r="AN19" s="51"/>
      <c r="AO19" s="51"/>
      <c r="AP19" s="51"/>
      <c r="AQ19" s="51"/>
      <c r="AR19" s="51"/>
      <c r="AS19" s="51"/>
      <c r="AT19" s="51"/>
      <c r="AU19" s="51"/>
      <c r="AV19" s="51"/>
      <c r="AW19" s="51"/>
      <c r="AX19" s="51"/>
      <c r="AY19" s="52"/>
    </row>
    <row r="20" ht="12.75" customHeight="1">
      <c r="A20" s="50"/>
      <c r="B20" s="51"/>
      <c r="C20" s="51"/>
      <c r="D20" s="51"/>
      <c r="E20" s="51"/>
      <c r="F20" s="51"/>
      <c r="G20" s="51"/>
      <c r="H20" s="51"/>
      <c r="I20" s="51"/>
      <c r="J20" s="51"/>
      <c r="K20" s="51"/>
      <c r="L20" s="51"/>
      <c r="M20" s="51"/>
      <c r="N20" s="51"/>
      <c r="O20" s="51"/>
      <c r="P20" s="51"/>
      <c r="Q20" s="52"/>
      <c r="R20" s="50"/>
      <c r="S20" s="51"/>
      <c r="T20" s="51"/>
      <c r="U20" s="51"/>
      <c r="V20" s="51"/>
      <c r="W20" s="51"/>
      <c r="X20" s="51"/>
      <c r="Y20" s="51"/>
      <c r="Z20" s="51"/>
      <c r="AA20" s="51"/>
      <c r="AB20" s="51"/>
      <c r="AC20" s="51"/>
      <c r="AD20" s="51"/>
      <c r="AE20" s="51"/>
      <c r="AF20" s="51"/>
      <c r="AG20" s="51"/>
      <c r="AH20" s="52"/>
      <c r="AI20" s="50"/>
      <c r="AJ20" s="51"/>
      <c r="AK20" s="51"/>
      <c r="AL20" s="51"/>
      <c r="AM20" s="51"/>
      <c r="AN20" s="51"/>
      <c r="AO20" s="51"/>
      <c r="AP20" s="51"/>
      <c r="AQ20" s="51"/>
      <c r="AR20" s="51"/>
      <c r="AS20" s="51"/>
      <c r="AT20" s="51"/>
      <c r="AU20" s="51"/>
      <c r="AV20" s="51"/>
      <c r="AW20" s="51"/>
      <c r="AX20" s="51"/>
      <c r="AY20" s="52"/>
    </row>
    <row r="21" ht="12.75" customHeight="1">
      <c r="A21" s="50"/>
      <c r="B21" s="51"/>
      <c r="C21" s="51"/>
      <c r="D21" s="51"/>
      <c r="E21" s="51"/>
      <c r="F21" s="51"/>
      <c r="G21" s="51"/>
      <c r="H21" s="51"/>
      <c r="I21" s="51"/>
      <c r="J21" s="51"/>
      <c r="K21" s="51"/>
      <c r="L21" s="51"/>
      <c r="M21" s="51"/>
      <c r="N21" s="51"/>
      <c r="O21" s="51"/>
      <c r="P21" s="51"/>
      <c r="Q21" s="52"/>
      <c r="R21" s="50"/>
      <c r="S21" s="51"/>
      <c r="T21" s="51"/>
      <c r="U21" s="51"/>
      <c r="V21" s="51"/>
      <c r="W21" s="51"/>
      <c r="X21" s="51"/>
      <c r="Y21" s="51"/>
      <c r="Z21" s="51"/>
      <c r="AA21" s="51"/>
      <c r="AB21" s="51"/>
      <c r="AC21" s="51"/>
      <c r="AD21" s="51"/>
      <c r="AE21" s="51"/>
      <c r="AF21" s="51"/>
      <c r="AG21" s="51"/>
      <c r="AH21" s="52"/>
      <c r="AI21" s="50"/>
      <c r="AJ21" s="51"/>
      <c r="AK21" s="51"/>
      <c r="AL21" s="51"/>
      <c r="AM21" s="51"/>
      <c r="AN21" s="51"/>
      <c r="AO21" s="51"/>
      <c r="AP21" s="51"/>
      <c r="AQ21" s="51"/>
      <c r="AR21" s="51"/>
      <c r="AS21" s="51"/>
      <c r="AT21" s="51"/>
      <c r="AU21" s="51"/>
      <c r="AV21" s="51"/>
      <c r="AW21" s="51"/>
      <c r="AX21" s="51"/>
      <c r="AY21" s="52"/>
    </row>
    <row r="22" ht="12.75" customHeight="1">
      <c r="A22" s="50"/>
      <c r="B22" s="51"/>
      <c r="C22" s="51"/>
      <c r="D22" s="51"/>
      <c r="E22" s="51"/>
      <c r="F22" s="51"/>
      <c r="G22" s="51"/>
      <c r="H22" s="51"/>
      <c r="I22" s="51"/>
      <c r="J22" s="51"/>
      <c r="K22" s="51"/>
      <c r="L22" s="51"/>
      <c r="M22" s="51"/>
      <c r="N22" s="51"/>
      <c r="O22" s="51"/>
      <c r="P22" s="51"/>
      <c r="Q22" s="52"/>
      <c r="R22" s="50"/>
      <c r="S22" s="51"/>
      <c r="T22" s="51"/>
      <c r="U22" s="51"/>
      <c r="V22" s="51"/>
      <c r="W22" s="51"/>
      <c r="X22" s="51"/>
      <c r="Y22" s="51"/>
      <c r="Z22" s="51"/>
      <c r="AA22" s="51"/>
      <c r="AB22" s="51"/>
      <c r="AC22" s="51"/>
      <c r="AD22" s="51"/>
      <c r="AE22" s="51"/>
      <c r="AF22" s="51"/>
      <c r="AG22" s="51"/>
      <c r="AH22" s="52"/>
      <c r="AI22" s="50"/>
      <c r="AJ22" s="51"/>
      <c r="AK22" s="51"/>
      <c r="AL22" s="51"/>
      <c r="AM22" s="51"/>
      <c r="AN22" s="51"/>
      <c r="AO22" s="51"/>
      <c r="AP22" s="51"/>
      <c r="AQ22" s="51"/>
      <c r="AR22" s="51"/>
      <c r="AS22" s="51"/>
      <c r="AT22" s="51"/>
      <c r="AU22" s="51"/>
      <c r="AV22" s="51"/>
      <c r="AW22" s="51"/>
      <c r="AX22" s="51"/>
      <c r="AY22" s="52"/>
    </row>
    <row r="23" ht="12.75" customHeight="1">
      <c r="A23" s="50"/>
      <c r="B23" s="51"/>
      <c r="C23" s="51"/>
      <c r="D23" s="51"/>
      <c r="E23" s="51"/>
      <c r="F23" s="51"/>
      <c r="G23" s="51"/>
      <c r="H23" s="51"/>
      <c r="I23" s="51"/>
      <c r="J23" s="51"/>
      <c r="K23" s="51"/>
      <c r="L23" s="51"/>
      <c r="M23" s="51"/>
      <c r="N23" s="51"/>
      <c r="O23" s="51"/>
      <c r="P23" s="51"/>
      <c r="Q23" s="52"/>
      <c r="R23" s="50"/>
      <c r="S23" s="51"/>
      <c r="T23" s="51"/>
      <c r="U23" s="51"/>
      <c r="V23" s="51"/>
      <c r="W23" s="51"/>
      <c r="X23" s="51"/>
      <c r="Y23" s="51"/>
      <c r="Z23" s="51"/>
      <c r="AA23" s="51"/>
      <c r="AB23" s="51"/>
      <c r="AC23" s="51"/>
      <c r="AD23" s="51"/>
      <c r="AE23" s="51"/>
      <c r="AF23" s="51"/>
      <c r="AG23" s="51"/>
      <c r="AH23" s="52"/>
      <c r="AI23" s="50"/>
      <c r="AJ23" s="51"/>
      <c r="AK23" s="51"/>
      <c r="AL23" s="51"/>
      <c r="AM23" s="51"/>
      <c r="AN23" s="51"/>
      <c r="AO23" s="51"/>
      <c r="AP23" s="51"/>
      <c r="AQ23" s="51"/>
      <c r="AR23" s="51"/>
      <c r="AS23" s="51"/>
      <c r="AT23" s="51"/>
      <c r="AU23" s="51"/>
      <c r="AV23" s="51"/>
      <c r="AW23" s="51"/>
      <c r="AX23" s="51"/>
      <c r="AY23" s="52"/>
    </row>
    <row r="24" ht="12.75" customHeight="1">
      <c r="A24" s="50"/>
      <c r="B24" s="51"/>
      <c r="C24" s="51"/>
      <c r="D24" s="51"/>
      <c r="E24" s="51"/>
      <c r="F24" s="51"/>
      <c r="G24" s="51"/>
      <c r="H24" s="51"/>
      <c r="I24" s="51"/>
      <c r="J24" s="51"/>
      <c r="K24" s="51"/>
      <c r="L24" s="51"/>
      <c r="M24" s="51"/>
      <c r="N24" s="51"/>
      <c r="O24" s="51"/>
      <c r="P24" s="51"/>
      <c r="Q24" s="52"/>
      <c r="R24" s="50"/>
      <c r="S24" s="51"/>
      <c r="T24" s="51"/>
      <c r="U24" s="51"/>
      <c r="V24" s="51"/>
      <c r="W24" s="51"/>
      <c r="X24" s="51"/>
      <c r="Y24" s="51"/>
      <c r="Z24" s="51"/>
      <c r="AA24" s="51"/>
      <c r="AB24" s="51"/>
      <c r="AC24" s="51"/>
      <c r="AD24" s="51"/>
      <c r="AE24" s="51"/>
      <c r="AF24" s="51"/>
      <c r="AG24" s="51"/>
      <c r="AH24" s="52"/>
      <c r="AI24" s="50"/>
      <c r="AJ24" s="51"/>
      <c r="AK24" s="51"/>
      <c r="AL24" s="51"/>
      <c r="AM24" s="51"/>
      <c r="AN24" s="51"/>
      <c r="AO24" s="51"/>
      <c r="AP24" s="51"/>
      <c r="AQ24" s="51"/>
      <c r="AR24" s="51"/>
      <c r="AS24" s="51"/>
      <c r="AT24" s="51"/>
      <c r="AU24" s="51"/>
      <c r="AV24" s="51"/>
      <c r="AW24" s="51"/>
      <c r="AX24" s="51"/>
      <c r="AY24" s="52"/>
    </row>
    <row r="25" ht="12.75" customHeight="1">
      <c r="A25" s="50"/>
      <c r="B25" s="51"/>
      <c r="C25" s="51"/>
      <c r="D25" s="51"/>
      <c r="E25" s="51"/>
      <c r="F25" s="51"/>
      <c r="G25" s="51"/>
      <c r="H25" s="51"/>
      <c r="I25" s="51"/>
      <c r="J25" s="51"/>
      <c r="K25" s="51"/>
      <c r="L25" s="51"/>
      <c r="M25" s="51"/>
      <c r="N25" s="51"/>
      <c r="O25" s="51"/>
      <c r="P25" s="51"/>
      <c r="Q25" s="52"/>
      <c r="R25" s="50"/>
      <c r="S25" s="51"/>
      <c r="T25" s="51"/>
      <c r="U25" s="51"/>
      <c r="V25" s="51"/>
      <c r="W25" s="51"/>
      <c r="X25" s="51"/>
      <c r="Y25" s="51"/>
      <c r="Z25" s="51"/>
      <c r="AA25" s="51"/>
      <c r="AB25" s="51"/>
      <c r="AC25" s="51"/>
      <c r="AD25" s="51"/>
      <c r="AE25" s="51"/>
      <c r="AF25" s="51"/>
      <c r="AG25" s="51"/>
      <c r="AH25" s="52"/>
      <c r="AI25" s="50"/>
      <c r="AJ25" s="51"/>
      <c r="AK25" s="51"/>
      <c r="AL25" s="51"/>
      <c r="AM25" s="51"/>
      <c r="AN25" s="51"/>
      <c r="AO25" s="51"/>
      <c r="AP25" s="51"/>
      <c r="AQ25" s="51"/>
      <c r="AR25" s="51"/>
      <c r="AS25" s="51"/>
      <c r="AT25" s="51"/>
      <c r="AU25" s="51"/>
      <c r="AV25" s="51"/>
      <c r="AW25" s="51"/>
      <c r="AX25" s="51"/>
      <c r="AY25" s="52"/>
    </row>
    <row r="26" ht="12.75" customHeight="1">
      <c r="A26" s="50"/>
      <c r="B26" s="51"/>
      <c r="C26" s="51"/>
      <c r="D26" s="51"/>
      <c r="E26" s="51"/>
      <c r="F26" s="51"/>
      <c r="G26" s="51"/>
      <c r="H26" s="51"/>
      <c r="I26" s="51"/>
      <c r="J26" s="51"/>
      <c r="K26" s="51"/>
      <c r="L26" s="51"/>
      <c r="M26" s="51"/>
      <c r="N26" s="51"/>
      <c r="O26" s="51"/>
      <c r="P26" s="51"/>
      <c r="Q26" s="52"/>
      <c r="R26" s="50"/>
      <c r="S26" s="51"/>
      <c r="T26" s="51"/>
      <c r="U26" s="51"/>
      <c r="V26" s="51"/>
      <c r="W26" s="51"/>
      <c r="X26" s="51"/>
      <c r="Y26" s="51"/>
      <c r="Z26" s="51"/>
      <c r="AA26" s="51"/>
      <c r="AB26" s="51"/>
      <c r="AC26" s="51"/>
      <c r="AD26" s="51"/>
      <c r="AE26" s="51"/>
      <c r="AF26" s="51"/>
      <c r="AG26" s="51"/>
      <c r="AH26" s="52"/>
      <c r="AI26" s="50"/>
      <c r="AJ26" s="51"/>
      <c r="AK26" s="51"/>
      <c r="AL26" s="51"/>
      <c r="AM26" s="51"/>
      <c r="AN26" s="51"/>
      <c r="AO26" s="51"/>
      <c r="AP26" s="51"/>
      <c r="AQ26" s="51"/>
      <c r="AR26" s="51"/>
      <c r="AS26" s="51"/>
      <c r="AT26" s="51"/>
      <c r="AU26" s="51"/>
      <c r="AV26" s="51"/>
      <c r="AW26" s="51"/>
      <c r="AX26" s="51"/>
      <c r="AY26" s="52"/>
    </row>
    <row r="27" ht="12.75" customHeight="1">
      <c r="A27" s="50"/>
      <c r="B27" s="51"/>
      <c r="C27" s="51"/>
      <c r="D27" s="51"/>
      <c r="E27" s="51"/>
      <c r="F27" s="51"/>
      <c r="G27" s="51"/>
      <c r="H27" s="51"/>
      <c r="I27" s="51"/>
      <c r="J27" s="51"/>
      <c r="K27" s="51"/>
      <c r="L27" s="51"/>
      <c r="M27" s="51"/>
      <c r="N27" s="51"/>
      <c r="O27" s="51"/>
      <c r="P27" s="51"/>
      <c r="Q27" s="52"/>
      <c r="R27" s="50"/>
      <c r="S27" s="51"/>
      <c r="T27" s="51"/>
      <c r="U27" s="51"/>
      <c r="V27" s="51"/>
      <c r="W27" s="51"/>
      <c r="X27" s="51"/>
      <c r="Y27" s="51"/>
      <c r="Z27" s="51"/>
      <c r="AA27" s="51"/>
      <c r="AB27" s="51"/>
      <c r="AC27" s="51"/>
      <c r="AD27" s="51"/>
      <c r="AE27" s="51"/>
      <c r="AF27" s="51"/>
      <c r="AG27" s="51"/>
      <c r="AH27" s="52"/>
      <c r="AI27" s="50"/>
      <c r="AJ27" s="51"/>
      <c r="AK27" s="51"/>
      <c r="AL27" s="51"/>
      <c r="AM27" s="51"/>
      <c r="AN27" s="51"/>
      <c r="AO27" s="51"/>
      <c r="AP27" s="51"/>
      <c r="AQ27" s="51"/>
      <c r="AR27" s="51"/>
      <c r="AS27" s="51"/>
      <c r="AT27" s="51"/>
      <c r="AU27" s="51"/>
      <c r="AV27" s="51"/>
      <c r="AW27" s="51"/>
      <c r="AX27" s="51"/>
      <c r="AY27" s="52"/>
    </row>
    <row r="28" ht="12.75" customHeight="1">
      <c r="A28" s="50"/>
      <c r="B28" s="51"/>
      <c r="C28" s="51"/>
      <c r="D28" s="51"/>
      <c r="E28" s="51"/>
      <c r="F28" s="51"/>
      <c r="G28" s="51"/>
      <c r="H28" s="51"/>
      <c r="I28" s="51"/>
      <c r="J28" s="51"/>
      <c r="K28" s="51"/>
      <c r="L28" s="51"/>
      <c r="M28" s="51"/>
      <c r="N28" s="51"/>
      <c r="O28" s="51"/>
      <c r="P28" s="51"/>
      <c r="Q28" s="52"/>
      <c r="R28" s="50"/>
      <c r="S28" s="51"/>
      <c r="T28" s="51"/>
      <c r="U28" s="51"/>
      <c r="V28" s="51"/>
      <c r="W28" s="51"/>
      <c r="X28" s="51"/>
      <c r="Y28" s="51"/>
      <c r="Z28" s="51"/>
      <c r="AA28" s="51"/>
      <c r="AB28" s="51"/>
      <c r="AC28" s="51"/>
      <c r="AD28" s="51"/>
      <c r="AE28" s="51"/>
      <c r="AF28" s="51"/>
      <c r="AG28" s="51"/>
      <c r="AH28" s="52"/>
      <c r="AI28" s="50"/>
      <c r="AJ28" s="51"/>
      <c r="AK28" s="51"/>
      <c r="AL28" s="51"/>
      <c r="AM28" s="51"/>
      <c r="AN28" s="51"/>
      <c r="AO28" s="51"/>
      <c r="AP28" s="51"/>
      <c r="AQ28" s="51"/>
      <c r="AR28" s="51"/>
      <c r="AS28" s="51"/>
      <c r="AT28" s="51"/>
      <c r="AU28" s="51"/>
      <c r="AV28" s="51"/>
      <c r="AW28" s="51"/>
      <c r="AX28" s="51"/>
      <c r="AY28" s="52"/>
    </row>
    <row r="29" ht="12.75" customHeight="1">
      <c r="A29" s="50"/>
      <c r="B29" s="51"/>
      <c r="C29" s="51"/>
      <c r="D29" s="51"/>
      <c r="E29" s="51"/>
      <c r="F29" s="51"/>
      <c r="G29" s="51"/>
      <c r="H29" s="51"/>
      <c r="I29" s="51"/>
      <c r="J29" s="51"/>
      <c r="K29" s="51"/>
      <c r="L29" s="51"/>
      <c r="M29" s="51"/>
      <c r="N29" s="51"/>
      <c r="O29" s="51"/>
      <c r="P29" s="51"/>
      <c r="Q29" s="52"/>
      <c r="R29" s="50"/>
      <c r="S29" s="51"/>
      <c r="T29" s="51"/>
      <c r="U29" s="51"/>
      <c r="V29" s="51"/>
      <c r="W29" s="51"/>
      <c r="X29" s="51"/>
      <c r="Y29" s="51"/>
      <c r="Z29" s="51"/>
      <c r="AA29" s="51"/>
      <c r="AB29" s="51"/>
      <c r="AC29" s="51"/>
      <c r="AD29" s="51"/>
      <c r="AE29" s="51"/>
      <c r="AF29" s="51"/>
      <c r="AG29" s="51"/>
      <c r="AH29" s="52"/>
      <c r="AI29" s="50"/>
      <c r="AJ29" s="51"/>
      <c r="AK29" s="51"/>
      <c r="AL29" s="51"/>
      <c r="AM29" s="51"/>
      <c r="AN29" s="51"/>
      <c r="AO29" s="51"/>
      <c r="AP29" s="51"/>
      <c r="AQ29" s="51"/>
      <c r="AR29" s="51"/>
      <c r="AS29" s="51"/>
      <c r="AT29" s="51"/>
      <c r="AU29" s="51"/>
      <c r="AV29" s="51"/>
      <c r="AW29" s="51"/>
      <c r="AX29" s="51"/>
      <c r="AY29" s="52"/>
    </row>
    <row r="30" ht="12.75" customHeight="1">
      <c r="A30" s="50"/>
      <c r="B30" s="51"/>
      <c r="C30" s="51"/>
      <c r="D30" s="51"/>
      <c r="E30" s="51"/>
      <c r="F30" s="51"/>
      <c r="G30" s="51"/>
      <c r="H30" s="51"/>
      <c r="I30" s="51"/>
      <c r="J30" s="51"/>
      <c r="K30" s="51"/>
      <c r="L30" s="51"/>
      <c r="M30" s="51"/>
      <c r="N30" s="51"/>
      <c r="O30" s="51"/>
      <c r="P30" s="51"/>
      <c r="Q30" s="52"/>
      <c r="R30" s="50"/>
      <c r="S30" s="51"/>
      <c r="T30" s="51"/>
      <c r="U30" s="51"/>
      <c r="V30" s="51"/>
      <c r="W30" s="51"/>
      <c r="X30" s="51"/>
      <c r="Y30" s="51"/>
      <c r="Z30" s="51"/>
      <c r="AA30" s="51"/>
      <c r="AB30" s="51"/>
      <c r="AC30" s="51"/>
      <c r="AD30" s="51"/>
      <c r="AE30" s="51"/>
      <c r="AF30" s="51"/>
      <c r="AG30" s="51"/>
      <c r="AH30" s="52"/>
      <c r="AI30" s="50"/>
      <c r="AJ30" s="51"/>
      <c r="AK30" s="51"/>
      <c r="AL30" s="51"/>
      <c r="AM30" s="51"/>
      <c r="AN30" s="51"/>
      <c r="AO30" s="51"/>
      <c r="AP30" s="51"/>
      <c r="AQ30" s="51"/>
      <c r="AR30" s="51"/>
      <c r="AS30" s="51"/>
      <c r="AT30" s="51"/>
      <c r="AU30" s="51"/>
      <c r="AV30" s="51"/>
      <c r="AW30" s="51"/>
      <c r="AX30" s="51"/>
      <c r="AY30" s="52"/>
    </row>
    <row r="31" ht="12.75" customHeight="1">
      <c r="A31" s="50"/>
      <c r="B31" s="51"/>
      <c r="C31" s="51"/>
      <c r="D31" s="51"/>
      <c r="E31" s="51"/>
      <c r="F31" s="51"/>
      <c r="G31" s="51"/>
      <c r="H31" s="51"/>
      <c r="I31" s="51"/>
      <c r="J31" s="51"/>
      <c r="K31" s="51"/>
      <c r="L31" s="51"/>
      <c r="M31" s="51"/>
      <c r="N31" s="51"/>
      <c r="O31" s="51"/>
      <c r="P31" s="51"/>
      <c r="Q31" s="52"/>
      <c r="R31" s="50"/>
      <c r="S31" s="51"/>
      <c r="T31" s="51"/>
      <c r="U31" s="51"/>
      <c r="V31" s="51"/>
      <c r="W31" s="51"/>
      <c r="X31" s="51"/>
      <c r="Y31" s="51"/>
      <c r="Z31" s="51"/>
      <c r="AA31" s="51"/>
      <c r="AB31" s="51"/>
      <c r="AC31" s="51"/>
      <c r="AD31" s="51"/>
      <c r="AE31" s="51"/>
      <c r="AF31" s="51"/>
      <c r="AG31" s="51"/>
      <c r="AH31" s="52"/>
      <c r="AI31" s="50"/>
      <c r="AJ31" s="51"/>
      <c r="AK31" s="51"/>
      <c r="AL31" s="51"/>
      <c r="AM31" s="51"/>
      <c r="AN31" s="51"/>
      <c r="AO31" s="51"/>
      <c r="AP31" s="51"/>
      <c r="AQ31" s="51"/>
      <c r="AR31" s="51"/>
      <c r="AS31" s="51"/>
      <c r="AT31" s="51"/>
      <c r="AU31" s="51"/>
      <c r="AV31" s="51"/>
      <c r="AW31" s="51"/>
      <c r="AX31" s="51"/>
      <c r="AY31" s="52"/>
    </row>
    <row r="32" ht="12.75" customHeight="1">
      <c r="A32" s="50"/>
      <c r="B32" s="51"/>
      <c r="C32" s="51"/>
      <c r="D32" s="51"/>
      <c r="E32" s="51"/>
      <c r="F32" s="51"/>
      <c r="G32" s="51"/>
      <c r="H32" s="51"/>
      <c r="I32" s="51"/>
      <c r="J32" s="51"/>
      <c r="K32" s="51"/>
      <c r="L32" s="51"/>
      <c r="M32" s="51"/>
      <c r="N32" s="51"/>
      <c r="O32" s="51"/>
      <c r="P32" s="51"/>
      <c r="Q32" s="52"/>
      <c r="R32" s="50"/>
      <c r="S32" s="51"/>
      <c r="T32" s="51"/>
      <c r="U32" s="51"/>
      <c r="V32" s="51"/>
      <c r="W32" s="51"/>
      <c r="X32" s="51"/>
      <c r="Y32" s="51"/>
      <c r="Z32" s="51"/>
      <c r="AA32" s="51"/>
      <c r="AB32" s="51"/>
      <c r="AC32" s="51"/>
      <c r="AD32" s="51"/>
      <c r="AE32" s="51"/>
      <c r="AF32" s="51"/>
      <c r="AG32" s="51"/>
      <c r="AH32" s="52"/>
      <c r="AI32" s="50"/>
      <c r="AJ32" s="51"/>
      <c r="AK32" s="51"/>
      <c r="AL32" s="51"/>
      <c r="AM32" s="51"/>
      <c r="AN32" s="51"/>
      <c r="AO32" s="51"/>
      <c r="AP32" s="51"/>
      <c r="AQ32" s="51"/>
      <c r="AR32" s="51"/>
      <c r="AS32" s="51"/>
      <c r="AT32" s="51"/>
      <c r="AU32" s="51"/>
      <c r="AV32" s="51"/>
      <c r="AW32" s="51"/>
      <c r="AX32" s="51"/>
      <c r="AY32" s="52"/>
    </row>
    <row r="33" ht="12.75" customHeight="1">
      <c r="A33" s="50"/>
      <c r="B33" s="51"/>
      <c r="C33" s="51"/>
      <c r="D33" s="51"/>
      <c r="E33" s="51"/>
      <c r="F33" s="51"/>
      <c r="G33" s="51"/>
      <c r="H33" s="51"/>
      <c r="I33" s="51"/>
      <c r="J33" s="51"/>
      <c r="K33" s="51"/>
      <c r="L33" s="51"/>
      <c r="M33" s="51"/>
      <c r="N33" s="51"/>
      <c r="O33" s="51"/>
      <c r="P33" s="51"/>
      <c r="Q33" s="52"/>
      <c r="R33" s="50"/>
      <c r="S33" s="51"/>
      <c r="T33" s="51"/>
      <c r="U33" s="51"/>
      <c r="V33" s="51"/>
      <c r="W33" s="51"/>
      <c r="X33" s="51"/>
      <c r="Y33" s="51"/>
      <c r="Z33" s="51"/>
      <c r="AA33" s="51"/>
      <c r="AB33" s="51"/>
      <c r="AC33" s="51"/>
      <c r="AD33" s="51"/>
      <c r="AE33" s="51"/>
      <c r="AF33" s="51"/>
      <c r="AG33" s="51"/>
      <c r="AH33" s="52"/>
      <c r="AI33" s="50"/>
      <c r="AJ33" s="51"/>
      <c r="AK33" s="51"/>
      <c r="AL33" s="51"/>
      <c r="AM33" s="51"/>
      <c r="AN33" s="51"/>
      <c r="AO33" s="51"/>
      <c r="AP33" s="51"/>
      <c r="AQ33" s="51"/>
      <c r="AR33" s="51"/>
      <c r="AS33" s="51"/>
      <c r="AT33" s="51"/>
      <c r="AU33" s="51"/>
      <c r="AV33" s="51"/>
      <c r="AW33" s="51"/>
      <c r="AX33" s="51"/>
      <c r="AY33" s="52"/>
    </row>
    <row r="34" ht="12.75" customHeight="1">
      <c r="A34" s="50"/>
      <c r="B34" s="51"/>
      <c r="C34" s="51"/>
      <c r="D34" s="51"/>
      <c r="E34" s="51"/>
      <c r="F34" s="51"/>
      <c r="G34" s="51"/>
      <c r="H34" s="51"/>
      <c r="I34" s="51"/>
      <c r="J34" s="51"/>
      <c r="K34" s="51"/>
      <c r="L34" s="51"/>
      <c r="M34" s="51"/>
      <c r="N34" s="51"/>
      <c r="O34" s="51"/>
      <c r="P34" s="51"/>
      <c r="Q34" s="52"/>
      <c r="R34" s="50"/>
      <c r="S34" s="51"/>
      <c r="T34" s="51"/>
      <c r="U34" s="51"/>
      <c r="V34" s="51"/>
      <c r="W34" s="51"/>
      <c r="X34" s="51"/>
      <c r="Y34" s="51"/>
      <c r="Z34" s="51"/>
      <c r="AA34" s="51"/>
      <c r="AB34" s="51"/>
      <c r="AC34" s="51"/>
      <c r="AD34" s="51"/>
      <c r="AE34" s="51"/>
      <c r="AF34" s="51"/>
      <c r="AG34" s="51"/>
      <c r="AH34" s="52"/>
      <c r="AI34" s="50"/>
      <c r="AJ34" s="51"/>
      <c r="AK34" s="51"/>
      <c r="AL34" s="51"/>
      <c r="AM34" s="51"/>
      <c r="AN34" s="51"/>
      <c r="AO34" s="51"/>
      <c r="AP34" s="51"/>
      <c r="AQ34" s="51"/>
      <c r="AR34" s="51"/>
      <c r="AS34" s="51"/>
      <c r="AT34" s="51"/>
      <c r="AU34" s="51"/>
      <c r="AV34" s="51"/>
      <c r="AW34" s="51"/>
      <c r="AX34" s="51"/>
      <c r="AY34" s="52"/>
    </row>
    <row r="35" ht="12.75" customHeight="1">
      <c r="A35" s="50"/>
      <c r="B35" s="51"/>
      <c r="C35" s="51"/>
      <c r="D35" s="51"/>
      <c r="E35" s="51"/>
      <c r="F35" s="51"/>
      <c r="G35" s="51"/>
      <c r="H35" s="51"/>
      <c r="I35" s="51"/>
      <c r="J35" s="51"/>
      <c r="K35" s="51"/>
      <c r="L35" s="51"/>
      <c r="M35" s="51"/>
      <c r="N35" s="51"/>
      <c r="O35" s="51"/>
      <c r="P35" s="51"/>
      <c r="Q35" s="52"/>
      <c r="R35" s="50"/>
      <c r="S35" s="51"/>
      <c r="T35" s="51"/>
      <c r="U35" s="51"/>
      <c r="V35" s="51"/>
      <c r="W35" s="51"/>
      <c r="X35" s="51"/>
      <c r="Y35" s="51"/>
      <c r="Z35" s="51"/>
      <c r="AA35" s="51"/>
      <c r="AB35" s="51"/>
      <c r="AC35" s="51"/>
      <c r="AD35" s="51"/>
      <c r="AE35" s="51"/>
      <c r="AF35" s="51"/>
      <c r="AG35" s="51"/>
      <c r="AH35" s="52"/>
      <c r="AI35" s="50"/>
      <c r="AJ35" s="51"/>
      <c r="AK35" s="51"/>
      <c r="AL35" s="51"/>
      <c r="AM35" s="51"/>
      <c r="AN35" s="51"/>
      <c r="AO35" s="51"/>
      <c r="AP35" s="51"/>
      <c r="AQ35" s="51"/>
      <c r="AR35" s="51"/>
      <c r="AS35" s="51"/>
      <c r="AT35" s="51"/>
      <c r="AU35" s="51"/>
      <c r="AV35" s="51"/>
      <c r="AW35" s="51"/>
      <c r="AX35" s="51"/>
      <c r="AY35" s="52"/>
    </row>
    <row r="36" ht="12.75" customHeight="1">
      <c r="A36" s="50"/>
      <c r="B36" s="51"/>
      <c r="C36" s="51"/>
      <c r="D36" s="51"/>
      <c r="E36" s="51"/>
      <c r="F36" s="51"/>
      <c r="G36" s="51"/>
      <c r="H36" s="51"/>
      <c r="I36" s="51"/>
      <c r="J36" s="51"/>
      <c r="K36" s="51"/>
      <c r="L36" s="51"/>
      <c r="M36" s="51"/>
      <c r="N36" s="51"/>
      <c r="O36" s="51"/>
      <c r="P36" s="51"/>
      <c r="Q36" s="52"/>
      <c r="R36" s="50"/>
      <c r="S36" s="51"/>
      <c r="T36" s="51"/>
      <c r="U36" s="51"/>
      <c r="V36" s="51"/>
      <c r="W36" s="51"/>
      <c r="X36" s="51"/>
      <c r="Y36" s="51"/>
      <c r="Z36" s="51"/>
      <c r="AA36" s="51"/>
      <c r="AB36" s="51"/>
      <c r="AC36" s="51"/>
      <c r="AD36" s="51"/>
      <c r="AE36" s="51"/>
      <c r="AF36" s="51"/>
      <c r="AG36" s="51"/>
      <c r="AH36" s="52"/>
      <c r="AI36" s="50"/>
      <c r="AJ36" s="51"/>
      <c r="AK36" s="51"/>
      <c r="AL36" s="51"/>
      <c r="AM36" s="51"/>
      <c r="AN36" s="51"/>
      <c r="AO36" s="51"/>
      <c r="AP36" s="51"/>
      <c r="AQ36" s="51"/>
      <c r="AR36" s="51"/>
      <c r="AS36" s="51"/>
      <c r="AT36" s="51"/>
      <c r="AU36" s="51"/>
      <c r="AV36" s="51"/>
      <c r="AW36" s="51"/>
      <c r="AX36" s="51"/>
      <c r="AY36" s="52"/>
    </row>
    <row r="37" ht="12.75" customHeight="1">
      <c r="A37" s="50"/>
      <c r="B37" s="51"/>
      <c r="C37" s="51"/>
      <c r="D37" s="51"/>
      <c r="E37" s="51"/>
      <c r="F37" s="51"/>
      <c r="G37" s="51"/>
      <c r="H37" s="51"/>
      <c r="I37" s="51"/>
      <c r="J37" s="51"/>
      <c r="K37" s="51"/>
      <c r="L37" s="51"/>
      <c r="M37" s="51"/>
      <c r="N37" s="51"/>
      <c r="O37" s="51"/>
      <c r="P37" s="51"/>
      <c r="Q37" s="52"/>
      <c r="R37" s="50"/>
      <c r="S37" s="51"/>
      <c r="T37" s="51"/>
      <c r="U37" s="51"/>
      <c r="V37" s="51"/>
      <c r="W37" s="51"/>
      <c r="X37" s="51"/>
      <c r="Y37" s="51"/>
      <c r="Z37" s="51"/>
      <c r="AA37" s="51"/>
      <c r="AB37" s="51"/>
      <c r="AC37" s="51"/>
      <c r="AD37" s="51"/>
      <c r="AE37" s="51"/>
      <c r="AF37" s="51"/>
      <c r="AG37" s="51"/>
      <c r="AH37" s="52"/>
      <c r="AI37" s="50"/>
      <c r="AJ37" s="51"/>
      <c r="AK37" s="51"/>
      <c r="AL37" s="51"/>
      <c r="AM37" s="51"/>
      <c r="AN37" s="51"/>
      <c r="AO37" s="51"/>
      <c r="AP37" s="51"/>
      <c r="AQ37" s="51"/>
      <c r="AR37" s="51"/>
      <c r="AS37" s="51"/>
      <c r="AT37" s="51"/>
      <c r="AU37" s="51"/>
      <c r="AV37" s="51"/>
      <c r="AW37" s="51"/>
      <c r="AX37" s="51"/>
      <c r="AY37" s="52"/>
    </row>
    <row r="38" ht="12.75" customHeight="1">
      <c r="A38" s="50"/>
      <c r="B38" s="51"/>
      <c r="C38" s="51"/>
      <c r="D38" s="51"/>
      <c r="E38" s="51"/>
      <c r="F38" s="51"/>
      <c r="G38" s="51"/>
      <c r="H38" s="51"/>
      <c r="I38" s="51"/>
      <c r="J38" s="51"/>
      <c r="K38" s="51"/>
      <c r="L38" s="51"/>
      <c r="M38" s="51"/>
      <c r="N38" s="51"/>
      <c r="O38" s="51"/>
      <c r="P38" s="51"/>
      <c r="Q38" s="52"/>
      <c r="R38" s="50"/>
      <c r="S38" s="51"/>
      <c r="T38" s="51"/>
      <c r="U38" s="51"/>
      <c r="V38" s="51"/>
      <c r="W38" s="51"/>
      <c r="X38" s="51"/>
      <c r="Y38" s="51"/>
      <c r="Z38" s="51"/>
      <c r="AA38" s="51"/>
      <c r="AB38" s="51"/>
      <c r="AC38" s="51"/>
      <c r="AD38" s="51"/>
      <c r="AE38" s="51"/>
      <c r="AF38" s="51"/>
      <c r="AG38" s="51"/>
      <c r="AH38" s="52"/>
      <c r="AI38" s="50"/>
      <c r="AJ38" s="51"/>
      <c r="AK38" s="51"/>
      <c r="AL38" s="51"/>
      <c r="AM38" s="51"/>
      <c r="AN38" s="51"/>
      <c r="AO38" s="51"/>
      <c r="AP38" s="51"/>
      <c r="AQ38" s="51"/>
      <c r="AR38" s="51"/>
      <c r="AS38" s="51"/>
      <c r="AT38" s="51"/>
      <c r="AU38" s="51"/>
      <c r="AV38" s="51"/>
      <c r="AW38" s="51"/>
      <c r="AX38" s="51"/>
      <c r="AY38" s="52"/>
    </row>
    <row r="39" ht="12.75" customHeight="1">
      <c r="A39" s="50"/>
      <c r="B39" s="51"/>
      <c r="C39" s="51"/>
      <c r="D39" s="51"/>
      <c r="E39" s="51"/>
      <c r="F39" s="51"/>
      <c r="G39" s="51"/>
      <c r="H39" s="51"/>
      <c r="I39" s="51"/>
      <c r="J39" s="51"/>
      <c r="K39" s="51"/>
      <c r="L39" s="51"/>
      <c r="M39" s="51"/>
      <c r="N39" s="51"/>
      <c r="O39" s="51"/>
      <c r="P39" s="51"/>
      <c r="Q39" s="52"/>
      <c r="R39" s="50"/>
      <c r="S39" s="51"/>
      <c r="T39" s="51"/>
      <c r="U39" s="51"/>
      <c r="V39" s="51"/>
      <c r="W39" s="51"/>
      <c r="X39" s="51"/>
      <c r="Y39" s="51"/>
      <c r="Z39" s="51"/>
      <c r="AA39" s="51"/>
      <c r="AB39" s="51"/>
      <c r="AC39" s="51"/>
      <c r="AD39" s="51"/>
      <c r="AE39" s="51"/>
      <c r="AF39" s="51"/>
      <c r="AG39" s="51"/>
      <c r="AH39" s="52"/>
      <c r="AI39" s="50"/>
      <c r="AJ39" s="51"/>
      <c r="AK39" s="51"/>
      <c r="AL39" s="51"/>
      <c r="AM39" s="51"/>
      <c r="AN39" s="51"/>
      <c r="AO39" s="51"/>
      <c r="AP39" s="51"/>
      <c r="AQ39" s="51"/>
      <c r="AR39" s="51"/>
      <c r="AS39" s="51"/>
      <c r="AT39" s="51"/>
      <c r="AU39" s="51"/>
      <c r="AV39" s="51"/>
      <c r="AW39" s="51"/>
      <c r="AX39" s="51"/>
      <c r="AY39" s="52"/>
    </row>
    <row r="40" ht="12.75" customHeight="1">
      <c r="A40" s="50"/>
      <c r="B40" s="51"/>
      <c r="C40" s="51"/>
      <c r="D40" s="51"/>
      <c r="E40" s="51"/>
      <c r="F40" s="51"/>
      <c r="G40" s="51"/>
      <c r="H40" s="51"/>
      <c r="I40" s="51"/>
      <c r="J40" s="51"/>
      <c r="K40" s="51"/>
      <c r="L40" s="51"/>
      <c r="M40" s="51"/>
      <c r="N40" s="51"/>
      <c r="O40" s="51"/>
      <c r="P40" s="51"/>
      <c r="Q40" s="52"/>
      <c r="R40" s="50"/>
      <c r="S40" s="51"/>
      <c r="T40" s="51"/>
      <c r="U40" s="51"/>
      <c r="V40" s="51"/>
      <c r="W40" s="51"/>
      <c r="X40" s="51"/>
      <c r="Y40" s="51"/>
      <c r="Z40" s="51"/>
      <c r="AA40" s="51"/>
      <c r="AB40" s="51"/>
      <c r="AC40" s="51"/>
      <c r="AD40" s="51"/>
      <c r="AE40" s="51"/>
      <c r="AF40" s="51"/>
      <c r="AG40" s="51"/>
      <c r="AH40" s="52"/>
      <c r="AI40" s="50"/>
      <c r="AJ40" s="51"/>
      <c r="AK40" s="51"/>
      <c r="AL40" s="51"/>
      <c r="AM40" s="51"/>
      <c r="AN40" s="51"/>
      <c r="AO40" s="51"/>
      <c r="AP40" s="51"/>
      <c r="AQ40" s="51"/>
      <c r="AR40" s="51"/>
      <c r="AS40" s="51"/>
      <c r="AT40" s="51"/>
      <c r="AU40" s="51"/>
      <c r="AV40" s="51"/>
      <c r="AW40" s="51"/>
      <c r="AX40" s="51"/>
      <c r="AY40" s="52"/>
    </row>
    <row r="41" ht="12.75" customHeight="1">
      <c r="A41" s="50"/>
      <c r="B41" s="51"/>
      <c r="C41" s="51"/>
      <c r="D41" s="51"/>
      <c r="E41" s="51"/>
      <c r="F41" s="51"/>
      <c r="G41" s="51"/>
      <c r="H41" s="51"/>
      <c r="I41" s="51"/>
      <c r="J41" s="51"/>
      <c r="K41" s="51"/>
      <c r="L41" s="51"/>
      <c r="M41" s="51"/>
      <c r="N41" s="51"/>
      <c r="O41" s="51"/>
      <c r="P41" s="51"/>
      <c r="Q41" s="52"/>
      <c r="R41" s="50"/>
      <c r="S41" s="51"/>
      <c r="T41" s="51"/>
      <c r="U41" s="51"/>
      <c r="V41" s="51"/>
      <c r="W41" s="51"/>
      <c r="X41" s="51"/>
      <c r="Y41" s="51"/>
      <c r="Z41" s="51"/>
      <c r="AA41" s="51"/>
      <c r="AB41" s="51"/>
      <c r="AC41" s="51"/>
      <c r="AD41" s="51"/>
      <c r="AE41" s="51"/>
      <c r="AF41" s="51"/>
      <c r="AG41" s="51"/>
      <c r="AH41" s="52"/>
      <c r="AI41" s="50"/>
      <c r="AJ41" s="51"/>
      <c r="AK41" s="51"/>
      <c r="AL41" s="51"/>
      <c r="AM41" s="51"/>
      <c r="AN41" s="51"/>
      <c r="AO41" s="51"/>
      <c r="AP41" s="51"/>
      <c r="AQ41" s="51"/>
      <c r="AR41" s="51"/>
      <c r="AS41" s="51"/>
      <c r="AT41" s="51"/>
      <c r="AU41" s="51"/>
      <c r="AV41" s="51"/>
      <c r="AW41" s="51"/>
      <c r="AX41" s="51"/>
      <c r="AY41" s="52"/>
    </row>
    <row r="42" ht="12.75" customHeight="1">
      <c r="A42" s="50"/>
      <c r="B42" s="51"/>
      <c r="C42" s="51"/>
      <c r="D42" s="51"/>
      <c r="E42" s="51"/>
      <c r="F42" s="51"/>
      <c r="G42" s="51"/>
      <c r="H42" s="51"/>
      <c r="I42" s="51"/>
      <c r="J42" s="51"/>
      <c r="K42" s="51"/>
      <c r="L42" s="51"/>
      <c r="M42" s="51"/>
      <c r="N42" s="51"/>
      <c r="O42" s="51"/>
      <c r="P42" s="51"/>
      <c r="Q42" s="52"/>
      <c r="R42" s="50"/>
      <c r="S42" s="51"/>
      <c r="T42" s="51"/>
      <c r="U42" s="51"/>
      <c r="V42" s="51"/>
      <c r="W42" s="51"/>
      <c r="X42" s="51"/>
      <c r="Y42" s="51"/>
      <c r="Z42" s="51"/>
      <c r="AA42" s="51"/>
      <c r="AB42" s="51"/>
      <c r="AC42" s="51"/>
      <c r="AD42" s="51"/>
      <c r="AE42" s="51"/>
      <c r="AF42" s="51"/>
      <c r="AG42" s="51"/>
      <c r="AH42" s="52"/>
      <c r="AI42" s="50"/>
      <c r="AJ42" s="51"/>
      <c r="AK42" s="51"/>
      <c r="AL42" s="51"/>
      <c r="AM42" s="51"/>
      <c r="AN42" s="51"/>
      <c r="AO42" s="51"/>
      <c r="AP42" s="51"/>
      <c r="AQ42" s="51"/>
      <c r="AR42" s="51"/>
      <c r="AS42" s="51"/>
      <c r="AT42" s="51"/>
      <c r="AU42" s="51"/>
      <c r="AV42" s="51"/>
      <c r="AW42" s="51"/>
      <c r="AX42" s="51"/>
      <c r="AY42" s="52"/>
    </row>
    <row r="43" ht="12.75" customHeight="1">
      <c r="A43" s="50"/>
      <c r="B43" s="51"/>
      <c r="C43" s="51"/>
      <c r="D43" s="51"/>
      <c r="E43" s="51"/>
      <c r="F43" s="51"/>
      <c r="G43" s="51"/>
      <c r="H43" s="51"/>
      <c r="I43" s="51"/>
      <c r="J43" s="51"/>
      <c r="K43" s="51"/>
      <c r="L43" s="51"/>
      <c r="M43" s="51"/>
      <c r="N43" s="51"/>
      <c r="O43" s="51"/>
      <c r="P43" s="51"/>
      <c r="Q43" s="52"/>
      <c r="R43" s="50"/>
      <c r="S43" s="51"/>
      <c r="T43" s="51"/>
      <c r="U43" s="51"/>
      <c r="V43" s="51"/>
      <c r="W43" s="51"/>
      <c r="X43" s="51"/>
      <c r="Y43" s="51"/>
      <c r="Z43" s="51"/>
      <c r="AA43" s="51"/>
      <c r="AB43" s="51"/>
      <c r="AC43" s="51"/>
      <c r="AD43" s="51"/>
      <c r="AE43" s="51"/>
      <c r="AF43" s="51"/>
      <c r="AG43" s="51"/>
      <c r="AH43" s="52"/>
      <c r="AI43" s="50"/>
      <c r="AJ43" s="51"/>
      <c r="AK43" s="51"/>
      <c r="AL43" s="51"/>
      <c r="AM43" s="51"/>
      <c r="AN43" s="51"/>
      <c r="AO43" s="51"/>
      <c r="AP43" s="51"/>
      <c r="AQ43" s="51"/>
      <c r="AR43" s="51"/>
      <c r="AS43" s="51"/>
      <c r="AT43" s="51"/>
      <c r="AU43" s="51"/>
      <c r="AV43" s="51"/>
      <c r="AW43" s="51"/>
      <c r="AX43" s="51"/>
      <c r="AY43" s="52"/>
    </row>
    <row r="44" ht="12.75" customHeight="1">
      <c r="A44" s="50"/>
      <c r="B44" s="51"/>
      <c r="C44" s="51"/>
      <c r="D44" s="51"/>
      <c r="E44" s="51"/>
      <c r="F44" s="51"/>
      <c r="G44" s="51"/>
      <c r="H44" s="51"/>
      <c r="I44" s="51"/>
      <c r="J44" s="51"/>
      <c r="K44" s="51"/>
      <c r="L44" s="51"/>
      <c r="M44" s="51"/>
      <c r="N44" s="51"/>
      <c r="O44" s="51"/>
      <c r="P44" s="51"/>
      <c r="Q44" s="52"/>
      <c r="R44" s="50"/>
      <c r="S44" s="51"/>
      <c r="T44" s="51"/>
      <c r="U44" s="51"/>
      <c r="V44" s="51"/>
      <c r="W44" s="51"/>
      <c r="X44" s="51"/>
      <c r="Y44" s="51"/>
      <c r="Z44" s="51"/>
      <c r="AA44" s="51"/>
      <c r="AB44" s="51"/>
      <c r="AC44" s="51"/>
      <c r="AD44" s="51"/>
      <c r="AE44" s="51"/>
      <c r="AF44" s="51"/>
      <c r="AG44" s="51"/>
      <c r="AH44" s="52"/>
      <c r="AI44" s="50"/>
      <c r="AJ44" s="51"/>
      <c r="AK44" s="51"/>
      <c r="AL44" s="51"/>
      <c r="AM44" s="51"/>
      <c r="AN44" s="51"/>
      <c r="AO44" s="51"/>
      <c r="AP44" s="51"/>
      <c r="AQ44" s="51"/>
      <c r="AR44" s="51"/>
      <c r="AS44" s="51"/>
      <c r="AT44" s="51"/>
      <c r="AU44" s="51"/>
      <c r="AV44" s="51"/>
      <c r="AW44" s="51"/>
      <c r="AX44" s="51"/>
      <c r="AY44" s="52"/>
    </row>
    <row r="45" ht="12.75" customHeight="1">
      <c r="A45" s="50"/>
      <c r="B45" s="51"/>
      <c r="C45" s="51"/>
      <c r="D45" s="51"/>
      <c r="E45" s="51"/>
      <c r="F45" s="51"/>
      <c r="G45" s="51"/>
      <c r="H45" s="51"/>
      <c r="I45" s="51"/>
      <c r="J45" s="51"/>
      <c r="K45" s="51"/>
      <c r="L45" s="51"/>
      <c r="M45" s="51"/>
      <c r="N45" s="51"/>
      <c r="O45" s="51"/>
      <c r="P45" s="51"/>
      <c r="Q45" s="52"/>
      <c r="R45" s="50"/>
      <c r="S45" s="51"/>
      <c r="T45" s="51"/>
      <c r="U45" s="51"/>
      <c r="V45" s="51"/>
      <c r="W45" s="51"/>
      <c r="X45" s="51"/>
      <c r="Y45" s="51"/>
      <c r="Z45" s="51"/>
      <c r="AA45" s="51"/>
      <c r="AB45" s="51"/>
      <c r="AC45" s="51"/>
      <c r="AD45" s="51"/>
      <c r="AE45" s="51"/>
      <c r="AF45" s="51"/>
      <c r="AG45" s="51"/>
      <c r="AH45" s="52"/>
      <c r="AI45" s="50"/>
      <c r="AJ45" s="51"/>
      <c r="AK45" s="51"/>
      <c r="AL45" s="51"/>
      <c r="AM45" s="51"/>
      <c r="AN45" s="51"/>
      <c r="AO45" s="51"/>
      <c r="AP45" s="51"/>
      <c r="AQ45" s="51"/>
      <c r="AR45" s="51"/>
      <c r="AS45" s="51"/>
      <c r="AT45" s="51"/>
      <c r="AU45" s="51"/>
      <c r="AV45" s="51"/>
      <c r="AW45" s="51"/>
      <c r="AX45" s="51"/>
      <c r="AY45" s="52"/>
    </row>
    <row r="46" ht="12.75" customHeight="1">
      <c r="A46" s="50"/>
      <c r="B46" s="51"/>
      <c r="C46" s="51"/>
      <c r="D46" s="51"/>
      <c r="E46" s="51"/>
      <c r="F46" s="51"/>
      <c r="G46" s="51"/>
      <c r="H46" s="51"/>
      <c r="I46" s="51"/>
      <c r="J46" s="51"/>
      <c r="K46" s="51"/>
      <c r="L46" s="51"/>
      <c r="M46" s="51"/>
      <c r="N46" s="51"/>
      <c r="O46" s="51"/>
      <c r="P46" s="51"/>
      <c r="Q46" s="52"/>
      <c r="R46" s="50"/>
      <c r="S46" s="51"/>
      <c r="T46" s="51"/>
      <c r="U46" s="51"/>
      <c r="V46" s="51"/>
      <c r="W46" s="51"/>
      <c r="X46" s="51"/>
      <c r="Y46" s="51"/>
      <c r="Z46" s="51"/>
      <c r="AA46" s="51"/>
      <c r="AB46" s="51"/>
      <c r="AC46" s="51"/>
      <c r="AD46" s="51"/>
      <c r="AE46" s="51"/>
      <c r="AF46" s="51"/>
      <c r="AG46" s="51"/>
      <c r="AH46" s="52"/>
      <c r="AI46" s="50"/>
      <c r="AJ46" s="51"/>
      <c r="AK46" s="51"/>
      <c r="AL46" s="51"/>
      <c r="AM46" s="51"/>
      <c r="AN46" s="51"/>
      <c r="AO46" s="51"/>
      <c r="AP46" s="51"/>
      <c r="AQ46" s="51"/>
      <c r="AR46" s="51"/>
      <c r="AS46" s="51"/>
      <c r="AT46" s="51"/>
      <c r="AU46" s="51"/>
      <c r="AV46" s="51"/>
      <c r="AW46" s="51"/>
      <c r="AX46" s="51"/>
      <c r="AY46" s="52"/>
    </row>
    <row r="47" ht="12.75" customHeight="1">
      <c r="A47" s="50"/>
      <c r="B47" s="51"/>
      <c r="C47" s="51"/>
      <c r="D47" s="51"/>
      <c r="E47" s="51"/>
      <c r="F47" s="51"/>
      <c r="G47" s="51"/>
      <c r="H47" s="51"/>
      <c r="I47" s="51"/>
      <c r="J47" s="51"/>
      <c r="K47" s="51"/>
      <c r="L47" s="51"/>
      <c r="M47" s="51"/>
      <c r="N47" s="51"/>
      <c r="O47" s="51"/>
      <c r="P47" s="51"/>
      <c r="Q47" s="52"/>
      <c r="R47" s="50"/>
      <c r="S47" s="51"/>
      <c r="T47" s="51"/>
      <c r="U47" s="51"/>
      <c r="V47" s="51"/>
      <c r="W47" s="51"/>
      <c r="X47" s="51"/>
      <c r="Y47" s="51"/>
      <c r="Z47" s="51"/>
      <c r="AA47" s="51"/>
      <c r="AB47" s="51"/>
      <c r="AC47" s="51"/>
      <c r="AD47" s="51"/>
      <c r="AE47" s="51"/>
      <c r="AF47" s="51"/>
      <c r="AG47" s="51"/>
      <c r="AH47" s="52"/>
      <c r="AI47" s="50"/>
      <c r="AJ47" s="51"/>
      <c r="AK47" s="51"/>
      <c r="AL47" s="51"/>
      <c r="AM47" s="51"/>
      <c r="AN47" s="51"/>
      <c r="AO47" s="51"/>
      <c r="AP47" s="51"/>
      <c r="AQ47" s="51"/>
      <c r="AR47" s="51"/>
      <c r="AS47" s="51"/>
      <c r="AT47" s="51"/>
      <c r="AU47" s="51"/>
      <c r="AV47" s="51"/>
      <c r="AW47" s="51"/>
      <c r="AX47" s="51"/>
      <c r="AY47" s="52"/>
    </row>
    <row r="48" ht="12.75" customHeight="1">
      <c r="A48" s="50"/>
      <c r="B48" s="51"/>
      <c r="C48" s="51"/>
      <c r="D48" s="51"/>
      <c r="E48" s="51"/>
      <c r="F48" s="51"/>
      <c r="G48" s="51"/>
      <c r="H48" s="51"/>
      <c r="I48" s="51"/>
      <c r="J48" s="51"/>
      <c r="K48" s="51"/>
      <c r="L48" s="51"/>
      <c r="M48" s="51"/>
      <c r="N48" s="51"/>
      <c r="O48" s="51"/>
      <c r="P48" s="51"/>
      <c r="Q48" s="52"/>
      <c r="R48" s="50"/>
      <c r="S48" s="51"/>
      <c r="T48" s="51"/>
      <c r="U48" s="51"/>
      <c r="V48" s="51"/>
      <c r="W48" s="51"/>
      <c r="X48" s="51"/>
      <c r="Y48" s="51"/>
      <c r="Z48" s="51"/>
      <c r="AA48" s="51"/>
      <c r="AB48" s="51"/>
      <c r="AC48" s="51"/>
      <c r="AD48" s="51"/>
      <c r="AE48" s="51"/>
      <c r="AF48" s="51"/>
      <c r="AG48" s="51"/>
      <c r="AH48" s="52"/>
      <c r="AI48" s="50"/>
      <c r="AJ48" s="51"/>
      <c r="AK48" s="51"/>
      <c r="AL48" s="51"/>
      <c r="AM48" s="51"/>
      <c r="AN48" s="51"/>
      <c r="AO48" s="51"/>
      <c r="AP48" s="51"/>
      <c r="AQ48" s="51"/>
      <c r="AR48" s="51"/>
      <c r="AS48" s="51"/>
      <c r="AT48" s="51"/>
      <c r="AU48" s="51"/>
      <c r="AV48" s="51"/>
      <c r="AW48" s="51"/>
      <c r="AX48" s="51"/>
      <c r="AY48" s="52"/>
    </row>
    <row r="49" ht="12.75" customHeight="1">
      <c r="A49" s="50"/>
      <c r="B49" s="51"/>
      <c r="C49" s="51"/>
      <c r="D49" s="51"/>
      <c r="E49" s="51"/>
      <c r="F49" s="51"/>
      <c r="G49" s="51"/>
      <c r="H49" s="51"/>
      <c r="I49" s="51"/>
      <c r="J49" s="51"/>
      <c r="K49" s="51"/>
      <c r="L49" s="51"/>
      <c r="M49" s="51"/>
      <c r="N49" s="51"/>
      <c r="O49" s="51"/>
      <c r="P49" s="51"/>
      <c r="Q49" s="52"/>
      <c r="R49" s="50"/>
      <c r="S49" s="51"/>
      <c r="T49" s="51"/>
      <c r="U49" s="51"/>
      <c r="V49" s="51"/>
      <c r="W49" s="51"/>
      <c r="X49" s="51"/>
      <c r="Y49" s="51"/>
      <c r="Z49" s="51"/>
      <c r="AA49" s="51"/>
      <c r="AB49" s="51"/>
      <c r="AC49" s="51"/>
      <c r="AD49" s="51"/>
      <c r="AE49" s="51"/>
      <c r="AF49" s="51"/>
      <c r="AG49" s="51"/>
      <c r="AH49" s="52"/>
      <c r="AI49" s="50"/>
      <c r="AJ49" s="51"/>
      <c r="AK49" s="51"/>
      <c r="AL49" s="51"/>
      <c r="AM49" s="51"/>
      <c r="AN49" s="51"/>
      <c r="AO49" s="51"/>
      <c r="AP49" s="51"/>
      <c r="AQ49" s="51"/>
      <c r="AR49" s="51"/>
      <c r="AS49" s="51"/>
      <c r="AT49" s="51"/>
      <c r="AU49" s="51"/>
      <c r="AV49" s="51"/>
      <c r="AW49" s="51"/>
      <c r="AX49" s="51"/>
      <c r="AY49" s="52"/>
    </row>
    <row r="50" ht="12.75" customHeight="1">
      <c r="A50" s="50"/>
      <c r="B50" s="51"/>
      <c r="C50" s="51"/>
      <c r="D50" s="51"/>
      <c r="E50" s="51"/>
      <c r="F50" s="51"/>
      <c r="G50" s="51"/>
      <c r="H50" s="51"/>
      <c r="I50" s="51"/>
      <c r="J50" s="51"/>
      <c r="K50" s="51"/>
      <c r="L50" s="51"/>
      <c r="M50" s="51"/>
      <c r="N50" s="51"/>
      <c r="O50" s="51"/>
      <c r="P50" s="51"/>
      <c r="Q50" s="52"/>
      <c r="R50" s="50"/>
      <c r="S50" s="51"/>
      <c r="T50" s="51"/>
      <c r="U50" s="51"/>
      <c r="V50" s="51"/>
      <c r="W50" s="51"/>
      <c r="X50" s="51"/>
      <c r="Y50" s="51"/>
      <c r="Z50" s="51"/>
      <c r="AA50" s="51"/>
      <c r="AB50" s="51"/>
      <c r="AC50" s="51"/>
      <c r="AD50" s="51"/>
      <c r="AE50" s="51"/>
      <c r="AF50" s="51"/>
      <c r="AG50" s="51"/>
      <c r="AH50" s="52"/>
      <c r="AI50" s="50"/>
      <c r="AJ50" s="51"/>
      <c r="AK50" s="51"/>
      <c r="AL50" s="51"/>
      <c r="AM50" s="51"/>
      <c r="AN50" s="51"/>
      <c r="AO50" s="51"/>
      <c r="AP50" s="51"/>
      <c r="AQ50" s="51"/>
      <c r="AR50" s="51"/>
      <c r="AS50" s="51"/>
      <c r="AT50" s="51"/>
      <c r="AU50" s="51"/>
      <c r="AV50" s="51"/>
      <c r="AW50" s="51"/>
      <c r="AX50" s="51"/>
      <c r="AY50" s="52"/>
    </row>
    <row r="51" ht="12.75" customHeight="1">
      <c r="A51" s="50"/>
      <c r="B51" s="51"/>
      <c r="C51" s="51"/>
      <c r="D51" s="51"/>
      <c r="E51" s="51"/>
      <c r="F51" s="51"/>
      <c r="G51" s="51"/>
      <c r="H51" s="51"/>
      <c r="I51" s="51"/>
      <c r="J51" s="51"/>
      <c r="K51" s="51"/>
      <c r="L51" s="51"/>
      <c r="M51" s="51"/>
      <c r="N51" s="51"/>
      <c r="O51" s="51"/>
      <c r="P51" s="51"/>
      <c r="Q51" s="52"/>
      <c r="R51" s="50"/>
      <c r="S51" s="51"/>
      <c r="T51" s="51"/>
      <c r="U51" s="51"/>
      <c r="V51" s="51"/>
      <c r="W51" s="51"/>
      <c r="X51" s="51"/>
      <c r="Y51" s="51"/>
      <c r="Z51" s="51"/>
      <c r="AA51" s="51"/>
      <c r="AB51" s="51"/>
      <c r="AC51" s="51"/>
      <c r="AD51" s="51"/>
      <c r="AE51" s="51"/>
      <c r="AF51" s="51"/>
      <c r="AG51" s="51"/>
      <c r="AH51" s="52"/>
      <c r="AI51" s="50"/>
      <c r="AJ51" s="51"/>
      <c r="AK51" s="51"/>
      <c r="AL51" s="51"/>
      <c r="AM51" s="51"/>
      <c r="AN51" s="51"/>
      <c r="AO51" s="51"/>
      <c r="AP51" s="51"/>
      <c r="AQ51" s="51"/>
      <c r="AR51" s="51"/>
      <c r="AS51" s="51"/>
      <c r="AT51" s="51"/>
      <c r="AU51" s="51"/>
      <c r="AV51" s="51"/>
      <c r="AW51" s="51"/>
      <c r="AX51" s="51"/>
      <c r="AY51" s="52"/>
    </row>
    <row r="52" ht="12.75" customHeight="1">
      <c r="A52" s="50"/>
      <c r="B52" s="51"/>
      <c r="C52" s="51"/>
      <c r="D52" s="51"/>
      <c r="E52" s="51"/>
      <c r="F52" s="51"/>
      <c r="G52" s="51"/>
      <c r="H52" s="51"/>
      <c r="I52" s="51"/>
      <c r="J52" s="51"/>
      <c r="K52" s="51"/>
      <c r="L52" s="51"/>
      <c r="M52" s="51"/>
      <c r="N52" s="51"/>
      <c r="O52" s="51"/>
      <c r="P52" s="51"/>
      <c r="Q52" s="52"/>
      <c r="R52" s="50"/>
      <c r="S52" s="51"/>
      <c r="T52" s="51"/>
      <c r="U52" s="51"/>
      <c r="V52" s="51"/>
      <c r="W52" s="51"/>
      <c r="X52" s="51"/>
      <c r="Y52" s="51"/>
      <c r="Z52" s="51"/>
      <c r="AA52" s="51"/>
      <c r="AB52" s="51"/>
      <c r="AC52" s="51"/>
      <c r="AD52" s="51"/>
      <c r="AE52" s="51"/>
      <c r="AF52" s="51"/>
      <c r="AG52" s="51"/>
      <c r="AH52" s="52"/>
      <c r="AI52" s="50"/>
      <c r="AJ52" s="51"/>
      <c r="AK52" s="51"/>
      <c r="AL52" s="51"/>
      <c r="AM52" s="51"/>
      <c r="AN52" s="51"/>
      <c r="AO52" s="51"/>
      <c r="AP52" s="51"/>
      <c r="AQ52" s="51"/>
      <c r="AR52" s="51"/>
      <c r="AS52" s="51"/>
      <c r="AT52" s="51"/>
      <c r="AU52" s="51"/>
      <c r="AV52" s="51"/>
      <c r="AW52" s="51"/>
      <c r="AX52" s="51"/>
      <c r="AY52" s="52"/>
    </row>
    <row r="53" ht="12.75" customHeight="1">
      <c r="A53" s="50"/>
      <c r="B53" s="51"/>
      <c r="C53" s="51"/>
      <c r="D53" s="51"/>
      <c r="E53" s="51"/>
      <c r="F53" s="51"/>
      <c r="G53" s="51"/>
      <c r="H53" s="51"/>
      <c r="I53" s="51"/>
      <c r="J53" s="51"/>
      <c r="K53" s="51"/>
      <c r="L53" s="51"/>
      <c r="M53" s="51"/>
      <c r="N53" s="51"/>
      <c r="O53" s="51"/>
      <c r="P53" s="51"/>
      <c r="Q53" s="52"/>
      <c r="R53" s="50"/>
      <c r="S53" s="51"/>
      <c r="T53" s="51"/>
      <c r="U53" s="51"/>
      <c r="V53" s="51"/>
      <c r="W53" s="51"/>
      <c r="X53" s="51"/>
      <c r="Y53" s="51"/>
      <c r="Z53" s="51"/>
      <c r="AA53" s="51"/>
      <c r="AB53" s="51"/>
      <c r="AC53" s="51"/>
      <c r="AD53" s="51"/>
      <c r="AE53" s="51"/>
      <c r="AF53" s="51"/>
      <c r="AG53" s="51"/>
      <c r="AH53" s="52"/>
      <c r="AI53" s="50"/>
      <c r="AJ53" s="51"/>
      <c r="AK53" s="51"/>
      <c r="AL53" s="51"/>
      <c r="AM53" s="51"/>
      <c r="AN53" s="51"/>
      <c r="AO53" s="51"/>
      <c r="AP53" s="51"/>
      <c r="AQ53" s="51"/>
      <c r="AR53" s="51"/>
      <c r="AS53" s="51"/>
      <c r="AT53" s="51"/>
      <c r="AU53" s="51"/>
      <c r="AV53" s="51"/>
      <c r="AW53" s="51"/>
      <c r="AX53" s="51"/>
      <c r="AY53" s="52"/>
    </row>
    <row r="54" ht="12.75" customHeight="1">
      <c r="A54" s="50"/>
      <c r="B54" s="51"/>
      <c r="C54" s="51"/>
      <c r="D54" s="51"/>
      <c r="E54" s="51"/>
      <c r="F54" s="51"/>
      <c r="G54" s="51"/>
      <c r="H54" s="51"/>
      <c r="I54" s="51"/>
      <c r="J54" s="51"/>
      <c r="K54" s="51"/>
      <c r="L54" s="51"/>
      <c r="M54" s="51"/>
      <c r="N54" s="51"/>
      <c r="O54" s="51"/>
      <c r="P54" s="51"/>
      <c r="Q54" s="52"/>
      <c r="R54" s="50"/>
      <c r="S54" s="51"/>
      <c r="T54" s="51"/>
      <c r="U54" s="51"/>
      <c r="V54" s="51"/>
      <c r="W54" s="51"/>
      <c r="X54" s="51"/>
      <c r="Y54" s="51"/>
      <c r="Z54" s="51"/>
      <c r="AA54" s="51"/>
      <c r="AB54" s="51"/>
      <c r="AC54" s="51"/>
      <c r="AD54" s="51"/>
      <c r="AE54" s="51"/>
      <c r="AF54" s="51"/>
      <c r="AG54" s="51"/>
      <c r="AH54" s="52"/>
      <c r="AI54" s="50"/>
      <c r="AJ54" s="51"/>
      <c r="AK54" s="51"/>
      <c r="AL54" s="51"/>
      <c r="AM54" s="51"/>
      <c r="AN54" s="51"/>
      <c r="AO54" s="51"/>
      <c r="AP54" s="51"/>
      <c r="AQ54" s="51"/>
      <c r="AR54" s="51"/>
      <c r="AS54" s="51"/>
      <c r="AT54" s="51"/>
      <c r="AU54" s="51"/>
      <c r="AV54" s="51"/>
      <c r="AW54" s="51"/>
      <c r="AX54" s="51"/>
      <c r="AY54" s="52"/>
    </row>
    <row r="55" ht="12.75" customHeight="1">
      <c r="A55" s="50"/>
      <c r="B55" s="51"/>
      <c r="C55" s="51"/>
      <c r="D55" s="51"/>
      <c r="E55" s="51"/>
      <c r="F55" s="51"/>
      <c r="G55" s="51"/>
      <c r="H55" s="51"/>
      <c r="I55" s="51"/>
      <c r="J55" s="51"/>
      <c r="K55" s="51"/>
      <c r="L55" s="51"/>
      <c r="M55" s="51"/>
      <c r="N55" s="51"/>
      <c r="O55" s="51"/>
      <c r="P55" s="51"/>
      <c r="Q55" s="52"/>
      <c r="R55" s="50"/>
      <c r="S55" s="51"/>
      <c r="T55" s="51"/>
      <c r="U55" s="51"/>
      <c r="V55" s="51"/>
      <c r="W55" s="51"/>
      <c r="X55" s="51"/>
      <c r="Y55" s="51"/>
      <c r="Z55" s="51"/>
      <c r="AA55" s="51"/>
      <c r="AB55" s="51"/>
      <c r="AC55" s="51"/>
      <c r="AD55" s="51"/>
      <c r="AE55" s="51"/>
      <c r="AF55" s="51"/>
      <c r="AG55" s="51"/>
      <c r="AH55" s="52"/>
      <c r="AI55" s="50"/>
      <c r="AJ55" s="51"/>
      <c r="AK55" s="51"/>
      <c r="AL55" s="51"/>
      <c r="AM55" s="51"/>
      <c r="AN55" s="51"/>
      <c r="AO55" s="51"/>
      <c r="AP55" s="51"/>
      <c r="AQ55" s="51"/>
      <c r="AR55" s="51"/>
      <c r="AS55" s="51"/>
      <c r="AT55" s="51"/>
      <c r="AU55" s="51"/>
      <c r="AV55" s="51"/>
      <c r="AW55" s="51"/>
      <c r="AX55" s="51"/>
      <c r="AY55" s="52"/>
    </row>
    <row r="56" ht="12.75" customHeight="1">
      <c r="A56" s="50"/>
      <c r="B56" s="51"/>
      <c r="C56" s="51"/>
      <c r="D56" s="51"/>
      <c r="E56" s="51"/>
      <c r="F56" s="51"/>
      <c r="G56" s="51"/>
      <c r="H56" s="51"/>
      <c r="I56" s="51"/>
      <c r="J56" s="51"/>
      <c r="K56" s="51"/>
      <c r="L56" s="51"/>
      <c r="M56" s="51"/>
      <c r="N56" s="51"/>
      <c r="O56" s="51"/>
      <c r="P56" s="51"/>
      <c r="Q56" s="52"/>
      <c r="R56" s="50"/>
      <c r="S56" s="51"/>
      <c r="T56" s="51"/>
      <c r="U56" s="51"/>
      <c r="V56" s="51"/>
      <c r="W56" s="51"/>
      <c r="X56" s="51"/>
      <c r="Y56" s="51"/>
      <c r="Z56" s="51"/>
      <c r="AA56" s="51"/>
      <c r="AB56" s="51"/>
      <c r="AC56" s="51"/>
      <c r="AD56" s="51"/>
      <c r="AE56" s="51"/>
      <c r="AF56" s="51"/>
      <c r="AG56" s="51"/>
      <c r="AH56" s="52"/>
      <c r="AI56" s="50"/>
      <c r="AJ56" s="51"/>
      <c r="AK56" s="51"/>
      <c r="AL56" s="51"/>
      <c r="AM56" s="51"/>
      <c r="AN56" s="51"/>
      <c r="AO56" s="51"/>
      <c r="AP56" s="51"/>
      <c r="AQ56" s="51"/>
      <c r="AR56" s="51"/>
      <c r="AS56" s="51"/>
      <c r="AT56" s="51"/>
      <c r="AU56" s="51"/>
      <c r="AV56" s="51"/>
      <c r="AW56" s="51"/>
      <c r="AX56" s="51"/>
      <c r="AY56" s="52"/>
    </row>
    <row r="57" ht="12.75" customHeight="1">
      <c r="A57" s="50"/>
      <c r="B57" s="51"/>
      <c r="C57" s="51"/>
      <c r="D57" s="51"/>
      <c r="E57" s="51"/>
      <c r="F57" s="51"/>
      <c r="G57" s="51"/>
      <c r="H57" s="51"/>
      <c r="I57" s="51"/>
      <c r="J57" s="51"/>
      <c r="K57" s="51"/>
      <c r="L57" s="51"/>
      <c r="M57" s="51"/>
      <c r="N57" s="51"/>
      <c r="O57" s="51"/>
      <c r="P57" s="51"/>
      <c r="Q57" s="52"/>
      <c r="R57" s="50"/>
      <c r="S57" s="51"/>
      <c r="T57" s="51"/>
      <c r="U57" s="51"/>
      <c r="V57" s="51"/>
      <c r="W57" s="51"/>
      <c r="X57" s="51"/>
      <c r="Y57" s="51"/>
      <c r="Z57" s="51"/>
      <c r="AA57" s="51"/>
      <c r="AB57" s="51"/>
      <c r="AC57" s="51"/>
      <c r="AD57" s="51"/>
      <c r="AE57" s="51"/>
      <c r="AF57" s="51"/>
      <c r="AG57" s="51"/>
      <c r="AH57" s="52"/>
      <c r="AI57" s="50"/>
      <c r="AJ57" s="51"/>
      <c r="AK57" s="51"/>
      <c r="AL57" s="51"/>
      <c r="AM57" s="51"/>
      <c r="AN57" s="51"/>
      <c r="AO57" s="51"/>
      <c r="AP57" s="51"/>
      <c r="AQ57" s="51"/>
      <c r="AR57" s="51"/>
      <c r="AS57" s="51"/>
      <c r="AT57" s="51"/>
      <c r="AU57" s="51"/>
      <c r="AV57" s="51"/>
      <c r="AW57" s="51"/>
      <c r="AX57" s="51"/>
      <c r="AY57" s="52"/>
    </row>
    <row r="58" ht="12.75" customHeight="1">
      <c r="A58" s="55"/>
      <c r="B58" s="56"/>
      <c r="C58" s="56"/>
      <c r="D58" s="56"/>
      <c r="E58" s="56"/>
      <c r="F58" s="56"/>
      <c r="G58" s="56"/>
      <c r="H58" s="56"/>
      <c r="I58" s="56"/>
      <c r="J58" s="56"/>
      <c r="K58" s="56"/>
      <c r="L58" s="56"/>
      <c r="M58" s="56"/>
      <c r="N58" s="56"/>
      <c r="O58" s="56"/>
      <c r="P58" s="56"/>
      <c r="Q58" s="57"/>
      <c r="R58" s="55"/>
      <c r="S58" s="56"/>
      <c r="T58" s="56"/>
      <c r="U58" s="56"/>
      <c r="V58" s="56"/>
      <c r="W58" s="56"/>
      <c r="X58" s="56"/>
      <c r="Y58" s="56"/>
      <c r="Z58" s="56"/>
      <c r="AA58" s="56"/>
      <c r="AB58" s="56"/>
      <c r="AC58" s="56"/>
      <c r="AD58" s="56"/>
      <c r="AE58" s="56"/>
      <c r="AF58" s="56"/>
      <c r="AG58" s="56"/>
      <c r="AH58" s="57"/>
      <c r="AI58" s="55"/>
      <c r="AJ58" s="56"/>
      <c r="AK58" s="56"/>
      <c r="AL58" s="56"/>
      <c r="AM58" s="56"/>
      <c r="AN58" s="56"/>
      <c r="AO58" s="56"/>
      <c r="AP58" s="56"/>
      <c r="AQ58" s="56"/>
      <c r="AR58" s="56"/>
      <c r="AS58" s="56"/>
      <c r="AT58" s="56"/>
      <c r="AU58" s="56"/>
      <c r="AV58" s="56"/>
      <c r="AW58" s="56"/>
      <c r="AX58" s="56"/>
      <c r="AY58" s="57"/>
    </row>
    <row r="59" ht="12.75" customHeight="1">
      <c r="A59" s="46"/>
      <c r="B59" s="47"/>
      <c r="C59" s="47"/>
      <c r="D59" s="47"/>
      <c r="E59" s="47"/>
      <c r="F59" s="47"/>
      <c r="G59" s="47"/>
      <c r="H59" s="47"/>
      <c r="I59" s="47"/>
      <c r="J59" s="47"/>
      <c r="K59" s="47"/>
      <c r="L59" s="47"/>
      <c r="M59" s="47"/>
      <c r="N59" s="47"/>
      <c r="O59" s="47"/>
      <c r="P59" s="47"/>
      <c r="Q59" s="48"/>
      <c r="R59" s="46"/>
      <c r="S59" s="47"/>
      <c r="T59" s="47"/>
      <c r="U59" s="47"/>
      <c r="V59" s="47"/>
      <c r="W59" s="47"/>
      <c r="X59" s="47"/>
      <c r="Y59" s="47"/>
      <c r="Z59" s="47"/>
      <c r="AA59" s="47"/>
      <c r="AB59" s="47"/>
      <c r="AC59" s="47"/>
      <c r="AD59" s="47"/>
      <c r="AE59" s="47"/>
      <c r="AF59" s="47"/>
      <c r="AG59" s="47"/>
      <c r="AH59" s="48"/>
      <c r="AI59" s="46"/>
      <c r="AJ59" s="47"/>
      <c r="AK59" s="47"/>
      <c r="AL59" s="47"/>
      <c r="AM59" s="47"/>
      <c r="AN59" s="47"/>
      <c r="AO59" s="47"/>
      <c r="AP59" s="47"/>
      <c r="AQ59" s="47"/>
      <c r="AR59" s="47"/>
      <c r="AS59" s="47"/>
      <c r="AT59" s="47"/>
      <c r="AU59" s="47"/>
      <c r="AV59" s="47"/>
      <c r="AW59" s="47"/>
      <c r="AX59" s="47"/>
      <c r="AY59" s="48"/>
    </row>
    <row r="60" ht="12.75" customHeight="1">
      <c r="A60" s="50"/>
      <c r="B60" s="51"/>
      <c r="C60" s="51"/>
      <c r="D60" s="51"/>
      <c r="E60" s="51"/>
      <c r="F60" s="51"/>
      <c r="G60" s="51"/>
      <c r="H60" s="51"/>
      <c r="I60" s="51"/>
      <c r="J60" s="51"/>
      <c r="K60" s="51"/>
      <c r="L60" s="51"/>
      <c r="M60" s="51"/>
      <c r="N60" s="51"/>
      <c r="O60" s="51"/>
      <c r="P60" s="51"/>
      <c r="Q60" s="52"/>
      <c r="R60" s="50"/>
      <c r="S60" s="51"/>
      <c r="T60" s="51"/>
      <c r="U60" s="51"/>
      <c r="V60" s="51"/>
      <c r="W60" s="51"/>
      <c r="X60" s="51"/>
      <c r="Y60" s="51"/>
      <c r="Z60" s="51"/>
      <c r="AA60" s="51"/>
      <c r="AB60" s="51"/>
      <c r="AC60" s="51"/>
      <c r="AD60" s="51"/>
      <c r="AE60" s="51"/>
      <c r="AF60" s="51"/>
      <c r="AG60" s="51"/>
      <c r="AH60" s="52"/>
      <c r="AI60" s="50"/>
      <c r="AJ60" s="51"/>
      <c r="AK60" s="51"/>
      <c r="AL60" s="51"/>
      <c r="AM60" s="51"/>
      <c r="AN60" s="51"/>
      <c r="AO60" s="51"/>
      <c r="AP60" s="51"/>
      <c r="AQ60" s="51"/>
      <c r="AR60" s="51"/>
      <c r="AS60" s="51"/>
      <c r="AT60" s="51"/>
      <c r="AU60" s="51"/>
      <c r="AV60" s="51"/>
      <c r="AW60" s="51"/>
      <c r="AX60" s="51"/>
      <c r="AY60" s="52"/>
    </row>
    <row r="61" ht="12.75" customHeight="1">
      <c r="A61" s="50"/>
      <c r="B61" s="51"/>
      <c r="C61" s="51"/>
      <c r="D61" s="51"/>
      <c r="E61" s="51"/>
      <c r="F61" s="51"/>
      <c r="G61" s="51"/>
      <c r="H61" s="51"/>
      <c r="I61" s="51"/>
      <c r="J61" s="51"/>
      <c r="K61" s="51"/>
      <c r="L61" s="51"/>
      <c r="M61" s="51"/>
      <c r="N61" s="51"/>
      <c r="O61" s="51"/>
      <c r="P61" s="51"/>
      <c r="Q61" s="52"/>
      <c r="R61" s="50"/>
      <c r="S61" s="51"/>
      <c r="T61" s="51"/>
      <c r="U61" s="51"/>
      <c r="V61" s="51"/>
      <c r="W61" s="51"/>
      <c r="X61" s="51"/>
      <c r="Y61" s="51"/>
      <c r="Z61" s="51"/>
      <c r="AA61" s="51"/>
      <c r="AB61" s="51"/>
      <c r="AC61" s="51"/>
      <c r="AD61" s="51"/>
      <c r="AE61" s="51"/>
      <c r="AF61" s="51"/>
      <c r="AG61" s="51"/>
      <c r="AH61" s="52"/>
      <c r="AI61" s="50"/>
      <c r="AJ61" s="51"/>
      <c r="AK61" s="51"/>
      <c r="AL61" s="51"/>
      <c r="AM61" s="51"/>
      <c r="AN61" s="51"/>
      <c r="AO61" s="51"/>
      <c r="AP61" s="51"/>
      <c r="AQ61" s="51"/>
      <c r="AR61" s="51"/>
      <c r="AS61" s="51"/>
      <c r="AT61" s="51"/>
      <c r="AU61" s="51"/>
      <c r="AV61" s="51"/>
      <c r="AW61" s="51"/>
      <c r="AX61" s="51"/>
      <c r="AY61" s="52"/>
    </row>
    <row r="62" ht="12.75" customHeight="1">
      <c r="A62" s="50"/>
      <c r="B62" s="51"/>
      <c r="C62" s="51"/>
      <c r="D62" s="51"/>
      <c r="E62" s="51"/>
      <c r="F62" s="51"/>
      <c r="G62" s="51"/>
      <c r="H62" s="51"/>
      <c r="I62" s="51"/>
      <c r="J62" s="51"/>
      <c r="K62" s="51"/>
      <c r="L62" s="51"/>
      <c r="M62" s="51"/>
      <c r="N62" s="51"/>
      <c r="O62" s="51"/>
      <c r="P62" s="51"/>
      <c r="Q62" s="52"/>
      <c r="R62" s="50"/>
      <c r="S62" s="51"/>
      <c r="T62" s="51"/>
      <c r="U62" s="51"/>
      <c r="V62" s="51"/>
      <c r="W62" s="51"/>
      <c r="X62" s="51"/>
      <c r="Y62" s="51"/>
      <c r="Z62" s="51"/>
      <c r="AA62" s="51"/>
      <c r="AB62" s="51"/>
      <c r="AC62" s="51"/>
      <c r="AD62" s="51"/>
      <c r="AE62" s="51"/>
      <c r="AF62" s="51"/>
      <c r="AG62" s="51"/>
      <c r="AH62" s="52"/>
      <c r="AI62" s="50"/>
      <c r="AJ62" s="51"/>
      <c r="AK62" s="51"/>
      <c r="AL62" s="51"/>
      <c r="AM62" s="51"/>
      <c r="AN62" s="51"/>
      <c r="AO62" s="51"/>
      <c r="AP62" s="51"/>
      <c r="AQ62" s="51"/>
      <c r="AR62" s="51"/>
      <c r="AS62" s="51"/>
      <c r="AT62" s="51"/>
      <c r="AU62" s="51"/>
      <c r="AV62" s="51"/>
      <c r="AW62" s="51"/>
      <c r="AX62" s="51"/>
      <c r="AY62" s="52"/>
    </row>
    <row r="63" ht="12.75" customHeight="1">
      <c r="A63" s="50"/>
      <c r="B63" s="51"/>
      <c r="C63" s="51"/>
      <c r="D63" s="51"/>
      <c r="E63" s="51"/>
      <c r="F63" s="51"/>
      <c r="G63" s="51"/>
      <c r="H63" s="51"/>
      <c r="I63" s="51"/>
      <c r="J63" s="51"/>
      <c r="K63" s="51"/>
      <c r="L63" s="51"/>
      <c r="M63" s="51"/>
      <c r="N63" s="51"/>
      <c r="O63" s="51"/>
      <c r="P63" s="51"/>
      <c r="Q63" s="52"/>
      <c r="R63" s="50"/>
      <c r="S63" s="51"/>
      <c r="T63" s="51"/>
      <c r="U63" s="51"/>
      <c r="V63" s="51"/>
      <c r="W63" s="51"/>
      <c r="X63" s="51"/>
      <c r="Y63" s="51"/>
      <c r="Z63" s="51"/>
      <c r="AA63" s="51"/>
      <c r="AB63" s="51"/>
      <c r="AC63" s="51"/>
      <c r="AD63" s="51"/>
      <c r="AE63" s="51"/>
      <c r="AF63" s="51"/>
      <c r="AG63" s="51"/>
      <c r="AH63" s="52"/>
      <c r="AI63" s="50"/>
      <c r="AJ63" s="51"/>
      <c r="AK63" s="51"/>
      <c r="AL63" s="51"/>
      <c r="AM63" s="51"/>
      <c r="AN63" s="51"/>
      <c r="AO63" s="51"/>
      <c r="AP63" s="51"/>
      <c r="AQ63" s="51"/>
      <c r="AR63" s="51"/>
      <c r="AS63" s="51"/>
      <c r="AT63" s="51"/>
      <c r="AU63" s="51"/>
      <c r="AV63" s="51"/>
      <c r="AW63" s="51"/>
      <c r="AX63" s="51"/>
      <c r="AY63" s="52"/>
    </row>
    <row r="64" ht="12.75" customHeight="1">
      <c r="A64" s="50"/>
      <c r="B64" s="51"/>
      <c r="C64" s="51"/>
      <c r="D64" s="51"/>
      <c r="E64" s="51"/>
      <c r="F64" s="51"/>
      <c r="G64" s="51"/>
      <c r="H64" s="51"/>
      <c r="I64" s="51"/>
      <c r="J64" s="51"/>
      <c r="K64" s="51"/>
      <c r="L64" s="51"/>
      <c r="M64" s="51"/>
      <c r="N64" s="51"/>
      <c r="O64" s="51"/>
      <c r="P64" s="51"/>
      <c r="Q64" s="52"/>
      <c r="R64" s="50"/>
      <c r="S64" s="51"/>
      <c r="T64" s="51"/>
      <c r="U64" s="51"/>
      <c r="V64" s="51"/>
      <c r="W64" s="51"/>
      <c r="X64" s="51"/>
      <c r="Y64" s="51"/>
      <c r="Z64" s="51"/>
      <c r="AA64" s="51"/>
      <c r="AB64" s="51"/>
      <c r="AC64" s="51"/>
      <c r="AD64" s="51"/>
      <c r="AE64" s="51"/>
      <c r="AF64" s="51"/>
      <c r="AG64" s="51"/>
      <c r="AH64" s="52"/>
      <c r="AI64" s="50"/>
      <c r="AJ64" s="51"/>
      <c r="AK64" s="51"/>
      <c r="AL64" s="51"/>
      <c r="AM64" s="51"/>
      <c r="AN64" s="51"/>
      <c r="AO64" s="51"/>
      <c r="AP64" s="51"/>
      <c r="AQ64" s="51"/>
      <c r="AR64" s="51"/>
      <c r="AS64" s="51"/>
      <c r="AT64" s="51"/>
      <c r="AU64" s="51"/>
      <c r="AV64" s="51"/>
      <c r="AW64" s="51"/>
      <c r="AX64" s="51"/>
      <c r="AY64" s="52"/>
    </row>
    <row r="65" ht="12.75" customHeight="1">
      <c r="A65" s="50"/>
      <c r="B65" s="51"/>
      <c r="C65" s="51"/>
      <c r="D65" s="51"/>
      <c r="E65" s="51"/>
      <c r="F65" s="51"/>
      <c r="G65" s="51"/>
      <c r="H65" s="51"/>
      <c r="I65" s="51"/>
      <c r="J65" s="51"/>
      <c r="K65" s="51"/>
      <c r="L65" s="51"/>
      <c r="M65" s="51"/>
      <c r="N65" s="51"/>
      <c r="O65" s="51"/>
      <c r="P65" s="51"/>
      <c r="Q65" s="52"/>
      <c r="R65" s="50"/>
      <c r="S65" s="51"/>
      <c r="T65" s="51"/>
      <c r="U65" s="51"/>
      <c r="V65" s="51"/>
      <c r="W65" s="51"/>
      <c r="X65" s="51"/>
      <c r="Y65" s="51"/>
      <c r="Z65" s="51"/>
      <c r="AA65" s="51"/>
      <c r="AB65" s="51"/>
      <c r="AC65" s="51"/>
      <c r="AD65" s="51"/>
      <c r="AE65" s="51"/>
      <c r="AF65" s="51"/>
      <c r="AG65" s="51"/>
      <c r="AH65" s="52"/>
      <c r="AI65" s="50"/>
      <c r="AJ65" s="51"/>
      <c r="AK65" s="51"/>
      <c r="AL65" s="51"/>
      <c r="AM65" s="51"/>
      <c r="AN65" s="51"/>
      <c r="AO65" s="51"/>
      <c r="AP65" s="51"/>
      <c r="AQ65" s="51"/>
      <c r="AR65" s="51"/>
      <c r="AS65" s="51"/>
      <c r="AT65" s="51"/>
      <c r="AU65" s="51"/>
      <c r="AV65" s="51"/>
      <c r="AW65" s="51"/>
      <c r="AX65" s="51"/>
      <c r="AY65" s="52"/>
    </row>
    <row r="66" ht="12.75" customHeight="1">
      <c r="A66" s="50"/>
      <c r="B66" s="51"/>
      <c r="C66" s="51"/>
      <c r="D66" s="51"/>
      <c r="E66" s="51"/>
      <c r="F66" s="51"/>
      <c r="G66" s="51"/>
      <c r="H66" s="51"/>
      <c r="I66" s="51"/>
      <c r="J66" s="51"/>
      <c r="K66" s="51"/>
      <c r="L66" s="51"/>
      <c r="M66" s="51"/>
      <c r="N66" s="51"/>
      <c r="O66" s="51"/>
      <c r="P66" s="51"/>
      <c r="Q66" s="52"/>
      <c r="R66" s="50"/>
      <c r="S66" s="51"/>
      <c r="T66" s="51"/>
      <c r="U66" s="51"/>
      <c r="V66" s="51"/>
      <c r="W66" s="51"/>
      <c r="X66" s="51"/>
      <c r="Y66" s="51"/>
      <c r="Z66" s="51"/>
      <c r="AA66" s="51"/>
      <c r="AB66" s="51"/>
      <c r="AC66" s="51"/>
      <c r="AD66" s="51"/>
      <c r="AE66" s="51"/>
      <c r="AF66" s="51"/>
      <c r="AG66" s="51"/>
      <c r="AH66" s="52"/>
      <c r="AI66" s="50"/>
      <c r="AJ66" s="51"/>
      <c r="AK66" s="51"/>
      <c r="AL66" s="51"/>
      <c r="AM66" s="51"/>
      <c r="AN66" s="51"/>
      <c r="AO66" s="51"/>
      <c r="AP66" s="51"/>
      <c r="AQ66" s="51"/>
      <c r="AR66" s="51"/>
      <c r="AS66" s="51"/>
      <c r="AT66" s="51"/>
      <c r="AU66" s="51"/>
      <c r="AV66" s="51"/>
      <c r="AW66" s="51"/>
      <c r="AX66" s="51"/>
      <c r="AY66" s="52"/>
    </row>
    <row r="67" ht="12.75" customHeight="1">
      <c r="A67" s="50"/>
      <c r="B67" s="51"/>
      <c r="C67" s="51"/>
      <c r="D67" s="51"/>
      <c r="E67" s="51"/>
      <c r="F67" s="51"/>
      <c r="G67" s="51"/>
      <c r="H67" s="51"/>
      <c r="I67" s="51"/>
      <c r="J67" s="51"/>
      <c r="K67" s="51"/>
      <c r="L67" s="51"/>
      <c r="M67" s="51"/>
      <c r="N67" s="51"/>
      <c r="O67" s="51"/>
      <c r="P67" s="51"/>
      <c r="Q67" s="52"/>
      <c r="R67" s="50"/>
      <c r="S67" s="51"/>
      <c r="T67" s="51"/>
      <c r="U67" s="51"/>
      <c r="V67" s="51"/>
      <c r="W67" s="51"/>
      <c r="X67" s="51"/>
      <c r="Y67" s="51"/>
      <c r="Z67" s="51"/>
      <c r="AA67" s="51"/>
      <c r="AB67" s="51"/>
      <c r="AC67" s="51"/>
      <c r="AD67" s="51"/>
      <c r="AE67" s="51"/>
      <c r="AF67" s="51"/>
      <c r="AG67" s="51"/>
      <c r="AH67" s="52"/>
      <c r="AI67" s="50"/>
      <c r="AJ67" s="51"/>
      <c r="AK67" s="51"/>
      <c r="AL67" s="51"/>
      <c r="AM67" s="51"/>
      <c r="AN67" s="51"/>
      <c r="AO67" s="51"/>
      <c r="AP67" s="51"/>
      <c r="AQ67" s="51"/>
      <c r="AR67" s="51"/>
      <c r="AS67" s="51"/>
      <c r="AT67" s="51"/>
      <c r="AU67" s="51"/>
      <c r="AV67" s="51"/>
      <c r="AW67" s="51"/>
      <c r="AX67" s="51"/>
      <c r="AY67" s="52"/>
    </row>
    <row r="68" ht="12.75" customHeight="1">
      <c r="A68" s="50"/>
      <c r="B68" s="51"/>
      <c r="C68" s="51"/>
      <c r="D68" s="51"/>
      <c r="E68" s="51"/>
      <c r="F68" s="51"/>
      <c r="G68" s="51"/>
      <c r="H68" s="51"/>
      <c r="I68" s="51"/>
      <c r="J68" s="51"/>
      <c r="K68" s="51"/>
      <c r="L68" s="51"/>
      <c r="M68" s="51"/>
      <c r="N68" s="51"/>
      <c r="O68" s="51"/>
      <c r="P68" s="51"/>
      <c r="Q68" s="52"/>
      <c r="R68" s="50"/>
      <c r="S68" s="51"/>
      <c r="T68" s="51"/>
      <c r="U68" s="51"/>
      <c r="V68" s="51"/>
      <c r="W68" s="51"/>
      <c r="X68" s="51"/>
      <c r="Y68" s="51"/>
      <c r="Z68" s="51"/>
      <c r="AA68" s="51"/>
      <c r="AB68" s="51"/>
      <c r="AC68" s="51"/>
      <c r="AD68" s="51"/>
      <c r="AE68" s="51"/>
      <c r="AF68" s="51"/>
      <c r="AG68" s="51"/>
      <c r="AH68" s="52"/>
      <c r="AI68" s="50"/>
      <c r="AJ68" s="51"/>
      <c r="AK68" s="51"/>
      <c r="AL68" s="51"/>
      <c r="AM68" s="51"/>
      <c r="AN68" s="51"/>
      <c r="AO68" s="51"/>
      <c r="AP68" s="51"/>
      <c r="AQ68" s="51"/>
      <c r="AR68" s="51"/>
      <c r="AS68" s="51"/>
      <c r="AT68" s="51"/>
      <c r="AU68" s="51"/>
      <c r="AV68" s="51"/>
      <c r="AW68" s="51"/>
      <c r="AX68" s="51"/>
      <c r="AY68" s="52"/>
    </row>
    <row r="69" ht="12.75" customHeight="1">
      <c r="A69" s="50"/>
      <c r="B69" s="51"/>
      <c r="C69" s="51"/>
      <c r="D69" s="51"/>
      <c r="E69" s="51"/>
      <c r="F69" s="51"/>
      <c r="G69" s="51"/>
      <c r="H69" s="51"/>
      <c r="I69" s="51"/>
      <c r="J69" s="51"/>
      <c r="K69" s="51"/>
      <c r="L69" s="51"/>
      <c r="M69" s="51"/>
      <c r="N69" s="51"/>
      <c r="O69" s="51"/>
      <c r="P69" s="51"/>
      <c r="Q69" s="52"/>
      <c r="R69" s="50"/>
      <c r="S69" s="51"/>
      <c r="T69" s="51"/>
      <c r="U69" s="51"/>
      <c r="V69" s="51"/>
      <c r="W69" s="51"/>
      <c r="X69" s="51"/>
      <c r="Y69" s="51"/>
      <c r="Z69" s="51"/>
      <c r="AA69" s="51"/>
      <c r="AB69" s="51"/>
      <c r="AC69" s="51"/>
      <c r="AD69" s="51"/>
      <c r="AE69" s="51"/>
      <c r="AF69" s="51"/>
      <c r="AG69" s="51"/>
      <c r="AH69" s="52"/>
      <c r="AI69" s="50"/>
      <c r="AJ69" s="51"/>
      <c r="AK69" s="51"/>
      <c r="AL69" s="51"/>
      <c r="AM69" s="51"/>
      <c r="AN69" s="51"/>
      <c r="AO69" s="51"/>
      <c r="AP69" s="51"/>
      <c r="AQ69" s="51"/>
      <c r="AR69" s="51"/>
      <c r="AS69" s="51"/>
      <c r="AT69" s="51"/>
      <c r="AU69" s="51"/>
      <c r="AV69" s="51"/>
      <c r="AW69" s="51"/>
      <c r="AX69" s="51"/>
      <c r="AY69" s="52"/>
    </row>
    <row r="70" ht="12.75" customHeight="1">
      <c r="A70" s="50"/>
      <c r="B70" s="51"/>
      <c r="C70" s="51"/>
      <c r="D70" s="51"/>
      <c r="E70" s="51"/>
      <c r="F70" s="51"/>
      <c r="G70" s="51"/>
      <c r="H70" s="51"/>
      <c r="I70" s="51"/>
      <c r="J70" s="51"/>
      <c r="K70" s="51"/>
      <c r="L70" s="51"/>
      <c r="M70" s="51"/>
      <c r="N70" s="51"/>
      <c r="O70" s="51"/>
      <c r="P70" s="51"/>
      <c r="Q70" s="52"/>
      <c r="R70" s="50"/>
      <c r="S70" s="51"/>
      <c r="T70" s="51"/>
      <c r="U70" s="51"/>
      <c r="V70" s="51"/>
      <c r="W70" s="51"/>
      <c r="X70" s="51"/>
      <c r="Y70" s="51"/>
      <c r="Z70" s="51"/>
      <c r="AA70" s="51"/>
      <c r="AB70" s="51"/>
      <c r="AC70" s="51"/>
      <c r="AD70" s="51"/>
      <c r="AE70" s="51"/>
      <c r="AF70" s="51"/>
      <c r="AG70" s="51"/>
      <c r="AH70" s="52"/>
      <c r="AI70" s="50"/>
      <c r="AJ70" s="51"/>
      <c r="AK70" s="51"/>
      <c r="AL70" s="51"/>
      <c r="AM70" s="51"/>
      <c r="AN70" s="51"/>
      <c r="AO70" s="51"/>
      <c r="AP70" s="51"/>
      <c r="AQ70" s="51"/>
      <c r="AR70" s="51"/>
      <c r="AS70" s="51"/>
      <c r="AT70" s="51"/>
      <c r="AU70" s="51"/>
      <c r="AV70" s="51"/>
      <c r="AW70" s="51"/>
      <c r="AX70" s="51"/>
      <c r="AY70" s="52"/>
    </row>
    <row r="71" ht="12.75" customHeight="1">
      <c r="A71" s="50"/>
      <c r="B71" s="51"/>
      <c r="C71" s="51"/>
      <c r="D71" s="51"/>
      <c r="E71" s="51"/>
      <c r="F71" s="51"/>
      <c r="G71" s="51"/>
      <c r="H71" s="51"/>
      <c r="I71" s="51"/>
      <c r="J71" s="51"/>
      <c r="K71" s="51"/>
      <c r="L71" s="51"/>
      <c r="M71" s="51"/>
      <c r="N71" s="51"/>
      <c r="O71" s="51"/>
      <c r="P71" s="51"/>
      <c r="Q71" s="52"/>
      <c r="R71" s="50"/>
      <c r="S71" s="51"/>
      <c r="T71" s="51"/>
      <c r="U71" s="51"/>
      <c r="V71" s="51"/>
      <c r="W71" s="51"/>
      <c r="X71" s="51"/>
      <c r="Y71" s="51"/>
      <c r="Z71" s="51"/>
      <c r="AA71" s="51"/>
      <c r="AB71" s="51"/>
      <c r="AC71" s="51"/>
      <c r="AD71" s="51"/>
      <c r="AE71" s="51"/>
      <c r="AF71" s="51"/>
      <c r="AG71" s="51"/>
      <c r="AH71" s="52"/>
      <c r="AI71" s="50"/>
      <c r="AJ71" s="51"/>
      <c r="AK71" s="51"/>
      <c r="AL71" s="51"/>
      <c r="AM71" s="51"/>
      <c r="AN71" s="51"/>
      <c r="AO71" s="51"/>
      <c r="AP71" s="51"/>
      <c r="AQ71" s="51"/>
      <c r="AR71" s="51"/>
      <c r="AS71" s="51"/>
      <c r="AT71" s="51"/>
      <c r="AU71" s="51"/>
      <c r="AV71" s="51"/>
      <c r="AW71" s="51"/>
      <c r="AX71" s="51"/>
      <c r="AY71" s="52"/>
    </row>
    <row r="72" ht="12.75" customHeight="1">
      <c r="A72" s="50"/>
      <c r="B72" s="51"/>
      <c r="C72" s="51"/>
      <c r="D72" s="51"/>
      <c r="E72" s="51"/>
      <c r="F72" s="51"/>
      <c r="G72" s="51"/>
      <c r="H72" s="51"/>
      <c r="I72" s="51"/>
      <c r="J72" s="51"/>
      <c r="K72" s="51"/>
      <c r="L72" s="51"/>
      <c r="M72" s="51"/>
      <c r="N72" s="51"/>
      <c r="O72" s="51"/>
      <c r="P72" s="51"/>
      <c r="Q72" s="52"/>
      <c r="R72" s="50"/>
      <c r="S72" s="51"/>
      <c r="T72" s="51"/>
      <c r="U72" s="51"/>
      <c r="V72" s="51"/>
      <c r="W72" s="51"/>
      <c r="X72" s="51"/>
      <c r="Y72" s="51"/>
      <c r="Z72" s="51"/>
      <c r="AA72" s="51"/>
      <c r="AB72" s="51"/>
      <c r="AC72" s="51"/>
      <c r="AD72" s="51"/>
      <c r="AE72" s="51"/>
      <c r="AF72" s="51"/>
      <c r="AG72" s="51"/>
      <c r="AH72" s="52"/>
      <c r="AI72" s="50"/>
      <c r="AJ72" s="51"/>
      <c r="AK72" s="51"/>
      <c r="AL72" s="51"/>
      <c r="AM72" s="51"/>
      <c r="AN72" s="51"/>
      <c r="AO72" s="51"/>
      <c r="AP72" s="51"/>
      <c r="AQ72" s="51"/>
      <c r="AR72" s="51"/>
      <c r="AS72" s="51"/>
      <c r="AT72" s="51"/>
      <c r="AU72" s="51"/>
      <c r="AV72" s="51"/>
      <c r="AW72" s="51"/>
      <c r="AX72" s="51"/>
      <c r="AY72" s="52"/>
    </row>
    <row r="73" ht="12.75" customHeight="1">
      <c r="A73" s="50"/>
      <c r="B73" s="51"/>
      <c r="C73" s="51"/>
      <c r="D73" s="51"/>
      <c r="E73" s="51"/>
      <c r="F73" s="51"/>
      <c r="G73" s="51"/>
      <c r="H73" s="51"/>
      <c r="I73" s="51"/>
      <c r="J73" s="51"/>
      <c r="K73" s="51"/>
      <c r="L73" s="51"/>
      <c r="M73" s="51"/>
      <c r="N73" s="51"/>
      <c r="O73" s="51"/>
      <c r="P73" s="51"/>
      <c r="Q73" s="52"/>
      <c r="R73" s="50"/>
      <c r="S73" s="51"/>
      <c r="T73" s="51"/>
      <c r="U73" s="51"/>
      <c r="V73" s="51"/>
      <c r="W73" s="51"/>
      <c r="X73" s="51"/>
      <c r="Y73" s="51"/>
      <c r="Z73" s="51"/>
      <c r="AA73" s="51"/>
      <c r="AB73" s="51"/>
      <c r="AC73" s="51"/>
      <c r="AD73" s="51"/>
      <c r="AE73" s="51"/>
      <c r="AF73" s="51"/>
      <c r="AG73" s="51"/>
      <c r="AH73" s="52"/>
      <c r="AI73" s="50"/>
      <c r="AJ73" s="51"/>
      <c r="AK73" s="51"/>
      <c r="AL73" s="51"/>
      <c r="AM73" s="51"/>
      <c r="AN73" s="51"/>
      <c r="AO73" s="51"/>
      <c r="AP73" s="51"/>
      <c r="AQ73" s="51"/>
      <c r="AR73" s="51"/>
      <c r="AS73" s="51"/>
      <c r="AT73" s="51"/>
      <c r="AU73" s="51"/>
      <c r="AV73" s="51"/>
      <c r="AW73" s="51"/>
      <c r="AX73" s="51"/>
      <c r="AY73" s="52"/>
    </row>
    <row r="74" ht="12.75" customHeight="1">
      <c r="A74" s="50"/>
      <c r="B74" s="51"/>
      <c r="C74" s="51"/>
      <c r="D74" s="51"/>
      <c r="E74" s="51"/>
      <c r="F74" s="51"/>
      <c r="G74" s="51"/>
      <c r="H74" s="51"/>
      <c r="I74" s="51"/>
      <c r="J74" s="51"/>
      <c r="K74" s="51"/>
      <c r="L74" s="51"/>
      <c r="M74" s="51"/>
      <c r="N74" s="51"/>
      <c r="O74" s="51"/>
      <c r="P74" s="51"/>
      <c r="Q74" s="52"/>
      <c r="R74" s="50"/>
      <c r="S74" s="51"/>
      <c r="T74" s="51"/>
      <c r="U74" s="51"/>
      <c r="V74" s="51"/>
      <c r="W74" s="51"/>
      <c r="X74" s="51"/>
      <c r="Y74" s="51"/>
      <c r="Z74" s="51"/>
      <c r="AA74" s="51"/>
      <c r="AB74" s="51"/>
      <c r="AC74" s="51"/>
      <c r="AD74" s="51"/>
      <c r="AE74" s="51"/>
      <c r="AF74" s="51"/>
      <c r="AG74" s="51"/>
      <c r="AH74" s="52"/>
      <c r="AI74" s="50"/>
      <c r="AJ74" s="51"/>
      <c r="AK74" s="51"/>
      <c r="AL74" s="51"/>
      <c r="AM74" s="51"/>
      <c r="AN74" s="51"/>
      <c r="AO74" s="51"/>
      <c r="AP74" s="51"/>
      <c r="AQ74" s="51"/>
      <c r="AR74" s="51"/>
      <c r="AS74" s="51"/>
      <c r="AT74" s="51"/>
      <c r="AU74" s="51"/>
      <c r="AV74" s="51"/>
      <c r="AW74" s="51"/>
      <c r="AX74" s="51"/>
      <c r="AY74" s="52"/>
    </row>
    <row r="75" ht="12.75" customHeight="1">
      <c r="A75" s="50"/>
      <c r="B75" s="51"/>
      <c r="C75" s="51"/>
      <c r="D75" s="51"/>
      <c r="E75" s="51"/>
      <c r="F75" s="51"/>
      <c r="G75" s="51"/>
      <c r="H75" s="51"/>
      <c r="I75" s="51"/>
      <c r="J75" s="51"/>
      <c r="K75" s="51"/>
      <c r="L75" s="51"/>
      <c r="M75" s="51"/>
      <c r="N75" s="51"/>
      <c r="O75" s="51"/>
      <c r="P75" s="51"/>
      <c r="Q75" s="52"/>
      <c r="R75" s="50"/>
      <c r="S75" s="51"/>
      <c r="T75" s="51"/>
      <c r="U75" s="51"/>
      <c r="V75" s="51"/>
      <c r="W75" s="51"/>
      <c r="X75" s="51"/>
      <c r="Y75" s="51"/>
      <c r="Z75" s="51"/>
      <c r="AA75" s="51"/>
      <c r="AB75" s="51"/>
      <c r="AC75" s="51"/>
      <c r="AD75" s="51"/>
      <c r="AE75" s="51"/>
      <c r="AF75" s="51"/>
      <c r="AG75" s="51"/>
      <c r="AH75" s="52"/>
      <c r="AI75" s="50"/>
      <c r="AJ75" s="51"/>
      <c r="AK75" s="51"/>
      <c r="AL75" s="51"/>
      <c r="AM75" s="51"/>
      <c r="AN75" s="51"/>
      <c r="AO75" s="51"/>
      <c r="AP75" s="51"/>
      <c r="AQ75" s="51"/>
      <c r="AR75" s="51"/>
      <c r="AS75" s="51"/>
      <c r="AT75" s="51"/>
      <c r="AU75" s="51"/>
      <c r="AV75" s="51"/>
      <c r="AW75" s="51"/>
      <c r="AX75" s="51"/>
      <c r="AY75" s="52"/>
    </row>
    <row r="76" ht="12.75" customHeight="1">
      <c r="A76" s="50"/>
      <c r="B76" s="51"/>
      <c r="C76" s="51"/>
      <c r="D76" s="51"/>
      <c r="E76" s="51"/>
      <c r="F76" s="51"/>
      <c r="G76" s="51"/>
      <c r="H76" s="51"/>
      <c r="I76" s="51"/>
      <c r="J76" s="51"/>
      <c r="K76" s="51"/>
      <c r="L76" s="51"/>
      <c r="M76" s="51"/>
      <c r="N76" s="51"/>
      <c r="O76" s="51"/>
      <c r="P76" s="51"/>
      <c r="Q76" s="52"/>
      <c r="R76" s="50"/>
      <c r="S76" s="51"/>
      <c r="T76" s="51"/>
      <c r="U76" s="51"/>
      <c r="V76" s="51"/>
      <c r="W76" s="51"/>
      <c r="X76" s="51"/>
      <c r="Y76" s="51"/>
      <c r="Z76" s="51"/>
      <c r="AA76" s="51"/>
      <c r="AB76" s="51"/>
      <c r="AC76" s="51"/>
      <c r="AD76" s="51"/>
      <c r="AE76" s="51"/>
      <c r="AF76" s="51"/>
      <c r="AG76" s="51"/>
      <c r="AH76" s="52"/>
      <c r="AI76" s="50"/>
      <c r="AJ76" s="51"/>
      <c r="AK76" s="51"/>
      <c r="AL76" s="51"/>
      <c r="AM76" s="51"/>
      <c r="AN76" s="51"/>
      <c r="AO76" s="51"/>
      <c r="AP76" s="51"/>
      <c r="AQ76" s="51"/>
      <c r="AR76" s="51"/>
      <c r="AS76" s="51"/>
      <c r="AT76" s="51"/>
      <c r="AU76" s="51"/>
      <c r="AV76" s="51"/>
      <c r="AW76" s="51"/>
      <c r="AX76" s="51"/>
      <c r="AY76" s="52"/>
    </row>
    <row r="77" ht="12.75" customHeight="1">
      <c r="A77" s="50"/>
      <c r="B77" s="51"/>
      <c r="C77" s="51"/>
      <c r="D77" s="51"/>
      <c r="E77" s="51"/>
      <c r="F77" s="51"/>
      <c r="G77" s="51"/>
      <c r="H77" s="51"/>
      <c r="I77" s="51"/>
      <c r="J77" s="51"/>
      <c r="K77" s="51"/>
      <c r="L77" s="51"/>
      <c r="M77" s="51"/>
      <c r="N77" s="51"/>
      <c r="O77" s="51"/>
      <c r="P77" s="51"/>
      <c r="Q77" s="52"/>
      <c r="R77" s="50"/>
      <c r="S77" s="51"/>
      <c r="T77" s="51"/>
      <c r="U77" s="51"/>
      <c r="V77" s="51"/>
      <c r="W77" s="51"/>
      <c r="X77" s="51"/>
      <c r="Y77" s="51"/>
      <c r="Z77" s="51"/>
      <c r="AA77" s="51"/>
      <c r="AB77" s="51"/>
      <c r="AC77" s="51"/>
      <c r="AD77" s="51"/>
      <c r="AE77" s="51"/>
      <c r="AF77" s="51"/>
      <c r="AG77" s="51"/>
      <c r="AH77" s="52"/>
      <c r="AI77" s="50"/>
      <c r="AJ77" s="51"/>
      <c r="AK77" s="51"/>
      <c r="AL77" s="51"/>
      <c r="AM77" s="51"/>
      <c r="AN77" s="51"/>
      <c r="AO77" s="51"/>
      <c r="AP77" s="51"/>
      <c r="AQ77" s="51"/>
      <c r="AR77" s="51"/>
      <c r="AS77" s="51"/>
      <c r="AT77" s="51"/>
      <c r="AU77" s="51"/>
      <c r="AV77" s="51"/>
      <c r="AW77" s="51"/>
      <c r="AX77" s="51"/>
      <c r="AY77" s="52"/>
    </row>
    <row r="78" ht="12.75" customHeight="1">
      <c r="A78" s="50"/>
      <c r="B78" s="51"/>
      <c r="C78" s="51"/>
      <c r="D78" s="51"/>
      <c r="E78" s="51"/>
      <c r="F78" s="51"/>
      <c r="G78" s="51"/>
      <c r="H78" s="51"/>
      <c r="I78" s="51"/>
      <c r="J78" s="51"/>
      <c r="K78" s="51"/>
      <c r="L78" s="51"/>
      <c r="M78" s="51"/>
      <c r="N78" s="51"/>
      <c r="O78" s="51"/>
      <c r="P78" s="51"/>
      <c r="Q78" s="52"/>
      <c r="R78" s="50"/>
      <c r="S78" s="51"/>
      <c r="T78" s="51"/>
      <c r="U78" s="51"/>
      <c r="V78" s="51"/>
      <c r="W78" s="51"/>
      <c r="X78" s="51"/>
      <c r="Y78" s="51"/>
      <c r="Z78" s="51"/>
      <c r="AA78" s="51"/>
      <c r="AB78" s="51"/>
      <c r="AC78" s="51"/>
      <c r="AD78" s="51"/>
      <c r="AE78" s="51"/>
      <c r="AF78" s="51"/>
      <c r="AG78" s="51"/>
      <c r="AH78" s="52"/>
      <c r="AI78" s="50"/>
      <c r="AJ78" s="51"/>
      <c r="AK78" s="51"/>
      <c r="AL78" s="51"/>
      <c r="AM78" s="51"/>
      <c r="AN78" s="51"/>
      <c r="AO78" s="51"/>
      <c r="AP78" s="51"/>
      <c r="AQ78" s="51"/>
      <c r="AR78" s="51"/>
      <c r="AS78" s="51"/>
      <c r="AT78" s="51"/>
      <c r="AU78" s="51"/>
      <c r="AV78" s="51"/>
      <c r="AW78" s="51"/>
      <c r="AX78" s="51"/>
      <c r="AY78" s="52"/>
    </row>
    <row r="79" ht="12.75" customHeight="1">
      <c r="A79" s="50"/>
      <c r="B79" s="51"/>
      <c r="C79" s="51"/>
      <c r="D79" s="51"/>
      <c r="E79" s="51"/>
      <c r="F79" s="51"/>
      <c r="G79" s="51"/>
      <c r="H79" s="51"/>
      <c r="I79" s="51"/>
      <c r="J79" s="51"/>
      <c r="K79" s="51"/>
      <c r="L79" s="51"/>
      <c r="M79" s="51"/>
      <c r="N79" s="51"/>
      <c r="O79" s="51"/>
      <c r="P79" s="51"/>
      <c r="Q79" s="52"/>
      <c r="R79" s="50"/>
      <c r="S79" s="51"/>
      <c r="T79" s="51"/>
      <c r="U79" s="51"/>
      <c r="V79" s="51"/>
      <c r="W79" s="51"/>
      <c r="X79" s="51"/>
      <c r="Y79" s="51"/>
      <c r="Z79" s="51"/>
      <c r="AA79" s="51"/>
      <c r="AB79" s="51"/>
      <c r="AC79" s="51"/>
      <c r="AD79" s="51"/>
      <c r="AE79" s="51"/>
      <c r="AF79" s="51"/>
      <c r="AG79" s="51"/>
      <c r="AH79" s="52"/>
      <c r="AI79" s="50"/>
      <c r="AJ79" s="51"/>
      <c r="AK79" s="51"/>
      <c r="AL79" s="51"/>
      <c r="AM79" s="51"/>
      <c r="AN79" s="51"/>
      <c r="AO79" s="51"/>
      <c r="AP79" s="51"/>
      <c r="AQ79" s="51"/>
      <c r="AR79" s="51"/>
      <c r="AS79" s="51"/>
      <c r="AT79" s="51"/>
      <c r="AU79" s="51"/>
      <c r="AV79" s="51"/>
      <c r="AW79" s="51"/>
      <c r="AX79" s="51"/>
      <c r="AY79" s="52"/>
    </row>
    <row r="80" ht="12.75" customHeight="1">
      <c r="A80" s="50"/>
      <c r="B80" s="51"/>
      <c r="C80" s="51"/>
      <c r="D80" s="51"/>
      <c r="E80" s="51"/>
      <c r="F80" s="51"/>
      <c r="G80" s="51"/>
      <c r="H80" s="51"/>
      <c r="I80" s="51"/>
      <c r="J80" s="51"/>
      <c r="K80" s="51"/>
      <c r="L80" s="51"/>
      <c r="M80" s="51"/>
      <c r="N80" s="51"/>
      <c r="O80" s="51"/>
      <c r="P80" s="51"/>
      <c r="Q80" s="52"/>
      <c r="R80" s="50"/>
      <c r="S80" s="51"/>
      <c r="T80" s="51"/>
      <c r="U80" s="51"/>
      <c r="V80" s="51"/>
      <c r="W80" s="51"/>
      <c r="X80" s="51"/>
      <c r="Y80" s="51"/>
      <c r="Z80" s="51"/>
      <c r="AA80" s="51"/>
      <c r="AB80" s="51"/>
      <c r="AC80" s="51"/>
      <c r="AD80" s="51"/>
      <c r="AE80" s="51"/>
      <c r="AF80" s="51"/>
      <c r="AG80" s="51"/>
      <c r="AH80" s="52"/>
      <c r="AI80" s="50"/>
      <c r="AJ80" s="51"/>
      <c r="AK80" s="51"/>
      <c r="AL80" s="51"/>
      <c r="AM80" s="51"/>
      <c r="AN80" s="51"/>
      <c r="AO80" s="51"/>
      <c r="AP80" s="51"/>
      <c r="AQ80" s="51"/>
      <c r="AR80" s="51"/>
      <c r="AS80" s="51"/>
      <c r="AT80" s="51"/>
      <c r="AU80" s="51"/>
      <c r="AV80" s="51"/>
      <c r="AW80" s="51"/>
      <c r="AX80" s="51"/>
      <c r="AY80" s="52"/>
    </row>
    <row r="81" ht="12.75" customHeight="1">
      <c r="A81" s="50"/>
      <c r="B81" s="51"/>
      <c r="C81" s="51"/>
      <c r="D81" s="51"/>
      <c r="E81" s="51"/>
      <c r="F81" s="51"/>
      <c r="G81" s="51"/>
      <c r="H81" s="51"/>
      <c r="I81" s="51"/>
      <c r="J81" s="51"/>
      <c r="K81" s="51"/>
      <c r="L81" s="51"/>
      <c r="M81" s="51"/>
      <c r="N81" s="51"/>
      <c r="O81" s="51"/>
      <c r="P81" s="51"/>
      <c r="Q81" s="52"/>
      <c r="R81" s="50"/>
      <c r="S81" s="51"/>
      <c r="T81" s="51"/>
      <c r="U81" s="51"/>
      <c r="V81" s="51"/>
      <c r="W81" s="51"/>
      <c r="X81" s="51"/>
      <c r="Y81" s="51"/>
      <c r="Z81" s="51"/>
      <c r="AA81" s="51"/>
      <c r="AB81" s="51"/>
      <c r="AC81" s="51"/>
      <c r="AD81" s="51"/>
      <c r="AE81" s="51"/>
      <c r="AF81" s="51"/>
      <c r="AG81" s="51"/>
      <c r="AH81" s="52"/>
      <c r="AI81" s="50"/>
      <c r="AJ81" s="51"/>
      <c r="AK81" s="51"/>
      <c r="AL81" s="51"/>
      <c r="AM81" s="51"/>
      <c r="AN81" s="51"/>
      <c r="AO81" s="51"/>
      <c r="AP81" s="51"/>
      <c r="AQ81" s="51"/>
      <c r="AR81" s="51"/>
      <c r="AS81" s="51"/>
      <c r="AT81" s="51"/>
      <c r="AU81" s="51"/>
      <c r="AV81" s="51"/>
      <c r="AW81" s="51"/>
      <c r="AX81" s="51"/>
      <c r="AY81" s="52"/>
    </row>
    <row r="82" ht="12.75" customHeight="1">
      <c r="A82" s="50"/>
      <c r="B82" s="51"/>
      <c r="C82" s="51"/>
      <c r="D82" s="51"/>
      <c r="E82" s="51"/>
      <c r="F82" s="51"/>
      <c r="G82" s="51"/>
      <c r="H82" s="51"/>
      <c r="I82" s="51"/>
      <c r="J82" s="51"/>
      <c r="K82" s="51"/>
      <c r="L82" s="51"/>
      <c r="M82" s="51"/>
      <c r="N82" s="51"/>
      <c r="O82" s="51"/>
      <c r="P82" s="51"/>
      <c r="Q82" s="52"/>
      <c r="R82" s="50"/>
      <c r="S82" s="51"/>
      <c r="T82" s="51"/>
      <c r="U82" s="51"/>
      <c r="V82" s="51"/>
      <c r="W82" s="51"/>
      <c r="X82" s="51"/>
      <c r="Y82" s="51"/>
      <c r="Z82" s="51"/>
      <c r="AA82" s="51"/>
      <c r="AB82" s="51"/>
      <c r="AC82" s="51"/>
      <c r="AD82" s="51"/>
      <c r="AE82" s="51"/>
      <c r="AF82" s="51"/>
      <c r="AG82" s="51"/>
      <c r="AH82" s="52"/>
      <c r="AI82" s="50"/>
      <c r="AJ82" s="51"/>
      <c r="AK82" s="51"/>
      <c r="AL82" s="51"/>
      <c r="AM82" s="51"/>
      <c r="AN82" s="51"/>
      <c r="AO82" s="51"/>
      <c r="AP82" s="51"/>
      <c r="AQ82" s="51"/>
      <c r="AR82" s="51"/>
      <c r="AS82" s="51"/>
      <c r="AT82" s="51"/>
      <c r="AU82" s="51"/>
      <c r="AV82" s="51"/>
      <c r="AW82" s="51"/>
      <c r="AX82" s="51"/>
      <c r="AY82" s="52"/>
    </row>
    <row r="83" ht="12.75" customHeight="1">
      <c r="A83" s="50"/>
      <c r="B83" s="51"/>
      <c r="C83" s="51"/>
      <c r="D83" s="51"/>
      <c r="E83" s="51"/>
      <c r="F83" s="51"/>
      <c r="G83" s="51"/>
      <c r="H83" s="51"/>
      <c r="I83" s="51"/>
      <c r="J83" s="51"/>
      <c r="K83" s="51"/>
      <c r="L83" s="51"/>
      <c r="M83" s="51"/>
      <c r="N83" s="51"/>
      <c r="O83" s="51"/>
      <c r="P83" s="51"/>
      <c r="Q83" s="52"/>
      <c r="R83" s="50"/>
      <c r="S83" s="51"/>
      <c r="T83" s="51"/>
      <c r="U83" s="51"/>
      <c r="V83" s="51"/>
      <c r="W83" s="51"/>
      <c r="X83" s="51"/>
      <c r="Y83" s="51"/>
      <c r="Z83" s="51"/>
      <c r="AA83" s="51"/>
      <c r="AB83" s="51"/>
      <c r="AC83" s="51"/>
      <c r="AD83" s="51"/>
      <c r="AE83" s="51"/>
      <c r="AF83" s="51"/>
      <c r="AG83" s="51"/>
      <c r="AH83" s="52"/>
      <c r="AI83" s="50"/>
      <c r="AJ83" s="51"/>
      <c r="AK83" s="51"/>
      <c r="AL83" s="51"/>
      <c r="AM83" s="51"/>
      <c r="AN83" s="51"/>
      <c r="AO83" s="51"/>
      <c r="AP83" s="51"/>
      <c r="AQ83" s="51"/>
      <c r="AR83" s="51"/>
      <c r="AS83" s="51"/>
      <c r="AT83" s="51"/>
      <c r="AU83" s="51"/>
      <c r="AV83" s="51"/>
      <c r="AW83" s="51"/>
      <c r="AX83" s="51"/>
      <c r="AY83" s="52"/>
    </row>
    <row r="84" ht="12.75" customHeight="1">
      <c r="A84" s="50"/>
      <c r="B84" s="51"/>
      <c r="C84" s="51"/>
      <c r="D84" s="51"/>
      <c r="E84" s="51"/>
      <c r="F84" s="51"/>
      <c r="G84" s="51"/>
      <c r="H84" s="51"/>
      <c r="I84" s="51"/>
      <c r="J84" s="51"/>
      <c r="K84" s="51"/>
      <c r="L84" s="51"/>
      <c r="M84" s="51"/>
      <c r="N84" s="51"/>
      <c r="O84" s="51"/>
      <c r="P84" s="51"/>
      <c r="Q84" s="52"/>
      <c r="R84" s="50"/>
      <c r="S84" s="51"/>
      <c r="T84" s="51"/>
      <c r="U84" s="51"/>
      <c r="V84" s="51"/>
      <c r="W84" s="51"/>
      <c r="X84" s="51"/>
      <c r="Y84" s="51"/>
      <c r="Z84" s="51"/>
      <c r="AA84" s="51"/>
      <c r="AB84" s="51"/>
      <c r="AC84" s="51"/>
      <c r="AD84" s="51"/>
      <c r="AE84" s="51"/>
      <c r="AF84" s="51"/>
      <c r="AG84" s="51"/>
      <c r="AH84" s="52"/>
      <c r="AI84" s="50"/>
      <c r="AJ84" s="51"/>
      <c r="AK84" s="51"/>
      <c r="AL84" s="51"/>
      <c r="AM84" s="51"/>
      <c r="AN84" s="51"/>
      <c r="AO84" s="51"/>
      <c r="AP84" s="51"/>
      <c r="AQ84" s="51"/>
      <c r="AR84" s="51"/>
      <c r="AS84" s="51"/>
      <c r="AT84" s="51"/>
      <c r="AU84" s="51"/>
      <c r="AV84" s="51"/>
      <c r="AW84" s="51"/>
      <c r="AX84" s="51"/>
      <c r="AY84" s="52"/>
    </row>
    <row r="85" ht="12.75" customHeight="1">
      <c r="A85" s="50"/>
      <c r="B85" s="51"/>
      <c r="C85" s="51"/>
      <c r="D85" s="51"/>
      <c r="E85" s="51"/>
      <c r="F85" s="51"/>
      <c r="G85" s="51"/>
      <c r="H85" s="51"/>
      <c r="I85" s="51"/>
      <c r="J85" s="51"/>
      <c r="K85" s="51"/>
      <c r="L85" s="51"/>
      <c r="M85" s="51"/>
      <c r="N85" s="51"/>
      <c r="O85" s="51"/>
      <c r="P85" s="51"/>
      <c r="Q85" s="52"/>
      <c r="R85" s="50"/>
      <c r="S85" s="51"/>
      <c r="T85" s="51"/>
      <c r="U85" s="51"/>
      <c r="V85" s="51"/>
      <c r="W85" s="51"/>
      <c r="X85" s="51"/>
      <c r="Y85" s="51"/>
      <c r="Z85" s="51"/>
      <c r="AA85" s="51"/>
      <c r="AB85" s="51"/>
      <c r="AC85" s="51"/>
      <c r="AD85" s="51"/>
      <c r="AE85" s="51"/>
      <c r="AF85" s="51"/>
      <c r="AG85" s="51"/>
      <c r="AH85" s="52"/>
      <c r="AI85" s="50"/>
      <c r="AJ85" s="51"/>
      <c r="AK85" s="51"/>
      <c r="AL85" s="51"/>
      <c r="AM85" s="51"/>
      <c r="AN85" s="51"/>
      <c r="AO85" s="51"/>
      <c r="AP85" s="51"/>
      <c r="AQ85" s="51"/>
      <c r="AR85" s="51"/>
      <c r="AS85" s="51"/>
      <c r="AT85" s="51"/>
      <c r="AU85" s="51"/>
      <c r="AV85" s="51"/>
      <c r="AW85" s="51"/>
      <c r="AX85" s="51"/>
      <c r="AY85" s="52"/>
    </row>
    <row r="86" ht="12.75" customHeight="1">
      <c r="A86" s="50"/>
      <c r="B86" s="51"/>
      <c r="C86" s="51"/>
      <c r="D86" s="51"/>
      <c r="E86" s="51"/>
      <c r="F86" s="51"/>
      <c r="G86" s="51"/>
      <c r="H86" s="51"/>
      <c r="I86" s="51"/>
      <c r="J86" s="51"/>
      <c r="K86" s="51"/>
      <c r="L86" s="51"/>
      <c r="M86" s="51"/>
      <c r="N86" s="51"/>
      <c r="O86" s="51"/>
      <c r="P86" s="51"/>
      <c r="Q86" s="52"/>
      <c r="R86" s="50"/>
      <c r="S86" s="51"/>
      <c r="T86" s="51"/>
      <c r="U86" s="51"/>
      <c r="V86" s="51"/>
      <c r="W86" s="51"/>
      <c r="X86" s="51"/>
      <c r="Y86" s="51"/>
      <c r="Z86" s="51"/>
      <c r="AA86" s="51"/>
      <c r="AB86" s="51"/>
      <c r="AC86" s="51"/>
      <c r="AD86" s="51"/>
      <c r="AE86" s="51"/>
      <c r="AF86" s="51"/>
      <c r="AG86" s="51"/>
      <c r="AH86" s="52"/>
      <c r="AI86" s="50"/>
      <c r="AJ86" s="51"/>
      <c r="AK86" s="51"/>
      <c r="AL86" s="51"/>
      <c r="AM86" s="51"/>
      <c r="AN86" s="51"/>
      <c r="AO86" s="51"/>
      <c r="AP86" s="51"/>
      <c r="AQ86" s="51"/>
      <c r="AR86" s="51"/>
      <c r="AS86" s="51"/>
      <c r="AT86" s="51"/>
      <c r="AU86" s="51"/>
      <c r="AV86" s="51"/>
      <c r="AW86" s="51"/>
      <c r="AX86" s="51"/>
      <c r="AY86" s="52"/>
    </row>
    <row r="87" ht="12.75" customHeight="1">
      <c r="A87" s="50"/>
      <c r="B87" s="51"/>
      <c r="C87" s="51"/>
      <c r="D87" s="51"/>
      <c r="E87" s="51"/>
      <c r="F87" s="51"/>
      <c r="G87" s="51"/>
      <c r="H87" s="51"/>
      <c r="I87" s="51"/>
      <c r="J87" s="51"/>
      <c r="K87" s="51"/>
      <c r="L87" s="51"/>
      <c r="M87" s="51"/>
      <c r="N87" s="51"/>
      <c r="O87" s="51"/>
      <c r="P87" s="51"/>
      <c r="Q87" s="52"/>
      <c r="R87" s="50"/>
      <c r="S87" s="51"/>
      <c r="T87" s="51"/>
      <c r="U87" s="51"/>
      <c r="V87" s="51"/>
      <c r="W87" s="51"/>
      <c r="X87" s="51"/>
      <c r="Y87" s="51"/>
      <c r="Z87" s="51"/>
      <c r="AA87" s="51"/>
      <c r="AB87" s="51"/>
      <c r="AC87" s="51"/>
      <c r="AD87" s="51"/>
      <c r="AE87" s="51"/>
      <c r="AF87" s="51"/>
      <c r="AG87" s="51"/>
      <c r="AH87" s="52"/>
      <c r="AI87" s="50"/>
      <c r="AJ87" s="51"/>
      <c r="AK87" s="51"/>
      <c r="AL87" s="51"/>
      <c r="AM87" s="51"/>
      <c r="AN87" s="51"/>
      <c r="AO87" s="51"/>
      <c r="AP87" s="51"/>
      <c r="AQ87" s="51"/>
      <c r="AR87" s="51"/>
      <c r="AS87" s="51"/>
      <c r="AT87" s="51"/>
      <c r="AU87" s="51"/>
      <c r="AV87" s="51"/>
      <c r="AW87" s="51"/>
      <c r="AX87" s="51"/>
      <c r="AY87" s="52"/>
    </row>
    <row r="88" ht="12.75" customHeight="1">
      <c r="A88" s="50"/>
      <c r="B88" s="51"/>
      <c r="C88" s="51"/>
      <c r="D88" s="51"/>
      <c r="E88" s="51"/>
      <c r="F88" s="51"/>
      <c r="G88" s="51"/>
      <c r="H88" s="51"/>
      <c r="I88" s="51"/>
      <c r="J88" s="51"/>
      <c r="K88" s="51"/>
      <c r="L88" s="51"/>
      <c r="M88" s="51"/>
      <c r="N88" s="51"/>
      <c r="O88" s="51"/>
      <c r="P88" s="51"/>
      <c r="Q88" s="52"/>
      <c r="R88" s="50"/>
      <c r="S88" s="51"/>
      <c r="T88" s="51"/>
      <c r="U88" s="51"/>
      <c r="V88" s="51"/>
      <c r="W88" s="51"/>
      <c r="X88" s="51"/>
      <c r="Y88" s="51"/>
      <c r="Z88" s="51"/>
      <c r="AA88" s="51"/>
      <c r="AB88" s="51"/>
      <c r="AC88" s="51"/>
      <c r="AD88" s="51"/>
      <c r="AE88" s="51"/>
      <c r="AF88" s="51"/>
      <c r="AG88" s="51"/>
      <c r="AH88" s="52"/>
      <c r="AI88" s="50"/>
      <c r="AJ88" s="51"/>
      <c r="AK88" s="51"/>
      <c r="AL88" s="51"/>
      <c r="AM88" s="51"/>
      <c r="AN88" s="51"/>
      <c r="AO88" s="51"/>
      <c r="AP88" s="51"/>
      <c r="AQ88" s="51"/>
      <c r="AR88" s="51"/>
      <c r="AS88" s="51"/>
      <c r="AT88" s="51"/>
      <c r="AU88" s="51"/>
      <c r="AV88" s="51"/>
      <c r="AW88" s="51"/>
      <c r="AX88" s="51"/>
      <c r="AY88" s="52"/>
    </row>
    <row r="89" ht="12.75" customHeight="1">
      <c r="A89" s="50"/>
      <c r="B89" s="51"/>
      <c r="C89" s="51"/>
      <c r="D89" s="51"/>
      <c r="E89" s="51"/>
      <c r="F89" s="51"/>
      <c r="G89" s="51"/>
      <c r="H89" s="51"/>
      <c r="I89" s="51"/>
      <c r="J89" s="51"/>
      <c r="K89" s="51"/>
      <c r="L89" s="51"/>
      <c r="M89" s="51"/>
      <c r="N89" s="51"/>
      <c r="O89" s="51"/>
      <c r="P89" s="51"/>
      <c r="Q89" s="52"/>
      <c r="R89" s="50"/>
      <c r="S89" s="51"/>
      <c r="T89" s="51"/>
      <c r="U89" s="51"/>
      <c r="V89" s="51"/>
      <c r="W89" s="51"/>
      <c r="X89" s="51"/>
      <c r="Y89" s="51"/>
      <c r="Z89" s="51"/>
      <c r="AA89" s="51"/>
      <c r="AB89" s="51"/>
      <c r="AC89" s="51"/>
      <c r="AD89" s="51"/>
      <c r="AE89" s="51"/>
      <c r="AF89" s="51"/>
      <c r="AG89" s="51"/>
      <c r="AH89" s="52"/>
      <c r="AI89" s="50"/>
      <c r="AJ89" s="51"/>
      <c r="AK89" s="51"/>
      <c r="AL89" s="51"/>
      <c r="AM89" s="51"/>
      <c r="AN89" s="51"/>
      <c r="AO89" s="51"/>
      <c r="AP89" s="51"/>
      <c r="AQ89" s="51"/>
      <c r="AR89" s="51"/>
      <c r="AS89" s="51"/>
      <c r="AT89" s="51"/>
      <c r="AU89" s="51"/>
      <c r="AV89" s="51"/>
      <c r="AW89" s="51"/>
      <c r="AX89" s="51"/>
      <c r="AY89" s="52"/>
    </row>
    <row r="90" ht="12.75" customHeight="1">
      <c r="A90" s="50"/>
      <c r="B90" s="51"/>
      <c r="C90" s="51"/>
      <c r="D90" s="51"/>
      <c r="E90" s="51"/>
      <c r="F90" s="51"/>
      <c r="G90" s="51"/>
      <c r="H90" s="51"/>
      <c r="I90" s="51"/>
      <c r="J90" s="51"/>
      <c r="K90" s="51"/>
      <c r="L90" s="51"/>
      <c r="M90" s="51"/>
      <c r="N90" s="51"/>
      <c r="O90" s="51"/>
      <c r="P90" s="51"/>
      <c r="Q90" s="52"/>
      <c r="R90" s="50"/>
      <c r="S90" s="51"/>
      <c r="T90" s="51"/>
      <c r="U90" s="51"/>
      <c r="V90" s="51"/>
      <c r="W90" s="51"/>
      <c r="X90" s="51"/>
      <c r="Y90" s="51"/>
      <c r="Z90" s="51"/>
      <c r="AA90" s="51"/>
      <c r="AB90" s="51"/>
      <c r="AC90" s="51"/>
      <c r="AD90" s="51"/>
      <c r="AE90" s="51"/>
      <c r="AF90" s="51"/>
      <c r="AG90" s="51"/>
      <c r="AH90" s="52"/>
      <c r="AI90" s="50"/>
      <c r="AJ90" s="51"/>
      <c r="AK90" s="51"/>
      <c r="AL90" s="51"/>
      <c r="AM90" s="51"/>
      <c r="AN90" s="51"/>
      <c r="AO90" s="51"/>
      <c r="AP90" s="51"/>
      <c r="AQ90" s="51"/>
      <c r="AR90" s="51"/>
      <c r="AS90" s="51"/>
      <c r="AT90" s="51"/>
      <c r="AU90" s="51"/>
      <c r="AV90" s="51"/>
      <c r="AW90" s="51"/>
      <c r="AX90" s="51"/>
      <c r="AY90" s="52"/>
    </row>
    <row r="91" ht="12.75" customHeight="1">
      <c r="A91" s="50"/>
      <c r="B91" s="51"/>
      <c r="C91" s="51"/>
      <c r="D91" s="51"/>
      <c r="E91" s="51"/>
      <c r="F91" s="51"/>
      <c r="G91" s="51"/>
      <c r="H91" s="51"/>
      <c r="I91" s="51"/>
      <c r="J91" s="51"/>
      <c r="K91" s="51"/>
      <c r="L91" s="51"/>
      <c r="M91" s="51"/>
      <c r="N91" s="51"/>
      <c r="O91" s="51"/>
      <c r="P91" s="51"/>
      <c r="Q91" s="52"/>
      <c r="R91" s="50"/>
      <c r="S91" s="51"/>
      <c r="T91" s="51"/>
      <c r="U91" s="51"/>
      <c r="V91" s="51"/>
      <c r="W91" s="51"/>
      <c r="X91" s="51"/>
      <c r="Y91" s="51"/>
      <c r="Z91" s="51"/>
      <c r="AA91" s="51"/>
      <c r="AB91" s="51"/>
      <c r="AC91" s="51"/>
      <c r="AD91" s="51"/>
      <c r="AE91" s="51"/>
      <c r="AF91" s="51"/>
      <c r="AG91" s="51"/>
      <c r="AH91" s="52"/>
      <c r="AI91" s="50"/>
      <c r="AJ91" s="51"/>
      <c r="AK91" s="51"/>
      <c r="AL91" s="51"/>
      <c r="AM91" s="51"/>
      <c r="AN91" s="51"/>
      <c r="AO91" s="51"/>
      <c r="AP91" s="51"/>
      <c r="AQ91" s="51"/>
      <c r="AR91" s="51"/>
      <c r="AS91" s="51"/>
      <c r="AT91" s="51"/>
      <c r="AU91" s="51"/>
      <c r="AV91" s="51"/>
      <c r="AW91" s="51"/>
      <c r="AX91" s="51"/>
      <c r="AY91" s="52"/>
    </row>
    <row r="92" ht="12.75" customHeight="1">
      <c r="A92" s="50"/>
      <c r="B92" s="51"/>
      <c r="C92" s="51"/>
      <c r="D92" s="51"/>
      <c r="E92" s="51"/>
      <c r="F92" s="51"/>
      <c r="G92" s="51"/>
      <c r="H92" s="51"/>
      <c r="I92" s="51"/>
      <c r="J92" s="51"/>
      <c r="K92" s="51"/>
      <c r="L92" s="51"/>
      <c r="M92" s="51"/>
      <c r="N92" s="51"/>
      <c r="O92" s="51"/>
      <c r="P92" s="51"/>
      <c r="Q92" s="52"/>
      <c r="R92" s="50"/>
      <c r="S92" s="51"/>
      <c r="T92" s="51"/>
      <c r="U92" s="51"/>
      <c r="V92" s="51"/>
      <c r="W92" s="51"/>
      <c r="X92" s="51"/>
      <c r="Y92" s="51"/>
      <c r="Z92" s="51"/>
      <c r="AA92" s="51"/>
      <c r="AB92" s="51"/>
      <c r="AC92" s="51"/>
      <c r="AD92" s="51"/>
      <c r="AE92" s="51"/>
      <c r="AF92" s="51"/>
      <c r="AG92" s="51"/>
      <c r="AH92" s="52"/>
      <c r="AI92" s="50"/>
      <c r="AJ92" s="51"/>
      <c r="AK92" s="51"/>
      <c r="AL92" s="51"/>
      <c r="AM92" s="51"/>
      <c r="AN92" s="51"/>
      <c r="AO92" s="51"/>
      <c r="AP92" s="51"/>
      <c r="AQ92" s="51"/>
      <c r="AR92" s="51"/>
      <c r="AS92" s="51"/>
      <c r="AT92" s="51"/>
      <c r="AU92" s="51"/>
      <c r="AV92" s="51"/>
      <c r="AW92" s="51"/>
      <c r="AX92" s="51"/>
      <c r="AY92" s="52"/>
    </row>
    <row r="93" ht="12.75" customHeight="1">
      <c r="A93" s="50"/>
      <c r="B93" s="51"/>
      <c r="C93" s="51"/>
      <c r="D93" s="51"/>
      <c r="E93" s="51"/>
      <c r="F93" s="51"/>
      <c r="G93" s="51"/>
      <c r="H93" s="51"/>
      <c r="I93" s="51"/>
      <c r="J93" s="51"/>
      <c r="K93" s="51"/>
      <c r="L93" s="51"/>
      <c r="M93" s="51"/>
      <c r="N93" s="51"/>
      <c r="O93" s="51"/>
      <c r="P93" s="51"/>
      <c r="Q93" s="52"/>
      <c r="R93" s="50"/>
      <c r="S93" s="51"/>
      <c r="T93" s="51"/>
      <c r="U93" s="51"/>
      <c r="V93" s="51"/>
      <c r="W93" s="51"/>
      <c r="X93" s="51"/>
      <c r="Y93" s="51"/>
      <c r="Z93" s="51"/>
      <c r="AA93" s="51"/>
      <c r="AB93" s="51"/>
      <c r="AC93" s="51"/>
      <c r="AD93" s="51"/>
      <c r="AE93" s="51"/>
      <c r="AF93" s="51"/>
      <c r="AG93" s="51"/>
      <c r="AH93" s="52"/>
      <c r="AI93" s="50"/>
      <c r="AJ93" s="51"/>
      <c r="AK93" s="51"/>
      <c r="AL93" s="51"/>
      <c r="AM93" s="51"/>
      <c r="AN93" s="51"/>
      <c r="AO93" s="51"/>
      <c r="AP93" s="51"/>
      <c r="AQ93" s="51"/>
      <c r="AR93" s="51"/>
      <c r="AS93" s="51"/>
      <c r="AT93" s="51"/>
      <c r="AU93" s="51"/>
      <c r="AV93" s="51"/>
      <c r="AW93" s="51"/>
      <c r="AX93" s="51"/>
      <c r="AY93" s="52"/>
    </row>
    <row r="94" ht="12.75" customHeight="1">
      <c r="A94" s="50"/>
      <c r="B94" s="51"/>
      <c r="C94" s="51"/>
      <c r="D94" s="51"/>
      <c r="E94" s="51"/>
      <c r="F94" s="51"/>
      <c r="G94" s="51"/>
      <c r="H94" s="51"/>
      <c r="I94" s="51"/>
      <c r="J94" s="51"/>
      <c r="K94" s="51"/>
      <c r="L94" s="51"/>
      <c r="M94" s="51"/>
      <c r="N94" s="51"/>
      <c r="O94" s="51"/>
      <c r="P94" s="51"/>
      <c r="Q94" s="52"/>
      <c r="R94" s="50"/>
      <c r="S94" s="51"/>
      <c r="T94" s="51"/>
      <c r="U94" s="51"/>
      <c r="V94" s="51"/>
      <c r="W94" s="51"/>
      <c r="X94" s="51"/>
      <c r="Y94" s="51"/>
      <c r="Z94" s="51"/>
      <c r="AA94" s="51"/>
      <c r="AB94" s="51"/>
      <c r="AC94" s="51"/>
      <c r="AD94" s="51"/>
      <c r="AE94" s="51"/>
      <c r="AF94" s="51"/>
      <c r="AG94" s="51"/>
      <c r="AH94" s="52"/>
      <c r="AI94" s="50"/>
      <c r="AJ94" s="51"/>
      <c r="AK94" s="51"/>
      <c r="AL94" s="51"/>
      <c r="AM94" s="51"/>
      <c r="AN94" s="51"/>
      <c r="AO94" s="51"/>
      <c r="AP94" s="51"/>
      <c r="AQ94" s="51"/>
      <c r="AR94" s="51"/>
      <c r="AS94" s="51"/>
      <c r="AT94" s="51"/>
      <c r="AU94" s="51"/>
      <c r="AV94" s="51"/>
      <c r="AW94" s="51"/>
      <c r="AX94" s="51"/>
      <c r="AY94" s="52"/>
    </row>
    <row r="95" ht="12.75" customHeight="1">
      <c r="A95" s="50"/>
      <c r="B95" s="51"/>
      <c r="C95" s="51"/>
      <c r="D95" s="51"/>
      <c r="E95" s="51"/>
      <c r="F95" s="51"/>
      <c r="G95" s="51"/>
      <c r="H95" s="51"/>
      <c r="I95" s="51"/>
      <c r="J95" s="51"/>
      <c r="K95" s="51"/>
      <c r="L95" s="51"/>
      <c r="M95" s="51"/>
      <c r="N95" s="51"/>
      <c r="O95" s="51"/>
      <c r="P95" s="51"/>
      <c r="Q95" s="52"/>
      <c r="R95" s="50"/>
      <c r="S95" s="51"/>
      <c r="T95" s="51"/>
      <c r="U95" s="51"/>
      <c r="V95" s="51"/>
      <c r="W95" s="51"/>
      <c r="X95" s="51"/>
      <c r="Y95" s="51"/>
      <c r="Z95" s="51"/>
      <c r="AA95" s="51"/>
      <c r="AB95" s="51"/>
      <c r="AC95" s="51"/>
      <c r="AD95" s="51"/>
      <c r="AE95" s="51"/>
      <c r="AF95" s="51"/>
      <c r="AG95" s="51"/>
      <c r="AH95" s="52"/>
      <c r="AI95" s="50"/>
      <c r="AJ95" s="51"/>
      <c r="AK95" s="51"/>
      <c r="AL95" s="51"/>
      <c r="AM95" s="51"/>
      <c r="AN95" s="51"/>
      <c r="AO95" s="51"/>
      <c r="AP95" s="51"/>
      <c r="AQ95" s="51"/>
      <c r="AR95" s="51"/>
      <c r="AS95" s="51"/>
      <c r="AT95" s="51"/>
      <c r="AU95" s="51"/>
      <c r="AV95" s="51"/>
      <c r="AW95" s="51"/>
      <c r="AX95" s="51"/>
      <c r="AY95" s="52"/>
    </row>
    <row r="96" ht="12.75" customHeight="1">
      <c r="A96" s="50"/>
      <c r="B96" s="51"/>
      <c r="C96" s="51"/>
      <c r="D96" s="51"/>
      <c r="E96" s="51"/>
      <c r="F96" s="51"/>
      <c r="G96" s="51"/>
      <c r="H96" s="51"/>
      <c r="I96" s="51"/>
      <c r="J96" s="51"/>
      <c r="K96" s="51"/>
      <c r="L96" s="51"/>
      <c r="M96" s="51"/>
      <c r="N96" s="51"/>
      <c r="O96" s="51"/>
      <c r="P96" s="51"/>
      <c r="Q96" s="52"/>
      <c r="R96" s="50"/>
      <c r="S96" s="51"/>
      <c r="T96" s="51"/>
      <c r="U96" s="51"/>
      <c r="V96" s="51"/>
      <c r="W96" s="51"/>
      <c r="X96" s="51"/>
      <c r="Y96" s="51"/>
      <c r="Z96" s="51"/>
      <c r="AA96" s="51"/>
      <c r="AB96" s="51"/>
      <c r="AC96" s="51"/>
      <c r="AD96" s="51"/>
      <c r="AE96" s="51"/>
      <c r="AF96" s="51"/>
      <c r="AG96" s="51"/>
      <c r="AH96" s="52"/>
      <c r="AI96" s="50"/>
      <c r="AJ96" s="51"/>
      <c r="AK96" s="51"/>
      <c r="AL96" s="51"/>
      <c r="AM96" s="51"/>
      <c r="AN96" s="51"/>
      <c r="AO96" s="51"/>
      <c r="AP96" s="51"/>
      <c r="AQ96" s="51"/>
      <c r="AR96" s="51"/>
      <c r="AS96" s="51"/>
      <c r="AT96" s="51"/>
      <c r="AU96" s="51"/>
      <c r="AV96" s="51"/>
      <c r="AW96" s="51"/>
      <c r="AX96" s="51"/>
      <c r="AY96" s="52"/>
    </row>
    <row r="97" ht="12.75" customHeight="1">
      <c r="A97" s="50"/>
      <c r="B97" s="51"/>
      <c r="C97" s="51"/>
      <c r="D97" s="51"/>
      <c r="E97" s="51"/>
      <c r="F97" s="51"/>
      <c r="G97" s="51"/>
      <c r="H97" s="51"/>
      <c r="I97" s="51"/>
      <c r="J97" s="51"/>
      <c r="K97" s="51"/>
      <c r="L97" s="51"/>
      <c r="M97" s="51"/>
      <c r="N97" s="51"/>
      <c r="O97" s="51"/>
      <c r="P97" s="51"/>
      <c r="Q97" s="52"/>
      <c r="R97" s="50"/>
      <c r="S97" s="51"/>
      <c r="T97" s="51"/>
      <c r="U97" s="51"/>
      <c r="V97" s="51"/>
      <c r="W97" s="51"/>
      <c r="X97" s="51"/>
      <c r="Y97" s="51"/>
      <c r="Z97" s="51"/>
      <c r="AA97" s="51"/>
      <c r="AB97" s="51"/>
      <c r="AC97" s="51"/>
      <c r="AD97" s="51"/>
      <c r="AE97" s="51"/>
      <c r="AF97" s="51"/>
      <c r="AG97" s="51"/>
      <c r="AH97" s="52"/>
      <c r="AI97" s="50"/>
      <c r="AJ97" s="51"/>
      <c r="AK97" s="51"/>
      <c r="AL97" s="51"/>
      <c r="AM97" s="51"/>
      <c r="AN97" s="51"/>
      <c r="AO97" s="51"/>
      <c r="AP97" s="51"/>
      <c r="AQ97" s="51"/>
      <c r="AR97" s="51"/>
      <c r="AS97" s="51"/>
      <c r="AT97" s="51"/>
      <c r="AU97" s="51"/>
      <c r="AV97" s="51"/>
      <c r="AW97" s="51"/>
      <c r="AX97" s="51"/>
      <c r="AY97" s="52"/>
    </row>
    <row r="98" ht="12.75" customHeight="1">
      <c r="A98" s="50"/>
      <c r="B98" s="51"/>
      <c r="C98" s="51"/>
      <c r="D98" s="51"/>
      <c r="E98" s="51"/>
      <c r="F98" s="51"/>
      <c r="G98" s="51"/>
      <c r="H98" s="51"/>
      <c r="I98" s="51"/>
      <c r="J98" s="51"/>
      <c r="K98" s="51"/>
      <c r="L98" s="51"/>
      <c r="M98" s="51"/>
      <c r="N98" s="51"/>
      <c r="O98" s="51"/>
      <c r="P98" s="51"/>
      <c r="Q98" s="52"/>
      <c r="R98" s="50"/>
      <c r="S98" s="51"/>
      <c r="T98" s="51"/>
      <c r="U98" s="51"/>
      <c r="V98" s="51"/>
      <c r="W98" s="51"/>
      <c r="X98" s="51"/>
      <c r="Y98" s="51"/>
      <c r="Z98" s="51"/>
      <c r="AA98" s="51"/>
      <c r="AB98" s="51"/>
      <c r="AC98" s="51"/>
      <c r="AD98" s="51"/>
      <c r="AE98" s="51"/>
      <c r="AF98" s="51"/>
      <c r="AG98" s="51"/>
      <c r="AH98" s="52"/>
      <c r="AI98" s="50"/>
      <c r="AJ98" s="51"/>
      <c r="AK98" s="51"/>
      <c r="AL98" s="51"/>
      <c r="AM98" s="51"/>
      <c r="AN98" s="51"/>
      <c r="AO98" s="51"/>
      <c r="AP98" s="51"/>
      <c r="AQ98" s="51"/>
      <c r="AR98" s="51"/>
      <c r="AS98" s="51"/>
      <c r="AT98" s="51"/>
      <c r="AU98" s="51"/>
      <c r="AV98" s="51"/>
      <c r="AW98" s="51"/>
      <c r="AX98" s="51"/>
      <c r="AY98" s="52"/>
    </row>
    <row r="99" ht="12.75" customHeight="1">
      <c r="A99" s="50"/>
      <c r="B99" s="51"/>
      <c r="C99" s="51"/>
      <c r="D99" s="51"/>
      <c r="E99" s="51"/>
      <c r="F99" s="51"/>
      <c r="G99" s="51"/>
      <c r="H99" s="51"/>
      <c r="I99" s="51"/>
      <c r="J99" s="51"/>
      <c r="K99" s="51"/>
      <c r="L99" s="51"/>
      <c r="M99" s="51"/>
      <c r="N99" s="51"/>
      <c r="O99" s="51"/>
      <c r="P99" s="51"/>
      <c r="Q99" s="52"/>
      <c r="R99" s="50"/>
      <c r="S99" s="51"/>
      <c r="T99" s="51"/>
      <c r="U99" s="51"/>
      <c r="V99" s="51"/>
      <c r="W99" s="51"/>
      <c r="X99" s="51"/>
      <c r="Y99" s="51"/>
      <c r="Z99" s="51"/>
      <c r="AA99" s="51"/>
      <c r="AB99" s="51"/>
      <c r="AC99" s="51"/>
      <c r="AD99" s="51"/>
      <c r="AE99" s="51"/>
      <c r="AF99" s="51"/>
      <c r="AG99" s="51"/>
      <c r="AH99" s="52"/>
      <c r="AI99" s="50"/>
      <c r="AJ99" s="51"/>
      <c r="AK99" s="51"/>
      <c r="AL99" s="51"/>
      <c r="AM99" s="51"/>
      <c r="AN99" s="51"/>
      <c r="AO99" s="51"/>
      <c r="AP99" s="51"/>
      <c r="AQ99" s="51"/>
      <c r="AR99" s="51"/>
      <c r="AS99" s="51"/>
      <c r="AT99" s="51"/>
      <c r="AU99" s="51"/>
      <c r="AV99" s="51"/>
      <c r="AW99" s="51"/>
      <c r="AX99" s="51"/>
      <c r="AY99" s="52"/>
    </row>
    <row r="100" ht="12.75" customHeight="1">
      <c r="A100" s="50"/>
      <c r="B100" s="51"/>
      <c r="C100" s="51"/>
      <c r="D100" s="51"/>
      <c r="E100" s="51"/>
      <c r="F100" s="51"/>
      <c r="G100" s="51"/>
      <c r="H100" s="51"/>
      <c r="I100" s="51"/>
      <c r="J100" s="51"/>
      <c r="K100" s="51"/>
      <c r="L100" s="51"/>
      <c r="M100" s="51"/>
      <c r="N100" s="51"/>
      <c r="O100" s="51"/>
      <c r="P100" s="51"/>
      <c r="Q100" s="52"/>
      <c r="R100" s="50"/>
      <c r="S100" s="51"/>
      <c r="T100" s="51"/>
      <c r="U100" s="51"/>
      <c r="V100" s="51"/>
      <c r="W100" s="51"/>
      <c r="X100" s="51"/>
      <c r="Y100" s="51"/>
      <c r="Z100" s="51"/>
      <c r="AA100" s="51"/>
      <c r="AB100" s="51"/>
      <c r="AC100" s="51"/>
      <c r="AD100" s="51"/>
      <c r="AE100" s="51"/>
      <c r="AF100" s="51"/>
      <c r="AG100" s="51"/>
      <c r="AH100" s="52"/>
      <c r="AI100" s="50"/>
      <c r="AJ100" s="51"/>
      <c r="AK100" s="51"/>
      <c r="AL100" s="51"/>
      <c r="AM100" s="51"/>
      <c r="AN100" s="51"/>
      <c r="AO100" s="51"/>
      <c r="AP100" s="51"/>
      <c r="AQ100" s="51"/>
      <c r="AR100" s="51"/>
      <c r="AS100" s="51"/>
      <c r="AT100" s="51"/>
      <c r="AU100" s="51"/>
      <c r="AV100" s="51"/>
      <c r="AW100" s="51"/>
      <c r="AX100" s="51"/>
      <c r="AY100" s="52"/>
    </row>
    <row r="101" ht="12.75" customHeight="1">
      <c r="A101" s="50"/>
      <c r="B101" s="51"/>
      <c r="C101" s="51"/>
      <c r="D101" s="51"/>
      <c r="E101" s="51"/>
      <c r="F101" s="51"/>
      <c r="G101" s="51"/>
      <c r="H101" s="51"/>
      <c r="I101" s="51"/>
      <c r="J101" s="51"/>
      <c r="K101" s="51"/>
      <c r="L101" s="51"/>
      <c r="M101" s="51"/>
      <c r="N101" s="51"/>
      <c r="O101" s="51"/>
      <c r="P101" s="51"/>
      <c r="Q101" s="52"/>
      <c r="R101" s="50"/>
      <c r="S101" s="51"/>
      <c r="T101" s="51"/>
      <c r="U101" s="51"/>
      <c r="V101" s="51"/>
      <c r="W101" s="51"/>
      <c r="X101" s="51"/>
      <c r="Y101" s="51"/>
      <c r="Z101" s="51"/>
      <c r="AA101" s="51"/>
      <c r="AB101" s="51"/>
      <c r="AC101" s="51"/>
      <c r="AD101" s="51"/>
      <c r="AE101" s="51"/>
      <c r="AF101" s="51"/>
      <c r="AG101" s="51"/>
      <c r="AH101" s="52"/>
      <c r="AI101" s="50"/>
      <c r="AJ101" s="51"/>
      <c r="AK101" s="51"/>
      <c r="AL101" s="51"/>
      <c r="AM101" s="51"/>
      <c r="AN101" s="51"/>
      <c r="AO101" s="51"/>
      <c r="AP101" s="51"/>
      <c r="AQ101" s="51"/>
      <c r="AR101" s="51"/>
      <c r="AS101" s="51"/>
      <c r="AT101" s="51"/>
      <c r="AU101" s="51"/>
      <c r="AV101" s="51"/>
      <c r="AW101" s="51"/>
      <c r="AX101" s="51"/>
      <c r="AY101" s="52"/>
    </row>
    <row r="102" ht="12.75" customHeight="1">
      <c r="A102" s="50"/>
      <c r="B102" s="51"/>
      <c r="C102" s="51"/>
      <c r="D102" s="51"/>
      <c r="E102" s="51"/>
      <c r="F102" s="51"/>
      <c r="G102" s="51"/>
      <c r="H102" s="51"/>
      <c r="I102" s="51"/>
      <c r="J102" s="51"/>
      <c r="K102" s="51"/>
      <c r="L102" s="51"/>
      <c r="M102" s="51"/>
      <c r="N102" s="51"/>
      <c r="O102" s="51"/>
      <c r="P102" s="51"/>
      <c r="Q102" s="52"/>
      <c r="R102" s="50"/>
      <c r="S102" s="51"/>
      <c r="T102" s="51"/>
      <c r="U102" s="51"/>
      <c r="V102" s="51"/>
      <c r="W102" s="51"/>
      <c r="X102" s="51"/>
      <c r="Y102" s="51"/>
      <c r="Z102" s="51"/>
      <c r="AA102" s="51"/>
      <c r="AB102" s="51"/>
      <c r="AC102" s="51"/>
      <c r="AD102" s="51"/>
      <c r="AE102" s="51"/>
      <c r="AF102" s="51"/>
      <c r="AG102" s="51"/>
      <c r="AH102" s="52"/>
      <c r="AI102" s="50"/>
      <c r="AJ102" s="51"/>
      <c r="AK102" s="51"/>
      <c r="AL102" s="51"/>
      <c r="AM102" s="51"/>
      <c r="AN102" s="51"/>
      <c r="AO102" s="51"/>
      <c r="AP102" s="51"/>
      <c r="AQ102" s="51"/>
      <c r="AR102" s="51"/>
      <c r="AS102" s="51"/>
      <c r="AT102" s="51"/>
      <c r="AU102" s="51"/>
      <c r="AV102" s="51"/>
      <c r="AW102" s="51"/>
      <c r="AX102" s="51"/>
      <c r="AY102" s="52"/>
    </row>
    <row r="103" ht="12.75" customHeight="1">
      <c r="A103" s="50"/>
      <c r="B103" s="51"/>
      <c r="C103" s="51"/>
      <c r="D103" s="51"/>
      <c r="E103" s="51"/>
      <c r="F103" s="51"/>
      <c r="G103" s="51"/>
      <c r="H103" s="51"/>
      <c r="I103" s="51"/>
      <c r="J103" s="51"/>
      <c r="K103" s="51"/>
      <c r="L103" s="51"/>
      <c r="M103" s="51"/>
      <c r="N103" s="51"/>
      <c r="O103" s="51"/>
      <c r="P103" s="51"/>
      <c r="Q103" s="52"/>
      <c r="R103" s="50"/>
      <c r="S103" s="51"/>
      <c r="T103" s="51"/>
      <c r="U103" s="51"/>
      <c r="V103" s="51"/>
      <c r="W103" s="51"/>
      <c r="X103" s="51"/>
      <c r="Y103" s="51"/>
      <c r="Z103" s="51"/>
      <c r="AA103" s="51"/>
      <c r="AB103" s="51"/>
      <c r="AC103" s="51"/>
      <c r="AD103" s="51"/>
      <c r="AE103" s="51"/>
      <c r="AF103" s="51"/>
      <c r="AG103" s="51"/>
      <c r="AH103" s="52"/>
      <c r="AI103" s="50"/>
      <c r="AJ103" s="51"/>
      <c r="AK103" s="51"/>
      <c r="AL103" s="51"/>
      <c r="AM103" s="51"/>
      <c r="AN103" s="51"/>
      <c r="AO103" s="51"/>
      <c r="AP103" s="51"/>
      <c r="AQ103" s="51"/>
      <c r="AR103" s="51"/>
      <c r="AS103" s="51"/>
      <c r="AT103" s="51"/>
      <c r="AU103" s="51"/>
      <c r="AV103" s="51"/>
      <c r="AW103" s="51"/>
      <c r="AX103" s="51"/>
      <c r="AY103" s="52"/>
    </row>
    <row r="104" ht="12.75" customHeight="1">
      <c r="A104" s="50"/>
      <c r="B104" s="51"/>
      <c r="C104" s="51"/>
      <c r="D104" s="51"/>
      <c r="E104" s="51"/>
      <c r="F104" s="51"/>
      <c r="G104" s="51"/>
      <c r="H104" s="51"/>
      <c r="I104" s="51"/>
      <c r="J104" s="51"/>
      <c r="K104" s="51"/>
      <c r="L104" s="51"/>
      <c r="M104" s="51"/>
      <c r="N104" s="51"/>
      <c r="O104" s="51"/>
      <c r="P104" s="51"/>
      <c r="Q104" s="52"/>
      <c r="R104" s="50"/>
      <c r="S104" s="51"/>
      <c r="T104" s="51"/>
      <c r="U104" s="51"/>
      <c r="V104" s="51"/>
      <c r="W104" s="51"/>
      <c r="X104" s="51"/>
      <c r="Y104" s="51"/>
      <c r="Z104" s="51"/>
      <c r="AA104" s="51"/>
      <c r="AB104" s="51"/>
      <c r="AC104" s="51"/>
      <c r="AD104" s="51"/>
      <c r="AE104" s="51"/>
      <c r="AF104" s="51"/>
      <c r="AG104" s="51"/>
      <c r="AH104" s="52"/>
      <c r="AI104" s="50"/>
      <c r="AJ104" s="51"/>
      <c r="AK104" s="51"/>
      <c r="AL104" s="51"/>
      <c r="AM104" s="51"/>
      <c r="AN104" s="51"/>
      <c r="AO104" s="51"/>
      <c r="AP104" s="51"/>
      <c r="AQ104" s="51"/>
      <c r="AR104" s="51"/>
      <c r="AS104" s="51"/>
      <c r="AT104" s="51"/>
      <c r="AU104" s="51"/>
      <c r="AV104" s="51"/>
      <c r="AW104" s="51"/>
      <c r="AX104" s="51"/>
      <c r="AY104" s="52"/>
    </row>
    <row r="105" ht="12.75" customHeight="1">
      <c r="A105" s="50"/>
      <c r="B105" s="51"/>
      <c r="C105" s="51"/>
      <c r="D105" s="51"/>
      <c r="E105" s="51"/>
      <c r="F105" s="51"/>
      <c r="G105" s="51"/>
      <c r="H105" s="51"/>
      <c r="I105" s="51"/>
      <c r="J105" s="51"/>
      <c r="K105" s="51"/>
      <c r="L105" s="51"/>
      <c r="M105" s="51"/>
      <c r="N105" s="51"/>
      <c r="O105" s="51"/>
      <c r="P105" s="51"/>
      <c r="Q105" s="52"/>
      <c r="R105" s="50"/>
      <c r="S105" s="51"/>
      <c r="T105" s="51"/>
      <c r="U105" s="51"/>
      <c r="V105" s="51"/>
      <c r="W105" s="51"/>
      <c r="X105" s="51"/>
      <c r="Y105" s="51"/>
      <c r="Z105" s="51"/>
      <c r="AA105" s="51"/>
      <c r="AB105" s="51"/>
      <c r="AC105" s="51"/>
      <c r="AD105" s="51"/>
      <c r="AE105" s="51"/>
      <c r="AF105" s="51"/>
      <c r="AG105" s="51"/>
      <c r="AH105" s="52"/>
      <c r="AI105" s="50"/>
      <c r="AJ105" s="51"/>
      <c r="AK105" s="51"/>
      <c r="AL105" s="51"/>
      <c r="AM105" s="51"/>
      <c r="AN105" s="51"/>
      <c r="AO105" s="51"/>
      <c r="AP105" s="51"/>
      <c r="AQ105" s="51"/>
      <c r="AR105" s="51"/>
      <c r="AS105" s="51"/>
      <c r="AT105" s="51"/>
      <c r="AU105" s="51"/>
      <c r="AV105" s="51"/>
      <c r="AW105" s="51"/>
      <c r="AX105" s="51"/>
      <c r="AY105" s="52"/>
    </row>
    <row r="106" ht="12.75" customHeight="1">
      <c r="A106" s="50"/>
      <c r="B106" s="51"/>
      <c r="C106" s="51"/>
      <c r="D106" s="51"/>
      <c r="E106" s="51"/>
      <c r="F106" s="51"/>
      <c r="G106" s="51"/>
      <c r="H106" s="51"/>
      <c r="I106" s="51"/>
      <c r="J106" s="51"/>
      <c r="K106" s="51"/>
      <c r="L106" s="51"/>
      <c r="M106" s="51"/>
      <c r="N106" s="51"/>
      <c r="O106" s="51"/>
      <c r="P106" s="51"/>
      <c r="Q106" s="52"/>
      <c r="R106" s="50"/>
      <c r="S106" s="51"/>
      <c r="T106" s="51"/>
      <c r="U106" s="51"/>
      <c r="V106" s="51"/>
      <c r="W106" s="51"/>
      <c r="X106" s="51"/>
      <c r="Y106" s="51"/>
      <c r="Z106" s="51"/>
      <c r="AA106" s="51"/>
      <c r="AB106" s="51"/>
      <c r="AC106" s="51"/>
      <c r="AD106" s="51"/>
      <c r="AE106" s="51"/>
      <c r="AF106" s="51"/>
      <c r="AG106" s="51"/>
      <c r="AH106" s="52"/>
      <c r="AI106" s="50"/>
      <c r="AJ106" s="51"/>
      <c r="AK106" s="51"/>
      <c r="AL106" s="51"/>
      <c r="AM106" s="51"/>
      <c r="AN106" s="51"/>
      <c r="AO106" s="51"/>
      <c r="AP106" s="51"/>
      <c r="AQ106" s="51"/>
      <c r="AR106" s="51"/>
      <c r="AS106" s="51"/>
      <c r="AT106" s="51"/>
      <c r="AU106" s="51"/>
      <c r="AV106" s="51"/>
      <c r="AW106" s="51"/>
      <c r="AX106" s="51"/>
      <c r="AY106" s="52"/>
    </row>
    <row r="107" ht="12.75" customHeight="1">
      <c r="A107" s="50"/>
      <c r="B107" s="51"/>
      <c r="C107" s="51"/>
      <c r="D107" s="51"/>
      <c r="E107" s="51"/>
      <c r="F107" s="51"/>
      <c r="G107" s="51"/>
      <c r="H107" s="51"/>
      <c r="I107" s="51"/>
      <c r="J107" s="51"/>
      <c r="K107" s="51"/>
      <c r="L107" s="51"/>
      <c r="M107" s="51"/>
      <c r="N107" s="51"/>
      <c r="O107" s="51"/>
      <c r="P107" s="51"/>
      <c r="Q107" s="52"/>
      <c r="R107" s="50"/>
      <c r="S107" s="51"/>
      <c r="T107" s="51"/>
      <c r="U107" s="51"/>
      <c r="V107" s="51"/>
      <c r="W107" s="51"/>
      <c r="X107" s="51"/>
      <c r="Y107" s="51"/>
      <c r="Z107" s="51"/>
      <c r="AA107" s="51"/>
      <c r="AB107" s="51"/>
      <c r="AC107" s="51"/>
      <c r="AD107" s="51"/>
      <c r="AE107" s="51"/>
      <c r="AF107" s="51"/>
      <c r="AG107" s="51"/>
      <c r="AH107" s="52"/>
      <c r="AI107" s="50"/>
      <c r="AJ107" s="51"/>
      <c r="AK107" s="51"/>
      <c r="AL107" s="51"/>
      <c r="AM107" s="51"/>
      <c r="AN107" s="51"/>
      <c r="AO107" s="51"/>
      <c r="AP107" s="51"/>
      <c r="AQ107" s="51"/>
      <c r="AR107" s="51"/>
      <c r="AS107" s="51"/>
      <c r="AT107" s="51"/>
      <c r="AU107" s="51"/>
      <c r="AV107" s="51"/>
      <c r="AW107" s="51"/>
      <c r="AX107" s="51"/>
      <c r="AY107" s="52"/>
    </row>
    <row r="108" ht="12.75" customHeight="1">
      <c r="A108" s="50"/>
      <c r="B108" s="51"/>
      <c r="C108" s="51"/>
      <c r="D108" s="51"/>
      <c r="E108" s="51"/>
      <c r="F108" s="51"/>
      <c r="G108" s="51"/>
      <c r="H108" s="51"/>
      <c r="I108" s="51"/>
      <c r="J108" s="51"/>
      <c r="K108" s="51"/>
      <c r="L108" s="51"/>
      <c r="M108" s="51"/>
      <c r="N108" s="51"/>
      <c r="O108" s="51"/>
      <c r="P108" s="51"/>
      <c r="Q108" s="52"/>
      <c r="R108" s="50"/>
      <c r="S108" s="51"/>
      <c r="T108" s="51"/>
      <c r="U108" s="51"/>
      <c r="V108" s="51"/>
      <c r="W108" s="51"/>
      <c r="X108" s="51"/>
      <c r="Y108" s="51"/>
      <c r="Z108" s="51"/>
      <c r="AA108" s="51"/>
      <c r="AB108" s="51"/>
      <c r="AC108" s="51"/>
      <c r="AD108" s="51"/>
      <c r="AE108" s="51"/>
      <c r="AF108" s="51"/>
      <c r="AG108" s="51"/>
      <c r="AH108" s="52"/>
      <c r="AI108" s="50"/>
      <c r="AJ108" s="51"/>
      <c r="AK108" s="51"/>
      <c r="AL108" s="51"/>
      <c r="AM108" s="51"/>
      <c r="AN108" s="51"/>
      <c r="AO108" s="51"/>
      <c r="AP108" s="51"/>
      <c r="AQ108" s="51"/>
      <c r="AR108" s="51"/>
      <c r="AS108" s="51"/>
      <c r="AT108" s="51"/>
      <c r="AU108" s="51"/>
      <c r="AV108" s="51"/>
      <c r="AW108" s="51"/>
      <c r="AX108" s="51"/>
      <c r="AY108" s="52"/>
    </row>
    <row r="109" ht="12.75" customHeight="1">
      <c r="A109" s="50"/>
      <c r="B109" s="51"/>
      <c r="C109" s="51"/>
      <c r="D109" s="51"/>
      <c r="E109" s="51"/>
      <c r="F109" s="51"/>
      <c r="G109" s="51"/>
      <c r="H109" s="51"/>
      <c r="I109" s="51"/>
      <c r="J109" s="51"/>
      <c r="K109" s="51"/>
      <c r="L109" s="51"/>
      <c r="M109" s="51"/>
      <c r="N109" s="51"/>
      <c r="O109" s="51"/>
      <c r="P109" s="51"/>
      <c r="Q109" s="52"/>
      <c r="R109" s="50"/>
      <c r="S109" s="51"/>
      <c r="T109" s="51"/>
      <c r="U109" s="51"/>
      <c r="V109" s="51"/>
      <c r="W109" s="51"/>
      <c r="X109" s="51"/>
      <c r="Y109" s="51"/>
      <c r="Z109" s="51"/>
      <c r="AA109" s="51"/>
      <c r="AB109" s="51"/>
      <c r="AC109" s="51"/>
      <c r="AD109" s="51"/>
      <c r="AE109" s="51"/>
      <c r="AF109" s="51"/>
      <c r="AG109" s="51"/>
      <c r="AH109" s="52"/>
      <c r="AI109" s="50"/>
      <c r="AJ109" s="51"/>
      <c r="AK109" s="51"/>
      <c r="AL109" s="51"/>
      <c r="AM109" s="51"/>
      <c r="AN109" s="51"/>
      <c r="AO109" s="51"/>
      <c r="AP109" s="51"/>
      <c r="AQ109" s="51"/>
      <c r="AR109" s="51"/>
      <c r="AS109" s="51"/>
      <c r="AT109" s="51"/>
      <c r="AU109" s="51"/>
      <c r="AV109" s="51"/>
      <c r="AW109" s="51"/>
      <c r="AX109" s="51"/>
      <c r="AY109" s="52"/>
    </row>
    <row r="110" ht="12.75" customHeight="1">
      <c r="A110" s="50"/>
      <c r="B110" s="51"/>
      <c r="C110" s="51"/>
      <c r="D110" s="51"/>
      <c r="E110" s="51"/>
      <c r="F110" s="51"/>
      <c r="G110" s="51"/>
      <c r="H110" s="51"/>
      <c r="I110" s="51"/>
      <c r="J110" s="51"/>
      <c r="K110" s="51"/>
      <c r="L110" s="51"/>
      <c r="M110" s="51"/>
      <c r="N110" s="51"/>
      <c r="O110" s="51"/>
      <c r="P110" s="51"/>
      <c r="Q110" s="52"/>
      <c r="R110" s="50"/>
      <c r="S110" s="51"/>
      <c r="T110" s="51"/>
      <c r="U110" s="51"/>
      <c r="V110" s="51"/>
      <c r="W110" s="51"/>
      <c r="X110" s="51"/>
      <c r="Y110" s="51"/>
      <c r="Z110" s="51"/>
      <c r="AA110" s="51"/>
      <c r="AB110" s="51"/>
      <c r="AC110" s="51"/>
      <c r="AD110" s="51"/>
      <c r="AE110" s="51"/>
      <c r="AF110" s="51"/>
      <c r="AG110" s="51"/>
      <c r="AH110" s="52"/>
      <c r="AI110" s="50"/>
      <c r="AJ110" s="51"/>
      <c r="AK110" s="51"/>
      <c r="AL110" s="51"/>
      <c r="AM110" s="51"/>
      <c r="AN110" s="51"/>
      <c r="AO110" s="51"/>
      <c r="AP110" s="51"/>
      <c r="AQ110" s="51"/>
      <c r="AR110" s="51"/>
      <c r="AS110" s="51"/>
      <c r="AT110" s="51"/>
      <c r="AU110" s="51"/>
      <c r="AV110" s="51"/>
      <c r="AW110" s="51"/>
      <c r="AX110" s="51"/>
      <c r="AY110" s="52"/>
    </row>
    <row r="111" ht="12.75" customHeight="1">
      <c r="A111" s="50"/>
      <c r="B111" s="51"/>
      <c r="C111" s="51"/>
      <c r="D111" s="51"/>
      <c r="E111" s="51"/>
      <c r="F111" s="51"/>
      <c r="G111" s="51"/>
      <c r="H111" s="51"/>
      <c r="I111" s="51"/>
      <c r="J111" s="51"/>
      <c r="K111" s="51"/>
      <c r="L111" s="51"/>
      <c r="M111" s="51"/>
      <c r="N111" s="51"/>
      <c r="O111" s="51"/>
      <c r="P111" s="51"/>
      <c r="Q111" s="52"/>
      <c r="R111" s="50"/>
      <c r="S111" s="51"/>
      <c r="T111" s="51"/>
      <c r="U111" s="51"/>
      <c r="V111" s="51"/>
      <c r="W111" s="51"/>
      <c r="X111" s="51"/>
      <c r="Y111" s="51"/>
      <c r="Z111" s="51"/>
      <c r="AA111" s="51"/>
      <c r="AB111" s="51"/>
      <c r="AC111" s="51"/>
      <c r="AD111" s="51"/>
      <c r="AE111" s="51"/>
      <c r="AF111" s="51"/>
      <c r="AG111" s="51"/>
      <c r="AH111" s="52"/>
      <c r="AI111" s="50"/>
      <c r="AJ111" s="51"/>
      <c r="AK111" s="51"/>
      <c r="AL111" s="51"/>
      <c r="AM111" s="51"/>
      <c r="AN111" s="51"/>
      <c r="AO111" s="51"/>
      <c r="AP111" s="51"/>
      <c r="AQ111" s="51"/>
      <c r="AR111" s="51"/>
      <c r="AS111" s="51"/>
      <c r="AT111" s="51"/>
      <c r="AU111" s="51"/>
      <c r="AV111" s="51"/>
      <c r="AW111" s="51"/>
      <c r="AX111" s="51"/>
      <c r="AY111" s="52"/>
    </row>
    <row r="112" ht="12.75" customHeight="1">
      <c r="A112" s="50"/>
      <c r="B112" s="51"/>
      <c r="C112" s="51"/>
      <c r="D112" s="51"/>
      <c r="E112" s="51"/>
      <c r="F112" s="51"/>
      <c r="G112" s="51"/>
      <c r="H112" s="51"/>
      <c r="I112" s="51"/>
      <c r="J112" s="51"/>
      <c r="K112" s="51"/>
      <c r="L112" s="51"/>
      <c r="M112" s="51"/>
      <c r="N112" s="51"/>
      <c r="O112" s="51"/>
      <c r="P112" s="51"/>
      <c r="Q112" s="52"/>
      <c r="R112" s="50"/>
      <c r="S112" s="51"/>
      <c r="T112" s="51"/>
      <c r="U112" s="51"/>
      <c r="V112" s="51"/>
      <c r="W112" s="51"/>
      <c r="X112" s="51"/>
      <c r="Y112" s="51"/>
      <c r="Z112" s="51"/>
      <c r="AA112" s="51"/>
      <c r="AB112" s="51"/>
      <c r="AC112" s="51"/>
      <c r="AD112" s="51"/>
      <c r="AE112" s="51"/>
      <c r="AF112" s="51"/>
      <c r="AG112" s="51"/>
      <c r="AH112" s="52"/>
      <c r="AI112" s="50"/>
      <c r="AJ112" s="51"/>
      <c r="AK112" s="51"/>
      <c r="AL112" s="51"/>
      <c r="AM112" s="51"/>
      <c r="AN112" s="51"/>
      <c r="AO112" s="51"/>
      <c r="AP112" s="51"/>
      <c r="AQ112" s="51"/>
      <c r="AR112" s="51"/>
      <c r="AS112" s="51"/>
      <c r="AT112" s="51"/>
      <c r="AU112" s="51"/>
      <c r="AV112" s="51"/>
      <c r="AW112" s="51"/>
      <c r="AX112" s="51"/>
      <c r="AY112" s="52"/>
    </row>
    <row r="113" ht="12.75" customHeight="1">
      <c r="A113" s="50"/>
      <c r="B113" s="51"/>
      <c r="C113" s="51"/>
      <c r="D113" s="51"/>
      <c r="E113" s="51"/>
      <c r="F113" s="51"/>
      <c r="G113" s="51"/>
      <c r="H113" s="51"/>
      <c r="I113" s="51"/>
      <c r="J113" s="51"/>
      <c r="K113" s="51"/>
      <c r="L113" s="51"/>
      <c r="M113" s="51"/>
      <c r="N113" s="51"/>
      <c r="O113" s="51"/>
      <c r="P113" s="51"/>
      <c r="Q113" s="52"/>
      <c r="R113" s="50"/>
      <c r="S113" s="51"/>
      <c r="T113" s="51"/>
      <c r="U113" s="51"/>
      <c r="V113" s="51"/>
      <c r="W113" s="51"/>
      <c r="X113" s="51"/>
      <c r="Y113" s="51"/>
      <c r="Z113" s="51"/>
      <c r="AA113" s="51"/>
      <c r="AB113" s="51"/>
      <c r="AC113" s="51"/>
      <c r="AD113" s="51"/>
      <c r="AE113" s="51"/>
      <c r="AF113" s="51"/>
      <c r="AG113" s="51"/>
      <c r="AH113" s="52"/>
      <c r="AI113" s="50"/>
      <c r="AJ113" s="51"/>
      <c r="AK113" s="51"/>
      <c r="AL113" s="51"/>
      <c r="AM113" s="51"/>
      <c r="AN113" s="51"/>
      <c r="AO113" s="51"/>
      <c r="AP113" s="51"/>
      <c r="AQ113" s="51"/>
      <c r="AR113" s="51"/>
      <c r="AS113" s="51"/>
      <c r="AT113" s="51"/>
      <c r="AU113" s="51"/>
      <c r="AV113" s="51"/>
      <c r="AW113" s="51"/>
      <c r="AX113" s="51"/>
      <c r="AY113" s="52"/>
    </row>
    <row r="114" ht="12.75" customHeight="1">
      <c r="A114" s="50"/>
      <c r="B114" s="51"/>
      <c r="C114" s="51"/>
      <c r="D114" s="51"/>
      <c r="E114" s="51"/>
      <c r="F114" s="51"/>
      <c r="G114" s="51"/>
      <c r="H114" s="51"/>
      <c r="I114" s="51"/>
      <c r="J114" s="51"/>
      <c r="K114" s="51"/>
      <c r="L114" s="51"/>
      <c r="M114" s="51"/>
      <c r="N114" s="51"/>
      <c r="O114" s="51"/>
      <c r="P114" s="51"/>
      <c r="Q114" s="52"/>
      <c r="R114" s="50"/>
      <c r="S114" s="51"/>
      <c r="T114" s="51"/>
      <c r="U114" s="51"/>
      <c r="V114" s="51"/>
      <c r="W114" s="51"/>
      <c r="X114" s="51"/>
      <c r="Y114" s="51"/>
      <c r="Z114" s="51"/>
      <c r="AA114" s="51"/>
      <c r="AB114" s="51"/>
      <c r="AC114" s="51"/>
      <c r="AD114" s="51"/>
      <c r="AE114" s="51"/>
      <c r="AF114" s="51"/>
      <c r="AG114" s="51"/>
      <c r="AH114" s="52"/>
      <c r="AI114" s="50"/>
      <c r="AJ114" s="51"/>
      <c r="AK114" s="51"/>
      <c r="AL114" s="51"/>
      <c r="AM114" s="51"/>
      <c r="AN114" s="51"/>
      <c r="AO114" s="51"/>
      <c r="AP114" s="51"/>
      <c r="AQ114" s="51"/>
      <c r="AR114" s="51"/>
      <c r="AS114" s="51"/>
      <c r="AT114" s="51"/>
      <c r="AU114" s="51"/>
      <c r="AV114" s="51"/>
      <c r="AW114" s="51"/>
      <c r="AX114" s="51"/>
      <c r="AY114" s="52"/>
    </row>
    <row r="115" ht="12.75" customHeight="1">
      <c r="A115" s="50"/>
      <c r="B115" s="51"/>
      <c r="C115" s="51"/>
      <c r="D115" s="51"/>
      <c r="E115" s="51"/>
      <c r="F115" s="51"/>
      <c r="G115" s="51"/>
      <c r="H115" s="51"/>
      <c r="I115" s="51"/>
      <c r="J115" s="51"/>
      <c r="K115" s="51"/>
      <c r="L115" s="51"/>
      <c r="M115" s="51"/>
      <c r="N115" s="51"/>
      <c r="O115" s="51"/>
      <c r="P115" s="51"/>
      <c r="Q115" s="52"/>
      <c r="R115" s="50"/>
      <c r="S115" s="51"/>
      <c r="T115" s="51"/>
      <c r="U115" s="51"/>
      <c r="V115" s="51"/>
      <c r="W115" s="51"/>
      <c r="X115" s="51"/>
      <c r="Y115" s="51"/>
      <c r="Z115" s="51"/>
      <c r="AA115" s="51"/>
      <c r="AB115" s="51"/>
      <c r="AC115" s="51"/>
      <c r="AD115" s="51"/>
      <c r="AE115" s="51"/>
      <c r="AF115" s="51"/>
      <c r="AG115" s="51"/>
      <c r="AH115" s="52"/>
      <c r="AI115" s="50"/>
      <c r="AJ115" s="51"/>
      <c r="AK115" s="51"/>
      <c r="AL115" s="51"/>
      <c r="AM115" s="51"/>
      <c r="AN115" s="51"/>
      <c r="AO115" s="51"/>
      <c r="AP115" s="51"/>
      <c r="AQ115" s="51"/>
      <c r="AR115" s="51"/>
      <c r="AS115" s="51"/>
      <c r="AT115" s="51"/>
      <c r="AU115" s="51"/>
      <c r="AV115" s="51"/>
      <c r="AW115" s="51"/>
      <c r="AX115" s="51"/>
      <c r="AY115" s="52"/>
    </row>
    <row r="116" ht="12.75" customHeight="1">
      <c r="A116" s="55"/>
      <c r="B116" s="56"/>
      <c r="C116" s="56"/>
      <c r="D116" s="56"/>
      <c r="E116" s="56"/>
      <c r="F116" s="56"/>
      <c r="G116" s="56"/>
      <c r="H116" s="56"/>
      <c r="I116" s="56"/>
      <c r="J116" s="56"/>
      <c r="K116" s="56"/>
      <c r="L116" s="56"/>
      <c r="M116" s="56"/>
      <c r="N116" s="56"/>
      <c r="O116" s="56"/>
      <c r="P116" s="56"/>
      <c r="Q116" s="57"/>
      <c r="R116" s="55"/>
      <c r="S116" s="56"/>
      <c r="T116" s="56"/>
      <c r="U116" s="56"/>
      <c r="V116" s="56"/>
      <c r="W116" s="56"/>
      <c r="X116" s="56"/>
      <c r="Y116" s="56"/>
      <c r="Z116" s="56"/>
      <c r="AA116" s="56"/>
      <c r="AB116" s="56"/>
      <c r="AC116" s="56"/>
      <c r="AD116" s="56"/>
      <c r="AE116" s="56"/>
      <c r="AF116" s="56"/>
      <c r="AG116" s="56"/>
      <c r="AH116" s="57"/>
      <c r="AI116" s="55"/>
      <c r="AJ116" s="56"/>
      <c r="AK116" s="56"/>
      <c r="AL116" s="56"/>
      <c r="AM116" s="56"/>
      <c r="AN116" s="56"/>
      <c r="AO116" s="56"/>
      <c r="AP116" s="56"/>
      <c r="AQ116" s="56"/>
      <c r="AR116" s="56"/>
      <c r="AS116" s="56"/>
      <c r="AT116" s="56"/>
      <c r="AU116" s="56"/>
      <c r="AV116" s="56"/>
      <c r="AW116" s="56"/>
      <c r="AX116" s="56"/>
      <c r="AY116" s="57"/>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S7:AE8"/>
    <mergeCell ref="A12:Q12"/>
    <mergeCell ref="R12:AH12"/>
    <mergeCell ref="AI12:AY12"/>
    <mergeCell ref="A1:Q1"/>
    <mergeCell ref="S2:AE3"/>
    <mergeCell ref="AF2:AG2"/>
    <mergeCell ref="D3:I3"/>
    <mergeCell ref="N3:Q3"/>
    <mergeCell ref="S4:AE4"/>
    <mergeCell ref="AF6:AG6"/>
  </mergeCells>
  <dataValidations>
    <dataValidation type="list" allowBlank="1" showErrorMessage="1" sqref="AF2 AF6">
      <formula1>"Yes,No"</formula1>
    </dataValidation>
  </dataValidations>
  <hyperlinks>
    <hyperlink display="Link to guidance notes" location="'EV5.5.8 Guidance Notes'!A1" ref="M9"/>
    <hyperlink display="BACK to COVER SHEET" location="'Cover Sheet'!A1" ref="M10"/>
  </hyperlinks>
  <printOptions/>
  <pageMargins bottom="0.787401575" footer="0.0" header="0.0" left="0.7" right="0.7" top="0.7874015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66"/>
    <pageSetUpPr/>
  </sheetPr>
  <sheetViews>
    <sheetView workbookViewId="0"/>
  </sheetViews>
  <sheetFormatPr customHeight="1" defaultColWidth="14.43" defaultRowHeight="15.0"/>
  <cols>
    <col customWidth="1" min="1" max="51" width="5.0"/>
  </cols>
  <sheetData>
    <row r="1" ht="12.75" customHeight="1">
      <c r="A1" s="113" t="str">
        <f>CONCATENATE(Read_Me!A1," FS ASES ",Read_Me!B1," - EV5.5.8 TSAC")</f>
        <v>2025 FS ASES V1.1 - EV5.5.8 TSAC</v>
      </c>
      <c r="B1" s="114"/>
      <c r="C1" s="114"/>
      <c r="D1" s="114"/>
      <c r="E1" s="114"/>
      <c r="F1" s="114"/>
      <c r="G1" s="114"/>
      <c r="H1" s="114"/>
      <c r="I1" s="114"/>
      <c r="J1" s="114"/>
      <c r="K1" s="114"/>
      <c r="L1" s="114"/>
      <c r="M1" s="114"/>
      <c r="N1" s="114"/>
      <c r="O1" s="114"/>
      <c r="P1" s="114"/>
      <c r="Q1" s="115"/>
      <c r="R1" s="405"/>
      <c r="S1" s="406"/>
      <c r="T1" s="406"/>
      <c r="U1" s="406"/>
      <c r="V1" s="406"/>
      <c r="W1" s="406"/>
      <c r="X1" s="406"/>
      <c r="Y1" s="406"/>
      <c r="Z1" s="406"/>
      <c r="AA1" s="406"/>
      <c r="AB1" s="406"/>
      <c r="AC1" s="406"/>
      <c r="AD1" s="406"/>
      <c r="AE1" s="406"/>
      <c r="AF1" s="406"/>
      <c r="AG1" s="406"/>
      <c r="AH1" s="407"/>
      <c r="AI1" s="405"/>
      <c r="AJ1" s="406"/>
      <c r="AK1" s="406"/>
      <c r="AL1" s="406"/>
      <c r="AM1" s="406"/>
      <c r="AN1" s="406"/>
      <c r="AO1" s="406"/>
      <c r="AP1" s="406"/>
      <c r="AQ1" s="406"/>
      <c r="AR1" s="406"/>
      <c r="AS1" s="406"/>
      <c r="AT1" s="406"/>
      <c r="AU1" s="406"/>
      <c r="AV1" s="406"/>
      <c r="AW1" s="406"/>
      <c r="AX1" s="406"/>
      <c r="AY1" s="407"/>
    </row>
    <row r="2" ht="12.75" customHeight="1">
      <c r="A2" s="117"/>
      <c r="B2" s="2"/>
      <c r="C2" s="2"/>
      <c r="D2" s="2"/>
      <c r="E2" s="2"/>
      <c r="F2" s="2"/>
      <c r="G2" s="2"/>
      <c r="H2" s="2"/>
      <c r="I2" s="2"/>
      <c r="J2" s="2"/>
      <c r="K2" s="2"/>
      <c r="L2" s="2"/>
      <c r="M2" s="2"/>
      <c r="N2" s="2"/>
      <c r="O2" s="2"/>
      <c r="P2" s="2"/>
      <c r="Q2" s="2"/>
      <c r="R2" s="117"/>
      <c r="S2" s="408" t="s">
        <v>369</v>
      </c>
      <c r="T2" s="35"/>
      <c r="U2" s="35"/>
      <c r="V2" s="35"/>
      <c r="W2" s="35"/>
      <c r="X2" s="35"/>
      <c r="Y2" s="35"/>
      <c r="Z2" s="35"/>
      <c r="AA2" s="35"/>
      <c r="AB2" s="35"/>
      <c r="AC2" s="35"/>
      <c r="AD2" s="35"/>
      <c r="AE2" s="36"/>
      <c r="AF2" s="409" t="s">
        <v>55</v>
      </c>
      <c r="AG2" s="44"/>
      <c r="AH2" s="40"/>
      <c r="AI2" s="117"/>
      <c r="AJ2" s="2"/>
      <c r="AK2" s="2"/>
      <c r="AL2" s="2"/>
      <c r="AM2" s="2"/>
      <c r="AN2" s="2"/>
      <c r="AO2" s="2"/>
      <c r="AP2" s="2"/>
      <c r="AQ2" s="2"/>
      <c r="AR2" s="2"/>
      <c r="AS2" s="2"/>
      <c r="AT2" s="2"/>
      <c r="AU2" s="2"/>
      <c r="AV2" s="2"/>
      <c r="AW2" s="2"/>
      <c r="AX2" s="2"/>
      <c r="AY2" s="40"/>
    </row>
    <row r="3" ht="12.75" customHeight="1">
      <c r="A3" s="117" t="s">
        <v>32</v>
      </c>
      <c r="B3" s="2"/>
      <c r="C3" s="2"/>
      <c r="D3" s="118" t="str">
        <f>IF('Cover Sheet'!D15:J15&gt;0,'Cover Sheet'!D15:J15,"")</f>
        <v>École Centrale de Lyon</v>
      </c>
      <c r="E3" s="119"/>
      <c r="F3" s="119"/>
      <c r="G3" s="119"/>
      <c r="H3" s="119"/>
      <c r="I3" s="120"/>
      <c r="J3" s="2" t="s">
        <v>34</v>
      </c>
      <c r="K3" s="2"/>
      <c r="L3" s="2"/>
      <c r="M3" s="2"/>
      <c r="N3" s="118" t="str">
        <f>IF('Cover Sheet'!O15&gt;0,'Cover Sheet'!O15,"")</f>
        <v>81, FSCH/FSS/FSF</v>
      </c>
      <c r="O3" s="119"/>
      <c r="P3" s="119"/>
      <c r="Q3" s="120"/>
      <c r="R3" s="117"/>
      <c r="S3" s="59"/>
      <c r="T3" s="60"/>
      <c r="U3" s="60"/>
      <c r="V3" s="60"/>
      <c r="W3" s="60"/>
      <c r="X3" s="60"/>
      <c r="Y3" s="60"/>
      <c r="Z3" s="60"/>
      <c r="AA3" s="60"/>
      <c r="AB3" s="60"/>
      <c r="AC3" s="60"/>
      <c r="AD3" s="60"/>
      <c r="AE3" s="94"/>
      <c r="AF3" s="2"/>
      <c r="AG3" s="2"/>
      <c r="AH3" s="40"/>
      <c r="AI3" s="117"/>
      <c r="AJ3" s="2"/>
      <c r="AK3" s="2"/>
      <c r="AL3" s="2"/>
      <c r="AM3" s="2"/>
      <c r="AN3" s="2"/>
      <c r="AO3" s="2"/>
      <c r="AP3" s="2"/>
      <c r="AQ3" s="2"/>
      <c r="AR3" s="2"/>
      <c r="AS3" s="2"/>
      <c r="AT3" s="2"/>
      <c r="AU3" s="2"/>
      <c r="AV3" s="2"/>
      <c r="AW3" s="2"/>
      <c r="AX3" s="2"/>
      <c r="AY3" s="40"/>
    </row>
    <row r="4" ht="12.75" customHeight="1">
      <c r="A4" s="117"/>
      <c r="B4" s="2"/>
      <c r="C4" s="2"/>
      <c r="D4" s="2"/>
      <c r="E4" s="2"/>
      <c r="F4" s="2"/>
      <c r="G4" s="2"/>
      <c r="H4" s="2"/>
      <c r="I4" s="2"/>
      <c r="J4" s="2"/>
      <c r="K4" s="2"/>
      <c r="L4" s="2"/>
      <c r="M4" s="2"/>
      <c r="N4" s="2"/>
      <c r="O4" s="2"/>
      <c r="P4" s="2"/>
      <c r="Q4" s="2"/>
      <c r="R4" s="117"/>
      <c r="S4" s="410" t="str">
        <f>IF(AF2="Yes","--&gt; Show mechanical properties at 60 °C in the materials section!","")</f>
        <v/>
      </c>
      <c r="T4" s="272"/>
      <c r="U4" s="272"/>
      <c r="V4" s="272"/>
      <c r="W4" s="272"/>
      <c r="X4" s="272"/>
      <c r="Y4" s="272"/>
      <c r="Z4" s="272"/>
      <c r="AA4" s="272"/>
      <c r="AB4" s="272"/>
      <c r="AC4" s="272"/>
      <c r="AD4" s="272"/>
      <c r="AE4" s="337"/>
      <c r="AF4" s="2"/>
      <c r="AG4" s="2"/>
      <c r="AH4" s="40"/>
      <c r="AI4" s="117"/>
      <c r="AJ4" s="2"/>
      <c r="AK4" s="2"/>
      <c r="AL4" s="2"/>
      <c r="AM4" s="2"/>
      <c r="AN4" s="2"/>
      <c r="AO4" s="2"/>
      <c r="AP4" s="2"/>
      <c r="AQ4" s="2"/>
      <c r="AR4" s="2"/>
      <c r="AS4" s="2"/>
      <c r="AT4" s="2"/>
      <c r="AU4" s="2"/>
      <c r="AV4" s="2"/>
      <c r="AW4" s="2"/>
      <c r="AX4" s="2"/>
      <c r="AY4" s="40"/>
    </row>
    <row r="5" ht="12.75" customHeight="1">
      <c r="A5" s="405"/>
      <c r="B5" s="406"/>
      <c r="C5" s="406"/>
      <c r="D5" s="406"/>
      <c r="E5" s="406"/>
      <c r="F5" s="406"/>
      <c r="G5" s="406"/>
      <c r="H5" s="406"/>
      <c r="I5" s="406"/>
      <c r="J5" s="406"/>
      <c r="K5" s="406"/>
      <c r="L5" s="406"/>
      <c r="M5" s="406"/>
      <c r="N5" s="406"/>
      <c r="O5" s="406"/>
      <c r="P5" s="406"/>
      <c r="Q5" s="407"/>
      <c r="R5" s="2"/>
      <c r="S5" s="2"/>
      <c r="T5" s="2"/>
      <c r="U5" s="2"/>
      <c r="V5" s="2"/>
      <c r="W5" s="2"/>
      <c r="X5" s="2"/>
      <c r="Y5" s="2"/>
      <c r="Z5" s="2"/>
      <c r="AA5" s="2"/>
      <c r="AB5" s="2"/>
      <c r="AC5" s="2"/>
      <c r="AD5" s="2"/>
      <c r="AE5" s="2"/>
      <c r="AF5" s="2"/>
      <c r="AG5" s="2"/>
      <c r="AH5" s="40"/>
      <c r="AI5" s="117"/>
      <c r="AJ5" s="2"/>
      <c r="AK5" s="2"/>
      <c r="AL5" s="2"/>
      <c r="AM5" s="2"/>
      <c r="AN5" s="2"/>
      <c r="AO5" s="2"/>
      <c r="AP5" s="2"/>
      <c r="AQ5" s="2"/>
      <c r="AR5" s="2"/>
      <c r="AS5" s="2"/>
      <c r="AT5" s="2"/>
      <c r="AU5" s="2"/>
      <c r="AV5" s="2"/>
      <c r="AW5" s="2"/>
      <c r="AX5" s="2"/>
      <c r="AY5" s="40"/>
    </row>
    <row r="6" ht="12.75" customHeight="1">
      <c r="A6" s="117"/>
      <c r="B6" s="2" t="s">
        <v>377</v>
      </c>
      <c r="C6" s="2"/>
      <c r="D6" s="2"/>
      <c r="E6" s="2"/>
      <c r="F6" s="2"/>
      <c r="G6" s="2"/>
      <c r="H6" s="2"/>
      <c r="I6" s="2"/>
      <c r="J6" s="2"/>
      <c r="K6" s="2"/>
      <c r="L6" s="2"/>
      <c r="M6" s="2"/>
      <c r="N6" s="2"/>
      <c r="O6" s="2"/>
      <c r="P6" s="2"/>
      <c r="Q6" s="40"/>
      <c r="R6" s="2"/>
      <c r="S6" s="411" t="s">
        <v>371</v>
      </c>
      <c r="T6" s="412"/>
      <c r="U6" s="412"/>
      <c r="V6" s="412"/>
      <c r="W6" s="412"/>
      <c r="X6" s="412"/>
      <c r="Y6" s="412"/>
      <c r="Z6" s="412"/>
      <c r="AA6" s="412"/>
      <c r="AB6" s="412"/>
      <c r="AC6" s="412"/>
      <c r="AD6" s="412"/>
      <c r="AE6" s="413"/>
      <c r="AF6" s="301" t="s">
        <v>55</v>
      </c>
      <c r="AG6" s="44"/>
      <c r="AH6" s="40"/>
      <c r="AI6" s="117"/>
      <c r="AJ6" s="2"/>
      <c r="AK6" s="2"/>
      <c r="AL6" s="2"/>
      <c r="AM6" s="2"/>
      <c r="AN6" s="2"/>
      <c r="AO6" s="2"/>
      <c r="AP6" s="2"/>
      <c r="AQ6" s="2"/>
      <c r="AR6" s="2"/>
      <c r="AS6" s="2"/>
      <c r="AT6" s="2"/>
      <c r="AU6" s="2"/>
      <c r="AV6" s="2"/>
      <c r="AW6" s="2"/>
      <c r="AX6" s="2"/>
      <c r="AY6" s="40"/>
    </row>
    <row r="7" ht="12.75" customHeight="1">
      <c r="A7" s="117"/>
      <c r="B7" s="2"/>
      <c r="C7" s="2"/>
      <c r="D7" s="2"/>
      <c r="E7" s="2"/>
      <c r="F7" s="2"/>
      <c r="G7" s="2"/>
      <c r="H7" s="2"/>
      <c r="I7" s="2"/>
      <c r="J7" s="2"/>
      <c r="K7" s="2"/>
      <c r="L7" s="2"/>
      <c r="M7" s="2"/>
      <c r="N7" s="2"/>
      <c r="O7" s="2"/>
      <c r="P7" s="2"/>
      <c r="Q7" s="40"/>
      <c r="R7" s="2"/>
      <c r="S7" s="414" t="str">
        <f>IF(AF6="Yes","--&gt; Show mechanical properties at 60 °C in the materials section and apply T3.2.8!","")</f>
        <v/>
      </c>
      <c r="T7" s="35"/>
      <c r="U7" s="35"/>
      <c r="V7" s="35"/>
      <c r="W7" s="35"/>
      <c r="X7" s="35"/>
      <c r="Y7" s="35"/>
      <c r="Z7" s="35"/>
      <c r="AA7" s="35"/>
      <c r="AB7" s="35"/>
      <c r="AC7" s="35"/>
      <c r="AD7" s="35"/>
      <c r="AE7" s="370"/>
      <c r="AF7" s="2"/>
      <c r="AG7" s="2"/>
      <c r="AH7" s="40"/>
      <c r="AI7" s="117"/>
      <c r="AJ7" s="2"/>
      <c r="AK7" s="2"/>
      <c r="AL7" s="2"/>
      <c r="AM7" s="2"/>
      <c r="AN7" s="2"/>
      <c r="AO7" s="2"/>
      <c r="AP7" s="2"/>
      <c r="AQ7" s="2"/>
      <c r="AR7" s="2"/>
      <c r="AS7" s="2"/>
      <c r="AT7" s="2"/>
      <c r="AU7" s="2"/>
      <c r="AV7" s="2"/>
      <c r="AW7" s="2"/>
      <c r="AX7" s="2"/>
      <c r="AY7" s="40"/>
    </row>
    <row r="8" ht="12.75" customHeight="1">
      <c r="A8" s="117"/>
      <c r="B8" s="2" t="s">
        <v>373</v>
      </c>
      <c r="C8" s="2"/>
      <c r="D8" s="2"/>
      <c r="E8" s="2"/>
      <c r="F8" s="2"/>
      <c r="G8" s="2"/>
      <c r="H8" s="2"/>
      <c r="I8" s="2"/>
      <c r="J8" s="2"/>
      <c r="K8" s="2"/>
      <c r="L8" s="2"/>
      <c r="M8" s="2"/>
      <c r="N8" s="2"/>
      <c r="O8" s="2"/>
      <c r="P8" s="2"/>
      <c r="Q8" s="40"/>
      <c r="R8" s="2"/>
      <c r="S8" s="7"/>
      <c r="T8" s="8"/>
      <c r="U8" s="8"/>
      <c r="V8" s="8"/>
      <c r="W8" s="8"/>
      <c r="X8" s="8"/>
      <c r="Y8" s="8"/>
      <c r="Z8" s="8"/>
      <c r="AA8" s="8"/>
      <c r="AB8" s="8"/>
      <c r="AC8" s="8"/>
      <c r="AD8" s="8"/>
      <c r="AE8" s="9"/>
      <c r="AF8" s="2"/>
      <c r="AG8" s="2"/>
      <c r="AH8" s="40"/>
      <c r="AI8" s="117"/>
      <c r="AJ8" s="2"/>
      <c r="AK8" s="2"/>
      <c r="AL8" s="2"/>
      <c r="AM8" s="2"/>
      <c r="AN8" s="2"/>
      <c r="AO8" s="2"/>
      <c r="AP8" s="2"/>
      <c r="AQ8" s="2"/>
      <c r="AR8" s="2"/>
      <c r="AS8" s="2"/>
      <c r="AT8" s="2"/>
      <c r="AU8" s="2"/>
      <c r="AV8" s="2"/>
      <c r="AW8" s="2"/>
      <c r="AX8" s="2"/>
      <c r="AY8" s="40"/>
    </row>
    <row r="9" ht="12.75" customHeight="1">
      <c r="A9" s="117"/>
      <c r="B9" s="2"/>
      <c r="C9" s="2"/>
      <c r="D9" s="2"/>
      <c r="E9" s="2"/>
      <c r="F9" s="2"/>
      <c r="G9" s="2"/>
      <c r="H9" s="2"/>
      <c r="I9" s="2"/>
      <c r="J9" s="2"/>
      <c r="K9" s="2"/>
      <c r="L9" s="2"/>
      <c r="M9" s="399" t="s">
        <v>364</v>
      </c>
      <c r="N9" s="2"/>
      <c r="O9" s="2"/>
      <c r="P9" s="2"/>
      <c r="Q9" s="40"/>
      <c r="R9" s="2"/>
      <c r="S9" s="2"/>
      <c r="T9" s="2"/>
      <c r="U9" s="2"/>
      <c r="V9" s="2"/>
      <c r="W9" s="2"/>
      <c r="X9" s="2"/>
      <c r="Y9" s="2"/>
      <c r="Z9" s="2"/>
      <c r="AA9" s="2"/>
      <c r="AB9" s="2"/>
      <c r="AC9" s="2"/>
      <c r="AD9" s="2"/>
      <c r="AE9" s="2"/>
      <c r="AF9" s="2"/>
      <c r="AG9" s="2"/>
      <c r="AH9" s="40"/>
      <c r="AI9" s="117"/>
      <c r="AJ9" s="2"/>
      <c r="AK9" s="2"/>
      <c r="AL9" s="2"/>
      <c r="AM9" s="2"/>
      <c r="AN9" s="2"/>
      <c r="AO9" s="2"/>
      <c r="AP9" s="2"/>
      <c r="AQ9" s="2"/>
      <c r="AR9" s="2"/>
      <c r="AS9" s="2"/>
      <c r="AT9" s="2"/>
      <c r="AU9" s="2"/>
      <c r="AV9" s="2"/>
      <c r="AW9" s="2"/>
      <c r="AX9" s="2"/>
      <c r="AY9" s="40"/>
    </row>
    <row r="10" ht="12.75" customHeight="1">
      <c r="A10" s="117"/>
      <c r="B10" s="2"/>
      <c r="C10" s="2"/>
      <c r="D10" s="2"/>
      <c r="E10" s="2"/>
      <c r="F10" s="2"/>
      <c r="G10" s="2"/>
      <c r="H10" s="2"/>
      <c r="I10" s="2"/>
      <c r="J10" s="2"/>
      <c r="K10" s="2"/>
      <c r="L10" s="2"/>
      <c r="M10" s="109" t="s">
        <v>92</v>
      </c>
      <c r="N10" s="2"/>
      <c r="O10" s="2"/>
      <c r="P10" s="2"/>
      <c r="Q10" s="40"/>
      <c r="R10" s="2"/>
      <c r="S10" s="2"/>
      <c r="T10" s="2"/>
      <c r="U10" s="2"/>
      <c r="V10" s="2"/>
      <c r="W10" s="2"/>
      <c r="X10" s="2"/>
      <c r="Y10" s="2"/>
      <c r="Z10" s="2"/>
      <c r="AA10" s="2"/>
      <c r="AB10" s="2"/>
      <c r="AC10" s="2"/>
      <c r="AD10" s="2"/>
      <c r="AE10" s="2"/>
      <c r="AF10" s="2"/>
      <c r="AG10" s="2"/>
      <c r="AH10" s="40"/>
      <c r="AI10" s="117"/>
      <c r="AJ10" s="2"/>
      <c r="AK10" s="2"/>
      <c r="AL10" s="2"/>
      <c r="AM10" s="2"/>
      <c r="AN10" s="2"/>
      <c r="AO10" s="2"/>
      <c r="AP10" s="2"/>
      <c r="AQ10" s="2"/>
      <c r="AR10" s="2"/>
      <c r="AS10" s="2"/>
      <c r="AT10" s="2"/>
      <c r="AU10" s="2"/>
      <c r="AV10" s="2"/>
      <c r="AW10" s="2"/>
      <c r="AX10" s="2"/>
      <c r="AY10" s="40"/>
    </row>
    <row r="11" ht="12.75" customHeight="1">
      <c r="A11" s="39"/>
      <c r="B11" s="30"/>
      <c r="C11" s="30"/>
      <c r="D11" s="30"/>
      <c r="E11" s="30"/>
      <c r="F11" s="30"/>
      <c r="G11" s="30"/>
      <c r="H11" s="30"/>
      <c r="I11" s="30"/>
      <c r="J11" s="30"/>
      <c r="K11" s="30"/>
      <c r="L11" s="30"/>
      <c r="M11" s="30"/>
      <c r="N11" s="30"/>
      <c r="O11" s="30"/>
      <c r="P11" s="30"/>
      <c r="Q11" s="415"/>
      <c r="R11" s="30"/>
      <c r="S11" s="30"/>
      <c r="T11" s="30"/>
      <c r="U11" s="30"/>
      <c r="V11" s="30"/>
      <c r="W11" s="30"/>
      <c r="X11" s="30"/>
      <c r="Y11" s="30"/>
      <c r="Z11" s="30"/>
      <c r="AA11" s="30"/>
      <c r="AB11" s="30"/>
      <c r="AC11" s="30"/>
      <c r="AD11" s="30"/>
      <c r="AE11" s="30"/>
      <c r="AF11" s="30"/>
      <c r="AG11" s="30"/>
      <c r="AH11" s="415"/>
      <c r="AI11" s="39"/>
      <c r="AJ11" s="30"/>
      <c r="AK11" s="30"/>
      <c r="AL11" s="30"/>
      <c r="AM11" s="30"/>
      <c r="AN11" s="30"/>
      <c r="AO11" s="30"/>
      <c r="AP11" s="30"/>
      <c r="AQ11" s="30"/>
      <c r="AR11" s="30"/>
      <c r="AS11" s="30"/>
      <c r="AT11" s="30"/>
      <c r="AU11" s="30"/>
      <c r="AV11" s="30"/>
      <c r="AW11" s="30"/>
      <c r="AX11" s="30"/>
      <c r="AY11" s="415"/>
    </row>
    <row r="12" ht="12.75" customHeight="1">
      <c r="A12" s="416" t="s">
        <v>374</v>
      </c>
      <c r="B12" s="119"/>
      <c r="C12" s="119"/>
      <c r="D12" s="119"/>
      <c r="E12" s="119"/>
      <c r="F12" s="119"/>
      <c r="G12" s="119"/>
      <c r="H12" s="119"/>
      <c r="I12" s="119"/>
      <c r="J12" s="119"/>
      <c r="K12" s="119"/>
      <c r="L12" s="119"/>
      <c r="M12" s="119"/>
      <c r="N12" s="119"/>
      <c r="O12" s="119"/>
      <c r="P12" s="119"/>
      <c r="Q12" s="417"/>
      <c r="R12" s="418" t="s">
        <v>375</v>
      </c>
      <c r="S12" s="43"/>
      <c r="T12" s="43"/>
      <c r="U12" s="43"/>
      <c r="V12" s="43"/>
      <c r="W12" s="43"/>
      <c r="X12" s="43"/>
      <c r="Y12" s="43"/>
      <c r="Z12" s="43"/>
      <c r="AA12" s="43"/>
      <c r="AB12" s="43"/>
      <c r="AC12" s="43"/>
      <c r="AD12" s="43"/>
      <c r="AE12" s="43"/>
      <c r="AF12" s="43"/>
      <c r="AG12" s="43"/>
      <c r="AH12" s="44"/>
      <c r="AI12" s="418" t="s">
        <v>376</v>
      </c>
      <c r="AJ12" s="43"/>
      <c r="AK12" s="43"/>
      <c r="AL12" s="43"/>
      <c r="AM12" s="43"/>
      <c r="AN12" s="43"/>
      <c r="AO12" s="43"/>
      <c r="AP12" s="43"/>
      <c r="AQ12" s="43"/>
      <c r="AR12" s="43"/>
      <c r="AS12" s="43"/>
      <c r="AT12" s="43"/>
      <c r="AU12" s="43"/>
      <c r="AV12" s="43"/>
      <c r="AW12" s="43"/>
      <c r="AX12" s="43"/>
      <c r="AY12" s="44"/>
    </row>
    <row r="13" ht="12.75" customHeight="1">
      <c r="A13" s="46"/>
      <c r="B13" s="47"/>
      <c r="C13" s="47"/>
      <c r="D13" s="47"/>
      <c r="E13" s="47"/>
      <c r="F13" s="47"/>
      <c r="G13" s="47"/>
      <c r="H13" s="47"/>
      <c r="I13" s="47"/>
      <c r="J13" s="47"/>
      <c r="K13" s="47"/>
      <c r="L13" s="47"/>
      <c r="M13" s="47"/>
      <c r="N13" s="47"/>
      <c r="O13" s="47"/>
      <c r="P13" s="47"/>
      <c r="Q13" s="48"/>
      <c r="R13" s="46"/>
      <c r="S13" s="47"/>
      <c r="T13" s="47"/>
      <c r="U13" s="47"/>
      <c r="V13" s="47"/>
      <c r="W13" s="47"/>
      <c r="X13" s="47"/>
      <c r="Y13" s="47"/>
      <c r="Z13" s="47"/>
      <c r="AA13" s="47"/>
      <c r="AB13" s="47"/>
      <c r="AC13" s="47"/>
      <c r="AD13" s="47"/>
      <c r="AE13" s="47"/>
      <c r="AF13" s="47"/>
      <c r="AG13" s="47"/>
      <c r="AH13" s="48"/>
      <c r="AI13" s="46"/>
      <c r="AJ13" s="47"/>
      <c r="AK13" s="47"/>
      <c r="AL13" s="47"/>
      <c r="AM13" s="47"/>
      <c r="AN13" s="47"/>
      <c r="AO13" s="47"/>
      <c r="AP13" s="47"/>
      <c r="AQ13" s="47"/>
      <c r="AR13" s="47"/>
      <c r="AS13" s="47"/>
      <c r="AT13" s="47"/>
      <c r="AU13" s="47"/>
      <c r="AV13" s="47"/>
      <c r="AW13" s="47"/>
      <c r="AX13" s="47"/>
      <c r="AY13" s="48"/>
    </row>
    <row r="14" ht="12.75" customHeight="1">
      <c r="A14" s="50"/>
      <c r="B14" s="51"/>
      <c r="C14" s="51"/>
      <c r="D14" s="51"/>
      <c r="E14" s="51"/>
      <c r="F14" s="51"/>
      <c r="G14" s="51"/>
      <c r="H14" s="51"/>
      <c r="I14" s="51"/>
      <c r="J14" s="51"/>
      <c r="K14" s="51"/>
      <c r="L14" s="51"/>
      <c r="M14" s="51"/>
      <c r="N14" s="51"/>
      <c r="O14" s="51"/>
      <c r="P14" s="51"/>
      <c r="Q14" s="52"/>
      <c r="R14" s="50"/>
      <c r="S14" s="51"/>
      <c r="T14" s="51"/>
      <c r="U14" s="51"/>
      <c r="V14" s="51"/>
      <c r="W14" s="51"/>
      <c r="X14" s="51"/>
      <c r="Y14" s="51"/>
      <c r="Z14" s="51"/>
      <c r="AA14" s="51"/>
      <c r="AB14" s="51"/>
      <c r="AC14" s="51"/>
      <c r="AD14" s="51"/>
      <c r="AE14" s="51"/>
      <c r="AF14" s="51"/>
      <c r="AG14" s="51"/>
      <c r="AH14" s="52"/>
      <c r="AI14" s="50"/>
      <c r="AJ14" s="51"/>
      <c r="AK14" s="51"/>
      <c r="AL14" s="51"/>
      <c r="AM14" s="51"/>
      <c r="AN14" s="51"/>
      <c r="AO14" s="51"/>
      <c r="AP14" s="51"/>
      <c r="AQ14" s="51"/>
      <c r="AR14" s="51"/>
      <c r="AS14" s="51"/>
      <c r="AT14" s="51"/>
      <c r="AU14" s="51"/>
      <c r="AV14" s="51"/>
      <c r="AW14" s="51"/>
      <c r="AX14" s="51"/>
      <c r="AY14" s="52"/>
    </row>
    <row r="15" ht="12.75" customHeight="1">
      <c r="A15" s="50"/>
      <c r="B15" s="51"/>
      <c r="C15" s="51"/>
      <c r="D15" s="51"/>
      <c r="E15" s="51"/>
      <c r="F15" s="51"/>
      <c r="G15" s="51"/>
      <c r="H15" s="51"/>
      <c r="I15" s="51"/>
      <c r="J15" s="51"/>
      <c r="K15" s="51"/>
      <c r="L15" s="51"/>
      <c r="M15" s="51"/>
      <c r="N15" s="51"/>
      <c r="O15" s="51"/>
      <c r="P15" s="51"/>
      <c r="Q15" s="52"/>
      <c r="R15" s="50"/>
      <c r="S15" s="51"/>
      <c r="T15" s="51"/>
      <c r="U15" s="51"/>
      <c r="V15" s="51"/>
      <c r="W15" s="51"/>
      <c r="X15" s="51"/>
      <c r="Y15" s="51"/>
      <c r="Z15" s="51"/>
      <c r="AA15" s="51"/>
      <c r="AB15" s="51"/>
      <c r="AC15" s="51"/>
      <c r="AD15" s="51"/>
      <c r="AE15" s="51"/>
      <c r="AF15" s="51"/>
      <c r="AG15" s="51"/>
      <c r="AH15" s="52"/>
      <c r="AI15" s="50"/>
      <c r="AJ15" s="51"/>
      <c r="AK15" s="51"/>
      <c r="AL15" s="51"/>
      <c r="AM15" s="51"/>
      <c r="AN15" s="51"/>
      <c r="AO15" s="51"/>
      <c r="AP15" s="51"/>
      <c r="AQ15" s="51"/>
      <c r="AR15" s="51"/>
      <c r="AS15" s="51"/>
      <c r="AT15" s="51"/>
      <c r="AU15" s="51"/>
      <c r="AV15" s="51"/>
      <c r="AW15" s="51"/>
      <c r="AX15" s="51"/>
      <c r="AY15" s="52"/>
    </row>
    <row r="16" ht="12.75" customHeight="1">
      <c r="A16" s="50"/>
      <c r="B16" s="51"/>
      <c r="C16" s="51"/>
      <c r="D16" s="51"/>
      <c r="E16" s="51"/>
      <c r="F16" s="51"/>
      <c r="G16" s="51"/>
      <c r="H16" s="51"/>
      <c r="I16" s="51"/>
      <c r="J16" s="51"/>
      <c r="K16" s="51"/>
      <c r="L16" s="51"/>
      <c r="M16" s="51"/>
      <c r="N16" s="51"/>
      <c r="O16" s="51"/>
      <c r="P16" s="51"/>
      <c r="Q16" s="52"/>
      <c r="R16" s="50"/>
      <c r="S16" s="51"/>
      <c r="T16" s="51"/>
      <c r="U16" s="51"/>
      <c r="V16" s="51"/>
      <c r="W16" s="51"/>
      <c r="X16" s="51"/>
      <c r="Y16" s="51"/>
      <c r="Z16" s="51"/>
      <c r="AA16" s="51"/>
      <c r="AB16" s="51"/>
      <c r="AC16" s="51"/>
      <c r="AD16" s="51"/>
      <c r="AE16" s="51"/>
      <c r="AF16" s="51"/>
      <c r="AG16" s="51"/>
      <c r="AH16" s="52"/>
      <c r="AI16" s="50"/>
      <c r="AJ16" s="51"/>
      <c r="AK16" s="51"/>
      <c r="AL16" s="51"/>
      <c r="AM16" s="51"/>
      <c r="AN16" s="51"/>
      <c r="AO16" s="51"/>
      <c r="AP16" s="51"/>
      <c r="AQ16" s="51"/>
      <c r="AR16" s="51"/>
      <c r="AS16" s="51"/>
      <c r="AT16" s="51"/>
      <c r="AU16" s="51"/>
      <c r="AV16" s="51"/>
      <c r="AW16" s="51"/>
      <c r="AX16" s="51"/>
      <c r="AY16" s="52"/>
    </row>
    <row r="17" ht="12.75" customHeight="1">
      <c r="A17" s="50"/>
      <c r="B17" s="51"/>
      <c r="C17" s="51"/>
      <c r="D17" s="51"/>
      <c r="E17" s="51"/>
      <c r="F17" s="51"/>
      <c r="G17" s="51"/>
      <c r="H17" s="51"/>
      <c r="I17" s="51"/>
      <c r="J17" s="51"/>
      <c r="K17" s="51"/>
      <c r="L17" s="51"/>
      <c r="M17" s="51"/>
      <c r="N17" s="51"/>
      <c r="O17" s="51"/>
      <c r="P17" s="51"/>
      <c r="Q17" s="52"/>
      <c r="R17" s="50"/>
      <c r="S17" s="51"/>
      <c r="T17" s="51"/>
      <c r="U17" s="51"/>
      <c r="V17" s="51"/>
      <c r="W17" s="51"/>
      <c r="X17" s="51"/>
      <c r="Y17" s="51"/>
      <c r="Z17" s="51"/>
      <c r="AA17" s="51"/>
      <c r="AB17" s="51"/>
      <c r="AC17" s="51"/>
      <c r="AD17" s="51"/>
      <c r="AE17" s="51"/>
      <c r="AF17" s="51"/>
      <c r="AG17" s="51"/>
      <c r="AH17" s="52"/>
      <c r="AI17" s="50"/>
      <c r="AJ17" s="51"/>
      <c r="AK17" s="51"/>
      <c r="AL17" s="51"/>
      <c r="AM17" s="51"/>
      <c r="AN17" s="51"/>
      <c r="AO17" s="51"/>
      <c r="AP17" s="51"/>
      <c r="AQ17" s="51"/>
      <c r="AR17" s="51"/>
      <c r="AS17" s="51"/>
      <c r="AT17" s="51"/>
      <c r="AU17" s="51"/>
      <c r="AV17" s="51"/>
      <c r="AW17" s="51"/>
      <c r="AX17" s="51"/>
      <c r="AY17" s="52"/>
    </row>
    <row r="18" ht="12.75" customHeight="1">
      <c r="A18" s="50"/>
      <c r="B18" s="51"/>
      <c r="C18" s="51"/>
      <c r="D18" s="51"/>
      <c r="E18" s="51"/>
      <c r="F18" s="51"/>
      <c r="G18" s="51"/>
      <c r="H18" s="51"/>
      <c r="I18" s="51"/>
      <c r="J18" s="51"/>
      <c r="K18" s="51"/>
      <c r="L18" s="51"/>
      <c r="M18" s="51"/>
      <c r="N18" s="51"/>
      <c r="O18" s="51"/>
      <c r="P18" s="51"/>
      <c r="Q18" s="52"/>
      <c r="R18" s="50"/>
      <c r="S18" s="51"/>
      <c r="T18" s="51"/>
      <c r="U18" s="51"/>
      <c r="V18" s="51"/>
      <c r="W18" s="51"/>
      <c r="X18" s="51"/>
      <c r="Y18" s="51"/>
      <c r="Z18" s="51"/>
      <c r="AA18" s="51"/>
      <c r="AB18" s="51"/>
      <c r="AC18" s="51"/>
      <c r="AD18" s="51"/>
      <c r="AE18" s="51"/>
      <c r="AF18" s="51"/>
      <c r="AG18" s="51"/>
      <c r="AH18" s="52"/>
      <c r="AI18" s="50"/>
      <c r="AJ18" s="51"/>
      <c r="AK18" s="51"/>
      <c r="AL18" s="51"/>
      <c r="AM18" s="51"/>
      <c r="AN18" s="51"/>
      <c r="AO18" s="51"/>
      <c r="AP18" s="51"/>
      <c r="AQ18" s="51"/>
      <c r="AR18" s="51"/>
      <c r="AS18" s="51"/>
      <c r="AT18" s="51"/>
      <c r="AU18" s="51"/>
      <c r="AV18" s="51"/>
      <c r="AW18" s="51"/>
      <c r="AX18" s="51"/>
      <c r="AY18" s="52"/>
    </row>
    <row r="19" ht="12.75" customHeight="1">
      <c r="A19" s="50"/>
      <c r="B19" s="51"/>
      <c r="C19" s="51"/>
      <c r="D19" s="51"/>
      <c r="E19" s="51"/>
      <c r="F19" s="51"/>
      <c r="G19" s="51"/>
      <c r="H19" s="51"/>
      <c r="I19" s="51"/>
      <c r="J19" s="51"/>
      <c r="K19" s="51"/>
      <c r="L19" s="51"/>
      <c r="M19" s="51"/>
      <c r="N19" s="51"/>
      <c r="O19" s="51"/>
      <c r="P19" s="51"/>
      <c r="Q19" s="52"/>
      <c r="R19" s="50"/>
      <c r="S19" s="51"/>
      <c r="T19" s="51"/>
      <c r="U19" s="51"/>
      <c r="V19" s="51"/>
      <c r="W19" s="51"/>
      <c r="X19" s="51"/>
      <c r="Y19" s="51"/>
      <c r="Z19" s="51"/>
      <c r="AA19" s="51"/>
      <c r="AB19" s="51"/>
      <c r="AC19" s="51"/>
      <c r="AD19" s="51"/>
      <c r="AE19" s="51"/>
      <c r="AF19" s="51"/>
      <c r="AG19" s="51"/>
      <c r="AH19" s="52"/>
      <c r="AI19" s="50"/>
      <c r="AJ19" s="51"/>
      <c r="AK19" s="51"/>
      <c r="AL19" s="51"/>
      <c r="AM19" s="51"/>
      <c r="AN19" s="51"/>
      <c r="AO19" s="51"/>
      <c r="AP19" s="51"/>
      <c r="AQ19" s="51"/>
      <c r="AR19" s="51"/>
      <c r="AS19" s="51"/>
      <c r="AT19" s="51"/>
      <c r="AU19" s="51"/>
      <c r="AV19" s="51"/>
      <c r="AW19" s="51"/>
      <c r="AX19" s="51"/>
      <c r="AY19" s="52"/>
    </row>
    <row r="20" ht="12.75" customHeight="1">
      <c r="A20" s="50"/>
      <c r="B20" s="51"/>
      <c r="C20" s="51"/>
      <c r="D20" s="51"/>
      <c r="E20" s="51"/>
      <c r="F20" s="51"/>
      <c r="G20" s="51"/>
      <c r="H20" s="51"/>
      <c r="I20" s="51"/>
      <c r="J20" s="51"/>
      <c r="K20" s="51"/>
      <c r="L20" s="51"/>
      <c r="M20" s="51"/>
      <c r="N20" s="51"/>
      <c r="O20" s="51"/>
      <c r="P20" s="51"/>
      <c r="Q20" s="52"/>
      <c r="R20" s="50"/>
      <c r="S20" s="51"/>
      <c r="T20" s="51"/>
      <c r="U20" s="51"/>
      <c r="V20" s="51"/>
      <c r="W20" s="51"/>
      <c r="X20" s="51"/>
      <c r="Y20" s="51"/>
      <c r="Z20" s="51"/>
      <c r="AA20" s="51"/>
      <c r="AB20" s="51"/>
      <c r="AC20" s="51"/>
      <c r="AD20" s="51"/>
      <c r="AE20" s="51"/>
      <c r="AF20" s="51"/>
      <c r="AG20" s="51"/>
      <c r="AH20" s="52"/>
      <c r="AI20" s="50"/>
      <c r="AJ20" s="51"/>
      <c r="AK20" s="51"/>
      <c r="AL20" s="51"/>
      <c r="AM20" s="51"/>
      <c r="AN20" s="51"/>
      <c r="AO20" s="51"/>
      <c r="AP20" s="51"/>
      <c r="AQ20" s="51"/>
      <c r="AR20" s="51"/>
      <c r="AS20" s="51"/>
      <c r="AT20" s="51"/>
      <c r="AU20" s="51"/>
      <c r="AV20" s="51"/>
      <c r="AW20" s="51"/>
      <c r="AX20" s="51"/>
      <c r="AY20" s="52"/>
    </row>
    <row r="21" ht="12.75" customHeight="1">
      <c r="A21" s="50"/>
      <c r="B21" s="51"/>
      <c r="C21" s="51"/>
      <c r="D21" s="51"/>
      <c r="E21" s="51"/>
      <c r="F21" s="51"/>
      <c r="G21" s="51"/>
      <c r="H21" s="51"/>
      <c r="I21" s="51"/>
      <c r="J21" s="51"/>
      <c r="K21" s="51"/>
      <c r="L21" s="51"/>
      <c r="M21" s="51"/>
      <c r="N21" s="51"/>
      <c r="O21" s="51"/>
      <c r="P21" s="51"/>
      <c r="Q21" s="52"/>
      <c r="R21" s="50"/>
      <c r="S21" s="51"/>
      <c r="T21" s="51"/>
      <c r="U21" s="51"/>
      <c r="V21" s="51"/>
      <c r="W21" s="51"/>
      <c r="X21" s="51"/>
      <c r="Y21" s="51"/>
      <c r="Z21" s="51"/>
      <c r="AA21" s="51"/>
      <c r="AB21" s="51"/>
      <c r="AC21" s="51"/>
      <c r="AD21" s="51"/>
      <c r="AE21" s="51"/>
      <c r="AF21" s="51"/>
      <c r="AG21" s="51"/>
      <c r="AH21" s="52"/>
      <c r="AI21" s="50"/>
      <c r="AJ21" s="51"/>
      <c r="AK21" s="51"/>
      <c r="AL21" s="51"/>
      <c r="AM21" s="51"/>
      <c r="AN21" s="51"/>
      <c r="AO21" s="51"/>
      <c r="AP21" s="51"/>
      <c r="AQ21" s="51"/>
      <c r="AR21" s="51"/>
      <c r="AS21" s="51"/>
      <c r="AT21" s="51"/>
      <c r="AU21" s="51"/>
      <c r="AV21" s="51"/>
      <c r="AW21" s="51"/>
      <c r="AX21" s="51"/>
      <c r="AY21" s="52"/>
    </row>
    <row r="22" ht="12.75" customHeight="1">
      <c r="A22" s="50"/>
      <c r="B22" s="51"/>
      <c r="C22" s="51"/>
      <c r="D22" s="51"/>
      <c r="E22" s="51"/>
      <c r="F22" s="51"/>
      <c r="G22" s="51"/>
      <c r="H22" s="51"/>
      <c r="I22" s="51"/>
      <c r="J22" s="51"/>
      <c r="K22" s="51"/>
      <c r="L22" s="51"/>
      <c r="M22" s="51"/>
      <c r="N22" s="51"/>
      <c r="O22" s="51"/>
      <c r="P22" s="51"/>
      <c r="Q22" s="52"/>
      <c r="R22" s="50"/>
      <c r="S22" s="51"/>
      <c r="T22" s="51"/>
      <c r="U22" s="51"/>
      <c r="V22" s="51"/>
      <c r="W22" s="51"/>
      <c r="X22" s="51"/>
      <c r="Y22" s="51"/>
      <c r="Z22" s="51"/>
      <c r="AA22" s="51"/>
      <c r="AB22" s="51"/>
      <c r="AC22" s="51"/>
      <c r="AD22" s="51"/>
      <c r="AE22" s="51"/>
      <c r="AF22" s="51"/>
      <c r="AG22" s="51"/>
      <c r="AH22" s="52"/>
      <c r="AI22" s="50"/>
      <c r="AJ22" s="51"/>
      <c r="AK22" s="51"/>
      <c r="AL22" s="51"/>
      <c r="AM22" s="51"/>
      <c r="AN22" s="51"/>
      <c r="AO22" s="51"/>
      <c r="AP22" s="51"/>
      <c r="AQ22" s="51"/>
      <c r="AR22" s="51"/>
      <c r="AS22" s="51"/>
      <c r="AT22" s="51"/>
      <c r="AU22" s="51"/>
      <c r="AV22" s="51"/>
      <c r="AW22" s="51"/>
      <c r="AX22" s="51"/>
      <c r="AY22" s="52"/>
    </row>
    <row r="23" ht="12.75" customHeight="1">
      <c r="A23" s="50"/>
      <c r="B23" s="51"/>
      <c r="C23" s="51"/>
      <c r="D23" s="51"/>
      <c r="E23" s="51"/>
      <c r="F23" s="51"/>
      <c r="G23" s="51"/>
      <c r="H23" s="51"/>
      <c r="I23" s="51"/>
      <c r="J23" s="51"/>
      <c r="K23" s="51"/>
      <c r="L23" s="51"/>
      <c r="M23" s="51"/>
      <c r="N23" s="51"/>
      <c r="O23" s="51"/>
      <c r="P23" s="51"/>
      <c r="Q23" s="52"/>
      <c r="R23" s="50"/>
      <c r="S23" s="51"/>
      <c r="T23" s="51"/>
      <c r="U23" s="51"/>
      <c r="V23" s="51"/>
      <c r="W23" s="51"/>
      <c r="X23" s="51"/>
      <c r="Y23" s="51"/>
      <c r="Z23" s="51"/>
      <c r="AA23" s="51"/>
      <c r="AB23" s="51"/>
      <c r="AC23" s="51"/>
      <c r="AD23" s="51"/>
      <c r="AE23" s="51"/>
      <c r="AF23" s="51"/>
      <c r="AG23" s="51"/>
      <c r="AH23" s="52"/>
      <c r="AI23" s="50"/>
      <c r="AJ23" s="51"/>
      <c r="AK23" s="51"/>
      <c r="AL23" s="51"/>
      <c r="AM23" s="51"/>
      <c r="AN23" s="51"/>
      <c r="AO23" s="51"/>
      <c r="AP23" s="51"/>
      <c r="AQ23" s="51"/>
      <c r="AR23" s="51"/>
      <c r="AS23" s="51"/>
      <c r="AT23" s="51"/>
      <c r="AU23" s="51"/>
      <c r="AV23" s="51"/>
      <c r="AW23" s="51"/>
      <c r="AX23" s="51"/>
      <c r="AY23" s="52"/>
    </row>
    <row r="24" ht="12.75" customHeight="1">
      <c r="A24" s="50"/>
      <c r="B24" s="51"/>
      <c r="C24" s="51"/>
      <c r="D24" s="51"/>
      <c r="E24" s="51"/>
      <c r="F24" s="51"/>
      <c r="G24" s="51"/>
      <c r="H24" s="51"/>
      <c r="I24" s="51"/>
      <c r="J24" s="51"/>
      <c r="K24" s="51"/>
      <c r="L24" s="51"/>
      <c r="M24" s="51"/>
      <c r="N24" s="51"/>
      <c r="O24" s="51"/>
      <c r="P24" s="51"/>
      <c r="Q24" s="52"/>
      <c r="R24" s="50"/>
      <c r="S24" s="51"/>
      <c r="T24" s="51"/>
      <c r="U24" s="51"/>
      <c r="V24" s="51"/>
      <c r="W24" s="51"/>
      <c r="X24" s="51"/>
      <c r="Y24" s="51"/>
      <c r="Z24" s="51"/>
      <c r="AA24" s="51"/>
      <c r="AB24" s="51"/>
      <c r="AC24" s="51"/>
      <c r="AD24" s="51"/>
      <c r="AE24" s="51"/>
      <c r="AF24" s="51"/>
      <c r="AG24" s="51"/>
      <c r="AH24" s="52"/>
      <c r="AI24" s="50"/>
      <c r="AJ24" s="51"/>
      <c r="AK24" s="51"/>
      <c r="AL24" s="51"/>
      <c r="AM24" s="51"/>
      <c r="AN24" s="51"/>
      <c r="AO24" s="51"/>
      <c r="AP24" s="51"/>
      <c r="AQ24" s="51"/>
      <c r="AR24" s="51"/>
      <c r="AS24" s="51"/>
      <c r="AT24" s="51"/>
      <c r="AU24" s="51"/>
      <c r="AV24" s="51"/>
      <c r="AW24" s="51"/>
      <c r="AX24" s="51"/>
      <c r="AY24" s="52"/>
    </row>
    <row r="25" ht="12.75" customHeight="1">
      <c r="A25" s="50"/>
      <c r="B25" s="51"/>
      <c r="C25" s="51"/>
      <c r="D25" s="51"/>
      <c r="E25" s="51"/>
      <c r="F25" s="51"/>
      <c r="G25" s="51"/>
      <c r="H25" s="51"/>
      <c r="I25" s="51"/>
      <c r="J25" s="51"/>
      <c r="K25" s="51"/>
      <c r="L25" s="51"/>
      <c r="M25" s="51"/>
      <c r="N25" s="51"/>
      <c r="O25" s="51"/>
      <c r="P25" s="51"/>
      <c r="Q25" s="52"/>
      <c r="R25" s="50"/>
      <c r="S25" s="51"/>
      <c r="T25" s="51"/>
      <c r="U25" s="51"/>
      <c r="V25" s="51"/>
      <c r="W25" s="51"/>
      <c r="X25" s="51"/>
      <c r="Y25" s="51"/>
      <c r="Z25" s="51"/>
      <c r="AA25" s="51"/>
      <c r="AB25" s="51"/>
      <c r="AC25" s="51"/>
      <c r="AD25" s="51"/>
      <c r="AE25" s="51"/>
      <c r="AF25" s="51"/>
      <c r="AG25" s="51"/>
      <c r="AH25" s="52"/>
      <c r="AI25" s="50"/>
      <c r="AJ25" s="51"/>
      <c r="AK25" s="51"/>
      <c r="AL25" s="51"/>
      <c r="AM25" s="51"/>
      <c r="AN25" s="51"/>
      <c r="AO25" s="51"/>
      <c r="AP25" s="51"/>
      <c r="AQ25" s="51"/>
      <c r="AR25" s="51"/>
      <c r="AS25" s="51"/>
      <c r="AT25" s="51"/>
      <c r="AU25" s="51"/>
      <c r="AV25" s="51"/>
      <c r="AW25" s="51"/>
      <c r="AX25" s="51"/>
      <c r="AY25" s="52"/>
    </row>
    <row r="26" ht="12.75" customHeight="1">
      <c r="A26" s="50"/>
      <c r="B26" s="51"/>
      <c r="C26" s="51"/>
      <c r="D26" s="51"/>
      <c r="E26" s="51"/>
      <c r="F26" s="51"/>
      <c r="G26" s="51"/>
      <c r="H26" s="51"/>
      <c r="I26" s="51"/>
      <c r="J26" s="51"/>
      <c r="K26" s="51"/>
      <c r="L26" s="51"/>
      <c r="M26" s="51"/>
      <c r="N26" s="51"/>
      <c r="O26" s="51"/>
      <c r="P26" s="51"/>
      <c r="Q26" s="52"/>
      <c r="R26" s="50"/>
      <c r="S26" s="51"/>
      <c r="T26" s="51"/>
      <c r="U26" s="51"/>
      <c r="V26" s="51"/>
      <c r="W26" s="51"/>
      <c r="X26" s="51"/>
      <c r="Y26" s="51"/>
      <c r="Z26" s="51"/>
      <c r="AA26" s="51"/>
      <c r="AB26" s="51"/>
      <c r="AC26" s="51"/>
      <c r="AD26" s="51"/>
      <c r="AE26" s="51"/>
      <c r="AF26" s="51"/>
      <c r="AG26" s="51"/>
      <c r="AH26" s="52"/>
      <c r="AI26" s="50"/>
      <c r="AJ26" s="51"/>
      <c r="AK26" s="51"/>
      <c r="AL26" s="51"/>
      <c r="AM26" s="51"/>
      <c r="AN26" s="51"/>
      <c r="AO26" s="51"/>
      <c r="AP26" s="51"/>
      <c r="AQ26" s="51"/>
      <c r="AR26" s="51"/>
      <c r="AS26" s="51"/>
      <c r="AT26" s="51"/>
      <c r="AU26" s="51"/>
      <c r="AV26" s="51"/>
      <c r="AW26" s="51"/>
      <c r="AX26" s="51"/>
      <c r="AY26" s="52"/>
    </row>
    <row r="27" ht="12.75" customHeight="1">
      <c r="A27" s="50"/>
      <c r="B27" s="51"/>
      <c r="C27" s="51"/>
      <c r="D27" s="51"/>
      <c r="E27" s="51"/>
      <c r="F27" s="51"/>
      <c r="G27" s="51"/>
      <c r="H27" s="51"/>
      <c r="I27" s="51"/>
      <c r="J27" s="51"/>
      <c r="K27" s="51"/>
      <c r="L27" s="51"/>
      <c r="M27" s="51"/>
      <c r="N27" s="51"/>
      <c r="O27" s="51"/>
      <c r="P27" s="51"/>
      <c r="Q27" s="52"/>
      <c r="R27" s="50"/>
      <c r="S27" s="51"/>
      <c r="T27" s="51"/>
      <c r="U27" s="51"/>
      <c r="V27" s="51"/>
      <c r="W27" s="51"/>
      <c r="X27" s="51"/>
      <c r="Y27" s="51"/>
      <c r="Z27" s="51"/>
      <c r="AA27" s="51"/>
      <c r="AB27" s="51"/>
      <c r="AC27" s="51"/>
      <c r="AD27" s="51"/>
      <c r="AE27" s="51"/>
      <c r="AF27" s="51"/>
      <c r="AG27" s="51"/>
      <c r="AH27" s="52"/>
      <c r="AI27" s="50"/>
      <c r="AJ27" s="51"/>
      <c r="AK27" s="51"/>
      <c r="AL27" s="51"/>
      <c r="AM27" s="51"/>
      <c r="AN27" s="51"/>
      <c r="AO27" s="51"/>
      <c r="AP27" s="51"/>
      <c r="AQ27" s="51"/>
      <c r="AR27" s="51"/>
      <c r="AS27" s="51"/>
      <c r="AT27" s="51"/>
      <c r="AU27" s="51"/>
      <c r="AV27" s="51"/>
      <c r="AW27" s="51"/>
      <c r="AX27" s="51"/>
      <c r="AY27" s="52"/>
    </row>
    <row r="28" ht="12.75" customHeight="1">
      <c r="A28" s="50"/>
      <c r="B28" s="51"/>
      <c r="C28" s="51"/>
      <c r="D28" s="51"/>
      <c r="E28" s="51"/>
      <c r="F28" s="51"/>
      <c r="G28" s="51"/>
      <c r="H28" s="51"/>
      <c r="I28" s="51"/>
      <c r="J28" s="51"/>
      <c r="K28" s="51"/>
      <c r="L28" s="51"/>
      <c r="M28" s="51"/>
      <c r="N28" s="51"/>
      <c r="O28" s="51"/>
      <c r="P28" s="51"/>
      <c r="Q28" s="52"/>
      <c r="R28" s="50"/>
      <c r="S28" s="51"/>
      <c r="T28" s="51"/>
      <c r="U28" s="51"/>
      <c r="V28" s="51"/>
      <c r="W28" s="51"/>
      <c r="X28" s="51"/>
      <c r="Y28" s="51"/>
      <c r="Z28" s="51"/>
      <c r="AA28" s="51"/>
      <c r="AB28" s="51"/>
      <c r="AC28" s="51"/>
      <c r="AD28" s="51"/>
      <c r="AE28" s="51"/>
      <c r="AF28" s="51"/>
      <c r="AG28" s="51"/>
      <c r="AH28" s="52"/>
      <c r="AI28" s="50"/>
      <c r="AJ28" s="51"/>
      <c r="AK28" s="51"/>
      <c r="AL28" s="51"/>
      <c r="AM28" s="51"/>
      <c r="AN28" s="51"/>
      <c r="AO28" s="51"/>
      <c r="AP28" s="51"/>
      <c r="AQ28" s="51"/>
      <c r="AR28" s="51"/>
      <c r="AS28" s="51"/>
      <c r="AT28" s="51"/>
      <c r="AU28" s="51"/>
      <c r="AV28" s="51"/>
      <c r="AW28" s="51"/>
      <c r="AX28" s="51"/>
      <c r="AY28" s="52"/>
    </row>
    <row r="29" ht="12.75" customHeight="1">
      <c r="A29" s="50"/>
      <c r="B29" s="51"/>
      <c r="C29" s="51"/>
      <c r="D29" s="51"/>
      <c r="E29" s="51"/>
      <c r="F29" s="51"/>
      <c r="G29" s="51"/>
      <c r="H29" s="51"/>
      <c r="I29" s="51"/>
      <c r="J29" s="51"/>
      <c r="K29" s="51"/>
      <c r="L29" s="51"/>
      <c r="M29" s="51"/>
      <c r="N29" s="51"/>
      <c r="O29" s="51"/>
      <c r="P29" s="51"/>
      <c r="Q29" s="52"/>
      <c r="R29" s="50"/>
      <c r="S29" s="51"/>
      <c r="T29" s="51"/>
      <c r="U29" s="51"/>
      <c r="V29" s="51"/>
      <c r="W29" s="51"/>
      <c r="X29" s="51"/>
      <c r="Y29" s="51"/>
      <c r="Z29" s="51"/>
      <c r="AA29" s="51"/>
      <c r="AB29" s="51"/>
      <c r="AC29" s="51"/>
      <c r="AD29" s="51"/>
      <c r="AE29" s="51"/>
      <c r="AF29" s="51"/>
      <c r="AG29" s="51"/>
      <c r="AH29" s="52"/>
      <c r="AI29" s="50"/>
      <c r="AJ29" s="51"/>
      <c r="AK29" s="51"/>
      <c r="AL29" s="51"/>
      <c r="AM29" s="51"/>
      <c r="AN29" s="51"/>
      <c r="AO29" s="51"/>
      <c r="AP29" s="51"/>
      <c r="AQ29" s="51"/>
      <c r="AR29" s="51"/>
      <c r="AS29" s="51"/>
      <c r="AT29" s="51"/>
      <c r="AU29" s="51"/>
      <c r="AV29" s="51"/>
      <c r="AW29" s="51"/>
      <c r="AX29" s="51"/>
      <c r="AY29" s="52"/>
    </row>
    <row r="30" ht="12.75" customHeight="1">
      <c r="A30" s="50"/>
      <c r="B30" s="51"/>
      <c r="C30" s="51"/>
      <c r="D30" s="51"/>
      <c r="E30" s="51"/>
      <c r="F30" s="51"/>
      <c r="G30" s="51"/>
      <c r="H30" s="51"/>
      <c r="I30" s="51"/>
      <c r="J30" s="51"/>
      <c r="K30" s="51"/>
      <c r="L30" s="51"/>
      <c r="M30" s="51"/>
      <c r="N30" s="51"/>
      <c r="O30" s="51"/>
      <c r="P30" s="51"/>
      <c r="Q30" s="52"/>
      <c r="R30" s="50"/>
      <c r="S30" s="51"/>
      <c r="T30" s="51"/>
      <c r="U30" s="51"/>
      <c r="V30" s="51"/>
      <c r="W30" s="51"/>
      <c r="X30" s="51"/>
      <c r="Y30" s="51"/>
      <c r="Z30" s="51"/>
      <c r="AA30" s="51"/>
      <c r="AB30" s="51"/>
      <c r="AC30" s="51"/>
      <c r="AD30" s="51"/>
      <c r="AE30" s="51"/>
      <c r="AF30" s="51"/>
      <c r="AG30" s="51"/>
      <c r="AH30" s="52"/>
      <c r="AI30" s="50"/>
      <c r="AJ30" s="51"/>
      <c r="AK30" s="51"/>
      <c r="AL30" s="51"/>
      <c r="AM30" s="51"/>
      <c r="AN30" s="51"/>
      <c r="AO30" s="51"/>
      <c r="AP30" s="51"/>
      <c r="AQ30" s="51"/>
      <c r="AR30" s="51"/>
      <c r="AS30" s="51"/>
      <c r="AT30" s="51"/>
      <c r="AU30" s="51"/>
      <c r="AV30" s="51"/>
      <c r="AW30" s="51"/>
      <c r="AX30" s="51"/>
      <c r="AY30" s="52"/>
    </row>
    <row r="31" ht="12.75" customHeight="1">
      <c r="A31" s="50"/>
      <c r="B31" s="51"/>
      <c r="C31" s="51"/>
      <c r="D31" s="51"/>
      <c r="E31" s="51"/>
      <c r="F31" s="51"/>
      <c r="G31" s="51"/>
      <c r="H31" s="51"/>
      <c r="I31" s="51"/>
      <c r="J31" s="51"/>
      <c r="K31" s="51"/>
      <c r="L31" s="51"/>
      <c r="M31" s="51"/>
      <c r="N31" s="51"/>
      <c r="O31" s="51"/>
      <c r="P31" s="51"/>
      <c r="Q31" s="52"/>
      <c r="R31" s="50"/>
      <c r="S31" s="51"/>
      <c r="T31" s="51"/>
      <c r="U31" s="51"/>
      <c r="V31" s="51"/>
      <c r="W31" s="51"/>
      <c r="X31" s="51"/>
      <c r="Y31" s="51"/>
      <c r="Z31" s="51"/>
      <c r="AA31" s="51"/>
      <c r="AB31" s="51"/>
      <c r="AC31" s="51"/>
      <c r="AD31" s="51"/>
      <c r="AE31" s="51"/>
      <c r="AF31" s="51"/>
      <c r="AG31" s="51"/>
      <c r="AH31" s="52"/>
      <c r="AI31" s="50"/>
      <c r="AJ31" s="51"/>
      <c r="AK31" s="51"/>
      <c r="AL31" s="51"/>
      <c r="AM31" s="51"/>
      <c r="AN31" s="51"/>
      <c r="AO31" s="51"/>
      <c r="AP31" s="51"/>
      <c r="AQ31" s="51"/>
      <c r="AR31" s="51"/>
      <c r="AS31" s="51"/>
      <c r="AT31" s="51"/>
      <c r="AU31" s="51"/>
      <c r="AV31" s="51"/>
      <c r="AW31" s="51"/>
      <c r="AX31" s="51"/>
      <c r="AY31" s="52"/>
    </row>
    <row r="32" ht="12.75" customHeight="1">
      <c r="A32" s="50"/>
      <c r="B32" s="51"/>
      <c r="C32" s="51"/>
      <c r="D32" s="51"/>
      <c r="E32" s="51"/>
      <c r="F32" s="51"/>
      <c r="G32" s="51"/>
      <c r="H32" s="51"/>
      <c r="I32" s="51"/>
      <c r="J32" s="51"/>
      <c r="K32" s="51"/>
      <c r="L32" s="51"/>
      <c r="M32" s="51"/>
      <c r="N32" s="51"/>
      <c r="O32" s="51"/>
      <c r="P32" s="51"/>
      <c r="Q32" s="52"/>
      <c r="R32" s="50"/>
      <c r="S32" s="51"/>
      <c r="T32" s="51"/>
      <c r="U32" s="51"/>
      <c r="V32" s="51"/>
      <c r="W32" s="51"/>
      <c r="X32" s="51"/>
      <c r="Y32" s="51"/>
      <c r="Z32" s="51"/>
      <c r="AA32" s="51"/>
      <c r="AB32" s="51"/>
      <c r="AC32" s="51"/>
      <c r="AD32" s="51"/>
      <c r="AE32" s="51"/>
      <c r="AF32" s="51"/>
      <c r="AG32" s="51"/>
      <c r="AH32" s="52"/>
      <c r="AI32" s="50"/>
      <c r="AJ32" s="51"/>
      <c r="AK32" s="51"/>
      <c r="AL32" s="51"/>
      <c r="AM32" s="51"/>
      <c r="AN32" s="51"/>
      <c r="AO32" s="51"/>
      <c r="AP32" s="51"/>
      <c r="AQ32" s="51"/>
      <c r="AR32" s="51"/>
      <c r="AS32" s="51"/>
      <c r="AT32" s="51"/>
      <c r="AU32" s="51"/>
      <c r="AV32" s="51"/>
      <c r="AW32" s="51"/>
      <c r="AX32" s="51"/>
      <c r="AY32" s="52"/>
    </row>
    <row r="33" ht="12.75" customHeight="1">
      <c r="A33" s="50"/>
      <c r="B33" s="51"/>
      <c r="C33" s="51"/>
      <c r="D33" s="51"/>
      <c r="E33" s="51"/>
      <c r="F33" s="51"/>
      <c r="G33" s="51"/>
      <c r="H33" s="51"/>
      <c r="I33" s="51"/>
      <c r="J33" s="51"/>
      <c r="K33" s="51"/>
      <c r="L33" s="51"/>
      <c r="M33" s="51"/>
      <c r="N33" s="51"/>
      <c r="O33" s="51"/>
      <c r="P33" s="51"/>
      <c r="Q33" s="52"/>
      <c r="R33" s="50"/>
      <c r="S33" s="51"/>
      <c r="T33" s="51"/>
      <c r="U33" s="51"/>
      <c r="V33" s="51"/>
      <c r="W33" s="51"/>
      <c r="X33" s="51"/>
      <c r="Y33" s="51"/>
      <c r="Z33" s="51"/>
      <c r="AA33" s="51"/>
      <c r="AB33" s="51"/>
      <c r="AC33" s="51"/>
      <c r="AD33" s="51"/>
      <c r="AE33" s="51"/>
      <c r="AF33" s="51"/>
      <c r="AG33" s="51"/>
      <c r="AH33" s="52"/>
      <c r="AI33" s="50"/>
      <c r="AJ33" s="51"/>
      <c r="AK33" s="51"/>
      <c r="AL33" s="51"/>
      <c r="AM33" s="51"/>
      <c r="AN33" s="51"/>
      <c r="AO33" s="51"/>
      <c r="AP33" s="51"/>
      <c r="AQ33" s="51"/>
      <c r="AR33" s="51"/>
      <c r="AS33" s="51"/>
      <c r="AT33" s="51"/>
      <c r="AU33" s="51"/>
      <c r="AV33" s="51"/>
      <c r="AW33" s="51"/>
      <c r="AX33" s="51"/>
      <c r="AY33" s="52"/>
    </row>
    <row r="34" ht="12.75" customHeight="1">
      <c r="A34" s="50"/>
      <c r="B34" s="51"/>
      <c r="C34" s="51"/>
      <c r="D34" s="51"/>
      <c r="E34" s="51"/>
      <c r="F34" s="51"/>
      <c r="G34" s="51"/>
      <c r="H34" s="51"/>
      <c r="I34" s="51"/>
      <c r="J34" s="51"/>
      <c r="K34" s="51"/>
      <c r="L34" s="51"/>
      <c r="M34" s="51"/>
      <c r="N34" s="51"/>
      <c r="O34" s="51"/>
      <c r="P34" s="51"/>
      <c r="Q34" s="52"/>
      <c r="R34" s="50"/>
      <c r="S34" s="51"/>
      <c r="T34" s="51"/>
      <c r="U34" s="51"/>
      <c r="V34" s="51"/>
      <c r="W34" s="51"/>
      <c r="X34" s="51"/>
      <c r="Y34" s="51"/>
      <c r="Z34" s="51"/>
      <c r="AA34" s="51"/>
      <c r="AB34" s="51"/>
      <c r="AC34" s="51"/>
      <c r="AD34" s="51"/>
      <c r="AE34" s="51"/>
      <c r="AF34" s="51"/>
      <c r="AG34" s="51"/>
      <c r="AH34" s="52"/>
      <c r="AI34" s="50"/>
      <c r="AJ34" s="51"/>
      <c r="AK34" s="51"/>
      <c r="AL34" s="51"/>
      <c r="AM34" s="51"/>
      <c r="AN34" s="51"/>
      <c r="AO34" s="51"/>
      <c r="AP34" s="51"/>
      <c r="AQ34" s="51"/>
      <c r="AR34" s="51"/>
      <c r="AS34" s="51"/>
      <c r="AT34" s="51"/>
      <c r="AU34" s="51"/>
      <c r="AV34" s="51"/>
      <c r="AW34" s="51"/>
      <c r="AX34" s="51"/>
      <c r="AY34" s="52"/>
    </row>
    <row r="35" ht="12.75" customHeight="1">
      <c r="A35" s="50"/>
      <c r="B35" s="51"/>
      <c r="C35" s="51"/>
      <c r="D35" s="51"/>
      <c r="E35" s="51"/>
      <c r="F35" s="51"/>
      <c r="G35" s="51"/>
      <c r="H35" s="51"/>
      <c r="I35" s="51"/>
      <c r="J35" s="51"/>
      <c r="K35" s="51"/>
      <c r="L35" s="51"/>
      <c r="M35" s="51"/>
      <c r="N35" s="51"/>
      <c r="O35" s="51"/>
      <c r="P35" s="51"/>
      <c r="Q35" s="52"/>
      <c r="R35" s="50"/>
      <c r="S35" s="51"/>
      <c r="T35" s="51"/>
      <c r="U35" s="51"/>
      <c r="V35" s="51"/>
      <c r="W35" s="51"/>
      <c r="X35" s="51"/>
      <c r="Y35" s="51"/>
      <c r="Z35" s="51"/>
      <c r="AA35" s="51"/>
      <c r="AB35" s="51"/>
      <c r="AC35" s="51"/>
      <c r="AD35" s="51"/>
      <c r="AE35" s="51"/>
      <c r="AF35" s="51"/>
      <c r="AG35" s="51"/>
      <c r="AH35" s="52"/>
      <c r="AI35" s="50"/>
      <c r="AJ35" s="51"/>
      <c r="AK35" s="51"/>
      <c r="AL35" s="51"/>
      <c r="AM35" s="51"/>
      <c r="AN35" s="51"/>
      <c r="AO35" s="51"/>
      <c r="AP35" s="51"/>
      <c r="AQ35" s="51"/>
      <c r="AR35" s="51"/>
      <c r="AS35" s="51"/>
      <c r="AT35" s="51"/>
      <c r="AU35" s="51"/>
      <c r="AV35" s="51"/>
      <c r="AW35" s="51"/>
      <c r="AX35" s="51"/>
      <c r="AY35" s="52"/>
    </row>
    <row r="36" ht="12.75" customHeight="1">
      <c r="A36" s="50"/>
      <c r="B36" s="51"/>
      <c r="C36" s="51"/>
      <c r="D36" s="51"/>
      <c r="E36" s="51"/>
      <c r="F36" s="51"/>
      <c r="G36" s="51"/>
      <c r="H36" s="51"/>
      <c r="I36" s="51"/>
      <c r="J36" s="51"/>
      <c r="K36" s="51"/>
      <c r="L36" s="51"/>
      <c r="M36" s="51"/>
      <c r="N36" s="51"/>
      <c r="O36" s="51"/>
      <c r="P36" s="51"/>
      <c r="Q36" s="52"/>
      <c r="R36" s="50"/>
      <c r="S36" s="51"/>
      <c r="T36" s="51"/>
      <c r="U36" s="51"/>
      <c r="V36" s="51"/>
      <c r="W36" s="51"/>
      <c r="X36" s="51"/>
      <c r="Y36" s="51"/>
      <c r="Z36" s="51"/>
      <c r="AA36" s="51"/>
      <c r="AB36" s="51"/>
      <c r="AC36" s="51"/>
      <c r="AD36" s="51"/>
      <c r="AE36" s="51"/>
      <c r="AF36" s="51"/>
      <c r="AG36" s="51"/>
      <c r="AH36" s="52"/>
      <c r="AI36" s="50"/>
      <c r="AJ36" s="51"/>
      <c r="AK36" s="51"/>
      <c r="AL36" s="51"/>
      <c r="AM36" s="51"/>
      <c r="AN36" s="51"/>
      <c r="AO36" s="51"/>
      <c r="AP36" s="51"/>
      <c r="AQ36" s="51"/>
      <c r="AR36" s="51"/>
      <c r="AS36" s="51"/>
      <c r="AT36" s="51"/>
      <c r="AU36" s="51"/>
      <c r="AV36" s="51"/>
      <c r="AW36" s="51"/>
      <c r="AX36" s="51"/>
      <c r="AY36" s="52"/>
    </row>
    <row r="37" ht="12.75" customHeight="1">
      <c r="A37" s="50"/>
      <c r="B37" s="51"/>
      <c r="C37" s="51"/>
      <c r="D37" s="51"/>
      <c r="E37" s="51"/>
      <c r="F37" s="51"/>
      <c r="G37" s="51"/>
      <c r="H37" s="51"/>
      <c r="I37" s="51"/>
      <c r="J37" s="51"/>
      <c r="K37" s="51"/>
      <c r="L37" s="51"/>
      <c r="M37" s="51"/>
      <c r="N37" s="51"/>
      <c r="O37" s="51"/>
      <c r="P37" s="51"/>
      <c r="Q37" s="52"/>
      <c r="R37" s="50"/>
      <c r="S37" s="51"/>
      <c r="T37" s="51"/>
      <c r="U37" s="51"/>
      <c r="V37" s="51"/>
      <c r="W37" s="51"/>
      <c r="X37" s="51"/>
      <c r="Y37" s="51"/>
      <c r="Z37" s="51"/>
      <c r="AA37" s="51"/>
      <c r="AB37" s="51"/>
      <c r="AC37" s="51"/>
      <c r="AD37" s="51"/>
      <c r="AE37" s="51"/>
      <c r="AF37" s="51"/>
      <c r="AG37" s="51"/>
      <c r="AH37" s="52"/>
      <c r="AI37" s="50"/>
      <c r="AJ37" s="51"/>
      <c r="AK37" s="51"/>
      <c r="AL37" s="51"/>
      <c r="AM37" s="51"/>
      <c r="AN37" s="51"/>
      <c r="AO37" s="51"/>
      <c r="AP37" s="51"/>
      <c r="AQ37" s="51"/>
      <c r="AR37" s="51"/>
      <c r="AS37" s="51"/>
      <c r="AT37" s="51"/>
      <c r="AU37" s="51"/>
      <c r="AV37" s="51"/>
      <c r="AW37" s="51"/>
      <c r="AX37" s="51"/>
      <c r="AY37" s="52"/>
    </row>
    <row r="38" ht="12.75" customHeight="1">
      <c r="A38" s="50"/>
      <c r="B38" s="51"/>
      <c r="C38" s="51"/>
      <c r="D38" s="51"/>
      <c r="E38" s="51"/>
      <c r="F38" s="51"/>
      <c r="G38" s="51"/>
      <c r="H38" s="51"/>
      <c r="I38" s="51"/>
      <c r="J38" s="51"/>
      <c r="K38" s="51"/>
      <c r="L38" s="51"/>
      <c r="M38" s="51"/>
      <c r="N38" s="51"/>
      <c r="O38" s="51"/>
      <c r="P38" s="51"/>
      <c r="Q38" s="52"/>
      <c r="R38" s="50"/>
      <c r="S38" s="51"/>
      <c r="T38" s="51"/>
      <c r="U38" s="51"/>
      <c r="V38" s="51"/>
      <c r="W38" s="51"/>
      <c r="X38" s="51"/>
      <c r="Y38" s="51"/>
      <c r="Z38" s="51"/>
      <c r="AA38" s="51"/>
      <c r="AB38" s="51"/>
      <c r="AC38" s="51"/>
      <c r="AD38" s="51"/>
      <c r="AE38" s="51"/>
      <c r="AF38" s="51"/>
      <c r="AG38" s="51"/>
      <c r="AH38" s="52"/>
      <c r="AI38" s="50"/>
      <c r="AJ38" s="51"/>
      <c r="AK38" s="51"/>
      <c r="AL38" s="51"/>
      <c r="AM38" s="51"/>
      <c r="AN38" s="51"/>
      <c r="AO38" s="51"/>
      <c r="AP38" s="51"/>
      <c r="AQ38" s="51"/>
      <c r="AR38" s="51"/>
      <c r="AS38" s="51"/>
      <c r="AT38" s="51"/>
      <c r="AU38" s="51"/>
      <c r="AV38" s="51"/>
      <c r="AW38" s="51"/>
      <c r="AX38" s="51"/>
      <c r="AY38" s="52"/>
    </row>
    <row r="39" ht="12.75" customHeight="1">
      <c r="A39" s="50"/>
      <c r="B39" s="51"/>
      <c r="C39" s="51"/>
      <c r="D39" s="51"/>
      <c r="E39" s="51"/>
      <c r="F39" s="51"/>
      <c r="G39" s="51"/>
      <c r="H39" s="51"/>
      <c r="I39" s="51"/>
      <c r="J39" s="51"/>
      <c r="K39" s="51"/>
      <c r="L39" s="51"/>
      <c r="M39" s="51"/>
      <c r="N39" s="51"/>
      <c r="O39" s="51"/>
      <c r="P39" s="51"/>
      <c r="Q39" s="52"/>
      <c r="R39" s="50"/>
      <c r="S39" s="51"/>
      <c r="T39" s="51"/>
      <c r="U39" s="51"/>
      <c r="V39" s="51"/>
      <c r="W39" s="51"/>
      <c r="X39" s="51"/>
      <c r="Y39" s="51"/>
      <c r="Z39" s="51"/>
      <c r="AA39" s="51"/>
      <c r="AB39" s="51"/>
      <c r="AC39" s="51"/>
      <c r="AD39" s="51"/>
      <c r="AE39" s="51"/>
      <c r="AF39" s="51"/>
      <c r="AG39" s="51"/>
      <c r="AH39" s="52"/>
      <c r="AI39" s="50"/>
      <c r="AJ39" s="51"/>
      <c r="AK39" s="51"/>
      <c r="AL39" s="51"/>
      <c r="AM39" s="51"/>
      <c r="AN39" s="51"/>
      <c r="AO39" s="51"/>
      <c r="AP39" s="51"/>
      <c r="AQ39" s="51"/>
      <c r="AR39" s="51"/>
      <c r="AS39" s="51"/>
      <c r="AT39" s="51"/>
      <c r="AU39" s="51"/>
      <c r="AV39" s="51"/>
      <c r="AW39" s="51"/>
      <c r="AX39" s="51"/>
      <c r="AY39" s="52"/>
    </row>
    <row r="40" ht="12.75" customHeight="1">
      <c r="A40" s="50"/>
      <c r="B40" s="51"/>
      <c r="C40" s="51"/>
      <c r="D40" s="51"/>
      <c r="E40" s="51"/>
      <c r="F40" s="51"/>
      <c r="G40" s="51"/>
      <c r="H40" s="51"/>
      <c r="I40" s="51"/>
      <c r="J40" s="51"/>
      <c r="K40" s="51"/>
      <c r="L40" s="51"/>
      <c r="M40" s="51"/>
      <c r="N40" s="51"/>
      <c r="O40" s="51"/>
      <c r="P40" s="51"/>
      <c r="Q40" s="52"/>
      <c r="R40" s="50"/>
      <c r="S40" s="51"/>
      <c r="T40" s="51"/>
      <c r="U40" s="51"/>
      <c r="V40" s="51"/>
      <c r="W40" s="51"/>
      <c r="X40" s="51"/>
      <c r="Y40" s="51"/>
      <c r="Z40" s="51"/>
      <c r="AA40" s="51"/>
      <c r="AB40" s="51"/>
      <c r="AC40" s="51"/>
      <c r="AD40" s="51"/>
      <c r="AE40" s="51"/>
      <c r="AF40" s="51"/>
      <c r="AG40" s="51"/>
      <c r="AH40" s="52"/>
      <c r="AI40" s="50"/>
      <c r="AJ40" s="51"/>
      <c r="AK40" s="51"/>
      <c r="AL40" s="51"/>
      <c r="AM40" s="51"/>
      <c r="AN40" s="51"/>
      <c r="AO40" s="51"/>
      <c r="AP40" s="51"/>
      <c r="AQ40" s="51"/>
      <c r="AR40" s="51"/>
      <c r="AS40" s="51"/>
      <c r="AT40" s="51"/>
      <c r="AU40" s="51"/>
      <c r="AV40" s="51"/>
      <c r="AW40" s="51"/>
      <c r="AX40" s="51"/>
      <c r="AY40" s="52"/>
    </row>
    <row r="41" ht="12.75" customHeight="1">
      <c r="A41" s="50"/>
      <c r="B41" s="51"/>
      <c r="C41" s="51"/>
      <c r="D41" s="51"/>
      <c r="E41" s="51"/>
      <c r="F41" s="51"/>
      <c r="G41" s="51"/>
      <c r="H41" s="51"/>
      <c r="I41" s="51"/>
      <c r="J41" s="51"/>
      <c r="K41" s="51"/>
      <c r="L41" s="51"/>
      <c r="M41" s="51"/>
      <c r="N41" s="51"/>
      <c r="O41" s="51"/>
      <c r="P41" s="51"/>
      <c r="Q41" s="52"/>
      <c r="R41" s="50"/>
      <c r="S41" s="51"/>
      <c r="T41" s="51"/>
      <c r="U41" s="51"/>
      <c r="V41" s="51"/>
      <c r="W41" s="51"/>
      <c r="X41" s="51"/>
      <c r="Y41" s="51"/>
      <c r="Z41" s="51"/>
      <c r="AA41" s="51"/>
      <c r="AB41" s="51"/>
      <c r="AC41" s="51"/>
      <c r="AD41" s="51"/>
      <c r="AE41" s="51"/>
      <c r="AF41" s="51"/>
      <c r="AG41" s="51"/>
      <c r="AH41" s="52"/>
      <c r="AI41" s="50"/>
      <c r="AJ41" s="51"/>
      <c r="AK41" s="51"/>
      <c r="AL41" s="51"/>
      <c r="AM41" s="51"/>
      <c r="AN41" s="51"/>
      <c r="AO41" s="51"/>
      <c r="AP41" s="51"/>
      <c r="AQ41" s="51"/>
      <c r="AR41" s="51"/>
      <c r="AS41" s="51"/>
      <c r="AT41" s="51"/>
      <c r="AU41" s="51"/>
      <c r="AV41" s="51"/>
      <c r="AW41" s="51"/>
      <c r="AX41" s="51"/>
      <c r="AY41" s="52"/>
    </row>
    <row r="42" ht="12.75" customHeight="1">
      <c r="A42" s="50"/>
      <c r="B42" s="51"/>
      <c r="C42" s="51"/>
      <c r="D42" s="51"/>
      <c r="E42" s="51"/>
      <c r="F42" s="51"/>
      <c r="G42" s="51"/>
      <c r="H42" s="51"/>
      <c r="I42" s="51"/>
      <c r="J42" s="51"/>
      <c r="K42" s="51"/>
      <c r="L42" s="51"/>
      <c r="M42" s="51"/>
      <c r="N42" s="51"/>
      <c r="O42" s="51"/>
      <c r="P42" s="51"/>
      <c r="Q42" s="52"/>
      <c r="R42" s="50"/>
      <c r="S42" s="51"/>
      <c r="T42" s="51"/>
      <c r="U42" s="51"/>
      <c r="V42" s="51"/>
      <c r="W42" s="51"/>
      <c r="X42" s="51"/>
      <c r="Y42" s="51"/>
      <c r="Z42" s="51"/>
      <c r="AA42" s="51"/>
      <c r="AB42" s="51"/>
      <c r="AC42" s="51"/>
      <c r="AD42" s="51"/>
      <c r="AE42" s="51"/>
      <c r="AF42" s="51"/>
      <c r="AG42" s="51"/>
      <c r="AH42" s="52"/>
      <c r="AI42" s="50"/>
      <c r="AJ42" s="51"/>
      <c r="AK42" s="51"/>
      <c r="AL42" s="51"/>
      <c r="AM42" s="51"/>
      <c r="AN42" s="51"/>
      <c r="AO42" s="51"/>
      <c r="AP42" s="51"/>
      <c r="AQ42" s="51"/>
      <c r="AR42" s="51"/>
      <c r="AS42" s="51"/>
      <c r="AT42" s="51"/>
      <c r="AU42" s="51"/>
      <c r="AV42" s="51"/>
      <c r="AW42" s="51"/>
      <c r="AX42" s="51"/>
      <c r="AY42" s="52"/>
    </row>
    <row r="43" ht="12.75" customHeight="1">
      <c r="A43" s="50"/>
      <c r="B43" s="51"/>
      <c r="C43" s="51"/>
      <c r="D43" s="51"/>
      <c r="E43" s="51"/>
      <c r="F43" s="51"/>
      <c r="G43" s="51"/>
      <c r="H43" s="51"/>
      <c r="I43" s="51"/>
      <c r="J43" s="51"/>
      <c r="K43" s="51"/>
      <c r="L43" s="51"/>
      <c r="M43" s="51"/>
      <c r="N43" s="51"/>
      <c r="O43" s="51"/>
      <c r="P43" s="51"/>
      <c r="Q43" s="52"/>
      <c r="R43" s="50"/>
      <c r="S43" s="51"/>
      <c r="T43" s="51"/>
      <c r="U43" s="51"/>
      <c r="V43" s="51"/>
      <c r="W43" s="51"/>
      <c r="X43" s="51"/>
      <c r="Y43" s="51"/>
      <c r="Z43" s="51"/>
      <c r="AA43" s="51"/>
      <c r="AB43" s="51"/>
      <c r="AC43" s="51"/>
      <c r="AD43" s="51"/>
      <c r="AE43" s="51"/>
      <c r="AF43" s="51"/>
      <c r="AG43" s="51"/>
      <c r="AH43" s="52"/>
      <c r="AI43" s="50"/>
      <c r="AJ43" s="51"/>
      <c r="AK43" s="51"/>
      <c r="AL43" s="51"/>
      <c r="AM43" s="51"/>
      <c r="AN43" s="51"/>
      <c r="AO43" s="51"/>
      <c r="AP43" s="51"/>
      <c r="AQ43" s="51"/>
      <c r="AR43" s="51"/>
      <c r="AS43" s="51"/>
      <c r="AT43" s="51"/>
      <c r="AU43" s="51"/>
      <c r="AV43" s="51"/>
      <c r="AW43" s="51"/>
      <c r="AX43" s="51"/>
      <c r="AY43" s="52"/>
    </row>
    <row r="44" ht="12.75" customHeight="1">
      <c r="A44" s="50"/>
      <c r="B44" s="51"/>
      <c r="C44" s="51"/>
      <c r="D44" s="51"/>
      <c r="E44" s="51"/>
      <c r="F44" s="51"/>
      <c r="G44" s="51"/>
      <c r="H44" s="51"/>
      <c r="I44" s="51"/>
      <c r="J44" s="51"/>
      <c r="K44" s="51"/>
      <c r="L44" s="51"/>
      <c r="M44" s="51"/>
      <c r="N44" s="51"/>
      <c r="O44" s="51"/>
      <c r="P44" s="51"/>
      <c r="Q44" s="52"/>
      <c r="R44" s="50"/>
      <c r="S44" s="51"/>
      <c r="T44" s="51"/>
      <c r="U44" s="51"/>
      <c r="V44" s="51"/>
      <c r="W44" s="51"/>
      <c r="X44" s="51"/>
      <c r="Y44" s="51"/>
      <c r="Z44" s="51"/>
      <c r="AA44" s="51"/>
      <c r="AB44" s="51"/>
      <c r="AC44" s="51"/>
      <c r="AD44" s="51"/>
      <c r="AE44" s="51"/>
      <c r="AF44" s="51"/>
      <c r="AG44" s="51"/>
      <c r="AH44" s="52"/>
      <c r="AI44" s="50"/>
      <c r="AJ44" s="51"/>
      <c r="AK44" s="51"/>
      <c r="AL44" s="51"/>
      <c r="AM44" s="51"/>
      <c r="AN44" s="51"/>
      <c r="AO44" s="51"/>
      <c r="AP44" s="51"/>
      <c r="AQ44" s="51"/>
      <c r="AR44" s="51"/>
      <c r="AS44" s="51"/>
      <c r="AT44" s="51"/>
      <c r="AU44" s="51"/>
      <c r="AV44" s="51"/>
      <c r="AW44" s="51"/>
      <c r="AX44" s="51"/>
      <c r="AY44" s="52"/>
    </row>
    <row r="45" ht="12.75" customHeight="1">
      <c r="A45" s="50"/>
      <c r="B45" s="51"/>
      <c r="C45" s="51"/>
      <c r="D45" s="51"/>
      <c r="E45" s="51"/>
      <c r="F45" s="51"/>
      <c r="G45" s="51"/>
      <c r="H45" s="51"/>
      <c r="I45" s="51"/>
      <c r="J45" s="51"/>
      <c r="K45" s="51"/>
      <c r="L45" s="51"/>
      <c r="M45" s="51"/>
      <c r="N45" s="51"/>
      <c r="O45" s="51"/>
      <c r="P45" s="51"/>
      <c r="Q45" s="52"/>
      <c r="R45" s="50"/>
      <c r="S45" s="51"/>
      <c r="T45" s="51"/>
      <c r="U45" s="51"/>
      <c r="V45" s="51"/>
      <c r="W45" s="51"/>
      <c r="X45" s="51"/>
      <c r="Y45" s="51"/>
      <c r="Z45" s="51"/>
      <c r="AA45" s="51"/>
      <c r="AB45" s="51"/>
      <c r="AC45" s="51"/>
      <c r="AD45" s="51"/>
      <c r="AE45" s="51"/>
      <c r="AF45" s="51"/>
      <c r="AG45" s="51"/>
      <c r="AH45" s="52"/>
      <c r="AI45" s="50"/>
      <c r="AJ45" s="51"/>
      <c r="AK45" s="51"/>
      <c r="AL45" s="51"/>
      <c r="AM45" s="51"/>
      <c r="AN45" s="51"/>
      <c r="AO45" s="51"/>
      <c r="AP45" s="51"/>
      <c r="AQ45" s="51"/>
      <c r="AR45" s="51"/>
      <c r="AS45" s="51"/>
      <c r="AT45" s="51"/>
      <c r="AU45" s="51"/>
      <c r="AV45" s="51"/>
      <c r="AW45" s="51"/>
      <c r="AX45" s="51"/>
      <c r="AY45" s="52"/>
    </row>
    <row r="46" ht="12.75" customHeight="1">
      <c r="A46" s="50"/>
      <c r="B46" s="51"/>
      <c r="C46" s="51"/>
      <c r="D46" s="51"/>
      <c r="E46" s="51"/>
      <c r="F46" s="51"/>
      <c r="G46" s="51"/>
      <c r="H46" s="51"/>
      <c r="I46" s="51"/>
      <c r="J46" s="51"/>
      <c r="K46" s="51"/>
      <c r="L46" s="51"/>
      <c r="M46" s="51"/>
      <c r="N46" s="51"/>
      <c r="O46" s="51"/>
      <c r="P46" s="51"/>
      <c r="Q46" s="52"/>
      <c r="R46" s="50"/>
      <c r="S46" s="51"/>
      <c r="T46" s="51"/>
      <c r="U46" s="51"/>
      <c r="V46" s="51"/>
      <c r="W46" s="51"/>
      <c r="X46" s="51"/>
      <c r="Y46" s="51"/>
      <c r="Z46" s="51"/>
      <c r="AA46" s="51"/>
      <c r="AB46" s="51"/>
      <c r="AC46" s="51"/>
      <c r="AD46" s="51"/>
      <c r="AE46" s="51"/>
      <c r="AF46" s="51"/>
      <c r="AG46" s="51"/>
      <c r="AH46" s="52"/>
      <c r="AI46" s="50"/>
      <c r="AJ46" s="51"/>
      <c r="AK46" s="51"/>
      <c r="AL46" s="51"/>
      <c r="AM46" s="51"/>
      <c r="AN46" s="51"/>
      <c r="AO46" s="51"/>
      <c r="AP46" s="51"/>
      <c r="AQ46" s="51"/>
      <c r="AR46" s="51"/>
      <c r="AS46" s="51"/>
      <c r="AT46" s="51"/>
      <c r="AU46" s="51"/>
      <c r="AV46" s="51"/>
      <c r="AW46" s="51"/>
      <c r="AX46" s="51"/>
      <c r="AY46" s="52"/>
    </row>
    <row r="47" ht="12.75" customHeight="1">
      <c r="A47" s="50"/>
      <c r="B47" s="51"/>
      <c r="C47" s="51"/>
      <c r="D47" s="51"/>
      <c r="E47" s="51"/>
      <c r="F47" s="51"/>
      <c r="G47" s="51"/>
      <c r="H47" s="51"/>
      <c r="I47" s="51"/>
      <c r="J47" s="51"/>
      <c r="K47" s="51"/>
      <c r="L47" s="51"/>
      <c r="M47" s="51"/>
      <c r="N47" s="51"/>
      <c r="O47" s="51"/>
      <c r="P47" s="51"/>
      <c r="Q47" s="52"/>
      <c r="R47" s="50"/>
      <c r="S47" s="51"/>
      <c r="T47" s="51"/>
      <c r="U47" s="51"/>
      <c r="V47" s="51"/>
      <c r="W47" s="51"/>
      <c r="X47" s="51"/>
      <c r="Y47" s="51"/>
      <c r="Z47" s="51"/>
      <c r="AA47" s="51"/>
      <c r="AB47" s="51"/>
      <c r="AC47" s="51"/>
      <c r="AD47" s="51"/>
      <c r="AE47" s="51"/>
      <c r="AF47" s="51"/>
      <c r="AG47" s="51"/>
      <c r="AH47" s="52"/>
      <c r="AI47" s="50"/>
      <c r="AJ47" s="51"/>
      <c r="AK47" s="51"/>
      <c r="AL47" s="51"/>
      <c r="AM47" s="51"/>
      <c r="AN47" s="51"/>
      <c r="AO47" s="51"/>
      <c r="AP47" s="51"/>
      <c r="AQ47" s="51"/>
      <c r="AR47" s="51"/>
      <c r="AS47" s="51"/>
      <c r="AT47" s="51"/>
      <c r="AU47" s="51"/>
      <c r="AV47" s="51"/>
      <c r="AW47" s="51"/>
      <c r="AX47" s="51"/>
      <c r="AY47" s="52"/>
    </row>
    <row r="48" ht="12.75" customHeight="1">
      <c r="A48" s="50"/>
      <c r="B48" s="51"/>
      <c r="C48" s="51"/>
      <c r="D48" s="51"/>
      <c r="E48" s="51"/>
      <c r="F48" s="51"/>
      <c r="G48" s="51"/>
      <c r="H48" s="51"/>
      <c r="I48" s="51"/>
      <c r="J48" s="51"/>
      <c r="K48" s="51"/>
      <c r="L48" s="51"/>
      <c r="M48" s="51"/>
      <c r="N48" s="51"/>
      <c r="O48" s="51"/>
      <c r="P48" s="51"/>
      <c r="Q48" s="52"/>
      <c r="R48" s="50"/>
      <c r="S48" s="51"/>
      <c r="T48" s="51"/>
      <c r="U48" s="51"/>
      <c r="V48" s="51"/>
      <c r="W48" s="51"/>
      <c r="X48" s="51"/>
      <c r="Y48" s="51"/>
      <c r="Z48" s="51"/>
      <c r="AA48" s="51"/>
      <c r="AB48" s="51"/>
      <c r="AC48" s="51"/>
      <c r="AD48" s="51"/>
      <c r="AE48" s="51"/>
      <c r="AF48" s="51"/>
      <c r="AG48" s="51"/>
      <c r="AH48" s="52"/>
      <c r="AI48" s="50"/>
      <c r="AJ48" s="51"/>
      <c r="AK48" s="51"/>
      <c r="AL48" s="51"/>
      <c r="AM48" s="51"/>
      <c r="AN48" s="51"/>
      <c r="AO48" s="51"/>
      <c r="AP48" s="51"/>
      <c r="AQ48" s="51"/>
      <c r="AR48" s="51"/>
      <c r="AS48" s="51"/>
      <c r="AT48" s="51"/>
      <c r="AU48" s="51"/>
      <c r="AV48" s="51"/>
      <c r="AW48" s="51"/>
      <c r="AX48" s="51"/>
      <c r="AY48" s="52"/>
    </row>
    <row r="49" ht="12.75" customHeight="1">
      <c r="A49" s="50"/>
      <c r="B49" s="51"/>
      <c r="C49" s="51"/>
      <c r="D49" s="51"/>
      <c r="E49" s="51"/>
      <c r="F49" s="51"/>
      <c r="G49" s="51"/>
      <c r="H49" s="51"/>
      <c r="I49" s="51"/>
      <c r="J49" s="51"/>
      <c r="K49" s="51"/>
      <c r="L49" s="51"/>
      <c r="M49" s="51"/>
      <c r="N49" s="51"/>
      <c r="O49" s="51"/>
      <c r="P49" s="51"/>
      <c r="Q49" s="52"/>
      <c r="R49" s="50"/>
      <c r="S49" s="51"/>
      <c r="T49" s="51"/>
      <c r="U49" s="51"/>
      <c r="V49" s="51"/>
      <c r="W49" s="51"/>
      <c r="X49" s="51"/>
      <c r="Y49" s="51"/>
      <c r="Z49" s="51"/>
      <c r="AA49" s="51"/>
      <c r="AB49" s="51"/>
      <c r="AC49" s="51"/>
      <c r="AD49" s="51"/>
      <c r="AE49" s="51"/>
      <c r="AF49" s="51"/>
      <c r="AG49" s="51"/>
      <c r="AH49" s="52"/>
      <c r="AI49" s="50"/>
      <c r="AJ49" s="51"/>
      <c r="AK49" s="51"/>
      <c r="AL49" s="51"/>
      <c r="AM49" s="51"/>
      <c r="AN49" s="51"/>
      <c r="AO49" s="51"/>
      <c r="AP49" s="51"/>
      <c r="AQ49" s="51"/>
      <c r="AR49" s="51"/>
      <c r="AS49" s="51"/>
      <c r="AT49" s="51"/>
      <c r="AU49" s="51"/>
      <c r="AV49" s="51"/>
      <c r="AW49" s="51"/>
      <c r="AX49" s="51"/>
      <c r="AY49" s="52"/>
    </row>
    <row r="50" ht="12.75" customHeight="1">
      <c r="A50" s="50"/>
      <c r="B50" s="51"/>
      <c r="C50" s="51"/>
      <c r="D50" s="51"/>
      <c r="E50" s="51"/>
      <c r="F50" s="51"/>
      <c r="G50" s="51"/>
      <c r="H50" s="51"/>
      <c r="I50" s="51"/>
      <c r="J50" s="51"/>
      <c r="K50" s="51"/>
      <c r="L50" s="51"/>
      <c r="M50" s="51"/>
      <c r="N50" s="51"/>
      <c r="O50" s="51"/>
      <c r="P50" s="51"/>
      <c r="Q50" s="52"/>
      <c r="R50" s="50"/>
      <c r="S50" s="51"/>
      <c r="T50" s="51"/>
      <c r="U50" s="51"/>
      <c r="V50" s="51"/>
      <c r="W50" s="51"/>
      <c r="X50" s="51"/>
      <c r="Y50" s="51"/>
      <c r="Z50" s="51"/>
      <c r="AA50" s="51"/>
      <c r="AB50" s="51"/>
      <c r="AC50" s="51"/>
      <c r="AD50" s="51"/>
      <c r="AE50" s="51"/>
      <c r="AF50" s="51"/>
      <c r="AG50" s="51"/>
      <c r="AH50" s="52"/>
      <c r="AI50" s="50"/>
      <c r="AJ50" s="51"/>
      <c r="AK50" s="51"/>
      <c r="AL50" s="51"/>
      <c r="AM50" s="51"/>
      <c r="AN50" s="51"/>
      <c r="AO50" s="51"/>
      <c r="AP50" s="51"/>
      <c r="AQ50" s="51"/>
      <c r="AR50" s="51"/>
      <c r="AS50" s="51"/>
      <c r="AT50" s="51"/>
      <c r="AU50" s="51"/>
      <c r="AV50" s="51"/>
      <c r="AW50" s="51"/>
      <c r="AX50" s="51"/>
      <c r="AY50" s="52"/>
    </row>
    <row r="51" ht="12.75" customHeight="1">
      <c r="A51" s="50"/>
      <c r="B51" s="51"/>
      <c r="C51" s="51"/>
      <c r="D51" s="51"/>
      <c r="E51" s="51"/>
      <c r="F51" s="51"/>
      <c r="G51" s="51"/>
      <c r="H51" s="51"/>
      <c r="I51" s="51"/>
      <c r="J51" s="51"/>
      <c r="K51" s="51"/>
      <c r="L51" s="51"/>
      <c r="M51" s="51"/>
      <c r="N51" s="51"/>
      <c r="O51" s="51"/>
      <c r="P51" s="51"/>
      <c r="Q51" s="52"/>
      <c r="R51" s="50"/>
      <c r="S51" s="51"/>
      <c r="T51" s="51"/>
      <c r="U51" s="51"/>
      <c r="V51" s="51"/>
      <c r="W51" s="51"/>
      <c r="X51" s="51"/>
      <c r="Y51" s="51"/>
      <c r="Z51" s="51"/>
      <c r="AA51" s="51"/>
      <c r="AB51" s="51"/>
      <c r="AC51" s="51"/>
      <c r="AD51" s="51"/>
      <c r="AE51" s="51"/>
      <c r="AF51" s="51"/>
      <c r="AG51" s="51"/>
      <c r="AH51" s="52"/>
      <c r="AI51" s="50"/>
      <c r="AJ51" s="51"/>
      <c r="AK51" s="51"/>
      <c r="AL51" s="51"/>
      <c r="AM51" s="51"/>
      <c r="AN51" s="51"/>
      <c r="AO51" s="51"/>
      <c r="AP51" s="51"/>
      <c r="AQ51" s="51"/>
      <c r="AR51" s="51"/>
      <c r="AS51" s="51"/>
      <c r="AT51" s="51"/>
      <c r="AU51" s="51"/>
      <c r="AV51" s="51"/>
      <c r="AW51" s="51"/>
      <c r="AX51" s="51"/>
      <c r="AY51" s="52"/>
    </row>
    <row r="52" ht="12.75" customHeight="1">
      <c r="A52" s="50"/>
      <c r="B52" s="51"/>
      <c r="C52" s="51"/>
      <c r="D52" s="51"/>
      <c r="E52" s="51"/>
      <c r="F52" s="51"/>
      <c r="G52" s="51"/>
      <c r="H52" s="51"/>
      <c r="I52" s="51"/>
      <c r="J52" s="51"/>
      <c r="K52" s="51"/>
      <c r="L52" s="51"/>
      <c r="M52" s="51"/>
      <c r="N52" s="51"/>
      <c r="O52" s="51"/>
      <c r="P52" s="51"/>
      <c r="Q52" s="52"/>
      <c r="R52" s="50"/>
      <c r="S52" s="51"/>
      <c r="T52" s="51"/>
      <c r="U52" s="51"/>
      <c r="V52" s="51"/>
      <c r="W52" s="51"/>
      <c r="X52" s="51"/>
      <c r="Y52" s="51"/>
      <c r="Z52" s="51"/>
      <c r="AA52" s="51"/>
      <c r="AB52" s="51"/>
      <c r="AC52" s="51"/>
      <c r="AD52" s="51"/>
      <c r="AE52" s="51"/>
      <c r="AF52" s="51"/>
      <c r="AG52" s="51"/>
      <c r="AH52" s="52"/>
      <c r="AI52" s="50"/>
      <c r="AJ52" s="51"/>
      <c r="AK52" s="51"/>
      <c r="AL52" s="51"/>
      <c r="AM52" s="51"/>
      <c r="AN52" s="51"/>
      <c r="AO52" s="51"/>
      <c r="AP52" s="51"/>
      <c r="AQ52" s="51"/>
      <c r="AR52" s="51"/>
      <c r="AS52" s="51"/>
      <c r="AT52" s="51"/>
      <c r="AU52" s="51"/>
      <c r="AV52" s="51"/>
      <c r="AW52" s="51"/>
      <c r="AX52" s="51"/>
      <c r="AY52" s="52"/>
    </row>
    <row r="53" ht="12.75" customHeight="1">
      <c r="A53" s="50"/>
      <c r="B53" s="51"/>
      <c r="C53" s="51"/>
      <c r="D53" s="51"/>
      <c r="E53" s="51"/>
      <c r="F53" s="51"/>
      <c r="G53" s="51"/>
      <c r="H53" s="51"/>
      <c r="I53" s="51"/>
      <c r="J53" s="51"/>
      <c r="K53" s="51"/>
      <c r="L53" s="51"/>
      <c r="M53" s="51"/>
      <c r="N53" s="51"/>
      <c r="O53" s="51"/>
      <c r="P53" s="51"/>
      <c r="Q53" s="52"/>
      <c r="R53" s="50"/>
      <c r="S53" s="51"/>
      <c r="T53" s="51"/>
      <c r="U53" s="51"/>
      <c r="V53" s="51"/>
      <c r="W53" s="51"/>
      <c r="X53" s="51"/>
      <c r="Y53" s="51"/>
      <c r="Z53" s="51"/>
      <c r="AA53" s="51"/>
      <c r="AB53" s="51"/>
      <c r="AC53" s="51"/>
      <c r="AD53" s="51"/>
      <c r="AE53" s="51"/>
      <c r="AF53" s="51"/>
      <c r="AG53" s="51"/>
      <c r="AH53" s="52"/>
      <c r="AI53" s="50"/>
      <c r="AJ53" s="51"/>
      <c r="AK53" s="51"/>
      <c r="AL53" s="51"/>
      <c r="AM53" s="51"/>
      <c r="AN53" s="51"/>
      <c r="AO53" s="51"/>
      <c r="AP53" s="51"/>
      <c r="AQ53" s="51"/>
      <c r="AR53" s="51"/>
      <c r="AS53" s="51"/>
      <c r="AT53" s="51"/>
      <c r="AU53" s="51"/>
      <c r="AV53" s="51"/>
      <c r="AW53" s="51"/>
      <c r="AX53" s="51"/>
      <c r="AY53" s="52"/>
    </row>
    <row r="54" ht="12.75" customHeight="1">
      <c r="A54" s="50"/>
      <c r="B54" s="51"/>
      <c r="C54" s="51"/>
      <c r="D54" s="51"/>
      <c r="E54" s="51"/>
      <c r="F54" s="51"/>
      <c r="G54" s="51"/>
      <c r="H54" s="51"/>
      <c r="I54" s="51"/>
      <c r="J54" s="51"/>
      <c r="K54" s="51"/>
      <c r="L54" s="51"/>
      <c r="M54" s="51"/>
      <c r="N54" s="51"/>
      <c r="O54" s="51"/>
      <c r="P54" s="51"/>
      <c r="Q54" s="52"/>
      <c r="R54" s="50"/>
      <c r="S54" s="51"/>
      <c r="T54" s="51"/>
      <c r="U54" s="51"/>
      <c r="V54" s="51"/>
      <c r="W54" s="51"/>
      <c r="X54" s="51"/>
      <c r="Y54" s="51"/>
      <c r="Z54" s="51"/>
      <c r="AA54" s="51"/>
      <c r="AB54" s="51"/>
      <c r="AC54" s="51"/>
      <c r="AD54" s="51"/>
      <c r="AE54" s="51"/>
      <c r="AF54" s="51"/>
      <c r="AG54" s="51"/>
      <c r="AH54" s="52"/>
      <c r="AI54" s="50"/>
      <c r="AJ54" s="51"/>
      <c r="AK54" s="51"/>
      <c r="AL54" s="51"/>
      <c r="AM54" s="51"/>
      <c r="AN54" s="51"/>
      <c r="AO54" s="51"/>
      <c r="AP54" s="51"/>
      <c r="AQ54" s="51"/>
      <c r="AR54" s="51"/>
      <c r="AS54" s="51"/>
      <c r="AT54" s="51"/>
      <c r="AU54" s="51"/>
      <c r="AV54" s="51"/>
      <c r="AW54" s="51"/>
      <c r="AX54" s="51"/>
      <c r="AY54" s="52"/>
    </row>
    <row r="55" ht="12.75" customHeight="1">
      <c r="A55" s="50"/>
      <c r="B55" s="51"/>
      <c r="C55" s="51"/>
      <c r="D55" s="51"/>
      <c r="E55" s="51"/>
      <c r="F55" s="51"/>
      <c r="G55" s="51"/>
      <c r="H55" s="51"/>
      <c r="I55" s="51"/>
      <c r="J55" s="51"/>
      <c r="K55" s="51"/>
      <c r="L55" s="51"/>
      <c r="M55" s="51"/>
      <c r="N55" s="51"/>
      <c r="O55" s="51"/>
      <c r="P55" s="51"/>
      <c r="Q55" s="52"/>
      <c r="R55" s="50"/>
      <c r="S55" s="51"/>
      <c r="T55" s="51"/>
      <c r="U55" s="51"/>
      <c r="V55" s="51"/>
      <c r="W55" s="51"/>
      <c r="X55" s="51"/>
      <c r="Y55" s="51"/>
      <c r="Z55" s="51"/>
      <c r="AA55" s="51"/>
      <c r="AB55" s="51"/>
      <c r="AC55" s="51"/>
      <c r="AD55" s="51"/>
      <c r="AE55" s="51"/>
      <c r="AF55" s="51"/>
      <c r="AG55" s="51"/>
      <c r="AH55" s="52"/>
      <c r="AI55" s="50"/>
      <c r="AJ55" s="51"/>
      <c r="AK55" s="51"/>
      <c r="AL55" s="51"/>
      <c r="AM55" s="51"/>
      <c r="AN55" s="51"/>
      <c r="AO55" s="51"/>
      <c r="AP55" s="51"/>
      <c r="AQ55" s="51"/>
      <c r="AR55" s="51"/>
      <c r="AS55" s="51"/>
      <c r="AT55" s="51"/>
      <c r="AU55" s="51"/>
      <c r="AV55" s="51"/>
      <c r="AW55" s="51"/>
      <c r="AX55" s="51"/>
      <c r="AY55" s="52"/>
    </row>
    <row r="56" ht="12.75" customHeight="1">
      <c r="A56" s="50"/>
      <c r="B56" s="51"/>
      <c r="C56" s="51"/>
      <c r="D56" s="51"/>
      <c r="E56" s="51"/>
      <c r="F56" s="51"/>
      <c r="G56" s="51"/>
      <c r="H56" s="51"/>
      <c r="I56" s="51"/>
      <c r="J56" s="51"/>
      <c r="K56" s="51"/>
      <c r="L56" s="51"/>
      <c r="M56" s="51"/>
      <c r="N56" s="51"/>
      <c r="O56" s="51"/>
      <c r="P56" s="51"/>
      <c r="Q56" s="52"/>
      <c r="R56" s="50"/>
      <c r="S56" s="51"/>
      <c r="T56" s="51"/>
      <c r="U56" s="51"/>
      <c r="V56" s="51"/>
      <c r="W56" s="51"/>
      <c r="X56" s="51"/>
      <c r="Y56" s="51"/>
      <c r="Z56" s="51"/>
      <c r="AA56" s="51"/>
      <c r="AB56" s="51"/>
      <c r="AC56" s="51"/>
      <c r="AD56" s="51"/>
      <c r="AE56" s="51"/>
      <c r="AF56" s="51"/>
      <c r="AG56" s="51"/>
      <c r="AH56" s="52"/>
      <c r="AI56" s="50"/>
      <c r="AJ56" s="51"/>
      <c r="AK56" s="51"/>
      <c r="AL56" s="51"/>
      <c r="AM56" s="51"/>
      <c r="AN56" s="51"/>
      <c r="AO56" s="51"/>
      <c r="AP56" s="51"/>
      <c r="AQ56" s="51"/>
      <c r="AR56" s="51"/>
      <c r="AS56" s="51"/>
      <c r="AT56" s="51"/>
      <c r="AU56" s="51"/>
      <c r="AV56" s="51"/>
      <c r="AW56" s="51"/>
      <c r="AX56" s="51"/>
      <c r="AY56" s="52"/>
    </row>
    <row r="57" ht="12.75" customHeight="1">
      <c r="A57" s="50"/>
      <c r="B57" s="51"/>
      <c r="C57" s="51"/>
      <c r="D57" s="51"/>
      <c r="E57" s="51"/>
      <c r="F57" s="51"/>
      <c r="G57" s="51"/>
      <c r="H57" s="51"/>
      <c r="I57" s="51"/>
      <c r="J57" s="51"/>
      <c r="K57" s="51"/>
      <c r="L57" s="51"/>
      <c r="M57" s="51"/>
      <c r="N57" s="51"/>
      <c r="O57" s="51"/>
      <c r="P57" s="51"/>
      <c r="Q57" s="52"/>
      <c r="R57" s="50"/>
      <c r="S57" s="51"/>
      <c r="T57" s="51"/>
      <c r="U57" s="51"/>
      <c r="V57" s="51"/>
      <c r="W57" s="51"/>
      <c r="X57" s="51"/>
      <c r="Y57" s="51"/>
      <c r="Z57" s="51"/>
      <c r="AA57" s="51"/>
      <c r="AB57" s="51"/>
      <c r="AC57" s="51"/>
      <c r="AD57" s="51"/>
      <c r="AE57" s="51"/>
      <c r="AF57" s="51"/>
      <c r="AG57" s="51"/>
      <c r="AH57" s="52"/>
      <c r="AI57" s="50"/>
      <c r="AJ57" s="51"/>
      <c r="AK57" s="51"/>
      <c r="AL57" s="51"/>
      <c r="AM57" s="51"/>
      <c r="AN57" s="51"/>
      <c r="AO57" s="51"/>
      <c r="AP57" s="51"/>
      <c r="AQ57" s="51"/>
      <c r="AR57" s="51"/>
      <c r="AS57" s="51"/>
      <c r="AT57" s="51"/>
      <c r="AU57" s="51"/>
      <c r="AV57" s="51"/>
      <c r="AW57" s="51"/>
      <c r="AX57" s="51"/>
      <c r="AY57" s="52"/>
    </row>
    <row r="58" ht="12.75" customHeight="1">
      <c r="A58" s="55"/>
      <c r="B58" s="56"/>
      <c r="C58" s="56"/>
      <c r="D58" s="56"/>
      <c r="E58" s="56"/>
      <c r="F58" s="56"/>
      <c r="G58" s="56"/>
      <c r="H58" s="56"/>
      <c r="I58" s="56"/>
      <c r="J58" s="56"/>
      <c r="K58" s="56"/>
      <c r="L58" s="56"/>
      <c r="M58" s="56"/>
      <c r="N58" s="56"/>
      <c r="O58" s="56"/>
      <c r="P58" s="56"/>
      <c r="Q58" s="57"/>
      <c r="R58" s="55"/>
      <c r="S58" s="56"/>
      <c r="T58" s="56"/>
      <c r="U58" s="56"/>
      <c r="V58" s="56"/>
      <c r="W58" s="56"/>
      <c r="X58" s="56"/>
      <c r="Y58" s="56"/>
      <c r="Z58" s="56"/>
      <c r="AA58" s="56"/>
      <c r="AB58" s="56"/>
      <c r="AC58" s="56"/>
      <c r="AD58" s="56"/>
      <c r="AE58" s="56"/>
      <c r="AF58" s="56"/>
      <c r="AG58" s="56"/>
      <c r="AH58" s="57"/>
      <c r="AI58" s="55"/>
      <c r="AJ58" s="56"/>
      <c r="AK58" s="56"/>
      <c r="AL58" s="56"/>
      <c r="AM58" s="56"/>
      <c r="AN58" s="56"/>
      <c r="AO58" s="56"/>
      <c r="AP58" s="56"/>
      <c r="AQ58" s="56"/>
      <c r="AR58" s="56"/>
      <c r="AS58" s="56"/>
      <c r="AT58" s="56"/>
      <c r="AU58" s="56"/>
      <c r="AV58" s="56"/>
      <c r="AW58" s="56"/>
      <c r="AX58" s="56"/>
      <c r="AY58" s="57"/>
    </row>
    <row r="59" ht="12.75" customHeight="1">
      <c r="A59" s="46"/>
      <c r="B59" s="47"/>
      <c r="C59" s="47"/>
      <c r="D59" s="47"/>
      <c r="E59" s="47"/>
      <c r="F59" s="47"/>
      <c r="G59" s="47"/>
      <c r="H59" s="47"/>
      <c r="I59" s="47"/>
      <c r="J59" s="47"/>
      <c r="K59" s="47"/>
      <c r="L59" s="47"/>
      <c r="M59" s="47"/>
      <c r="N59" s="47"/>
      <c r="O59" s="47"/>
      <c r="P59" s="47"/>
      <c r="Q59" s="48"/>
      <c r="R59" s="46"/>
      <c r="S59" s="47"/>
      <c r="T59" s="47"/>
      <c r="U59" s="47"/>
      <c r="V59" s="47"/>
      <c r="W59" s="47"/>
      <c r="X59" s="47"/>
      <c r="Y59" s="47"/>
      <c r="Z59" s="47"/>
      <c r="AA59" s="47"/>
      <c r="AB59" s="47"/>
      <c r="AC59" s="47"/>
      <c r="AD59" s="47"/>
      <c r="AE59" s="47"/>
      <c r="AF59" s="47"/>
      <c r="AG59" s="47"/>
      <c r="AH59" s="48"/>
      <c r="AI59" s="46"/>
      <c r="AJ59" s="47"/>
      <c r="AK59" s="47"/>
      <c r="AL59" s="47"/>
      <c r="AM59" s="47"/>
      <c r="AN59" s="47"/>
      <c r="AO59" s="47"/>
      <c r="AP59" s="47"/>
      <c r="AQ59" s="47"/>
      <c r="AR59" s="47"/>
      <c r="AS59" s="47"/>
      <c r="AT59" s="47"/>
      <c r="AU59" s="47"/>
      <c r="AV59" s="47"/>
      <c r="AW59" s="47"/>
      <c r="AX59" s="47"/>
      <c r="AY59" s="48"/>
    </row>
    <row r="60" ht="12.75" customHeight="1">
      <c r="A60" s="50"/>
      <c r="B60" s="51"/>
      <c r="C60" s="51"/>
      <c r="D60" s="51"/>
      <c r="E60" s="51"/>
      <c r="F60" s="51"/>
      <c r="G60" s="51"/>
      <c r="H60" s="51"/>
      <c r="I60" s="51"/>
      <c r="J60" s="51"/>
      <c r="K60" s="51"/>
      <c r="L60" s="51"/>
      <c r="M60" s="51"/>
      <c r="N60" s="51"/>
      <c r="O60" s="51"/>
      <c r="P60" s="51"/>
      <c r="Q60" s="52"/>
      <c r="R60" s="50"/>
      <c r="S60" s="51"/>
      <c r="T60" s="51"/>
      <c r="U60" s="51"/>
      <c r="V60" s="51"/>
      <c r="W60" s="51"/>
      <c r="X60" s="51"/>
      <c r="Y60" s="51"/>
      <c r="Z60" s="51"/>
      <c r="AA60" s="51"/>
      <c r="AB60" s="51"/>
      <c r="AC60" s="51"/>
      <c r="AD60" s="51"/>
      <c r="AE60" s="51"/>
      <c r="AF60" s="51"/>
      <c r="AG60" s="51"/>
      <c r="AH60" s="52"/>
      <c r="AI60" s="50"/>
      <c r="AJ60" s="51"/>
      <c r="AK60" s="51"/>
      <c r="AL60" s="51"/>
      <c r="AM60" s="51"/>
      <c r="AN60" s="51"/>
      <c r="AO60" s="51"/>
      <c r="AP60" s="51"/>
      <c r="AQ60" s="51"/>
      <c r="AR60" s="51"/>
      <c r="AS60" s="51"/>
      <c r="AT60" s="51"/>
      <c r="AU60" s="51"/>
      <c r="AV60" s="51"/>
      <c r="AW60" s="51"/>
      <c r="AX60" s="51"/>
      <c r="AY60" s="52"/>
    </row>
    <row r="61" ht="12.75" customHeight="1">
      <c r="A61" s="50"/>
      <c r="B61" s="51"/>
      <c r="C61" s="51"/>
      <c r="D61" s="51"/>
      <c r="E61" s="51"/>
      <c r="F61" s="51"/>
      <c r="G61" s="51"/>
      <c r="H61" s="51"/>
      <c r="I61" s="51"/>
      <c r="J61" s="51"/>
      <c r="K61" s="51"/>
      <c r="L61" s="51"/>
      <c r="M61" s="51"/>
      <c r="N61" s="51"/>
      <c r="O61" s="51"/>
      <c r="P61" s="51"/>
      <c r="Q61" s="52"/>
      <c r="R61" s="50"/>
      <c r="S61" s="51"/>
      <c r="T61" s="51"/>
      <c r="U61" s="51"/>
      <c r="V61" s="51"/>
      <c r="W61" s="51"/>
      <c r="X61" s="51"/>
      <c r="Y61" s="51"/>
      <c r="Z61" s="51"/>
      <c r="AA61" s="51"/>
      <c r="AB61" s="51"/>
      <c r="AC61" s="51"/>
      <c r="AD61" s="51"/>
      <c r="AE61" s="51"/>
      <c r="AF61" s="51"/>
      <c r="AG61" s="51"/>
      <c r="AH61" s="52"/>
      <c r="AI61" s="50"/>
      <c r="AJ61" s="51"/>
      <c r="AK61" s="51"/>
      <c r="AL61" s="51"/>
      <c r="AM61" s="51"/>
      <c r="AN61" s="51"/>
      <c r="AO61" s="51"/>
      <c r="AP61" s="51"/>
      <c r="AQ61" s="51"/>
      <c r="AR61" s="51"/>
      <c r="AS61" s="51"/>
      <c r="AT61" s="51"/>
      <c r="AU61" s="51"/>
      <c r="AV61" s="51"/>
      <c r="AW61" s="51"/>
      <c r="AX61" s="51"/>
      <c r="AY61" s="52"/>
    </row>
    <row r="62" ht="12.75" customHeight="1">
      <c r="A62" s="50"/>
      <c r="B62" s="51"/>
      <c r="C62" s="51"/>
      <c r="D62" s="51"/>
      <c r="E62" s="51"/>
      <c r="F62" s="51"/>
      <c r="G62" s="51"/>
      <c r="H62" s="51"/>
      <c r="I62" s="51"/>
      <c r="J62" s="51"/>
      <c r="K62" s="51"/>
      <c r="L62" s="51"/>
      <c r="M62" s="51"/>
      <c r="N62" s="51"/>
      <c r="O62" s="51"/>
      <c r="P62" s="51"/>
      <c r="Q62" s="52"/>
      <c r="R62" s="50"/>
      <c r="S62" s="51"/>
      <c r="T62" s="51"/>
      <c r="U62" s="51"/>
      <c r="V62" s="51"/>
      <c r="W62" s="51"/>
      <c r="X62" s="51"/>
      <c r="Y62" s="51"/>
      <c r="Z62" s="51"/>
      <c r="AA62" s="51"/>
      <c r="AB62" s="51"/>
      <c r="AC62" s="51"/>
      <c r="AD62" s="51"/>
      <c r="AE62" s="51"/>
      <c r="AF62" s="51"/>
      <c r="AG62" s="51"/>
      <c r="AH62" s="52"/>
      <c r="AI62" s="50"/>
      <c r="AJ62" s="51"/>
      <c r="AK62" s="51"/>
      <c r="AL62" s="51"/>
      <c r="AM62" s="51"/>
      <c r="AN62" s="51"/>
      <c r="AO62" s="51"/>
      <c r="AP62" s="51"/>
      <c r="AQ62" s="51"/>
      <c r="AR62" s="51"/>
      <c r="AS62" s="51"/>
      <c r="AT62" s="51"/>
      <c r="AU62" s="51"/>
      <c r="AV62" s="51"/>
      <c r="AW62" s="51"/>
      <c r="AX62" s="51"/>
      <c r="AY62" s="52"/>
    </row>
    <row r="63" ht="12.75" customHeight="1">
      <c r="A63" s="50"/>
      <c r="B63" s="51"/>
      <c r="C63" s="51"/>
      <c r="D63" s="51"/>
      <c r="E63" s="51"/>
      <c r="F63" s="51"/>
      <c r="G63" s="51"/>
      <c r="H63" s="51"/>
      <c r="I63" s="51"/>
      <c r="J63" s="51"/>
      <c r="K63" s="51"/>
      <c r="L63" s="51"/>
      <c r="M63" s="51"/>
      <c r="N63" s="51"/>
      <c r="O63" s="51"/>
      <c r="P63" s="51"/>
      <c r="Q63" s="52"/>
      <c r="R63" s="50"/>
      <c r="S63" s="51"/>
      <c r="T63" s="51"/>
      <c r="U63" s="51"/>
      <c r="V63" s="51"/>
      <c r="W63" s="51"/>
      <c r="X63" s="51"/>
      <c r="Y63" s="51"/>
      <c r="Z63" s="51"/>
      <c r="AA63" s="51"/>
      <c r="AB63" s="51"/>
      <c r="AC63" s="51"/>
      <c r="AD63" s="51"/>
      <c r="AE63" s="51"/>
      <c r="AF63" s="51"/>
      <c r="AG63" s="51"/>
      <c r="AH63" s="52"/>
      <c r="AI63" s="50"/>
      <c r="AJ63" s="51"/>
      <c r="AK63" s="51"/>
      <c r="AL63" s="51"/>
      <c r="AM63" s="51"/>
      <c r="AN63" s="51"/>
      <c r="AO63" s="51"/>
      <c r="AP63" s="51"/>
      <c r="AQ63" s="51"/>
      <c r="AR63" s="51"/>
      <c r="AS63" s="51"/>
      <c r="AT63" s="51"/>
      <c r="AU63" s="51"/>
      <c r="AV63" s="51"/>
      <c r="AW63" s="51"/>
      <c r="AX63" s="51"/>
      <c r="AY63" s="52"/>
    </row>
    <row r="64" ht="12.75" customHeight="1">
      <c r="A64" s="50"/>
      <c r="B64" s="51"/>
      <c r="C64" s="51"/>
      <c r="D64" s="51"/>
      <c r="E64" s="51"/>
      <c r="F64" s="51"/>
      <c r="G64" s="51"/>
      <c r="H64" s="51"/>
      <c r="I64" s="51"/>
      <c r="J64" s="51"/>
      <c r="K64" s="51"/>
      <c r="L64" s="51"/>
      <c r="M64" s="51"/>
      <c r="N64" s="51"/>
      <c r="O64" s="51"/>
      <c r="P64" s="51"/>
      <c r="Q64" s="52"/>
      <c r="R64" s="50"/>
      <c r="S64" s="51"/>
      <c r="T64" s="51"/>
      <c r="U64" s="51"/>
      <c r="V64" s="51"/>
      <c r="W64" s="51"/>
      <c r="X64" s="51"/>
      <c r="Y64" s="51"/>
      <c r="Z64" s="51"/>
      <c r="AA64" s="51"/>
      <c r="AB64" s="51"/>
      <c r="AC64" s="51"/>
      <c r="AD64" s="51"/>
      <c r="AE64" s="51"/>
      <c r="AF64" s="51"/>
      <c r="AG64" s="51"/>
      <c r="AH64" s="52"/>
      <c r="AI64" s="50"/>
      <c r="AJ64" s="51"/>
      <c r="AK64" s="51"/>
      <c r="AL64" s="51"/>
      <c r="AM64" s="51"/>
      <c r="AN64" s="51"/>
      <c r="AO64" s="51"/>
      <c r="AP64" s="51"/>
      <c r="AQ64" s="51"/>
      <c r="AR64" s="51"/>
      <c r="AS64" s="51"/>
      <c r="AT64" s="51"/>
      <c r="AU64" s="51"/>
      <c r="AV64" s="51"/>
      <c r="AW64" s="51"/>
      <c r="AX64" s="51"/>
      <c r="AY64" s="52"/>
    </row>
    <row r="65" ht="12.75" customHeight="1">
      <c r="A65" s="50"/>
      <c r="B65" s="51"/>
      <c r="C65" s="51"/>
      <c r="D65" s="51"/>
      <c r="E65" s="51"/>
      <c r="F65" s="51"/>
      <c r="G65" s="51"/>
      <c r="H65" s="51"/>
      <c r="I65" s="51"/>
      <c r="J65" s="51"/>
      <c r="K65" s="51"/>
      <c r="L65" s="51"/>
      <c r="M65" s="51"/>
      <c r="N65" s="51"/>
      <c r="O65" s="51"/>
      <c r="P65" s="51"/>
      <c r="Q65" s="52"/>
      <c r="R65" s="50"/>
      <c r="S65" s="51"/>
      <c r="T65" s="51"/>
      <c r="U65" s="51"/>
      <c r="V65" s="51"/>
      <c r="W65" s="51"/>
      <c r="X65" s="51"/>
      <c r="Y65" s="51"/>
      <c r="Z65" s="51"/>
      <c r="AA65" s="51"/>
      <c r="AB65" s="51"/>
      <c r="AC65" s="51"/>
      <c r="AD65" s="51"/>
      <c r="AE65" s="51"/>
      <c r="AF65" s="51"/>
      <c r="AG65" s="51"/>
      <c r="AH65" s="52"/>
      <c r="AI65" s="50"/>
      <c r="AJ65" s="51"/>
      <c r="AK65" s="51"/>
      <c r="AL65" s="51"/>
      <c r="AM65" s="51"/>
      <c r="AN65" s="51"/>
      <c r="AO65" s="51"/>
      <c r="AP65" s="51"/>
      <c r="AQ65" s="51"/>
      <c r="AR65" s="51"/>
      <c r="AS65" s="51"/>
      <c r="AT65" s="51"/>
      <c r="AU65" s="51"/>
      <c r="AV65" s="51"/>
      <c r="AW65" s="51"/>
      <c r="AX65" s="51"/>
      <c r="AY65" s="52"/>
    </row>
    <row r="66" ht="12.75" customHeight="1">
      <c r="A66" s="50"/>
      <c r="B66" s="51"/>
      <c r="C66" s="51"/>
      <c r="D66" s="51"/>
      <c r="E66" s="51"/>
      <c r="F66" s="51"/>
      <c r="G66" s="51"/>
      <c r="H66" s="51"/>
      <c r="I66" s="51"/>
      <c r="J66" s="51"/>
      <c r="K66" s="51"/>
      <c r="L66" s="51"/>
      <c r="M66" s="51"/>
      <c r="N66" s="51"/>
      <c r="O66" s="51"/>
      <c r="P66" s="51"/>
      <c r="Q66" s="52"/>
      <c r="R66" s="50"/>
      <c r="S66" s="51"/>
      <c r="T66" s="51"/>
      <c r="U66" s="51"/>
      <c r="V66" s="51"/>
      <c r="W66" s="51"/>
      <c r="X66" s="51"/>
      <c r="Y66" s="51"/>
      <c r="Z66" s="51"/>
      <c r="AA66" s="51"/>
      <c r="AB66" s="51"/>
      <c r="AC66" s="51"/>
      <c r="AD66" s="51"/>
      <c r="AE66" s="51"/>
      <c r="AF66" s="51"/>
      <c r="AG66" s="51"/>
      <c r="AH66" s="52"/>
      <c r="AI66" s="50"/>
      <c r="AJ66" s="51"/>
      <c r="AK66" s="51"/>
      <c r="AL66" s="51"/>
      <c r="AM66" s="51"/>
      <c r="AN66" s="51"/>
      <c r="AO66" s="51"/>
      <c r="AP66" s="51"/>
      <c r="AQ66" s="51"/>
      <c r="AR66" s="51"/>
      <c r="AS66" s="51"/>
      <c r="AT66" s="51"/>
      <c r="AU66" s="51"/>
      <c r="AV66" s="51"/>
      <c r="AW66" s="51"/>
      <c r="AX66" s="51"/>
      <c r="AY66" s="52"/>
    </row>
    <row r="67" ht="12.75" customHeight="1">
      <c r="A67" s="50"/>
      <c r="B67" s="51"/>
      <c r="C67" s="51"/>
      <c r="D67" s="51"/>
      <c r="E67" s="51"/>
      <c r="F67" s="51"/>
      <c r="G67" s="51"/>
      <c r="H67" s="51"/>
      <c r="I67" s="51"/>
      <c r="J67" s="51"/>
      <c r="K67" s="51"/>
      <c r="L67" s="51"/>
      <c r="M67" s="51"/>
      <c r="N67" s="51"/>
      <c r="O67" s="51"/>
      <c r="P67" s="51"/>
      <c r="Q67" s="52"/>
      <c r="R67" s="50"/>
      <c r="S67" s="51"/>
      <c r="T67" s="51"/>
      <c r="U67" s="51"/>
      <c r="V67" s="51"/>
      <c r="W67" s="51"/>
      <c r="X67" s="51"/>
      <c r="Y67" s="51"/>
      <c r="Z67" s="51"/>
      <c r="AA67" s="51"/>
      <c r="AB67" s="51"/>
      <c r="AC67" s="51"/>
      <c r="AD67" s="51"/>
      <c r="AE67" s="51"/>
      <c r="AF67" s="51"/>
      <c r="AG67" s="51"/>
      <c r="AH67" s="52"/>
      <c r="AI67" s="50"/>
      <c r="AJ67" s="51"/>
      <c r="AK67" s="51"/>
      <c r="AL67" s="51"/>
      <c r="AM67" s="51"/>
      <c r="AN67" s="51"/>
      <c r="AO67" s="51"/>
      <c r="AP67" s="51"/>
      <c r="AQ67" s="51"/>
      <c r="AR67" s="51"/>
      <c r="AS67" s="51"/>
      <c r="AT67" s="51"/>
      <c r="AU67" s="51"/>
      <c r="AV67" s="51"/>
      <c r="AW67" s="51"/>
      <c r="AX67" s="51"/>
      <c r="AY67" s="52"/>
    </row>
    <row r="68" ht="12.75" customHeight="1">
      <c r="A68" s="50"/>
      <c r="B68" s="51"/>
      <c r="C68" s="51"/>
      <c r="D68" s="51"/>
      <c r="E68" s="51"/>
      <c r="F68" s="51"/>
      <c r="G68" s="51"/>
      <c r="H68" s="51"/>
      <c r="I68" s="51"/>
      <c r="J68" s="51"/>
      <c r="K68" s="51"/>
      <c r="L68" s="51"/>
      <c r="M68" s="51"/>
      <c r="N68" s="51"/>
      <c r="O68" s="51"/>
      <c r="P68" s="51"/>
      <c r="Q68" s="52"/>
      <c r="R68" s="50"/>
      <c r="S68" s="51"/>
      <c r="T68" s="51"/>
      <c r="U68" s="51"/>
      <c r="V68" s="51"/>
      <c r="W68" s="51"/>
      <c r="X68" s="51"/>
      <c r="Y68" s="51"/>
      <c r="Z68" s="51"/>
      <c r="AA68" s="51"/>
      <c r="AB68" s="51"/>
      <c r="AC68" s="51"/>
      <c r="AD68" s="51"/>
      <c r="AE68" s="51"/>
      <c r="AF68" s="51"/>
      <c r="AG68" s="51"/>
      <c r="AH68" s="52"/>
      <c r="AI68" s="50"/>
      <c r="AJ68" s="51"/>
      <c r="AK68" s="51"/>
      <c r="AL68" s="51"/>
      <c r="AM68" s="51"/>
      <c r="AN68" s="51"/>
      <c r="AO68" s="51"/>
      <c r="AP68" s="51"/>
      <c r="AQ68" s="51"/>
      <c r="AR68" s="51"/>
      <c r="AS68" s="51"/>
      <c r="AT68" s="51"/>
      <c r="AU68" s="51"/>
      <c r="AV68" s="51"/>
      <c r="AW68" s="51"/>
      <c r="AX68" s="51"/>
      <c r="AY68" s="52"/>
    </row>
    <row r="69" ht="12.75" customHeight="1">
      <c r="A69" s="50"/>
      <c r="B69" s="51"/>
      <c r="C69" s="51"/>
      <c r="D69" s="51"/>
      <c r="E69" s="51"/>
      <c r="F69" s="51"/>
      <c r="G69" s="51"/>
      <c r="H69" s="51"/>
      <c r="I69" s="51"/>
      <c r="J69" s="51"/>
      <c r="K69" s="51"/>
      <c r="L69" s="51"/>
      <c r="M69" s="51"/>
      <c r="N69" s="51"/>
      <c r="O69" s="51"/>
      <c r="P69" s="51"/>
      <c r="Q69" s="52"/>
      <c r="R69" s="50"/>
      <c r="S69" s="51"/>
      <c r="T69" s="51"/>
      <c r="U69" s="51"/>
      <c r="V69" s="51"/>
      <c r="W69" s="51"/>
      <c r="X69" s="51"/>
      <c r="Y69" s="51"/>
      <c r="Z69" s="51"/>
      <c r="AA69" s="51"/>
      <c r="AB69" s="51"/>
      <c r="AC69" s="51"/>
      <c r="AD69" s="51"/>
      <c r="AE69" s="51"/>
      <c r="AF69" s="51"/>
      <c r="AG69" s="51"/>
      <c r="AH69" s="52"/>
      <c r="AI69" s="50"/>
      <c r="AJ69" s="51"/>
      <c r="AK69" s="51"/>
      <c r="AL69" s="51"/>
      <c r="AM69" s="51"/>
      <c r="AN69" s="51"/>
      <c r="AO69" s="51"/>
      <c r="AP69" s="51"/>
      <c r="AQ69" s="51"/>
      <c r="AR69" s="51"/>
      <c r="AS69" s="51"/>
      <c r="AT69" s="51"/>
      <c r="AU69" s="51"/>
      <c r="AV69" s="51"/>
      <c r="AW69" s="51"/>
      <c r="AX69" s="51"/>
      <c r="AY69" s="52"/>
    </row>
    <row r="70" ht="12.75" customHeight="1">
      <c r="A70" s="50"/>
      <c r="B70" s="51"/>
      <c r="C70" s="51"/>
      <c r="D70" s="51"/>
      <c r="E70" s="51"/>
      <c r="F70" s="51"/>
      <c r="G70" s="51"/>
      <c r="H70" s="51"/>
      <c r="I70" s="51"/>
      <c r="J70" s="51"/>
      <c r="K70" s="51"/>
      <c r="L70" s="51"/>
      <c r="M70" s="51"/>
      <c r="N70" s="51"/>
      <c r="O70" s="51"/>
      <c r="P70" s="51"/>
      <c r="Q70" s="52"/>
      <c r="R70" s="50"/>
      <c r="S70" s="51"/>
      <c r="T70" s="51"/>
      <c r="U70" s="51"/>
      <c r="V70" s="51"/>
      <c r="W70" s="51"/>
      <c r="X70" s="51"/>
      <c r="Y70" s="51"/>
      <c r="Z70" s="51"/>
      <c r="AA70" s="51"/>
      <c r="AB70" s="51"/>
      <c r="AC70" s="51"/>
      <c r="AD70" s="51"/>
      <c r="AE70" s="51"/>
      <c r="AF70" s="51"/>
      <c r="AG70" s="51"/>
      <c r="AH70" s="52"/>
      <c r="AI70" s="50"/>
      <c r="AJ70" s="51"/>
      <c r="AK70" s="51"/>
      <c r="AL70" s="51"/>
      <c r="AM70" s="51"/>
      <c r="AN70" s="51"/>
      <c r="AO70" s="51"/>
      <c r="AP70" s="51"/>
      <c r="AQ70" s="51"/>
      <c r="AR70" s="51"/>
      <c r="AS70" s="51"/>
      <c r="AT70" s="51"/>
      <c r="AU70" s="51"/>
      <c r="AV70" s="51"/>
      <c r="AW70" s="51"/>
      <c r="AX70" s="51"/>
      <c r="AY70" s="52"/>
    </row>
    <row r="71" ht="12.75" customHeight="1">
      <c r="A71" s="50"/>
      <c r="B71" s="51"/>
      <c r="C71" s="51"/>
      <c r="D71" s="51"/>
      <c r="E71" s="51"/>
      <c r="F71" s="51"/>
      <c r="G71" s="51"/>
      <c r="H71" s="51"/>
      <c r="I71" s="51"/>
      <c r="J71" s="51"/>
      <c r="K71" s="51"/>
      <c r="L71" s="51"/>
      <c r="M71" s="51"/>
      <c r="N71" s="51"/>
      <c r="O71" s="51"/>
      <c r="P71" s="51"/>
      <c r="Q71" s="52"/>
      <c r="R71" s="50"/>
      <c r="S71" s="51"/>
      <c r="T71" s="51"/>
      <c r="U71" s="51"/>
      <c r="V71" s="51"/>
      <c r="W71" s="51"/>
      <c r="X71" s="51"/>
      <c r="Y71" s="51"/>
      <c r="Z71" s="51"/>
      <c r="AA71" s="51"/>
      <c r="AB71" s="51"/>
      <c r="AC71" s="51"/>
      <c r="AD71" s="51"/>
      <c r="AE71" s="51"/>
      <c r="AF71" s="51"/>
      <c r="AG71" s="51"/>
      <c r="AH71" s="52"/>
      <c r="AI71" s="50"/>
      <c r="AJ71" s="51"/>
      <c r="AK71" s="51"/>
      <c r="AL71" s="51"/>
      <c r="AM71" s="51"/>
      <c r="AN71" s="51"/>
      <c r="AO71" s="51"/>
      <c r="AP71" s="51"/>
      <c r="AQ71" s="51"/>
      <c r="AR71" s="51"/>
      <c r="AS71" s="51"/>
      <c r="AT71" s="51"/>
      <c r="AU71" s="51"/>
      <c r="AV71" s="51"/>
      <c r="AW71" s="51"/>
      <c r="AX71" s="51"/>
      <c r="AY71" s="52"/>
    </row>
    <row r="72" ht="12.75" customHeight="1">
      <c r="A72" s="50"/>
      <c r="B72" s="51"/>
      <c r="C72" s="51"/>
      <c r="D72" s="51"/>
      <c r="E72" s="51"/>
      <c r="F72" s="51"/>
      <c r="G72" s="51"/>
      <c r="H72" s="51"/>
      <c r="I72" s="51"/>
      <c r="J72" s="51"/>
      <c r="K72" s="51"/>
      <c r="L72" s="51"/>
      <c r="M72" s="51"/>
      <c r="N72" s="51"/>
      <c r="O72" s="51"/>
      <c r="P72" s="51"/>
      <c r="Q72" s="52"/>
      <c r="R72" s="50"/>
      <c r="S72" s="51"/>
      <c r="T72" s="51"/>
      <c r="U72" s="51"/>
      <c r="V72" s="51"/>
      <c r="W72" s="51"/>
      <c r="X72" s="51"/>
      <c r="Y72" s="51"/>
      <c r="Z72" s="51"/>
      <c r="AA72" s="51"/>
      <c r="AB72" s="51"/>
      <c r="AC72" s="51"/>
      <c r="AD72" s="51"/>
      <c r="AE72" s="51"/>
      <c r="AF72" s="51"/>
      <c r="AG72" s="51"/>
      <c r="AH72" s="52"/>
      <c r="AI72" s="50"/>
      <c r="AJ72" s="51"/>
      <c r="AK72" s="51"/>
      <c r="AL72" s="51"/>
      <c r="AM72" s="51"/>
      <c r="AN72" s="51"/>
      <c r="AO72" s="51"/>
      <c r="AP72" s="51"/>
      <c r="AQ72" s="51"/>
      <c r="AR72" s="51"/>
      <c r="AS72" s="51"/>
      <c r="AT72" s="51"/>
      <c r="AU72" s="51"/>
      <c r="AV72" s="51"/>
      <c r="AW72" s="51"/>
      <c r="AX72" s="51"/>
      <c r="AY72" s="52"/>
    </row>
    <row r="73" ht="12.75" customHeight="1">
      <c r="A73" s="50"/>
      <c r="B73" s="51"/>
      <c r="C73" s="51"/>
      <c r="D73" s="51"/>
      <c r="E73" s="51"/>
      <c r="F73" s="51"/>
      <c r="G73" s="51"/>
      <c r="H73" s="51"/>
      <c r="I73" s="51"/>
      <c r="J73" s="51"/>
      <c r="K73" s="51"/>
      <c r="L73" s="51"/>
      <c r="M73" s="51"/>
      <c r="N73" s="51"/>
      <c r="O73" s="51"/>
      <c r="P73" s="51"/>
      <c r="Q73" s="52"/>
      <c r="R73" s="50"/>
      <c r="S73" s="51"/>
      <c r="T73" s="51"/>
      <c r="U73" s="51"/>
      <c r="V73" s="51"/>
      <c r="W73" s="51"/>
      <c r="X73" s="51"/>
      <c r="Y73" s="51"/>
      <c r="Z73" s="51"/>
      <c r="AA73" s="51"/>
      <c r="AB73" s="51"/>
      <c r="AC73" s="51"/>
      <c r="AD73" s="51"/>
      <c r="AE73" s="51"/>
      <c r="AF73" s="51"/>
      <c r="AG73" s="51"/>
      <c r="AH73" s="52"/>
      <c r="AI73" s="50"/>
      <c r="AJ73" s="51"/>
      <c r="AK73" s="51"/>
      <c r="AL73" s="51"/>
      <c r="AM73" s="51"/>
      <c r="AN73" s="51"/>
      <c r="AO73" s="51"/>
      <c r="AP73" s="51"/>
      <c r="AQ73" s="51"/>
      <c r="AR73" s="51"/>
      <c r="AS73" s="51"/>
      <c r="AT73" s="51"/>
      <c r="AU73" s="51"/>
      <c r="AV73" s="51"/>
      <c r="AW73" s="51"/>
      <c r="AX73" s="51"/>
      <c r="AY73" s="52"/>
    </row>
    <row r="74" ht="12.75" customHeight="1">
      <c r="A74" s="50"/>
      <c r="B74" s="51"/>
      <c r="C74" s="51"/>
      <c r="D74" s="51"/>
      <c r="E74" s="51"/>
      <c r="F74" s="51"/>
      <c r="G74" s="51"/>
      <c r="H74" s="51"/>
      <c r="I74" s="51"/>
      <c r="J74" s="51"/>
      <c r="K74" s="51"/>
      <c r="L74" s="51"/>
      <c r="M74" s="51"/>
      <c r="N74" s="51"/>
      <c r="O74" s="51"/>
      <c r="P74" s="51"/>
      <c r="Q74" s="52"/>
      <c r="R74" s="50"/>
      <c r="S74" s="51"/>
      <c r="T74" s="51"/>
      <c r="U74" s="51"/>
      <c r="V74" s="51"/>
      <c r="W74" s="51"/>
      <c r="X74" s="51"/>
      <c r="Y74" s="51"/>
      <c r="Z74" s="51"/>
      <c r="AA74" s="51"/>
      <c r="AB74" s="51"/>
      <c r="AC74" s="51"/>
      <c r="AD74" s="51"/>
      <c r="AE74" s="51"/>
      <c r="AF74" s="51"/>
      <c r="AG74" s="51"/>
      <c r="AH74" s="52"/>
      <c r="AI74" s="50"/>
      <c r="AJ74" s="51"/>
      <c r="AK74" s="51"/>
      <c r="AL74" s="51"/>
      <c r="AM74" s="51"/>
      <c r="AN74" s="51"/>
      <c r="AO74" s="51"/>
      <c r="AP74" s="51"/>
      <c r="AQ74" s="51"/>
      <c r="AR74" s="51"/>
      <c r="AS74" s="51"/>
      <c r="AT74" s="51"/>
      <c r="AU74" s="51"/>
      <c r="AV74" s="51"/>
      <c r="AW74" s="51"/>
      <c r="AX74" s="51"/>
      <c r="AY74" s="52"/>
    </row>
    <row r="75" ht="12.75" customHeight="1">
      <c r="A75" s="50"/>
      <c r="B75" s="51"/>
      <c r="C75" s="51"/>
      <c r="D75" s="51"/>
      <c r="E75" s="51"/>
      <c r="F75" s="51"/>
      <c r="G75" s="51"/>
      <c r="H75" s="51"/>
      <c r="I75" s="51"/>
      <c r="J75" s="51"/>
      <c r="K75" s="51"/>
      <c r="L75" s="51"/>
      <c r="M75" s="51"/>
      <c r="N75" s="51"/>
      <c r="O75" s="51"/>
      <c r="P75" s="51"/>
      <c r="Q75" s="52"/>
      <c r="R75" s="50"/>
      <c r="S75" s="51"/>
      <c r="T75" s="51"/>
      <c r="U75" s="51"/>
      <c r="V75" s="51"/>
      <c r="W75" s="51"/>
      <c r="X75" s="51"/>
      <c r="Y75" s="51"/>
      <c r="Z75" s="51"/>
      <c r="AA75" s="51"/>
      <c r="AB75" s="51"/>
      <c r="AC75" s="51"/>
      <c r="AD75" s="51"/>
      <c r="AE75" s="51"/>
      <c r="AF75" s="51"/>
      <c r="AG75" s="51"/>
      <c r="AH75" s="52"/>
      <c r="AI75" s="50"/>
      <c r="AJ75" s="51"/>
      <c r="AK75" s="51"/>
      <c r="AL75" s="51"/>
      <c r="AM75" s="51"/>
      <c r="AN75" s="51"/>
      <c r="AO75" s="51"/>
      <c r="AP75" s="51"/>
      <c r="AQ75" s="51"/>
      <c r="AR75" s="51"/>
      <c r="AS75" s="51"/>
      <c r="AT75" s="51"/>
      <c r="AU75" s="51"/>
      <c r="AV75" s="51"/>
      <c r="AW75" s="51"/>
      <c r="AX75" s="51"/>
      <c r="AY75" s="52"/>
    </row>
    <row r="76" ht="12.75" customHeight="1">
      <c r="A76" s="50"/>
      <c r="B76" s="51"/>
      <c r="C76" s="51"/>
      <c r="D76" s="51"/>
      <c r="E76" s="51"/>
      <c r="F76" s="51"/>
      <c r="G76" s="51"/>
      <c r="H76" s="51"/>
      <c r="I76" s="51"/>
      <c r="J76" s="51"/>
      <c r="K76" s="51"/>
      <c r="L76" s="51"/>
      <c r="M76" s="51"/>
      <c r="N76" s="51"/>
      <c r="O76" s="51"/>
      <c r="P76" s="51"/>
      <c r="Q76" s="52"/>
      <c r="R76" s="50"/>
      <c r="S76" s="51"/>
      <c r="T76" s="51"/>
      <c r="U76" s="51"/>
      <c r="V76" s="51"/>
      <c r="W76" s="51"/>
      <c r="X76" s="51"/>
      <c r="Y76" s="51"/>
      <c r="Z76" s="51"/>
      <c r="AA76" s="51"/>
      <c r="AB76" s="51"/>
      <c r="AC76" s="51"/>
      <c r="AD76" s="51"/>
      <c r="AE76" s="51"/>
      <c r="AF76" s="51"/>
      <c r="AG76" s="51"/>
      <c r="AH76" s="52"/>
      <c r="AI76" s="50"/>
      <c r="AJ76" s="51"/>
      <c r="AK76" s="51"/>
      <c r="AL76" s="51"/>
      <c r="AM76" s="51"/>
      <c r="AN76" s="51"/>
      <c r="AO76" s="51"/>
      <c r="AP76" s="51"/>
      <c r="AQ76" s="51"/>
      <c r="AR76" s="51"/>
      <c r="AS76" s="51"/>
      <c r="AT76" s="51"/>
      <c r="AU76" s="51"/>
      <c r="AV76" s="51"/>
      <c r="AW76" s="51"/>
      <c r="AX76" s="51"/>
      <c r="AY76" s="52"/>
    </row>
    <row r="77" ht="12.75" customHeight="1">
      <c r="A77" s="50"/>
      <c r="B77" s="51"/>
      <c r="C77" s="51"/>
      <c r="D77" s="51"/>
      <c r="E77" s="51"/>
      <c r="F77" s="51"/>
      <c r="G77" s="51"/>
      <c r="H77" s="51"/>
      <c r="I77" s="51"/>
      <c r="J77" s="51"/>
      <c r="K77" s="51"/>
      <c r="L77" s="51"/>
      <c r="M77" s="51"/>
      <c r="N77" s="51"/>
      <c r="O77" s="51"/>
      <c r="P77" s="51"/>
      <c r="Q77" s="52"/>
      <c r="R77" s="50"/>
      <c r="S77" s="51"/>
      <c r="T77" s="51"/>
      <c r="U77" s="51"/>
      <c r="V77" s="51"/>
      <c r="W77" s="51"/>
      <c r="X77" s="51"/>
      <c r="Y77" s="51"/>
      <c r="Z77" s="51"/>
      <c r="AA77" s="51"/>
      <c r="AB77" s="51"/>
      <c r="AC77" s="51"/>
      <c r="AD77" s="51"/>
      <c r="AE77" s="51"/>
      <c r="AF77" s="51"/>
      <c r="AG77" s="51"/>
      <c r="AH77" s="52"/>
      <c r="AI77" s="50"/>
      <c r="AJ77" s="51"/>
      <c r="AK77" s="51"/>
      <c r="AL77" s="51"/>
      <c r="AM77" s="51"/>
      <c r="AN77" s="51"/>
      <c r="AO77" s="51"/>
      <c r="AP77" s="51"/>
      <c r="AQ77" s="51"/>
      <c r="AR77" s="51"/>
      <c r="AS77" s="51"/>
      <c r="AT77" s="51"/>
      <c r="AU77" s="51"/>
      <c r="AV77" s="51"/>
      <c r="AW77" s="51"/>
      <c r="AX77" s="51"/>
      <c r="AY77" s="52"/>
    </row>
    <row r="78" ht="12.75" customHeight="1">
      <c r="A78" s="50"/>
      <c r="B78" s="51"/>
      <c r="C78" s="51"/>
      <c r="D78" s="51"/>
      <c r="E78" s="51"/>
      <c r="F78" s="51"/>
      <c r="G78" s="51"/>
      <c r="H78" s="51"/>
      <c r="I78" s="51"/>
      <c r="J78" s="51"/>
      <c r="K78" s="51"/>
      <c r="L78" s="51"/>
      <c r="M78" s="51"/>
      <c r="N78" s="51"/>
      <c r="O78" s="51"/>
      <c r="P78" s="51"/>
      <c r="Q78" s="52"/>
      <c r="R78" s="50"/>
      <c r="S78" s="51"/>
      <c r="T78" s="51"/>
      <c r="U78" s="51"/>
      <c r="V78" s="51"/>
      <c r="W78" s="51"/>
      <c r="X78" s="51"/>
      <c r="Y78" s="51"/>
      <c r="Z78" s="51"/>
      <c r="AA78" s="51"/>
      <c r="AB78" s="51"/>
      <c r="AC78" s="51"/>
      <c r="AD78" s="51"/>
      <c r="AE78" s="51"/>
      <c r="AF78" s="51"/>
      <c r="AG78" s="51"/>
      <c r="AH78" s="52"/>
      <c r="AI78" s="50"/>
      <c r="AJ78" s="51"/>
      <c r="AK78" s="51"/>
      <c r="AL78" s="51"/>
      <c r="AM78" s="51"/>
      <c r="AN78" s="51"/>
      <c r="AO78" s="51"/>
      <c r="AP78" s="51"/>
      <c r="AQ78" s="51"/>
      <c r="AR78" s="51"/>
      <c r="AS78" s="51"/>
      <c r="AT78" s="51"/>
      <c r="AU78" s="51"/>
      <c r="AV78" s="51"/>
      <c r="AW78" s="51"/>
      <c r="AX78" s="51"/>
      <c r="AY78" s="52"/>
    </row>
    <row r="79" ht="12.75" customHeight="1">
      <c r="A79" s="50"/>
      <c r="B79" s="51"/>
      <c r="C79" s="51"/>
      <c r="D79" s="51"/>
      <c r="E79" s="51"/>
      <c r="F79" s="51"/>
      <c r="G79" s="51"/>
      <c r="H79" s="51"/>
      <c r="I79" s="51"/>
      <c r="J79" s="51"/>
      <c r="K79" s="51"/>
      <c r="L79" s="51"/>
      <c r="M79" s="51"/>
      <c r="N79" s="51"/>
      <c r="O79" s="51"/>
      <c r="P79" s="51"/>
      <c r="Q79" s="52"/>
      <c r="R79" s="50"/>
      <c r="S79" s="51"/>
      <c r="T79" s="51"/>
      <c r="U79" s="51"/>
      <c r="V79" s="51"/>
      <c r="W79" s="51"/>
      <c r="X79" s="51"/>
      <c r="Y79" s="51"/>
      <c r="Z79" s="51"/>
      <c r="AA79" s="51"/>
      <c r="AB79" s="51"/>
      <c r="AC79" s="51"/>
      <c r="AD79" s="51"/>
      <c r="AE79" s="51"/>
      <c r="AF79" s="51"/>
      <c r="AG79" s="51"/>
      <c r="AH79" s="52"/>
      <c r="AI79" s="50"/>
      <c r="AJ79" s="51"/>
      <c r="AK79" s="51"/>
      <c r="AL79" s="51"/>
      <c r="AM79" s="51"/>
      <c r="AN79" s="51"/>
      <c r="AO79" s="51"/>
      <c r="AP79" s="51"/>
      <c r="AQ79" s="51"/>
      <c r="AR79" s="51"/>
      <c r="AS79" s="51"/>
      <c r="AT79" s="51"/>
      <c r="AU79" s="51"/>
      <c r="AV79" s="51"/>
      <c r="AW79" s="51"/>
      <c r="AX79" s="51"/>
      <c r="AY79" s="52"/>
    </row>
    <row r="80" ht="12.75" customHeight="1">
      <c r="A80" s="50"/>
      <c r="B80" s="51"/>
      <c r="C80" s="51"/>
      <c r="D80" s="51"/>
      <c r="E80" s="51"/>
      <c r="F80" s="51"/>
      <c r="G80" s="51"/>
      <c r="H80" s="51"/>
      <c r="I80" s="51"/>
      <c r="J80" s="51"/>
      <c r="K80" s="51"/>
      <c r="L80" s="51"/>
      <c r="M80" s="51"/>
      <c r="N80" s="51"/>
      <c r="O80" s="51"/>
      <c r="P80" s="51"/>
      <c r="Q80" s="52"/>
      <c r="R80" s="50"/>
      <c r="S80" s="51"/>
      <c r="T80" s="51"/>
      <c r="U80" s="51"/>
      <c r="V80" s="51"/>
      <c r="W80" s="51"/>
      <c r="X80" s="51"/>
      <c r="Y80" s="51"/>
      <c r="Z80" s="51"/>
      <c r="AA80" s="51"/>
      <c r="AB80" s="51"/>
      <c r="AC80" s="51"/>
      <c r="AD80" s="51"/>
      <c r="AE80" s="51"/>
      <c r="AF80" s="51"/>
      <c r="AG80" s="51"/>
      <c r="AH80" s="52"/>
      <c r="AI80" s="50"/>
      <c r="AJ80" s="51"/>
      <c r="AK80" s="51"/>
      <c r="AL80" s="51"/>
      <c r="AM80" s="51"/>
      <c r="AN80" s="51"/>
      <c r="AO80" s="51"/>
      <c r="AP80" s="51"/>
      <c r="AQ80" s="51"/>
      <c r="AR80" s="51"/>
      <c r="AS80" s="51"/>
      <c r="AT80" s="51"/>
      <c r="AU80" s="51"/>
      <c r="AV80" s="51"/>
      <c r="AW80" s="51"/>
      <c r="AX80" s="51"/>
      <c r="AY80" s="52"/>
    </row>
    <row r="81" ht="12.75" customHeight="1">
      <c r="A81" s="50"/>
      <c r="B81" s="51"/>
      <c r="C81" s="51"/>
      <c r="D81" s="51"/>
      <c r="E81" s="51"/>
      <c r="F81" s="51"/>
      <c r="G81" s="51"/>
      <c r="H81" s="51"/>
      <c r="I81" s="51"/>
      <c r="J81" s="51"/>
      <c r="K81" s="51"/>
      <c r="L81" s="51"/>
      <c r="M81" s="51"/>
      <c r="N81" s="51"/>
      <c r="O81" s="51"/>
      <c r="P81" s="51"/>
      <c r="Q81" s="52"/>
      <c r="R81" s="50"/>
      <c r="S81" s="51"/>
      <c r="T81" s="51"/>
      <c r="U81" s="51"/>
      <c r="V81" s="51"/>
      <c r="W81" s="51"/>
      <c r="X81" s="51"/>
      <c r="Y81" s="51"/>
      <c r="Z81" s="51"/>
      <c r="AA81" s="51"/>
      <c r="AB81" s="51"/>
      <c r="AC81" s="51"/>
      <c r="AD81" s="51"/>
      <c r="AE81" s="51"/>
      <c r="AF81" s="51"/>
      <c r="AG81" s="51"/>
      <c r="AH81" s="52"/>
      <c r="AI81" s="50"/>
      <c r="AJ81" s="51"/>
      <c r="AK81" s="51"/>
      <c r="AL81" s="51"/>
      <c r="AM81" s="51"/>
      <c r="AN81" s="51"/>
      <c r="AO81" s="51"/>
      <c r="AP81" s="51"/>
      <c r="AQ81" s="51"/>
      <c r="AR81" s="51"/>
      <c r="AS81" s="51"/>
      <c r="AT81" s="51"/>
      <c r="AU81" s="51"/>
      <c r="AV81" s="51"/>
      <c r="AW81" s="51"/>
      <c r="AX81" s="51"/>
      <c r="AY81" s="52"/>
    </row>
    <row r="82" ht="12.75" customHeight="1">
      <c r="A82" s="50"/>
      <c r="B82" s="51"/>
      <c r="C82" s="51"/>
      <c r="D82" s="51"/>
      <c r="E82" s="51"/>
      <c r="F82" s="51"/>
      <c r="G82" s="51"/>
      <c r="H82" s="51"/>
      <c r="I82" s="51"/>
      <c r="J82" s="51"/>
      <c r="K82" s="51"/>
      <c r="L82" s="51"/>
      <c r="M82" s="51"/>
      <c r="N82" s="51"/>
      <c r="O82" s="51"/>
      <c r="P82" s="51"/>
      <c r="Q82" s="52"/>
      <c r="R82" s="50"/>
      <c r="S82" s="51"/>
      <c r="T82" s="51"/>
      <c r="U82" s="51"/>
      <c r="V82" s="51"/>
      <c r="W82" s="51"/>
      <c r="X82" s="51"/>
      <c r="Y82" s="51"/>
      <c r="Z82" s="51"/>
      <c r="AA82" s="51"/>
      <c r="AB82" s="51"/>
      <c r="AC82" s="51"/>
      <c r="AD82" s="51"/>
      <c r="AE82" s="51"/>
      <c r="AF82" s="51"/>
      <c r="AG82" s="51"/>
      <c r="AH82" s="52"/>
      <c r="AI82" s="50"/>
      <c r="AJ82" s="51"/>
      <c r="AK82" s="51"/>
      <c r="AL82" s="51"/>
      <c r="AM82" s="51"/>
      <c r="AN82" s="51"/>
      <c r="AO82" s="51"/>
      <c r="AP82" s="51"/>
      <c r="AQ82" s="51"/>
      <c r="AR82" s="51"/>
      <c r="AS82" s="51"/>
      <c r="AT82" s="51"/>
      <c r="AU82" s="51"/>
      <c r="AV82" s="51"/>
      <c r="AW82" s="51"/>
      <c r="AX82" s="51"/>
      <c r="AY82" s="52"/>
    </row>
    <row r="83" ht="12.75" customHeight="1">
      <c r="A83" s="50"/>
      <c r="B83" s="51"/>
      <c r="C83" s="51"/>
      <c r="D83" s="51"/>
      <c r="E83" s="51"/>
      <c r="F83" s="51"/>
      <c r="G83" s="51"/>
      <c r="H83" s="51"/>
      <c r="I83" s="51"/>
      <c r="J83" s="51"/>
      <c r="K83" s="51"/>
      <c r="L83" s="51"/>
      <c r="M83" s="51"/>
      <c r="N83" s="51"/>
      <c r="O83" s="51"/>
      <c r="P83" s="51"/>
      <c r="Q83" s="52"/>
      <c r="R83" s="50"/>
      <c r="S83" s="51"/>
      <c r="T83" s="51"/>
      <c r="U83" s="51"/>
      <c r="V83" s="51"/>
      <c r="W83" s="51"/>
      <c r="X83" s="51"/>
      <c r="Y83" s="51"/>
      <c r="Z83" s="51"/>
      <c r="AA83" s="51"/>
      <c r="AB83" s="51"/>
      <c r="AC83" s="51"/>
      <c r="AD83" s="51"/>
      <c r="AE83" s="51"/>
      <c r="AF83" s="51"/>
      <c r="AG83" s="51"/>
      <c r="AH83" s="52"/>
      <c r="AI83" s="50"/>
      <c r="AJ83" s="51"/>
      <c r="AK83" s="51"/>
      <c r="AL83" s="51"/>
      <c r="AM83" s="51"/>
      <c r="AN83" s="51"/>
      <c r="AO83" s="51"/>
      <c r="AP83" s="51"/>
      <c r="AQ83" s="51"/>
      <c r="AR83" s="51"/>
      <c r="AS83" s="51"/>
      <c r="AT83" s="51"/>
      <c r="AU83" s="51"/>
      <c r="AV83" s="51"/>
      <c r="AW83" s="51"/>
      <c r="AX83" s="51"/>
      <c r="AY83" s="52"/>
    </row>
    <row r="84" ht="12.75" customHeight="1">
      <c r="A84" s="50"/>
      <c r="B84" s="51"/>
      <c r="C84" s="51"/>
      <c r="D84" s="51"/>
      <c r="E84" s="51"/>
      <c r="F84" s="51"/>
      <c r="G84" s="51"/>
      <c r="H84" s="51"/>
      <c r="I84" s="51"/>
      <c r="J84" s="51"/>
      <c r="K84" s="51"/>
      <c r="L84" s="51"/>
      <c r="M84" s="51"/>
      <c r="N84" s="51"/>
      <c r="O84" s="51"/>
      <c r="P84" s="51"/>
      <c r="Q84" s="52"/>
      <c r="R84" s="50"/>
      <c r="S84" s="51"/>
      <c r="T84" s="51"/>
      <c r="U84" s="51"/>
      <c r="V84" s="51"/>
      <c r="W84" s="51"/>
      <c r="X84" s="51"/>
      <c r="Y84" s="51"/>
      <c r="Z84" s="51"/>
      <c r="AA84" s="51"/>
      <c r="AB84" s="51"/>
      <c r="AC84" s="51"/>
      <c r="AD84" s="51"/>
      <c r="AE84" s="51"/>
      <c r="AF84" s="51"/>
      <c r="AG84" s="51"/>
      <c r="AH84" s="52"/>
      <c r="AI84" s="50"/>
      <c r="AJ84" s="51"/>
      <c r="AK84" s="51"/>
      <c r="AL84" s="51"/>
      <c r="AM84" s="51"/>
      <c r="AN84" s="51"/>
      <c r="AO84" s="51"/>
      <c r="AP84" s="51"/>
      <c r="AQ84" s="51"/>
      <c r="AR84" s="51"/>
      <c r="AS84" s="51"/>
      <c r="AT84" s="51"/>
      <c r="AU84" s="51"/>
      <c r="AV84" s="51"/>
      <c r="AW84" s="51"/>
      <c r="AX84" s="51"/>
      <c r="AY84" s="52"/>
    </row>
    <row r="85" ht="12.75" customHeight="1">
      <c r="A85" s="50"/>
      <c r="B85" s="51"/>
      <c r="C85" s="51"/>
      <c r="D85" s="51"/>
      <c r="E85" s="51"/>
      <c r="F85" s="51"/>
      <c r="G85" s="51"/>
      <c r="H85" s="51"/>
      <c r="I85" s="51"/>
      <c r="J85" s="51"/>
      <c r="K85" s="51"/>
      <c r="L85" s="51"/>
      <c r="M85" s="51"/>
      <c r="N85" s="51"/>
      <c r="O85" s="51"/>
      <c r="P85" s="51"/>
      <c r="Q85" s="52"/>
      <c r="R85" s="50"/>
      <c r="S85" s="51"/>
      <c r="T85" s="51"/>
      <c r="U85" s="51"/>
      <c r="V85" s="51"/>
      <c r="W85" s="51"/>
      <c r="X85" s="51"/>
      <c r="Y85" s="51"/>
      <c r="Z85" s="51"/>
      <c r="AA85" s="51"/>
      <c r="AB85" s="51"/>
      <c r="AC85" s="51"/>
      <c r="AD85" s="51"/>
      <c r="AE85" s="51"/>
      <c r="AF85" s="51"/>
      <c r="AG85" s="51"/>
      <c r="AH85" s="52"/>
      <c r="AI85" s="50"/>
      <c r="AJ85" s="51"/>
      <c r="AK85" s="51"/>
      <c r="AL85" s="51"/>
      <c r="AM85" s="51"/>
      <c r="AN85" s="51"/>
      <c r="AO85" s="51"/>
      <c r="AP85" s="51"/>
      <c r="AQ85" s="51"/>
      <c r="AR85" s="51"/>
      <c r="AS85" s="51"/>
      <c r="AT85" s="51"/>
      <c r="AU85" s="51"/>
      <c r="AV85" s="51"/>
      <c r="AW85" s="51"/>
      <c r="AX85" s="51"/>
      <c r="AY85" s="52"/>
    </row>
    <row r="86" ht="12.75" customHeight="1">
      <c r="A86" s="50"/>
      <c r="B86" s="51"/>
      <c r="C86" s="51"/>
      <c r="D86" s="51"/>
      <c r="E86" s="51"/>
      <c r="F86" s="51"/>
      <c r="G86" s="51"/>
      <c r="H86" s="51"/>
      <c r="I86" s="51"/>
      <c r="J86" s="51"/>
      <c r="K86" s="51"/>
      <c r="L86" s="51"/>
      <c r="M86" s="51"/>
      <c r="N86" s="51"/>
      <c r="O86" s="51"/>
      <c r="P86" s="51"/>
      <c r="Q86" s="52"/>
      <c r="R86" s="50"/>
      <c r="S86" s="51"/>
      <c r="T86" s="51"/>
      <c r="U86" s="51"/>
      <c r="V86" s="51"/>
      <c r="W86" s="51"/>
      <c r="X86" s="51"/>
      <c r="Y86" s="51"/>
      <c r="Z86" s="51"/>
      <c r="AA86" s="51"/>
      <c r="AB86" s="51"/>
      <c r="AC86" s="51"/>
      <c r="AD86" s="51"/>
      <c r="AE86" s="51"/>
      <c r="AF86" s="51"/>
      <c r="AG86" s="51"/>
      <c r="AH86" s="52"/>
      <c r="AI86" s="50"/>
      <c r="AJ86" s="51"/>
      <c r="AK86" s="51"/>
      <c r="AL86" s="51"/>
      <c r="AM86" s="51"/>
      <c r="AN86" s="51"/>
      <c r="AO86" s="51"/>
      <c r="AP86" s="51"/>
      <c r="AQ86" s="51"/>
      <c r="AR86" s="51"/>
      <c r="AS86" s="51"/>
      <c r="AT86" s="51"/>
      <c r="AU86" s="51"/>
      <c r="AV86" s="51"/>
      <c r="AW86" s="51"/>
      <c r="AX86" s="51"/>
      <c r="AY86" s="52"/>
    </row>
    <row r="87" ht="12.75" customHeight="1">
      <c r="A87" s="50"/>
      <c r="B87" s="51"/>
      <c r="C87" s="51"/>
      <c r="D87" s="51"/>
      <c r="E87" s="51"/>
      <c r="F87" s="51"/>
      <c r="G87" s="51"/>
      <c r="H87" s="51"/>
      <c r="I87" s="51"/>
      <c r="J87" s="51"/>
      <c r="K87" s="51"/>
      <c r="L87" s="51"/>
      <c r="M87" s="51"/>
      <c r="N87" s="51"/>
      <c r="O87" s="51"/>
      <c r="P87" s="51"/>
      <c r="Q87" s="52"/>
      <c r="R87" s="50"/>
      <c r="S87" s="51"/>
      <c r="T87" s="51"/>
      <c r="U87" s="51"/>
      <c r="V87" s="51"/>
      <c r="W87" s="51"/>
      <c r="X87" s="51"/>
      <c r="Y87" s="51"/>
      <c r="Z87" s="51"/>
      <c r="AA87" s="51"/>
      <c r="AB87" s="51"/>
      <c r="AC87" s="51"/>
      <c r="AD87" s="51"/>
      <c r="AE87" s="51"/>
      <c r="AF87" s="51"/>
      <c r="AG87" s="51"/>
      <c r="AH87" s="52"/>
      <c r="AI87" s="50"/>
      <c r="AJ87" s="51"/>
      <c r="AK87" s="51"/>
      <c r="AL87" s="51"/>
      <c r="AM87" s="51"/>
      <c r="AN87" s="51"/>
      <c r="AO87" s="51"/>
      <c r="AP87" s="51"/>
      <c r="AQ87" s="51"/>
      <c r="AR87" s="51"/>
      <c r="AS87" s="51"/>
      <c r="AT87" s="51"/>
      <c r="AU87" s="51"/>
      <c r="AV87" s="51"/>
      <c r="AW87" s="51"/>
      <c r="AX87" s="51"/>
      <c r="AY87" s="52"/>
    </row>
    <row r="88" ht="12.75" customHeight="1">
      <c r="A88" s="50"/>
      <c r="B88" s="51"/>
      <c r="C88" s="51"/>
      <c r="D88" s="51"/>
      <c r="E88" s="51"/>
      <c r="F88" s="51"/>
      <c r="G88" s="51"/>
      <c r="H88" s="51"/>
      <c r="I88" s="51"/>
      <c r="J88" s="51"/>
      <c r="K88" s="51"/>
      <c r="L88" s="51"/>
      <c r="M88" s="51"/>
      <c r="N88" s="51"/>
      <c r="O88" s="51"/>
      <c r="P88" s="51"/>
      <c r="Q88" s="52"/>
      <c r="R88" s="50"/>
      <c r="S88" s="51"/>
      <c r="T88" s="51"/>
      <c r="U88" s="51"/>
      <c r="V88" s="51"/>
      <c r="W88" s="51"/>
      <c r="X88" s="51"/>
      <c r="Y88" s="51"/>
      <c r="Z88" s="51"/>
      <c r="AA88" s="51"/>
      <c r="AB88" s="51"/>
      <c r="AC88" s="51"/>
      <c r="AD88" s="51"/>
      <c r="AE88" s="51"/>
      <c r="AF88" s="51"/>
      <c r="AG88" s="51"/>
      <c r="AH88" s="52"/>
      <c r="AI88" s="50"/>
      <c r="AJ88" s="51"/>
      <c r="AK88" s="51"/>
      <c r="AL88" s="51"/>
      <c r="AM88" s="51"/>
      <c r="AN88" s="51"/>
      <c r="AO88" s="51"/>
      <c r="AP88" s="51"/>
      <c r="AQ88" s="51"/>
      <c r="AR88" s="51"/>
      <c r="AS88" s="51"/>
      <c r="AT88" s="51"/>
      <c r="AU88" s="51"/>
      <c r="AV88" s="51"/>
      <c r="AW88" s="51"/>
      <c r="AX88" s="51"/>
      <c r="AY88" s="52"/>
    </row>
    <row r="89" ht="12.75" customHeight="1">
      <c r="A89" s="50"/>
      <c r="B89" s="51"/>
      <c r="C89" s="51"/>
      <c r="D89" s="51"/>
      <c r="E89" s="51"/>
      <c r="F89" s="51"/>
      <c r="G89" s="51"/>
      <c r="H89" s="51"/>
      <c r="I89" s="51"/>
      <c r="J89" s="51"/>
      <c r="K89" s="51"/>
      <c r="L89" s="51"/>
      <c r="M89" s="51"/>
      <c r="N89" s="51"/>
      <c r="O89" s="51"/>
      <c r="P89" s="51"/>
      <c r="Q89" s="52"/>
      <c r="R89" s="50"/>
      <c r="S89" s="51"/>
      <c r="T89" s="51"/>
      <c r="U89" s="51"/>
      <c r="V89" s="51"/>
      <c r="W89" s="51"/>
      <c r="X89" s="51"/>
      <c r="Y89" s="51"/>
      <c r="Z89" s="51"/>
      <c r="AA89" s="51"/>
      <c r="AB89" s="51"/>
      <c r="AC89" s="51"/>
      <c r="AD89" s="51"/>
      <c r="AE89" s="51"/>
      <c r="AF89" s="51"/>
      <c r="AG89" s="51"/>
      <c r="AH89" s="52"/>
      <c r="AI89" s="50"/>
      <c r="AJ89" s="51"/>
      <c r="AK89" s="51"/>
      <c r="AL89" s="51"/>
      <c r="AM89" s="51"/>
      <c r="AN89" s="51"/>
      <c r="AO89" s="51"/>
      <c r="AP89" s="51"/>
      <c r="AQ89" s="51"/>
      <c r="AR89" s="51"/>
      <c r="AS89" s="51"/>
      <c r="AT89" s="51"/>
      <c r="AU89" s="51"/>
      <c r="AV89" s="51"/>
      <c r="AW89" s="51"/>
      <c r="AX89" s="51"/>
      <c r="AY89" s="52"/>
    </row>
    <row r="90" ht="12.75" customHeight="1">
      <c r="A90" s="50"/>
      <c r="B90" s="51"/>
      <c r="C90" s="51"/>
      <c r="D90" s="51"/>
      <c r="E90" s="51"/>
      <c r="F90" s="51"/>
      <c r="G90" s="51"/>
      <c r="H90" s="51"/>
      <c r="I90" s="51"/>
      <c r="J90" s="51"/>
      <c r="K90" s="51"/>
      <c r="L90" s="51"/>
      <c r="M90" s="51"/>
      <c r="N90" s="51"/>
      <c r="O90" s="51"/>
      <c r="P90" s="51"/>
      <c r="Q90" s="52"/>
      <c r="R90" s="50"/>
      <c r="S90" s="51"/>
      <c r="T90" s="51"/>
      <c r="U90" s="51"/>
      <c r="V90" s="51"/>
      <c r="W90" s="51"/>
      <c r="X90" s="51"/>
      <c r="Y90" s="51"/>
      <c r="Z90" s="51"/>
      <c r="AA90" s="51"/>
      <c r="AB90" s="51"/>
      <c r="AC90" s="51"/>
      <c r="AD90" s="51"/>
      <c r="AE90" s="51"/>
      <c r="AF90" s="51"/>
      <c r="AG90" s="51"/>
      <c r="AH90" s="52"/>
      <c r="AI90" s="50"/>
      <c r="AJ90" s="51"/>
      <c r="AK90" s="51"/>
      <c r="AL90" s="51"/>
      <c r="AM90" s="51"/>
      <c r="AN90" s="51"/>
      <c r="AO90" s="51"/>
      <c r="AP90" s="51"/>
      <c r="AQ90" s="51"/>
      <c r="AR90" s="51"/>
      <c r="AS90" s="51"/>
      <c r="AT90" s="51"/>
      <c r="AU90" s="51"/>
      <c r="AV90" s="51"/>
      <c r="AW90" s="51"/>
      <c r="AX90" s="51"/>
      <c r="AY90" s="52"/>
    </row>
    <row r="91" ht="12.75" customHeight="1">
      <c r="A91" s="50"/>
      <c r="B91" s="51"/>
      <c r="C91" s="51"/>
      <c r="D91" s="51"/>
      <c r="E91" s="51"/>
      <c r="F91" s="51"/>
      <c r="G91" s="51"/>
      <c r="H91" s="51"/>
      <c r="I91" s="51"/>
      <c r="J91" s="51"/>
      <c r="K91" s="51"/>
      <c r="L91" s="51"/>
      <c r="M91" s="51"/>
      <c r="N91" s="51"/>
      <c r="O91" s="51"/>
      <c r="P91" s="51"/>
      <c r="Q91" s="52"/>
      <c r="R91" s="50"/>
      <c r="S91" s="51"/>
      <c r="T91" s="51"/>
      <c r="U91" s="51"/>
      <c r="V91" s="51"/>
      <c r="W91" s="51"/>
      <c r="X91" s="51"/>
      <c r="Y91" s="51"/>
      <c r="Z91" s="51"/>
      <c r="AA91" s="51"/>
      <c r="AB91" s="51"/>
      <c r="AC91" s="51"/>
      <c r="AD91" s="51"/>
      <c r="AE91" s="51"/>
      <c r="AF91" s="51"/>
      <c r="AG91" s="51"/>
      <c r="AH91" s="52"/>
      <c r="AI91" s="50"/>
      <c r="AJ91" s="51"/>
      <c r="AK91" s="51"/>
      <c r="AL91" s="51"/>
      <c r="AM91" s="51"/>
      <c r="AN91" s="51"/>
      <c r="AO91" s="51"/>
      <c r="AP91" s="51"/>
      <c r="AQ91" s="51"/>
      <c r="AR91" s="51"/>
      <c r="AS91" s="51"/>
      <c r="AT91" s="51"/>
      <c r="AU91" s="51"/>
      <c r="AV91" s="51"/>
      <c r="AW91" s="51"/>
      <c r="AX91" s="51"/>
      <c r="AY91" s="52"/>
    </row>
    <row r="92" ht="12.75" customHeight="1">
      <c r="A92" s="50"/>
      <c r="B92" s="51"/>
      <c r="C92" s="51"/>
      <c r="D92" s="51"/>
      <c r="E92" s="51"/>
      <c r="F92" s="51"/>
      <c r="G92" s="51"/>
      <c r="H92" s="51"/>
      <c r="I92" s="51"/>
      <c r="J92" s="51"/>
      <c r="K92" s="51"/>
      <c r="L92" s="51"/>
      <c r="M92" s="51"/>
      <c r="N92" s="51"/>
      <c r="O92" s="51"/>
      <c r="P92" s="51"/>
      <c r="Q92" s="52"/>
      <c r="R92" s="50"/>
      <c r="S92" s="51"/>
      <c r="T92" s="51"/>
      <c r="U92" s="51"/>
      <c r="V92" s="51"/>
      <c r="W92" s="51"/>
      <c r="X92" s="51"/>
      <c r="Y92" s="51"/>
      <c r="Z92" s="51"/>
      <c r="AA92" s="51"/>
      <c r="AB92" s="51"/>
      <c r="AC92" s="51"/>
      <c r="AD92" s="51"/>
      <c r="AE92" s="51"/>
      <c r="AF92" s="51"/>
      <c r="AG92" s="51"/>
      <c r="AH92" s="52"/>
      <c r="AI92" s="50"/>
      <c r="AJ92" s="51"/>
      <c r="AK92" s="51"/>
      <c r="AL92" s="51"/>
      <c r="AM92" s="51"/>
      <c r="AN92" s="51"/>
      <c r="AO92" s="51"/>
      <c r="AP92" s="51"/>
      <c r="AQ92" s="51"/>
      <c r="AR92" s="51"/>
      <c r="AS92" s="51"/>
      <c r="AT92" s="51"/>
      <c r="AU92" s="51"/>
      <c r="AV92" s="51"/>
      <c r="AW92" s="51"/>
      <c r="AX92" s="51"/>
      <c r="AY92" s="52"/>
    </row>
    <row r="93" ht="12.75" customHeight="1">
      <c r="A93" s="50"/>
      <c r="B93" s="51"/>
      <c r="C93" s="51"/>
      <c r="D93" s="51"/>
      <c r="E93" s="51"/>
      <c r="F93" s="51"/>
      <c r="G93" s="51"/>
      <c r="H93" s="51"/>
      <c r="I93" s="51"/>
      <c r="J93" s="51"/>
      <c r="K93" s="51"/>
      <c r="L93" s="51"/>
      <c r="M93" s="51"/>
      <c r="N93" s="51"/>
      <c r="O93" s="51"/>
      <c r="P93" s="51"/>
      <c r="Q93" s="52"/>
      <c r="R93" s="50"/>
      <c r="S93" s="51"/>
      <c r="T93" s="51"/>
      <c r="U93" s="51"/>
      <c r="V93" s="51"/>
      <c r="W93" s="51"/>
      <c r="X93" s="51"/>
      <c r="Y93" s="51"/>
      <c r="Z93" s="51"/>
      <c r="AA93" s="51"/>
      <c r="AB93" s="51"/>
      <c r="AC93" s="51"/>
      <c r="AD93" s="51"/>
      <c r="AE93" s="51"/>
      <c r="AF93" s="51"/>
      <c r="AG93" s="51"/>
      <c r="AH93" s="52"/>
      <c r="AI93" s="50"/>
      <c r="AJ93" s="51"/>
      <c r="AK93" s="51"/>
      <c r="AL93" s="51"/>
      <c r="AM93" s="51"/>
      <c r="AN93" s="51"/>
      <c r="AO93" s="51"/>
      <c r="AP93" s="51"/>
      <c r="AQ93" s="51"/>
      <c r="AR93" s="51"/>
      <c r="AS93" s="51"/>
      <c r="AT93" s="51"/>
      <c r="AU93" s="51"/>
      <c r="AV93" s="51"/>
      <c r="AW93" s="51"/>
      <c r="AX93" s="51"/>
      <c r="AY93" s="52"/>
    </row>
    <row r="94" ht="12.75" customHeight="1">
      <c r="A94" s="50"/>
      <c r="B94" s="51"/>
      <c r="C94" s="51"/>
      <c r="D94" s="51"/>
      <c r="E94" s="51"/>
      <c r="F94" s="51"/>
      <c r="G94" s="51"/>
      <c r="H94" s="51"/>
      <c r="I94" s="51"/>
      <c r="J94" s="51"/>
      <c r="K94" s="51"/>
      <c r="L94" s="51"/>
      <c r="M94" s="51"/>
      <c r="N94" s="51"/>
      <c r="O94" s="51"/>
      <c r="P94" s="51"/>
      <c r="Q94" s="52"/>
      <c r="R94" s="50"/>
      <c r="S94" s="51"/>
      <c r="T94" s="51"/>
      <c r="U94" s="51"/>
      <c r="V94" s="51"/>
      <c r="W94" s="51"/>
      <c r="X94" s="51"/>
      <c r="Y94" s="51"/>
      <c r="Z94" s="51"/>
      <c r="AA94" s="51"/>
      <c r="AB94" s="51"/>
      <c r="AC94" s="51"/>
      <c r="AD94" s="51"/>
      <c r="AE94" s="51"/>
      <c r="AF94" s="51"/>
      <c r="AG94" s="51"/>
      <c r="AH94" s="52"/>
      <c r="AI94" s="50"/>
      <c r="AJ94" s="51"/>
      <c r="AK94" s="51"/>
      <c r="AL94" s="51"/>
      <c r="AM94" s="51"/>
      <c r="AN94" s="51"/>
      <c r="AO94" s="51"/>
      <c r="AP94" s="51"/>
      <c r="AQ94" s="51"/>
      <c r="AR94" s="51"/>
      <c r="AS94" s="51"/>
      <c r="AT94" s="51"/>
      <c r="AU94" s="51"/>
      <c r="AV94" s="51"/>
      <c r="AW94" s="51"/>
      <c r="AX94" s="51"/>
      <c r="AY94" s="52"/>
    </row>
    <row r="95" ht="12.75" customHeight="1">
      <c r="A95" s="50"/>
      <c r="B95" s="51"/>
      <c r="C95" s="51"/>
      <c r="D95" s="51"/>
      <c r="E95" s="51"/>
      <c r="F95" s="51"/>
      <c r="G95" s="51"/>
      <c r="H95" s="51"/>
      <c r="I95" s="51"/>
      <c r="J95" s="51"/>
      <c r="K95" s="51"/>
      <c r="L95" s="51"/>
      <c r="M95" s="51"/>
      <c r="N95" s="51"/>
      <c r="O95" s="51"/>
      <c r="P95" s="51"/>
      <c r="Q95" s="52"/>
      <c r="R95" s="50"/>
      <c r="S95" s="51"/>
      <c r="T95" s="51"/>
      <c r="U95" s="51"/>
      <c r="V95" s="51"/>
      <c r="W95" s="51"/>
      <c r="X95" s="51"/>
      <c r="Y95" s="51"/>
      <c r="Z95" s="51"/>
      <c r="AA95" s="51"/>
      <c r="AB95" s="51"/>
      <c r="AC95" s="51"/>
      <c r="AD95" s="51"/>
      <c r="AE95" s="51"/>
      <c r="AF95" s="51"/>
      <c r="AG95" s="51"/>
      <c r="AH95" s="52"/>
      <c r="AI95" s="50"/>
      <c r="AJ95" s="51"/>
      <c r="AK95" s="51"/>
      <c r="AL95" s="51"/>
      <c r="AM95" s="51"/>
      <c r="AN95" s="51"/>
      <c r="AO95" s="51"/>
      <c r="AP95" s="51"/>
      <c r="AQ95" s="51"/>
      <c r="AR95" s="51"/>
      <c r="AS95" s="51"/>
      <c r="AT95" s="51"/>
      <c r="AU95" s="51"/>
      <c r="AV95" s="51"/>
      <c r="AW95" s="51"/>
      <c r="AX95" s="51"/>
      <c r="AY95" s="52"/>
    </row>
    <row r="96" ht="12.75" customHeight="1">
      <c r="A96" s="50"/>
      <c r="B96" s="51"/>
      <c r="C96" s="51"/>
      <c r="D96" s="51"/>
      <c r="E96" s="51"/>
      <c r="F96" s="51"/>
      <c r="G96" s="51"/>
      <c r="H96" s="51"/>
      <c r="I96" s="51"/>
      <c r="J96" s="51"/>
      <c r="K96" s="51"/>
      <c r="L96" s="51"/>
      <c r="M96" s="51"/>
      <c r="N96" s="51"/>
      <c r="O96" s="51"/>
      <c r="P96" s="51"/>
      <c r="Q96" s="52"/>
      <c r="R96" s="50"/>
      <c r="S96" s="51"/>
      <c r="T96" s="51"/>
      <c r="U96" s="51"/>
      <c r="V96" s="51"/>
      <c r="W96" s="51"/>
      <c r="X96" s="51"/>
      <c r="Y96" s="51"/>
      <c r="Z96" s="51"/>
      <c r="AA96" s="51"/>
      <c r="AB96" s="51"/>
      <c r="AC96" s="51"/>
      <c r="AD96" s="51"/>
      <c r="AE96" s="51"/>
      <c r="AF96" s="51"/>
      <c r="AG96" s="51"/>
      <c r="AH96" s="52"/>
      <c r="AI96" s="50"/>
      <c r="AJ96" s="51"/>
      <c r="AK96" s="51"/>
      <c r="AL96" s="51"/>
      <c r="AM96" s="51"/>
      <c r="AN96" s="51"/>
      <c r="AO96" s="51"/>
      <c r="AP96" s="51"/>
      <c r="AQ96" s="51"/>
      <c r="AR96" s="51"/>
      <c r="AS96" s="51"/>
      <c r="AT96" s="51"/>
      <c r="AU96" s="51"/>
      <c r="AV96" s="51"/>
      <c r="AW96" s="51"/>
      <c r="AX96" s="51"/>
      <c r="AY96" s="52"/>
    </row>
    <row r="97" ht="12.75" customHeight="1">
      <c r="A97" s="50"/>
      <c r="B97" s="51"/>
      <c r="C97" s="51"/>
      <c r="D97" s="51"/>
      <c r="E97" s="51"/>
      <c r="F97" s="51"/>
      <c r="G97" s="51"/>
      <c r="H97" s="51"/>
      <c r="I97" s="51"/>
      <c r="J97" s="51"/>
      <c r="K97" s="51"/>
      <c r="L97" s="51"/>
      <c r="M97" s="51"/>
      <c r="N97" s="51"/>
      <c r="O97" s="51"/>
      <c r="P97" s="51"/>
      <c r="Q97" s="52"/>
      <c r="R97" s="50"/>
      <c r="S97" s="51"/>
      <c r="T97" s="51"/>
      <c r="U97" s="51"/>
      <c r="V97" s="51"/>
      <c r="W97" s="51"/>
      <c r="X97" s="51"/>
      <c r="Y97" s="51"/>
      <c r="Z97" s="51"/>
      <c r="AA97" s="51"/>
      <c r="AB97" s="51"/>
      <c r="AC97" s="51"/>
      <c r="AD97" s="51"/>
      <c r="AE97" s="51"/>
      <c r="AF97" s="51"/>
      <c r="AG97" s="51"/>
      <c r="AH97" s="52"/>
      <c r="AI97" s="50"/>
      <c r="AJ97" s="51"/>
      <c r="AK97" s="51"/>
      <c r="AL97" s="51"/>
      <c r="AM97" s="51"/>
      <c r="AN97" s="51"/>
      <c r="AO97" s="51"/>
      <c r="AP97" s="51"/>
      <c r="AQ97" s="51"/>
      <c r="AR97" s="51"/>
      <c r="AS97" s="51"/>
      <c r="AT97" s="51"/>
      <c r="AU97" s="51"/>
      <c r="AV97" s="51"/>
      <c r="AW97" s="51"/>
      <c r="AX97" s="51"/>
      <c r="AY97" s="52"/>
    </row>
    <row r="98" ht="12.75" customHeight="1">
      <c r="A98" s="50"/>
      <c r="B98" s="51"/>
      <c r="C98" s="51"/>
      <c r="D98" s="51"/>
      <c r="E98" s="51"/>
      <c r="F98" s="51"/>
      <c r="G98" s="51"/>
      <c r="H98" s="51"/>
      <c r="I98" s="51"/>
      <c r="J98" s="51"/>
      <c r="K98" s="51"/>
      <c r="L98" s="51"/>
      <c r="M98" s="51"/>
      <c r="N98" s="51"/>
      <c r="O98" s="51"/>
      <c r="P98" s="51"/>
      <c r="Q98" s="52"/>
      <c r="R98" s="50"/>
      <c r="S98" s="51"/>
      <c r="T98" s="51"/>
      <c r="U98" s="51"/>
      <c r="V98" s="51"/>
      <c r="W98" s="51"/>
      <c r="X98" s="51"/>
      <c r="Y98" s="51"/>
      <c r="Z98" s="51"/>
      <c r="AA98" s="51"/>
      <c r="AB98" s="51"/>
      <c r="AC98" s="51"/>
      <c r="AD98" s="51"/>
      <c r="AE98" s="51"/>
      <c r="AF98" s="51"/>
      <c r="AG98" s="51"/>
      <c r="AH98" s="52"/>
      <c r="AI98" s="50"/>
      <c r="AJ98" s="51"/>
      <c r="AK98" s="51"/>
      <c r="AL98" s="51"/>
      <c r="AM98" s="51"/>
      <c r="AN98" s="51"/>
      <c r="AO98" s="51"/>
      <c r="AP98" s="51"/>
      <c r="AQ98" s="51"/>
      <c r="AR98" s="51"/>
      <c r="AS98" s="51"/>
      <c r="AT98" s="51"/>
      <c r="AU98" s="51"/>
      <c r="AV98" s="51"/>
      <c r="AW98" s="51"/>
      <c r="AX98" s="51"/>
      <c r="AY98" s="52"/>
    </row>
    <row r="99" ht="12.75" customHeight="1">
      <c r="A99" s="50"/>
      <c r="B99" s="51"/>
      <c r="C99" s="51"/>
      <c r="D99" s="51"/>
      <c r="E99" s="51"/>
      <c r="F99" s="51"/>
      <c r="G99" s="51"/>
      <c r="H99" s="51"/>
      <c r="I99" s="51"/>
      <c r="J99" s="51"/>
      <c r="K99" s="51"/>
      <c r="L99" s="51"/>
      <c r="M99" s="51"/>
      <c r="N99" s="51"/>
      <c r="O99" s="51"/>
      <c r="P99" s="51"/>
      <c r="Q99" s="52"/>
      <c r="R99" s="50"/>
      <c r="S99" s="51"/>
      <c r="T99" s="51"/>
      <c r="U99" s="51"/>
      <c r="V99" s="51"/>
      <c r="W99" s="51"/>
      <c r="X99" s="51"/>
      <c r="Y99" s="51"/>
      <c r="Z99" s="51"/>
      <c r="AA99" s="51"/>
      <c r="AB99" s="51"/>
      <c r="AC99" s="51"/>
      <c r="AD99" s="51"/>
      <c r="AE99" s="51"/>
      <c r="AF99" s="51"/>
      <c r="AG99" s="51"/>
      <c r="AH99" s="52"/>
      <c r="AI99" s="50"/>
      <c r="AJ99" s="51"/>
      <c r="AK99" s="51"/>
      <c r="AL99" s="51"/>
      <c r="AM99" s="51"/>
      <c r="AN99" s="51"/>
      <c r="AO99" s="51"/>
      <c r="AP99" s="51"/>
      <c r="AQ99" s="51"/>
      <c r="AR99" s="51"/>
      <c r="AS99" s="51"/>
      <c r="AT99" s="51"/>
      <c r="AU99" s="51"/>
      <c r="AV99" s="51"/>
      <c r="AW99" s="51"/>
      <c r="AX99" s="51"/>
      <c r="AY99" s="52"/>
    </row>
    <row r="100" ht="12.75" customHeight="1">
      <c r="A100" s="50"/>
      <c r="B100" s="51"/>
      <c r="C100" s="51"/>
      <c r="D100" s="51"/>
      <c r="E100" s="51"/>
      <c r="F100" s="51"/>
      <c r="G100" s="51"/>
      <c r="H100" s="51"/>
      <c r="I100" s="51"/>
      <c r="J100" s="51"/>
      <c r="K100" s="51"/>
      <c r="L100" s="51"/>
      <c r="M100" s="51"/>
      <c r="N100" s="51"/>
      <c r="O100" s="51"/>
      <c r="P100" s="51"/>
      <c r="Q100" s="52"/>
      <c r="R100" s="50"/>
      <c r="S100" s="51"/>
      <c r="T100" s="51"/>
      <c r="U100" s="51"/>
      <c r="V100" s="51"/>
      <c r="W100" s="51"/>
      <c r="X100" s="51"/>
      <c r="Y100" s="51"/>
      <c r="Z100" s="51"/>
      <c r="AA100" s="51"/>
      <c r="AB100" s="51"/>
      <c r="AC100" s="51"/>
      <c r="AD100" s="51"/>
      <c r="AE100" s="51"/>
      <c r="AF100" s="51"/>
      <c r="AG100" s="51"/>
      <c r="AH100" s="52"/>
      <c r="AI100" s="50"/>
      <c r="AJ100" s="51"/>
      <c r="AK100" s="51"/>
      <c r="AL100" s="51"/>
      <c r="AM100" s="51"/>
      <c r="AN100" s="51"/>
      <c r="AO100" s="51"/>
      <c r="AP100" s="51"/>
      <c r="AQ100" s="51"/>
      <c r="AR100" s="51"/>
      <c r="AS100" s="51"/>
      <c r="AT100" s="51"/>
      <c r="AU100" s="51"/>
      <c r="AV100" s="51"/>
      <c r="AW100" s="51"/>
      <c r="AX100" s="51"/>
      <c r="AY100" s="52"/>
    </row>
    <row r="101" ht="12.75" customHeight="1">
      <c r="A101" s="50"/>
      <c r="B101" s="51"/>
      <c r="C101" s="51"/>
      <c r="D101" s="51"/>
      <c r="E101" s="51"/>
      <c r="F101" s="51"/>
      <c r="G101" s="51"/>
      <c r="H101" s="51"/>
      <c r="I101" s="51"/>
      <c r="J101" s="51"/>
      <c r="K101" s="51"/>
      <c r="L101" s="51"/>
      <c r="M101" s="51"/>
      <c r="N101" s="51"/>
      <c r="O101" s="51"/>
      <c r="P101" s="51"/>
      <c r="Q101" s="52"/>
      <c r="R101" s="50"/>
      <c r="S101" s="51"/>
      <c r="T101" s="51"/>
      <c r="U101" s="51"/>
      <c r="V101" s="51"/>
      <c r="W101" s="51"/>
      <c r="X101" s="51"/>
      <c r="Y101" s="51"/>
      <c r="Z101" s="51"/>
      <c r="AA101" s="51"/>
      <c r="AB101" s="51"/>
      <c r="AC101" s="51"/>
      <c r="AD101" s="51"/>
      <c r="AE101" s="51"/>
      <c r="AF101" s="51"/>
      <c r="AG101" s="51"/>
      <c r="AH101" s="52"/>
      <c r="AI101" s="50"/>
      <c r="AJ101" s="51"/>
      <c r="AK101" s="51"/>
      <c r="AL101" s="51"/>
      <c r="AM101" s="51"/>
      <c r="AN101" s="51"/>
      <c r="AO101" s="51"/>
      <c r="AP101" s="51"/>
      <c r="AQ101" s="51"/>
      <c r="AR101" s="51"/>
      <c r="AS101" s="51"/>
      <c r="AT101" s="51"/>
      <c r="AU101" s="51"/>
      <c r="AV101" s="51"/>
      <c r="AW101" s="51"/>
      <c r="AX101" s="51"/>
      <c r="AY101" s="52"/>
    </row>
    <row r="102" ht="12.75" customHeight="1">
      <c r="A102" s="50"/>
      <c r="B102" s="51"/>
      <c r="C102" s="51"/>
      <c r="D102" s="51"/>
      <c r="E102" s="51"/>
      <c r="F102" s="51"/>
      <c r="G102" s="51"/>
      <c r="H102" s="51"/>
      <c r="I102" s="51"/>
      <c r="J102" s="51"/>
      <c r="K102" s="51"/>
      <c r="L102" s="51"/>
      <c r="M102" s="51"/>
      <c r="N102" s="51"/>
      <c r="O102" s="51"/>
      <c r="P102" s="51"/>
      <c r="Q102" s="52"/>
      <c r="R102" s="50"/>
      <c r="S102" s="51"/>
      <c r="T102" s="51"/>
      <c r="U102" s="51"/>
      <c r="V102" s="51"/>
      <c r="W102" s="51"/>
      <c r="X102" s="51"/>
      <c r="Y102" s="51"/>
      <c r="Z102" s="51"/>
      <c r="AA102" s="51"/>
      <c r="AB102" s="51"/>
      <c r="AC102" s="51"/>
      <c r="AD102" s="51"/>
      <c r="AE102" s="51"/>
      <c r="AF102" s="51"/>
      <c r="AG102" s="51"/>
      <c r="AH102" s="52"/>
      <c r="AI102" s="50"/>
      <c r="AJ102" s="51"/>
      <c r="AK102" s="51"/>
      <c r="AL102" s="51"/>
      <c r="AM102" s="51"/>
      <c r="AN102" s="51"/>
      <c r="AO102" s="51"/>
      <c r="AP102" s="51"/>
      <c r="AQ102" s="51"/>
      <c r="AR102" s="51"/>
      <c r="AS102" s="51"/>
      <c r="AT102" s="51"/>
      <c r="AU102" s="51"/>
      <c r="AV102" s="51"/>
      <c r="AW102" s="51"/>
      <c r="AX102" s="51"/>
      <c r="AY102" s="52"/>
    </row>
    <row r="103" ht="12.75" customHeight="1">
      <c r="A103" s="50"/>
      <c r="B103" s="51"/>
      <c r="C103" s="51"/>
      <c r="D103" s="51"/>
      <c r="E103" s="51"/>
      <c r="F103" s="51"/>
      <c r="G103" s="51"/>
      <c r="H103" s="51"/>
      <c r="I103" s="51"/>
      <c r="J103" s="51"/>
      <c r="K103" s="51"/>
      <c r="L103" s="51"/>
      <c r="M103" s="51"/>
      <c r="N103" s="51"/>
      <c r="O103" s="51"/>
      <c r="P103" s="51"/>
      <c r="Q103" s="52"/>
      <c r="R103" s="50"/>
      <c r="S103" s="51"/>
      <c r="T103" s="51"/>
      <c r="U103" s="51"/>
      <c r="V103" s="51"/>
      <c r="W103" s="51"/>
      <c r="X103" s="51"/>
      <c r="Y103" s="51"/>
      <c r="Z103" s="51"/>
      <c r="AA103" s="51"/>
      <c r="AB103" s="51"/>
      <c r="AC103" s="51"/>
      <c r="AD103" s="51"/>
      <c r="AE103" s="51"/>
      <c r="AF103" s="51"/>
      <c r="AG103" s="51"/>
      <c r="AH103" s="52"/>
      <c r="AI103" s="50"/>
      <c r="AJ103" s="51"/>
      <c r="AK103" s="51"/>
      <c r="AL103" s="51"/>
      <c r="AM103" s="51"/>
      <c r="AN103" s="51"/>
      <c r="AO103" s="51"/>
      <c r="AP103" s="51"/>
      <c r="AQ103" s="51"/>
      <c r="AR103" s="51"/>
      <c r="AS103" s="51"/>
      <c r="AT103" s="51"/>
      <c r="AU103" s="51"/>
      <c r="AV103" s="51"/>
      <c r="AW103" s="51"/>
      <c r="AX103" s="51"/>
      <c r="AY103" s="52"/>
    </row>
    <row r="104" ht="12.75" customHeight="1">
      <c r="A104" s="50"/>
      <c r="B104" s="51"/>
      <c r="C104" s="51"/>
      <c r="D104" s="51"/>
      <c r="E104" s="51"/>
      <c r="F104" s="51"/>
      <c r="G104" s="51"/>
      <c r="H104" s="51"/>
      <c r="I104" s="51"/>
      <c r="J104" s="51"/>
      <c r="K104" s="51"/>
      <c r="L104" s="51"/>
      <c r="M104" s="51"/>
      <c r="N104" s="51"/>
      <c r="O104" s="51"/>
      <c r="P104" s="51"/>
      <c r="Q104" s="52"/>
      <c r="R104" s="50"/>
      <c r="S104" s="51"/>
      <c r="T104" s="51"/>
      <c r="U104" s="51"/>
      <c r="V104" s="51"/>
      <c r="W104" s="51"/>
      <c r="X104" s="51"/>
      <c r="Y104" s="51"/>
      <c r="Z104" s="51"/>
      <c r="AA104" s="51"/>
      <c r="AB104" s="51"/>
      <c r="AC104" s="51"/>
      <c r="AD104" s="51"/>
      <c r="AE104" s="51"/>
      <c r="AF104" s="51"/>
      <c r="AG104" s="51"/>
      <c r="AH104" s="52"/>
      <c r="AI104" s="50"/>
      <c r="AJ104" s="51"/>
      <c r="AK104" s="51"/>
      <c r="AL104" s="51"/>
      <c r="AM104" s="51"/>
      <c r="AN104" s="51"/>
      <c r="AO104" s="51"/>
      <c r="AP104" s="51"/>
      <c r="AQ104" s="51"/>
      <c r="AR104" s="51"/>
      <c r="AS104" s="51"/>
      <c r="AT104" s="51"/>
      <c r="AU104" s="51"/>
      <c r="AV104" s="51"/>
      <c r="AW104" s="51"/>
      <c r="AX104" s="51"/>
      <c r="AY104" s="52"/>
    </row>
    <row r="105" ht="12.75" customHeight="1">
      <c r="A105" s="50"/>
      <c r="B105" s="51"/>
      <c r="C105" s="51"/>
      <c r="D105" s="51"/>
      <c r="E105" s="51"/>
      <c r="F105" s="51"/>
      <c r="G105" s="51"/>
      <c r="H105" s="51"/>
      <c r="I105" s="51"/>
      <c r="J105" s="51"/>
      <c r="K105" s="51"/>
      <c r="L105" s="51"/>
      <c r="M105" s="51"/>
      <c r="N105" s="51"/>
      <c r="O105" s="51"/>
      <c r="P105" s="51"/>
      <c r="Q105" s="52"/>
      <c r="R105" s="50"/>
      <c r="S105" s="51"/>
      <c r="T105" s="51"/>
      <c r="U105" s="51"/>
      <c r="V105" s="51"/>
      <c r="W105" s="51"/>
      <c r="X105" s="51"/>
      <c r="Y105" s="51"/>
      <c r="Z105" s="51"/>
      <c r="AA105" s="51"/>
      <c r="AB105" s="51"/>
      <c r="AC105" s="51"/>
      <c r="AD105" s="51"/>
      <c r="AE105" s="51"/>
      <c r="AF105" s="51"/>
      <c r="AG105" s="51"/>
      <c r="AH105" s="52"/>
      <c r="AI105" s="50"/>
      <c r="AJ105" s="51"/>
      <c r="AK105" s="51"/>
      <c r="AL105" s="51"/>
      <c r="AM105" s="51"/>
      <c r="AN105" s="51"/>
      <c r="AO105" s="51"/>
      <c r="AP105" s="51"/>
      <c r="AQ105" s="51"/>
      <c r="AR105" s="51"/>
      <c r="AS105" s="51"/>
      <c r="AT105" s="51"/>
      <c r="AU105" s="51"/>
      <c r="AV105" s="51"/>
      <c r="AW105" s="51"/>
      <c r="AX105" s="51"/>
      <c r="AY105" s="52"/>
    </row>
    <row r="106" ht="12.75" customHeight="1">
      <c r="A106" s="50"/>
      <c r="B106" s="51"/>
      <c r="C106" s="51"/>
      <c r="D106" s="51"/>
      <c r="E106" s="51"/>
      <c r="F106" s="51"/>
      <c r="G106" s="51"/>
      <c r="H106" s="51"/>
      <c r="I106" s="51"/>
      <c r="J106" s="51"/>
      <c r="K106" s="51"/>
      <c r="L106" s="51"/>
      <c r="M106" s="51"/>
      <c r="N106" s="51"/>
      <c r="O106" s="51"/>
      <c r="P106" s="51"/>
      <c r="Q106" s="52"/>
      <c r="R106" s="50"/>
      <c r="S106" s="51"/>
      <c r="T106" s="51"/>
      <c r="U106" s="51"/>
      <c r="V106" s="51"/>
      <c r="W106" s="51"/>
      <c r="X106" s="51"/>
      <c r="Y106" s="51"/>
      <c r="Z106" s="51"/>
      <c r="AA106" s="51"/>
      <c r="AB106" s="51"/>
      <c r="AC106" s="51"/>
      <c r="AD106" s="51"/>
      <c r="AE106" s="51"/>
      <c r="AF106" s="51"/>
      <c r="AG106" s="51"/>
      <c r="AH106" s="52"/>
      <c r="AI106" s="50"/>
      <c r="AJ106" s="51"/>
      <c r="AK106" s="51"/>
      <c r="AL106" s="51"/>
      <c r="AM106" s="51"/>
      <c r="AN106" s="51"/>
      <c r="AO106" s="51"/>
      <c r="AP106" s="51"/>
      <c r="AQ106" s="51"/>
      <c r="AR106" s="51"/>
      <c r="AS106" s="51"/>
      <c r="AT106" s="51"/>
      <c r="AU106" s="51"/>
      <c r="AV106" s="51"/>
      <c r="AW106" s="51"/>
      <c r="AX106" s="51"/>
      <c r="AY106" s="52"/>
    </row>
    <row r="107" ht="12.75" customHeight="1">
      <c r="A107" s="50"/>
      <c r="B107" s="51"/>
      <c r="C107" s="51"/>
      <c r="D107" s="51"/>
      <c r="E107" s="51"/>
      <c r="F107" s="51"/>
      <c r="G107" s="51"/>
      <c r="H107" s="51"/>
      <c r="I107" s="51"/>
      <c r="J107" s="51"/>
      <c r="K107" s="51"/>
      <c r="L107" s="51"/>
      <c r="M107" s="51"/>
      <c r="N107" s="51"/>
      <c r="O107" s="51"/>
      <c r="P107" s="51"/>
      <c r="Q107" s="52"/>
      <c r="R107" s="50"/>
      <c r="S107" s="51"/>
      <c r="T107" s="51"/>
      <c r="U107" s="51"/>
      <c r="V107" s="51"/>
      <c r="W107" s="51"/>
      <c r="X107" s="51"/>
      <c r="Y107" s="51"/>
      <c r="Z107" s="51"/>
      <c r="AA107" s="51"/>
      <c r="AB107" s="51"/>
      <c r="AC107" s="51"/>
      <c r="AD107" s="51"/>
      <c r="AE107" s="51"/>
      <c r="AF107" s="51"/>
      <c r="AG107" s="51"/>
      <c r="AH107" s="52"/>
      <c r="AI107" s="50"/>
      <c r="AJ107" s="51"/>
      <c r="AK107" s="51"/>
      <c r="AL107" s="51"/>
      <c r="AM107" s="51"/>
      <c r="AN107" s="51"/>
      <c r="AO107" s="51"/>
      <c r="AP107" s="51"/>
      <c r="AQ107" s="51"/>
      <c r="AR107" s="51"/>
      <c r="AS107" s="51"/>
      <c r="AT107" s="51"/>
      <c r="AU107" s="51"/>
      <c r="AV107" s="51"/>
      <c r="AW107" s="51"/>
      <c r="AX107" s="51"/>
      <c r="AY107" s="52"/>
    </row>
    <row r="108" ht="12.75" customHeight="1">
      <c r="A108" s="50"/>
      <c r="B108" s="51"/>
      <c r="C108" s="51"/>
      <c r="D108" s="51"/>
      <c r="E108" s="51"/>
      <c r="F108" s="51"/>
      <c r="G108" s="51"/>
      <c r="H108" s="51"/>
      <c r="I108" s="51"/>
      <c r="J108" s="51"/>
      <c r="K108" s="51"/>
      <c r="L108" s="51"/>
      <c r="M108" s="51"/>
      <c r="N108" s="51"/>
      <c r="O108" s="51"/>
      <c r="P108" s="51"/>
      <c r="Q108" s="52"/>
      <c r="R108" s="50"/>
      <c r="S108" s="51"/>
      <c r="T108" s="51"/>
      <c r="U108" s="51"/>
      <c r="V108" s="51"/>
      <c r="W108" s="51"/>
      <c r="X108" s="51"/>
      <c r="Y108" s="51"/>
      <c r="Z108" s="51"/>
      <c r="AA108" s="51"/>
      <c r="AB108" s="51"/>
      <c r="AC108" s="51"/>
      <c r="AD108" s="51"/>
      <c r="AE108" s="51"/>
      <c r="AF108" s="51"/>
      <c r="AG108" s="51"/>
      <c r="AH108" s="52"/>
      <c r="AI108" s="50"/>
      <c r="AJ108" s="51"/>
      <c r="AK108" s="51"/>
      <c r="AL108" s="51"/>
      <c r="AM108" s="51"/>
      <c r="AN108" s="51"/>
      <c r="AO108" s="51"/>
      <c r="AP108" s="51"/>
      <c r="AQ108" s="51"/>
      <c r="AR108" s="51"/>
      <c r="AS108" s="51"/>
      <c r="AT108" s="51"/>
      <c r="AU108" s="51"/>
      <c r="AV108" s="51"/>
      <c r="AW108" s="51"/>
      <c r="AX108" s="51"/>
      <c r="AY108" s="52"/>
    </row>
    <row r="109" ht="12.75" customHeight="1">
      <c r="A109" s="50"/>
      <c r="B109" s="51"/>
      <c r="C109" s="51"/>
      <c r="D109" s="51"/>
      <c r="E109" s="51"/>
      <c r="F109" s="51"/>
      <c r="G109" s="51"/>
      <c r="H109" s="51"/>
      <c r="I109" s="51"/>
      <c r="J109" s="51"/>
      <c r="K109" s="51"/>
      <c r="L109" s="51"/>
      <c r="M109" s="51"/>
      <c r="N109" s="51"/>
      <c r="O109" s="51"/>
      <c r="P109" s="51"/>
      <c r="Q109" s="52"/>
      <c r="R109" s="50"/>
      <c r="S109" s="51"/>
      <c r="T109" s="51"/>
      <c r="U109" s="51"/>
      <c r="V109" s="51"/>
      <c r="W109" s="51"/>
      <c r="X109" s="51"/>
      <c r="Y109" s="51"/>
      <c r="Z109" s="51"/>
      <c r="AA109" s="51"/>
      <c r="AB109" s="51"/>
      <c r="AC109" s="51"/>
      <c r="AD109" s="51"/>
      <c r="AE109" s="51"/>
      <c r="AF109" s="51"/>
      <c r="AG109" s="51"/>
      <c r="AH109" s="52"/>
      <c r="AI109" s="50"/>
      <c r="AJ109" s="51"/>
      <c r="AK109" s="51"/>
      <c r="AL109" s="51"/>
      <c r="AM109" s="51"/>
      <c r="AN109" s="51"/>
      <c r="AO109" s="51"/>
      <c r="AP109" s="51"/>
      <c r="AQ109" s="51"/>
      <c r="AR109" s="51"/>
      <c r="AS109" s="51"/>
      <c r="AT109" s="51"/>
      <c r="AU109" s="51"/>
      <c r="AV109" s="51"/>
      <c r="AW109" s="51"/>
      <c r="AX109" s="51"/>
      <c r="AY109" s="52"/>
    </row>
    <row r="110" ht="12.75" customHeight="1">
      <c r="A110" s="50"/>
      <c r="B110" s="51"/>
      <c r="C110" s="51"/>
      <c r="D110" s="51"/>
      <c r="E110" s="51"/>
      <c r="F110" s="51"/>
      <c r="G110" s="51"/>
      <c r="H110" s="51"/>
      <c r="I110" s="51"/>
      <c r="J110" s="51"/>
      <c r="K110" s="51"/>
      <c r="L110" s="51"/>
      <c r="M110" s="51"/>
      <c r="N110" s="51"/>
      <c r="O110" s="51"/>
      <c r="P110" s="51"/>
      <c r="Q110" s="52"/>
      <c r="R110" s="50"/>
      <c r="S110" s="51"/>
      <c r="T110" s="51"/>
      <c r="U110" s="51"/>
      <c r="V110" s="51"/>
      <c r="W110" s="51"/>
      <c r="X110" s="51"/>
      <c r="Y110" s="51"/>
      <c r="Z110" s="51"/>
      <c r="AA110" s="51"/>
      <c r="AB110" s="51"/>
      <c r="AC110" s="51"/>
      <c r="AD110" s="51"/>
      <c r="AE110" s="51"/>
      <c r="AF110" s="51"/>
      <c r="AG110" s="51"/>
      <c r="AH110" s="52"/>
      <c r="AI110" s="50"/>
      <c r="AJ110" s="51"/>
      <c r="AK110" s="51"/>
      <c r="AL110" s="51"/>
      <c r="AM110" s="51"/>
      <c r="AN110" s="51"/>
      <c r="AO110" s="51"/>
      <c r="AP110" s="51"/>
      <c r="AQ110" s="51"/>
      <c r="AR110" s="51"/>
      <c r="AS110" s="51"/>
      <c r="AT110" s="51"/>
      <c r="AU110" s="51"/>
      <c r="AV110" s="51"/>
      <c r="AW110" s="51"/>
      <c r="AX110" s="51"/>
      <c r="AY110" s="52"/>
    </row>
    <row r="111" ht="12.75" customHeight="1">
      <c r="A111" s="50"/>
      <c r="B111" s="51"/>
      <c r="C111" s="51"/>
      <c r="D111" s="51"/>
      <c r="E111" s="51"/>
      <c r="F111" s="51"/>
      <c r="G111" s="51"/>
      <c r="H111" s="51"/>
      <c r="I111" s="51"/>
      <c r="J111" s="51"/>
      <c r="K111" s="51"/>
      <c r="L111" s="51"/>
      <c r="M111" s="51"/>
      <c r="N111" s="51"/>
      <c r="O111" s="51"/>
      <c r="P111" s="51"/>
      <c r="Q111" s="52"/>
      <c r="R111" s="50"/>
      <c r="S111" s="51"/>
      <c r="T111" s="51"/>
      <c r="U111" s="51"/>
      <c r="V111" s="51"/>
      <c r="W111" s="51"/>
      <c r="X111" s="51"/>
      <c r="Y111" s="51"/>
      <c r="Z111" s="51"/>
      <c r="AA111" s="51"/>
      <c r="AB111" s="51"/>
      <c r="AC111" s="51"/>
      <c r="AD111" s="51"/>
      <c r="AE111" s="51"/>
      <c r="AF111" s="51"/>
      <c r="AG111" s="51"/>
      <c r="AH111" s="52"/>
      <c r="AI111" s="50"/>
      <c r="AJ111" s="51"/>
      <c r="AK111" s="51"/>
      <c r="AL111" s="51"/>
      <c r="AM111" s="51"/>
      <c r="AN111" s="51"/>
      <c r="AO111" s="51"/>
      <c r="AP111" s="51"/>
      <c r="AQ111" s="51"/>
      <c r="AR111" s="51"/>
      <c r="AS111" s="51"/>
      <c r="AT111" s="51"/>
      <c r="AU111" s="51"/>
      <c r="AV111" s="51"/>
      <c r="AW111" s="51"/>
      <c r="AX111" s="51"/>
      <c r="AY111" s="52"/>
    </row>
    <row r="112" ht="12.75" customHeight="1">
      <c r="A112" s="50"/>
      <c r="B112" s="51"/>
      <c r="C112" s="51"/>
      <c r="D112" s="51"/>
      <c r="E112" s="51"/>
      <c r="F112" s="51"/>
      <c r="G112" s="51"/>
      <c r="H112" s="51"/>
      <c r="I112" s="51"/>
      <c r="J112" s="51"/>
      <c r="K112" s="51"/>
      <c r="L112" s="51"/>
      <c r="M112" s="51"/>
      <c r="N112" s="51"/>
      <c r="O112" s="51"/>
      <c r="P112" s="51"/>
      <c r="Q112" s="52"/>
      <c r="R112" s="50"/>
      <c r="S112" s="51"/>
      <c r="T112" s="51"/>
      <c r="U112" s="51"/>
      <c r="V112" s="51"/>
      <c r="W112" s="51"/>
      <c r="X112" s="51"/>
      <c r="Y112" s="51"/>
      <c r="Z112" s="51"/>
      <c r="AA112" s="51"/>
      <c r="AB112" s="51"/>
      <c r="AC112" s="51"/>
      <c r="AD112" s="51"/>
      <c r="AE112" s="51"/>
      <c r="AF112" s="51"/>
      <c r="AG112" s="51"/>
      <c r="AH112" s="52"/>
      <c r="AI112" s="50"/>
      <c r="AJ112" s="51"/>
      <c r="AK112" s="51"/>
      <c r="AL112" s="51"/>
      <c r="AM112" s="51"/>
      <c r="AN112" s="51"/>
      <c r="AO112" s="51"/>
      <c r="AP112" s="51"/>
      <c r="AQ112" s="51"/>
      <c r="AR112" s="51"/>
      <c r="AS112" s="51"/>
      <c r="AT112" s="51"/>
      <c r="AU112" s="51"/>
      <c r="AV112" s="51"/>
      <c r="AW112" s="51"/>
      <c r="AX112" s="51"/>
      <c r="AY112" s="52"/>
    </row>
    <row r="113" ht="12.75" customHeight="1">
      <c r="A113" s="50"/>
      <c r="B113" s="51"/>
      <c r="C113" s="51"/>
      <c r="D113" s="51"/>
      <c r="E113" s="51"/>
      <c r="F113" s="51"/>
      <c r="G113" s="51"/>
      <c r="H113" s="51"/>
      <c r="I113" s="51"/>
      <c r="J113" s="51"/>
      <c r="K113" s="51"/>
      <c r="L113" s="51"/>
      <c r="M113" s="51"/>
      <c r="N113" s="51"/>
      <c r="O113" s="51"/>
      <c r="P113" s="51"/>
      <c r="Q113" s="52"/>
      <c r="R113" s="50"/>
      <c r="S113" s="51"/>
      <c r="T113" s="51"/>
      <c r="U113" s="51"/>
      <c r="V113" s="51"/>
      <c r="W113" s="51"/>
      <c r="X113" s="51"/>
      <c r="Y113" s="51"/>
      <c r="Z113" s="51"/>
      <c r="AA113" s="51"/>
      <c r="AB113" s="51"/>
      <c r="AC113" s="51"/>
      <c r="AD113" s="51"/>
      <c r="AE113" s="51"/>
      <c r="AF113" s="51"/>
      <c r="AG113" s="51"/>
      <c r="AH113" s="52"/>
      <c r="AI113" s="50"/>
      <c r="AJ113" s="51"/>
      <c r="AK113" s="51"/>
      <c r="AL113" s="51"/>
      <c r="AM113" s="51"/>
      <c r="AN113" s="51"/>
      <c r="AO113" s="51"/>
      <c r="AP113" s="51"/>
      <c r="AQ113" s="51"/>
      <c r="AR113" s="51"/>
      <c r="AS113" s="51"/>
      <c r="AT113" s="51"/>
      <c r="AU113" s="51"/>
      <c r="AV113" s="51"/>
      <c r="AW113" s="51"/>
      <c r="AX113" s="51"/>
      <c r="AY113" s="52"/>
    </row>
    <row r="114" ht="12.75" customHeight="1">
      <c r="A114" s="50"/>
      <c r="B114" s="51"/>
      <c r="C114" s="51"/>
      <c r="D114" s="51"/>
      <c r="E114" s="51"/>
      <c r="F114" s="51"/>
      <c r="G114" s="51"/>
      <c r="H114" s="51"/>
      <c r="I114" s="51"/>
      <c r="J114" s="51"/>
      <c r="K114" s="51"/>
      <c r="L114" s="51"/>
      <c r="M114" s="51"/>
      <c r="N114" s="51"/>
      <c r="O114" s="51"/>
      <c r="P114" s="51"/>
      <c r="Q114" s="52"/>
      <c r="R114" s="50"/>
      <c r="S114" s="51"/>
      <c r="T114" s="51"/>
      <c r="U114" s="51"/>
      <c r="V114" s="51"/>
      <c r="W114" s="51"/>
      <c r="X114" s="51"/>
      <c r="Y114" s="51"/>
      <c r="Z114" s="51"/>
      <c r="AA114" s="51"/>
      <c r="AB114" s="51"/>
      <c r="AC114" s="51"/>
      <c r="AD114" s="51"/>
      <c r="AE114" s="51"/>
      <c r="AF114" s="51"/>
      <c r="AG114" s="51"/>
      <c r="AH114" s="52"/>
      <c r="AI114" s="50"/>
      <c r="AJ114" s="51"/>
      <c r="AK114" s="51"/>
      <c r="AL114" s="51"/>
      <c r="AM114" s="51"/>
      <c r="AN114" s="51"/>
      <c r="AO114" s="51"/>
      <c r="AP114" s="51"/>
      <c r="AQ114" s="51"/>
      <c r="AR114" s="51"/>
      <c r="AS114" s="51"/>
      <c r="AT114" s="51"/>
      <c r="AU114" s="51"/>
      <c r="AV114" s="51"/>
      <c r="AW114" s="51"/>
      <c r="AX114" s="51"/>
      <c r="AY114" s="52"/>
    </row>
    <row r="115" ht="12.75" customHeight="1">
      <c r="A115" s="50"/>
      <c r="B115" s="51"/>
      <c r="C115" s="51"/>
      <c r="D115" s="51"/>
      <c r="E115" s="51"/>
      <c r="F115" s="51"/>
      <c r="G115" s="51"/>
      <c r="H115" s="51"/>
      <c r="I115" s="51"/>
      <c r="J115" s="51"/>
      <c r="K115" s="51"/>
      <c r="L115" s="51"/>
      <c r="M115" s="51"/>
      <c r="N115" s="51"/>
      <c r="O115" s="51"/>
      <c r="P115" s="51"/>
      <c r="Q115" s="52"/>
      <c r="R115" s="50"/>
      <c r="S115" s="51"/>
      <c r="T115" s="51"/>
      <c r="U115" s="51"/>
      <c r="V115" s="51"/>
      <c r="W115" s="51"/>
      <c r="X115" s="51"/>
      <c r="Y115" s="51"/>
      <c r="Z115" s="51"/>
      <c r="AA115" s="51"/>
      <c r="AB115" s="51"/>
      <c r="AC115" s="51"/>
      <c r="AD115" s="51"/>
      <c r="AE115" s="51"/>
      <c r="AF115" s="51"/>
      <c r="AG115" s="51"/>
      <c r="AH115" s="52"/>
      <c r="AI115" s="50"/>
      <c r="AJ115" s="51"/>
      <c r="AK115" s="51"/>
      <c r="AL115" s="51"/>
      <c r="AM115" s="51"/>
      <c r="AN115" s="51"/>
      <c r="AO115" s="51"/>
      <c r="AP115" s="51"/>
      <c r="AQ115" s="51"/>
      <c r="AR115" s="51"/>
      <c r="AS115" s="51"/>
      <c r="AT115" s="51"/>
      <c r="AU115" s="51"/>
      <c r="AV115" s="51"/>
      <c r="AW115" s="51"/>
      <c r="AX115" s="51"/>
      <c r="AY115" s="52"/>
    </row>
    <row r="116" ht="12.75" customHeight="1">
      <c r="A116" s="55"/>
      <c r="B116" s="56"/>
      <c r="C116" s="56"/>
      <c r="D116" s="56"/>
      <c r="E116" s="56"/>
      <c r="F116" s="56"/>
      <c r="G116" s="56"/>
      <c r="H116" s="56"/>
      <c r="I116" s="56"/>
      <c r="J116" s="56"/>
      <c r="K116" s="56"/>
      <c r="L116" s="56"/>
      <c r="M116" s="56"/>
      <c r="N116" s="56"/>
      <c r="O116" s="56"/>
      <c r="P116" s="56"/>
      <c r="Q116" s="57"/>
      <c r="R116" s="55"/>
      <c r="S116" s="56"/>
      <c r="T116" s="56"/>
      <c r="U116" s="56"/>
      <c r="V116" s="56"/>
      <c r="W116" s="56"/>
      <c r="X116" s="56"/>
      <c r="Y116" s="56"/>
      <c r="Z116" s="56"/>
      <c r="AA116" s="56"/>
      <c r="AB116" s="56"/>
      <c r="AC116" s="56"/>
      <c r="AD116" s="56"/>
      <c r="AE116" s="56"/>
      <c r="AF116" s="56"/>
      <c r="AG116" s="56"/>
      <c r="AH116" s="57"/>
      <c r="AI116" s="55"/>
      <c r="AJ116" s="56"/>
      <c r="AK116" s="56"/>
      <c r="AL116" s="56"/>
      <c r="AM116" s="56"/>
      <c r="AN116" s="56"/>
      <c r="AO116" s="56"/>
      <c r="AP116" s="56"/>
      <c r="AQ116" s="56"/>
      <c r="AR116" s="56"/>
      <c r="AS116" s="56"/>
      <c r="AT116" s="56"/>
      <c r="AU116" s="56"/>
      <c r="AV116" s="56"/>
      <c r="AW116" s="56"/>
      <c r="AX116" s="56"/>
      <c r="AY116" s="57"/>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S7:AE8"/>
    <mergeCell ref="A12:Q12"/>
    <mergeCell ref="R12:AH12"/>
    <mergeCell ref="AI12:AY12"/>
    <mergeCell ref="A1:Q1"/>
    <mergeCell ref="S2:AE3"/>
    <mergeCell ref="AF2:AG2"/>
    <mergeCell ref="D3:I3"/>
    <mergeCell ref="N3:Q3"/>
    <mergeCell ref="S4:AE4"/>
    <mergeCell ref="AF6:AG6"/>
  </mergeCells>
  <dataValidations>
    <dataValidation type="list" allowBlank="1" showErrorMessage="1" sqref="AF2 AF6">
      <formula1>"Yes,No"</formula1>
    </dataValidation>
  </dataValidations>
  <hyperlinks>
    <hyperlink display="Link to guidance notes" location="'EV5.5.8 Guidance Notes'!A1" ref="M9"/>
    <hyperlink display="BACK to COVER SHEET" location="'Cover Sheet'!A1" ref="M10"/>
  </hyperlinks>
  <printOptions/>
  <pageMargins bottom="0.787401575" footer="0.0" header="0.0" left="0.7" right="0.7" top="0.787401575"/>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66"/>
    <pageSetUpPr/>
  </sheetPr>
  <sheetViews>
    <sheetView workbookViewId="0"/>
  </sheetViews>
  <sheetFormatPr customHeight="1" defaultColWidth="14.43" defaultRowHeight="15.0"/>
  <cols>
    <col customWidth="1" min="1" max="51" width="5.0"/>
  </cols>
  <sheetData>
    <row r="1" ht="12.75" customHeight="1">
      <c r="A1" s="113" t="str">
        <f>CONCATENATE(Read_Me!A1," FS ASES ",Read_Me!B1," - EV5.5.8 TSAC attachments")</f>
        <v>2025 FS ASES V1.1 - EV5.5.8 TSAC attachments</v>
      </c>
      <c r="B1" s="114"/>
      <c r="C1" s="114"/>
      <c r="D1" s="114"/>
      <c r="E1" s="114"/>
      <c r="F1" s="114"/>
      <c r="G1" s="114"/>
      <c r="H1" s="114"/>
      <c r="I1" s="114"/>
      <c r="J1" s="114"/>
      <c r="K1" s="114"/>
      <c r="L1" s="114"/>
      <c r="M1" s="114"/>
      <c r="N1" s="114"/>
      <c r="O1" s="114"/>
      <c r="P1" s="114"/>
      <c r="Q1" s="115"/>
      <c r="R1" s="405"/>
      <c r="S1" s="406"/>
      <c r="T1" s="406"/>
      <c r="U1" s="406"/>
      <c r="V1" s="406"/>
      <c r="W1" s="406"/>
      <c r="X1" s="406"/>
      <c r="Y1" s="406"/>
      <c r="Z1" s="406"/>
      <c r="AA1" s="406"/>
      <c r="AB1" s="406"/>
      <c r="AC1" s="406"/>
      <c r="AD1" s="406"/>
      <c r="AE1" s="406"/>
      <c r="AF1" s="406"/>
      <c r="AG1" s="406"/>
      <c r="AH1" s="407"/>
      <c r="AI1" s="405"/>
      <c r="AJ1" s="406"/>
      <c r="AK1" s="406"/>
      <c r="AL1" s="406"/>
      <c r="AM1" s="406"/>
      <c r="AN1" s="406"/>
      <c r="AO1" s="406"/>
      <c r="AP1" s="406"/>
      <c r="AQ1" s="406"/>
      <c r="AR1" s="406"/>
      <c r="AS1" s="406"/>
      <c r="AT1" s="406"/>
      <c r="AU1" s="406"/>
      <c r="AV1" s="406"/>
      <c r="AW1" s="406"/>
      <c r="AX1" s="406"/>
      <c r="AY1" s="407"/>
    </row>
    <row r="2" ht="12.75" customHeight="1">
      <c r="A2" s="117"/>
      <c r="B2" s="2"/>
      <c r="C2" s="2"/>
      <c r="D2" s="2"/>
      <c r="E2" s="2"/>
      <c r="F2" s="2"/>
      <c r="G2" s="2"/>
      <c r="H2" s="2"/>
      <c r="I2" s="2"/>
      <c r="J2" s="2"/>
      <c r="K2" s="2"/>
      <c r="L2" s="2"/>
      <c r="M2" s="2"/>
      <c r="N2" s="2"/>
      <c r="O2" s="2"/>
      <c r="P2" s="2"/>
      <c r="Q2" s="2"/>
      <c r="R2" s="117"/>
      <c r="S2" s="408" t="s">
        <v>369</v>
      </c>
      <c r="T2" s="35"/>
      <c r="U2" s="35"/>
      <c r="V2" s="35"/>
      <c r="W2" s="35"/>
      <c r="X2" s="35"/>
      <c r="Y2" s="35"/>
      <c r="Z2" s="35"/>
      <c r="AA2" s="35"/>
      <c r="AB2" s="35"/>
      <c r="AC2" s="35"/>
      <c r="AD2" s="35"/>
      <c r="AE2" s="36"/>
      <c r="AF2" s="409" t="s">
        <v>55</v>
      </c>
      <c r="AG2" s="44"/>
      <c r="AH2" s="40"/>
      <c r="AI2" s="117"/>
      <c r="AJ2" s="2"/>
      <c r="AK2" s="2"/>
      <c r="AL2" s="2"/>
      <c r="AM2" s="2"/>
      <c r="AN2" s="2"/>
      <c r="AO2" s="2"/>
      <c r="AP2" s="2"/>
      <c r="AQ2" s="2"/>
      <c r="AR2" s="2"/>
      <c r="AS2" s="2"/>
      <c r="AT2" s="2"/>
      <c r="AU2" s="2"/>
      <c r="AV2" s="2"/>
      <c r="AW2" s="2"/>
      <c r="AX2" s="2"/>
      <c r="AY2" s="40"/>
    </row>
    <row r="3" ht="12.75" customHeight="1">
      <c r="A3" s="117" t="s">
        <v>32</v>
      </c>
      <c r="B3" s="2"/>
      <c r="C3" s="2"/>
      <c r="D3" s="118" t="str">
        <f>IF('Cover Sheet'!D15:J15&gt;0,'Cover Sheet'!D15:J15,"")</f>
        <v>École Centrale de Lyon</v>
      </c>
      <c r="E3" s="119"/>
      <c r="F3" s="119"/>
      <c r="G3" s="119"/>
      <c r="H3" s="119"/>
      <c r="I3" s="120"/>
      <c r="J3" s="2" t="s">
        <v>34</v>
      </c>
      <c r="K3" s="2"/>
      <c r="L3" s="2"/>
      <c r="M3" s="2"/>
      <c r="N3" s="118" t="str">
        <f>IF('Cover Sheet'!O15&gt;0,'Cover Sheet'!O15,"")</f>
        <v>81, FSCH/FSS/FSF</v>
      </c>
      <c r="O3" s="119"/>
      <c r="P3" s="119"/>
      <c r="Q3" s="120"/>
      <c r="R3" s="117"/>
      <c r="S3" s="59"/>
      <c r="T3" s="60"/>
      <c r="U3" s="60"/>
      <c r="V3" s="60"/>
      <c r="W3" s="60"/>
      <c r="X3" s="60"/>
      <c r="Y3" s="60"/>
      <c r="Z3" s="60"/>
      <c r="AA3" s="60"/>
      <c r="AB3" s="60"/>
      <c r="AC3" s="60"/>
      <c r="AD3" s="60"/>
      <c r="AE3" s="94"/>
      <c r="AF3" s="2"/>
      <c r="AG3" s="2"/>
      <c r="AH3" s="40"/>
      <c r="AI3" s="117"/>
      <c r="AJ3" s="2"/>
      <c r="AK3" s="2"/>
      <c r="AL3" s="2"/>
      <c r="AM3" s="2"/>
      <c r="AN3" s="2"/>
      <c r="AO3" s="2"/>
      <c r="AP3" s="2"/>
      <c r="AQ3" s="2"/>
      <c r="AR3" s="2"/>
      <c r="AS3" s="2"/>
      <c r="AT3" s="2"/>
      <c r="AU3" s="2"/>
      <c r="AV3" s="2"/>
      <c r="AW3" s="2"/>
      <c r="AX3" s="2"/>
      <c r="AY3" s="40"/>
    </row>
    <row r="4" ht="12.75" customHeight="1">
      <c r="A4" s="117"/>
      <c r="B4" s="2"/>
      <c r="C4" s="2"/>
      <c r="D4" s="2"/>
      <c r="E4" s="2"/>
      <c r="F4" s="2"/>
      <c r="G4" s="2"/>
      <c r="H4" s="2"/>
      <c r="I4" s="2"/>
      <c r="J4" s="2"/>
      <c r="K4" s="2"/>
      <c r="L4" s="2"/>
      <c r="M4" s="2"/>
      <c r="N4" s="2"/>
      <c r="O4" s="2"/>
      <c r="P4" s="2"/>
      <c r="Q4" s="2"/>
      <c r="R4" s="117"/>
      <c r="S4" s="410" t="str">
        <f>IF(AF2="Yes","--&gt; Show mechanical properties at 60 °C in the materials section!","")</f>
        <v/>
      </c>
      <c r="T4" s="272"/>
      <c r="U4" s="272"/>
      <c r="V4" s="272"/>
      <c r="W4" s="272"/>
      <c r="X4" s="272"/>
      <c r="Y4" s="272"/>
      <c r="Z4" s="272"/>
      <c r="AA4" s="272"/>
      <c r="AB4" s="272"/>
      <c r="AC4" s="272"/>
      <c r="AD4" s="272"/>
      <c r="AE4" s="337"/>
      <c r="AF4" s="2"/>
      <c r="AG4" s="2"/>
      <c r="AH4" s="40"/>
      <c r="AI4" s="117"/>
      <c r="AJ4" s="2"/>
      <c r="AK4" s="2"/>
      <c r="AL4" s="2"/>
      <c r="AM4" s="2"/>
      <c r="AN4" s="2"/>
      <c r="AO4" s="2"/>
      <c r="AP4" s="2"/>
      <c r="AQ4" s="2"/>
      <c r="AR4" s="2"/>
      <c r="AS4" s="2"/>
      <c r="AT4" s="2"/>
      <c r="AU4" s="2"/>
      <c r="AV4" s="2"/>
      <c r="AW4" s="2"/>
      <c r="AX4" s="2"/>
      <c r="AY4" s="40"/>
    </row>
    <row r="5" ht="12.75" customHeight="1">
      <c r="A5" s="405"/>
      <c r="B5" s="406"/>
      <c r="C5" s="406"/>
      <c r="D5" s="406"/>
      <c r="E5" s="406"/>
      <c r="F5" s="406"/>
      <c r="G5" s="406"/>
      <c r="H5" s="406"/>
      <c r="I5" s="406"/>
      <c r="J5" s="406"/>
      <c r="K5" s="406"/>
      <c r="L5" s="406"/>
      <c r="M5" s="406"/>
      <c r="N5" s="406"/>
      <c r="O5" s="406"/>
      <c r="P5" s="406"/>
      <c r="Q5" s="407"/>
      <c r="R5" s="2"/>
      <c r="S5" s="2"/>
      <c r="T5" s="2"/>
      <c r="U5" s="2"/>
      <c r="V5" s="2"/>
      <c r="W5" s="2"/>
      <c r="X5" s="2"/>
      <c r="Y5" s="2"/>
      <c r="Z5" s="2"/>
      <c r="AA5" s="2"/>
      <c r="AB5" s="2"/>
      <c r="AC5" s="2"/>
      <c r="AD5" s="2"/>
      <c r="AE5" s="2"/>
      <c r="AF5" s="2"/>
      <c r="AG5" s="2"/>
      <c r="AH5" s="40"/>
      <c r="AI5" s="117"/>
      <c r="AJ5" s="2"/>
      <c r="AK5" s="2"/>
      <c r="AL5" s="2"/>
      <c r="AM5" s="2"/>
      <c r="AN5" s="2"/>
      <c r="AO5" s="2"/>
      <c r="AP5" s="2"/>
      <c r="AQ5" s="2"/>
      <c r="AR5" s="2"/>
      <c r="AS5" s="2"/>
      <c r="AT5" s="2"/>
      <c r="AU5" s="2"/>
      <c r="AV5" s="2"/>
      <c r="AW5" s="2"/>
      <c r="AX5" s="2"/>
      <c r="AY5" s="40"/>
    </row>
    <row r="6" ht="12.75" customHeight="1">
      <c r="A6" s="117"/>
      <c r="B6" s="2" t="s">
        <v>378</v>
      </c>
      <c r="C6" s="2"/>
      <c r="D6" s="2"/>
      <c r="E6" s="2"/>
      <c r="F6" s="2"/>
      <c r="G6" s="2"/>
      <c r="H6" s="2"/>
      <c r="I6" s="2"/>
      <c r="J6" s="2"/>
      <c r="K6" s="2"/>
      <c r="L6" s="2"/>
      <c r="M6" s="2"/>
      <c r="N6" s="2"/>
      <c r="O6" s="2"/>
      <c r="P6" s="2"/>
      <c r="Q6" s="40"/>
      <c r="R6" s="2"/>
      <c r="S6" s="411" t="s">
        <v>371</v>
      </c>
      <c r="T6" s="412"/>
      <c r="U6" s="412"/>
      <c r="V6" s="412"/>
      <c r="W6" s="412"/>
      <c r="X6" s="412"/>
      <c r="Y6" s="412"/>
      <c r="Z6" s="412"/>
      <c r="AA6" s="412"/>
      <c r="AB6" s="412"/>
      <c r="AC6" s="412"/>
      <c r="AD6" s="412"/>
      <c r="AE6" s="413"/>
      <c r="AF6" s="301" t="s">
        <v>55</v>
      </c>
      <c r="AG6" s="44"/>
      <c r="AH6" s="40"/>
      <c r="AI6" s="117"/>
      <c r="AJ6" s="2"/>
      <c r="AK6" s="2"/>
      <c r="AL6" s="2"/>
      <c r="AM6" s="2"/>
      <c r="AN6" s="2"/>
      <c r="AO6" s="2"/>
      <c r="AP6" s="2"/>
      <c r="AQ6" s="2"/>
      <c r="AR6" s="2"/>
      <c r="AS6" s="2"/>
      <c r="AT6" s="2"/>
      <c r="AU6" s="2"/>
      <c r="AV6" s="2"/>
      <c r="AW6" s="2"/>
      <c r="AX6" s="2"/>
      <c r="AY6" s="40"/>
    </row>
    <row r="7" ht="12.75" customHeight="1">
      <c r="A7" s="117"/>
      <c r="B7" s="2" t="s">
        <v>379</v>
      </c>
      <c r="C7" s="2"/>
      <c r="D7" s="2"/>
      <c r="E7" s="2"/>
      <c r="F7" s="2"/>
      <c r="G7" s="2"/>
      <c r="H7" s="2"/>
      <c r="I7" s="2"/>
      <c r="J7" s="2"/>
      <c r="K7" s="2"/>
      <c r="L7" s="2"/>
      <c r="M7" s="2"/>
      <c r="N7" s="2"/>
      <c r="O7" s="2"/>
      <c r="P7" s="2"/>
      <c r="Q7" s="40"/>
      <c r="R7" s="2"/>
      <c r="S7" s="414" t="str">
        <f>IF(AF6="Yes","--&gt; Show mechanical properties at 60 °C in the materials section and apply T3.2.8!","")</f>
        <v/>
      </c>
      <c r="T7" s="35"/>
      <c r="U7" s="35"/>
      <c r="V7" s="35"/>
      <c r="W7" s="35"/>
      <c r="X7" s="35"/>
      <c r="Y7" s="35"/>
      <c r="Z7" s="35"/>
      <c r="AA7" s="35"/>
      <c r="AB7" s="35"/>
      <c r="AC7" s="35"/>
      <c r="AD7" s="35"/>
      <c r="AE7" s="370"/>
      <c r="AF7" s="2"/>
      <c r="AG7" s="2"/>
      <c r="AH7" s="40"/>
      <c r="AI7" s="117"/>
      <c r="AJ7" s="2"/>
      <c r="AK7" s="2"/>
      <c r="AL7" s="2"/>
      <c r="AM7" s="2"/>
      <c r="AN7" s="2"/>
      <c r="AO7" s="2"/>
      <c r="AP7" s="2"/>
      <c r="AQ7" s="2"/>
      <c r="AR7" s="2"/>
      <c r="AS7" s="2"/>
      <c r="AT7" s="2"/>
      <c r="AU7" s="2"/>
      <c r="AV7" s="2"/>
      <c r="AW7" s="2"/>
      <c r="AX7" s="2"/>
      <c r="AY7" s="40"/>
    </row>
    <row r="8" ht="12.75" customHeight="1">
      <c r="A8" s="117"/>
      <c r="B8" s="2" t="s">
        <v>380</v>
      </c>
      <c r="C8" s="2"/>
      <c r="D8" s="2"/>
      <c r="E8" s="2"/>
      <c r="F8" s="2"/>
      <c r="G8" s="2"/>
      <c r="H8" s="2"/>
      <c r="I8" s="2"/>
      <c r="J8" s="2"/>
      <c r="K8" s="2"/>
      <c r="L8" s="2"/>
      <c r="M8" s="2"/>
      <c r="N8" s="2"/>
      <c r="O8" s="2"/>
      <c r="P8" s="2"/>
      <c r="Q8" s="40"/>
      <c r="R8" s="2"/>
      <c r="S8" s="7"/>
      <c r="T8" s="8"/>
      <c r="U8" s="8"/>
      <c r="V8" s="8"/>
      <c r="W8" s="8"/>
      <c r="X8" s="8"/>
      <c r="Y8" s="8"/>
      <c r="Z8" s="8"/>
      <c r="AA8" s="8"/>
      <c r="AB8" s="8"/>
      <c r="AC8" s="8"/>
      <c r="AD8" s="8"/>
      <c r="AE8" s="9"/>
      <c r="AF8" s="2"/>
      <c r="AG8" s="2"/>
      <c r="AH8" s="40"/>
      <c r="AI8" s="117"/>
      <c r="AJ8" s="2"/>
      <c r="AK8" s="2"/>
      <c r="AL8" s="2"/>
      <c r="AM8" s="2"/>
      <c r="AN8" s="2"/>
      <c r="AO8" s="2"/>
      <c r="AP8" s="2"/>
      <c r="AQ8" s="2"/>
      <c r="AR8" s="2"/>
      <c r="AS8" s="2"/>
      <c r="AT8" s="2"/>
      <c r="AU8" s="2"/>
      <c r="AV8" s="2"/>
      <c r="AW8" s="2"/>
      <c r="AX8" s="2"/>
      <c r="AY8" s="40"/>
    </row>
    <row r="9" ht="12.75" customHeight="1">
      <c r="A9" s="117"/>
      <c r="B9" s="2"/>
      <c r="C9" s="2"/>
      <c r="D9" s="2"/>
      <c r="E9" s="2"/>
      <c r="F9" s="2"/>
      <c r="G9" s="2"/>
      <c r="H9" s="2"/>
      <c r="I9" s="2"/>
      <c r="J9" s="2"/>
      <c r="K9" s="2"/>
      <c r="L9" s="2"/>
      <c r="M9" s="399" t="s">
        <v>364</v>
      </c>
      <c r="N9" s="2"/>
      <c r="O9" s="2"/>
      <c r="P9" s="2"/>
      <c r="Q9" s="40"/>
      <c r="R9" s="2"/>
      <c r="S9" s="2"/>
      <c r="T9" s="2"/>
      <c r="U9" s="2"/>
      <c r="V9" s="2"/>
      <c r="W9" s="2"/>
      <c r="X9" s="2"/>
      <c r="Y9" s="2"/>
      <c r="Z9" s="2"/>
      <c r="AA9" s="2"/>
      <c r="AB9" s="2"/>
      <c r="AC9" s="2"/>
      <c r="AD9" s="2"/>
      <c r="AE9" s="2"/>
      <c r="AF9" s="2"/>
      <c r="AG9" s="2"/>
      <c r="AH9" s="40"/>
      <c r="AI9" s="117"/>
      <c r="AJ9" s="2"/>
      <c r="AK9" s="2"/>
      <c r="AL9" s="2"/>
      <c r="AM9" s="2"/>
      <c r="AN9" s="2"/>
      <c r="AO9" s="2"/>
      <c r="AP9" s="2"/>
      <c r="AQ9" s="2"/>
      <c r="AR9" s="2"/>
      <c r="AS9" s="2"/>
      <c r="AT9" s="2"/>
      <c r="AU9" s="2"/>
      <c r="AV9" s="2"/>
      <c r="AW9" s="2"/>
      <c r="AX9" s="2"/>
      <c r="AY9" s="40"/>
    </row>
    <row r="10" ht="12.75" customHeight="1">
      <c r="A10" s="117"/>
      <c r="B10" s="2" t="s">
        <v>373</v>
      </c>
      <c r="C10" s="2"/>
      <c r="D10" s="2"/>
      <c r="E10" s="2"/>
      <c r="F10" s="2"/>
      <c r="G10" s="2"/>
      <c r="H10" s="2"/>
      <c r="I10" s="2"/>
      <c r="J10" s="2"/>
      <c r="K10" s="2"/>
      <c r="L10" s="2"/>
      <c r="M10" s="109" t="s">
        <v>92</v>
      </c>
      <c r="N10" s="2"/>
      <c r="O10" s="2"/>
      <c r="P10" s="2"/>
      <c r="Q10" s="40"/>
      <c r="R10" s="2"/>
      <c r="S10" s="2"/>
      <c r="T10" s="2"/>
      <c r="U10" s="2"/>
      <c r="V10" s="2"/>
      <c r="W10" s="2"/>
      <c r="X10" s="2"/>
      <c r="Y10" s="2"/>
      <c r="Z10" s="2"/>
      <c r="AA10" s="2"/>
      <c r="AB10" s="2"/>
      <c r="AC10" s="2"/>
      <c r="AD10" s="2"/>
      <c r="AE10" s="2"/>
      <c r="AF10" s="2"/>
      <c r="AG10" s="2"/>
      <c r="AH10" s="40"/>
      <c r="AI10" s="117"/>
      <c r="AJ10" s="2"/>
      <c r="AK10" s="2"/>
      <c r="AL10" s="2"/>
      <c r="AM10" s="2"/>
      <c r="AN10" s="2"/>
      <c r="AO10" s="2"/>
      <c r="AP10" s="2"/>
      <c r="AQ10" s="2"/>
      <c r="AR10" s="2"/>
      <c r="AS10" s="2"/>
      <c r="AT10" s="2"/>
      <c r="AU10" s="2"/>
      <c r="AV10" s="2"/>
      <c r="AW10" s="2"/>
      <c r="AX10" s="2"/>
      <c r="AY10" s="40"/>
    </row>
    <row r="11" ht="12.75" customHeight="1">
      <c r="A11" s="39"/>
      <c r="B11" s="30"/>
      <c r="C11" s="30"/>
      <c r="D11" s="30"/>
      <c r="E11" s="30"/>
      <c r="F11" s="30"/>
      <c r="G11" s="30"/>
      <c r="H11" s="30"/>
      <c r="I11" s="30"/>
      <c r="J11" s="30"/>
      <c r="K11" s="30"/>
      <c r="L11" s="30"/>
      <c r="M11" s="30"/>
      <c r="N11" s="30"/>
      <c r="O11" s="30"/>
      <c r="P11" s="30"/>
      <c r="Q11" s="415"/>
      <c r="R11" s="30"/>
      <c r="S11" s="30"/>
      <c r="T11" s="30"/>
      <c r="U11" s="30"/>
      <c r="V11" s="30"/>
      <c r="W11" s="30"/>
      <c r="X11" s="30"/>
      <c r="Y11" s="30"/>
      <c r="Z11" s="30"/>
      <c r="AA11" s="30"/>
      <c r="AB11" s="30"/>
      <c r="AC11" s="30"/>
      <c r="AD11" s="30"/>
      <c r="AE11" s="30"/>
      <c r="AF11" s="30"/>
      <c r="AG11" s="30"/>
      <c r="AH11" s="415"/>
      <c r="AI11" s="39"/>
      <c r="AJ11" s="30"/>
      <c r="AK11" s="30"/>
      <c r="AL11" s="30"/>
      <c r="AM11" s="30"/>
      <c r="AN11" s="30"/>
      <c r="AO11" s="30"/>
      <c r="AP11" s="30"/>
      <c r="AQ11" s="30"/>
      <c r="AR11" s="30"/>
      <c r="AS11" s="30"/>
      <c r="AT11" s="30"/>
      <c r="AU11" s="30"/>
      <c r="AV11" s="30"/>
      <c r="AW11" s="30"/>
      <c r="AX11" s="30"/>
      <c r="AY11" s="415"/>
    </row>
    <row r="12" ht="12.75" customHeight="1">
      <c r="A12" s="416" t="s">
        <v>374</v>
      </c>
      <c r="B12" s="119"/>
      <c r="C12" s="119"/>
      <c r="D12" s="119"/>
      <c r="E12" s="119"/>
      <c r="F12" s="119"/>
      <c r="G12" s="119"/>
      <c r="H12" s="119"/>
      <c r="I12" s="119"/>
      <c r="J12" s="119"/>
      <c r="K12" s="119"/>
      <c r="L12" s="119"/>
      <c r="M12" s="119"/>
      <c r="N12" s="119"/>
      <c r="O12" s="119"/>
      <c r="P12" s="119"/>
      <c r="Q12" s="417"/>
      <c r="R12" s="418" t="s">
        <v>375</v>
      </c>
      <c r="S12" s="43"/>
      <c r="T12" s="43"/>
      <c r="U12" s="43"/>
      <c r="V12" s="43"/>
      <c r="W12" s="43"/>
      <c r="X12" s="43"/>
      <c r="Y12" s="43"/>
      <c r="Z12" s="43"/>
      <c r="AA12" s="43"/>
      <c r="AB12" s="43"/>
      <c r="AC12" s="43"/>
      <c r="AD12" s="43"/>
      <c r="AE12" s="43"/>
      <c r="AF12" s="43"/>
      <c r="AG12" s="43"/>
      <c r="AH12" s="44"/>
      <c r="AI12" s="418" t="s">
        <v>376</v>
      </c>
      <c r="AJ12" s="43"/>
      <c r="AK12" s="43"/>
      <c r="AL12" s="43"/>
      <c r="AM12" s="43"/>
      <c r="AN12" s="43"/>
      <c r="AO12" s="43"/>
      <c r="AP12" s="43"/>
      <c r="AQ12" s="43"/>
      <c r="AR12" s="43"/>
      <c r="AS12" s="43"/>
      <c r="AT12" s="43"/>
      <c r="AU12" s="43"/>
      <c r="AV12" s="43"/>
      <c r="AW12" s="43"/>
      <c r="AX12" s="43"/>
      <c r="AY12" s="44"/>
    </row>
    <row r="13" ht="12.75" customHeight="1">
      <c r="A13" s="46"/>
      <c r="B13" s="47"/>
      <c r="C13" s="47"/>
      <c r="D13" s="47"/>
      <c r="E13" s="47"/>
      <c r="F13" s="47"/>
      <c r="G13" s="47"/>
      <c r="H13" s="47"/>
      <c r="I13" s="47"/>
      <c r="J13" s="47"/>
      <c r="K13" s="47"/>
      <c r="L13" s="47"/>
      <c r="M13" s="47"/>
      <c r="N13" s="47"/>
      <c r="O13" s="47"/>
      <c r="P13" s="47"/>
      <c r="Q13" s="48"/>
      <c r="R13" s="46"/>
      <c r="S13" s="47"/>
      <c r="T13" s="47"/>
      <c r="U13" s="47"/>
      <c r="V13" s="47"/>
      <c r="W13" s="47"/>
      <c r="X13" s="47"/>
      <c r="Y13" s="47"/>
      <c r="Z13" s="47"/>
      <c r="AA13" s="47"/>
      <c r="AB13" s="47"/>
      <c r="AC13" s="47"/>
      <c r="AD13" s="47"/>
      <c r="AE13" s="47"/>
      <c r="AF13" s="47"/>
      <c r="AG13" s="47"/>
      <c r="AH13" s="48"/>
      <c r="AI13" s="46"/>
      <c r="AJ13" s="47"/>
      <c r="AK13" s="47"/>
      <c r="AL13" s="47"/>
      <c r="AM13" s="47"/>
      <c r="AN13" s="47"/>
      <c r="AO13" s="47"/>
      <c r="AP13" s="47"/>
      <c r="AQ13" s="47"/>
      <c r="AR13" s="47"/>
      <c r="AS13" s="47"/>
      <c r="AT13" s="47"/>
      <c r="AU13" s="47"/>
      <c r="AV13" s="47"/>
      <c r="AW13" s="47"/>
      <c r="AX13" s="47"/>
      <c r="AY13" s="48"/>
    </row>
    <row r="14" ht="12.75" customHeight="1">
      <c r="A14" s="50"/>
      <c r="B14" s="51"/>
      <c r="C14" s="51"/>
      <c r="D14" s="51"/>
      <c r="E14" s="51"/>
      <c r="F14" s="51"/>
      <c r="G14" s="51"/>
      <c r="H14" s="51"/>
      <c r="I14" s="51"/>
      <c r="J14" s="51"/>
      <c r="K14" s="51"/>
      <c r="L14" s="51"/>
      <c r="M14" s="51"/>
      <c r="N14" s="51"/>
      <c r="O14" s="51"/>
      <c r="P14" s="51"/>
      <c r="Q14" s="52"/>
      <c r="R14" s="50"/>
      <c r="S14" s="51"/>
      <c r="T14" s="51"/>
      <c r="U14" s="51"/>
      <c r="V14" s="51"/>
      <c r="W14" s="51"/>
      <c r="X14" s="51"/>
      <c r="Y14" s="51"/>
      <c r="Z14" s="51"/>
      <c r="AA14" s="51"/>
      <c r="AB14" s="51"/>
      <c r="AC14" s="51"/>
      <c r="AD14" s="51"/>
      <c r="AE14" s="51"/>
      <c r="AF14" s="51"/>
      <c r="AG14" s="51"/>
      <c r="AH14" s="52"/>
      <c r="AI14" s="50"/>
      <c r="AJ14" s="51"/>
      <c r="AK14" s="51"/>
      <c r="AL14" s="51"/>
      <c r="AM14" s="51"/>
      <c r="AN14" s="51"/>
      <c r="AO14" s="51"/>
      <c r="AP14" s="51"/>
      <c r="AQ14" s="51"/>
      <c r="AR14" s="51"/>
      <c r="AS14" s="51"/>
      <c r="AT14" s="51"/>
      <c r="AU14" s="51"/>
      <c r="AV14" s="51"/>
      <c r="AW14" s="51"/>
      <c r="AX14" s="51"/>
      <c r="AY14" s="52"/>
    </row>
    <row r="15" ht="12.75" customHeight="1">
      <c r="A15" s="50"/>
      <c r="B15" s="51"/>
      <c r="C15" s="51"/>
      <c r="D15" s="51"/>
      <c r="E15" s="51"/>
      <c r="F15" s="51"/>
      <c r="G15" s="51"/>
      <c r="H15" s="51"/>
      <c r="I15" s="51"/>
      <c r="J15" s="51"/>
      <c r="K15" s="51"/>
      <c r="L15" s="51"/>
      <c r="M15" s="51"/>
      <c r="N15" s="51"/>
      <c r="O15" s="51"/>
      <c r="P15" s="51"/>
      <c r="Q15" s="52"/>
      <c r="R15" s="50"/>
      <c r="S15" s="51"/>
      <c r="T15" s="51"/>
      <c r="U15" s="51"/>
      <c r="V15" s="51"/>
      <c r="W15" s="51"/>
      <c r="X15" s="51"/>
      <c r="Y15" s="51"/>
      <c r="Z15" s="51"/>
      <c r="AA15" s="51"/>
      <c r="AB15" s="51"/>
      <c r="AC15" s="51"/>
      <c r="AD15" s="51"/>
      <c r="AE15" s="51"/>
      <c r="AF15" s="51"/>
      <c r="AG15" s="51"/>
      <c r="AH15" s="52"/>
      <c r="AI15" s="50"/>
      <c r="AJ15" s="51"/>
      <c r="AK15" s="51"/>
      <c r="AL15" s="51"/>
      <c r="AM15" s="51"/>
      <c r="AN15" s="51"/>
      <c r="AO15" s="51"/>
      <c r="AP15" s="51"/>
      <c r="AQ15" s="51"/>
      <c r="AR15" s="51"/>
      <c r="AS15" s="51"/>
      <c r="AT15" s="51"/>
      <c r="AU15" s="51"/>
      <c r="AV15" s="51"/>
      <c r="AW15" s="51"/>
      <c r="AX15" s="51"/>
      <c r="AY15" s="52"/>
    </row>
    <row r="16" ht="12.75" customHeight="1">
      <c r="A16" s="50"/>
      <c r="B16" s="51"/>
      <c r="C16" s="51"/>
      <c r="D16" s="51"/>
      <c r="E16" s="51"/>
      <c r="F16" s="51"/>
      <c r="G16" s="51"/>
      <c r="H16" s="51"/>
      <c r="I16" s="51"/>
      <c r="J16" s="51"/>
      <c r="K16" s="51"/>
      <c r="L16" s="51"/>
      <c r="M16" s="51"/>
      <c r="N16" s="51"/>
      <c r="O16" s="51"/>
      <c r="P16" s="51"/>
      <c r="Q16" s="52"/>
      <c r="R16" s="50"/>
      <c r="S16" s="51"/>
      <c r="T16" s="51"/>
      <c r="U16" s="51"/>
      <c r="V16" s="51"/>
      <c r="W16" s="51"/>
      <c r="X16" s="51"/>
      <c r="Y16" s="51"/>
      <c r="Z16" s="51"/>
      <c r="AA16" s="51"/>
      <c r="AB16" s="51"/>
      <c r="AC16" s="51"/>
      <c r="AD16" s="51"/>
      <c r="AE16" s="51"/>
      <c r="AF16" s="51"/>
      <c r="AG16" s="51"/>
      <c r="AH16" s="52"/>
      <c r="AI16" s="50"/>
      <c r="AJ16" s="51"/>
      <c r="AK16" s="51"/>
      <c r="AL16" s="51"/>
      <c r="AM16" s="51"/>
      <c r="AN16" s="51"/>
      <c r="AO16" s="51"/>
      <c r="AP16" s="51"/>
      <c r="AQ16" s="51"/>
      <c r="AR16" s="51"/>
      <c r="AS16" s="51"/>
      <c r="AT16" s="51"/>
      <c r="AU16" s="51"/>
      <c r="AV16" s="51"/>
      <c r="AW16" s="51"/>
      <c r="AX16" s="51"/>
      <c r="AY16" s="52"/>
    </row>
    <row r="17" ht="12.75" customHeight="1">
      <c r="A17" s="50"/>
      <c r="B17" s="51"/>
      <c r="C17" s="51"/>
      <c r="D17" s="51"/>
      <c r="E17" s="51"/>
      <c r="F17" s="51"/>
      <c r="G17" s="51"/>
      <c r="H17" s="51"/>
      <c r="I17" s="51"/>
      <c r="J17" s="51"/>
      <c r="K17" s="51"/>
      <c r="L17" s="51"/>
      <c r="M17" s="51"/>
      <c r="N17" s="51"/>
      <c r="O17" s="51"/>
      <c r="P17" s="51"/>
      <c r="Q17" s="52"/>
      <c r="R17" s="50"/>
      <c r="S17" s="51"/>
      <c r="T17" s="51"/>
      <c r="U17" s="51"/>
      <c r="V17" s="51"/>
      <c r="W17" s="51"/>
      <c r="X17" s="51"/>
      <c r="Y17" s="51"/>
      <c r="Z17" s="51"/>
      <c r="AA17" s="51"/>
      <c r="AB17" s="51"/>
      <c r="AC17" s="51"/>
      <c r="AD17" s="51"/>
      <c r="AE17" s="51"/>
      <c r="AF17" s="51"/>
      <c r="AG17" s="51"/>
      <c r="AH17" s="52"/>
      <c r="AI17" s="50"/>
      <c r="AJ17" s="51"/>
      <c r="AK17" s="51"/>
      <c r="AL17" s="51"/>
      <c r="AM17" s="51"/>
      <c r="AN17" s="51"/>
      <c r="AO17" s="51"/>
      <c r="AP17" s="51"/>
      <c r="AQ17" s="51"/>
      <c r="AR17" s="51"/>
      <c r="AS17" s="51"/>
      <c r="AT17" s="51"/>
      <c r="AU17" s="51"/>
      <c r="AV17" s="51"/>
      <c r="AW17" s="51"/>
      <c r="AX17" s="51"/>
      <c r="AY17" s="52"/>
    </row>
    <row r="18" ht="12.75" customHeight="1">
      <c r="A18" s="50"/>
      <c r="B18" s="51"/>
      <c r="C18" s="51"/>
      <c r="D18" s="51"/>
      <c r="E18" s="51"/>
      <c r="F18" s="51"/>
      <c r="G18" s="51"/>
      <c r="H18" s="51"/>
      <c r="I18" s="51"/>
      <c r="J18" s="51"/>
      <c r="K18" s="51"/>
      <c r="L18" s="51"/>
      <c r="M18" s="51"/>
      <c r="N18" s="51"/>
      <c r="O18" s="51"/>
      <c r="P18" s="51"/>
      <c r="Q18" s="52"/>
      <c r="R18" s="50"/>
      <c r="S18" s="51"/>
      <c r="T18" s="51"/>
      <c r="U18" s="51"/>
      <c r="V18" s="51"/>
      <c r="W18" s="51"/>
      <c r="X18" s="51"/>
      <c r="Y18" s="51"/>
      <c r="Z18" s="51"/>
      <c r="AA18" s="51"/>
      <c r="AB18" s="51"/>
      <c r="AC18" s="51"/>
      <c r="AD18" s="51"/>
      <c r="AE18" s="51"/>
      <c r="AF18" s="51"/>
      <c r="AG18" s="51"/>
      <c r="AH18" s="52"/>
      <c r="AI18" s="50"/>
      <c r="AJ18" s="51"/>
      <c r="AK18" s="51"/>
      <c r="AL18" s="51"/>
      <c r="AM18" s="51"/>
      <c r="AN18" s="51"/>
      <c r="AO18" s="51"/>
      <c r="AP18" s="51"/>
      <c r="AQ18" s="51"/>
      <c r="AR18" s="51"/>
      <c r="AS18" s="51"/>
      <c r="AT18" s="51"/>
      <c r="AU18" s="51"/>
      <c r="AV18" s="51"/>
      <c r="AW18" s="51"/>
      <c r="AX18" s="51"/>
      <c r="AY18" s="52"/>
    </row>
    <row r="19" ht="12.75" customHeight="1">
      <c r="A19" s="50"/>
      <c r="B19" s="51"/>
      <c r="C19" s="51"/>
      <c r="D19" s="51"/>
      <c r="E19" s="51"/>
      <c r="F19" s="51"/>
      <c r="G19" s="51"/>
      <c r="H19" s="51"/>
      <c r="I19" s="51"/>
      <c r="J19" s="51"/>
      <c r="K19" s="51"/>
      <c r="L19" s="51"/>
      <c r="M19" s="51"/>
      <c r="N19" s="51"/>
      <c r="O19" s="51"/>
      <c r="P19" s="51"/>
      <c r="Q19" s="52"/>
      <c r="R19" s="50"/>
      <c r="S19" s="51"/>
      <c r="T19" s="51"/>
      <c r="U19" s="51"/>
      <c r="V19" s="51"/>
      <c r="W19" s="51"/>
      <c r="X19" s="51"/>
      <c r="Y19" s="51"/>
      <c r="Z19" s="51"/>
      <c r="AA19" s="51"/>
      <c r="AB19" s="51"/>
      <c r="AC19" s="51"/>
      <c r="AD19" s="51"/>
      <c r="AE19" s="51"/>
      <c r="AF19" s="51"/>
      <c r="AG19" s="51"/>
      <c r="AH19" s="52"/>
      <c r="AI19" s="50"/>
      <c r="AJ19" s="51"/>
      <c r="AK19" s="51"/>
      <c r="AL19" s="51"/>
      <c r="AM19" s="51"/>
      <c r="AN19" s="51"/>
      <c r="AO19" s="51"/>
      <c r="AP19" s="51"/>
      <c r="AQ19" s="51"/>
      <c r="AR19" s="51"/>
      <c r="AS19" s="51"/>
      <c r="AT19" s="51"/>
      <c r="AU19" s="51"/>
      <c r="AV19" s="51"/>
      <c r="AW19" s="51"/>
      <c r="AX19" s="51"/>
      <c r="AY19" s="52"/>
    </row>
    <row r="20" ht="12.75" customHeight="1">
      <c r="A20" s="50"/>
      <c r="B20" s="51"/>
      <c r="C20" s="51"/>
      <c r="D20" s="51"/>
      <c r="E20" s="51"/>
      <c r="F20" s="51"/>
      <c r="G20" s="51"/>
      <c r="H20" s="51"/>
      <c r="I20" s="51"/>
      <c r="J20" s="51"/>
      <c r="K20" s="51"/>
      <c r="L20" s="51"/>
      <c r="M20" s="51"/>
      <c r="N20" s="51"/>
      <c r="O20" s="51"/>
      <c r="P20" s="51"/>
      <c r="Q20" s="52"/>
      <c r="R20" s="50"/>
      <c r="S20" s="51"/>
      <c r="T20" s="51"/>
      <c r="U20" s="51"/>
      <c r="V20" s="51"/>
      <c r="W20" s="51"/>
      <c r="X20" s="51"/>
      <c r="Y20" s="51"/>
      <c r="Z20" s="51"/>
      <c r="AA20" s="51"/>
      <c r="AB20" s="51"/>
      <c r="AC20" s="51"/>
      <c r="AD20" s="51"/>
      <c r="AE20" s="51"/>
      <c r="AF20" s="51"/>
      <c r="AG20" s="51"/>
      <c r="AH20" s="52"/>
      <c r="AI20" s="50"/>
      <c r="AJ20" s="51"/>
      <c r="AK20" s="51"/>
      <c r="AL20" s="51"/>
      <c r="AM20" s="51"/>
      <c r="AN20" s="51"/>
      <c r="AO20" s="51"/>
      <c r="AP20" s="51"/>
      <c r="AQ20" s="51"/>
      <c r="AR20" s="51"/>
      <c r="AS20" s="51"/>
      <c r="AT20" s="51"/>
      <c r="AU20" s="51"/>
      <c r="AV20" s="51"/>
      <c r="AW20" s="51"/>
      <c r="AX20" s="51"/>
      <c r="AY20" s="52"/>
    </row>
    <row r="21" ht="12.75" customHeight="1">
      <c r="A21" s="50"/>
      <c r="B21" s="51"/>
      <c r="C21" s="51"/>
      <c r="D21" s="51"/>
      <c r="E21" s="51"/>
      <c r="F21" s="51"/>
      <c r="G21" s="51"/>
      <c r="H21" s="51"/>
      <c r="I21" s="51"/>
      <c r="J21" s="51"/>
      <c r="K21" s="51"/>
      <c r="L21" s="51"/>
      <c r="M21" s="51"/>
      <c r="N21" s="51"/>
      <c r="O21" s="51"/>
      <c r="P21" s="51"/>
      <c r="Q21" s="52"/>
      <c r="R21" s="50"/>
      <c r="S21" s="51"/>
      <c r="T21" s="51"/>
      <c r="U21" s="51"/>
      <c r="V21" s="51"/>
      <c r="W21" s="51"/>
      <c r="X21" s="51"/>
      <c r="Y21" s="51"/>
      <c r="Z21" s="51"/>
      <c r="AA21" s="51"/>
      <c r="AB21" s="51"/>
      <c r="AC21" s="51"/>
      <c r="AD21" s="51"/>
      <c r="AE21" s="51"/>
      <c r="AF21" s="51"/>
      <c r="AG21" s="51"/>
      <c r="AH21" s="52"/>
      <c r="AI21" s="50"/>
      <c r="AJ21" s="51"/>
      <c r="AK21" s="51"/>
      <c r="AL21" s="51"/>
      <c r="AM21" s="51"/>
      <c r="AN21" s="51"/>
      <c r="AO21" s="51"/>
      <c r="AP21" s="51"/>
      <c r="AQ21" s="51"/>
      <c r="AR21" s="51"/>
      <c r="AS21" s="51"/>
      <c r="AT21" s="51"/>
      <c r="AU21" s="51"/>
      <c r="AV21" s="51"/>
      <c r="AW21" s="51"/>
      <c r="AX21" s="51"/>
      <c r="AY21" s="52"/>
    </row>
    <row r="22" ht="12.75" customHeight="1">
      <c r="A22" s="50"/>
      <c r="B22" s="51"/>
      <c r="C22" s="51"/>
      <c r="D22" s="51"/>
      <c r="E22" s="51"/>
      <c r="F22" s="51"/>
      <c r="G22" s="51"/>
      <c r="H22" s="51"/>
      <c r="I22" s="51"/>
      <c r="J22" s="51"/>
      <c r="K22" s="51"/>
      <c r="L22" s="51"/>
      <c r="M22" s="51"/>
      <c r="N22" s="51"/>
      <c r="O22" s="51"/>
      <c r="P22" s="51"/>
      <c r="Q22" s="52"/>
      <c r="R22" s="50"/>
      <c r="S22" s="51"/>
      <c r="T22" s="51"/>
      <c r="U22" s="51"/>
      <c r="V22" s="51"/>
      <c r="W22" s="51"/>
      <c r="X22" s="51"/>
      <c r="Y22" s="51"/>
      <c r="Z22" s="51"/>
      <c r="AA22" s="51"/>
      <c r="AB22" s="51"/>
      <c r="AC22" s="51"/>
      <c r="AD22" s="51"/>
      <c r="AE22" s="51"/>
      <c r="AF22" s="51"/>
      <c r="AG22" s="51"/>
      <c r="AH22" s="52"/>
      <c r="AI22" s="50"/>
      <c r="AJ22" s="51"/>
      <c r="AK22" s="51"/>
      <c r="AL22" s="51"/>
      <c r="AM22" s="51"/>
      <c r="AN22" s="51"/>
      <c r="AO22" s="51"/>
      <c r="AP22" s="51"/>
      <c r="AQ22" s="51"/>
      <c r="AR22" s="51"/>
      <c r="AS22" s="51"/>
      <c r="AT22" s="51"/>
      <c r="AU22" s="51"/>
      <c r="AV22" s="51"/>
      <c r="AW22" s="51"/>
      <c r="AX22" s="51"/>
      <c r="AY22" s="52"/>
    </row>
    <row r="23" ht="12.75" customHeight="1">
      <c r="A23" s="50"/>
      <c r="B23" s="51"/>
      <c r="C23" s="51"/>
      <c r="D23" s="51"/>
      <c r="E23" s="51"/>
      <c r="F23" s="51"/>
      <c r="G23" s="51"/>
      <c r="H23" s="51"/>
      <c r="I23" s="51"/>
      <c r="J23" s="51"/>
      <c r="K23" s="51"/>
      <c r="L23" s="51"/>
      <c r="M23" s="51"/>
      <c r="N23" s="51"/>
      <c r="O23" s="51"/>
      <c r="P23" s="51"/>
      <c r="Q23" s="52"/>
      <c r="R23" s="50"/>
      <c r="S23" s="51"/>
      <c r="T23" s="51"/>
      <c r="U23" s="51"/>
      <c r="V23" s="51"/>
      <c r="W23" s="51"/>
      <c r="X23" s="51"/>
      <c r="Y23" s="51"/>
      <c r="Z23" s="51"/>
      <c r="AA23" s="51"/>
      <c r="AB23" s="51"/>
      <c r="AC23" s="51"/>
      <c r="AD23" s="51"/>
      <c r="AE23" s="51"/>
      <c r="AF23" s="51"/>
      <c r="AG23" s="51"/>
      <c r="AH23" s="52"/>
      <c r="AI23" s="50"/>
      <c r="AJ23" s="51"/>
      <c r="AK23" s="51"/>
      <c r="AL23" s="51"/>
      <c r="AM23" s="51"/>
      <c r="AN23" s="51"/>
      <c r="AO23" s="51"/>
      <c r="AP23" s="51"/>
      <c r="AQ23" s="51"/>
      <c r="AR23" s="51"/>
      <c r="AS23" s="51"/>
      <c r="AT23" s="51"/>
      <c r="AU23" s="51"/>
      <c r="AV23" s="51"/>
      <c r="AW23" s="51"/>
      <c r="AX23" s="51"/>
      <c r="AY23" s="52"/>
    </row>
    <row r="24" ht="12.75" customHeight="1">
      <c r="A24" s="50"/>
      <c r="B24" s="51"/>
      <c r="C24" s="51"/>
      <c r="D24" s="51"/>
      <c r="E24" s="51"/>
      <c r="F24" s="51"/>
      <c r="G24" s="51"/>
      <c r="H24" s="51"/>
      <c r="I24" s="51"/>
      <c r="J24" s="51"/>
      <c r="K24" s="51"/>
      <c r="L24" s="51"/>
      <c r="M24" s="51"/>
      <c r="N24" s="51"/>
      <c r="O24" s="51"/>
      <c r="P24" s="51"/>
      <c r="Q24" s="52"/>
      <c r="R24" s="50"/>
      <c r="S24" s="51"/>
      <c r="T24" s="51"/>
      <c r="U24" s="51"/>
      <c r="V24" s="51"/>
      <c r="W24" s="51"/>
      <c r="X24" s="51"/>
      <c r="Y24" s="51"/>
      <c r="Z24" s="51"/>
      <c r="AA24" s="51"/>
      <c r="AB24" s="51"/>
      <c r="AC24" s="51"/>
      <c r="AD24" s="51"/>
      <c r="AE24" s="51"/>
      <c r="AF24" s="51"/>
      <c r="AG24" s="51"/>
      <c r="AH24" s="52"/>
      <c r="AI24" s="50"/>
      <c r="AJ24" s="51"/>
      <c r="AK24" s="51"/>
      <c r="AL24" s="51"/>
      <c r="AM24" s="51"/>
      <c r="AN24" s="51"/>
      <c r="AO24" s="51"/>
      <c r="AP24" s="51"/>
      <c r="AQ24" s="51"/>
      <c r="AR24" s="51"/>
      <c r="AS24" s="51"/>
      <c r="AT24" s="51"/>
      <c r="AU24" s="51"/>
      <c r="AV24" s="51"/>
      <c r="AW24" s="51"/>
      <c r="AX24" s="51"/>
      <c r="AY24" s="52"/>
    </row>
    <row r="25" ht="12.75" customHeight="1">
      <c r="A25" s="50"/>
      <c r="B25" s="51"/>
      <c r="C25" s="51"/>
      <c r="D25" s="51"/>
      <c r="E25" s="51"/>
      <c r="F25" s="51"/>
      <c r="G25" s="51"/>
      <c r="H25" s="51"/>
      <c r="I25" s="51"/>
      <c r="J25" s="51"/>
      <c r="K25" s="51"/>
      <c r="L25" s="51"/>
      <c r="M25" s="51"/>
      <c r="N25" s="51"/>
      <c r="O25" s="51"/>
      <c r="P25" s="51"/>
      <c r="Q25" s="52"/>
      <c r="R25" s="50"/>
      <c r="S25" s="51"/>
      <c r="T25" s="51"/>
      <c r="U25" s="51"/>
      <c r="V25" s="51"/>
      <c r="W25" s="51"/>
      <c r="X25" s="51"/>
      <c r="Y25" s="51"/>
      <c r="Z25" s="51"/>
      <c r="AA25" s="51"/>
      <c r="AB25" s="51"/>
      <c r="AC25" s="51"/>
      <c r="AD25" s="51"/>
      <c r="AE25" s="51"/>
      <c r="AF25" s="51"/>
      <c r="AG25" s="51"/>
      <c r="AH25" s="52"/>
      <c r="AI25" s="50"/>
      <c r="AJ25" s="51"/>
      <c r="AK25" s="51"/>
      <c r="AL25" s="51"/>
      <c r="AM25" s="51"/>
      <c r="AN25" s="51"/>
      <c r="AO25" s="51"/>
      <c r="AP25" s="51"/>
      <c r="AQ25" s="51"/>
      <c r="AR25" s="51"/>
      <c r="AS25" s="51"/>
      <c r="AT25" s="51"/>
      <c r="AU25" s="51"/>
      <c r="AV25" s="51"/>
      <c r="AW25" s="51"/>
      <c r="AX25" s="51"/>
      <c r="AY25" s="52"/>
    </row>
    <row r="26" ht="12.75" customHeight="1">
      <c r="A26" s="50"/>
      <c r="B26" s="51"/>
      <c r="C26" s="51"/>
      <c r="D26" s="51"/>
      <c r="E26" s="51"/>
      <c r="F26" s="51"/>
      <c r="G26" s="51"/>
      <c r="H26" s="51"/>
      <c r="I26" s="51"/>
      <c r="J26" s="51"/>
      <c r="K26" s="51"/>
      <c r="L26" s="51"/>
      <c r="M26" s="51"/>
      <c r="N26" s="51"/>
      <c r="O26" s="51"/>
      <c r="P26" s="51"/>
      <c r="Q26" s="52"/>
      <c r="R26" s="50"/>
      <c r="S26" s="51"/>
      <c r="T26" s="51"/>
      <c r="U26" s="51"/>
      <c r="V26" s="51"/>
      <c r="W26" s="51"/>
      <c r="X26" s="51"/>
      <c r="Y26" s="51"/>
      <c r="Z26" s="51"/>
      <c r="AA26" s="51"/>
      <c r="AB26" s="51"/>
      <c r="AC26" s="51"/>
      <c r="AD26" s="51"/>
      <c r="AE26" s="51"/>
      <c r="AF26" s="51"/>
      <c r="AG26" s="51"/>
      <c r="AH26" s="52"/>
      <c r="AI26" s="50"/>
      <c r="AJ26" s="51"/>
      <c r="AK26" s="51"/>
      <c r="AL26" s="51"/>
      <c r="AM26" s="51"/>
      <c r="AN26" s="51"/>
      <c r="AO26" s="51"/>
      <c r="AP26" s="51"/>
      <c r="AQ26" s="51"/>
      <c r="AR26" s="51"/>
      <c r="AS26" s="51"/>
      <c r="AT26" s="51"/>
      <c r="AU26" s="51"/>
      <c r="AV26" s="51"/>
      <c r="AW26" s="51"/>
      <c r="AX26" s="51"/>
      <c r="AY26" s="52"/>
    </row>
    <row r="27" ht="12.75" customHeight="1">
      <c r="A27" s="50"/>
      <c r="B27" s="51"/>
      <c r="C27" s="51"/>
      <c r="D27" s="51"/>
      <c r="E27" s="51"/>
      <c r="F27" s="51"/>
      <c r="G27" s="51"/>
      <c r="H27" s="51"/>
      <c r="I27" s="51"/>
      <c r="J27" s="51"/>
      <c r="K27" s="51"/>
      <c r="L27" s="51"/>
      <c r="M27" s="51"/>
      <c r="N27" s="51"/>
      <c r="O27" s="51"/>
      <c r="P27" s="51"/>
      <c r="Q27" s="52"/>
      <c r="R27" s="50"/>
      <c r="S27" s="51"/>
      <c r="T27" s="51"/>
      <c r="U27" s="51"/>
      <c r="V27" s="51"/>
      <c r="W27" s="51"/>
      <c r="X27" s="51"/>
      <c r="Y27" s="51"/>
      <c r="Z27" s="51"/>
      <c r="AA27" s="51"/>
      <c r="AB27" s="51"/>
      <c r="AC27" s="51"/>
      <c r="AD27" s="51"/>
      <c r="AE27" s="51"/>
      <c r="AF27" s="51"/>
      <c r="AG27" s="51"/>
      <c r="AH27" s="52"/>
      <c r="AI27" s="50"/>
      <c r="AJ27" s="51"/>
      <c r="AK27" s="51"/>
      <c r="AL27" s="51"/>
      <c r="AM27" s="51"/>
      <c r="AN27" s="51"/>
      <c r="AO27" s="51"/>
      <c r="AP27" s="51"/>
      <c r="AQ27" s="51"/>
      <c r="AR27" s="51"/>
      <c r="AS27" s="51"/>
      <c r="AT27" s="51"/>
      <c r="AU27" s="51"/>
      <c r="AV27" s="51"/>
      <c r="AW27" s="51"/>
      <c r="AX27" s="51"/>
      <c r="AY27" s="52"/>
    </row>
    <row r="28" ht="12.75" customHeight="1">
      <c r="A28" s="50"/>
      <c r="B28" s="51"/>
      <c r="C28" s="51"/>
      <c r="D28" s="51"/>
      <c r="E28" s="51"/>
      <c r="F28" s="51"/>
      <c r="G28" s="51"/>
      <c r="H28" s="51"/>
      <c r="I28" s="51"/>
      <c r="J28" s="51"/>
      <c r="K28" s="51"/>
      <c r="L28" s="51"/>
      <c r="M28" s="51"/>
      <c r="N28" s="51"/>
      <c r="O28" s="51"/>
      <c r="P28" s="51"/>
      <c r="Q28" s="52"/>
      <c r="R28" s="50"/>
      <c r="S28" s="51"/>
      <c r="T28" s="51"/>
      <c r="U28" s="51"/>
      <c r="V28" s="51"/>
      <c r="W28" s="51"/>
      <c r="X28" s="51"/>
      <c r="Y28" s="51"/>
      <c r="Z28" s="51"/>
      <c r="AA28" s="51"/>
      <c r="AB28" s="51"/>
      <c r="AC28" s="51"/>
      <c r="AD28" s="51"/>
      <c r="AE28" s="51"/>
      <c r="AF28" s="51"/>
      <c r="AG28" s="51"/>
      <c r="AH28" s="52"/>
      <c r="AI28" s="50"/>
      <c r="AJ28" s="51"/>
      <c r="AK28" s="51"/>
      <c r="AL28" s="51"/>
      <c r="AM28" s="51"/>
      <c r="AN28" s="51"/>
      <c r="AO28" s="51"/>
      <c r="AP28" s="51"/>
      <c r="AQ28" s="51"/>
      <c r="AR28" s="51"/>
      <c r="AS28" s="51"/>
      <c r="AT28" s="51"/>
      <c r="AU28" s="51"/>
      <c r="AV28" s="51"/>
      <c r="AW28" s="51"/>
      <c r="AX28" s="51"/>
      <c r="AY28" s="52"/>
    </row>
    <row r="29" ht="12.75" customHeight="1">
      <c r="A29" s="50"/>
      <c r="B29" s="51"/>
      <c r="C29" s="51"/>
      <c r="D29" s="51"/>
      <c r="E29" s="51"/>
      <c r="F29" s="51"/>
      <c r="G29" s="51"/>
      <c r="H29" s="51"/>
      <c r="I29" s="51"/>
      <c r="J29" s="51"/>
      <c r="K29" s="51"/>
      <c r="L29" s="51"/>
      <c r="M29" s="51"/>
      <c r="N29" s="51"/>
      <c r="O29" s="51"/>
      <c r="P29" s="51"/>
      <c r="Q29" s="52"/>
      <c r="R29" s="50"/>
      <c r="S29" s="51"/>
      <c r="T29" s="51"/>
      <c r="U29" s="51"/>
      <c r="V29" s="51"/>
      <c r="W29" s="51"/>
      <c r="X29" s="51"/>
      <c r="Y29" s="51"/>
      <c r="Z29" s="51"/>
      <c r="AA29" s="51"/>
      <c r="AB29" s="51"/>
      <c r="AC29" s="51"/>
      <c r="AD29" s="51"/>
      <c r="AE29" s="51"/>
      <c r="AF29" s="51"/>
      <c r="AG29" s="51"/>
      <c r="AH29" s="52"/>
      <c r="AI29" s="50"/>
      <c r="AJ29" s="51"/>
      <c r="AK29" s="51"/>
      <c r="AL29" s="51"/>
      <c r="AM29" s="51"/>
      <c r="AN29" s="51"/>
      <c r="AO29" s="51"/>
      <c r="AP29" s="51"/>
      <c r="AQ29" s="51"/>
      <c r="AR29" s="51"/>
      <c r="AS29" s="51"/>
      <c r="AT29" s="51"/>
      <c r="AU29" s="51"/>
      <c r="AV29" s="51"/>
      <c r="AW29" s="51"/>
      <c r="AX29" s="51"/>
      <c r="AY29" s="52"/>
    </row>
    <row r="30" ht="12.75" customHeight="1">
      <c r="A30" s="50"/>
      <c r="B30" s="51"/>
      <c r="C30" s="51"/>
      <c r="D30" s="51"/>
      <c r="E30" s="51"/>
      <c r="F30" s="51"/>
      <c r="G30" s="51"/>
      <c r="H30" s="51"/>
      <c r="I30" s="51"/>
      <c r="J30" s="51"/>
      <c r="K30" s="51"/>
      <c r="L30" s="51"/>
      <c r="M30" s="51"/>
      <c r="N30" s="51"/>
      <c r="O30" s="51"/>
      <c r="P30" s="51"/>
      <c r="Q30" s="52"/>
      <c r="R30" s="50"/>
      <c r="S30" s="51"/>
      <c r="T30" s="51"/>
      <c r="U30" s="51"/>
      <c r="V30" s="51"/>
      <c r="W30" s="51"/>
      <c r="X30" s="51"/>
      <c r="Y30" s="51"/>
      <c r="Z30" s="51"/>
      <c r="AA30" s="51"/>
      <c r="AB30" s="51"/>
      <c r="AC30" s="51"/>
      <c r="AD30" s="51"/>
      <c r="AE30" s="51"/>
      <c r="AF30" s="51"/>
      <c r="AG30" s="51"/>
      <c r="AH30" s="52"/>
      <c r="AI30" s="50"/>
      <c r="AJ30" s="51"/>
      <c r="AK30" s="51"/>
      <c r="AL30" s="51"/>
      <c r="AM30" s="51"/>
      <c r="AN30" s="51"/>
      <c r="AO30" s="51"/>
      <c r="AP30" s="51"/>
      <c r="AQ30" s="51"/>
      <c r="AR30" s="51"/>
      <c r="AS30" s="51"/>
      <c r="AT30" s="51"/>
      <c r="AU30" s="51"/>
      <c r="AV30" s="51"/>
      <c r="AW30" s="51"/>
      <c r="AX30" s="51"/>
      <c r="AY30" s="52"/>
    </row>
    <row r="31" ht="12.75" customHeight="1">
      <c r="A31" s="50"/>
      <c r="B31" s="51"/>
      <c r="C31" s="51"/>
      <c r="D31" s="51"/>
      <c r="E31" s="51"/>
      <c r="F31" s="51"/>
      <c r="G31" s="51"/>
      <c r="H31" s="51"/>
      <c r="I31" s="51"/>
      <c r="J31" s="51"/>
      <c r="K31" s="51"/>
      <c r="L31" s="51"/>
      <c r="M31" s="51"/>
      <c r="N31" s="51"/>
      <c r="O31" s="51"/>
      <c r="P31" s="51"/>
      <c r="Q31" s="52"/>
      <c r="R31" s="50"/>
      <c r="S31" s="51"/>
      <c r="T31" s="51"/>
      <c r="U31" s="51"/>
      <c r="V31" s="51"/>
      <c r="W31" s="51"/>
      <c r="X31" s="51"/>
      <c r="Y31" s="51"/>
      <c r="Z31" s="51"/>
      <c r="AA31" s="51"/>
      <c r="AB31" s="51"/>
      <c r="AC31" s="51"/>
      <c r="AD31" s="51"/>
      <c r="AE31" s="51"/>
      <c r="AF31" s="51"/>
      <c r="AG31" s="51"/>
      <c r="AH31" s="52"/>
      <c r="AI31" s="50"/>
      <c r="AJ31" s="51"/>
      <c r="AK31" s="51"/>
      <c r="AL31" s="51"/>
      <c r="AM31" s="51"/>
      <c r="AN31" s="51"/>
      <c r="AO31" s="51"/>
      <c r="AP31" s="51"/>
      <c r="AQ31" s="51"/>
      <c r="AR31" s="51"/>
      <c r="AS31" s="51"/>
      <c r="AT31" s="51"/>
      <c r="AU31" s="51"/>
      <c r="AV31" s="51"/>
      <c r="AW31" s="51"/>
      <c r="AX31" s="51"/>
      <c r="AY31" s="52"/>
    </row>
    <row r="32" ht="12.75" customHeight="1">
      <c r="A32" s="50"/>
      <c r="B32" s="51"/>
      <c r="C32" s="51"/>
      <c r="D32" s="51"/>
      <c r="E32" s="51"/>
      <c r="F32" s="51"/>
      <c r="G32" s="51"/>
      <c r="H32" s="51"/>
      <c r="I32" s="51"/>
      <c r="J32" s="51"/>
      <c r="K32" s="51"/>
      <c r="L32" s="51"/>
      <c r="M32" s="51"/>
      <c r="N32" s="51"/>
      <c r="O32" s="51"/>
      <c r="P32" s="51"/>
      <c r="Q32" s="52"/>
      <c r="R32" s="50"/>
      <c r="S32" s="51"/>
      <c r="T32" s="51"/>
      <c r="U32" s="51"/>
      <c r="V32" s="51"/>
      <c r="W32" s="51"/>
      <c r="X32" s="51"/>
      <c r="Y32" s="51"/>
      <c r="Z32" s="51"/>
      <c r="AA32" s="51"/>
      <c r="AB32" s="51"/>
      <c r="AC32" s="51"/>
      <c r="AD32" s="51"/>
      <c r="AE32" s="51"/>
      <c r="AF32" s="51"/>
      <c r="AG32" s="51"/>
      <c r="AH32" s="52"/>
      <c r="AI32" s="50"/>
      <c r="AJ32" s="51"/>
      <c r="AK32" s="51"/>
      <c r="AL32" s="51"/>
      <c r="AM32" s="51"/>
      <c r="AN32" s="51"/>
      <c r="AO32" s="51"/>
      <c r="AP32" s="51"/>
      <c r="AQ32" s="51"/>
      <c r="AR32" s="51"/>
      <c r="AS32" s="51"/>
      <c r="AT32" s="51"/>
      <c r="AU32" s="51"/>
      <c r="AV32" s="51"/>
      <c r="AW32" s="51"/>
      <c r="AX32" s="51"/>
      <c r="AY32" s="52"/>
    </row>
    <row r="33" ht="12.75" customHeight="1">
      <c r="A33" s="50"/>
      <c r="B33" s="51"/>
      <c r="C33" s="51"/>
      <c r="D33" s="51"/>
      <c r="E33" s="51"/>
      <c r="F33" s="51"/>
      <c r="G33" s="51"/>
      <c r="H33" s="51"/>
      <c r="I33" s="51"/>
      <c r="J33" s="51"/>
      <c r="K33" s="51"/>
      <c r="L33" s="51"/>
      <c r="M33" s="51"/>
      <c r="N33" s="51"/>
      <c r="O33" s="51"/>
      <c r="P33" s="51"/>
      <c r="Q33" s="52"/>
      <c r="R33" s="50"/>
      <c r="S33" s="51"/>
      <c r="T33" s="51"/>
      <c r="U33" s="51"/>
      <c r="V33" s="51"/>
      <c r="W33" s="51"/>
      <c r="X33" s="51"/>
      <c r="Y33" s="51"/>
      <c r="Z33" s="51"/>
      <c r="AA33" s="51"/>
      <c r="AB33" s="51"/>
      <c r="AC33" s="51"/>
      <c r="AD33" s="51"/>
      <c r="AE33" s="51"/>
      <c r="AF33" s="51"/>
      <c r="AG33" s="51"/>
      <c r="AH33" s="52"/>
      <c r="AI33" s="50"/>
      <c r="AJ33" s="51"/>
      <c r="AK33" s="51"/>
      <c r="AL33" s="51"/>
      <c r="AM33" s="51"/>
      <c r="AN33" s="51"/>
      <c r="AO33" s="51"/>
      <c r="AP33" s="51"/>
      <c r="AQ33" s="51"/>
      <c r="AR33" s="51"/>
      <c r="AS33" s="51"/>
      <c r="AT33" s="51"/>
      <c r="AU33" s="51"/>
      <c r="AV33" s="51"/>
      <c r="AW33" s="51"/>
      <c r="AX33" s="51"/>
      <c r="AY33" s="52"/>
    </row>
    <row r="34" ht="12.75" customHeight="1">
      <c r="A34" s="50"/>
      <c r="B34" s="51"/>
      <c r="C34" s="51"/>
      <c r="D34" s="51"/>
      <c r="E34" s="51"/>
      <c r="F34" s="51"/>
      <c r="G34" s="51"/>
      <c r="H34" s="51"/>
      <c r="I34" s="51"/>
      <c r="J34" s="51"/>
      <c r="K34" s="51"/>
      <c r="L34" s="51"/>
      <c r="M34" s="51"/>
      <c r="N34" s="51"/>
      <c r="O34" s="51"/>
      <c r="P34" s="51"/>
      <c r="Q34" s="52"/>
      <c r="R34" s="50"/>
      <c r="S34" s="51"/>
      <c r="T34" s="51"/>
      <c r="U34" s="51"/>
      <c r="V34" s="51"/>
      <c r="W34" s="51"/>
      <c r="X34" s="51"/>
      <c r="Y34" s="51"/>
      <c r="Z34" s="51"/>
      <c r="AA34" s="51"/>
      <c r="AB34" s="51"/>
      <c r="AC34" s="51"/>
      <c r="AD34" s="51"/>
      <c r="AE34" s="51"/>
      <c r="AF34" s="51"/>
      <c r="AG34" s="51"/>
      <c r="AH34" s="52"/>
      <c r="AI34" s="50"/>
      <c r="AJ34" s="51"/>
      <c r="AK34" s="51"/>
      <c r="AL34" s="51"/>
      <c r="AM34" s="51"/>
      <c r="AN34" s="51"/>
      <c r="AO34" s="51"/>
      <c r="AP34" s="51"/>
      <c r="AQ34" s="51"/>
      <c r="AR34" s="51"/>
      <c r="AS34" s="51"/>
      <c r="AT34" s="51"/>
      <c r="AU34" s="51"/>
      <c r="AV34" s="51"/>
      <c r="AW34" s="51"/>
      <c r="AX34" s="51"/>
      <c r="AY34" s="52"/>
    </row>
    <row r="35" ht="12.75" customHeight="1">
      <c r="A35" s="50"/>
      <c r="B35" s="51"/>
      <c r="C35" s="51"/>
      <c r="D35" s="51"/>
      <c r="E35" s="51"/>
      <c r="F35" s="51"/>
      <c r="G35" s="51"/>
      <c r="H35" s="51"/>
      <c r="I35" s="51"/>
      <c r="J35" s="51"/>
      <c r="K35" s="51"/>
      <c r="L35" s="51"/>
      <c r="M35" s="51"/>
      <c r="N35" s="51"/>
      <c r="O35" s="51"/>
      <c r="P35" s="51"/>
      <c r="Q35" s="52"/>
      <c r="R35" s="50"/>
      <c r="S35" s="51"/>
      <c r="T35" s="51"/>
      <c r="U35" s="51"/>
      <c r="V35" s="51"/>
      <c r="W35" s="51"/>
      <c r="X35" s="51"/>
      <c r="Y35" s="51"/>
      <c r="Z35" s="51"/>
      <c r="AA35" s="51"/>
      <c r="AB35" s="51"/>
      <c r="AC35" s="51"/>
      <c r="AD35" s="51"/>
      <c r="AE35" s="51"/>
      <c r="AF35" s="51"/>
      <c r="AG35" s="51"/>
      <c r="AH35" s="52"/>
      <c r="AI35" s="50"/>
      <c r="AJ35" s="51"/>
      <c r="AK35" s="51"/>
      <c r="AL35" s="51"/>
      <c r="AM35" s="51"/>
      <c r="AN35" s="51"/>
      <c r="AO35" s="51"/>
      <c r="AP35" s="51"/>
      <c r="AQ35" s="51"/>
      <c r="AR35" s="51"/>
      <c r="AS35" s="51"/>
      <c r="AT35" s="51"/>
      <c r="AU35" s="51"/>
      <c r="AV35" s="51"/>
      <c r="AW35" s="51"/>
      <c r="AX35" s="51"/>
      <c r="AY35" s="52"/>
    </row>
    <row r="36" ht="12.75" customHeight="1">
      <c r="A36" s="50"/>
      <c r="B36" s="51"/>
      <c r="C36" s="51"/>
      <c r="D36" s="51"/>
      <c r="E36" s="51"/>
      <c r="F36" s="51"/>
      <c r="G36" s="51"/>
      <c r="H36" s="51"/>
      <c r="I36" s="51"/>
      <c r="J36" s="51"/>
      <c r="K36" s="51"/>
      <c r="L36" s="51"/>
      <c r="M36" s="51"/>
      <c r="N36" s="51"/>
      <c r="O36" s="51"/>
      <c r="P36" s="51"/>
      <c r="Q36" s="52"/>
      <c r="R36" s="50"/>
      <c r="S36" s="51"/>
      <c r="T36" s="51"/>
      <c r="U36" s="51"/>
      <c r="V36" s="51"/>
      <c r="W36" s="51"/>
      <c r="X36" s="51"/>
      <c r="Y36" s="51"/>
      <c r="Z36" s="51"/>
      <c r="AA36" s="51"/>
      <c r="AB36" s="51"/>
      <c r="AC36" s="51"/>
      <c r="AD36" s="51"/>
      <c r="AE36" s="51"/>
      <c r="AF36" s="51"/>
      <c r="AG36" s="51"/>
      <c r="AH36" s="52"/>
      <c r="AI36" s="50"/>
      <c r="AJ36" s="51"/>
      <c r="AK36" s="51"/>
      <c r="AL36" s="51"/>
      <c r="AM36" s="51"/>
      <c r="AN36" s="51"/>
      <c r="AO36" s="51"/>
      <c r="AP36" s="51"/>
      <c r="AQ36" s="51"/>
      <c r="AR36" s="51"/>
      <c r="AS36" s="51"/>
      <c r="AT36" s="51"/>
      <c r="AU36" s="51"/>
      <c r="AV36" s="51"/>
      <c r="AW36" s="51"/>
      <c r="AX36" s="51"/>
      <c r="AY36" s="52"/>
    </row>
    <row r="37" ht="12.75" customHeight="1">
      <c r="A37" s="50"/>
      <c r="B37" s="51"/>
      <c r="C37" s="51"/>
      <c r="D37" s="51"/>
      <c r="E37" s="51"/>
      <c r="F37" s="51"/>
      <c r="G37" s="51"/>
      <c r="H37" s="51"/>
      <c r="I37" s="51"/>
      <c r="J37" s="51"/>
      <c r="K37" s="51"/>
      <c r="L37" s="51"/>
      <c r="M37" s="51"/>
      <c r="N37" s="51"/>
      <c r="O37" s="51"/>
      <c r="P37" s="51"/>
      <c r="Q37" s="52"/>
      <c r="R37" s="50"/>
      <c r="S37" s="51"/>
      <c r="T37" s="51"/>
      <c r="U37" s="51"/>
      <c r="V37" s="51"/>
      <c r="W37" s="51"/>
      <c r="X37" s="51"/>
      <c r="Y37" s="51"/>
      <c r="Z37" s="51"/>
      <c r="AA37" s="51"/>
      <c r="AB37" s="51"/>
      <c r="AC37" s="51"/>
      <c r="AD37" s="51"/>
      <c r="AE37" s="51"/>
      <c r="AF37" s="51"/>
      <c r="AG37" s="51"/>
      <c r="AH37" s="52"/>
      <c r="AI37" s="50"/>
      <c r="AJ37" s="51"/>
      <c r="AK37" s="51"/>
      <c r="AL37" s="51"/>
      <c r="AM37" s="51"/>
      <c r="AN37" s="51"/>
      <c r="AO37" s="51"/>
      <c r="AP37" s="51"/>
      <c r="AQ37" s="51"/>
      <c r="AR37" s="51"/>
      <c r="AS37" s="51"/>
      <c r="AT37" s="51"/>
      <c r="AU37" s="51"/>
      <c r="AV37" s="51"/>
      <c r="AW37" s="51"/>
      <c r="AX37" s="51"/>
      <c r="AY37" s="52"/>
    </row>
    <row r="38" ht="12.75" customHeight="1">
      <c r="A38" s="50"/>
      <c r="B38" s="51"/>
      <c r="C38" s="51"/>
      <c r="D38" s="51"/>
      <c r="E38" s="51"/>
      <c r="F38" s="51"/>
      <c r="G38" s="51"/>
      <c r="H38" s="51"/>
      <c r="I38" s="51"/>
      <c r="J38" s="51"/>
      <c r="K38" s="51"/>
      <c r="L38" s="51"/>
      <c r="M38" s="51"/>
      <c r="N38" s="51"/>
      <c r="O38" s="51"/>
      <c r="P38" s="51"/>
      <c r="Q38" s="52"/>
      <c r="R38" s="50"/>
      <c r="S38" s="51"/>
      <c r="T38" s="51"/>
      <c r="U38" s="51"/>
      <c r="V38" s="51"/>
      <c r="W38" s="51"/>
      <c r="X38" s="51"/>
      <c r="Y38" s="51"/>
      <c r="Z38" s="51"/>
      <c r="AA38" s="51"/>
      <c r="AB38" s="51"/>
      <c r="AC38" s="51"/>
      <c r="AD38" s="51"/>
      <c r="AE38" s="51"/>
      <c r="AF38" s="51"/>
      <c r="AG38" s="51"/>
      <c r="AH38" s="52"/>
      <c r="AI38" s="50"/>
      <c r="AJ38" s="51"/>
      <c r="AK38" s="51"/>
      <c r="AL38" s="51"/>
      <c r="AM38" s="51"/>
      <c r="AN38" s="51"/>
      <c r="AO38" s="51"/>
      <c r="AP38" s="51"/>
      <c r="AQ38" s="51"/>
      <c r="AR38" s="51"/>
      <c r="AS38" s="51"/>
      <c r="AT38" s="51"/>
      <c r="AU38" s="51"/>
      <c r="AV38" s="51"/>
      <c r="AW38" s="51"/>
      <c r="AX38" s="51"/>
      <c r="AY38" s="52"/>
    </row>
    <row r="39" ht="12.75" customHeight="1">
      <c r="A39" s="50"/>
      <c r="B39" s="51"/>
      <c r="C39" s="51"/>
      <c r="D39" s="51"/>
      <c r="E39" s="51"/>
      <c r="F39" s="51"/>
      <c r="G39" s="51"/>
      <c r="H39" s="51"/>
      <c r="I39" s="51"/>
      <c r="J39" s="51"/>
      <c r="K39" s="51"/>
      <c r="L39" s="51"/>
      <c r="M39" s="51"/>
      <c r="N39" s="51"/>
      <c r="O39" s="51"/>
      <c r="P39" s="51"/>
      <c r="Q39" s="52"/>
      <c r="R39" s="50"/>
      <c r="S39" s="51"/>
      <c r="T39" s="51"/>
      <c r="U39" s="51"/>
      <c r="V39" s="51"/>
      <c r="W39" s="51"/>
      <c r="X39" s="51"/>
      <c r="Y39" s="51"/>
      <c r="Z39" s="51"/>
      <c r="AA39" s="51"/>
      <c r="AB39" s="51"/>
      <c r="AC39" s="51"/>
      <c r="AD39" s="51"/>
      <c r="AE39" s="51"/>
      <c r="AF39" s="51"/>
      <c r="AG39" s="51"/>
      <c r="AH39" s="52"/>
      <c r="AI39" s="50"/>
      <c r="AJ39" s="51"/>
      <c r="AK39" s="51"/>
      <c r="AL39" s="51"/>
      <c r="AM39" s="51"/>
      <c r="AN39" s="51"/>
      <c r="AO39" s="51"/>
      <c r="AP39" s="51"/>
      <c r="AQ39" s="51"/>
      <c r="AR39" s="51"/>
      <c r="AS39" s="51"/>
      <c r="AT39" s="51"/>
      <c r="AU39" s="51"/>
      <c r="AV39" s="51"/>
      <c r="AW39" s="51"/>
      <c r="AX39" s="51"/>
      <c r="AY39" s="52"/>
    </row>
    <row r="40" ht="12.75" customHeight="1">
      <c r="A40" s="50"/>
      <c r="B40" s="51"/>
      <c r="C40" s="51"/>
      <c r="D40" s="51"/>
      <c r="E40" s="51"/>
      <c r="F40" s="51"/>
      <c r="G40" s="51"/>
      <c r="H40" s="51"/>
      <c r="I40" s="51"/>
      <c r="J40" s="51"/>
      <c r="K40" s="51"/>
      <c r="L40" s="51"/>
      <c r="M40" s="51"/>
      <c r="N40" s="51"/>
      <c r="O40" s="51"/>
      <c r="P40" s="51"/>
      <c r="Q40" s="52"/>
      <c r="R40" s="50"/>
      <c r="S40" s="51"/>
      <c r="T40" s="51"/>
      <c r="U40" s="51"/>
      <c r="V40" s="51"/>
      <c r="W40" s="51"/>
      <c r="X40" s="51"/>
      <c r="Y40" s="51"/>
      <c r="Z40" s="51"/>
      <c r="AA40" s="51"/>
      <c r="AB40" s="51"/>
      <c r="AC40" s="51"/>
      <c r="AD40" s="51"/>
      <c r="AE40" s="51"/>
      <c r="AF40" s="51"/>
      <c r="AG40" s="51"/>
      <c r="AH40" s="52"/>
      <c r="AI40" s="50"/>
      <c r="AJ40" s="51"/>
      <c r="AK40" s="51"/>
      <c r="AL40" s="51"/>
      <c r="AM40" s="51"/>
      <c r="AN40" s="51"/>
      <c r="AO40" s="51"/>
      <c r="AP40" s="51"/>
      <c r="AQ40" s="51"/>
      <c r="AR40" s="51"/>
      <c r="AS40" s="51"/>
      <c r="AT40" s="51"/>
      <c r="AU40" s="51"/>
      <c r="AV40" s="51"/>
      <c r="AW40" s="51"/>
      <c r="AX40" s="51"/>
      <c r="AY40" s="52"/>
    </row>
    <row r="41" ht="12.75" customHeight="1">
      <c r="A41" s="50"/>
      <c r="B41" s="51"/>
      <c r="C41" s="51"/>
      <c r="D41" s="51"/>
      <c r="E41" s="51"/>
      <c r="F41" s="51"/>
      <c r="G41" s="51"/>
      <c r="H41" s="51"/>
      <c r="I41" s="51"/>
      <c r="J41" s="51"/>
      <c r="K41" s="51"/>
      <c r="L41" s="51"/>
      <c r="M41" s="51"/>
      <c r="N41" s="51"/>
      <c r="O41" s="51"/>
      <c r="P41" s="51"/>
      <c r="Q41" s="52"/>
      <c r="R41" s="50"/>
      <c r="S41" s="51"/>
      <c r="T41" s="51"/>
      <c r="U41" s="51"/>
      <c r="V41" s="51"/>
      <c r="W41" s="51"/>
      <c r="X41" s="51"/>
      <c r="Y41" s="51"/>
      <c r="Z41" s="51"/>
      <c r="AA41" s="51"/>
      <c r="AB41" s="51"/>
      <c r="AC41" s="51"/>
      <c r="AD41" s="51"/>
      <c r="AE41" s="51"/>
      <c r="AF41" s="51"/>
      <c r="AG41" s="51"/>
      <c r="AH41" s="52"/>
      <c r="AI41" s="50"/>
      <c r="AJ41" s="51"/>
      <c r="AK41" s="51"/>
      <c r="AL41" s="51"/>
      <c r="AM41" s="51"/>
      <c r="AN41" s="51"/>
      <c r="AO41" s="51"/>
      <c r="AP41" s="51"/>
      <c r="AQ41" s="51"/>
      <c r="AR41" s="51"/>
      <c r="AS41" s="51"/>
      <c r="AT41" s="51"/>
      <c r="AU41" s="51"/>
      <c r="AV41" s="51"/>
      <c r="AW41" s="51"/>
      <c r="AX41" s="51"/>
      <c r="AY41" s="52"/>
    </row>
    <row r="42" ht="12.75" customHeight="1">
      <c r="A42" s="50"/>
      <c r="B42" s="51"/>
      <c r="C42" s="51"/>
      <c r="D42" s="51"/>
      <c r="E42" s="51"/>
      <c r="F42" s="51"/>
      <c r="G42" s="51"/>
      <c r="H42" s="51"/>
      <c r="I42" s="51"/>
      <c r="J42" s="51"/>
      <c r="K42" s="51"/>
      <c r="L42" s="51"/>
      <c r="M42" s="51"/>
      <c r="N42" s="51"/>
      <c r="O42" s="51"/>
      <c r="P42" s="51"/>
      <c r="Q42" s="52"/>
      <c r="R42" s="50"/>
      <c r="S42" s="51"/>
      <c r="T42" s="51"/>
      <c r="U42" s="51"/>
      <c r="V42" s="51"/>
      <c r="W42" s="51"/>
      <c r="X42" s="51"/>
      <c r="Y42" s="51"/>
      <c r="Z42" s="51"/>
      <c r="AA42" s="51"/>
      <c r="AB42" s="51"/>
      <c r="AC42" s="51"/>
      <c r="AD42" s="51"/>
      <c r="AE42" s="51"/>
      <c r="AF42" s="51"/>
      <c r="AG42" s="51"/>
      <c r="AH42" s="52"/>
      <c r="AI42" s="50"/>
      <c r="AJ42" s="51"/>
      <c r="AK42" s="51"/>
      <c r="AL42" s="51"/>
      <c r="AM42" s="51"/>
      <c r="AN42" s="51"/>
      <c r="AO42" s="51"/>
      <c r="AP42" s="51"/>
      <c r="AQ42" s="51"/>
      <c r="AR42" s="51"/>
      <c r="AS42" s="51"/>
      <c r="AT42" s="51"/>
      <c r="AU42" s="51"/>
      <c r="AV42" s="51"/>
      <c r="AW42" s="51"/>
      <c r="AX42" s="51"/>
      <c r="AY42" s="52"/>
    </row>
    <row r="43" ht="12.75" customHeight="1">
      <c r="A43" s="50"/>
      <c r="B43" s="51"/>
      <c r="C43" s="51"/>
      <c r="D43" s="51"/>
      <c r="E43" s="51"/>
      <c r="F43" s="51"/>
      <c r="G43" s="51"/>
      <c r="H43" s="51"/>
      <c r="I43" s="51"/>
      <c r="J43" s="51"/>
      <c r="K43" s="51"/>
      <c r="L43" s="51"/>
      <c r="M43" s="51"/>
      <c r="N43" s="51"/>
      <c r="O43" s="51"/>
      <c r="P43" s="51"/>
      <c r="Q43" s="52"/>
      <c r="R43" s="50"/>
      <c r="S43" s="51"/>
      <c r="T43" s="51"/>
      <c r="U43" s="51"/>
      <c r="V43" s="51"/>
      <c r="W43" s="51"/>
      <c r="X43" s="51"/>
      <c r="Y43" s="51"/>
      <c r="Z43" s="51"/>
      <c r="AA43" s="51"/>
      <c r="AB43" s="51"/>
      <c r="AC43" s="51"/>
      <c r="AD43" s="51"/>
      <c r="AE43" s="51"/>
      <c r="AF43" s="51"/>
      <c r="AG43" s="51"/>
      <c r="AH43" s="52"/>
      <c r="AI43" s="50"/>
      <c r="AJ43" s="51"/>
      <c r="AK43" s="51"/>
      <c r="AL43" s="51"/>
      <c r="AM43" s="51"/>
      <c r="AN43" s="51"/>
      <c r="AO43" s="51"/>
      <c r="AP43" s="51"/>
      <c r="AQ43" s="51"/>
      <c r="AR43" s="51"/>
      <c r="AS43" s="51"/>
      <c r="AT43" s="51"/>
      <c r="AU43" s="51"/>
      <c r="AV43" s="51"/>
      <c r="AW43" s="51"/>
      <c r="AX43" s="51"/>
      <c r="AY43" s="52"/>
    </row>
    <row r="44" ht="12.75" customHeight="1">
      <c r="A44" s="50"/>
      <c r="B44" s="51"/>
      <c r="C44" s="51"/>
      <c r="D44" s="51"/>
      <c r="E44" s="51"/>
      <c r="F44" s="51"/>
      <c r="G44" s="51"/>
      <c r="H44" s="51"/>
      <c r="I44" s="51"/>
      <c r="J44" s="51"/>
      <c r="K44" s="51"/>
      <c r="L44" s="51"/>
      <c r="M44" s="51"/>
      <c r="N44" s="51"/>
      <c r="O44" s="51"/>
      <c r="P44" s="51"/>
      <c r="Q44" s="52"/>
      <c r="R44" s="50"/>
      <c r="S44" s="51"/>
      <c r="T44" s="51"/>
      <c r="U44" s="51"/>
      <c r="V44" s="51"/>
      <c r="W44" s="51"/>
      <c r="X44" s="51"/>
      <c r="Y44" s="51"/>
      <c r="Z44" s="51"/>
      <c r="AA44" s="51"/>
      <c r="AB44" s="51"/>
      <c r="AC44" s="51"/>
      <c r="AD44" s="51"/>
      <c r="AE44" s="51"/>
      <c r="AF44" s="51"/>
      <c r="AG44" s="51"/>
      <c r="AH44" s="52"/>
      <c r="AI44" s="50"/>
      <c r="AJ44" s="51"/>
      <c r="AK44" s="51"/>
      <c r="AL44" s="51"/>
      <c r="AM44" s="51"/>
      <c r="AN44" s="51"/>
      <c r="AO44" s="51"/>
      <c r="AP44" s="51"/>
      <c r="AQ44" s="51"/>
      <c r="AR44" s="51"/>
      <c r="AS44" s="51"/>
      <c r="AT44" s="51"/>
      <c r="AU44" s="51"/>
      <c r="AV44" s="51"/>
      <c r="AW44" s="51"/>
      <c r="AX44" s="51"/>
      <c r="AY44" s="52"/>
    </row>
    <row r="45" ht="12.75" customHeight="1">
      <c r="A45" s="50"/>
      <c r="B45" s="51"/>
      <c r="C45" s="51"/>
      <c r="D45" s="51"/>
      <c r="E45" s="51"/>
      <c r="F45" s="51"/>
      <c r="G45" s="51"/>
      <c r="H45" s="51"/>
      <c r="I45" s="51"/>
      <c r="J45" s="51"/>
      <c r="K45" s="51"/>
      <c r="L45" s="51"/>
      <c r="M45" s="51"/>
      <c r="N45" s="51"/>
      <c r="O45" s="51"/>
      <c r="P45" s="51"/>
      <c r="Q45" s="52"/>
      <c r="R45" s="50"/>
      <c r="S45" s="51"/>
      <c r="T45" s="51"/>
      <c r="U45" s="51"/>
      <c r="V45" s="51"/>
      <c r="W45" s="51"/>
      <c r="X45" s="51"/>
      <c r="Y45" s="51"/>
      <c r="Z45" s="51"/>
      <c r="AA45" s="51"/>
      <c r="AB45" s="51"/>
      <c r="AC45" s="51"/>
      <c r="AD45" s="51"/>
      <c r="AE45" s="51"/>
      <c r="AF45" s="51"/>
      <c r="AG45" s="51"/>
      <c r="AH45" s="52"/>
      <c r="AI45" s="50"/>
      <c r="AJ45" s="51"/>
      <c r="AK45" s="51"/>
      <c r="AL45" s="51"/>
      <c r="AM45" s="51"/>
      <c r="AN45" s="51"/>
      <c r="AO45" s="51"/>
      <c r="AP45" s="51"/>
      <c r="AQ45" s="51"/>
      <c r="AR45" s="51"/>
      <c r="AS45" s="51"/>
      <c r="AT45" s="51"/>
      <c r="AU45" s="51"/>
      <c r="AV45" s="51"/>
      <c r="AW45" s="51"/>
      <c r="AX45" s="51"/>
      <c r="AY45" s="52"/>
    </row>
    <row r="46" ht="12.75" customHeight="1">
      <c r="A46" s="50"/>
      <c r="B46" s="51"/>
      <c r="C46" s="51"/>
      <c r="D46" s="51"/>
      <c r="E46" s="51"/>
      <c r="F46" s="51"/>
      <c r="G46" s="51"/>
      <c r="H46" s="51"/>
      <c r="I46" s="51"/>
      <c r="J46" s="51"/>
      <c r="K46" s="51"/>
      <c r="L46" s="51"/>
      <c r="M46" s="51"/>
      <c r="N46" s="51"/>
      <c r="O46" s="51"/>
      <c r="P46" s="51"/>
      <c r="Q46" s="52"/>
      <c r="R46" s="50"/>
      <c r="S46" s="51"/>
      <c r="T46" s="51"/>
      <c r="U46" s="51"/>
      <c r="V46" s="51"/>
      <c r="W46" s="51"/>
      <c r="X46" s="51"/>
      <c r="Y46" s="51"/>
      <c r="Z46" s="51"/>
      <c r="AA46" s="51"/>
      <c r="AB46" s="51"/>
      <c r="AC46" s="51"/>
      <c r="AD46" s="51"/>
      <c r="AE46" s="51"/>
      <c r="AF46" s="51"/>
      <c r="AG46" s="51"/>
      <c r="AH46" s="52"/>
      <c r="AI46" s="50"/>
      <c r="AJ46" s="51"/>
      <c r="AK46" s="51"/>
      <c r="AL46" s="51"/>
      <c r="AM46" s="51"/>
      <c r="AN46" s="51"/>
      <c r="AO46" s="51"/>
      <c r="AP46" s="51"/>
      <c r="AQ46" s="51"/>
      <c r="AR46" s="51"/>
      <c r="AS46" s="51"/>
      <c r="AT46" s="51"/>
      <c r="AU46" s="51"/>
      <c r="AV46" s="51"/>
      <c r="AW46" s="51"/>
      <c r="AX46" s="51"/>
      <c r="AY46" s="52"/>
    </row>
    <row r="47" ht="12.75" customHeight="1">
      <c r="A47" s="50"/>
      <c r="B47" s="51"/>
      <c r="C47" s="51"/>
      <c r="D47" s="51"/>
      <c r="E47" s="51"/>
      <c r="F47" s="51"/>
      <c r="G47" s="51"/>
      <c r="H47" s="51"/>
      <c r="I47" s="51"/>
      <c r="J47" s="51"/>
      <c r="K47" s="51"/>
      <c r="L47" s="51"/>
      <c r="M47" s="51"/>
      <c r="N47" s="51"/>
      <c r="O47" s="51"/>
      <c r="P47" s="51"/>
      <c r="Q47" s="52"/>
      <c r="R47" s="50"/>
      <c r="S47" s="51"/>
      <c r="T47" s="51"/>
      <c r="U47" s="51"/>
      <c r="V47" s="51"/>
      <c r="W47" s="51"/>
      <c r="X47" s="51"/>
      <c r="Y47" s="51"/>
      <c r="Z47" s="51"/>
      <c r="AA47" s="51"/>
      <c r="AB47" s="51"/>
      <c r="AC47" s="51"/>
      <c r="AD47" s="51"/>
      <c r="AE47" s="51"/>
      <c r="AF47" s="51"/>
      <c r="AG47" s="51"/>
      <c r="AH47" s="52"/>
      <c r="AI47" s="50"/>
      <c r="AJ47" s="51"/>
      <c r="AK47" s="51"/>
      <c r="AL47" s="51"/>
      <c r="AM47" s="51"/>
      <c r="AN47" s="51"/>
      <c r="AO47" s="51"/>
      <c r="AP47" s="51"/>
      <c r="AQ47" s="51"/>
      <c r="AR47" s="51"/>
      <c r="AS47" s="51"/>
      <c r="AT47" s="51"/>
      <c r="AU47" s="51"/>
      <c r="AV47" s="51"/>
      <c r="AW47" s="51"/>
      <c r="AX47" s="51"/>
      <c r="AY47" s="52"/>
    </row>
    <row r="48" ht="12.75" customHeight="1">
      <c r="A48" s="50"/>
      <c r="B48" s="51"/>
      <c r="C48" s="51"/>
      <c r="D48" s="51"/>
      <c r="E48" s="51"/>
      <c r="F48" s="51"/>
      <c r="G48" s="51"/>
      <c r="H48" s="51"/>
      <c r="I48" s="51"/>
      <c r="J48" s="51"/>
      <c r="K48" s="51"/>
      <c r="L48" s="51"/>
      <c r="M48" s="51"/>
      <c r="N48" s="51"/>
      <c r="O48" s="51"/>
      <c r="P48" s="51"/>
      <c r="Q48" s="52"/>
      <c r="R48" s="50"/>
      <c r="S48" s="51"/>
      <c r="T48" s="51"/>
      <c r="U48" s="51"/>
      <c r="V48" s="51"/>
      <c r="W48" s="51"/>
      <c r="X48" s="51"/>
      <c r="Y48" s="51"/>
      <c r="Z48" s="51"/>
      <c r="AA48" s="51"/>
      <c r="AB48" s="51"/>
      <c r="AC48" s="51"/>
      <c r="AD48" s="51"/>
      <c r="AE48" s="51"/>
      <c r="AF48" s="51"/>
      <c r="AG48" s="51"/>
      <c r="AH48" s="52"/>
      <c r="AI48" s="50"/>
      <c r="AJ48" s="51"/>
      <c r="AK48" s="51"/>
      <c r="AL48" s="51"/>
      <c r="AM48" s="51"/>
      <c r="AN48" s="51"/>
      <c r="AO48" s="51"/>
      <c r="AP48" s="51"/>
      <c r="AQ48" s="51"/>
      <c r="AR48" s="51"/>
      <c r="AS48" s="51"/>
      <c r="AT48" s="51"/>
      <c r="AU48" s="51"/>
      <c r="AV48" s="51"/>
      <c r="AW48" s="51"/>
      <c r="AX48" s="51"/>
      <c r="AY48" s="52"/>
    </row>
    <row r="49" ht="12.75" customHeight="1">
      <c r="A49" s="50"/>
      <c r="B49" s="51"/>
      <c r="C49" s="51"/>
      <c r="D49" s="51"/>
      <c r="E49" s="51"/>
      <c r="F49" s="51"/>
      <c r="G49" s="51"/>
      <c r="H49" s="51"/>
      <c r="I49" s="51"/>
      <c r="J49" s="51"/>
      <c r="K49" s="51"/>
      <c r="L49" s="51"/>
      <c r="M49" s="51"/>
      <c r="N49" s="51"/>
      <c r="O49" s="51"/>
      <c r="P49" s="51"/>
      <c r="Q49" s="52"/>
      <c r="R49" s="50"/>
      <c r="S49" s="51"/>
      <c r="T49" s="51"/>
      <c r="U49" s="51"/>
      <c r="V49" s="51"/>
      <c r="W49" s="51"/>
      <c r="X49" s="51"/>
      <c r="Y49" s="51"/>
      <c r="Z49" s="51"/>
      <c r="AA49" s="51"/>
      <c r="AB49" s="51"/>
      <c r="AC49" s="51"/>
      <c r="AD49" s="51"/>
      <c r="AE49" s="51"/>
      <c r="AF49" s="51"/>
      <c r="AG49" s="51"/>
      <c r="AH49" s="52"/>
      <c r="AI49" s="50"/>
      <c r="AJ49" s="51"/>
      <c r="AK49" s="51"/>
      <c r="AL49" s="51"/>
      <c r="AM49" s="51"/>
      <c r="AN49" s="51"/>
      <c r="AO49" s="51"/>
      <c r="AP49" s="51"/>
      <c r="AQ49" s="51"/>
      <c r="AR49" s="51"/>
      <c r="AS49" s="51"/>
      <c r="AT49" s="51"/>
      <c r="AU49" s="51"/>
      <c r="AV49" s="51"/>
      <c r="AW49" s="51"/>
      <c r="AX49" s="51"/>
      <c r="AY49" s="52"/>
    </row>
    <row r="50" ht="12.75" customHeight="1">
      <c r="A50" s="50"/>
      <c r="B50" s="51"/>
      <c r="C50" s="51"/>
      <c r="D50" s="51"/>
      <c r="E50" s="51"/>
      <c r="F50" s="51"/>
      <c r="G50" s="51"/>
      <c r="H50" s="51"/>
      <c r="I50" s="51"/>
      <c r="J50" s="51"/>
      <c r="K50" s="51"/>
      <c r="L50" s="51"/>
      <c r="M50" s="51"/>
      <c r="N50" s="51"/>
      <c r="O50" s="51"/>
      <c r="P50" s="51"/>
      <c r="Q50" s="52"/>
      <c r="R50" s="50"/>
      <c r="S50" s="51"/>
      <c r="T50" s="51"/>
      <c r="U50" s="51"/>
      <c r="V50" s="51"/>
      <c r="W50" s="51"/>
      <c r="X50" s="51"/>
      <c r="Y50" s="51"/>
      <c r="Z50" s="51"/>
      <c r="AA50" s="51"/>
      <c r="AB50" s="51"/>
      <c r="AC50" s="51"/>
      <c r="AD50" s="51"/>
      <c r="AE50" s="51"/>
      <c r="AF50" s="51"/>
      <c r="AG50" s="51"/>
      <c r="AH50" s="52"/>
      <c r="AI50" s="50"/>
      <c r="AJ50" s="51"/>
      <c r="AK50" s="51"/>
      <c r="AL50" s="51"/>
      <c r="AM50" s="51"/>
      <c r="AN50" s="51"/>
      <c r="AO50" s="51"/>
      <c r="AP50" s="51"/>
      <c r="AQ50" s="51"/>
      <c r="AR50" s="51"/>
      <c r="AS50" s="51"/>
      <c r="AT50" s="51"/>
      <c r="AU50" s="51"/>
      <c r="AV50" s="51"/>
      <c r="AW50" s="51"/>
      <c r="AX50" s="51"/>
      <c r="AY50" s="52"/>
    </row>
    <row r="51" ht="12.75" customHeight="1">
      <c r="A51" s="50"/>
      <c r="B51" s="51"/>
      <c r="C51" s="51"/>
      <c r="D51" s="51"/>
      <c r="E51" s="51"/>
      <c r="F51" s="51"/>
      <c r="G51" s="51"/>
      <c r="H51" s="51"/>
      <c r="I51" s="51"/>
      <c r="J51" s="51"/>
      <c r="K51" s="51"/>
      <c r="L51" s="51"/>
      <c r="M51" s="51"/>
      <c r="N51" s="51"/>
      <c r="O51" s="51"/>
      <c r="P51" s="51"/>
      <c r="Q51" s="52"/>
      <c r="R51" s="50"/>
      <c r="S51" s="51"/>
      <c r="T51" s="51"/>
      <c r="U51" s="51"/>
      <c r="V51" s="51"/>
      <c r="W51" s="51"/>
      <c r="X51" s="51"/>
      <c r="Y51" s="51"/>
      <c r="Z51" s="51"/>
      <c r="AA51" s="51"/>
      <c r="AB51" s="51"/>
      <c r="AC51" s="51"/>
      <c r="AD51" s="51"/>
      <c r="AE51" s="51"/>
      <c r="AF51" s="51"/>
      <c r="AG51" s="51"/>
      <c r="AH51" s="52"/>
      <c r="AI51" s="50"/>
      <c r="AJ51" s="51"/>
      <c r="AK51" s="51"/>
      <c r="AL51" s="51"/>
      <c r="AM51" s="51"/>
      <c r="AN51" s="51"/>
      <c r="AO51" s="51"/>
      <c r="AP51" s="51"/>
      <c r="AQ51" s="51"/>
      <c r="AR51" s="51"/>
      <c r="AS51" s="51"/>
      <c r="AT51" s="51"/>
      <c r="AU51" s="51"/>
      <c r="AV51" s="51"/>
      <c r="AW51" s="51"/>
      <c r="AX51" s="51"/>
      <c r="AY51" s="52"/>
    </row>
    <row r="52" ht="12.75" customHeight="1">
      <c r="A52" s="50"/>
      <c r="B52" s="51"/>
      <c r="C52" s="51"/>
      <c r="D52" s="51"/>
      <c r="E52" s="51"/>
      <c r="F52" s="51"/>
      <c r="G52" s="51"/>
      <c r="H52" s="51"/>
      <c r="I52" s="51"/>
      <c r="J52" s="51"/>
      <c r="K52" s="51"/>
      <c r="L52" s="51"/>
      <c r="M52" s="51"/>
      <c r="N52" s="51"/>
      <c r="O52" s="51"/>
      <c r="P52" s="51"/>
      <c r="Q52" s="52"/>
      <c r="R52" s="50"/>
      <c r="S52" s="51"/>
      <c r="T52" s="51"/>
      <c r="U52" s="51"/>
      <c r="V52" s="51"/>
      <c r="W52" s="51"/>
      <c r="X52" s="51"/>
      <c r="Y52" s="51"/>
      <c r="Z52" s="51"/>
      <c r="AA52" s="51"/>
      <c r="AB52" s="51"/>
      <c r="AC52" s="51"/>
      <c r="AD52" s="51"/>
      <c r="AE52" s="51"/>
      <c r="AF52" s="51"/>
      <c r="AG52" s="51"/>
      <c r="AH52" s="52"/>
      <c r="AI52" s="50"/>
      <c r="AJ52" s="51"/>
      <c r="AK52" s="51"/>
      <c r="AL52" s="51"/>
      <c r="AM52" s="51"/>
      <c r="AN52" s="51"/>
      <c r="AO52" s="51"/>
      <c r="AP52" s="51"/>
      <c r="AQ52" s="51"/>
      <c r="AR52" s="51"/>
      <c r="AS52" s="51"/>
      <c r="AT52" s="51"/>
      <c r="AU52" s="51"/>
      <c r="AV52" s="51"/>
      <c r="AW52" s="51"/>
      <c r="AX52" s="51"/>
      <c r="AY52" s="52"/>
    </row>
    <row r="53" ht="12.75" customHeight="1">
      <c r="A53" s="50"/>
      <c r="B53" s="51"/>
      <c r="C53" s="51"/>
      <c r="D53" s="51"/>
      <c r="E53" s="51"/>
      <c r="F53" s="51"/>
      <c r="G53" s="51"/>
      <c r="H53" s="51"/>
      <c r="I53" s="51"/>
      <c r="J53" s="51"/>
      <c r="K53" s="51"/>
      <c r="L53" s="51"/>
      <c r="M53" s="51"/>
      <c r="N53" s="51"/>
      <c r="O53" s="51"/>
      <c r="P53" s="51"/>
      <c r="Q53" s="52"/>
      <c r="R53" s="50"/>
      <c r="S53" s="51"/>
      <c r="T53" s="51"/>
      <c r="U53" s="51"/>
      <c r="V53" s="51"/>
      <c r="W53" s="51"/>
      <c r="X53" s="51"/>
      <c r="Y53" s="51"/>
      <c r="Z53" s="51"/>
      <c r="AA53" s="51"/>
      <c r="AB53" s="51"/>
      <c r="AC53" s="51"/>
      <c r="AD53" s="51"/>
      <c r="AE53" s="51"/>
      <c r="AF53" s="51"/>
      <c r="AG53" s="51"/>
      <c r="AH53" s="52"/>
      <c r="AI53" s="50"/>
      <c r="AJ53" s="51"/>
      <c r="AK53" s="51"/>
      <c r="AL53" s="51"/>
      <c r="AM53" s="51"/>
      <c r="AN53" s="51"/>
      <c r="AO53" s="51"/>
      <c r="AP53" s="51"/>
      <c r="AQ53" s="51"/>
      <c r="AR53" s="51"/>
      <c r="AS53" s="51"/>
      <c r="AT53" s="51"/>
      <c r="AU53" s="51"/>
      <c r="AV53" s="51"/>
      <c r="AW53" s="51"/>
      <c r="AX53" s="51"/>
      <c r="AY53" s="52"/>
    </row>
    <row r="54" ht="12.75" customHeight="1">
      <c r="A54" s="50"/>
      <c r="B54" s="51"/>
      <c r="C54" s="51"/>
      <c r="D54" s="51"/>
      <c r="E54" s="51"/>
      <c r="F54" s="51"/>
      <c r="G54" s="51"/>
      <c r="H54" s="51"/>
      <c r="I54" s="51"/>
      <c r="J54" s="51"/>
      <c r="K54" s="51"/>
      <c r="L54" s="51"/>
      <c r="M54" s="51"/>
      <c r="N54" s="51"/>
      <c r="O54" s="51"/>
      <c r="P54" s="51"/>
      <c r="Q54" s="52"/>
      <c r="R54" s="50"/>
      <c r="S54" s="51"/>
      <c r="T54" s="51"/>
      <c r="U54" s="51"/>
      <c r="V54" s="51"/>
      <c r="W54" s="51"/>
      <c r="X54" s="51"/>
      <c r="Y54" s="51"/>
      <c r="Z54" s="51"/>
      <c r="AA54" s="51"/>
      <c r="AB54" s="51"/>
      <c r="AC54" s="51"/>
      <c r="AD54" s="51"/>
      <c r="AE54" s="51"/>
      <c r="AF54" s="51"/>
      <c r="AG54" s="51"/>
      <c r="AH54" s="52"/>
      <c r="AI54" s="50"/>
      <c r="AJ54" s="51"/>
      <c r="AK54" s="51"/>
      <c r="AL54" s="51"/>
      <c r="AM54" s="51"/>
      <c r="AN54" s="51"/>
      <c r="AO54" s="51"/>
      <c r="AP54" s="51"/>
      <c r="AQ54" s="51"/>
      <c r="AR54" s="51"/>
      <c r="AS54" s="51"/>
      <c r="AT54" s="51"/>
      <c r="AU54" s="51"/>
      <c r="AV54" s="51"/>
      <c r="AW54" s="51"/>
      <c r="AX54" s="51"/>
      <c r="AY54" s="52"/>
    </row>
    <row r="55" ht="12.75" customHeight="1">
      <c r="A55" s="50"/>
      <c r="B55" s="51"/>
      <c r="C55" s="51"/>
      <c r="D55" s="51"/>
      <c r="E55" s="51"/>
      <c r="F55" s="51"/>
      <c r="G55" s="51"/>
      <c r="H55" s="51"/>
      <c r="I55" s="51"/>
      <c r="J55" s="51"/>
      <c r="K55" s="51"/>
      <c r="L55" s="51"/>
      <c r="M55" s="51"/>
      <c r="N55" s="51"/>
      <c r="O55" s="51"/>
      <c r="P55" s="51"/>
      <c r="Q55" s="52"/>
      <c r="R55" s="50"/>
      <c r="S55" s="51"/>
      <c r="T55" s="51"/>
      <c r="U55" s="51"/>
      <c r="V55" s="51"/>
      <c r="W55" s="51"/>
      <c r="X55" s="51"/>
      <c r="Y55" s="51"/>
      <c r="Z55" s="51"/>
      <c r="AA55" s="51"/>
      <c r="AB55" s="51"/>
      <c r="AC55" s="51"/>
      <c r="AD55" s="51"/>
      <c r="AE55" s="51"/>
      <c r="AF55" s="51"/>
      <c r="AG55" s="51"/>
      <c r="AH55" s="52"/>
      <c r="AI55" s="50"/>
      <c r="AJ55" s="51"/>
      <c r="AK55" s="51"/>
      <c r="AL55" s="51"/>
      <c r="AM55" s="51"/>
      <c r="AN55" s="51"/>
      <c r="AO55" s="51"/>
      <c r="AP55" s="51"/>
      <c r="AQ55" s="51"/>
      <c r="AR55" s="51"/>
      <c r="AS55" s="51"/>
      <c r="AT55" s="51"/>
      <c r="AU55" s="51"/>
      <c r="AV55" s="51"/>
      <c r="AW55" s="51"/>
      <c r="AX55" s="51"/>
      <c r="AY55" s="52"/>
    </row>
    <row r="56" ht="12.75" customHeight="1">
      <c r="A56" s="50"/>
      <c r="B56" s="51"/>
      <c r="C56" s="51"/>
      <c r="D56" s="51"/>
      <c r="E56" s="51"/>
      <c r="F56" s="51"/>
      <c r="G56" s="51"/>
      <c r="H56" s="51"/>
      <c r="I56" s="51"/>
      <c r="J56" s="51"/>
      <c r="K56" s="51"/>
      <c r="L56" s="51"/>
      <c r="M56" s="51"/>
      <c r="N56" s="51"/>
      <c r="O56" s="51"/>
      <c r="P56" s="51"/>
      <c r="Q56" s="52"/>
      <c r="R56" s="50"/>
      <c r="S56" s="51"/>
      <c r="T56" s="51"/>
      <c r="U56" s="51"/>
      <c r="V56" s="51"/>
      <c r="W56" s="51"/>
      <c r="X56" s="51"/>
      <c r="Y56" s="51"/>
      <c r="Z56" s="51"/>
      <c r="AA56" s="51"/>
      <c r="AB56" s="51"/>
      <c r="AC56" s="51"/>
      <c r="AD56" s="51"/>
      <c r="AE56" s="51"/>
      <c r="AF56" s="51"/>
      <c r="AG56" s="51"/>
      <c r="AH56" s="52"/>
      <c r="AI56" s="50"/>
      <c r="AJ56" s="51"/>
      <c r="AK56" s="51"/>
      <c r="AL56" s="51"/>
      <c r="AM56" s="51"/>
      <c r="AN56" s="51"/>
      <c r="AO56" s="51"/>
      <c r="AP56" s="51"/>
      <c r="AQ56" s="51"/>
      <c r="AR56" s="51"/>
      <c r="AS56" s="51"/>
      <c r="AT56" s="51"/>
      <c r="AU56" s="51"/>
      <c r="AV56" s="51"/>
      <c r="AW56" s="51"/>
      <c r="AX56" s="51"/>
      <c r="AY56" s="52"/>
    </row>
    <row r="57" ht="12.75" customHeight="1">
      <c r="A57" s="50"/>
      <c r="B57" s="51"/>
      <c r="C57" s="51"/>
      <c r="D57" s="51"/>
      <c r="E57" s="51"/>
      <c r="F57" s="51"/>
      <c r="G57" s="51"/>
      <c r="H57" s="51"/>
      <c r="I57" s="51"/>
      <c r="J57" s="51"/>
      <c r="K57" s="51"/>
      <c r="L57" s="51"/>
      <c r="M57" s="51"/>
      <c r="N57" s="51"/>
      <c r="O57" s="51"/>
      <c r="P57" s="51"/>
      <c r="Q57" s="52"/>
      <c r="R57" s="50"/>
      <c r="S57" s="51"/>
      <c r="T57" s="51"/>
      <c r="U57" s="51"/>
      <c r="V57" s="51"/>
      <c r="W57" s="51"/>
      <c r="X57" s="51"/>
      <c r="Y57" s="51"/>
      <c r="Z57" s="51"/>
      <c r="AA57" s="51"/>
      <c r="AB57" s="51"/>
      <c r="AC57" s="51"/>
      <c r="AD57" s="51"/>
      <c r="AE57" s="51"/>
      <c r="AF57" s="51"/>
      <c r="AG57" s="51"/>
      <c r="AH57" s="52"/>
      <c r="AI57" s="50"/>
      <c r="AJ57" s="51"/>
      <c r="AK57" s="51"/>
      <c r="AL57" s="51"/>
      <c r="AM57" s="51"/>
      <c r="AN57" s="51"/>
      <c r="AO57" s="51"/>
      <c r="AP57" s="51"/>
      <c r="AQ57" s="51"/>
      <c r="AR57" s="51"/>
      <c r="AS57" s="51"/>
      <c r="AT57" s="51"/>
      <c r="AU57" s="51"/>
      <c r="AV57" s="51"/>
      <c r="AW57" s="51"/>
      <c r="AX57" s="51"/>
      <c r="AY57" s="52"/>
    </row>
    <row r="58" ht="12.75" customHeight="1">
      <c r="A58" s="55"/>
      <c r="B58" s="56"/>
      <c r="C58" s="56"/>
      <c r="D58" s="56"/>
      <c r="E58" s="56"/>
      <c r="F58" s="56"/>
      <c r="G58" s="56"/>
      <c r="H58" s="56"/>
      <c r="I58" s="56"/>
      <c r="J58" s="56"/>
      <c r="K58" s="56"/>
      <c r="L58" s="56"/>
      <c r="M58" s="56"/>
      <c r="N58" s="56"/>
      <c r="O58" s="56"/>
      <c r="P58" s="56"/>
      <c r="Q58" s="57"/>
      <c r="R58" s="55"/>
      <c r="S58" s="56"/>
      <c r="T58" s="56"/>
      <c r="U58" s="56"/>
      <c r="V58" s="56"/>
      <c r="W58" s="56"/>
      <c r="X58" s="56"/>
      <c r="Y58" s="56"/>
      <c r="Z58" s="56"/>
      <c r="AA58" s="56"/>
      <c r="AB58" s="56"/>
      <c r="AC58" s="56"/>
      <c r="AD58" s="56"/>
      <c r="AE58" s="56"/>
      <c r="AF58" s="56"/>
      <c r="AG58" s="56"/>
      <c r="AH58" s="57"/>
      <c r="AI58" s="55"/>
      <c r="AJ58" s="56"/>
      <c r="AK58" s="56"/>
      <c r="AL58" s="56"/>
      <c r="AM58" s="56"/>
      <c r="AN58" s="56"/>
      <c r="AO58" s="56"/>
      <c r="AP58" s="56"/>
      <c r="AQ58" s="56"/>
      <c r="AR58" s="56"/>
      <c r="AS58" s="56"/>
      <c r="AT58" s="56"/>
      <c r="AU58" s="56"/>
      <c r="AV58" s="56"/>
      <c r="AW58" s="56"/>
      <c r="AX58" s="56"/>
      <c r="AY58" s="57"/>
    </row>
    <row r="59" ht="12.75" customHeight="1">
      <c r="A59" s="46"/>
      <c r="B59" s="47"/>
      <c r="C59" s="47"/>
      <c r="D59" s="47"/>
      <c r="E59" s="47"/>
      <c r="F59" s="47"/>
      <c r="G59" s="47"/>
      <c r="H59" s="47"/>
      <c r="I59" s="47"/>
      <c r="J59" s="47"/>
      <c r="K59" s="47"/>
      <c r="L59" s="47"/>
      <c r="M59" s="47"/>
      <c r="N59" s="47"/>
      <c r="O59" s="47"/>
      <c r="P59" s="47"/>
      <c r="Q59" s="48"/>
      <c r="R59" s="46"/>
      <c r="S59" s="47"/>
      <c r="T59" s="47"/>
      <c r="U59" s="47"/>
      <c r="V59" s="47"/>
      <c r="W59" s="47"/>
      <c r="X59" s="47"/>
      <c r="Y59" s="47"/>
      <c r="Z59" s="47"/>
      <c r="AA59" s="47"/>
      <c r="AB59" s="47"/>
      <c r="AC59" s="47"/>
      <c r="AD59" s="47"/>
      <c r="AE59" s="47"/>
      <c r="AF59" s="47"/>
      <c r="AG59" s="47"/>
      <c r="AH59" s="48"/>
      <c r="AI59" s="46"/>
      <c r="AJ59" s="47"/>
      <c r="AK59" s="47"/>
      <c r="AL59" s="47"/>
      <c r="AM59" s="47"/>
      <c r="AN59" s="47"/>
      <c r="AO59" s="47"/>
      <c r="AP59" s="47"/>
      <c r="AQ59" s="47"/>
      <c r="AR59" s="47"/>
      <c r="AS59" s="47"/>
      <c r="AT59" s="47"/>
      <c r="AU59" s="47"/>
      <c r="AV59" s="47"/>
      <c r="AW59" s="47"/>
      <c r="AX59" s="47"/>
      <c r="AY59" s="48"/>
    </row>
    <row r="60" ht="12.75" customHeight="1">
      <c r="A60" s="50"/>
      <c r="B60" s="51"/>
      <c r="C60" s="51"/>
      <c r="D60" s="51"/>
      <c r="E60" s="51"/>
      <c r="F60" s="51"/>
      <c r="G60" s="51"/>
      <c r="H60" s="51"/>
      <c r="I60" s="51"/>
      <c r="J60" s="51"/>
      <c r="K60" s="51"/>
      <c r="L60" s="51"/>
      <c r="M60" s="51"/>
      <c r="N60" s="51"/>
      <c r="O60" s="51"/>
      <c r="P60" s="51"/>
      <c r="Q60" s="52"/>
      <c r="R60" s="50"/>
      <c r="S60" s="51"/>
      <c r="T60" s="51"/>
      <c r="U60" s="51"/>
      <c r="V60" s="51"/>
      <c r="W60" s="51"/>
      <c r="X60" s="51"/>
      <c r="Y60" s="51"/>
      <c r="Z60" s="51"/>
      <c r="AA60" s="51"/>
      <c r="AB60" s="51"/>
      <c r="AC60" s="51"/>
      <c r="AD60" s="51"/>
      <c r="AE60" s="51"/>
      <c r="AF60" s="51"/>
      <c r="AG60" s="51"/>
      <c r="AH60" s="52"/>
      <c r="AI60" s="50"/>
      <c r="AJ60" s="51"/>
      <c r="AK60" s="51"/>
      <c r="AL60" s="51"/>
      <c r="AM60" s="51"/>
      <c r="AN60" s="51"/>
      <c r="AO60" s="51"/>
      <c r="AP60" s="51"/>
      <c r="AQ60" s="51"/>
      <c r="AR60" s="51"/>
      <c r="AS60" s="51"/>
      <c r="AT60" s="51"/>
      <c r="AU60" s="51"/>
      <c r="AV60" s="51"/>
      <c r="AW60" s="51"/>
      <c r="AX60" s="51"/>
      <c r="AY60" s="52"/>
    </row>
    <row r="61" ht="12.75" customHeight="1">
      <c r="A61" s="50"/>
      <c r="B61" s="51"/>
      <c r="C61" s="51"/>
      <c r="D61" s="51"/>
      <c r="E61" s="51"/>
      <c r="F61" s="51"/>
      <c r="G61" s="51"/>
      <c r="H61" s="51"/>
      <c r="I61" s="51"/>
      <c r="J61" s="51"/>
      <c r="K61" s="51"/>
      <c r="L61" s="51"/>
      <c r="M61" s="51"/>
      <c r="N61" s="51"/>
      <c r="O61" s="51"/>
      <c r="P61" s="51"/>
      <c r="Q61" s="52"/>
      <c r="R61" s="50"/>
      <c r="S61" s="51"/>
      <c r="T61" s="51"/>
      <c r="U61" s="51"/>
      <c r="V61" s="51"/>
      <c r="W61" s="51"/>
      <c r="X61" s="51"/>
      <c r="Y61" s="51"/>
      <c r="Z61" s="51"/>
      <c r="AA61" s="51"/>
      <c r="AB61" s="51"/>
      <c r="AC61" s="51"/>
      <c r="AD61" s="51"/>
      <c r="AE61" s="51"/>
      <c r="AF61" s="51"/>
      <c r="AG61" s="51"/>
      <c r="AH61" s="52"/>
      <c r="AI61" s="50"/>
      <c r="AJ61" s="51"/>
      <c r="AK61" s="51"/>
      <c r="AL61" s="51"/>
      <c r="AM61" s="51"/>
      <c r="AN61" s="51"/>
      <c r="AO61" s="51"/>
      <c r="AP61" s="51"/>
      <c r="AQ61" s="51"/>
      <c r="AR61" s="51"/>
      <c r="AS61" s="51"/>
      <c r="AT61" s="51"/>
      <c r="AU61" s="51"/>
      <c r="AV61" s="51"/>
      <c r="AW61" s="51"/>
      <c r="AX61" s="51"/>
      <c r="AY61" s="52"/>
    </row>
    <row r="62" ht="12.75" customHeight="1">
      <c r="A62" s="50"/>
      <c r="B62" s="51"/>
      <c r="C62" s="51"/>
      <c r="D62" s="51"/>
      <c r="E62" s="51"/>
      <c r="F62" s="51"/>
      <c r="G62" s="51"/>
      <c r="H62" s="51"/>
      <c r="I62" s="51"/>
      <c r="J62" s="51"/>
      <c r="K62" s="51"/>
      <c r="L62" s="51"/>
      <c r="M62" s="51"/>
      <c r="N62" s="51"/>
      <c r="O62" s="51"/>
      <c r="P62" s="51"/>
      <c r="Q62" s="52"/>
      <c r="R62" s="50"/>
      <c r="S62" s="51"/>
      <c r="T62" s="51"/>
      <c r="U62" s="51"/>
      <c r="V62" s="51"/>
      <c r="W62" s="51"/>
      <c r="X62" s="51"/>
      <c r="Y62" s="51"/>
      <c r="Z62" s="51"/>
      <c r="AA62" s="51"/>
      <c r="AB62" s="51"/>
      <c r="AC62" s="51"/>
      <c r="AD62" s="51"/>
      <c r="AE62" s="51"/>
      <c r="AF62" s="51"/>
      <c r="AG62" s="51"/>
      <c r="AH62" s="52"/>
      <c r="AI62" s="50"/>
      <c r="AJ62" s="51"/>
      <c r="AK62" s="51"/>
      <c r="AL62" s="51"/>
      <c r="AM62" s="51"/>
      <c r="AN62" s="51"/>
      <c r="AO62" s="51"/>
      <c r="AP62" s="51"/>
      <c r="AQ62" s="51"/>
      <c r="AR62" s="51"/>
      <c r="AS62" s="51"/>
      <c r="AT62" s="51"/>
      <c r="AU62" s="51"/>
      <c r="AV62" s="51"/>
      <c r="AW62" s="51"/>
      <c r="AX62" s="51"/>
      <c r="AY62" s="52"/>
    </row>
    <row r="63" ht="12.75" customHeight="1">
      <c r="A63" s="50"/>
      <c r="B63" s="51"/>
      <c r="C63" s="51"/>
      <c r="D63" s="51"/>
      <c r="E63" s="51"/>
      <c r="F63" s="51"/>
      <c r="G63" s="51"/>
      <c r="H63" s="51"/>
      <c r="I63" s="51"/>
      <c r="J63" s="51"/>
      <c r="K63" s="51"/>
      <c r="L63" s="51"/>
      <c r="M63" s="51"/>
      <c r="N63" s="51"/>
      <c r="O63" s="51"/>
      <c r="P63" s="51"/>
      <c r="Q63" s="52"/>
      <c r="R63" s="50"/>
      <c r="S63" s="51"/>
      <c r="T63" s="51"/>
      <c r="U63" s="51"/>
      <c r="V63" s="51"/>
      <c r="W63" s="51"/>
      <c r="X63" s="51"/>
      <c r="Y63" s="51"/>
      <c r="Z63" s="51"/>
      <c r="AA63" s="51"/>
      <c r="AB63" s="51"/>
      <c r="AC63" s="51"/>
      <c r="AD63" s="51"/>
      <c r="AE63" s="51"/>
      <c r="AF63" s="51"/>
      <c r="AG63" s="51"/>
      <c r="AH63" s="52"/>
      <c r="AI63" s="50"/>
      <c r="AJ63" s="51"/>
      <c r="AK63" s="51"/>
      <c r="AL63" s="51"/>
      <c r="AM63" s="51"/>
      <c r="AN63" s="51"/>
      <c r="AO63" s="51"/>
      <c r="AP63" s="51"/>
      <c r="AQ63" s="51"/>
      <c r="AR63" s="51"/>
      <c r="AS63" s="51"/>
      <c r="AT63" s="51"/>
      <c r="AU63" s="51"/>
      <c r="AV63" s="51"/>
      <c r="AW63" s="51"/>
      <c r="AX63" s="51"/>
      <c r="AY63" s="52"/>
    </row>
    <row r="64" ht="12.75" customHeight="1">
      <c r="A64" s="50"/>
      <c r="B64" s="51"/>
      <c r="C64" s="51"/>
      <c r="D64" s="51"/>
      <c r="E64" s="51"/>
      <c r="F64" s="51"/>
      <c r="G64" s="51"/>
      <c r="H64" s="51"/>
      <c r="I64" s="51"/>
      <c r="J64" s="51"/>
      <c r="K64" s="51"/>
      <c r="L64" s="51"/>
      <c r="M64" s="51"/>
      <c r="N64" s="51"/>
      <c r="O64" s="51"/>
      <c r="P64" s="51"/>
      <c r="Q64" s="52"/>
      <c r="R64" s="50"/>
      <c r="S64" s="51"/>
      <c r="T64" s="51"/>
      <c r="U64" s="51"/>
      <c r="V64" s="51"/>
      <c r="W64" s="51"/>
      <c r="X64" s="51"/>
      <c r="Y64" s="51"/>
      <c r="Z64" s="51"/>
      <c r="AA64" s="51"/>
      <c r="AB64" s="51"/>
      <c r="AC64" s="51"/>
      <c r="AD64" s="51"/>
      <c r="AE64" s="51"/>
      <c r="AF64" s="51"/>
      <c r="AG64" s="51"/>
      <c r="AH64" s="52"/>
      <c r="AI64" s="50"/>
      <c r="AJ64" s="51"/>
      <c r="AK64" s="51"/>
      <c r="AL64" s="51"/>
      <c r="AM64" s="51"/>
      <c r="AN64" s="51"/>
      <c r="AO64" s="51"/>
      <c r="AP64" s="51"/>
      <c r="AQ64" s="51"/>
      <c r="AR64" s="51"/>
      <c r="AS64" s="51"/>
      <c r="AT64" s="51"/>
      <c r="AU64" s="51"/>
      <c r="AV64" s="51"/>
      <c r="AW64" s="51"/>
      <c r="AX64" s="51"/>
      <c r="AY64" s="52"/>
    </row>
    <row r="65" ht="12.75" customHeight="1">
      <c r="A65" s="50"/>
      <c r="B65" s="51"/>
      <c r="C65" s="51"/>
      <c r="D65" s="51"/>
      <c r="E65" s="51"/>
      <c r="F65" s="51"/>
      <c r="G65" s="51"/>
      <c r="H65" s="51"/>
      <c r="I65" s="51"/>
      <c r="J65" s="51"/>
      <c r="K65" s="51"/>
      <c r="L65" s="51"/>
      <c r="M65" s="51"/>
      <c r="N65" s="51"/>
      <c r="O65" s="51"/>
      <c r="P65" s="51"/>
      <c r="Q65" s="52"/>
      <c r="R65" s="50"/>
      <c r="S65" s="51"/>
      <c r="T65" s="51"/>
      <c r="U65" s="51"/>
      <c r="V65" s="51"/>
      <c r="W65" s="51"/>
      <c r="X65" s="51"/>
      <c r="Y65" s="51"/>
      <c r="Z65" s="51"/>
      <c r="AA65" s="51"/>
      <c r="AB65" s="51"/>
      <c r="AC65" s="51"/>
      <c r="AD65" s="51"/>
      <c r="AE65" s="51"/>
      <c r="AF65" s="51"/>
      <c r="AG65" s="51"/>
      <c r="AH65" s="52"/>
      <c r="AI65" s="50"/>
      <c r="AJ65" s="51"/>
      <c r="AK65" s="51"/>
      <c r="AL65" s="51"/>
      <c r="AM65" s="51"/>
      <c r="AN65" s="51"/>
      <c r="AO65" s="51"/>
      <c r="AP65" s="51"/>
      <c r="AQ65" s="51"/>
      <c r="AR65" s="51"/>
      <c r="AS65" s="51"/>
      <c r="AT65" s="51"/>
      <c r="AU65" s="51"/>
      <c r="AV65" s="51"/>
      <c r="AW65" s="51"/>
      <c r="AX65" s="51"/>
      <c r="AY65" s="52"/>
    </row>
    <row r="66" ht="12.75" customHeight="1">
      <c r="A66" s="50"/>
      <c r="B66" s="51"/>
      <c r="C66" s="51"/>
      <c r="D66" s="51"/>
      <c r="E66" s="51"/>
      <c r="F66" s="51"/>
      <c r="G66" s="51"/>
      <c r="H66" s="51"/>
      <c r="I66" s="51"/>
      <c r="J66" s="51"/>
      <c r="K66" s="51"/>
      <c r="L66" s="51"/>
      <c r="M66" s="51"/>
      <c r="N66" s="51"/>
      <c r="O66" s="51"/>
      <c r="P66" s="51"/>
      <c r="Q66" s="52"/>
      <c r="R66" s="50"/>
      <c r="S66" s="51"/>
      <c r="T66" s="51"/>
      <c r="U66" s="51"/>
      <c r="V66" s="51"/>
      <c r="W66" s="51"/>
      <c r="X66" s="51"/>
      <c r="Y66" s="51"/>
      <c r="Z66" s="51"/>
      <c r="AA66" s="51"/>
      <c r="AB66" s="51"/>
      <c r="AC66" s="51"/>
      <c r="AD66" s="51"/>
      <c r="AE66" s="51"/>
      <c r="AF66" s="51"/>
      <c r="AG66" s="51"/>
      <c r="AH66" s="52"/>
      <c r="AI66" s="50"/>
      <c r="AJ66" s="51"/>
      <c r="AK66" s="51"/>
      <c r="AL66" s="51"/>
      <c r="AM66" s="51"/>
      <c r="AN66" s="51"/>
      <c r="AO66" s="51"/>
      <c r="AP66" s="51"/>
      <c r="AQ66" s="51"/>
      <c r="AR66" s="51"/>
      <c r="AS66" s="51"/>
      <c r="AT66" s="51"/>
      <c r="AU66" s="51"/>
      <c r="AV66" s="51"/>
      <c r="AW66" s="51"/>
      <c r="AX66" s="51"/>
      <c r="AY66" s="52"/>
    </row>
    <row r="67" ht="12.75" customHeight="1">
      <c r="A67" s="50"/>
      <c r="B67" s="51"/>
      <c r="C67" s="51"/>
      <c r="D67" s="51"/>
      <c r="E67" s="51"/>
      <c r="F67" s="51"/>
      <c r="G67" s="51"/>
      <c r="H67" s="51"/>
      <c r="I67" s="51"/>
      <c r="J67" s="51"/>
      <c r="K67" s="51"/>
      <c r="L67" s="51"/>
      <c r="M67" s="51"/>
      <c r="N67" s="51"/>
      <c r="O67" s="51"/>
      <c r="P67" s="51"/>
      <c r="Q67" s="52"/>
      <c r="R67" s="50"/>
      <c r="S67" s="51"/>
      <c r="T67" s="51"/>
      <c r="U67" s="51"/>
      <c r="V67" s="51"/>
      <c r="W67" s="51"/>
      <c r="X67" s="51"/>
      <c r="Y67" s="51"/>
      <c r="Z67" s="51"/>
      <c r="AA67" s="51"/>
      <c r="AB67" s="51"/>
      <c r="AC67" s="51"/>
      <c r="AD67" s="51"/>
      <c r="AE67" s="51"/>
      <c r="AF67" s="51"/>
      <c r="AG67" s="51"/>
      <c r="AH67" s="52"/>
      <c r="AI67" s="50"/>
      <c r="AJ67" s="51"/>
      <c r="AK67" s="51"/>
      <c r="AL67" s="51"/>
      <c r="AM67" s="51"/>
      <c r="AN67" s="51"/>
      <c r="AO67" s="51"/>
      <c r="AP67" s="51"/>
      <c r="AQ67" s="51"/>
      <c r="AR67" s="51"/>
      <c r="AS67" s="51"/>
      <c r="AT67" s="51"/>
      <c r="AU67" s="51"/>
      <c r="AV67" s="51"/>
      <c r="AW67" s="51"/>
      <c r="AX67" s="51"/>
      <c r="AY67" s="52"/>
    </row>
    <row r="68" ht="12.75" customHeight="1">
      <c r="A68" s="50"/>
      <c r="B68" s="51"/>
      <c r="C68" s="51"/>
      <c r="D68" s="51"/>
      <c r="E68" s="51"/>
      <c r="F68" s="51"/>
      <c r="G68" s="51"/>
      <c r="H68" s="51"/>
      <c r="I68" s="51"/>
      <c r="J68" s="51"/>
      <c r="K68" s="51"/>
      <c r="L68" s="51"/>
      <c r="M68" s="51"/>
      <c r="N68" s="51"/>
      <c r="O68" s="51"/>
      <c r="P68" s="51"/>
      <c r="Q68" s="52"/>
      <c r="R68" s="50"/>
      <c r="S68" s="51"/>
      <c r="T68" s="51"/>
      <c r="U68" s="51"/>
      <c r="V68" s="51"/>
      <c r="W68" s="51"/>
      <c r="X68" s="51"/>
      <c r="Y68" s="51"/>
      <c r="Z68" s="51"/>
      <c r="AA68" s="51"/>
      <c r="AB68" s="51"/>
      <c r="AC68" s="51"/>
      <c r="AD68" s="51"/>
      <c r="AE68" s="51"/>
      <c r="AF68" s="51"/>
      <c r="AG68" s="51"/>
      <c r="AH68" s="52"/>
      <c r="AI68" s="50"/>
      <c r="AJ68" s="51"/>
      <c r="AK68" s="51"/>
      <c r="AL68" s="51"/>
      <c r="AM68" s="51"/>
      <c r="AN68" s="51"/>
      <c r="AO68" s="51"/>
      <c r="AP68" s="51"/>
      <c r="AQ68" s="51"/>
      <c r="AR68" s="51"/>
      <c r="AS68" s="51"/>
      <c r="AT68" s="51"/>
      <c r="AU68" s="51"/>
      <c r="AV68" s="51"/>
      <c r="AW68" s="51"/>
      <c r="AX68" s="51"/>
      <c r="AY68" s="52"/>
    </row>
    <row r="69" ht="12.75" customHeight="1">
      <c r="A69" s="50"/>
      <c r="B69" s="51"/>
      <c r="C69" s="51"/>
      <c r="D69" s="51"/>
      <c r="E69" s="51"/>
      <c r="F69" s="51"/>
      <c r="G69" s="51"/>
      <c r="H69" s="51"/>
      <c r="I69" s="51"/>
      <c r="J69" s="51"/>
      <c r="K69" s="51"/>
      <c r="L69" s="51"/>
      <c r="M69" s="51"/>
      <c r="N69" s="51"/>
      <c r="O69" s="51"/>
      <c r="P69" s="51"/>
      <c r="Q69" s="52"/>
      <c r="R69" s="50"/>
      <c r="S69" s="51"/>
      <c r="T69" s="51"/>
      <c r="U69" s="51"/>
      <c r="V69" s="51"/>
      <c r="W69" s="51"/>
      <c r="X69" s="51"/>
      <c r="Y69" s="51"/>
      <c r="Z69" s="51"/>
      <c r="AA69" s="51"/>
      <c r="AB69" s="51"/>
      <c r="AC69" s="51"/>
      <c r="AD69" s="51"/>
      <c r="AE69" s="51"/>
      <c r="AF69" s="51"/>
      <c r="AG69" s="51"/>
      <c r="AH69" s="52"/>
      <c r="AI69" s="50"/>
      <c r="AJ69" s="51"/>
      <c r="AK69" s="51"/>
      <c r="AL69" s="51"/>
      <c r="AM69" s="51"/>
      <c r="AN69" s="51"/>
      <c r="AO69" s="51"/>
      <c r="AP69" s="51"/>
      <c r="AQ69" s="51"/>
      <c r="AR69" s="51"/>
      <c r="AS69" s="51"/>
      <c r="AT69" s="51"/>
      <c r="AU69" s="51"/>
      <c r="AV69" s="51"/>
      <c r="AW69" s="51"/>
      <c r="AX69" s="51"/>
      <c r="AY69" s="52"/>
    </row>
    <row r="70" ht="12.75" customHeight="1">
      <c r="A70" s="50"/>
      <c r="B70" s="51"/>
      <c r="C70" s="51"/>
      <c r="D70" s="51"/>
      <c r="E70" s="51"/>
      <c r="F70" s="51"/>
      <c r="G70" s="51"/>
      <c r="H70" s="51"/>
      <c r="I70" s="51"/>
      <c r="J70" s="51"/>
      <c r="K70" s="51"/>
      <c r="L70" s="51"/>
      <c r="M70" s="51"/>
      <c r="N70" s="51"/>
      <c r="O70" s="51"/>
      <c r="P70" s="51"/>
      <c r="Q70" s="52"/>
      <c r="R70" s="50"/>
      <c r="S70" s="51"/>
      <c r="T70" s="51"/>
      <c r="U70" s="51"/>
      <c r="V70" s="51"/>
      <c r="W70" s="51"/>
      <c r="X70" s="51"/>
      <c r="Y70" s="51"/>
      <c r="Z70" s="51"/>
      <c r="AA70" s="51"/>
      <c r="AB70" s="51"/>
      <c r="AC70" s="51"/>
      <c r="AD70" s="51"/>
      <c r="AE70" s="51"/>
      <c r="AF70" s="51"/>
      <c r="AG70" s="51"/>
      <c r="AH70" s="52"/>
      <c r="AI70" s="50"/>
      <c r="AJ70" s="51"/>
      <c r="AK70" s="51"/>
      <c r="AL70" s="51"/>
      <c r="AM70" s="51"/>
      <c r="AN70" s="51"/>
      <c r="AO70" s="51"/>
      <c r="AP70" s="51"/>
      <c r="AQ70" s="51"/>
      <c r="AR70" s="51"/>
      <c r="AS70" s="51"/>
      <c r="AT70" s="51"/>
      <c r="AU70" s="51"/>
      <c r="AV70" s="51"/>
      <c r="AW70" s="51"/>
      <c r="AX70" s="51"/>
      <c r="AY70" s="52"/>
    </row>
    <row r="71" ht="12.75" customHeight="1">
      <c r="A71" s="50"/>
      <c r="B71" s="51"/>
      <c r="C71" s="51"/>
      <c r="D71" s="51"/>
      <c r="E71" s="51"/>
      <c r="F71" s="51"/>
      <c r="G71" s="51"/>
      <c r="H71" s="51"/>
      <c r="I71" s="51"/>
      <c r="J71" s="51"/>
      <c r="K71" s="51"/>
      <c r="L71" s="51"/>
      <c r="M71" s="51"/>
      <c r="N71" s="51"/>
      <c r="O71" s="51"/>
      <c r="P71" s="51"/>
      <c r="Q71" s="52"/>
      <c r="R71" s="50"/>
      <c r="S71" s="51"/>
      <c r="T71" s="51"/>
      <c r="U71" s="51"/>
      <c r="V71" s="51"/>
      <c r="W71" s="51"/>
      <c r="X71" s="51"/>
      <c r="Y71" s="51"/>
      <c r="Z71" s="51"/>
      <c r="AA71" s="51"/>
      <c r="AB71" s="51"/>
      <c r="AC71" s="51"/>
      <c r="AD71" s="51"/>
      <c r="AE71" s="51"/>
      <c r="AF71" s="51"/>
      <c r="AG71" s="51"/>
      <c r="AH71" s="52"/>
      <c r="AI71" s="50"/>
      <c r="AJ71" s="51"/>
      <c r="AK71" s="51"/>
      <c r="AL71" s="51"/>
      <c r="AM71" s="51"/>
      <c r="AN71" s="51"/>
      <c r="AO71" s="51"/>
      <c r="AP71" s="51"/>
      <c r="AQ71" s="51"/>
      <c r="AR71" s="51"/>
      <c r="AS71" s="51"/>
      <c r="AT71" s="51"/>
      <c r="AU71" s="51"/>
      <c r="AV71" s="51"/>
      <c r="AW71" s="51"/>
      <c r="AX71" s="51"/>
      <c r="AY71" s="52"/>
    </row>
    <row r="72" ht="12.75" customHeight="1">
      <c r="A72" s="50"/>
      <c r="B72" s="51"/>
      <c r="C72" s="51"/>
      <c r="D72" s="51"/>
      <c r="E72" s="51"/>
      <c r="F72" s="51"/>
      <c r="G72" s="51"/>
      <c r="H72" s="51"/>
      <c r="I72" s="51"/>
      <c r="J72" s="51"/>
      <c r="K72" s="51"/>
      <c r="L72" s="51"/>
      <c r="M72" s="51"/>
      <c r="N72" s="51"/>
      <c r="O72" s="51"/>
      <c r="P72" s="51"/>
      <c r="Q72" s="52"/>
      <c r="R72" s="50"/>
      <c r="S72" s="51"/>
      <c r="T72" s="51"/>
      <c r="U72" s="51"/>
      <c r="V72" s="51"/>
      <c r="W72" s="51"/>
      <c r="X72" s="51"/>
      <c r="Y72" s="51"/>
      <c r="Z72" s="51"/>
      <c r="AA72" s="51"/>
      <c r="AB72" s="51"/>
      <c r="AC72" s="51"/>
      <c r="AD72" s="51"/>
      <c r="AE72" s="51"/>
      <c r="AF72" s="51"/>
      <c r="AG72" s="51"/>
      <c r="AH72" s="52"/>
      <c r="AI72" s="50"/>
      <c r="AJ72" s="51"/>
      <c r="AK72" s="51"/>
      <c r="AL72" s="51"/>
      <c r="AM72" s="51"/>
      <c r="AN72" s="51"/>
      <c r="AO72" s="51"/>
      <c r="AP72" s="51"/>
      <c r="AQ72" s="51"/>
      <c r="AR72" s="51"/>
      <c r="AS72" s="51"/>
      <c r="AT72" s="51"/>
      <c r="AU72" s="51"/>
      <c r="AV72" s="51"/>
      <c r="AW72" s="51"/>
      <c r="AX72" s="51"/>
      <c r="AY72" s="52"/>
    </row>
    <row r="73" ht="12.75" customHeight="1">
      <c r="A73" s="50"/>
      <c r="B73" s="51"/>
      <c r="C73" s="51"/>
      <c r="D73" s="51"/>
      <c r="E73" s="51"/>
      <c r="F73" s="51"/>
      <c r="G73" s="51"/>
      <c r="H73" s="51"/>
      <c r="I73" s="51"/>
      <c r="J73" s="51"/>
      <c r="K73" s="51"/>
      <c r="L73" s="51"/>
      <c r="M73" s="51"/>
      <c r="N73" s="51"/>
      <c r="O73" s="51"/>
      <c r="P73" s="51"/>
      <c r="Q73" s="52"/>
      <c r="R73" s="50"/>
      <c r="S73" s="51"/>
      <c r="T73" s="51"/>
      <c r="U73" s="51"/>
      <c r="V73" s="51"/>
      <c r="W73" s="51"/>
      <c r="X73" s="51"/>
      <c r="Y73" s="51"/>
      <c r="Z73" s="51"/>
      <c r="AA73" s="51"/>
      <c r="AB73" s="51"/>
      <c r="AC73" s="51"/>
      <c r="AD73" s="51"/>
      <c r="AE73" s="51"/>
      <c r="AF73" s="51"/>
      <c r="AG73" s="51"/>
      <c r="AH73" s="52"/>
      <c r="AI73" s="50"/>
      <c r="AJ73" s="51"/>
      <c r="AK73" s="51"/>
      <c r="AL73" s="51"/>
      <c r="AM73" s="51"/>
      <c r="AN73" s="51"/>
      <c r="AO73" s="51"/>
      <c r="AP73" s="51"/>
      <c r="AQ73" s="51"/>
      <c r="AR73" s="51"/>
      <c r="AS73" s="51"/>
      <c r="AT73" s="51"/>
      <c r="AU73" s="51"/>
      <c r="AV73" s="51"/>
      <c r="AW73" s="51"/>
      <c r="AX73" s="51"/>
      <c r="AY73" s="52"/>
    </row>
    <row r="74" ht="12.75" customHeight="1">
      <c r="A74" s="50"/>
      <c r="B74" s="51"/>
      <c r="C74" s="51"/>
      <c r="D74" s="51"/>
      <c r="E74" s="51"/>
      <c r="F74" s="51"/>
      <c r="G74" s="51"/>
      <c r="H74" s="51"/>
      <c r="I74" s="51"/>
      <c r="J74" s="51"/>
      <c r="K74" s="51"/>
      <c r="L74" s="51"/>
      <c r="M74" s="51"/>
      <c r="N74" s="51"/>
      <c r="O74" s="51"/>
      <c r="P74" s="51"/>
      <c r="Q74" s="52"/>
      <c r="R74" s="50"/>
      <c r="S74" s="51"/>
      <c r="T74" s="51"/>
      <c r="U74" s="51"/>
      <c r="V74" s="51"/>
      <c r="W74" s="51"/>
      <c r="X74" s="51"/>
      <c r="Y74" s="51"/>
      <c r="Z74" s="51"/>
      <c r="AA74" s="51"/>
      <c r="AB74" s="51"/>
      <c r="AC74" s="51"/>
      <c r="AD74" s="51"/>
      <c r="AE74" s="51"/>
      <c r="AF74" s="51"/>
      <c r="AG74" s="51"/>
      <c r="AH74" s="52"/>
      <c r="AI74" s="50"/>
      <c r="AJ74" s="51"/>
      <c r="AK74" s="51"/>
      <c r="AL74" s="51"/>
      <c r="AM74" s="51"/>
      <c r="AN74" s="51"/>
      <c r="AO74" s="51"/>
      <c r="AP74" s="51"/>
      <c r="AQ74" s="51"/>
      <c r="AR74" s="51"/>
      <c r="AS74" s="51"/>
      <c r="AT74" s="51"/>
      <c r="AU74" s="51"/>
      <c r="AV74" s="51"/>
      <c r="AW74" s="51"/>
      <c r="AX74" s="51"/>
      <c r="AY74" s="52"/>
    </row>
    <row r="75" ht="12.75" customHeight="1">
      <c r="A75" s="50"/>
      <c r="B75" s="51"/>
      <c r="C75" s="51"/>
      <c r="D75" s="51"/>
      <c r="E75" s="51"/>
      <c r="F75" s="51"/>
      <c r="G75" s="51"/>
      <c r="H75" s="51"/>
      <c r="I75" s="51"/>
      <c r="J75" s="51"/>
      <c r="K75" s="51"/>
      <c r="L75" s="51"/>
      <c r="M75" s="51"/>
      <c r="N75" s="51"/>
      <c r="O75" s="51"/>
      <c r="P75" s="51"/>
      <c r="Q75" s="52"/>
      <c r="R75" s="50"/>
      <c r="S75" s="51"/>
      <c r="T75" s="51"/>
      <c r="U75" s="51"/>
      <c r="V75" s="51"/>
      <c r="W75" s="51"/>
      <c r="X75" s="51"/>
      <c r="Y75" s="51"/>
      <c r="Z75" s="51"/>
      <c r="AA75" s="51"/>
      <c r="AB75" s="51"/>
      <c r="AC75" s="51"/>
      <c r="AD75" s="51"/>
      <c r="AE75" s="51"/>
      <c r="AF75" s="51"/>
      <c r="AG75" s="51"/>
      <c r="AH75" s="52"/>
      <c r="AI75" s="50"/>
      <c r="AJ75" s="51"/>
      <c r="AK75" s="51"/>
      <c r="AL75" s="51"/>
      <c r="AM75" s="51"/>
      <c r="AN75" s="51"/>
      <c r="AO75" s="51"/>
      <c r="AP75" s="51"/>
      <c r="AQ75" s="51"/>
      <c r="AR75" s="51"/>
      <c r="AS75" s="51"/>
      <c r="AT75" s="51"/>
      <c r="AU75" s="51"/>
      <c r="AV75" s="51"/>
      <c r="AW75" s="51"/>
      <c r="AX75" s="51"/>
      <c r="AY75" s="52"/>
    </row>
    <row r="76" ht="12.75" customHeight="1">
      <c r="A76" s="50"/>
      <c r="B76" s="51"/>
      <c r="C76" s="51"/>
      <c r="D76" s="51"/>
      <c r="E76" s="51"/>
      <c r="F76" s="51"/>
      <c r="G76" s="51"/>
      <c r="H76" s="51"/>
      <c r="I76" s="51"/>
      <c r="J76" s="51"/>
      <c r="K76" s="51"/>
      <c r="L76" s="51"/>
      <c r="M76" s="51"/>
      <c r="N76" s="51"/>
      <c r="O76" s="51"/>
      <c r="P76" s="51"/>
      <c r="Q76" s="52"/>
      <c r="R76" s="50"/>
      <c r="S76" s="51"/>
      <c r="T76" s="51"/>
      <c r="U76" s="51"/>
      <c r="V76" s="51"/>
      <c r="W76" s="51"/>
      <c r="X76" s="51"/>
      <c r="Y76" s="51"/>
      <c r="Z76" s="51"/>
      <c r="AA76" s="51"/>
      <c r="AB76" s="51"/>
      <c r="AC76" s="51"/>
      <c r="AD76" s="51"/>
      <c r="AE76" s="51"/>
      <c r="AF76" s="51"/>
      <c r="AG76" s="51"/>
      <c r="AH76" s="52"/>
      <c r="AI76" s="50"/>
      <c r="AJ76" s="51"/>
      <c r="AK76" s="51"/>
      <c r="AL76" s="51"/>
      <c r="AM76" s="51"/>
      <c r="AN76" s="51"/>
      <c r="AO76" s="51"/>
      <c r="AP76" s="51"/>
      <c r="AQ76" s="51"/>
      <c r="AR76" s="51"/>
      <c r="AS76" s="51"/>
      <c r="AT76" s="51"/>
      <c r="AU76" s="51"/>
      <c r="AV76" s="51"/>
      <c r="AW76" s="51"/>
      <c r="AX76" s="51"/>
      <c r="AY76" s="52"/>
    </row>
    <row r="77" ht="12.75" customHeight="1">
      <c r="A77" s="50"/>
      <c r="B77" s="51"/>
      <c r="C77" s="51"/>
      <c r="D77" s="51"/>
      <c r="E77" s="51"/>
      <c r="F77" s="51"/>
      <c r="G77" s="51"/>
      <c r="H77" s="51"/>
      <c r="I77" s="51"/>
      <c r="J77" s="51"/>
      <c r="K77" s="51"/>
      <c r="L77" s="51"/>
      <c r="M77" s="51"/>
      <c r="N77" s="51"/>
      <c r="O77" s="51"/>
      <c r="P77" s="51"/>
      <c r="Q77" s="52"/>
      <c r="R77" s="50"/>
      <c r="S77" s="51"/>
      <c r="T77" s="51"/>
      <c r="U77" s="51"/>
      <c r="V77" s="51"/>
      <c r="W77" s="51"/>
      <c r="X77" s="51"/>
      <c r="Y77" s="51"/>
      <c r="Z77" s="51"/>
      <c r="AA77" s="51"/>
      <c r="AB77" s="51"/>
      <c r="AC77" s="51"/>
      <c r="AD77" s="51"/>
      <c r="AE77" s="51"/>
      <c r="AF77" s="51"/>
      <c r="AG77" s="51"/>
      <c r="AH77" s="52"/>
      <c r="AI77" s="50"/>
      <c r="AJ77" s="51"/>
      <c r="AK77" s="51"/>
      <c r="AL77" s="51"/>
      <c r="AM77" s="51"/>
      <c r="AN77" s="51"/>
      <c r="AO77" s="51"/>
      <c r="AP77" s="51"/>
      <c r="AQ77" s="51"/>
      <c r="AR77" s="51"/>
      <c r="AS77" s="51"/>
      <c r="AT77" s="51"/>
      <c r="AU77" s="51"/>
      <c r="AV77" s="51"/>
      <c r="AW77" s="51"/>
      <c r="AX77" s="51"/>
      <c r="AY77" s="52"/>
    </row>
    <row r="78" ht="12.75" customHeight="1">
      <c r="A78" s="50"/>
      <c r="B78" s="51"/>
      <c r="C78" s="51"/>
      <c r="D78" s="51"/>
      <c r="E78" s="51"/>
      <c r="F78" s="51"/>
      <c r="G78" s="51"/>
      <c r="H78" s="51"/>
      <c r="I78" s="51"/>
      <c r="J78" s="51"/>
      <c r="K78" s="51"/>
      <c r="L78" s="51"/>
      <c r="M78" s="51"/>
      <c r="N78" s="51"/>
      <c r="O78" s="51"/>
      <c r="P78" s="51"/>
      <c r="Q78" s="52"/>
      <c r="R78" s="50"/>
      <c r="S78" s="51"/>
      <c r="T78" s="51"/>
      <c r="U78" s="51"/>
      <c r="V78" s="51"/>
      <c r="W78" s="51"/>
      <c r="X78" s="51"/>
      <c r="Y78" s="51"/>
      <c r="Z78" s="51"/>
      <c r="AA78" s="51"/>
      <c r="AB78" s="51"/>
      <c r="AC78" s="51"/>
      <c r="AD78" s="51"/>
      <c r="AE78" s="51"/>
      <c r="AF78" s="51"/>
      <c r="AG78" s="51"/>
      <c r="AH78" s="52"/>
      <c r="AI78" s="50"/>
      <c r="AJ78" s="51"/>
      <c r="AK78" s="51"/>
      <c r="AL78" s="51"/>
      <c r="AM78" s="51"/>
      <c r="AN78" s="51"/>
      <c r="AO78" s="51"/>
      <c r="AP78" s="51"/>
      <c r="AQ78" s="51"/>
      <c r="AR78" s="51"/>
      <c r="AS78" s="51"/>
      <c r="AT78" s="51"/>
      <c r="AU78" s="51"/>
      <c r="AV78" s="51"/>
      <c r="AW78" s="51"/>
      <c r="AX78" s="51"/>
      <c r="AY78" s="52"/>
    </row>
    <row r="79" ht="12.75" customHeight="1">
      <c r="A79" s="50"/>
      <c r="B79" s="51"/>
      <c r="C79" s="51"/>
      <c r="D79" s="51"/>
      <c r="E79" s="51"/>
      <c r="F79" s="51"/>
      <c r="G79" s="51"/>
      <c r="H79" s="51"/>
      <c r="I79" s="51"/>
      <c r="J79" s="51"/>
      <c r="K79" s="51"/>
      <c r="L79" s="51"/>
      <c r="M79" s="51"/>
      <c r="N79" s="51"/>
      <c r="O79" s="51"/>
      <c r="P79" s="51"/>
      <c r="Q79" s="52"/>
      <c r="R79" s="50"/>
      <c r="S79" s="51"/>
      <c r="T79" s="51"/>
      <c r="U79" s="51"/>
      <c r="V79" s="51"/>
      <c r="W79" s="51"/>
      <c r="X79" s="51"/>
      <c r="Y79" s="51"/>
      <c r="Z79" s="51"/>
      <c r="AA79" s="51"/>
      <c r="AB79" s="51"/>
      <c r="AC79" s="51"/>
      <c r="AD79" s="51"/>
      <c r="AE79" s="51"/>
      <c r="AF79" s="51"/>
      <c r="AG79" s="51"/>
      <c r="AH79" s="52"/>
      <c r="AI79" s="50"/>
      <c r="AJ79" s="51"/>
      <c r="AK79" s="51"/>
      <c r="AL79" s="51"/>
      <c r="AM79" s="51"/>
      <c r="AN79" s="51"/>
      <c r="AO79" s="51"/>
      <c r="AP79" s="51"/>
      <c r="AQ79" s="51"/>
      <c r="AR79" s="51"/>
      <c r="AS79" s="51"/>
      <c r="AT79" s="51"/>
      <c r="AU79" s="51"/>
      <c r="AV79" s="51"/>
      <c r="AW79" s="51"/>
      <c r="AX79" s="51"/>
      <c r="AY79" s="52"/>
    </row>
    <row r="80" ht="12.75" customHeight="1">
      <c r="A80" s="50"/>
      <c r="B80" s="51"/>
      <c r="C80" s="51"/>
      <c r="D80" s="51"/>
      <c r="E80" s="51"/>
      <c r="F80" s="51"/>
      <c r="G80" s="51"/>
      <c r="H80" s="51"/>
      <c r="I80" s="51"/>
      <c r="J80" s="51"/>
      <c r="K80" s="51"/>
      <c r="L80" s="51"/>
      <c r="M80" s="51"/>
      <c r="N80" s="51"/>
      <c r="O80" s="51"/>
      <c r="P80" s="51"/>
      <c r="Q80" s="52"/>
      <c r="R80" s="50"/>
      <c r="S80" s="51"/>
      <c r="T80" s="51"/>
      <c r="U80" s="51"/>
      <c r="V80" s="51"/>
      <c r="W80" s="51"/>
      <c r="X80" s="51"/>
      <c r="Y80" s="51"/>
      <c r="Z80" s="51"/>
      <c r="AA80" s="51"/>
      <c r="AB80" s="51"/>
      <c r="AC80" s="51"/>
      <c r="AD80" s="51"/>
      <c r="AE80" s="51"/>
      <c r="AF80" s="51"/>
      <c r="AG80" s="51"/>
      <c r="AH80" s="52"/>
      <c r="AI80" s="50"/>
      <c r="AJ80" s="51"/>
      <c r="AK80" s="51"/>
      <c r="AL80" s="51"/>
      <c r="AM80" s="51"/>
      <c r="AN80" s="51"/>
      <c r="AO80" s="51"/>
      <c r="AP80" s="51"/>
      <c r="AQ80" s="51"/>
      <c r="AR80" s="51"/>
      <c r="AS80" s="51"/>
      <c r="AT80" s="51"/>
      <c r="AU80" s="51"/>
      <c r="AV80" s="51"/>
      <c r="AW80" s="51"/>
      <c r="AX80" s="51"/>
      <c r="AY80" s="52"/>
    </row>
    <row r="81" ht="12.75" customHeight="1">
      <c r="A81" s="50"/>
      <c r="B81" s="51"/>
      <c r="C81" s="51"/>
      <c r="D81" s="51"/>
      <c r="E81" s="51"/>
      <c r="F81" s="51"/>
      <c r="G81" s="51"/>
      <c r="H81" s="51"/>
      <c r="I81" s="51"/>
      <c r="J81" s="51"/>
      <c r="K81" s="51"/>
      <c r="L81" s="51"/>
      <c r="M81" s="51"/>
      <c r="N81" s="51"/>
      <c r="O81" s="51"/>
      <c r="P81" s="51"/>
      <c r="Q81" s="52"/>
      <c r="R81" s="50"/>
      <c r="S81" s="51"/>
      <c r="T81" s="51"/>
      <c r="U81" s="51"/>
      <c r="V81" s="51"/>
      <c r="W81" s="51"/>
      <c r="X81" s="51"/>
      <c r="Y81" s="51"/>
      <c r="Z81" s="51"/>
      <c r="AA81" s="51"/>
      <c r="AB81" s="51"/>
      <c r="AC81" s="51"/>
      <c r="AD81" s="51"/>
      <c r="AE81" s="51"/>
      <c r="AF81" s="51"/>
      <c r="AG81" s="51"/>
      <c r="AH81" s="52"/>
      <c r="AI81" s="50"/>
      <c r="AJ81" s="51"/>
      <c r="AK81" s="51"/>
      <c r="AL81" s="51"/>
      <c r="AM81" s="51"/>
      <c r="AN81" s="51"/>
      <c r="AO81" s="51"/>
      <c r="AP81" s="51"/>
      <c r="AQ81" s="51"/>
      <c r="AR81" s="51"/>
      <c r="AS81" s="51"/>
      <c r="AT81" s="51"/>
      <c r="AU81" s="51"/>
      <c r="AV81" s="51"/>
      <c r="AW81" s="51"/>
      <c r="AX81" s="51"/>
      <c r="AY81" s="52"/>
    </row>
    <row r="82" ht="12.75" customHeight="1">
      <c r="A82" s="50"/>
      <c r="B82" s="51"/>
      <c r="C82" s="51"/>
      <c r="D82" s="51"/>
      <c r="E82" s="51"/>
      <c r="F82" s="51"/>
      <c r="G82" s="51"/>
      <c r="H82" s="51"/>
      <c r="I82" s="51"/>
      <c r="J82" s="51"/>
      <c r="K82" s="51"/>
      <c r="L82" s="51"/>
      <c r="M82" s="51"/>
      <c r="N82" s="51"/>
      <c r="O82" s="51"/>
      <c r="P82" s="51"/>
      <c r="Q82" s="52"/>
      <c r="R82" s="50"/>
      <c r="S82" s="51"/>
      <c r="T82" s="51"/>
      <c r="U82" s="51"/>
      <c r="V82" s="51"/>
      <c r="W82" s="51"/>
      <c r="X82" s="51"/>
      <c r="Y82" s="51"/>
      <c r="Z82" s="51"/>
      <c r="AA82" s="51"/>
      <c r="AB82" s="51"/>
      <c r="AC82" s="51"/>
      <c r="AD82" s="51"/>
      <c r="AE82" s="51"/>
      <c r="AF82" s="51"/>
      <c r="AG82" s="51"/>
      <c r="AH82" s="52"/>
      <c r="AI82" s="50"/>
      <c r="AJ82" s="51"/>
      <c r="AK82" s="51"/>
      <c r="AL82" s="51"/>
      <c r="AM82" s="51"/>
      <c r="AN82" s="51"/>
      <c r="AO82" s="51"/>
      <c r="AP82" s="51"/>
      <c r="AQ82" s="51"/>
      <c r="AR82" s="51"/>
      <c r="AS82" s="51"/>
      <c r="AT82" s="51"/>
      <c r="AU82" s="51"/>
      <c r="AV82" s="51"/>
      <c r="AW82" s="51"/>
      <c r="AX82" s="51"/>
      <c r="AY82" s="52"/>
    </row>
    <row r="83" ht="12.75" customHeight="1">
      <c r="A83" s="50"/>
      <c r="B83" s="51"/>
      <c r="C83" s="51"/>
      <c r="D83" s="51"/>
      <c r="E83" s="51"/>
      <c r="F83" s="51"/>
      <c r="G83" s="51"/>
      <c r="H83" s="51"/>
      <c r="I83" s="51"/>
      <c r="J83" s="51"/>
      <c r="K83" s="51"/>
      <c r="L83" s="51"/>
      <c r="M83" s="51"/>
      <c r="N83" s="51"/>
      <c r="O83" s="51"/>
      <c r="P83" s="51"/>
      <c r="Q83" s="52"/>
      <c r="R83" s="50"/>
      <c r="S83" s="51"/>
      <c r="T83" s="51"/>
      <c r="U83" s="51"/>
      <c r="V83" s="51"/>
      <c r="W83" s="51"/>
      <c r="X83" s="51"/>
      <c r="Y83" s="51"/>
      <c r="Z83" s="51"/>
      <c r="AA83" s="51"/>
      <c r="AB83" s="51"/>
      <c r="AC83" s="51"/>
      <c r="AD83" s="51"/>
      <c r="AE83" s="51"/>
      <c r="AF83" s="51"/>
      <c r="AG83" s="51"/>
      <c r="AH83" s="52"/>
      <c r="AI83" s="50"/>
      <c r="AJ83" s="51"/>
      <c r="AK83" s="51"/>
      <c r="AL83" s="51"/>
      <c r="AM83" s="51"/>
      <c r="AN83" s="51"/>
      <c r="AO83" s="51"/>
      <c r="AP83" s="51"/>
      <c r="AQ83" s="51"/>
      <c r="AR83" s="51"/>
      <c r="AS83" s="51"/>
      <c r="AT83" s="51"/>
      <c r="AU83" s="51"/>
      <c r="AV83" s="51"/>
      <c r="AW83" s="51"/>
      <c r="AX83" s="51"/>
      <c r="AY83" s="52"/>
    </row>
    <row r="84" ht="12.75" customHeight="1">
      <c r="A84" s="50"/>
      <c r="B84" s="51"/>
      <c r="C84" s="51"/>
      <c r="D84" s="51"/>
      <c r="E84" s="51"/>
      <c r="F84" s="51"/>
      <c r="G84" s="51"/>
      <c r="H84" s="51"/>
      <c r="I84" s="51"/>
      <c r="J84" s="51"/>
      <c r="K84" s="51"/>
      <c r="L84" s="51"/>
      <c r="M84" s="51"/>
      <c r="N84" s="51"/>
      <c r="O84" s="51"/>
      <c r="P84" s="51"/>
      <c r="Q84" s="52"/>
      <c r="R84" s="50"/>
      <c r="S84" s="51"/>
      <c r="T84" s="51"/>
      <c r="U84" s="51"/>
      <c r="V84" s="51"/>
      <c r="W84" s="51"/>
      <c r="X84" s="51"/>
      <c r="Y84" s="51"/>
      <c r="Z84" s="51"/>
      <c r="AA84" s="51"/>
      <c r="AB84" s="51"/>
      <c r="AC84" s="51"/>
      <c r="AD84" s="51"/>
      <c r="AE84" s="51"/>
      <c r="AF84" s="51"/>
      <c r="AG84" s="51"/>
      <c r="AH84" s="52"/>
      <c r="AI84" s="50"/>
      <c r="AJ84" s="51"/>
      <c r="AK84" s="51"/>
      <c r="AL84" s="51"/>
      <c r="AM84" s="51"/>
      <c r="AN84" s="51"/>
      <c r="AO84" s="51"/>
      <c r="AP84" s="51"/>
      <c r="AQ84" s="51"/>
      <c r="AR84" s="51"/>
      <c r="AS84" s="51"/>
      <c r="AT84" s="51"/>
      <c r="AU84" s="51"/>
      <c r="AV84" s="51"/>
      <c r="AW84" s="51"/>
      <c r="AX84" s="51"/>
      <c r="AY84" s="52"/>
    </row>
    <row r="85" ht="12.75" customHeight="1">
      <c r="A85" s="50"/>
      <c r="B85" s="51"/>
      <c r="C85" s="51"/>
      <c r="D85" s="51"/>
      <c r="E85" s="51"/>
      <c r="F85" s="51"/>
      <c r="G85" s="51"/>
      <c r="H85" s="51"/>
      <c r="I85" s="51"/>
      <c r="J85" s="51"/>
      <c r="K85" s="51"/>
      <c r="L85" s="51"/>
      <c r="M85" s="51"/>
      <c r="N85" s="51"/>
      <c r="O85" s="51"/>
      <c r="P85" s="51"/>
      <c r="Q85" s="52"/>
      <c r="R85" s="50"/>
      <c r="S85" s="51"/>
      <c r="T85" s="51"/>
      <c r="U85" s="51"/>
      <c r="V85" s="51"/>
      <c r="W85" s="51"/>
      <c r="X85" s="51"/>
      <c r="Y85" s="51"/>
      <c r="Z85" s="51"/>
      <c r="AA85" s="51"/>
      <c r="AB85" s="51"/>
      <c r="AC85" s="51"/>
      <c r="AD85" s="51"/>
      <c r="AE85" s="51"/>
      <c r="AF85" s="51"/>
      <c r="AG85" s="51"/>
      <c r="AH85" s="52"/>
      <c r="AI85" s="50"/>
      <c r="AJ85" s="51"/>
      <c r="AK85" s="51"/>
      <c r="AL85" s="51"/>
      <c r="AM85" s="51"/>
      <c r="AN85" s="51"/>
      <c r="AO85" s="51"/>
      <c r="AP85" s="51"/>
      <c r="AQ85" s="51"/>
      <c r="AR85" s="51"/>
      <c r="AS85" s="51"/>
      <c r="AT85" s="51"/>
      <c r="AU85" s="51"/>
      <c r="AV85" s="51"/>
      <c r="AW85" s="51"/>
      <c r="AX85" s="51"/>
      <c r="AY85" s="52"/>
    </row>
    <row r="86" ht="12.75" customHeight="1">
      <c r="A86" s="50"/>
      <c r="B86" s="51"/>
      <c r="C86" s="51"/>
      <c r="D86" s="51"/>
      <c r="E86" s="51"/>
      <c r="F86" s="51"/>
      <c r="G86" s="51"/>
      <c r="H86" s="51"/>
      <c r="I86" s="51"/>
      <c r="J86" s="51"/>
      <c r="K86" s="51"/>
      <c r="L86" s="51"/>
      <c r="M86" s="51"/>
      <c r="N86" s="51"/>
      <c r="O86" s="51"/>
      <c r="P86" s="51"/>
      <c r="Q86" s="52"/>
      <c r="R86" s="50"/>
      <c r="S86" s="51"/>
      <c r="T86" s="51"/>
      <c r="U86" s="51"/>
      <c r="V86" s="51"/>
      <c r="W86" s="51"/>
      <c r="X86" s="51"/>
      <c r="Y86" s="51"/>
      <c r="Z86" s="51"/>
      <c r="AA86" s="51"/>
      <c r="AB86" s="51"/>
      <c r="AC86" s="51"/>
      <c r="AD86" s="51"/>
      <c r="AE86" s="51"/>
      <c r="AF86" s="51"/>
      <c r="AG86" s="51"/>
      <c r="AH86" s="52"/>
      <c r="AI86" s="50"/>
      <c r="AJ86" s="51"/>
      <c r="AK86" s="51"/>
      <c r="AL86" s="51"/>
      <c r="AM86" s="51"/>
      <c r="AN86" s="51"/>
      <c r="AO86" s="51"/>
      <c r="AP86" s="51"/>
      <c r="AQ86" s="51"/>
      <c r="AR86" s="51"/>
      <c r="AS86" s="51"/>
      <c r="AT86" s="51"/>
      <c r="AU86" s="51"/>
      <c r="AV86" s="51"/>
      <c r="AW86" s="51"/>
      <c r="AX86" s="51"/>
      <c r="AY86" s="52"/>
    </row>
    <row r="87" ht="12.75" customHeight="1">
      <c r="A87" s="50"/>
      <c r="B87" s="51"/>
      <c r="C87" s="51"/>
      <c r="D87" s="51"/>
      <c r="E87" s="51"/>
      <c r="F87" s="51"/>
      <c r="G87" s="51"/>
      <c r="H87" s="51"/>
      <c r="I87" s="51"/>
      <c r="J87" s="51"/>
      <c r="K87" s="51"/>
      <c r="L87" s="51"/>
      <c r="M87" s="51"/>
      <c r="N87" s="51"/>
      <c r="O87" s="51"/>
      <c r="P87" s="51"/>
      <c r="Q87" s="52"/>
      <c r="R87" s="50"/>
      <c r="S87" s="51"/>
      <c r="T87" s="51"/>
      <c r="U87" s="51"/>
      <c r="V87" s="51"/>
      <c r="W87" s="51"/>
      <c r="X87" s="51"/>
      <c r="Y87" s="51"/>
      <c r="Z87" s="51"/>
      <c r="AA87" s="51"/>
      <c r="AB87" s="51"/>
      <c r="AC87" s="51"/>
      <c r="AD87" s="51"/>
      <c r="AE87" s="51"/>
      <c r="AF87" s="51"/>
      <c r="AG87" s="51"/>
      <c r="AH87" s="52"/>
      <c r="AI87" s="50"/>
      <c r="AJ87" s="51"/>
      <c r="AK87" s="51"/>
      <c r="AL87" s="51"/>
      <c r="AM87" s="51"/>
      <c r="AN87" s="51"/>
      <c r="AO87" s="51"/>
      <c r="AP87" s="51"/>
      <c r="AQ87" s="51"/>
      <c r="AR87" s="51"/>
      <c r="AS87" s="51"/>
      <c r="AT87" s="51"/>
      <c r="AU87" s="51"/>
      <c r="AV87" s="51"/>
      <c r="AW87" s="51"/>
      <c r="AX87" s="51"/>
      <c r="AY87" s="52"/>
    </row>
    <row r="88" ht="12.75" customHeight="1">
      <c r="A88" s="50"/>
      <c r="B88" s="51"/>
      <c r="C88" s="51"/>
      <c r="D88" s="51"/>
      <c r="E88" s="51"/>
      <c r="F88" s="51"/>
      <c r="G88" s="51"/>
      <c r="H88" s="51"/>
      <c r="I88" s="51"/>
      <c r="J88" s="51"/>
      <c r="K88" s="51"/>
      <c r="L88" s="51"/>
      <c r="M88" s="51"/>
      <c r="N88" s="51"/>
      <c r="O88" s="51"/>
      <c r="P88" s="51"/>
      <c r="Q88" s="52"/>
      <c r="R88" s="50"/>
      <c r="S88" s="51"/>
      <c r="T88" s="51"/>
      <c r="U88" s="51"/>
      <c r="V88" s="51"/>
      <c r="W88" s="51"/>
      <c r="X88" s="51"/>
      <c r="Y88" s="51"/>
      <c r="Z88" s="51"/>
      <c r="AA88" s="51"/>
      <c r="AB88" s="51"/>
      <c r="AC88" s="51"/>
      <c r="AD88" s="51"/>
      <c r="AE88" s="51"/>
      <c r="AF88" s="51"/>
      <c r="AG88" s="51"/>
      <c r="AH88" s="52"/>
      <c r="AI88" s="50"/>
      <c r="AJ88" s="51"/>
      <c r="AK88" s="51"/>
      <c r="AL88" s="51"/>
      <c r="AM88" s="51"/>
      <c r="AN88" s="51"/>
      <c r="AO88" s="51"/>
      <c r="AP88" s="51"/>
      <c r="AQ88" s="51"/>
      <c r="AR88" s="51"/>
      <c r="AS88" s="51"/>
      <c r="AT88" s="51"/>
      <c r="AU88" s="51"/>
      <c r="AV88" s="51"/>
      <c r="AW88" s="51"/>
      <c r="AX88" s="51"/>
      <c r="AY88" s="52"/>
    </row>
    <row r="89" ht="12.75" customHeight="1">
      <c r="A89" s="50"/>
      <c r="B89" s="51"/>
      <c r="C89" s="51"/>
      <c r="D89" s="51"/>
      <c r="E89" s="51"/>
      <c r="F89" s="51"/>
      <c r="G89" s="51"/>
      <c r="H89" s="51"/>
      <c r="I89" s="51"/>
      <c r="J89" s="51"/>
      <c r="K89" s="51"/>
      <c r="L89" s="51"/>
      <c r="M89" s="51"/>
      <c r="N89" s="51"/>
      <c r="O89" s="51"/>
      <c r="P89" s="51"/>
      <c r="Q89" s="52"/>
      <c r="R89" s="50"/>
      <c r="S89" s="51"/>
      <c r="T89" s="51"/>
      <c r="U89" s="51"/>
      <c r="V89" s="51"/>
      <c r="W89" s="51"/>
      <c r="X89" s="51"/>
      <c r="Y89" s="51"/>
      <c r="Z89" s="51"/>
      <c r="AA89" s="51"/>
      <c r="AB89" s="51"/>
      <c r="AC89" s="51"/>
      <c r="AD89" s="51"/>
      <c r="AE89" s="51"/>
      <c r="AF89" s="51"/>
      <c r="AG89" s="51"/>
      <c r="AH89" s="52"/>
      <c r="AI89" s="50"/>
      <c r="AJ89" s="51"/>
      <c r="AK89" s="51"/>
      <c r="AL89" s="51"/>
      <c r="AM89" s="51"/>
      <c r="AN89" s="51"/>
      <c r="AO89" s="51"/>
      <c r="AP89" s="51"/>
      <c r="AQ89" s="51"/>
      <c r="AR89" s="51"/>
      <c r="AS89" s="51"/>
      <c r="AT89" s="51"/>
      <c r="AU89" s="51"/>
      <c r="AV89" s="51"/>
      <c r="AW89" s="51"/>
      <c r="AX89" s="51"/>
      <c r="AY89" s="52"/>
    </row>
    <row r="90" ht="12.75" customHeight="1">
      <c r="A90" s="50"/>
      <c r="B90" s="51"/>
      <c r="C90" s="51"/>
      <c r="D90" s="51"/>
      <c r="E90" s="51"/>
      <c r="F90" s="51"/>
      <c r="G90" s="51"/>
      <c r="H90" s="51"/>
      <c r="I90" s="51"/>
      <c r="J90" s="51"/>
      <c r="K90" s="51"/>
      <c r="L90" s="51"/>
      <c r="M90" s="51"/>
      <c r="N90" s="51"/>
      <c r="O90" s="51"/>
      <c r="P90" s="51"/>
      <c r="Q90" s="52"/>
      <c r="R90" s="50"/>
      <c r="S90" s="51"/>
      <c r="T90" s="51"/>
      <c r="U90" s="51"/>
      <c r="V90" s="51"/>
      <c r="W90" s="51"/>
      <c r="X90" s="51"/>
      <c r="Y90" s="51"/>
      <c r="Z90" s="51"/>
      <c r="AA90" s="51"/>
      <c r="AB90" s="51"/>
      <c r="AC90" s="51"/>
      <c r="AD90" s="51"/>
      <c r="AE90" s="51"/>
      <c r="AF90" s="51"/>
      <c r="AG90" s="51"/>
      <c r="AH90" s="52"/>
      <c r="AI90" s="50"/>
      <c r="AJ90" s="51"/>
      <c r="AK90" s="51"/>
      <c r="AL90" s="51"/>
      <c r="AM90" s="51"/>
      <c r="AN90" s="51"/>
      <c r="AO90" s="51"/>
      <c r="AP90" s="51"/>
      <c r="AQ90" s="51"/>
      <c r="AR90" s="51"/>
      <c r="AS90" s="51"/>
      <c r="AT90" s="51"/>
      <c r="AU90" s="51"/>
      <c r="AV90" s="51"/>
      <c r="AW90" s="51"/>
      <c r="AX90" s="51"/>
      <c r="AY90" s="52"/>
    </row>
    <row r="91" ht="12.75" customHeight="1">
      <c r="A91" s="50"/>
      <c r="B91" s="51"/>
      <c r="C91" s="51"/>
      <c r="D91" s="51"/>
      <c r="E91" s="51"/>
      <c r="F91" s="51"/>
      <c r="G91" s="51"/>
      <c r="H91" s="51"/>
      <c r="I91" s="51"/>
      <c r="J91" s="51"/>
      <c r="K91" s="51"/>
      <c r="L91" s="51"/>
      <c r="M91" s="51"/>
      <c r="N91" s="51"/>
      <c r="O91" s="51"/>
      <c r="P91" s="51"/>
      <c r="Q91" s="52"/>
      <c r="R91" s="50"/>
      <c r="S91" s="51"/>
      <c r="T91" s="51"/>
      <c r="U91" s="51"/>
      <c r="V91" s="51"/>
      <c r="W91" s="51"/>
      <c r="X91" s="51"/>
      <c r="Y91" s="51"/>
      <c r="Z91" s="51"/>
      <c r="AA91" s="51"/>
      <c r="AB91" s="51"/>
      <c r="AC91" s="51"/>
      <c r="AD91" s="51"/>
      <c r="AE91" s="51"/>
      <c r="AF91" s="51"/>
      <c r="AG91" s="51"/>
      <c r="AH91" s="52"/>
      <c r="AI91" s="50"/>
      <c r="AJ91" s="51"/>
      <c r="AK91" s="51"/>
      <c r="AL91" s="51"/>
      <c r="AM91" s="51"/>
      <c r="AN91" s="51"/>
      <c r="AO91" s="51"/>
      <c r="AP91" s="51"/>
      <c r="AQ91" s="51"/>
      <c r="AR91" s="51"/>
      <c r="AS91" s="51"/>
      <c r="AT91" s="51"/>
      <c r="AU91" s="51"/>
      <c r="AV91" s="51"/>
      <c r="AW91" s="51"/>
      <c r="AX91" s="51"/>
      <c r="AY91" s="52"/>
    </row>
    <row r="92" ht="12.75" customHeight="1">
      <c r="A92" s="50"/>
      <c r="B92" s="51"/>
      <c r="C92" s="51"/>
      <c r="D92" s="51"/>
      <c r="E92" s="51"/>
      <c r="F92" s="51"/>
      <c r="G92" s="51"/>
      <c r="H92" s="51"/>
      <c r="I92" s="51"/>
      <c r="J92" s="51"/>
      <c r="K92" s="51"/>
      <c r="L92" s="51"/>
      <c r="M92" s="51"/>
      <c r="N92" s="51"/>
      <c r="O92" s="51"/>
      <c r="P92" s="51"/>
      <c r="Q92" s="52"/>
      <c r="R92" s="50"/>
      <c r="S92" s="51"/>
      <c r="T92" s="51"/>
      <c r="U92" s="51"/>
      <c r="V92" s="51"/>
      <c r="W92" s="51"/>
      <c r="X92" s="51"/>
      <c r="Y92" s="51"/>
      <c r="Z92" s="51"/>
      <c r="AA92" s="51"/>
      <c r="AB92" s="51"/>
      <c r="AC92" s="51"/>
      <c r="AD92" s="51"/>
      <c r="AE92" s="51"/>
      <c r="AF92" s="51"/>
      <c r="AG92" s="51"/>
      <c r="AH92" s="52"/>
      <c r="AI92" s="50"/>
      <c r="AJ92" s="51"/>
      <c r="AK92" s="51"/>
      <c r="AL92" s="51"/>
      <c r="AM92" s="51"/>
      <c r="AN92" s="51"/>
      <c r="AO92" s="51"/>
      <c r="AP92" s="51"/>
      <c r="AQ92" s="51"/>
      <c r="AR92" s="51"/>
      <c r="AS92" s="51"/>
      <c r="AT92" s="51"/>
      <c r="AU92" s="51"/>
      <c r="AV92" s="51"/>
      <c r="AW92" s="51"/>
      <c r="AX92" s="51"/>
      <c r="AY92" s="52"/>
    </row>
    <row r="93" ht="12.75" customHeight="1">
      <c r="A93" s="50"/>
      <c r="B93" s="51"/>
      <c r="C93" s="51"/>
      <c r="D93" s="51"/>
      <c r="E93" s="51"/>
      <c r="F93" s="51"/>
      <c r="G93" s="51"/>
      <c r="H93" s="51"/>
      <c r="I93" s="51"/>
      <c r="J93" s="51"/>
      <c r="K93" s="51"/>
      <c r="L93" s="51"/>
      <c r="M93" s="51"/>
      <c r="N93" s="51"/>
      <c r="O93" s="51"/>
      <c r="P93" s="51"/>
      <c r="Q93" s="52"/>
      <c r="R93" s="50"/>
      <c r="S93" s="51"/>
      <c r="T93" s="51"/>
      <c r="U93" s="51"/>
      <c r="V93" s="51"/>
      <c r="W93" s="51"/>
      <c r="X93" s="51"/>
      <c r="Y93" s="51"/>
      <c r="Z93" s="51"/>
      <c r="AA93" s="51"/>
      <c r="AB93" s="51"/>
      <c r="AC93" s="51"/>
      <c r="AD93" s="51"/>
      <c r="AE93" s="51"/>
      <c r="AF93" s="51"/>
      <c r="AG93" s="51"/>
      <c r="AH93" s="52"/>
      <c r="AI93" s="50"/>
      <c r="AJ93" s="51"/>
      <c r="AK93" s="51"/>
      <c r="AL93" s="51"/>
      <c r="AM93" s="51"/>
      <c r="AN93" s="51"/>
      <c r="AO93" s="51"/>
      <c r="AP93" s="51"/>
      <c r="AQ93" s="51"/>
      <c r="AR93" s="51"/>
      <c r="AS93" s="51"/>
      <c r="AT93" s="51"/>
      <c r="AU93" s="51"/>
      <c r="AV93" s="51"/>
      <c r="AW93" s="51"/>
      <c r="AX93" s="51"/>
      <c r="AY93" s="52"/>
    </row>
    <row r="94" ht="12.75" customHeight="1">
      <c r="A94" s="50"/>
      <c r="B94" s="51"/>
      <c r="C94" s="51"/>
      <c r="D94" s="51"/>
      <c r="E94" s="51"/>
      <c r="F94" s="51"/>
      <c r="G94" s="51"/>
      <c r="H94" s="51"/>
      <c r="I94" s="51"/>
      <c r="J94" s="51"/>
      <c r="K94" s="51"/>
      <c r="L94" s="51"/>
      <c r="M94" s="51"/>
      <c r="N94" s="51"/>
      <c r="O94" s="51"/>
      <c r="P94" s="51"/>
      <c r="Q94" s="52"/>
      <c r="R94" s="50"/>
      <c r="S94" s="51"/>
      <c r="T94" s="51"/>
      <c r="U94" s="51"/>
      <c r="V94" s="51"/>
      <c r="W94" s="51"/>
      <c r="X94" s="51"/>
      <c r="Y94" s="51"/>
      <c r="Z94" s="51"/>
      <c r="AA94" s="51"/>
      <c r="AB94" s="51"/>
      <c r="AC94" s="51"/>
      <c r="AD94" s="51"/>
      <c r="AE94" s="51"/>
      <c r="AF94" s="51"/>
      <c r="AG94" s="51"/>
      <c r="AH94" s="52"/>
      <c r="AI94" s="50"/>
      <c r="AJ94" s="51"/>
      <c r="AK94" s="51"/>
      <c r="AL94" s="51"/>
      <c r="AM94" s="51"/>
      <c r="AN94" s="51"/>
      <c r="AO94" s="51"/>
      <c r="AP94" s="51"/>
      <c r="AQ94" s="51"/>
      <c r="AR94" s="51"/>
      <c r="AS94" s="51"/>
      <c r="AT94" s="51"/>
      <c r="AU94" s="51"/>
      <c r="AV94" s="51"/>
      <c r="AW94" s="51"/>
      <c r="AX94" s="51"/>
      <c r="AY94" s="52"/>
    </row>
    <row r="95" ht="12.75" customHeight="1">
      <c r="A95" s="50"/>
      <c r="B95" s="51"/>
      <c r="C95" s="51"/>
      <c r="D95" s="51"/>
      <c r="E95" s="51"/>
      <c r="F95" s="51"/>
      <c r="G95" s="51"/>
      <c r="H95" s="51"/>
      <c r="I95" s="51"/>
      <c r="J95" s="51"/>
      <c r="K95" s="51"/>
      <c r="L95" s="51"/>
      <c r="M95" s="51"/>
      <c r="N95" s="51"/>
      <c r="O95" s="51"/>
      <c r="P95" s="51"/>
      <c r="Q95" s="52"/>
      <c r="R95" s="50"/>
      <c r="S95" s="51"/>
      <c r="T95" s="51"/>
      <c r="U95" s="51"/>
      <c r="V95" s="51"/>
      <c r="W95" s="51"/>
      <c r="X95" s="51"/>
      <c r="Y95" s="51"/>
      <c r="Z95" s="51"/>
      <c r="AA95" s="51"/>
      <c r="AB95" s="51"/>
      <c r="AC95" s="51"/>
      <c r="AD95" s="51"/>
      <c r="AE95" s="51"/>
      <c r="AF95" s="51"/>
      <c r="AG95" s="51"/>
      <c r="AH95" s="52"/>
      <c r="AI95" s="50"/>
      <c r="AJ95" s="51"/>
      <c r="AK95" s="51"/>
      <c r="AL95" s="51"/>
      <c r="AM95" s="51"/>
      <c r="AN95" s="51"/>
      <c r="AO95" s="51"/>
      <c r="AP95" s="51"/>
      <c r="AQ95" s="51"/>
      <c r="AR95" s="51"/>
      <c r="AS95" s="51"/>
      <c r="AT95" s="51"/>
      <c r="AU95" s="51"/>
      <c r="AV95" s="51"/>
      <c r="AW95" s="51"/>
      <c r="AX95" s="51"/>
      <c r="AY95" s="52"/>
    </row>
    <row r="96" ht="12.75" customHeight="1">
      <c r="A96" s="50"/>
      <c r="B96" s="51"/>
      <c r="C96" s="51"/>
      <c r="D96" s="51"/>
      <c r="E96" s="51"/>
      <c r="F96" s="51"/>
      <c r="G96" s="51"/>
      <c r="H96" s="51"/>
      <c r="I96" s="51"/>
      <c r="J96" s="51"/>
      <c r="K96" s="51"/>
      <c r="L96" s="51"/>
      <c r="M96" s="51"/>
      <c r="N96" s="51"/>
      <c r="O96" s="51"/>
      <c r="P96" s="51"/>
      <c r="Q96" s="52"/>
      <c r="R96" s="50"/>
      <c r="S96" s="51"/>
      <c r="T96" s="51"/>
      <c r="U96" s="51"/>
      <c r="V96" s="51"/>
      <c r="W96" s="51"/>
      <c r="X96" s="51"/>
      <c r="Y96" s="51"/>
      <c r="Z96" s="51"/>
      <c r="AA96" s="51"/>
      <c r="AB96" s="51"/>
      <c r="AC96" s="51"/>
      <c r="AD96" s="51"/>
      <c r="AE96" s="51"/>
      <c r="AF96" s="51"/>
      <c r="AG96" s="51"/>
      <c r="AH96" s="52"/>
      <c r="AI96" s="50"/>
      <c r="AJ96" s="51"/>
      <c r="AK96" s="51"/>
      <c r="AL96" s="51"/>
      <c r="AM96" s="51"/>
      <c r="AN96" s="51"/>
      <c r="AO96" s="51"/>
      <c r="AP96" s="51"/>
      <c r="AQ96" s="51"/>
      <c r="AR96" s="51"/>
      <c r="AS96" s="51"/>
      <c r="AT96" s="51"/>
      <c r="AU96" s="51"/>
      <c r="AV96" s="51"/>
      <c r="AW96" s="51"/>
      <c r="AX96" s="51"/>
      <c r="AY96" s="52"/>
    </row>
    <row r="97" ht="12.75" customHeight="1">
      <c r="A97" s="50"/>
      <c r="B97" s="51"/>
      <c r="C97" s="51"/>
      <c r="D97" s="51"/>
      <c r="E97" s="51"/>
      <c r="F97" s="51"/>
      <c r="G97" s="51"/>
      <c r="H97" s="51"/>
      <c r="I97" s="51"/>
      <c r="J97" s="51"/>
      <c r="K97" s="51"/>
      <c r="L97" s="51"/>
      <c r="M97" s="51"/>
      <c r="N97" s="51"/>
      <c r="O97" s="51"/>
      <c r="P97" s="51"/>
      <c r="Q97" s="52"/>
      <c r="R97" s="50"/>
      <c r="S97" s="51"/>
      <c r="T97" s="51"/>
      <c r="U97" s="51"/>
      <c r="V97" s="51"/>
      <c r="W97" s="51"/>
      <c r="X97" s="51"/>
      <c r="Y97" s="51"/>
      <c r="Z97" s="51"/>
      <c r="AA97" s="51"/>
      <c r="AB97" s="51"/>
      <c r="AC97" s="51"/>
      <c r="AD97" s="51"/>
      <c r="AE97" s="51"/>
      <c r="AF97" s="51"/>
      <c r="AG97" s="51"/>
      <c r="AH97" s="52"/>
      <c r="AI97" s="50"/>
      <c r="AJ97" s="51"/>
      <c r="AK97" s="51"/>
      <c r="AL97" s="51"/>
      <c r="AM97" s="51"/>
      <c r="AN97" s="51"/>
      <c r="AO97" s="51"/>
      <c r="AP97" s="51"/>
      <c r="AQ97" s="51"/>
      <c r="AR97" s="51"/>
      <c r="AS97" s="51"/>
      <c r="AT97" s="51"/>
      <c r="AU97" s="51"/>
      <c r="AV97" s="51"/>
      <c r="AW97" s="51"/>
      <c r="AX97" s="51"/>
      <c r="AY97" s="52"/>
    </row>
    <row r="98" ht="12.75" customHeight="1">
      <c r="A98" s="50"/>
      <c r="B98" s="51"/>
      <c r="C98" s="51"/>
      <c r="D98" s="51"/>
      <c r="E98" s="51"/>
      <c r="F98" s="51"/>
      <c r="G98" s="51"/>
      <c r="H98" s="51"/>
      <c r="I98" s="51"/>
      <c r="J98" s="51"/>
      <c r="K98" s="51"/>
      <c r="L98" s="51"/>
      <c r="M98" s="51"/>
      <c r="N98" s="51"/>
      <c r="O98" s="51"/>
      <c r="P98" s="51"/>
      <c r="Q98" s="52"/>
      <c r="R98" s="50"/>
      <c r="S98" s="51"/>
      <c r="T98" s="51"/>
      <c r="U98" s="51"/>
      <c r="V98" s="51"/>
      <c r="W98" s="51"/>
      <c r="X98" s="51"/>
      <c r="Y98" s="51"/>
      <c r="Z98" s="51"/>
      <c r="AA98" s="51"/>
      <c r="AB98" s="51"/>
      <c r="AC98" s="51"/>
      <c r="AD98" s="51"/>
      <c r="AE98" s="51"/>
      <c r="AF98" s="51"/>
      <c r="AG98" s="51"/>
      <c r="AH98" s="52"/>
      <c r="AI98" s="50"/>
      <c r="AJ98" s="51"/>
      <c r="AK98" s="51"/>
      <c r="AL98" s="51"/>
      <c r="AM98" s="51"/>
      <c r="AN98" s="51"/>
      <c r="AO98" s="51"/>
      <c r="AP98" s="51"/>
      <c r="AQ98" s="51"/>
      <c r="AR98" s="51"/>
      <c r="AS98" s="51"/>
      <c r="AT98" s="51"/>
      <c r="AU98" s="51"/>
      <c r="AV98" s="51"/>
      <c r="AW98" s="51"/>
      <c r="AX98" s="51"/>
      <c r="AY98" s="52"/>
    </row>
    <row r="99" ht="12.75" customHeight="1">
      <c r="A99" s="50"/>
      <c r="B99" s="51"/>
      <c r="C99" s="51"/>
      <c r="D99" s="51"/>
      <c r="E99" s="51"/>
      <c r="F99" s="51"/>
      <c r="G99" s="51"/>
      <c r="H99" s="51"/>
      <c r="I99" s="51"/>
      <c r="J99" s="51"/>
      <c r="K99" s="51"/>
      <c r="L99" s="51"/>
      <c r="M99" s="51"/>
      <c r="N99" s="51"/>
      <c r="O99" s="51"/>
      <c r="P99" s="51"/>
      <c r="Q99" s="52"/>
      <c r="R99" s="50"/>
      <c r="S99" s="51"/>
      <c r="T99" s="51"/>
      <c r="U99" s="51"/>
      <c r="V99" s="51"/>
      <c r="W99" s="51"/>
      <c r="X99" s="51"/>
      <c r="Y99" s="51"/>
      <c r="Z99" s="51"/>
      <c r="AA99" s="51"/>
      <c r="AB99" s="51"/>
      <c r="AC99" s="51"/>
      <c r="AD99" s="51"/>
      <c r="AE99" s="51"/>
      <c r="AF99" s="51"/>
      <c r="AG99" s="51"/>
      <c r="AH99" s="52"/>
      <c r="AI99" s="50"/>
      <c r="AJ99" s="51"/>
      <c r="AK99" s="51"/>
      <c r="AL99" s="51"/>
      <c r="AM99" s="51"/>
      <c r="AN99" s="51"/>
      <c r="AO99" s="51"/>
      <c r="AP99" s="51"/>
      <c r="AQ99" s="51"/>
      <c r="AR99" s="51"/>
      <c r="AS99" s="51"/>
      <c r="AT99" s="51"/>
      <c r="AU99" s="51"/>
      <c r="AV99" s="51"/>
      <c r="AW99" s="51"/>
      <c r="AX99" s="51"/>
      <c r="AY99" s="52"/>
    </row>
    <row r="100" ht="12.75" customHeight="1">
      <c r="A100" s="50"/>
      <c r="B100" s="51"/>
      <c r="C100" s="51"/>
      <c r="D100" s="51"/>
      <c r="E100" s="51"/>
      <c r="F100" s="51"/>
      <c r="G100" s="51"/>
      <c r="H100" s="51"/>
      <c r="I100" s="51"/>
      <c r="J100" s="51"/>
      <c r="K100" s="51"/>
      <c r="L100" s="51"/>
      <c r="M100" s="51"/>
      <c r="N100" s="51"/>
      <c r="O100" s="51"/>
      <c r="P100" s="51"/>
      <c r="Q100" s="52"/>
      <c r="R100" s="50"/>
      <c r="S100" s="51"/>
      <c r="T100" s="51"/>
      <c r="U100" s="51"/>
      <c r="V100" s="51"/>
      <c r="W100" s="51"/>
      <c r="X100" s="51"/>
      <c r="Y100" s="51"/>
      <c r="Z100" s="51"/>
      <c r="AA100" s="51"/>
      <c r="AB100" s="51"/>
      <c r="AC100" s="51"/>
      <c r="AD100" s="51"/>
      <c r="AE100" s="51"/>
      <c r="AF100" s="51"/>
      <c r="AG100" s="51"/>
      <c r="AH100" s="52"/>
      <c r="AI100" s="50"/>
      <c r="AJ100" s="51"/>
      <c r="AK100" s="51"/>
      <c r="AL100" s="51"/>
      <c r="AM100" s="51"/>
      <c r="AN100" s="51"/>
      <c r="AO100" s="51"/>
      <c r="AP100" s="51"/>
      <c r="AQ100" s="51"/>
      <c r="AR100" s="51"/>
      <c r="AS100" s="51"/>
      <c r="AT100" s="51"/>
      <c r="AU100" s="51"/>
      <c r="AV100" s="51"/>
      <c r="AW100" s="51"/>
      <c r="AX100" s="51"/>
      <c r="AY100" s="52"/>
    </row>
    <row r="101" ht="12.75" customHeight="1">
      <c r="A101" s="50"/>
      <c r="B101" s="51"/>
      <c r="C101" s="51"/>
      <c r="D101" s="51"/>
      <c r="E101" s="51"/>
      <c r="F101" s="51"/>
      <c r="G101" s="51"/>
      <c r="H101" s="51"/>
      <c r="I101" s="51"/>
      <c r="J101" s="51"/>
      <c r="K101" s="51"/>
      <c r="L101" s="51"/>
      <c r="M101" s="51"/>
      <c r="N101" s="51"/>
      <c r="O101" s="51"/>
      <c r="P101" s="51"/>
      <c r="Q101" s="52"/>
      <c r="R101" s="50"/>
      <c r="S101" s="51"/>
      <c r="T101" s="51"/>
      <c r="U101" s="51"/>
      <c r="V101" s="51"/>
      <c r="W101" s="51"/>
      <c r="X101" s="51"/>
      <c r="Y101" s="51"/>
      <c r="Z101" s="51"/>
      <c r="AA101" s="51"/>
      <c r="AB101" s="51"/>
      <c r="AC101" s="51"/>
      <c r="AD101" s="51"/>
      <c r="AE101" s="51"/>
      <c r="AF101" s="51"/>
      <c r="AG101" s="51"/>
      <c r="AH101" s="52"/>
      <c r="AI101" s="50"/>
      <c r="AJ101" s="51"/>
      <c r="AK101" s="51"/>
      <c r="AL101" s="51"/>
      <c r="AM101" s="51"/>
      <c r="AN101" s="51"/>
      <c r="AO101" s="51"/>
      <c r="AP101" s="51"/>
      <c r="AQ101" s="51"/>
      <c r="AR101" s="51"/>
      <c r="AS101" s="51"/>
      <c r="AT101" s="51"/>
      <c r="AU101" s="51"/>
      <c r="AV101" s="51"/>
      <c r="AW101" s="51"/>
      <c r="AX101" s="51"/>
      <c r="AY101" s="52"/>
    </row>
    <row r="102" ht="12.75" customHeight="1">
      <c r="A102" s="50"/>
      <c r="B102" s="51"/>
      <c r="C102" s="51"/>
      <c r="D102" s="51"/>
      <c r="E102" s="51"/>
      <c r="F102" s="51"/>
      <c r="G102" s="51"/>
      <c r="H102" s="51"/>
      <c r="I102" s="51"/>
      <c r="J102" s="51"/>
      <c r="K102" s="51"/>
      <c r="L102" s="51"/>
      <c r="M102" s="51"/>
      <c r="N102" s="51"/>
      <c r="O102" s="51"/>
      <c r="P102" s="51"/>
      <c r="Q102" s="52"/>
      <c r="R102" s="50"/>
      <c r="S102" s="51"/>
      <c r="T102" s="51"/>
      <c r="U102" s="51"/>
      <c r="V102" s="51"/>
      <c r="W102" s="51"/>
      <c r="X102" s="51"/>
      <c r="Y102" s="51"/>
      <c r="Z102" s="51"/>
      <c r="AA102" s="51"/>
      <c r="AB102" s="51"/>
      <c r="AC102" s="51"/>
      <c r="AD102" s="51"/>
      <c r="AE102" s="51"/>
      <c r="AF102" s="51"/>
      <c r="AG102" s="51"/>
      <c r="AH102" s="52"/>
      <c r="AI102" s="50"/>
      <c r="AJ102" s="51"/>
      <c r="AK102" s="51"/>
      <c r="AL102" s="51"/>
      <c r="AM102" s="51"/>
      <c r="AN102" s="51"/>
      <c r="AO102" s="51"/>
      <c r="AP102" s="51"/>
      <c r="AQ102" s="51"/>
      <c r="AR102" s="51"/>
      <c r="AS102" s="51"/>
      <c r="AT102" s="51"/>
      <c r="AU102" s="51"/>
      <c r="AV102" s="51"/>
      <c r="AW102" s="51"/>
      <c r="AX102" s="51"/>
      <c r="AY102" s="52"/>
    </row>
    <row r="103" ht="12.75" customHeight="1">
      <c r="A103" s="50"/>
      <c r="B103" s="51"/>
      <c r="C103" s="51"/>
      <c r="D103" s="51"/>
      <c r="E103" s="51"/>
      <c r="F103" s="51"/>
      <c r="G103" s="51"/>
      <c r="H103" s="51"/>
      <c r="I103" s="51"/>
      <c r="J103" s="51"/>
      <c r="K103" s="51"/>
      <c r="L103" s="51"/>
      <c r="M103" s="51"/>
      <c r="N103" s="51"/>
      <c r="O103" s="51"/>
      <c r="P103" s="51"/>
      <c r="Q103" s="52"/>
      <c r="R103" s="50"/>
      <c r="S103" s="51"/>
      <c r="T103" s="51"/>
      <c r="U103" s="51"/>
      <c r="V103" s="51"/>
      <c r="W103" s="51"/>
      <c r="X103" s="51"/>
      <c r="Y103" s="51"/>
      <c r="Z103" s="51"/>
      <c r="AA103" s="51"/>
      <c r="AB103" s="51"/>
      <c r="AC103" s="51"/>
      <c r="AD103" s="51"/>
      <c r="AE103" s="51"/>
      <c r="AF103" s="51"/>
      <c r="AG103" s="51"/>
      <c r="AH103" s="52"/>
      <c r="AI103" s="50"/>
      <c r="AJ103" s="51"/>
      <c r="AK103" s="51"/>
      <c r="AL103" s="51"/>
      <c r="AM103" s="51"/>
      <c r="AN103" s="51"/>
      <c r="AO103" s="51"/>
      <c r="AP103" s="51"/>
      <c r="AQ103" s="51"/>
      <c r="AR103" s="51"/>
      <c r="AS103" s="51"/>
      <c r="AT103" s="51"/>
      <c r="AU103" s="51"/>
      <c r="AV103" s="51"/>
      <c r="AW103" s="51"/>
      <c r="AX103" s="51"/>
      <c r="AY103" s="52"/>
    </row>
    <row r="104" ht="12.75" customHeight="1">
      <c r="A104" s="50"/>
      <c r="B104" s="51"/>
      <c r="C104" s="51"/>
      <c r="D104" s="51"/>
      <c r="E104" s="51"/>
      <c r="F104" s="51"/>
      <c r="G104" s="51"/>
      <c r="H104" s="51"/>
      <c r="I104" s="51"/>
      <c r="J104" s="51"/>
      <c r="K104" s="51"/>
      <c r="L104" s="51"/>
      <c r="M104" s="51"/>
      <c r="N104" s="51"/>
      <c r="O104" s="51"/>
      <c r="P104" s="51"/>
      <c r="Q104" s="52"/>
      <c r="R104" s="50"/>
      <c r="S104" s="51"/>
      <c r="T104" s="51"/>
      <c r="U104" s="51"/>
      <c r="V104" s="51"/>
      <c r="W104" s="51"/>
      <c r="X104" s="51"/>
      <c r="Y104" s="51"/>
      <c r="Z104" s="51"/>
      <c r="AA104" s="51"/>
      <c r="AB104" s="51"/>
      <c r="AC104" s="51"/>
      <c r="AD104" s="51"/>
      <c r="AE104" s="51"/>
      <c r="AF104" s="51"/>
      <c r="AG104" s="51"/>
      <c r="AH104" s="52"/>
      <c r="AI104" s="50"/>
      <c r="AJ104" s="51"/>
      <c r="AK104" s="51"/>
      <c r="AL104" s="51"/>
      <c r="AM104" s="51"/>
      <c r="AN104" s="51"/>
      <c r="AO104" s="51"/>
      <c r="AP104" s="51"/>
      <c r="AQ104" s="51"/>
      <c r="AR104" s="51"/>
      <c r="AS104" s="51"/>
      <c r="AT104" s="51"/>
      <c r="AU104" s="51"/>
      <c r="AV104" s="51"/>
      <c r="AW104" s="51"/>
      <c r="AX104" s="51"/>
      <c r="AY104" s="52"/>
    </row>
    <row r="105" ht="12.75" customHeight="1">
      <c r="A105" s="50"/>
      <c r="B105" s="51"/>
      <c r="C105" s="51"/>
      <c r="D105" s="51"/>
      <c r="E105" s="51"/>
      <c r="F105" s="51"/>
      <c r="G105" s="51"/>
      <c r="H105" s="51"/>
      <c r="I105" s="51"/>
      <c r="J105" s="51"/>
      <c r="K105" s="51"/>
      <c r="L105" s="51"/>
      <c r="M105" s="51"/>
      <c r="N105" s="51"/>
      <c r="O105" s="51"/>
      <c r="P105" s="51"/>
      <c r="Q105" s="52"/>
      <c r="R105" s="50"/>
      <c r="S105" s="51"/>
      <c r="T105" s="51"/>
      <c r="U105" s="51"/>
      <c r="V105" s="51"/>
      <c r="W105" s="51"/>
      <c r="X105" s="51"/>
      <c r="Y105" s="51"/>
      <c r="Z105" s="51"/>
      <c r="AA105" s="51"/>
      <c r="AB105" s="51"/>
      <c r="AC105" s="51"/>
      <c r="AD105" s="51"/>
      <c r="AE105" s="51"/>
      <c r="AF105" s="51"/>
      <c r="AG105" s="51"/>
      <c r="AH105" s="52"/>
      <c r="AI105" s="50"/>
      <c r="AJ105" s="51"/>
      <c r="AK105" s="51"/>
      <c r="AL105" s="51"/>
      <c r="AM105" s="51"/>
      <c r="AN105" s="51"/>
      <c r="AO105" s="51"/>
      <c r="AP105" s="51"/>
      <c r="AQ105" s="51"/>
      <c r="AR105" s="51"/>
      <c r="AS105" s="51"/>
      <c r="AT105" s="51"/>
      <c r="AU105" s="51"/>
      <c r="AV105" s="51"/>
      <c r="AW105" s="51"/>
      <c r="AX105" s="51"/>
      <c r="AY105" s="52"/>
    </row>
    <row r="106" ht="12.75" customHeight="1">
      <c r="A106" s="50"/>
      <c r="B106" s="51"/>
      <c r="C106" s="51"/>
      <c r="D106" s="51"/>
      <c r="E106" s="51"/>
      <c r="F106" s="51"/>
      <c r="G106" s="51"/>
      <c r="H106" s="51"/>
      <c r="I106" s="51"/>
      <c r="J106" s="51"/>
      <c r="K106" s="51"/>
      <c r="L106" s="51"/>
      <c r="M106" s="51"/>
      <c r="N106" s="51"/>
      <c r="O106" s="51"/>
      <c r="P106" s="51"/>
      <c r="Q106" s="52"/>
      <c r="R106" s="50"/>
      <c r="S106" s="51"/>
      <c r="T106" s="51"/>
      <c r="U106" s="51"/>
      <c r="V106" s="51"/>
      <c r="W106" s="51"/>
      <c r="X106" s="51"/>
      <c r="Y106" s="51"/>
      <c r="Z106" s="51"/>
      <c r="AA106" s="51"/>
      <c r="AB106" s="51"/>
      <c r="AC106" s="51"/>
      <c r="AD106" s="51"/>
      <c r="AE106" s="51"/>
      <c r="AF106" s="51"/>
      <c r="AG106" s="51"/>
      <c r="AH106" s="52"/>
      <c r="AI106" s="50"/>
      <c r="AJ106" s="51"/>
      <c r="AK106" s="51"/>
      <c r="AL106" s="51"/>
      <c r="AM106" s="51"/>
      <c r="AN106" s="51"/>
      <c r="AO106" s="51"/>
      <c r="AP106" s="51"/>
      <c r="AQ106" s="51"/>
      <c r="AR106" s="51"/>
      <c r="AS106" s="51"/>
      <c r="AT106" s="51"/>
      <c r="AU106" s="51"/>
      <c r="AV106" s="51"/>
      <c r="AW106" s="51"/>
      <c r="AX106" s="51"/>
      <c r="AY106" s="52"/>
    </row>
    <row r="107" ht="12.75" customHeight="1">
      <c r="A107" s="50"/>
      <c r="B107" s="51"/>
      <c r="C107" s="51"/>
      <c r="D107" s="51"/>
      <c r="E107" s="51"/>
      <c r="F107" s="51"/>
      <c r="G107" s="51"/>
      <c r="H107" s="51"/>
      <c r="I107" s="51"/>
      <c r="J107" s="51"/>
      <c r="K107" s="51"/>
      <c r="L107" s="51"/>
      <c r="M107" s="51"/>
      <c r="N107" s="51"/>
      <c r="O107" s="51"/>
      <c r="P107" s="51"/>
      <c r="Q107" s="52"/>
      <c r="R107" s="50"/>
      <c r="S107" s="51"/>
      <c r="T107" s="51"/>
      <c r="U107" s="51"/>
      <c r="V107" s="51"/>
      <c r="W107" s="51"/>
      <c r="X107" s="51"/>
      <c r="Y107" s="51"/>
      <c r="Z107" s="51"/>
      <c r="AA107" s="51"/>
      <c r="AB107" s="51"/>
      <c r="AC107" s="51"/>
      <c r="AD107" s="51"/>
      <c r="AE107" s="51"/>
      <c r="AF107" s="51"/>
      <c r="AG107" s="51"/>
      <c r="AH107" s="52"/>
      <c r="AI107" s="50"/>
      <c r="AJ107" s="51"/>
      <c r="AK107" s="51"/>
      <c r="AL107" s="51"/>
      <c r="AM107" s="51"/>
      <c r="AN107" s="51"/>
      <c r="AO107" s="51"/>
      <c r="AP107" s="51"/>
      <c r="AQ107" s="51"/>
      <c r="AR107" s="51"/>
      <c r="AS107" s="51"/>
      <c r="AT107" s="51"/>
      <c r="AU107" s="51"/>
      <c r="AV107" s="51"/>
      <c r="AW107" s="51"/>
      <c r="AX107" s="51"/>
      <c r="AY107" s="52"/>
    </row>
    <row r="108" ht="12.75" customHeight="1">
      <c r="A108" s="50"/>
      <c r="B108" s="51"/>
      <c r="C108" s="51"/>
      <c r="D108" s="51"/>
      <c r="E108" s="51"/>
      <c r="F108" s="51"/>
      <c r="G108" s="51"/>
      <c r="H108" s="51"/>
      <c r="I108" s="51"/>
      <c r="J108" s="51"/>
      <c r="K108" s="51"/>
      <c r="L108" s="51"/>
      <c r="M108" s="51"/>
      <c r="N108" s="51"/>
      <c r="O108" s="51"/>
      <c r="P108" s="51"/>
      <c r="Q108" s="52"/>
      <c r="R108" s="50"/>
      <c r="S108" s="51"/>
      <c r="T108" s="51"/>
      <c r="U108" s="51"/>
      <c r="V108" s="51"/>
      <c r="W108" s="51"/>
      <c r="X108" s="51"/>
      <c r="Y108" s="51"/>
      <c r="Z108" s="51"/>
      <c r="AA108" s="51"/>
      <c r="AB108" s="51"/>
      <c r="AC108" s="51"/>
      <c r="AD108" s="51"/>
      <c r="AE108" s="51"/>
      <c r="AF108" s="51"/>
      <c r="AG108" s="51"/>
      <c r="AH108" s="52"/>
      <c r="AI108" s="50"/>
      <c r="AJ108" s="51"/>
      <c r="AK108" s="51"/>
      <c r="AL108" s="51"/>
      <c r="AM108" s="51"/>
      <c r="AN108" s="51"/>
      <c r="AO108" s="51"/>
      <c r="AP108" s="51"/>
      <c r="AQ108" s="51"/>
      <c r="AR108" s="51"/>
      <c r="AS108" s="51"/>
      <c r="AT108" s="51"/>
      <c r="AU108" s="51"/>
      <c r="AV108" s="51"/>
      <c r="AW108" s="51"/>
      <c r="AX108" s="51"/>
      <c r="AY108" s="52"/>
    </row>
    <row r="109" ht="12.75" customHeight="1">
      <c r="A109" s="50"/>
      <c r="B109" s="51"/>
      <c r="C109" s="51"/>
      <c r="D109" s="51"/>
      <c r="E109" s="51"/>
      <c r="F109" s="51"/>
      <c r="G109" s="51"/>
      <c r="H109" s="51"/>
      <c r="I109" s="51"/>
      <c r="J109" s="51"/>
      <c r="K109" s="51"/>
      <c r="L109" s="51"/>
      <c r="M109" s="51"/>
      <c r="N109" s="51"/>
      <c r="O109" s="51"/>
      <c r="P109" s="51"/>
      <c r="Q109" s="52"/>
      <c r="R109" s="50"/>
      <c r="S109" s="51"/>
      <c r="T109" s="51"/>
      <c r="U109" s="51"/>
      <c r="V109" s="51"/>
      <c r="W109" s="51"/>
      <c r="X109" s="51"/>
      <c r="Y109" s="51"/>
      <c r="Z109" s="51"/>
      <c r="AA109" s="51"/>
      <c r="AB109" s="51"/>
      <c r="AC109" s="51"/>
      <c r="AD109" s="51"/>
      <c r="AE109" s="51"/>
      <c r="AF109" s="51"/>
      <c r="AG109" s="51"/>
      <c r="AH109" s="52"/>
      <c r="AI109" s="50"/>
      <c r="AJ109" s="51"/>
      <c r="AK109" s="51"/>
      <c r="AL109" s="51"/>
      <c r="AM109" s="51"/>
      <c r="AN109" s="51"/>
      <c r="AO109" s="51"/>
      <c r="AP109" s="51"/>
      <c r="AQ109" s="51"/>
      <c r="AR109" s="51"/>
      <c r="AS109" s="51"/>
      <c r="AT109" s="51"/>
      <c r="AU109" s="51"/>
      <c r="AV109" s="51"/>
      <c r="AW109" s="51"/>
      <c r="AX109" s="51"/>
      <c r="AY109" s="52"/>
    </row>
    <row r="110" ht="12.75" customHeight="1">
      <c r="A110" s="50"/>
      <c r="B110" s="51"/>
      <c r="C110" s="51"/>
      <c r="D110" s="51"/>
      <c r="E110" s="51"/>
      <c r="F110" s="51"/>
      <c r="G110" s="51"/>
      <c r="H110" s="51"/>
      <c r="I110" s="51"/>
      <c r="J110" s="51"/>
      <c r="K110" s="51"/>
      <c r="L110" s="51"/>
      <c r="M110" s="51"/>
      <c r="N110" s="51"/>
      <c r="O110" s="51"/>
      <c r="P110" s="51"/>
      <c r="Q110" s="52"/>
      <c r="R110" s="50"/>
      <c r="S110" s="51"/>
      <c r="T110" s="51"/>
      <c r="U110" s="51"/>
      <c r="V110" s="51"/>
      <c r="W110" s="51"/>
      <c r="X110" s="51"/>
      <c r="Y110" s="51"/>
      <c r="Z110" s="51"/>
      <c r="AA110" s="51"/>
      <c r="AB110" s="51"/>
      <c r="AC110" s="51"/>
      <c r="AD110" s="51"/>
      <c r="AE110" s="51"/>
      <c r="AF110" s="51"/>
      <c r="AG110" s="51"/>
      <c r="AH110" s="52"/>
      <c r="AI110" s="50"/>
      <c r="AJ110" s="51"/>
      <c r="AK110" s="51"/>
      <c r="AL110" s="51"/>
      <c r="AM110" s="51"/>
      <c r="AN110" s="51"/>
      <c r="AO110" s="51"/>
      <c r="AP110" s="51"/>
      <c r="AQ110" s="51"/>
      <c r="AR110" s="51"/>
      <c r="AS110" s="51"/>
      <c r="AT110" s="51"/>
      <c r="AU110" s="51"/>
      <c r="AV110" s="51"/>
      <c r="AW110" s="51"/>
      <c r="AX110" s="51"/>
      <c r="AY110" s="52"/>
    </row>
    <row r="111" ht="12.75" customHeight="1">
      <c r="A111" s="50"/>
      <c r="B111" s="51"/>
      <c r="C111" s="51"/>
      <c r="D111" s="51"/>
      <c r="E111" s="51"/>
      <c r="F111" s="51"/>
      <c r="G111" s="51"/>
      <c r="H111" s="51"/>
      <c r="I111" s="51"/>
      <c r="J111" s="51"/>
      <c r="K111" s="51"/>
      <c r="L111" s="51"/>
      <c r="M111" s="51"/>
      <c r="N111" s="51"/>
      <c r="O111" s="51"/>
      <c r="P111" s="51"/>
      <c r="Q111" s="52"/>
      <c r="R111" s="50"/>
      <c r="S111" s="51"/>
      <c r="T111" s="51"/>
      <c r="U111" s="51"/>
      <c r="V111" s="51"/>
      <c r="W111" s="51"/>
      <c r="X111" s="51"/>
      <c r="Y111" s="51"/>
      <c r="Z111" s="51"/>
      <c r="AA111" s="51"/>
      <c r="AB111" s="51"/>
      <c r="AC111" s="51"/>
      <c r="AD111" s="51"/>
      <c r="AE111" s="51"/>
      <c r="AF111" s="51"/>
      <c r="AG111" s="51"/>
      <c r="AH111" s="52"/>
      <c r="AI111" s="50"/>
      <c r="AJ111" s="51"/>
      <c r="AK111" s="51"/>
      <c r="AL111" s="51"/>
      <c r="AM111" s="51"/>
      <c r="AN111" s="51"/>
      <c r="AO111" s="51"/>
      <c r="AP111" s="51"/>
      <c r="AQ111" s="51"/>
      <c r="AR111" s="51"/>
      <c r="AS111" s="51"/>
      <c r="AT111" s="51"/>
      <c r="AU111" s="51"/>
      <c r="AV111" s="51"/>
      <c r="AW111" s="51"/>
      <c r="AX111" s="51"/>
      <c r="AY111" s="52"/>
    </row>
    <row r="112" ht="12.75" customHeight="1">
      <c r="A112" s="50"/>
      <c r="B112" s="51"/>
      <c r="C112" s="51"/>
      <c r="D112" s="51"/>
      <c r="E112" s="51"/>
      <c r="F112" s="51"/>
      <c r="G112" s="51"/>
      <c r="H112" s="51"/>
      <c r="I112" s="51"/>
      <c r="J112" s="51"/>
      <c r="K112" s="51"/>
      <c r="L112" s="51"/>
      <c r="M112" s="51"/>
      <c r="N112" s="51"/>
      <c r="O112" s="51"/>
      <c r="P112" s="51"/>
      <c r="Q112" s="52"/>
      <c r="R112" s="50"/>
      <c r="S112" s="51"/>
      <c r="T112" s="51"/>
      <c r="U112" s="51"/>
      <c r="V112" s="51"/>
      <c r="W112" s="51"/>
      <c r="X112" s="51"/>
      <c r="Y112" s="51"/>
      <c r="Z112" s="51"/>
      <c r="AA112" s="51"/>
      <c r="AB112" s="51"/>
      <c r="AC112" s="51"/>
      <c r="AD112" s="51"/>
      <c r="AE112" s="51"/>
      <c r="AF112" s="51"/>
      <c r="AG112" s="51"/>
      <c r="AH112" s="52"/>
      <c r="AI112" s="50"/>
      <c r="AJ112" s="51"/>
      <c r="AK112" s="51"/>
      <c r="AL112" s="51"/>
      <c r="AM112" s="51"/>
      <c r="AN112" s="51"/>
      <c r="AO112" s="51"/>
      <c r="AP112" s="51"/>
      <c r="AQ112" s="51"/>
      <c r="AR112" s="51"/>
      <c r="AS112" s="51"/>
      <c r="AT112" s="51"/>
      <c r="AU112" s="51"/>
      <c r="AV112" s="51"/>
      <c r="AW112" s="51"/>
      <c r="AX112" s="51"/>
      <c r="AY112" s="52"/>
    </row>
    <row r="113" ht="12.75" customHeight="1">
      <c r="A113" s="50"/>
      <c r="B113" s="51"/>
      <c r="C113" s="51"/>
      <c r="D113" s="51"/>
      <c r="E113" s="51"/>
      <c r="F113" s="51"/>
      <c r="G113" s="51"/>
      <c r="H113" s="51"/>
      <c r="I113" s="51"/>
      <c r="J113" s="51"/>
      <c r="K113" s="51"/>
      <c r="L113" s="51"/>
      <c r="M113" s="51"/>
      <c r="N113" s="51"/>
      <c r="O113" s="51"/>
      <c r="P113" s="51"/>
      <c r="Q113" s="52"/>
      <c r="R113" s="50"/>
      <c r="S113" s="51"/>
      <c r="T113" s="51"/>
      <c r="U113" s="51"/>
      <c r="V113" s="51"/>
      <c r="W113" s="51"/>
      <c r="X113" s="51"/>
      <c r="Y113" s="51"/>
      <c r="Z113" s="51"/>
      <c r="AA113" s="51"/>
      <c r="AB113" s="51"/>
      <c r="AC113" s="51"/>
      <c r="AD113" s="51"/>
      <c r="AE113" s="51"/>
      <c r="AF113" s="51"/>
      <c r="AG113" s="51"/>
      <c r="AH113" s="52"/>
      <c r="AI113" s="50"/>
      <c r="AJ113" s="51"/>
      <c r="AK113" s="51"/>
      <c r="AL113" s="51"/>
      <c r="AM113" s="51"/>
      <c r="AN113" s="51"/>
      <c r="AO113" s="51"/>
      <c r="AP113" s="51"/>
      <c r="AQ113" s="51"/>
      <c r="AR113" s="51"/>
      <c r="AS113" s="51"/>
      <c r="AT113" s="51"/>
      <c r="AU113" s="51"/>
      <c r="AV113" s="51"/>
      <c r="AW113" s="51"/>
      <c r="AX113" s="51"/>
      <c r="AY113" s="52"/>
    </row>
    <row r="114" ht="12.75" customHeight="1">
      <c r="A114" s="50"/>
      <c r="B114" s="51"/>
      <c r="C114" s="51"/>
      <c r="D114" s="51"/>
      <c r="E114" s="51"/>
      <c r="F114" s="51"/>
      <c r="G114" s="51"/>
      <c r="H114" s="51"/>
      <c r="I114" s="51"/>
      <c r="J114" s="51"/>
      <c r="K114" s="51"/>
      <c r="L114" s="51"/>
      <c r="M114" s="51"/>
      <c r="N114" s="51"/>
      <c r="O114" s="51"/>
      <c r="P114" s="51"/>
      <c r="Q114" s="52"/>
      <c r="R114" s="50"/>
      <c r="S114" s="51"/>
      <c r="T114" s="51"/>
      <c r="U114" s="51"/>
      <c r="V114" s="51"/>
      <c r="W114" s="51"/>
      <c r="X114" s="51"/>
      <c r="Y114" s="51"/>
      <c r="Z114" s="51"/>
      <c r="AA114" s="51"/>
      <c r="AB114" s="51"/>
      <c r="AC114" s="51"/>
      <c r="AD114" s="51"/>
      <c r="AE114" s="51"/>
      <c r="AF114" s="51"/>
      <c r="AG114" s="51"/>
      <c r="AH114" s="52"/>
      <c r="AI114" s="50"/>
      <c r="AJ114" s="51"/>
      <c r="AK114" s="51"/>
      <c r="AL114" s="51"/>
      <c r="AM114" s="51"/>
      <c r="AN114" s="51"/>
      <c r="AO114" s="51"/>
      <c r="AP114" s="51"/>
      <c r="AQ114" s="51"/>
      <c r="AR114" s="51"/>
      <c r="AS114" s="51"/>
      <c r="AT114" s="51"/>
      <c r="AU114" s="51"/>
      <c r="AV114" s="51"/>
      <c r="AW114" s="51"/>
      <c r="AX114" s="51"/>
      <c r="AY114" s="52"/>
    </row>
    <row r="115" ht="12.75" customHeight="1">
      <c r="A115" s="50"/>
      <c r="B115" s="51"/>
      <c r="C115" s="51"/>
      <c r="D115" s="51"/>
      <c r="E115" s="51"/>
      <c r="F115" s="51"/>
      <c r="G115" s="51"/>
      <c r="H115" s="51"/>
      <c r="I115" s="51"/>
      <c r="J115" s="51"/>
      <c r="K115" s="51"/>
      <c r="L115" s="51"/>
      <c r="M115" s="51"/>
      <c r="N115" s="51"/>
      <c r="O115" s="51"/>
      <c r="P115" s="51"/>
      <c r="Q115" s="52"/>
      <c r="R115" s="50"/>
      <c r="S115" s="51"/>
      <c r="T115" s="51"/>
      <c r="U115" s="51"/>
      <c r="V115" s="51"/>
      <c r="W115" s="51"/>
      <c r="X115" s="51"/>
      <c r="Y115" s="51"/>
      <c r="Z115" s="51"/>
      <c r="AA115" s="51"/>
      <c r="AB115" s="51"/>
      <c r="AC115" s="51"/>
      <c r="AD115" s="51"/>
      <c r="AE115" s="51"/>
      <c r="AF115" s="51"/>
      <c r="AG115" s="51"/>
      <c r="AH115" s="52"/>
      <c r="AI115" s="50"/>
      <c r="AJ115" s="51"/>
      <c r="AK115" s="51"/>
      <c r="AL115" s="51"/>
      <c r="AM115" s="51"/>
      <c r="AN115" s="51"/>
      <c r="AO115" s="51"/>
      <c r="AP115" s="51"/>
      <c r="AQ115" s="51"/>
      <c r="AR115" s="51"/>
      <c r="AS115" s="51"/>
      <c r="AT115" s="51"/>
      <c r="AU115" s="51"/>
      <c r="AV115" s="51"/>
      <c r="AW115" s="51"/>
      <c r="AX115" s="51"/>
      <c r="AY115" s="52"/>
    </row>
    <row r="116" ht="12.75" customHeight="1">
      <c r="A116" s="55"/>
      <c r="B116" s="56"/>
      <c r="C116" s="56"/>
      <c r="D116" s="56"/>
      <c r="E116" s="56"/>
      <c r="F116" s="56"/>
      <c r="G116" s="56"/>
      <c r="H116" s="56"/>
      <c r="I116" s="56"/>
      <c r="J116" s="56"/>
      <c r="K116" s="56"/>
      <c r="L116" s="56"/>
      <c r="M116" s="56"/>
      <c r="N116" s="56"/>
      <c r="O116" s="56"/>
      <c r="P116" s="56"/>
      <c r="Q116" s="57"/>
      <c r="R116" s="55"/>
      <c r="S116" s="56"/>
      <c r="T116" s="56"/>
      <c r="U116" s="56"/>
      <c r="V116" s="56"/>
      <c r="W116" s="56"/>
      <c r="X116" s="56"/>
      <c r="Y116" s="56"/>
      <c r="Z116" s="56"/>
      <c r="AA116" s="56"/>
      <c r="AB116" s="56"/>
      <c r="AC116" s="56"/>
      <c r="AD116" s="56"/>
      <c r="AE116" s="56"/>
      <c r="AF116" s="56"/>
      <c r="AG116" s="56"/>
      <c r="AH116" s="57"/>
      <c r="AI116" s="55"/>
      <c r="AJ116" s="56"/>
      <c r="AK116" s="56"/>
      <c r="AL116" s="56"/>
      <c r="AM116" s="56"/>
      <c r="AN116" s="56"/>
      <c r="AO116" s="56"/>
      <c r="AP116" s="56"/>
      <c r="AQ116" s="56"/>
      <c r="AR116" s="56"/>
      <c r="AS116" s="56"/>
      <c r="AT116" s="56"/>
      <c r="AU116" s="56"/>
      <c r="AV116" s="56"/>
      <c r="AW116" s="56"/>
      <c r="AX116" s="56"/>
      <c r="AY116" s="57"/>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S7:AE8"/>
    <mergeCell ref="A12:Q12"/>
    <mergeCell ref="R12:AH12"/>
    <mergeCell ref="AI12:AY12"/>
    <mergeCell ref="A1:Q1"/>
    <mergeCell ref="S2:AE3"/>
    <mergeCell ref="AF2:AG2"/>
    <mergeCell ref="D3:I3"/>
    <mergeCell ref="N3:Q3"/>
    <mergeCell ref="S4:AE4"/>
    <mergeCell ref="AF6:AG6"/>
  </mergeCells>
  <dataValidations>
    <dataValidation type="list" allowBlank="1" showErrorMessage="1" sqref="AF2 AF6">
      <formula1>"Yes,No"</formula1>
    </dataValidation>
  </dataValidations>
  <hyperlinks>
    <hyperlink display="Link to guidance notes" location="'EV5.5.8 Guidance Notes'!A1" ref="M9"/>
    <hyperlink display="BACK to COVER SHEET" location="'Cover Sheet'!A1" ref="M10"/>
  </hyperlinks>
  <printOptions/>
  <pageMargins bottom="0.787401575" footer="0.0" header="0.0" left="0.7" right="0.7" top="0.787401575"/>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66"/>
    <pageSetUpPr/>
  </sheetPr>
  <sheetViews>
    <sheetView workbookViewId="0"/>
  </sheetViews>
  <sheetFormatPr customHeight="1" defaultColWidth="14.43" defaultRowHeight="15.0"/>
  <cols>
    <col customWidth="1" min="1" max="34" width="5.0"/>
  </cols>
  <sheetData>
    <row r="1" ht="12.75" customHeight="1">
      <c r="A1" s="113" t="str">
        <f>CONCATENATE(Read_Me!A1," FS ASES ",Read_Me!B1," - Cell fixation")</f>
        <v>2025 FS ASES V1.1 - Cell fixation</v>
      </c>
      <c r="B1" s="114"/>
      <c r="C1" s="114"/>
      <c r="D1" s="114"/>
      <c r="E1" s="114"/>
      <c r="F1" s="114"/>
      <c r="G1" s="114"/>
      <c r="H1" s="114"/>
      <c r="I1" s="114"/>
      <c r="J1" s="114"/>
      <c r="K1" s="114"/>
      <c r="L1" s="114"/>
      <c r="M1" s="114"/>
      <c r="N1" s="114"/>
      <c r="O1" s="114"/>
      <c r="P1" s="114"/>
      <c r="Q1" s="115"/>
      <c r="R1" s="46"/>
      <c r="S1" s="47"/>
      <c r="T1" s="47"/>
      <c r="U1" s="47"/>
      <c r="V1" s="47"/>
      <c r="W1" s="47"/>
      <c r="X1" s="47"/>
      <c r="Y1" s="47"/>
      <c r="Z1" s="47"/>
      <c r="AA1" s="47"/>
      <c r="AB1" s="47"/>
      <c r="AC1" s="47"/>
      <c r="AD1" s="47"/>
      <c r="AE1" s="47"/>
      <c r="AF1" s="47"/>
      <c r="AG1" s="47"/>
      <c r="AH1" s="48"/>
    </row>
    <row r="2" ht="12.75" customHeight="1">
      <c r="A2" s="117"/>
      <c r="B2" s="2"/>
      <c r="C2" s="2"/>
      <c r="D2" s="2"/>
      <c r="E2" s="2"/>
      <c r="F2" s="2"/>
      <c r="G2" s="2"/>
      <c r="H2" s="2"/>
      <c r="I2" s="2"/>
      <c r="J2" s="2"/>
      <c r="K2" s="2"/>
      <c r="L2" s="2"/>
      <c r="M2" s="2"/>
      <c r="N2" s="2"/>
      <c r="O2" s="2"/>
      <c r="P2" s="2"/>
      <c r="Q2" s="2"/>
      <c r="R2" s="50"/>
      <c r="S2" s="51"/>
      <c r="T2" s="51"/>
      <c r="U2" s="51"/>
      <c r="V2" s="51"/>
      <c r="W2" s="51"/>
      <c r="X2" s="51"/>
      <c r="Y2" s="51"/>
      <c r="Z2" s="51"/>
      <c r="AA2" s="51"/>
      <c r="AB2" s="51"/>
      <c r="AC2" s="51"/>
      <c r="AD2" s="51"/>
      <c r="AE2" s="51"/>
      <c r="AF2" s="51"/>
      <c r="AG2" s="51"/>
      <c r="AH2" s="52"/>
    </row>
    <row r="3" ht="12.75" customHeight="1">
      <c r="A3" s="117" t="s">
        <v>32</v>
      </c>
      <c r="B3" s="2"/>
      <c r="C3" s="2"/>
      <c r="D3" s="118" t="str">
        <f>IF('Cover Sheet'!D15:J15&gt;0,'Cover Sheet'!D15:J15,"")</f>
        <v>École Centrale de Lyon</v>
      </c>
      <c r="E3" s="119"/>
      <c r="F3" s="119"/>
      <c r="G3" s="119"/>
      <c r="H3" s="119"/>
      <c r="I3" s="120"/>
      <c r="J3" s="2" t="s">
        <v>34</v>
      </c>
      <c r="K3" s="2"/>
      <c r="L3" s="2"/>
      <c r="M3" s="2"/>
      <c r="N3" s="118" t="str">
        <f>IF('Cover Sheet'!O15&gt;0,'Cover Sheet'!O15,"")</f>
        <v>81, FSCH/FSS/FSF</v>
      </c>
      <c r="O3" s="119"/>
      <c r="P3" s="119"/>
      <c r="Q3" s="120"/>
      <c r="R3" s="50"/>
      <c r="S3" s="51"/>
      <c r="T3" s="51"/>
      <c r="U3" s="51"/>
      <c r="V3" s="51"/>
      <c r="W3" s="51"/>
      <c r="X3" s="51"/>
      <c r="Y3" s="51"/>
      <c r="Z3" s="51"/>
      <c r="AA3" s="51"/>
      <c r="AB3" s="51"/>
      <c r="AC3" s="51"/>
      <c r="AD3" s="51"/>
      <c r="AE3" s="51"/>
      <c r="AF3" s="51"/>
      <c r="AG3" s="51"/>
      <c r="AH3" s="52"/>
    </row>
    <row r="4" ht="12.75" customHeight="1">
      <c r="A4" s="117"/>
      <c r="B4" s="2"/>
      <c r="C4" s="2"/>
      <c r="D4" s="2"/>
      <c r="E4" s="2"/>
      <c r="F4" s="2"/>
      <c r="G4" s="2"/>
      <c r="H4" s="2"/>
      <c r="I4" s="2"/>
      <c r="J4" s="2"/>
      <c r="K4" s="2"/>
      <c r="L4" s="2"/>
      <c r="M4" s="2"/>
      <c r="N4" s="2"/>
      <c r="O4" s="2"/>
      <c r="P4" s="2"/>
      <c r="Q4" s="2"/>
      <c r="R4" s="50"/>
      <c r="S4" s="51"/>
      <c r="T4" s="51"/>
      <c r="U4" s="51"/>
      <c r="V4" s="51"/>
      <c r="W4" s="51"/>
      <c r="X4" s="51"/>
      <c r="Y4" s="51"/>
      <c r="Z4" s="51"/>
      <c r="AA4" s="51"/>
      <c r="AB4" s="51"/>
      <c r="AC4" s="51"/>
      <c r="AD4" s="51"/>
      <c r="AE4" s="51"/>
      <c r="AF4" s="51"/>
      <c r="AG4" s="51"/>
      <c r="AH4" s="52"/>
    </row>
    <row r="5" ht="12.75" customHeight="1">
      <c r="A5" s="405"/>
      <c r="B5" s="406"/>
      <c r="C5" s="406"/>
      <c r="D5" s="406"/>
      <c r="E5" s="406"/>
      <c r="F5" s="406"/>
      <c r="G5" s="406"/>
      <c r="H5" s="419"/>
      <c r="I5" s="406"/>
      <c r="J5" s="406"/>
      <c r="K5" s="406"/>
      <c r="L5" s="420"/>
      <c r="M5" s="420"/>
      <c r="N5" s="406"/>
      <c r="O5" s="406"/>
      <c r="P5" s="406"/>
      <c r="Q5" s="407"/>
      <c r="R5" s="51"/>
      <c r="S5" s="51"/>
      <c r="T5" s="51"/>
      <c r="U5" s="51"/>
      <c r="V5" s="51"/>
      <c r="W5" s="51"/>
      <c r="X5" s="51"/>
      <c r="Y5" s="51"/>
      <c r="Z5" s="51"/>
      <c r="AA5" s="51"/>
      <c r="AB5" s="51"/>
      <c r="AC5" s="51"/>
      <c r="AD5" s="51"/>
      <c r="AE5" s="51"/>
      <c r="AF5" s="51"/>
      <c r="AG5" s="51"/>
      <c r="AH5" s="52"/>
    </row>
    <row r="6" ht="12.75" customHeight="1">
      <c r="A6" s="117"/>
      <c r="B6" s="28" t="s">
        <v>381</v>
      </c>
      <c r="C6" s="2"/>
      <c r="D6" s="2"/>
      <c r="E6" s="2"/>
      <c r="F6" s="2"/>
      <c r="G6" s="2"/>
      <c r="H6" s="421"/>
      <c r="I6" s="2"/>
      <c r="J6" s="2"/>
      <c r="K6" s="2"/>
      <c r="L6" s="422"/>
      <c r="M6" s="422"/>
      <c r="N6" s="2"/>
      <c r="O6" s="2"/>
      <c r="P6" s="2"/>
      <c r="Q6" s="40"/>
      <c r="R6" s="51"/>
      <c r="S6" s="51"/>
      <c r="T6" s="51"/>
      <c r="U6" s="51"/>
      <c r="V6" s="51"/>
      <c r="W6" s="51"/>
      <c r="X6" s="51"/>
      <c r="Y6" s="51"/>
      <c r="Z6" s="51"/>
      <c r="AA6" s="51"/>
      <c r="AB6" s="51"/>
      <c r="AC6" s="51"/>
      <c r="AD6" s="51"/>
      <c r="AE6" s="51"/>
      <c r="AF6" s="51"/>
      <c r="AG6" s="51"/>
      <c r="AH6" s="52"/>
    </row>
    <row r="7" ht="12.75" customHeight="1">
      <c r="A7" s="423"/>
      <c r="B7" s="2"/>
      <c r="C7" s="2"/>
      <c r="D7" s="2"/>
      <c r="E7" s="2"/>
      <c r="F7" s="2"/>
      <c r="G7" s="2"/>
      <c r="H7" s="421"/>
      <c r="I7" s="2"/>
      <c r="J7" s="2"/>
      <c r="K7" s="2"/>
      <c r="L7" s="422"/>
      <c r="M7" s="422"/>
      <c r="N7" s="2"/>
      <c r="O7" s="2"/>
      <c r="P7" s="2"/>
      <c r="Q7" s="40"/>
      <c r="R7" s="51"/>
      <c r="S7" s="51"/>
      <c r="T7" s="51"/>
      <c r="U7" s="51"/>
      <c r="V7" s="51"/>
      <c r="W7" s="51"/>
      <c r="X7" s="51"/>
      <c r="Y7" s="51"/>
      <c r="Z7" s="51"/>
      <c r="AA7" s="51"/>
      <c r="AB7" s="51"/>
      <c r="AC7" s="51"/>
      <c r="AD7" s="51"/>
      <c r="AE7" s="51"/>
      <c r="AF7" s="51"/>
      <c r="AG7" s="51"/>
      <c r="AH7" s="52"/>
    </row>
    <row r="8" ht="12.75" customHeight="1">
      <c r="A8" s="117"/>
      <c r="B8" s="399"/>
      <c r="C8" s="2"/>
      <c r="D8" s="2"/>
      <c r="E8" s="2"/>
      <c r="F8" s="2"/>
      <c r="G8" s="2"/>
      <c r="H8" s="421"/>
      <c r="I8" s="2"/>
      <c r="J8" s="2"/>
      <c r="K8" s="2"/>
      <c r="L8" s="422"/>
      <c r="M8" s="424"/>
      <c r="N8" s="2"/>
      <c r="O8" s="2"/>
      <c r="P8" s="2"/>
      <c r="Q8" s="40"/>
      <c r="R8" s="51"/>
      <c r="S8" s="51"/>
      <c r="T8" s="51"/>
      <c r="U8" s="51"/>
      <c r="V8" s="51"/>
      <c r="W8" s="51"/>
      <c r="X8" s="51"/>
      <c r="Y8" s="51"/>
      <c r="Z8" s="51"/>
      <c r="AA8" s="51"/>
      <c r="AB8" s="51"/>
      <c r="AC8" s="51"/>
      <c r="AD8" s="51"/>
      <c r="AE8" s="51"/>
      <c r="AF8" s="51"/>
      <c r="AG8" s="51"/>
      <c r="AH8" s="52"/>
    </row>
    <row r="9" ht="12.75" customHeight="1">
      <c r="A9" s="117"/>
      <c r="B9" s="399" t="s">
        <v>382</v>
      </c>
      <c r="C9" s="2"/>
      <c r="D9" s="2"/>
      <c r="E9" s="2"/>
      <c r="F9" s="2"/>
      <c r="G9" s="2"/>
      <c r="H9" s="421"/>
      <c r="I9" s="2"/>
      <c r="J9" s="2"/>
      <c r="K9" s="2"/>
      <c r="L9" s="422"/>
      <c r="M9" s="425"/>
      <c r="N9" s="2"/>
      <c r="O9" s="2"/>
      <c r="P9" s="2"/>
      <c r="Q9" s="40"/>
      <c r="R9" s="51"/>
      <c r="S9" s="51"/>
      <c r="T9" s="51"/>
      <c r="U9" s="51"/>
      <c r="V9" s="51"/>
      <c r="W9" s="51"/>
      <c r="X9" s="51"/>
      <c r="Y9" s="51"/>
      <c r="Z9" s="51"/>
      <c r="AA9" s="51"/>
      <c r="AB9" s="51"/>
      <c r="AC9" s="51"/>
      <c r="AD9" s="51"/>
      <c r="AE9" s="51"/>
      <c r="AF9" s="51"/>
      <c r="AG9" s="51"/>
      <c r="AH9" s="52"/>
    </row>
    <row r="10" ht="12.75" customHeight="1">
      <c r="A10" s="426"/>
      <c r="B10" s="399" t="s">
        <v>92</v>
      </c>
      <c r="C10" s="427"/>
      <c r="D10" s="427"/>
      <c r="E10" s="427"/>
      <c r="F10" s="427"/>
      <c r="G10" s="427"/>
      <c r="H10" s="427"/>
      <c r="I10" s="427"/>
      <c r="J10" s="427"/>
      <c r="K10" s="427"/>
      <c r="L10" s="427"/>
      <c r="M10" s="424" t="s">
        <v>92</v>
      </c>
      <c r="N10" s="428"/>
      <c r="O10" s="428"/>
      <c r="P10" s="428"/>
      <c r="Q10" s="429"/>
      <c r="R10" s="51"/>
      <c r="S10" s="51"/>
      <c r="T10" s="51"/>
      <c r="U10" s="51"/>
      <c r="V10" s="51"/>
      <c r="W10" s="51"/>
      <c r="X10" s="51"/>
      <c r="Y10" s="51"/>
      <c r="Z10" s="51"/>
      <c r="AA10" s="51"/>
      <c r="AB10" s="51"/>
      <c r="AC10" s="51"/>
      <c r="AD10" s="51"/>
      <c r="AE10" s="51"/>
      <c r="AF10" s="51"/>
      <c r="AG10" s="51"/>
      <c r="AH10" s="52"/>
    </row>
    <row r="11" ht="12.75" customHeight="1">
      <c r="A11" s="430"/>
      <c r="B11" s="431"/>
      <c r="C11" s="431"/>
      <c r="D11" s="431"/>
      <c r="E11" s="431"/>
      <c r="F11" s="431"/>
      <c r="G11" s="431"/>
      <c r="H11" s="431"/>
      <c r="I11" s="431"/>
      <c r="J11" s="431"/>
      <c r="K11" s="431"/>
      <c r="L11" s="431"/>
      <c r="M11" s="432"/>
      <c r="N11" s="432"/>
      <c r="O11" s="431"/>
      <c r="P11" s="30"/>
      <c r="Q11" s="415"/>
      <c r="R11" s="51"/>
      <c r="S11" s="51"/>
      <c r="T11" s="51"/>
      <c r="U11" s="51"/>
      <c r="V11" s="51"/>
      <c r="W11" s="51"/>
      <c r="X11" s="51"/>
      <c r="Y11" s="51"/>
      <c r="Z11" s="51"/>
      <c r="AA11" s="51"/>
      <c r="AB11" s="51"/>
      <c r="AC11" s="51"/>
      <c r="AD11" s="51"/>
      <c r="AE11" s="51"/>
      <c r="AF11" s="51"/>
      <c r="AG11" s="51"/>
      <c r="AH11" s="52"/>
    </row>
    <row r="12" ht="12.75" customHeight="1">
      <c r="A12" s="39" t="s">
        <v>383</v>
      </c>
      <c r="B12" s="30"/>
      <c r="C12" s="30"/>
      <c r="D12" s="30"/>
      <c r="E12" s="30"/>
      <c r="F12" s="30"/>
      <c r="G12" s="30"/>
      <c r="H12" s="30"/>
      <c r="I12" s="30"/>
      <c r="J12" s="30"/>
      <c r="K12" s="30"/>
      <c r="L12" s="30"/>
      <c r="M12" s="433" t="s">
        <v>384</v>
      </c>
      <c r="N12" s="119"/>
      <c r="O12" s="119"/>
      <c r="P12" s="119"/>
      <c r="Q12" s="120"/>
      <c r="R12" s="50"/>
      <c r="S12" s="51"/>
      <c r="T12" s="51"/>
      <c r="U12" s="51"/>
      <c r="V12" s="51"/>
      <c r="W12" s="51"/>
      <c r="X12" s="51"/>
      <c r="Y12" s="51"/>
      <c r="Z12" s="51"/>
      <c r="AA12" s="51"/>
      <c r="AB12" s="51"/>
      <c r="AC12" s="51"/>
      <c r="AD12" s="51"/>
      <c r="AE12" s="51"/>
      <c r="AF12" s="51"/>
      <c r="AG12" s="51"/>
      <c r="AH12" s="52"/>
    </row>
    <row r="13" ht="12.75" customHeight="1">
      <c r="A13" s="411" t="s">
        <v>385</v>
      </c>
      <c r="B13" s="412"/>
      <c r="C13" s="412"/>
      <c r="D13" s="412"/>
      <c r="E13" s="412"/>
      <c r="F13" s="412"/>
      <c r="G13" s="412"/>
      <c r="H13" s="412"/>
      <c r="I13" s="412"/>
      <c r="J13" s="412"/>
      <c r="K13" s="412"/>
      <c r="L13" s="412"/>
      <c r="M13" s="434" t="s">
        <v>386</v>
      </c>
      <c r="N13" s="43"/>
      <c r="O13" s="43"/>
      <c r="P13" s="43"/>
      <c r="Q13" s="435"/>
      <c r="R13" s="50"/>
      <c r="S13" s="51"/>
      <c r="T13" s="51"/>
      <c r="U13" s="51"/>
      <c r="V13" s="51"/>
      <c r="W13" s="51"/>
      <c r="X13" s="51"/>
      <c r="Y13" s="51"/>
      <c r="Z13" s="51"/>
      <c r="AA13" s="51"/>
      <c r="AB13" s="51"/>
      <c r="AC13" s="51"/>
      <c r="AD13" s="51"/>
      <c r="AE13" s="51"/>
      <c r="AF13" s="51"/>
      <c r="AG13" s="51"/>
      <c r="AH13" s="52"/>
    </row>
    <row r="14" ht="12.75" customHeight="1">
      <c r="A14" s="405" t="s">
        <v>387</v>
      </c>
      <c r="B14" s="406"/>
      <c r="C14" s="406"/>
      <c r="D14" s="406"/>
      <c r="E14" s="406"/>
      <c r="F14" s="406"/>
      <c r="G14" s="406"/>
      <c r="H14" s="406"/>
      <c r="I14" s="406"/>
      <c r="J14" s="406"/>
      <c r="K14" s="406"/>
      <c r="L14" s="406"/>
      <c r="M14" s="436"/>
      <c r="N14" s="272"/>
      <c r="O14" s="272"/>
      <c r="P14" s="272"/>
      <c r="Q14" s="337"/>
      <c r="R14" s="50"/>
      <c r="S14" s="51"/>
      <c r="T14" s="51"/>
      <c r="U14" s="51"/>
      <c r="V14" s="51"/>
      <c r="W14" s="51"/>
      <c r="X14" s="51"/>
      <c r="Y14" s="51"/>
      <c r="Z14" s="51"/>
      <c r="AA14" s="51"/>
      <c r="AB14" s="51"/>
      <c r="AC14" s="51"/>
      <c r="AD14" s="51"/>
      <c r="AE14" s="51"/>
      <c r="AF14" s="51"/>
      <c r="AG14" s="51"/>
      <c r="AH14" s="52"/>
    </row>
    <row r="15" ht="12.75" customHeight="1">
      <c r="A15" s="46"/>
      <c r="B15" s="47"/>
      <c r="C15" s="47"/>
      <c r="D15" s="47"/>
      <c r="E15" s="47"/>
      <c r="F15" s="47"/>
      <c r="G15" s="47"/>
      <c r="H15" s="47"/>
      <c r="I15" s="47"/>
      <c r="J15" s="47"/>
      <c r="K15" s="47"/>
      <c r="L15" s="47"/>
      <c r="M15" s="47"/>
      <c r="N15" s="47"/>
      <c r="O15" s="47"/>
      <c r="P15" s="47"/>
      <c r="Q15" s="47"/>
      <c r="R15" s="50"/>
      <c r="S15" s="51"/>
      <c r="T15" s="51"/>
      <c r="U15" s="51"/>
      <c r="V15" s="51"/>
      <c r="W15" s="51"/>
      <c r="X15" s="51"/>
      <c r="Y15" s="51"/>
      <c r="Z15" s="51"/>
      <c r="AA15" s="51"/>
      <c r="AB15" s="51"/>
      <c r="AC15" s="51"/>
      <c r="AD15" s="51"/>
      <c r="AE15" s="51"/>
      <c r="AF15" s="51"/>
      <c r="AG15" s="51"/>
      <c r="AH15" s="52"/>
    </row>
    <row r="16" ht="12.75" customHeight="1">
      <c r="A16" s="51"/>
      <c r="B16" s="437" t="s">
        <v>388</v>
      </c>
      <c r="C16" s="51"/>
      <c r="D16" s="51"/>
      <c r="E16" s="51"/>
      <c r="F16" s="51"/>
      <c r="G16" s="51"/>
      <c r="H16" s="51"/>
      <c r="I16" s="51"/>
      <c r="J16" s="51"/>
      <c r="K16" s="51"/>
      <c r="L16" s="51"/>
      <c r="M16" s="51"/>
      <c r="N16" s="51"/>
      <c r="O16" s="51"/>
      <c r="P16" s="51"/>
      <c r="Q16" s="51"/>
      <c r="R16" s="50"/>
      <c r="S16" s="51"/>
      <c r="T16" s="51"/>
      <c r="U16" s="51"/>
      <c r="V16" s="51"/>
      <c r="W16" s="51"/>
      <c r="X16" s="51"/>
      <c r="Y16" s="51"/>
      <c r="Z16" s="51"/>
      <c r="AA16" s="51"/>
      <c r="AB16" s="51"/>
      <c r="AC16" s="51"/>
      <c r="AD16" s="51"/>
      <c r="AE16" s="51"/>
      <c r="AF16" s="51"/>
      <c r="AG16" s="51"/>
      <c r="AH16" s="52"/>
    </row>
    <row r="17" ht="12.75" customHeight="1">
      <c r="A17" s="51"/>
      <c r="B17" s="51" t="s">
        <v>389</v>
      </c>
      <c r="C17" s="51"/>
      <c r="D17" s="51"/>
      <c r="E17" s="51"/>
      <c r="F17" s="51"/>
      <c r="G17" s="51"/>
      <c r="H17" s="51"/>
      <c r="I17" s="51"/>
      <c r="J17" s="51"/>
      <c r="K17" s="51"/>
      <c r="L17" s="51"/>
      <c r="M17" s="51"/>
      <c r="N17" s="51"/>
      <c r="O17" s="51"/>
      <c r="P17" s="51"/>
      <c r="Q17" s="51"/>
      <c r="R17" s="50"/>
      <c r="S17" s="51"/>
      <c r="T17" s="51"/>
      <c r="U17" s="51"/>
      <c r="V17" s="51"/>
      <c r="W17" s="51"/>
      <c r="X17" s="51"/>
      <c r="Y17" s="51"/>
      <c r="Z17" s="51"/>
      <c r="AA17" s="51"/>
      <c r="AB17" s="51"/>
      <c r="AC17" s="51"/>
      <c r="AD17" s="51"/>
      <c r="AE17" s="51"/>
      <c r="AF17" s="51"/>
      <c r="AG17" s="51"/>
      <c r="AH17" s="52"/>
    </row>
    <row r="18" ht="12.75" customHeight="1">
      <c r="A18" s="51"/>
      <c r="B18" s="51"/>
      <c r="C18" s="51"/>
      <c r="D18" s="51"/>
      <c r="E18" s="51"/>
      <c r="F18" s="51"/>
      <c r="G18" s="51"/>
      <c r="H18" s="51"/>
      <c r="I18" s="51"/>
      <c r="J18" s="51"/>
      <c r="K18" s="51"/>
      <c r="L18" s="51"/>
      <c r="M18" s="51"/>
      <c r="N18" s="51"/>
      <c r="O18" s="51"/>
      <c r="P18" s="51"/>
      <c r="Q18" s="51"/>
      <c r="R18" s="50"/>
      <c r="S18" s="51"/>
      <c r="T18" s="51"/>
      <c r="U18" s="51"/>
      <c r="V18" s="51"/>
      <c r="W18" s="51"/>
      <c r="X18" s="51"/>
      <c r="Y18" s="51"/>
      <c r="Z18" s="51"/>
      <c r="AA18" s="51"/>
      <c r="AB18" s="51"/>
      <c r="AC18" s="51"/>
      <c r="AD18" s="51"/>
      <c r="AE18" s="51"/>
      <c r="AF18" s="51"/>
      <c r="AG18" s="51"/>
      <c r="AH18" s="52"/>
    </row>
    <row r="19" ht="12.75" customHeight="1">
      <c r="A19" s="51"/>
      <c r="B19" s="51" t="s">
        <v>390</v>
      </c>
      <c r="C19" s="51"/>
      <c r="D19" s="51"/>
      <c r="E19" s="51"/>
      <c r="F19" s="51"/>
      <c r="G19" s="51"/>
      <c r="H19" s="51"/>
      <c r="I19" s="51"/>
      <c r="J19" s="51"/>
      <c r="K19" s="51"/>
      <c r="L19" s="51"/>
      <c r="M19" s="51"/>
      <c r="N19" s="51"/>
      <c r="O19" s="51"/>
      <c r="P19" s="51"/>
      <c r="Q19" s="51"/>
      <c r="R19" s="50"/>
      <c r="S19" s="51"/>
      <c r="T19" s="51"/>
      <c r="U19" s="51"/>
      <c r="V19" s="51"/>
      <c r="W19" s="51"/>
      <c r="X19" s="51"/>
      <c r="Y19" s="51"/>
      <c r="Z19" s="51"/>
      <c r="AA19" s="51"/>
      <c r="AB19" s="51"/>
      <c r="AC19" s="51"/>
      <c r="AD19" s="51"/>
      <c r="AE19" s="51"/>
      <c r="AF19" s="51"/>
      <c r="AG19" s="51"/>
      <c r="AH19" s="52"/>
    </row>
    <row r="20" ht="12.75" customHeight="1">
      <c r="A20" s="51"/>
      <c r="B20" s="51"/>
      <c r="C20" s="51"/>
      <c r="D20" s="51"/>
      <c r="E20" s="51"/>
      <c r="F20" s="51"/>
      <c r="G20" s="51"/>
      <c r="H20" s="51"/>
      <c r="I20" s="51"/>
      <c r="J20" s="51"/>
      <c r="K20" s="51"/>
      <c r="L20" s="51"/>
      <c r="M20" s="51"/>
      <c r="N20" s="51"/>
      <c r="O20" s="51"/>
      <c r="P20" s="51"/>
      <c r="Q20" s="51"/>
      <c r="R20" s="50"/>
      <c r="S20" s="51"/>
      <c r="T20" s="51"/>
      <c r="U20" s="51"/>
      <c r="V20" s="51"/>
      <c r="W20" s="51"/>
      <c r="X20" s="51"/>
      <c r="Y20" s="51"/>
      <c r="Z20" s="51"/>
      <c r="AA20" s="51"/>
      <c r="AB20" s="51"/>
      <c r="AC20" s="51"/>
      <c r="AD20" s="51"/>
      <c r="AE20" s="51"/>
      <c r="AF20" s="51"/>
      <c r="AG20" s="51"/>
      <c r="AH20" s="52"/>
    </row>
    <row r="21" ht="12.75" customHeight="1">
      <c r="A21" s="51"/>
      <c r="B21" s="51" t="s">
        <v>391</v>
      </c>
      <c r="C21" s="51"/>
      <c r="D21" s="51"/>
      <c r="E21" s="51"/>
      <c r="F21" s="51"/>
      <c r="G21" s="51"/>
      <c r="H21" s="51"/>
      <c r="I21" s="51"/>
      <c r="J21" s="51"/>
      <c r="K21" s="51"/>
      <c r="L21" s="51"/>
      <c r="M21" s="51"/>
      <c r="N21" s="51"/>
      <c r="O21" s="51"/>
      <c r="P21" s="51"/>
      <c r="Q21" s="51"/>
      <c r="R21" s="50"/>
      <c r="S21" s="51"/>
      <c r="T21" s="51"/>
      <c r="U21" s="51"/>
      <c r="V21" s="51"/>
      <c r="W21" s="51"/>
      <c r="X21" s="51"/>
      <c r="Y21" s="51"/>
      <c r="Z21" s="51"/>
      <c r="AA21" s="51"/>
      <c r="AB21" s="51"/>
      <c r="AC21" s="51"/>
      <c r="AD21" s="51"/>
      <c r="AE21" s="51"/>
      <c r="AF21" s="51"/>
      <c r="AG21" s="51"/>
      <c r="AH21" s="52"/>
    </row>
    <row r="22" ht="12.75" customHeight="1">
      <c r="A22" s="51"/>
      <c r="B22" s="51" t="s">
        <v>392</v>
      </c>
      <c r="C22" s="51"/>
      <c r="D22" s="51"/>
      <c r="E22" s="51"/>
      <c r="F22" s="51"/>
      <c r="G22" s="51"/>
      <c r="H22" s="51"/>
      <c r="I22" s="51"/>
      <c r="J22" s="51"/>
      <c r="K22" s="51"/>
      <c r="L22" s="51"/>
      <c r="M22" s="51"/>
      <c r="N22" s="51"/>
      <c r="O22" s="51"/>
      <c r="P22" s="51"/>
      <c r="Q22" s="51"/>
      <c r="R22" s="50"/>
      <c r="S22" s="51"/>
      <c r="T22" s="51"/>
      <c r="U22" s="51"/>
      <c r="V22" s="51"/>
      <c r="W22" s="51"/>
      <c r="X22" s="51"/>
      <c r="Y22" s="51"/>
      <c r="Z22" s="51"/>
      <c r="AA22" s="51"/>
      <c r="AB22" s="51"/>
      <c r="AC22" s="51"/>
      <c r="AD22" s="51"/>
      <c r="AE22" s="51"/>
      <c r="AF22" s="51"/>
      <c r="AG22" s="51"/>
      <c r="AH22" s="52"/>
    </row>
    <row r="23" ht="12.75" customHeight="1">
      <c r="A23" s="51"/>
      <c r="B23" s="51"/>
      <c r="C23" s="51"/>
      <c r="D23" s="51"/>
      <c r="E23" s="51"/>
      <c r="F23" s="51"/>
      <c r="G23" s="51"/>
      <c r="H23" s="51"/>
      <c r="I23" s="51"/>
      <c r="J23" s="51"/>
      <c r="K23" s="51"/>
      <c r="L23" s="51"/>
      <c r="M23" s="51"/>
      <c r="N23" s="51"/>
      <c r="O23" s="51"/>
      <c r="P23" s="51"/>
      <c r="Q23" s="51"/>
      <c r="R23" s="50"/>
      <c r="S23" s="51"/>
      <c r="T23" s="51"/>
      <c r="U23" s="51"/>
      <c r="V23" s="51"/>
      <c r="W23" s="51"/>
      <c r="X23" s="51"/>
      <c r="Y23" s="51"/>
      <c r="Z23" s="51"/>
      <c r="AA23" s="51"/>
      <c r="AB23" s="51"/>
      <c r="AC23" s="51"/>
      <c r="AD23" s="51"/>
      <c r="AE23" s="51"/>
      <c r="AF23" s="51"/>
      <c r="AG23" s="51"/>
      <c r="AH23" s="52"/>
    </row>
    <row r="24" ht="12.75" customHeight="1">
      <c r="A24" s="50"/>
      <c r="B24" s="437" t="s">
        <v>393</v>
      </c>
      <c r="C24" s="51"/>
      <c r="D24" s="51"/>
      <c r="E24" s="51"/>
      <c r="F24" s="51"/>
      <c r="G24" s="51"/>
      <c r="H24" s="51"/>
      <c r="I24" s="51"/>
      <c r="J24" s="51"/>
      <c r="K24" s="51"/>
      <c r="L24" s="51"/>
      <c r="M24" s="51"/>
      <c r="N24" s="51"/>
      <c r="O24" s="51"/>
      <c r="P24" s="51"/>
      <c r="Q24" s="51"/>
      <c r="R24" s="50"/>
      <c r="S24" s="51"/>
      <c r="T24" s="51"/>
      <c r="U24" s="51"/>
      <c r="V24" s="51"/>
      <c r="W24" s="51"/>
      <c r="X24" s="51"/>
      <c r="Y24" s="51"/>
      <c r="Z24" s="51"/>
      <c r="AA24" s="51"/>
      <c r="AB24" s="51"/>
      <c r="AC24" s="51"/>
      <c r="AD24" s="51"/>
      <c r="AE24" s="51"/>
      <c r="AF24" s="51"/>
      <c r="AG24" s="51"/>
      <c r="AH24" s="52"/>
    </row>
    <row r="25" ht="12.75" customHeight="1">
      <c r="A25" s="50"/>
      <c r="B25" s="437" t="s">
        <v>394</v>
      </c>
      <c r="C25" s="51"/>
      <c r="D25" s="51"/>
      <c r="E25" s="51"/>
      <c r="F25" s="51"/>
      <c r="G25" s="51"/>
      <c r="H25" s="51"/>
      <c r="I25" s="51"/>
      <c r="J25" s="51"/>
      <c r="K25" s="51"/>
      <c r="L25" s="51"/>
      <c r="M25" s="51"/>
      <c r="N25" s="51"/>
      <c r="O25" s="51"/>
      <c r="P25" s="51"/>
      <c r="Q25" s="51"/>
      <c r="R25" s="50"/>
      <c r="S25" s="51"/>
      <c r="T25" s="51"/>
      <c r="U25" s="51"/>
      <c r="V25" s="51"/>
      <c r="W25" s="51"/>
      <c r="X25" s="51"/>
      <c r="Y25" s="51"/>
      <c r="Z25" s="51"/>
      <c r="AA25" s="51"/>
      <c r="AB25" s="51"/>
      <c r="AC25" s="51"/>
      <c r="AD25" s="51"/>
      <c r="AE25" s="51"/>
      <c r="AF25" s="51"/>
      <c r="AG25" s="51"/>
      <c r="AH25" s="52"/>
    </row>
    <row r="26" ht="12.75" customHeight="1">
      <c r="A26" s="50"/>
      <c r="B26" s="51"/>
      <c r="C26" s="51"/>
      <c r="D26" s="51"/>
      <c r="E26" s="51"/>
      <c r="F26" s="51"/>
      <c r="G26" s="51"/>
      <c r="H26" s="51"/>
      <c r="I26" s="51"/>
      <c r="J26" s="51"/>
      <c r="K26" s="51"/>
      <c r="L26" s="51"/>
      <c r="M26" s="51"/>
      <c r="N26" s="51"/>
      <c r="O26" s="51"/>
      <c r="P26" s="51"/>
      <c r="Q26" s="51"/>
      <c r="R26" s="50"/>
      <c r="S26" s="51"/>
      <c r="T26" s="51"/>
      <c r="U26" s="51"/>
      <c r="V26" s="51"/>
      <c r="W26" s="51"/>
      <c r="X26" s="51"/>
      <c r="Y26" s="51"/>
      <c r="Z26" s="51"/>
      <c r="AA26" s="51"/>
      <c r="AB26" s="51"/>
      <c r="AC26" s="51"/>
      <c r="AD26" s="51"/>
      <c r="AE26" s="51"/>
      <c r="AF26" s="51"/>
      <c r="AG26" s="51"/>
      <c r="AH26" s="52"/>
    </row>
    <row r="27" ht="12.75" customHeight="1">
      <c r="A27" s="50"/>
      <c r="B27" s="51" t="s">
        <v>395</v>
      </c>
      <c r="C27" s="51"/>
      <c r="D27" s="51"/>
      <c r="E27" s="51"/>
      <c r="F27" s="51"/>
      <c r="G27" s="51"/>
      <c r="H27" s="51"/>
      <c r="I27" s="51"/>
      <c r="J27" s="51"/>
      <c r="K27" s="51"/>
      <c r="L27" s="51"/>
      <c r="M27" s="51"/>
      <c r="N27" s="51"/>
      <c r="O27" s="51"/>
      <c r="P27" s="51"/>
      <c r="Q27" s="51"/>
      <c r="R27" s="50"/>
      <c r="S27" s="51"/>
      <c r="T27" s="51"/>
      <c r="U27" s="51"/>
      <c r="V27" s="51"/>
      <c r="W27" s="51"/>
      <c r="X27" s="51"/>
      <c r="Y27" s="51"/>
      <c r="Z27" s="51"/>
      <c r="AA27" s="51"/>
      <c r="AB27" s="51"/>
      <c r="AC27" s="51"/>
      <c r="AD27" s="51"/>
      <c r="AE27" s="51"/>
      <c r="AF27" s="51"/>
      <c r="AG27" s="51"/>
      <c r="AH27" s="52"/>
    </row>
    <row r="28" ht="12.75" customHeight="1">
      <c r="A28" s="50"/>
      <c r="B28" s="51" t="s">
        <v>396</v>
      </c>
      <c r="C28" s="51"/>
      <c r="D28" s="51"/>
      <c r="E28" s="51"/>
      <c r="F28" s="51"/>
      <c r="G28" s="51"/>
      <c r="H28" s="51"/>
      <c r="I28" s="51"/>
      <c r="J28" s="51"/>
      <c r="K28" s="51"/>
      <c r="L28" s="51"/>
      <c r="M28" s="51"/>
      <c r="N28" s="51"/>
      <c r="O28" s="51"/>
      <c r="P28" s="51"/>
      <c r="Q28" s="51"/>
      <c r="R28" s="50"/>
      <c r="S28" s="51"/>
      <c r="T28" s="51"/>
      <c r="U28" s="51"/>
      <c r="V28" s="51"/>
      <c r="W28" s="51"/>
      <c r="X28" s="51"/>
      <c r="Y28" s="51"/>
      <c r="Z28" s="51"/>
      <c r="AA28" s="51"/>
      <c r="AB28" s="51"/>
      <c r="AC28" s="51"/>
      <c r="AD28" s="51"/>
      <c r="AE28" s="51"/>
      <c r="AF28" s="51"/>
      <c r="AG28" s="51"/>
      <c r="AH28" s="52"/>
    </row>
    <row r="29" ht="12.75" customHeight="1">
      <c r="A29" s="50"/>
      <c r="B29" s="438" t="s">
        <v>397</v>
      </c>
      <c r="C29" s="51"/>
      <c r="D29" s="51"/>
      <c r="E29" s="51"/>
      <c r="F29" s="51"/>
      <c r="G29" s="51"/>
      <c r="H29" s="51"/>
      <c r="I29" s="51"/>
      <c r="J29" s="51"/>
      <c r="K29" s="51"/>
      <c r="L29" s="51"/>
      <c r="M29" s="51"/>
      <c r="N29" s="51"/>
      <c r="O29" s="51"/>
      <c r="P29" s="51"/>
      <c r="Q29" s="51"/>
      <c r="R29" s="50"/>
      <c r="S29" s="51"/>
      <c r="T29" s="51"/>
      <c r="U29" s="51"/>
      <c r="V29" s="51"/>
      <c r="W29" s="51"/>
      <c r="X29" s="51"/>
      <c r="Y29" s="51"/>
      <c r="Z29" s="51"/>
      <c r="AA29" s="51"/>
      <c r="AB29" s="51"/>
      <c r="AC29" s="51"/>
      <c r="AD29" s="51"/>
      <c r="AE29" s="51"/>
      <c r="AF29" s="51"/>
      <c r="AG29" s="51"/>
      <c r="AH29" s="52"/>
    </row>
    <row r="30" ht="12.75" customHeight="1">
      <c r="A30" s="51"/>
      <c r="B30" s="438" t="s">
        <v>398</v>
      </c>
      <c r="C30" s="51"/>
      <c r="D30" s="51"/>
      <c r="E30" s="51"/>
      <c r="F30" s="51"/>
      <c r="G30" s="51"/>
      <c r="H30" s="51"/>
      <c r="I30" s="51"/>
      <c r="J30" s="51"/>
      <c r="K30" s="51"/>
      <c r="L30" s="51"/>
      <c r="M30" s="51"/>
      <c r="N30" s="51"/>
      <c r="O30" s="51"/>
      <c r="P30" s="51"/>
      <c r="Q30" s="51"/>
      <c r="R30" s="50"/>
      <c r="S30" s="51"/>
      <c r="T30" s="51"/>
      <c r="U30" s="51"/>
      <c r="V30" s="51"/>
      <c r="W30" s="51"/>
      <c r="X30" s="51"/>
      <c r="Y30" s="51"/>
      <c r="Z30" s="51"/>
      <c r="AA30" s="51"/>
      <c r="AB30" s="51"/>
      <c r="AC30" s="51"/>
      <c r="AD30" s="51"/>
      <c r="AE30" s="51"/>
      <c r="AF30" s="51"/>
      <c r="AG30" s="51"/>
      <c r="AH30" s="52"/>
    </row>
    <row r="31" ht="12.75" customHeight="1">
      <c r="A31" s="51"/>
      <c r="B31" s="51"/>
      <c r="C31" s="51"/>
      <c r="D31" s="51"/>
      <c r="E31" s="51"/>
      <c r="F31" s="51"/>
      <c r="G31" s="51"/>
      <c r="H31" s="51"/>
      <c r="I31" s="51"/>
      <c r="J31" s="51"/>
      <c r="K31" s="51"/>
      <c r="L31" s="51"/>
      <c r="M31" s="51"/>
      <c r="N31" s="51"/>
      <c r="O31" s="51"/>
      <c r="P31" s="51"/>
      <c r="Q31" s="51"/>
      <c r="R31" s="50"/>
      <c r="S31" s="51"/>
      <c r="T31" s="51"/>
      <c r="U31" s="51"/>
      <c r="V31" s="51"/>
      <c r="W31" s="51"/>
      <c r="X31" s="51"/>
      <c r="Y31" s="51"/>
      <c r="Z31" s="51"/>
      <c r="AA31" s="51"/>
      <c r="AB31" s="51"/>
      <c r="AC31" s="51"/>
      <c r="AD31" s="51"/>
      <c r="AE31" s="51"/>
      <c r="AF31" s="51"/>
      <c r="AG31" s="51"/>
      <c r="AH31" s="52"/>
    </row>
    <row r="32" ht="12.75" customHeight="1">
      <c r="A32" s="51"/>
      <c r="B32" s="51"/>
      <c r="C32" s="51"/>
      <c r="D32" s="51"/>
      <c r="E32" s="51"/>
      <c r="F32" s="51"/>
      <c r="G32" s="51"/>
      <c r="H32" s="51"/>
      <c r="I32" s="51"/>
      <c r="J32" s="51"/>
      <c r="K32" s="51"/>
      <c r="L32" s="51"/>
      <c r="M32" s="51"/>
      <c r="N32" s="51"/>
      <c r="O32" s="51"/>
      <c r="P32" s="51"/>
      <c r="Q32" s="51"/>
      <c r="R32" s="50"/>
      <c r="S32" s="51"/>
      <c r="T32" s="51"/>
      <c r="U32" s="51"/>
      <c r="V32" s="51"/>
      <c r="W32" s="51"/>
      <c r="X32" s="51"/>
      <c r="Y32" s="51"/>
      <c r="Z32" s="51"/>
      <c r="AA32" s="51"/>
      <c r="AB32" s="51"/>
      <c r="AC32" s="51"/>
      <c r="AD32" s="51"/>
      <c r="AE32" s="51"/>
      <c r="AF32" s="51"/>
      <c r="AG32" s="51"/>
      <c r="AH32" s="52"/>
    </row>
    <row r="33" ht="12.75" customHeight="1">
      <c r="A33" s="51"/>
      <c r="B33" s="51"/>
      <c r="C33" s="51"/>
      <c r="D33" s="51"/>
      <c r="E33" s="51"/>
      <c r="F33" s="51"/>
      <c r="G33" s="51"/>
      <c r="H33" s="51"/>
      <c r="I33" s="51"/>
      <c r="J33" s="51"/>
      <c r="K33" s="51"/>
      <c r="L33" s="51"/>
      <c r="M33" s="51"/>
      <c r="N33" s="51"/>
      <c r="O33" s="51"/>
      <c r="P33" s="51"/>
      <c r="Q33" s="51"/>
      <c r="R33" s="50"/>
      <c r="S33" s="51"/>
      <c r="T33" s="51"/>
      <c r="U33" s="51"/>
      <c r="V33" s="51"/>
      <c r="W33" s="51"/>
      <c r="X33" s="51"/>
      <c r="Y33" s="51"/>
      <c r="Z33" s="51"/>
      <c r="AA33" s="51"/>
      <c r="AB33" s="51"/>
      <c r="AC33" s="51"/>
      <c r="AD33" s="51"/>
      <c r="AE33" s="51"/>
      <c r="AF33" s="51"/>
      <c r="AG33" s="51"/>
      <c r="AH33" s="52"/>
    </row>
    <row r="34" ht="12.75" customHeight="1">
      <c r="A34" s="51"/>
      <c r="B34" s="51"/>
      <c r="C34" s="51"/>
      <c r="D34" s="51"/>
      <c r="E34" s="51"/>
      <c r="F34" s="51"/>
      <c r="G34" s="51"/>
      <c r="H34" s="51"/>
      <c r="I34" s="51"/>
      <c r="J34" s="51"/>
      <c r="K34" s="51"/>
      <c r="L34" s="51"/>
      <c r="M34" s="51"/>
      <c r="N34" s="51"/>
      <c r="O34" s="51"/>
      <c r="P34" s="51"/>
      <c r="Q34" s="51"/>
      <c r="R34" s="50"/>
      <c r="S34" s="51"/>
      <c r="T34" s="51"/>
      <c r="U34" s="51"/>
      <c r="V34" s="51"/>
      <c r="W34" s="51"/>
      <c r="X34" s="51"/>
      <c r="Y34" s="51"/>
      <c r="Z34" s="51"/>
      <c r="AA34" s="51"/>
      <c r="AB34" s="51"/>
      <c r="AC34" s="51"/>
      <c r="AD34" s="51"/>
      <c r="AE34" s="51"/>
      <c r="AF34" s="51"/>
      <c r="AG34" s="51"/>
      <c r="AH34" s="52"/>
    </row>
    <row r="35" ht="12.75" customHeight="1">
      <c r="A35" s="51"/>
      <c r="B35" s="51"/>
      <c r="C35" s="51"/>
      <c r="D35" s="51"/>
      <c r="E35" s="51"/>
      <c r="F35" s="51"/>
      <c r="G35" s="51"/>
      <c r="H35" s="51"/>
      <c r="I35" s="51"/>
      <c r="J35" s="51"/>
      <c r="K35" s="51"/>
      <c r="L35" s="51"/>
      <c r="M35" s="51"/>
      <c r="N35" s="51"/>
      <c r="O35" s="51"/>
      <c r="P35" s="51"/>
      <c r="Q35" s="51"/>
      <c r="R35" s="50"/>
      <c r="S35" s="51"/>
      <c r="T35" s="51"/>
      <c r="U35" s="51"/>
      <c r="V35" s="51"/>
      <c r="W35" s="51"/>
      <c r="X35" s="51"/>
      <c r="Y35" s="51"/>
      <c r="Z35" s="51"/>
      <c r="AA35" s="51"/>
      <c r="AB35" s="51"/>
      <c r="AC35" s="51"/>
      <c r="AD35" s="51"/>
      <c r="AE35" s="51"/>
      <c r="AF35" s="51"/>
      <c r="AG35" s="51"/>
      <c r="AH35" s="52"/>
    </row>
    <row r="36" ht="12.75" customHeight="1">
      <c r="A36" s="51"/>
      <c r="B36" s="51"/>
      <c r="C36" s="51"/>
      <c r="D36" s="51"/>
      <c r="E36" s="51"/>
      <c r="F36" s="51"/>
      <c r="G36" s="51"/>
      <c r="H36" s="51"/>
      <c r="I36" s="51"/>
      <c r="J36" s="51"/>
      <c r="K36" s="51"/>
      <c r="L36" s="51"/>
      <c r="M36" s="51"/>
      <c r="N36" s="51"/>
      <c r="O36" s="51"/>
      <c r="P36" s="51"/>
      <c r="Q36" s="51"/>
      <c r="R36" s="50"/>
      <c r="S36" s="51"/>
      <c r="T36" s="51"/>
      <c r="U36" s="51"/>
      <c r="V36" s="51"/>
      <c r="W36" s="51"/>
      <c r="X36" s="51"/>
      <c r="Y36" s="51"/>
      <c r="Z36" s="51"/>
      <c r="AA36" s="51"/>
      <c r="AB36" s="51"/>
      <c r="AC36" s="51"/>
      <c r="AD36" s="51"/>
      <c r="AE36" s="51"/>
      <c r="AF36" s="51"/>
      <c r="AG36" s="51"/>
      <c r="AH36" s="52"/>
    </row>
    <row r="37" ht="12.75" customHeight="1">
      <c r="A37" s="51"/>
      <c r="B37" s="51"/>
      <c r="C37" s="51"/>
      <c r="D37" s="51"/>
      <c r="E37" s="51"/>
      <c r="F37" s="51"/>
      <c r="G37" s="51"/>
      <c r="H37" s="51"/>
      <c r="I37" s="51"/>
      <c r="J37" s="51"/>
      <c r="K37" s="51"/>
      <c r="L37" s="51"/>
      <c r="M37" s="51"/>
      <c r="N37" s="51"/>
      <c r="O37" s="51"/>
      <c r="P37" s="51"/>
      <c r="Q37" s="51"/>
      <c r="R37" s="50"/>
      <c r="S37" s="51"/>
      <c r="T37" s="51"/>
      <c r="U37" s="51"/>
      <c r="V37" s="51"/>
      <c r="W37" s="51"/>
      <c r="X37" s="51"/>
      <c r="Y37" s="51"/>
      <c r="Z37" s="51"/>
      <c r="AA37" s="51"/>
      <c r="AB37" s="51"/>
      <c r="AC37" s="51"/>
      <c r="AD37" s="51"/>
      <c r="AE37" s="51"/>
      <c r="AF37" s="51"/>
      <c r="AG37" s="51"/>
      <c r="AH37" s="52"/>
    </row>
    <row r="38" ht="12.75" customHeight="1">
      <c r="A38" s="51"/>
      <c r="B38" s="51"/>
      <c r="C38" s="51"/>
      <c r="D38" s="51"/>
      <c r="E38" s="51"/>
      <c r="F38" s="51"/>
      <c r="G38" s="51"/>
      <c r="H38" s="51"/>
      <c r="I38" s="51"/>
      <c r="J38" s="51"/>
      <c r="K38" s="51"/>
      <c r="L38" s="51"/>
      <c r="M38" s="51"/>
      <c r="N38" s="51"/>
      <c r="O38" s="51"/>
      <c r="P38" s="51"/>
      <c r="Q38" s="51"/>
      <c r="R38" s="50"/>
      <c r="S38" s="51"/>
      <c r="T38" s="51"/>
      <c r="U38" s="51"/>
      <c r="V38" s="51"/>
      <c r="W38" s="51"/>
      <c r="X38" s="51"/>
      <c r="Y38" s="51"/>
      <c r="Z38" s="51"/>
      <c r="AA38" s="51"/>
      <c r="AB38" s="51"/>
      <c r="AC38" s="51"/>
      <c r="AD38" s="51"/>
      <c r="AE38" s="51"/>
      <c r="AF38" s="51"/>
      <c r="AG38" s="51"/>
      <c r="AH38" s="52"/>
    </row>
    <row r="39" ht="12.75" customHeight="1">
      <c r="A39" s="51"/>
      <c r="B39" s="51"/>
      <c r="C39" s="51"/>
      <c r="D39" s="51"/>
      <c r="E39" s="51"/>
      <c r="F39" s="51"/>
      <c r="G39" s="51"/>
      <c r="H39" s="51"/>
      <c r="I39" s="51"/>
      <c r="J39" s="51"/>
      <c r="K39" s="51"/>
      <c r="L39" s="51"/>
      <c r="M39" s="51"/>
      <c r="N39" s="51"/>
      <c r="O39" s="51"/>
      <c r="P39" s="51"/>
      <c r="Q39" s="51"/>
      <c r="R39" s="50"/>
      <c r="S39" s="51"/>
      <c r="T39" s="51"/>
      <c r="U39" s="51"/>
      <c r="V39" s="51"/>
      <c r="W39" s="51"/>
      <c r="X39" s="51"/>
      <c r="Y39" s="51"/>
      <c r="Z39" s="51"/>
      <c r="AA39" s="51"/>
      <c r="AB39" s="51"/>
      <c r="AC39" s="51"/>
      <c r="AD39" s="51"/>
      <c r="AE39" s="51"/>
      <c r="AF39" s="51"/>
      <c r="AG39" s="51"/>
      <c r="AH39" s="52"/>
    </row>
    <row r="40" ht="12.75" customHeight="1">
      <c r="A40" s="51"/>
      <c r="B40" s="51"/>
      <c r="C40" s="51"/>
      <c r="D40" s="51"/>
      <c r="E40" s="51"/>
      <c r="F40" s="51"/>
      <c r="G40" s="51"/>
      <c r="H40" s="51"/>
      <c r="I40" s="51"/>
      <c r="J40" s="51"/>
      <c r="K40" s="51"/>
      <c r="L40" s="51"/>
      <c r="M40" s="51"/>
      <c r="N40" s="51"/>
      <c r="O40" s="51"/>
      <c r="P40" s="51"/>
      <c r="Q40" s="51"/>
      <c r="R40" s="50"/>
      <c r="S40" s="51"/>
      <c r="T40" s="51"/>
      <c r="U40" s="51"/>
      <c r="V40" s="51"/>
      <c r="W40" s="51"/>
      <c r="X40" s="51"/>
      <c r="Y40" s="51"/>
      <c r="Z40" s="51"/>
      <c r="AA40" s="51"/>
      <c r="AB40" s="51"/>
      <c r="AC40" s="51"/>
      <c r="AD40" s="51"/>
      <c r="AE40" s="51"/>
      <c r="AF40" s="51"/>
      <c r="AG40" s="51"/>
      <c r="AH40" s="52"/>
    </row>
    <row r="41" ht="12.75" customHeight="1">
      <c r="A41" s="51"/>
      <c r="B41" s="51"/>
      <c r="C41" s="51"/>
      <c r="D41" s="51"/>
      <c r="E41" s="51"/>
      <c r="F41" s="51"/>
      <c r="G41" s="51"/>
      <c r="H41" s="51"/>
      <c r="I41" s="51"/>
      <c r="J41" s="51"/>
      <c r="K41" s="51"/>
      <c r="L41" s="51"/>
      <c r="M41" s="51"/>
      <c r="N41" s="51"/>
      <c r="O41" s="51"/>
      <c r="P41" s="51"/>
      <c r="Q41" s="51"/>
      <c r="R41" s="50"/>
      <c r="S41" s="51"/>
      <c r="T41" s="51"/>
      <c r="U41" s="51"/>
      <c r="V41" s="51"/>
      <c r="W41" s="51"/>
      <c r="X41" s="51"/>
      <c r="Y41" s="51"/>
      <c r="Z41" s="51"/>
      <c r="AA41" s="51"/>
      <c r="AB41" s="51"/>
      <c r="AC41" s="51"/>
      <c r="AD41" s="51"/>
      <c r="AE41" s="51"/>
      <c r="AF41" s="51"/>
      <c r="AG41" s="51"/>
      <c r="AH41" s="52"/>
    </row>
    <row r="42" ht="12.75" customHeight="1">
      <c r="A42" s="51"/>
      <c r="B42" s="51"/>
      <c r="C42" s="51"/>
      <c r="D42" s="51"/>
      <c r="E42" s="51"/>
      <c r="F42" s="51"/>
      <c r="G42" s="51"/>
      <c r="H42" s="51"/>
      <c r="I42" s="51"/>
      <c r="J42" s="51"/>
      <c r="K42" s="51"/>
      <c r="L42" s="51"/>
      <c r="M42" s="51"/>
      <c r="N42" s="51"/>
      <c r="O42" s="51"/>
      <c r="P42" s="51"/>
      <c r="Q42" s="51"/>
      <c r="R42" s="50"/>
      <c r="S42" s="51"/>
      <c r="T42" s="51"/>
      <c r="U42" s="51"/>
      <c r="V42" s="51"/>
      <c r="W42" s="51"/>
      <c r="X42" s="51"/>
      <c r="Y42" s="51"/>
      <c r="Z42" s="51"/>
      <c r="AA42" s="51"/>
      <c r="AB42" s="51"/>
      <c r="AC42" s="51"/>
      <c r="AD42" s="51"/>
      <c r="AE42" s="51"/>
      <c r="AF42" s="51"/>
      <c r="AG42" s="51"/>
      <c r="AH42" s="52"/>
    </row>
    <row r="43" ht="12.75" customHeight="1">
      <c r="A43" s="50"/>
      <c r="B43" s="51"/>
      <c r="C43" s="51"/>
      <c r="D43" s="51"/>
      <c r="E43" s="51"/>
      <c r="F43" s="51"/>
      <c r="G43" s="51"/>
      <c r="H43" s="51"/>
      <c r="I43" s="51"/>
      <c r="J43" s="51"/>
      <c r="K43" s="51"/>
      <c r="L43" s="51"/>
      <c r="M43" s="51"/>
      <c r="N43" s="51"/>
      <c r="O43" s="51"/>
      <c r="P43" s="51"/>
      <c r="Q43" s="51"/>
      <c r="R43" s="50"/>
      <c r="S43" s="51"/>
      <c r="T43" s="51"/>
      <c r="U43" s="51"/>
      <c r="V43" s="51"/>
      <c r="W43" s="51"/>
      <c r="X43" s="51"/>
      <c r="Y43" s="51"/>
      <c r="Z43" s="51"/>
      <c r="AA43" s="51"/>
      <c r="AB43" s="51"/>
      <c r="AC43" s="51"/>
      <c r="AD43" s="51"/>
      <c r="AE43" s="51"/>
      <c r="AF43" s="51"/>
      <c r="AG43" s="51"/>
      <c r="AH43" s="52"/>
    </row>
    <row r="44" ht="12.75" customHeight="1">
      <c r="A44" s="50"/>
      <c r="B44" s="51"/>
      <c r="C44" s="51"/>
      <c r="D44" s="51"/>
      <c r="E44" s="51"/>
      <c r="F44" s="51"/>
      <c r="G44" s="51"/>
      <c r="H44" s="51"/>
      <c r="I44" s="51"/>
      <c r="J44" s="51"/>
      <c r="K44" s="51"/>
      <c r="L44" s="51"/>
      <c r="M44" s="51"/>
      <c r="N44" s="51"/>
      <c r="O44" s="51"/>
      <c r="P44" s="51"/>
      <c r="Q44" s="51"/>
      <c r="R44" s="50"/>
      <c r="S44" s="51"/>
      <c r="T44" s="51"/>
      <c r="U44" s="51"/>
      <c r="V44" s="51"/>
      <c r="W44" s="51"/>
      <c r="X44" s="51"/>
      <c r="Y44" s="51"/>
      <c r="Z44" s="51"/>
      <c r="AA44" s="51"/>
      <c r="AB44" s="51"/>
      <c r="AC44" s="51"/>
      <c r="AD44" s="51"/>
      <c r="AE44" s="51"/>
      <c r="AF44" s="51"/>
      <c r="AG44" s="51"/>
      <c r="AH44" s="52"/>
    </row>
    <row r="45" ht="12.75" customHeight="1">
      <c r="A45" s="50"/>
      <c r="B45" s="51"/>
      <c r="C45" s="51"/>
      <c r="D45" s="51"/>
      <c r="E45" s="51"/>
      <c r="F45" s="51"/>
      <c r="G45" s="51"/>
      <c r="H45" s="51"/>
      <c r="I45" s="51"/>
      <c r="J45" s="51"/>
      <c r="K45" s="51"/>
      <c r="L45" s="51"/>
      <c r="M45" s="51"/>
      <c r="N45" s="51"/>
      <c r="O45" s="51"/>
      <c r="P45" s="51"/>
      <c r="Q45" s="51"/>
      <c r="R45" s="50"/>
      <c r="S45" s="51"/>
      <c r="T45" s="51"/>
      <c r="U45" s="51"/>
      <c r="V45" s="51"/>
      <c r="W45" s="51"/>
      <c r="X45" s="51"/>
      <c r="Y45" s="51"/>
      <c r="Z45" s="51"/>
      <c r="AA45" s="51"/>
      <c r="AB45" s="51"/>
      <c r="AC45" s="51"/>
      <c r="AD45" s="51"/>
      <c r="AE45" s="51"/>
      <c r="AF45" s="51"/>
      <c r="AG45" s="51"/>
      <c r="AH45" s="52"/>
    </row>
    <row r="46" ht="12.75" customHeight="1">
      <c r="A46" s="50"/>
      <c r="B46" s="51"/>
      <c r="C46" s="51"/>
      <c r="D46" s="51"/>
      <c r="E46" s="51"/>
      <c r="F46" s="51"/>
      <c r="G46" s="51"/>
      <c r="H46" s="51"/>
      <c r="I46" s="51" t="s">
        <v>399</v>
      </c>
      <c r="J46" s="51"/>
      <c r="K46" s="51"/>
      <c r="L46" s="51"/>
      <c r="M46" s="51"/>
      <c r="N46" s="51"/>
      <c r="O46" s="51"/>
      <c r="P46" s="51"/>
      <c r="Q46" s="51"/>
      <c r="R46" s="50"/>
      <c r="S46" s="51"/>
      <c r="T46" s="51"/>
      <c r="U46" s="51"/>
      <c r="V46" s="51"/>
      <c r="W46" s="51"/>
      <c r="X46" s="51"/>
      <c r="Y46" s="51"/>
      <c r="Z46" s="51"/>
      <c r="AA46" s="51"/>
      <c r="AB46" s="51"/>
      <c r="AC46" s="51"/>
      <c r="AD46" s="51"/>
      <c r="AE46" s="51"/>
      <c r="AF46" s="51"/>
      <c r="AG46" s="51"/>
      <c r="AH46" s="52"/>
    </row>
    <row r="47" ht="12.75" customHeight="1">
      <c r="A47" s="50"/>
      <c r="B47" s="51"/>
      <c r="C47" s="51"/>
      <c r="D47" s="51"/>
      <c r="E47" s="51"/>
      <c r="F47" s="51"/>
      <c r="G47" s="51"/>
      <c r="H47" s="51"/>
      <c r="I47" s="51" t="s">
        <v>400</v>
      </c>
      <c r="J47" s="51"/>
      <c r="K47" s="51"/>
      <c r="L47" s="51"/>
      <c r="M47" s="51"/>
      <c r="N47" s="51"/>
      <c r="O47" s="51"/>
      <c r="P47" s="51"/>
      <c r="Q47" s="51"/>
      <c r="R47" s="50"/>
      <c r="S47" s="51"/>
      <c r="T47" s="51"/>
      <c r="U47" s="51"/>
      <c r="V47" s="51"/>
      <c r="W47" s="51"/>
      <c r="X47" s="51"/>
      <c r="Y47" s="51"/>
      <c r="Z47" s="51"/>
      <c r="AA47" s="51"/>
      <c r="AB47" s="51"/>
      <c r="AC47" s="51"/>
      <c r="AD47" s="51"/>
      <c r="AE47" s="51"/>
      <c r="AF47" s="51"/>
      <c r="AG47" s="51"/>
      <c r="AH47" s="52"/>
    </row>
    <row r="48" ht="12.75" customHeight="1">
      <c r="A48" s="50"/>
      <c r="B48" s="51"/>
      <c r="C48" s="51"/>
      <c r="D48" s="51"/>
      <c r="E48" s="51"/>
      <c r="F48" s="51"/>
      <c r="G48" s="51"/>
      <c r="H48" s="51"/>
      <c r="I48" s="51" t="s">
        <v>401</v>
      </c>
      <c r="J48" s="51"/>
      <c r="K48" s="51"/>
      <c r="L48" s="51"/>
      <c r="M48" s="51"/>
      <c r="N48" s="51"/>
      <c r="O48" s="51"/>
      <c r="P48" s="51"/>
      <c r="Q48" s="51"/>
      <c r="R48" s="50"/>
      <c r="S48" s="51"/>
      <c r="T48" s="51"/>
      <c r="U48" s="51"/>
      <c r="V48" s="51"/>
      <c r="W48" s="51"/>
      <c r="X48" s="51"/>
      <c r="Y48" s="51"/>
      <c r="Z48" s="51"/>
      <c r="AA48" s="51"/>
      <c r="AB48" s="51"/>
      <c r="AC48" s="51"/>
      <c r="AD48" s="51"/>
      <c r="AE48" s="51"/>
      <c r="AF48" s="51"/>
      <c r="AG48" s="51"/>
      <c r="AH48" s="52"/>
    </row>
    <row r="49" ht="12.75" customHeight="1">
      <c r="A49" s="50"/>
      <c r="B49" s="51"/>
      <c r="C49" s="51"/>
      <c r="D49" s="51"/>
      <c r="E49" s="51"/>
      <c r="F49" s="51"/>
      <c r="G49" s="51"/>
      <c r="H49" s="51"/>
      <c r="I49" s="51"/>
      <c r="J49" s="51"/>
      <c r="K49" s="51"/>
      <c r="L49" s="51"/>
      <c r="M49" s="51"/>
      <c r="N49" s="51"/>
      <c r="O49" s="51"/>
      <c r="P49" s="51"/>
      <c r="Q49" s="51"/>
      <c r="R49" s="50"/>
      <c r="S49" s="51"/>
      <c r="T49" s="51"/>
      <c r="U49" s="51"/>
      <c r="V49" s="51"/>
      <c r="W49" s="51"/>
      <c r="X49" s="51"/>
      <c r="Y49" s="51"/>
      <c r="Z49" s="51"/>
      <c r="AA49" s="51"/>
      <c r="AB49" s="51"/>
      <c r="AC49" s="51"/>
      <c r="AD49" s="51"/>
      <c r="AE49" s="51"/>
      <c r="AF49" s="51"/>
      <c r="AG49" s="51"/>
      <c r="AH49" s="52"/>
    </row>
    <row r="50" ht="12.75" customHeight="1">
      <c r="A50" s="50"/>
      <c r="B50" s="51"/>
      <c r="C50" s="51"/>
      <c r="D50" s="51"/>
      <c r="E50" s="51"/>
      <c r="F50" s="51"/>
      <c r="G50" s="51"/>
      <c r="H50" s="51"/>
      <c r="I50" s="51"/>
      <c r="J50" s="51"/>
      <c r="K50" s="51"/>
      <c r="L50" s="51"/>
      <c r="M50" s="51"/>
      <c r="N50" s="51"/>
      <c r="O50" s="51"/>
      <c r="P50" s="51"/>
      <c r="Q50" s="51"/>
      <c r="R50" s="50"/>
      <c r="S50" s="51"/>
      <c r="T50" s="51"/>
      <c r="U50" s="51"/>
      <c r="V50" s="51"/>
      <c r="W50" s="51"/>
      <c r="X50" s="51"/>
      <c r="Y50" s="51"/>
      <c r="Z50" s="51"/>
      <c r="AA50" s="51"/>
      <c r="AB50" s="51"/>
      <c r="AC50" s="51"/>
      <c r="AD50" s="51"/>
      <c r="AE50" s="51"/>
      <c r="AF50" s="51"/>
      <c r="AG50" s="51"/>
      <c r="AH50" s="52"/>
    </row>
    <row r="51" ht="12.75" customHeight="1">
      <c r="A51" s="50"/>
      <c r="B51" s="51"/>
      <c r="C51" s="51"/>
      <c r="D51" s="51"/>
      <c r="E51" s="51"/>
      <c r="F51" s="51"/>
      <c r="G51" s="51"/>
      <c r="H51" s="51"/>
      <c r="I51" s="51"/>
      <c r="J51" s="51"/>
      <c r="K51" s="51"/>
      <c r="L51" s="51"/>
      <c r="M51" s="51"/>
      <c r="N51" s="51"/>
      <c r="O51" s="51"/>
      <c r="P51" s="51"/>
      <c r="Q51" s="51"/>
      <c r="R51" s="50"/>
      <c r="S51" s="51"/>
      <c r="T51" s="51"/>
      <c r="U51" s="51"/>
      <c r="V51" s="51"/>
      <c r="W51" s="51"/>
      <c r="X51" s="51"/>
      <c r="Y51" s="51"/>
      <c r="Z51" s="51"/>
      <c r="AA51" s="51"/>
      <c r="AB51" s="51"/>
      <c r="AC51" s="51"/>
      <c r="AD51" s="51"/>
      <c r="AE51" s="51"/>
      <c r="AF51" s="51"/>
      <c r="AG51" s="51"/>
      <c r="AH51" s="52"/>
    </row>
    <row r="52" ht="12.75" customHeight="1">
      <c r="A52" s="50"/>
      <c r="B52" s="51"/>
      <c r="C52" s="51"/>
      <c r="D52" s="51"/>
      <c r="E52" s="51"/>
      <c r="F52" s="51"/>
      <c r="G52" s="51"/>
      <c r="H52" s="51"/>
      <c r="I52" s="51"/>
      <c r="J52" s="51"/>
      <c r="K52" s="51"/>
      <c r="L52" s="51"/>
      <c r="M52" s="51"/>
      <c r="N52" s="51"/>
      <c r="O52" s="51"/>
      <c r="P52" s="51"/>
      <c r="Q52" s="51"/>
      <c r="R52" s="50"/>
      <c r="S52" s="51"/>
      <c r="T52" s="51"/>
      <c r="U52" s="51"/>
      <c r="V52" s="51"/>
      <c r="W52" s="51"/>
      <c r="X52" s="51"/>
      <c r="Y52" s="51"/>
      <c r="Z52" s="51"/>
      <c r="AA52" s="51"/>
      <c r="AB52" s="51"/>
      <c r="AC52" s="51"/>
      <c r="AD52" s="51"/>
      <c r="AE52" s="51"/>
      <c r="AF52" s="51"/>
      <c r="AG52" s="51"/>
      <c r="AH52" s="52"/>
    </row>
    <row r="53" ht="12.75" customHeight="1">
      <c r="A53" s="50"/>
      <c r="B53" s="51"/>
      <c r="C53" s="51"/>
      <c r="D53" s="51"/>
      <c r="E53" s="51"/>
      <c r="F53" s="51"/>
      <c r="G53" s="51"/>
      <c r="H53" s="51"/>
      <c r="I53" s="51"/>
      <c r="J53" s="51"/>
      <c r="K53" s="51"/>
      <c r="L53" s="51"/>
      <c r="M53" s="51"/>
      <c r="N53" s="51"/>
      <c r="O53" s="51"/>
      <c r="P53" s="51"/>
      <c r="Q53" s="51"/>
      <c r="R53" s="50"/>
      <c r="S53" s="51"/>
      <c r="T53" s="51"/>
      <c r="U53" s="51"/>
      <c r="V53" s="51"/>
      <c r="W53" s="51"/>
      <c r="X53" s="51"/>
      <c r="Y53" s="51"/>
      <c r="Z53" s="51"/>
      <c r="AA53" s="51"/>
      <c r="AB53" s="51"/>
      <c r="AC53" s="51"/>
      <c r="AD53" s="51"/>
      <c r="AE53" s="51"/>
      <c r="AF53" s="51"/>
      <c r="AG53" s="51"/>
      <c r="AH53" s="52"/>
    </row>
    <row r="54" ht="12.75" customHeight="1">
      <c r="A54" s="50"/>
      <c r="B54" s="51"/>
      <c r="C54" s="51"/>
      <c r="D54" s="51"/>
      <c r="E54" s="51"/>
      <c r="F54" s="51"/>
      <c r="G54" s="51"/>
      <c r="H54" s="51"/>
      <c r="I54" s="51"/>
      <c r="J54" s="51"/>
      <c r="K54" s="51"/>
      <c r="L54" s="51"/>
      <c r="M54" s="51"/>
      <c r="N54" s="51"/>
      <c r="O54" s="51"/>
      <c r="P54" s="51"/>
      <c r="Q54" s="51"/>
      <c r="R54" s="50"/>
      <c r="S54" s="51"/>
      <c r="T54" s="51"/>
      <c r="U54" s="51"/>
      <c r="V54" s="51"/>
      <c r="W54" s="51"/>
      <c r="X54" s="51"/>
      <c r="Y54" s="51"/>
      <c r="Z54" s="51"/>
      <c r="AA54" s="51"/>
      <c r="AB54" s="51"/>
      <c r="AC54" s="51"/>
      <c r="AD54" s="51"/>
      <c r="AE54" s="51"/>
      <c r="AF54" s="51"/>
      <c r="AG54" s="51"/>
      <c r="AH54" s="52"/>
    </row>
    <row r="55" ht="12.75" customHeight="1">
      <c r="A55" s="50"/>
      <c r="B55" s="51"/>
      <c r="C55" s="51"/>
      <c r="D55" s="51"/>
      <c r="E55" s="51"/>
      <c r="F55" s="51"/>
      <c r="G55" s="51"/>
      <c r="H55" s="51"/>
      <c r="I55" s="51"/>
      <c r="J55" s="51"/>
      <c r="K55" s="51"/>
      <c r="L55" s="51"/>
      <c r="M55" s="51"/>
      <c r="N55" s="51"/>
      <c r="O55" s="51"/>
      <c r="P55" s="51"/>
      <c r="Q55" s="51"/>
      <c r="R55" s="50"/>
      <c r="S55" s="51"/>
      <c r="T55" s="51"/>
      <c r="U55" s="51"/>
      <c r="V55" s="51"/>
      <c r="W55" s="51"/>
      <c r="X55" s="51"/>
      <c r="Y55" s="51"/>
      <c r="Z55" s="51"/>
      <c r="AA55" s="51"/>
      <c r="AB55" s="51"/>
      <c r="AC55" s="51"/>
      <c r="AD55" s="51"/>
      <c r="AE55" s="51"/>
      <c r="AF55" s="51"/>
      <c r="AG55" s="51"/>
      <c r="AH55" s="52"/>
    </row>
    <row r="56" ht="12.75" customHeight="1">
      <c r="A56" s="50"/>
      <c r="B56" s="51"/>
      <c r="C56" s="51"/>
      <c r="D56" s="51"/>
      <c r="E56" s="51"/>
      <c r="F56" s="51"/>
      <c r="G56" s="51"/>
      <c r="H56" s="51"/>
      <c r="I56" s="51"/>
      <c r="J56" s="51"/>
      <c r="K56" s="51"/>
      <c r="L56" s="51"/>
      <c r="M56" s="51"/>
      <c r="N56" s="51"/>
      <c r="O56" s="51"/>
      <c r="P56" s="51"/>
      <c r="Q56" s="51"/>
      <c r="R56" s="50"/>
      <c r="S56" s="51"/>
      <c r="T56" s="51"/>
      <c r="U56" s="51"/>
      <c r="V56" s="51"/>
      <c r="W56" s="51"/>
      <c r="X56" s="51"/>
      <c r="Y56" s="51"/>
      <c r="Z56" s="51"/>
      <c r="AA56" s="51"/>
      <c r="AB56" s="51"/>
      <c r="AC56" s="51"/>
      <c r="AD56" s="51"/>
      <c r="AE56" s="51"/>
      <c r="AF56" s="51"/>
      <c r="AG56" s="51"/>
      <c r="AH56" s="52"/>
    </row>
    <row r="57" ht="12.75" customHeight="1">
      <c r="A57" s="50"/>
      <c r="B57" s="51"/>
      <c r="C57" s="51"/>
      <c r="D57" s="51"/>
      <c r="E57" s="51"/>
      <c r="F57" s="51"/>
      <c r="G57" s="51"/>
      <c r="H57" s="51"/>
      <c r="I57" s="51"/>
      <c r="J57" s="51"/>
      <c r="K57" s="51"/>
      <c r="L57" s="51"/>
      <c r="M57" s="51"/>
      <c r="N57" s="51"/>
      <c r="O57" s="51"/>
      <c r="P57" s="51"/>
      <c r="Q57" s="51"/>
      <c r="R57" s="50"/>
      <c r="S57" s="51"/>
      <c r="T57" s="51"/>
      <c r="U57" s="51"/>
      <c r="V57" s="51"/>
      <c r="W57" s="51"/>
      <c r="X57" s="51"/>
      <c r="Y57" s="51"/>
      <c r="Z57" s="51"/>
      <c r="AA57" s="51"/>
      <c r="AB57" s="51"/>
      <c r="AC57" s="51"/>
      <c r="AD57" s="51"/>
      <c r="AE57" s="51"/>
      <c r="AF57" s="51"/>
      <c r="AG57" s="51"/>
      <c r="AH57" s="52"/>
    </row>
    <row r="58" ht="12.75" customHeight="1">
      <c r="A58" s="50"/>
      <c r="B58" s="51"/>
      <c r="C58" s="51"/>
      <c r="D58" s="51"/>
      <c r="E58" s="51"/>
      <c r="F58" s="51"/>
      <c r="G58" s="51"/>
      <c r="H58" s="51"/>
      <c r="I58" s="51"/>
      <c r="J58" s="51"/>
      <c r="K58" s="51"/>
      <c r="L58" s="51"/>
      <c r="M58" s="51"/>
      <c r="N58" s="51"/>
      <c r="O58" s="51"/>
      <c r="P58" s="51"/>
      <c r="Q58" s="51"/>
      <c r="R58" s="50"/>
      <c r="S58" s="51"/>
      <c r="T58" s="51"/>
      <c r="U58" s="51"/>
      <c r="V58" s="51"/>
      <c r="W58" s="51"/>
      <c r="X58" s="51"/>
      <c r="Y58" s="51"/>
      <c r="Z58" s="51"/>
      <c r="AA58" s="51"/>
      <c r="AB58" s="51"/>
      <c r="AC58" s="51"/>
      <c r="AD58" s="51"/>
      <c r="AE58" s="51"/>
      <c r="AF58" s="51"/>
      <c r="AG58" s="51"/>
      <c r="AH58" s="52"/>
    </row>
    <row r="59" ht="12.75" customHeight="1">
      <c r="A59" s="55"/>
      <c r="B59" s="56"/>
      <c r="C59" s="56"/>
      <c r="D59" s="56"/>
      <c r="E59" s="56"/>
      <c r="F59" s="56"/>
      <c r="G59" s="56"/>
      <c r="H59" s="56"/>
      <c r="I59" s="56"/>
      <c r="J59" s="56"/>
      <c r="K59" s="56"/>
      <c r="L59" s="56"/>
      <c r="M59" s="56"/>
      <c r="N59" s="56"/>
      <c r="O59" s="56"/>
      <c r="P59" s="56"/>
      <c r="Q59" s="56"/>
      <c r="R59" s="55"/>
      <c r="S59" s="56"/>
      <c r="T59" s="56"/>
      <c r="U59" s="56"/>
      <c r="V59" s="56"/>
      <c r="W59" s="56"/>
      <c r="X59" s="56"/>
      <c r="Y59" s="56"/>
      <c r="Z59" s="56"/>
      <c r="AA59" s="56"/>
      <c r="AB59" s="56"/>
      <c r="AC59" s="56"/>
      <c r="AD59" s="56"/>
      <c r="AE59" s="56"/>
      <c r="AF59" s="56"/>
      <c r="AG59" s="56"/>
      <c r="AH59" s="57"/>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row>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1:Q1"/>
    <mergeCell ref="D3:I3"/>
    <mergeCell ref="N3:Q3"/>
    <mergeCell ref="M12:Q12"/>
    <mergeCell ref="M13:Q13"/>
    <mergeCell ref="M14:Q14"/>
  </mergeCells>
  <dataValidations>
    <dataValidation type="list" allowBlank="1" showErrorMessage="1" sqref="M13">
      <formula1>"Mechanical fit,Glued,Friction based,other"</formula1>
    </dataValidation>
    <dataValidation type="list" allowBlank="1" showErrorMessage="1" sqref="M12">
      <formula1>"Pouch,Cylindrical,Prismatic"</formula1>
    </dataValidation>
  </dataValidations>
  <hyperlinks>
    <hyperlink display="Guidance notes: Pouch cell fixation" location="'EV5.5.9 Guidance Notes'!A1" ref="B9"/>
    <hyperlink display="BACK to COVER SHEET" location="'Cover Sheet'!A1" ref="B10"/>
    <hyperlink display="BACK to COVER SHEET" location="'Cover Sheet'!A1" ref="M10"/>
  </hyperlinks>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66"/>
    <pageSetUpPr/>
  </sheetPr>
  <sheetViews>
    <sheetView workbookViewId="0"/>
  </sheetViews>
  <sheetFormatPr customHeight="1" defaultColWidth="14.43" defaultRowHeight="15.0"/>
  <cols>
    <col customWidth="1" min="1" max="51" width="5.0"/>
  </cols>
  <sheetData>
    <row r="1" ht="12.75" customHeight="1">
      <c r="A1" s="113" t="str">
        <f>CONCATENATE(Read_Me!A1," FS ASES ",Read_Me!B1," - Fasteners")</f>
        <v>2025 FS ASES V1.1 - Fasteners</v>
      </c>
      <c r="B1" s="114"/>
      <c r="C1" s="114"/>
      <c r="D1" s="114"/>
      <c r="E1" s="114"/>
      <c r="F1" s="114"/>
      <c r="G1" s="114"/>
      <c r="H1" s="114"/>
      <c r="I1" s="114"/>
      <c r="J1" s="114"/>
      <c r="K1" s="114"/>
      <c r="L1" s="114"/>
      <c r="M1" s="114"/>
      <c r="N1" s="114"/>
      <c r="O1" s="114"/>
      <c r="P1" s="114"/>
      <c r="Q1" s="115"/>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row>
    <row r="2" ht="12.75" customHeight="1">
      <c r="A2" s="117"/>
      <c r="B2" s="2"/>
      <c r="C2" s="2"/>
      <c r="D2" s="2"/>
      <c r="E2" s="2"/>
      <c r="F2" s="2"/>
      <c r="G2" s="2"/>
      <c r="H2" s="2"/>
      <c r="I2" s="2"/>
      <c r="J2" s="2"/>
      <c r="K2" s="2"/>
      <c r="L2" s="2"/>
      <c r="M2" s="2"/>
      <c r="N2" s="2"/>
      <c r="O2" s="2"/>
      <c r="P2" s="2"/>
      <c r="Q2" s="40"/>
      <c r="R2" s="2"/>
      <c r="S2" s="18"/>
      <c r="T2" s="18"/>
      <c r="U2" s="18"/>
      <c r="V2" s="18"/>
      <c r="W2" s="18"/>
      <c r="X2" s="18"/>
      <c r="Y2" s="18"/>
      <c r="Z2" s="18"/>
      <c r="AA2" s="18"/>
      <c r="AB2" s="18"/>
      <c r="AC2" s="18"/>
      <c r="AD2" s="18"/>
      <c r="AE2" s="18"/>
      <c r="AF2" s="32"/>
      <c r="AG2" s="32"/>
      <c r="AH2" s="2"/>
      <c r="AI2" s="2"/>
      <c r="AJ2" s="2"/>
      <c r="AK2" s="2"/>
      <c r="AL2" s="2"/>
      <c r="AM2" s="2"/>
      <c r="AN2" s="2"/>
      <c r="AO2" s="2"/>
      <c r="AP2" s="2"/>
      <c r="AQ2" s="2"/>
      <c r="AR2" s="2"/>
      <c r="AS2" s="2"/>
      <c r="AT2" s="2"/>
      <c r="AU2" s="2"/>
      <c r="AV2" s="2"/>
      <c r="AW2" s="2"/>
      <c r="AX2" s="2"/>
      <c r="AY2" s="2"/>
    </row>
    <row r="3" ht="12.75" customHeight="1">
      <c r="A3" s="117" t="s">
        <v>32</v>
      </c>
      <c r="B3" s="2"/>
      <c r="C3" s="2"/>
      <c r="D3" s="118" t="str">
        <f>IF('Cover Sheet'!D15:J15&gt;0,'Cover Sheet'!D15:J15,"")</f>
        <v>École Centrale de Lyon</v>
      </c>
      <c r="E3" s="119"/>
      <c r="F3" s="119"/>
      <c r="G3" s="119"/>
      <c r="H3" s="119"/>
      <c r="I3" s="120"/>
      <c r="J3" s="2" t="s">
        <v>34</v>
      </c>
      <c r="K3" s="2"/>
      <c r="L3" s="2"/>
      <c r="M3" s="2"/>
      <c r="N3" s="118" t="str">
        <f>IF('Cover Sheet'!O15&gt;0,'Cover Sheet'!O15,"")</f>
        <v>81, FSCH/FSS/FSF</v>
      </c>
      <c r="O3" s="119"/>
      <c r="P3" s="119"/>
      <c r="Q3" s="120"/>
      <c r="R3" s="2"/>
      <c r="S3" s="18"/>
      <c r="T3" s="18"/>
      <c r="U3" s="18"/>
      <c r="V3" s="18"/>
      <c r="W3" s="18"/>
      <c r="X3" s="18"/>
      <c r="Y3" s="18"/>
      <c r="Z3" s="18"/>
      <c r="AA3" s="18"/>
      <c r="AB3" s="18"/>
      <c r="AC3" s="18"/>
      <c r="AD3" s="18"/>
      <c r="AE3" s="18"/>
      <c r="AF3" s="2"/>
      <c r="AG3" s="2"/>
      <c r="AH3" s="2"/>
      <c r="AI3" s="2"/>
      <c r="AJ3" s="2"/>
      <c r="AK3" s="2"/>
      <c r="AL3" s="2"/>
      <c r="AM3" s="2"/>
      <c r="AN3" s="2"/>
      <c r="AO3" s="2"/>
      <c r="AP3" s="2"/>
      <c r="AQ3" s="2"/>
      <c r="AR3" s="2"/>
      <c r="AS3" s="2"/>
      <c r="AT3" s="2"/>
      <c r="AU3" s="2"/>
      <c r="AV3" s="2"/>
      <c r="AW3" s="2"/>
      <c r="AX3" s="2"/>
      <c r="AY3" s="2"/>
    </row>
    <row r="4" ht="12.75" customHeight="1">
      <c r="A4" s="117"/>
      <c r="B4" s="2"/>
      <c r="C4" s="2"/>
      <c r="D4" s="2"/>
      <c r="E4" s="2"/>
      <c r="F4" s="2"/>
      <c r="G4" s="2"/>
      <c r="H4" s="2"/>
      <c r="I4" s="2"/>
      <c r="J4" s="2"/>
      <c r="K4" s="2"/>
      <c r="L4" s="2"/>
      <c r="M4" s="2"/>
      <c r="N4" s="2"/>
      <c r="O4" s="2"/>
      <c r="P4" s="2"/>
      <c r="Q4" s="40"/>
      <c r="R4" s="2"/>
      <c r="S4" s="28"/>
      <c r="T4" s="28"/>
      <c r="U4" s="28"/>
      <c r="V4" s="28"/>
      <c r="W4" s="28"/>
      <c r="X4" s="28"/>
      <c r="Y4" s="28"/>
      <c r="Z4" s="28"/>
      <c r="AA4" s="28"/>
      <c r="AB4" s="28"/>
      <c r="AC4" s="28"/>
      <c r="AD4" s="28"/>
      <c r="AE4" s="28"/>
      <c r="AF4" s="2"/>
      <c r="AG4" s="2"/>
      <c r="AH4" s="2"/>
      <c r="AI4" s="2"/>
      <c r="AJ4" s="2"/>
      <c r="AK4" s="2"/>
      <c r="AL4" s="2"/>
      <c r="AM4" s="2"/>
      <c r="AN4" s="2"/>
      <c r="AO4" s="2"/>
      <c r="AP4" s="2"/>
      <c r="AQ4" s="2"/>
      <c r="AR4" s="2"/>
      <c r="AS4" s="2"/>
      <c r="AT4" s="2"/>
      <c r="AU4" s="2"/>
      <c r="AV4" s="2"/>
      <c r="AW4" s="2"/>
      <c r="AX4" s="2"/>
      <c r="AY4" s="2"/>
    </row>
    <row r="5" ht="12.75" customHeight="1">
      <c r="A5" s="405"/>
      <c r="B5" s="406"/>
      <c r="C5" s="406"/>
      <c r="D5" s="406"/>
      <c r="E5" s="406"/>
      <c r="F5" s="406"/>
      <c r="G5" s="406"/>
      <c r="H5" s="406"/>
      <c r="I5" s="406"/>
      <c r="J5" s="406"/>
      <c r="K5" s="406"/>
      <c r="L5" s="406"/>
      <c r="M5" s="406"/>
      <c r="N5" s="406"/>
      <c r="O5" s="406"/>
      <c r="P5" s="406"/>
      <c r="Q5" s="407"/>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row>
    <row r="6" ht="12.75" customHeight="1">
      <c r="A6" s="117"/>
      <c r="B6" s="2" t="s">
        <v>402</v>
      </c>
      <c r="C6" s="2"/>
      <c r="D6" s="2"/>
      <c r="E6" s="2"/>
      <c r="F6" s="2"/>
      <c r="G6" s="2"/>
      <c r="H6" s="2"/>
      <c r="I6" s="2"/>
      <c r="J6" s="2"/>
      <c r="K6" s="2"/>
      <c r="L6" s="2"/>
      <c r="M6" s="2"/>
      <c r="N6" s="2"/>
      <c r="O6" s="2"/>
      <c r="P6" s="2"/>
      <c r="Q6" s="40"/>
      <c r="R6" s="2"/>
      <c r="S6" s="2"/>
      <c r="T6" s="2"/>
      <c r="U6" s="2"/>
      <c r="V6" s="2"/>
      <c r="W6" s="2"/>
      <c r="X6" s="2"/>
      <c r="Y6" s="2"/>
      <c r="Z6" s="2"/>
      <c r="AA6" s="2"/>
      <c r="AB6" s="2"/>
      <c r="AC6" s="2"/>
      <c r="AD6" s="2"/>
      <c r="AE6" s="2"/>
      <c r="AF6" s="32"/>
      <c r="AG6" s="32"/>
      <c r="AH6" s="2"/>
      <c r="AI6" s="2"/>
      <c r="AJ6" s="2"/>
      <c r="AK6" s="2"/>
      <c r="AL6" s="2"/>
      <c r="AM6" s="2"/>
      <c r="AN6" s="2"/>
      <c r="AO6" s="2"/>
      <c r="AP6" s="2"/>
      <c r="AQ6" s="2"/>
      <c r="AR6" s="2"/>
      <c r="AS6" s="2"/>
      <c r="AT6" s="2"/>
      <c r="AU6" s="2"/>
      <c r="AV6" s="2"/>
      <c r="AW6" s="2"/>
      <c r="AX6" s="2"/>
      <c r="AY6" s="2"/>
    </row>
    <row r="7" ht="12.75" customHeight="1">
      <c r="A7" s="117"/>
      <c r="B7" s="2" t="s">
        <v>403</v>
      </c>
      <c r="C7" s="2"/>
      <c r="D7" s="2"/>
      <c r="E7" s="2"/>
      <c r="F7" s="2"/>
      <c r="G7" s="2"/>
      <c r="H7" s="2"/>
      <c r="I7" s="2"/>
      <c r="J7" s="2"/>
      <c r="K7" s="2"/>
      <c r="L7" s="2"/>
      <c r="M7" s="2"/>
      <c r="N7" s="2"/>
      <c r="O7" s="2"/>
      <c r="P7" s="2"/>
      <c r="Q7" s="40"/>
      <c r="R7" s="2"/>
      <c r="S7" s="439"/>
      <c r="T7" s="439"/>
      <c r="U7" s="439"/>
      <c r="V7" s="439"/>
      <c r="W7" s="439"/>
      <c r="X7" s="439"/>
      <c r="Y7" s="439"/>
      <c r="Z7" s="439"/>
      <c r="AA7" s="439"/>
      <c r="AB7" s="439"/>
      <c r="AC7" s="439"/>
      <c r="AD7" s="439"/>
      <c r="AE7" s="439"/>
      <c r="AF7" s="2"/>
      <c r="AG7" s="2"/>
      <c r="AH7" s="2"/>
      <c r="AI7" s="2"/>
      <c r="AJ7" s="2"/>
      <c r="AK7" s="2"/>
      <c r="AL7" s="2"/>
      <c r="AM7" s="2"/>
      <c r="AN7" s="2"/>
      <c r="AO7" s="2"/>
      <c r="AP7" s="2"/>
      <c r="AQ7" s="2"/>
      <c r="AR7" s="2"/>
      <c r="AS7" s="2"/>
      <c r="AT7" s="2"/>
      <c r="AU7" s="2"/>
      <c r="AV7" s="2"/>
      <c r="AW7" s="2"/>
      <c r="AX7" s="2"/>
      <c r="AY7" s="2"/>
    </row>
    <row r="8" ht="12.75" customHeight="1">
      <c r="A8" s="117"/>
      <c r="B8" s="2" t="s">
        <v>404</v>
      </c>
      <c r="C8" s="2"/>
      <c r="D8" s="2"/>
      <c r="E8" s="2"/>
      <c r="F8" s="2"/>
      <c r="G8" s="2"/>
      <c r="H8" s="2"/>
      <c r="I8" s="2"/>
      <c r="J8" s="2"/>
      <c r="K8" s="2"/>
      <c r="L8" s="2"/>
      <c r="M8" s="2"/>
      <c r="N8" s="2"/>
      <c r="O8" s="2"/>
      <c r="P8" s="2"/>
      <c r="Q8" s="40"/>
      <c r="R8" s="2"/>
      <c r="S8" s="439"/>
      <c r="T8" s="439"/>
      <c r="U8" s="439"/>
      <c r="V8" s="439"/>
      <c r="W8" s="439"/>
      <c r="X8" s="439"/>
      <c r="Y8" s="439"/>
      <c r="Z8" s="439"/>
      <c r="AA8" s="439"/>
      <c r="AB8" s="439"/>
      <c r="AC8" s="439"/>
      <c r="AD8" s="439"/>
      <c r="AE8" s="439"/>
      <c r="AF8" s="2"/>
      <c r="AG8" s="2"/>
      <c r="AH8" s="2"/>
      <c r="AI8" s="2"/>
      <c r="AJ8" s="2"/>
      <c r="AK8" s="2"/>
      <c r="AL8" s="2"/>
      <c r="AM8" s="2"/>
      <c r="AN8" s="2"/>
      <c r="AO8" s="2"/>
      <c r="AP8" s="2"/>
      <c r="AQ8" s="2"/>
      <c r="AR8" s="2"/>
      <c r="AS8" s="2"/>
      <c r="AT8" s="2"/>
      <c r="AU8" s="2"/>
      <c r="AV8" s="2"/>
      <c r="AW8" s="2"/>
      <c r="AX8" s="2"/>
      <c r="AY8" s="2"/>
    </row>
    <row r="9" ht="12.75" customHeight="1">
      <c r="A9" s="117"/>
      <c r="B9" s="2"/>
      <c r="C9" s="2"/>
      <c r="D9" s="2"/>
      <c r="E9" s="2"/>
      <c r="F9" s="2"/>
      <c r="G9" s="2"/>
      <c r="H9" s="2"/>
      <c r="I9" s="2"/>
      <c r="J9" s="2"/>
      <c r="K9" s="2"/>
      <c r="L9" s="2"/>
      <c r="M9" s="2"/>
      <c r="N9" s="2"/>
      <c r="O9" s="2"/>
      <c r="P9" s="2"/>
      <c r="Q9" s="40"/>
      <c r="R9" s="2"/>
      <c r="S9" s="439"/>
      <c r="T9" s="439"/>
      <c r="U9" s="439"/>
      <c r="V9" s="439"/>
      <c r="W9" s="439"/>
      <c r="X9" s="439"/>
      <c r="Y9" s="439"/>
      <c r="Z9" s="439"/>
      <c r="AA9" s="439"/>
      <c r="AB9" s="439"/>
      <c r="AC9" s="439"/>
      <c r="AD9" s="439"/>
      <c r="AE9" s="439"/>
      <c r="AF9" s="2"/>
      <c r="AG9" s="2"/>
      <c r="AH9" s="2"/>
      <c r="AI9" s="2"/>
      <c r="AJ9" s="2"/>
      <c r="AK9" s="2"/>
      <c r="AL9" s="2"/>
      <c r="AM9" s="2"/>
      <c r="AN9" s="2"/>
      <c r="AO9" s="2"/>
      <c r="AP9" s="2"/>
      <c r="AQ9" s="2"/>
      <c r="AR9" s="2"/>
      <c r="AS9" s="2"/>
      <c r="AT9" s="2"/>
      <c r="AU9" s="2"/>
      <c r="AV9" s="2"/>
      <c r="AW9" s="2"/>
      <c r="AX9" s="2"/>
      <c r="AY9" s="2"/>
    </row>
    <row r="10" ht="12.75" customHeight="1">
      <c r="A10" s="39"/>
      <c r="B10" s="30"/>
      <c r="C10" s="30"/>
      <c r="D10" s="30"/>
      <c r="E10" s="30"/>
      <c r="F10" s="440"/>
      <c r="G10" s="440"/>
      <c r="H10" s="441"/>
      <c r="I10" s="441"/>
      <c r="J10" s="441"/>
      <c r="K10" s="441"/>
      <c r="L10" s="441"/>
      <c r="M10" s="442" t="s">
        <v>92</v>
      </c>
      <c r="N10" s="441"/>
      <c r="O10" s="441"/>
      <c r="P10" s="441"/>
      <c r="Q10" s="443"/>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row>
    <row r="11" ht="12.75" customHeight="1">
      <c r="A11" s="444" t="s">
        <v>405</v>
      </c>
      <c r="B11" s="119"/>
      <c r="C11" s="119"/>
      <c r="D11" s="119"/>
      <c r="E11" s="417"/>
      <c r="F11" s="445" t="s">
        <v>108</v>
      </c>
      <c r="G11" s="417"/>
      <c r="H11" s="446" t="str">
        <f>IF(F11&lt;&gt;"No","--&gt; Must follow T10 completely in any case.",IF(F12&lt;&gt;"No","--&gt; Must follow T10 with exception of T10.1.2.","--&gt; Do not have to follow T10."))</f>
        <v>--&gt; Must follow T10 completely in any case.</v>
      </c>
      <c r="I11" s="5"/>
      <c r="J11" s="5"/>
      <c r="K11" s="5"/>
      <c r="L11" s="5"/>
      <c r="M11" s="5"/>
      <c r="N11" s="5"/>
      <c r="O11" s="5"/>
      <c r="P11" s="5"/>
      <c r="Q11" s="447"/>
      <c r="R11" s="99" t="s">
        <v>405</v>
      </c>
      <c r="S11" s="43"/>
      <c r="T11" s="43"/>
      <c r="U11" s="43"/>
      <c r="V11" s="44"/>
      <c r="W11" s="301" t="s">
        <v>108</v>
      </c>
      <c r="X11" s="44"/>
      <c r="Y11" s="448" t="str">
        <f>IF(W11&lt;&gt;"No","--&gt; Must follow T10 completely in any case.",IF(W12&lt;&gt;"No","--&gt; Must follow T10 with exception of T10.1.2.","--&gt; Do not have to follow T10."))</f>
        <v>--&gt; Must follow T10 completely in any case.</v>
      </c>
      <c r="Z11" s="35"/>
      <c r="AA11" s="35"/>
      <c r="AB11" s="35"/>
      <c r="AC11" s="35"/>
      <c r="AD11" s="35"/>
      <c r="AE11" s="35"/>
      <c r="AF11" s="35"/>
      <c r="AG11" s="35"/>
      <c r="AH11" s="36"/>
      <c r="AI11" s="99" t="s">
        <v>405</v>
      </c>
      <c r="AJ11" s="43"/>
      <c r="AK11" s="43"/>
      <c r="AL11" s="43"/>
      <c r="AM11" s="44"/>
      <c r="AN11" s="301" t="s">
        <v>55</v>
      </c>
      <c r="AO11" s="44"/>
      <c r="AP11" s="448" t="str">
        <f>IF(AN11&lt;&gt;"No","--&gt; Must follow T10 completely in any case.",IF(AN12&lt;&gt;"No","--&gt; Must follow T10 with exception of T10.1.2.","--&gt; Do not have to follow T10."))</f>
        <v>--&gt; Do not have to follow T10.</v>
      </c>
      <c r="AQ11" s="35"/>
      <c r="AR11" s="35"/>
      <c r="AS11" s="35"/>
      <c r="AT11" s="35"/>
      <c r="AU11" s="35"/>
      <c r="AV11" s="35"/>
      <c r="AW11" s="35"/>
      <c r="AX11" s="35"/>
      <c r="AY11" s="36"/>
    </row>
    <row r="12" ht="12.75" customHeight="1">
      <c r="A12" s="99" t="s">
        <v>406</v>
      </c>
      <c r="B12" s="43"/>
      <c r="C12" s="43"/>
      <c r="D12" s="43"/>
      <c r="E12" s="44"/>
      <c r="F12" s="301" t="s">
        <v>108</v>
      </c>
      <c r="G12" s="44"/>
      <c r="H12" s="59"/>
      <c r="I12" s="60"/>
      <c r="J12" s="60"/>
      <c r="K12" s="60"/>
      <c r="L12" s="60"/>
      <c r="M12" s="60"/>
      <c r="N12" s="60"/>
      <c r="O12" s="60"/>
      <c r="P12" s="60"/>
      <c r="Q12" s="94"/>
      <c r="R12" s="99" t="s">
        <v>406</v>
      </c>
      <c r="S12" s="43"/>
      <c r="T12" s="43"/>
      <c r="U12" s="43"/>
      <c r="V12" s="44"/>
      <c r="W12" s="301" t="s">
        <v>108</v>
      </c>
      <c r="X12" s="44"/>
      <c r="Y12" s="59"/>
      <c r="Z12" s="60"/>
      <c r="AA12" s="60"/>
      <c r="AB12" s="60"/>
      <c r="AC12" s="60"/>
      <c r="AD12" s="60"/>
      <c r="AE12" s="60"/>
      <c r="AF12" s="60"/>
      <c r="AG12" s="60"/>
      <c r="AH12" s="94"/>
      <c r="AI12" s="99" t="s">
        <v>406</v>
      </c>
      <c r="AJ12" s="43"/>
      <c r="AK12" s="43"/>
      <c r="AL12" s="43"/>
      <c r="AM12" s="44"/>
      <c r="AN12" s="301" t="s">
        <v>55</v>
      </c>
      <c r="AO12" s="44"/>
      <c r="AP12" s="59"/>
      <c r="AQ12" s="60"/>
      <c r="AR12" s="60"/>
      <c r="AS12" s="60"/>
      <c r="AT12" s="60"/>
      <c r="AU12" s="60"/>
      <c r="AV12" s="60"/>
      <c r="AW12" s="60"/>
      <c r="AX12" s="60"/>
      <c r="AY12" s="94"/>
    </row>
    <row r="13" ht="12.75" customHeight="1">
      <c r="A13" s="102" t="s">
        <v>407</v>
      </c>
      <c r="B13" s="43"/>
      <c r="C13" s="43"/>
      <c r="D13" s="43"/>
      <c r="E13" s="44"/>
      <c r="F13" s="449" t="s">
        <v>408</v>
      </c>
      <c r="G13" s="43"/>
      <c r="H13" s="43"/>
      <c r="I13" s="43"/>
      <c r="J13" s="43"/>
      <c r="K13" s="43"/>
      <c r="L13" s="43"/>
      <c r="M13" s="43"/>
      <c r="N13" s="43"/>
      <c r="O13" s="43"/>
      <c r="P13" s="43"/>
      <c r="Q13" s="44"/>
      <c r="R13" s="102" t="s">
        <v>407</v>
      </c>
      <c r="S13" s="43"/>
      <c r="T13" s="43"/>
      <c r="U13" s="43"/>
      <c r="V13" s="44"/>
      <c r="W13" s="449" t="s">
        <v>409</v>
      </c>
      <c r="X13" s="43"/>
      <c r="Y13" s="43"/>
      <c r="Z13" s="43"/>
      <c r="AA13" s="43"/>
      <c r="AB13" s="43"/>
      <c r="AC13" s="43"/>
      <c r="AD13" s="43"/>
      <c r="AE13" s="43"/>
      <c r="AF13" s="43"/>
      <c r="AG13" s="43"/>
      <c r="AH13" s="44"/>
      <c r="AI13" s="102" t="s">
        <v>407</v>
      </c>
      <c r="AJ13" s="43"/>
      <c r="AK13" s="43"/>
      <c r="AL13" s="43"/>
      <c r="AM13" s="44"/>
      <c r="AN13" s="449"/>
      <c r="AO13" s="43"/>
      <c r="AP13" s="43"/>
      <c r="AQ13" s="43"/>
      <c r="AR13" s="43"/>
      <c r="AS13" s="43"/>
      <c r="AT13" s="43"/>
      <c r="AU13" s="43"/>
      <c r="AV13" s="43"/>
      <c r="AW13" s="43"/>
      <c r="AX13" s="43"/>
      <c r="AY13" s="44"/>
    </row>
    <row r="14" ht="12.75" customHeight="1">
      <c r="A14" s="46" t="s">
        <v>410</v>
      </c>
      <c r="B14" s="47"/>
      <c r="C14" s="47"/>
      <c r="D14" s="47"/>
      <c r="E14" s="47"/>
      <c r="F14" s="47"/>
      <c r="G14" s="47"/>
      <c r="H14" s="47"/>
      <c r="I14" s="47"/>
      <c r="J14" s="47"/>
      <c r="K14" s="47"/>
      <c r="L14" s="47"/>
      <c r="M14" s="47"/>
      <c r="N14" s="47"/>
      <c r="O14" s="47"/>
      <c r="P14" s="47"/>
      <c r="Q14" s="48"/>
      <c r="R14" s="46" t="s">
        <v>410</v>
      </c>
      <c r="S14" s="47"/>
      <c r="T14" s="47"/>
      <c r="U14" s="47"/>
      <c r="V14" s="47"/>
      <c r="W14" s="47"/>
      <c r="X14" s="47"/>
      <c r="Y14" s="47"/>
      <c r="Z14" s="47"/>
      <c r="AA14" s="47"/>
      <c r="AB14" s="47"/>
      <c r="AC14" s="47"/>
      <c r="AD14" s="47"/>
      <c r="AE14" s="47"/>
      <c r="AF14" s="47"/>
      <c r="AG14" s="47"/>
      <c r="AH14" s="48"/>
      <c r="AI14" s="46" t="s">
        <v>410</v>
      </c>
      <c r="AJ14" s="47"/>
      <c r="AK14" s="47"/>
      <c r="AL14" s="47"/>
      <c r="AM14" s="47"/>
      <c r="AN14" s="47"/>
      <c r="AO14" s="47"/>
      <c r="AP14" s="47"/>
      <c r="AQ14" s="47"/>
      <c r="AR14" s="47"/>
      <c r="AS14" s="47"/>
      <c r="AT14" s="47"/>
      <c r="AU14" s="47"/>
      <c r="AV14" s="47"/>
      <c r="AW14" s="47"/>
      <c r="AX14" s="47"/>
      <c r="AY14" s="48"/>
    </row>
    <row r="15" ht="12.75" customHeight="1">
      <c r="A15" s="50"/>
      <c r="B15" s="51"/>
      <c r="C15" s="51"/>
      <c r="D15" s="51"/>
      <c r="E15" s="51"/>
      <c r="F15" s="51"/>
      <c r="G15" s="51"/>
      <c r="H15" s="51"/>
      <c r="I15" s="51"/>
      <c r="J15" s="51"/>
      <c r="K15" s="51"/>
      <c r="L15" s="51"/>
      <c r="M15" s="51"/>
      <c r="N15" s="51"/>
      <c r="O15" s="51"/>
      <c r="P15" s="51"/>
      <c r="Q15" s="52"/>
      <c r="R15" s="50"/>
      <c r="S15" s="51"/>
      <c r="T15" s="51"/>
      <c r="U15" s="51"/>
      <c r="V15" s="51"/>
      <c r="W15" s="51"/>
      <c r="X15" s="51"/>
      <c r="Y15" s="51"/>
      <c r="Z15" s="51"/>
      <c r="AA15" s="51"/>
      <c r="AB15" s="51"/>
      <c r="AC15" s="51"/>
      <c r="AD15" s="51"/>
      <c r="AE15" s="51"/>
      <c r="AF15" s="51"/>
      <c r="AG15" s="51"/>
      <c r="AH15" s="52"/>
      <c r="AI15" s="50"/>
      <c r="AJ15" s="51"/>
      <c r="AK15" s="51"/>
      <c r="AL15" s="51"/>
      <c r="AM15" s="51"/>
      <c r="AN15" s="51"/>
      <c r="AO15" s="51"/>
      <c r="AP15" s="51"/>
      <c r="AQ15" s="51"/>
      <c r="AR15" s="51"/>
      <c r="AS15" s="51"/>
      <c r="AT15" s="51"/>
      <c r="AU15" s="51"/>
      <c r="AV15" s="51"/>
      <c r="AW15" s="51"/>
      <c r="AX15" s="51"/>
      <c r="AY15" s="52"/>
    </row>
    <row r="16" ht="12.75" customHeight="1">
      <c r="A16" s="50"/>
      <c r="B16" s="51"/>
      <c r="C16" s="51"/>
      <c r="D16" s="51"/>
      <c r="E16" s="51"/>
      <c r="F16" s="51"/>
      <c r="G16" s="51"/>
      <c r="H16" s="51"/>
      <c r="I16" s="51"/>
      <c r="J16" s="51"/>
      <c r="K16" s="51"/>
      <c r="L16" s="51"/>
      <c r="M16" s="51"/>
      <c r="N16" s="51"/>
      <c r="O16" s="51"/>
      <c r="P16" s="51"/>
      <c r="Q16" s="52"/>
      <c r="R16" s="50"/>
      <c r="S16" s="51"/>
      <c r="T16" s="51"/>
      <c r="U16" s="51"/>
      <c r="V16" s="51"/>
      <c r="W16" s="51"/>
      <c r="X16" s="51"/>
      <c r="Y16" s="51"/>
      <c r="Z16" s="51"/>
      <c r="AA16" s="51"/>
      <c r="AB16" s="51"/>
      <c r="AC16" s="51"/>
      <c r="AD16" s="51"/>
      <c r="AE16" s="51"/>
      <c r="AF16" s="51"/>
      <c r="AG16" s="51"/>
      <c r="AH16" s="52"/>
      <c r="AI16" s="50"/>
      <c r="AJ16" s="51"/>
      <c r="AK16" s="51"/>
      <c r="AL16" s="51"/>
      <c r="AM16" s="51"/>
      <c r="AN16" s="51"/>
      <c r="AO16" s="51"/>
      <c r="AP16" s="51"/>
      <c r="AQ16" s="51"/>
      <c r="AR16" s="51"/>
      <c r="AS16" s="51"/>
      <c r="AT16" s="51"/>
      <c r="AU16" s="51"/>
      <c r="AV16" s="51"/>
      <c r="AW16" s="51"/>
      <c r="AX16" s="51"/>
      <c r="AY16" s="52"/>
    </row>
    <row r="17" ht="12.75" customHeight="1">
      <c r="A17" s="50"/>
      <c r="B17" s="51"/>
      <c r="C17" s="51"/>
      <c r="D17" s="51"/>
      <c r="E17" s="51"/>
      <c r="F17" s="51"/>
      <c r="G17" s="51"/>
      <c r="H17" s="51"/>
      <c r="I17" s="51"/>
      <c r="J17" s="51"/>
      <c r="K17" s="51"/>
      <c r="L17" s="51"/>
      <c r="M17" s="51"/>
      <c r="N17" s="51"/>
      <c r="O17" s="51"/>
      <c r="P17" s="51"/>
      <c r="Q17" s="52"/>
      <c r="R17" s="50"/>
      <c r="S17" s="51"/>
      <c r="T17" s="51"/>
      <c r="U17" s="51"/>
      <c r="V17" s="51"/>
      <c r="W17" s="51"/>
      <c r="X17" s="51"/>
      <c r="Y17" s="51"/>
      <c r="Z17" s="51"/>
      <c r="AA17" s="51"/>
      <c r="AB17" s="51"/>
      <c r="AC17" s="51"/>
      <c r="AD17" s="51"/>
      <c r="AE17" s="51"/>
      <c r="AF17" s="51"/>
      <c r="AG17" s="51"/>
      <c r="AH17" s="52"/>
      <c r="AI17" s="50"/>
      <c r="AJ17" s="51"/>
      <c r="AK17" s="51"/>
      <c r="AL17" s="51"/>
      <c r="AM17" s="51"/>
      <c r="AN17" s="51"/>
      <c r="AO17" s="51"/>
      <c r="AP17" s="51"/>
      <c r="AQ17" s="51"/>
      <c r="AR17" s="51"/>
      <c r="AS17" s="51"/>
      <c r="AT17" s="51"/>
      <c r="AU17" s="51"/>
      <c r="AV17" s="51"/>
      <c r="AW17" s="51"/>
      <c r="AX17" s="51"/>
      <c r="AY17" s="52"/>
    </row>
    <row r="18" ht="12.75" customHeight="1">
      <c r="A18" s="50"/>
      <c r="B18" s="51"/>
      <c r="C18" s="51"/>
      <c r="D18" s="51"/>
      <c r="E18" s="51"/>
      <c r="F18" s="51"/>
      <c r="G18" s="51"/>
      <c r="H18" s="51"/>
      <c r="I18" s="51"/>
      <c r="J18" s="51"/>
      <c r="K18" s="51"/>
      <c r="L18" s="51"/>
      <c r="M18" s="51"/>
      <c r="N18" s="51"/>
      <c r="O18" s="51"/>
      <c r="P18" s="51"/>
      <c r="Q18" s="52"/>
      <c r="R18" s="50"/>
      <c r="S18" s="51"/>
      <c r="T18" s="51"/>
      <c r="U18" s="51"/>
      <c r="V18" s="51"/>
      <c r="W18" s="51"/>
      <c r="X18" s="51"/>
      <c r="Y18" s="51"/>
      <c r="Z18" s="51"/>
      <c r="AA18" s="51"/>
      <c r="AB18" s="51"/>
      <c r="AC18" s="51"/>
      <c r="AD18" s="51"/>
      <c r="AE18" s="51"/>
      <c r="AF18" s="51"/>
      <c r="AG18" s="51"/>
      <c r="AH18" s="52"/>
      <c r="AI18" s="50"/>
      <c r="AJ18" s="51"/>
      <c r="AK18" s="51"/>
      <c r="AL18" s="51"/>
      <c r="AM18" s="51"/>
      <c r="AN18" s="51"/>
      <c r="AO18" s="51"/>
      <c r="AP18" s="51"/>
      <c r="AQ18" s="51"/>
      <c r="AR18" s="51"/>
      <c r="AS18" s="51"/>
      <c r="AT18" s="51"/>
      <c r="AU18" s="51"/>
      <c r="AV18" s="51"/>
      <c r="AW18" s="51"/>
      <c r="AX18" s="51"/>
      <c r="AY18" s="52"/>
    </row>
    <row r="19" ht="12.75" customHeight="1">
      <c r="A19" s="50"/>
      <c r="B19" s="51"/>
      <c r="C19" s="51"/>
      <c r="D19" s="51"/>
      <c r="E19" s="51"/>
      <c r="F19" s="51"/>
      <c r="G19" s="51"/>
      <c r="H19" s="51"/>
      <c r="I19" s="51"/>
      <c r="J19" s="51"/>
      <c r="K19" s="51"/>
      <c r="L19" s="51"/>
      <c r="M19" s="51"/>
      <c r="N19" s="51"/>
      <c r="O19" s="51"/>
      <c r="P19" s="51"/>
      <c r="Q19" s="52"/>
      <c r="R19" s="50"/>
      <c r="S19" s="51"/>
      <c r="T19" s="51"/>
      <c r="U19" s="51"/>
      <c r="V19" s="51"/>
      <c r="W19" s="51"/>
      <c r="X19" s="51"/>
      <c r="Y19" s="51"/>
      <c r="Z19" s="51"/>
      <c r="AA19" s="51"/>
      <c r="AB19" s="51"/>
      <c r="AC19" s="51"/>
      <c r="AD19" s="51"/>
      <c r="AE19" s="51"/>
      <c r="AF19" s="51"/>
      <c r="AG19" s="51"/>
      <c r="AH19" s="52"/>
      <c r="AI19" s="50"/>
      <c r="AJ19" s="51"/>
      <c r="AK19" s="51"/>
      <c r="AL19" s="51"/>
      <c r="AM19" s="51"/>
      <c r="AN19" s="51"/>
      <c r="AO19" s="51"/>
      <c r="AP19" s="51"/>
      <c r="AQ19" s="51"/>
      <c r="AR19" s="51"/>
      <c r="AS19" s="51"/>
      <c r="AT19" s="51"/>
      <c r="AU19" s="51"/>
      <c r="AV19" s="51"/>
      <c r="AW19" s="51"/>
      <c r="AX19" s="51"/>
      <c r="AY19" s="52"/>
    </row>
    <row r="20" ht="12.75" customHeight="1">
      <c r="A20" s="50"/>
      <c r="B20" s="51"/>
      <c r="C20" s="51"/>
      <c r="D20" s="51"/>
      <c r="E20" s="51"/>
      <c r="F20" s="51"/>
      <c r="G20" s="51"/>
      <c r="H20" s="51"/>
      <c r="I20" s="51"/>
      <c r="J20" s="51"/>
      <c r="K20" s="51"/>
      <c r="L20" s="51"/>
      <c r="M20" s="51"/>
      <c r="N20" s="51"/>
      <c r="O20" s="51"/>
      <c r="P20" s="51"/>
      <c r="Q20" s="52"/>
      <c r="R20" s="50"/>
      <c r="S20" s="51"/>
      <c r="T20" s="51"/>
      <c r="U20" s="51"/>
      <c r="V20" s="51"/>
      <c r="W20" s="51"/>
      <c r="X20" s="51"/>
      <c r="Y20" s="51"/>
      <c r="Z20" s="51"/>
      <c r="AA20" s="51"/>
      <c r="AB20" s="51"/>
      <c r="AC20" s="51"/>
      <c r="AD20" s="51"/>
      <c r="AE20" s="51"/>
      <c r="AF20" s="51"/>
      <c r="AG20" s="51"/>
      <c r="AH20" s="52"/>
      <c r="AI20" s="50"/>
      <c r="AJ20" s="51"/>
      <c r="AK20" s="51"/>
      <c r="AL20" s="51"/>
      <c r="AM20" s="51"/>
      <c r="AN20" s="51"/>
      <c r="AO20" s="51"/>
      <c r="AP20" s="51"/>
      <c r="AQ20" s="51"/>
      <c r="AR20" s="51"/>
      <c r="AS20" s="51"/>
      <c r="AT20" s="51"/>
      <c r="AU20" s="51"/>
      <c r="AV20" s="51"/>
      <c r="AW20" s="51"/>
      <c r="AX20" s="51"/>
      <c r="AY20" s="52"/>
    </row>
    <row r="21" ht="12.75" customHeight="1">
      <c r="A21" s="50"/>
      <c r="B21" s="51"/>
      <c r="C21" s="51"/>
      <c r="D21" s="51"/>
      <c r="E21" s="51"/>
      <c r="F21" s="51"/>
      <c r="G21" s="51"/>
      <c r="H21" s="51"/>
      <c r="I21" s="51"/>
      <c r="J21" s="51"/>
      <c r="K21" s="51"/>
      <c r="L21" s="51"/>
      <c r="M21" s="51"/>
      <c r="N21" s="51"/>
      <c r="O21" s="51"/>
      <c r="P21" s="51"/>
      <c r="Q21" s="52"/>
      <c r="R21" s="50"/>
      <c r="S21" s="51"/>
      <c r="T21" s="51"/>
      <c r="U21" s="51"/>
      <c r="V21" s="51"/>
      <c r="W21" s="51"/>
      <c r="X21" s="51"/>
      <c r="Y21" s="51"/>
      <c r="Z21" s="51"/>
      <c r="AA21" s="51"/>
      <c r="AB21" s="51"/>
      <c r="AC21" s="51"/>
      <c r="AD21" s="51"/>
      <c r="AE21" s="51"/>
      <c r="AF21" s="51"/>
      <c r="AG21" s="51"/>
      <c r="AH21" s="52"/>
      <c r="AI21" s="50"/>
      <c r="AJ21" s="51"/>
      <c r="AK21" s="51"/>
      <c r="AL21" s="51"/>
      <c r="AM21" s="51"/>
      <c r="AN21" s="51"/>
      <c r="AO21" s="51"/>
      <c r="AP21" s="51"/>
      <c r="AQ21" s="51"/>
      <c r="AR21" s="51"/>
      <c r="AS21" s="51"/>
      <c r="AT21" s="51"/>
      <c r="AU21" s="51"/>
      <c r="AV21" s="51"/>
      <c r="AW21" s="51"/>
      <c r="AX21" s="51"/>
      <c r="AY21" s="52"/>
    </row>
    <row r="22" ht="12.75" customHeight="1">
      <c r="A22" s="50"/>
      <c r="B22" s="51"/>
      <c r="C22" s="51"/>
      <c r="D22" s="51"/>
      <c r="E22" s="51"/>
      <c r="F22" s="51"/>
      <c r="G22" s="51"/>
      <c r="H22" s="51"/>
      <c r="I22" s="51"/>
      <c r="J22" s="51"/>
      <c r="K22" s="51"/>
      <c r="L22" s="51"/>
      <c r="M22" s="51"/>
      <c r="N22" s="51"/>
      <c r="O22" s="51"/>
      <c r="P22" s="51"/>
      <c r="Q22" s="52"/>
      <c r="R22" s="50"/>
      <c r="S22" s="51"/>
      <c r="T22" s="51"/>
      <c r="U22" s="51"/>
      <c r="V22" s="51"/>
      <c r="W22" s="51"/>
      <c r="X22" s="51"/>
      <c r="Y22" s="51"/>
      <c r="Z22" s="51"/>
      <c r="AA22" s="51"/>
      <c r="AB22" s="51"/>
      <c r="AC22" s="51"/>
      <c r="AD22" s="51"/>
      <c r="AE22" s="51"/>
      <c r="AF22" s="51"/>
      <c r="AG22" s="51"/>
      <c r="AH22" s="52"/>
      <c r="AI22" s="50"/>
      <c r="AJ22" s="51"/>
      <c r="AK22" s="51"/>
      <c r="AL22" s="51"/>
      <c r="AM22" s="51"/>
      <c r="AN22" s="51"/>
      <c r="AO22" s="51"/>
      <c r="AP22" s="51"/>
      <c r="AQ22" s="51"/>
      <c r="AR22" s="51"/>
      <c r="AS22" s="51"/>
      <c r="AT22" s="51"/>
      <c r="AU22" s="51"/>
      <c r="AV22" s="51"/>
      <c r="AW22" s="51"/>
      <c r="AX22" s="51"/>
      <c r="AY22" s="52"/>
    </row>
    <row r="23" ht="12.75" customHeight="1">
      <c r="A23" s="50"/>
      <c r="B23" s="51"/>
      <c r="C23" s="51"/>
      <c r="D23" s="51"/>
      <c r="E23" s="51"/>
      <c r="F23" s="51"/>
      <c r="G23" s="51"/>
      <c r="H23" s="51"/>
      <c r="I23" s="51"/>
      <c r="J23" s="51"/>
      <c r="K23" s="51"/>
      <c r="L23" s="51"/>
      <c r="M23" s="51"/>
      <c r="N23" s="51"/>
      <c r="O23" s="51"/>
      <c r="P23" s="51"/>
      <c r="Q23" s="52"/>
      <c r="R23" s="50"/>
      <c r="S23" s="51"/>
      <c r="T23" s="51"/>
      <c r="U23" s="51"/>
      <c r="V23" s="51"/>
      <c r="W23" s="51"/>
      <c r="X23" s="51"/>
      <c r="Y23" s="51"/>
      <c r="Z23" s="51"/>
      <c r="AA23" s="51"/>
      <c r="AB23" s="51"/>
      <c r="AC23" s="51"/>
      <c r="AD23" s="51"/>
      <c r="AE23" s="51"/>
      <c r="AF23" s="51"/>
      <c r="AG23" s="51"/>
      <c r="AH23" s="52"/>
      <c r="AI23" s="50"/>
      <c r="AJ23" s="51"/>
      <c r="AK23" s="51"/>
      <c r="AL23" s="51"/>
      <c r="AM23" s="51"/>
      <c r="AN23" s="51"/>
      <c r="AO23" s="51"/>
      <c r="AP23" s="51"/>
      <c r="AQ23" s="51"/>
      <c r="AR23" s="51"/>
      <c r="AS23" s="51"/>
      <c r="AT23" s="51"/>
      <c r="AU23" s="51"/>
      <c r="AV23" s="51"/>
      <c r="AW23" s="51"/>
      <c r="AX23" s="51"/>
      <c r="AY23" s="52"/>
    </row>
    <row r="24" ht="12.75" customHeight="1">
      <c r="A24" s="50"/>
      <c r="B24" s="51"/>
      <c r="C24" s="51"/>
      <c r="D24" s="51"/>
      <c r="E24" s="51"/>
      <c r="F24" s="51"/>
      <c r="G24" s="51"/>
      <c r="H24" s="51"/>
      <c r="I24" s="51"/>
      <c r="J24" s="51"/>
      <c r="K24" s="51"/>
      <c r="L24" s="51"/>
      <c r="M24" s="51"/>
      <c r="N24" s="51"/>
      <c r="O24" s="51"/>
      <c r="P24" s="51"/>
      <c r="Q24" s="52"/>
      <c r="R24" s="50"/>
      <c r="S24" s="51"/>
      <c r="T24" s="51"/>
      <c r="U24" s="51"/>
      <c r="V24" s="51"/>
      <c r="W24" s="51"/>
      <c r="X24" s="51"/>
      <c r="Y24" s="51"/>
      <c r="Z24" s="51"/>
      <c r="AA24" s="51"/>
      <c r="AB24" s="51"/>
      <c r="AC24" s="51"/>
      <c r="AD24" s="51"/>
      <c r="AE24" s="51"/>
      <c r="AF24" s="51"/>
      <c r="AG24" s="51"/>
      <c r="AH24" s="52"/>
      <c r="AI24" s="50"/>
      <c r="AJ24" s="51"/>
      <c r="AK24" s="51"/>
      <c r="AL24" s="51"/>
      <c r="AM24" s="51"/>
      <c r="AN24" s="51"/>
      <c r="AO24" s="51"/>
      <c r="AP24" s="51"/>
      <c r="AQ24" s="51"/>
      <c r="AR24" s="51"/>
      <c r="AS24" s="51"/>
      <c r="AT24" s="51"/>
      <c r="AU24" s="51"/>
      <c r="AV24" s="51"/>
      <c r="AW24" s="51"/>
      <c r="AX24" s="51"/>
      <c r="AY24" s="52"/>
    </row>
    <row r="25" ht="12.75" customHeight="1">
      <c r="A25" s="50"/>
      <c r="B25" s="51"/>
      <c r="C25" s="51"/>
      <c r="D25" s="51"/>
      <c r="E25" s="51"/>
      <c r="F25" s="51"/>
      <c r="G25" s="51"/>
      <c r="H25" s="51"/>
      <c r="I25" s="51"/>
      <c r="J25" s="51"/>
      <c r="K25" s="51"/>
      <c r="L25" s="51"/>
      <c r="M25" s="51"/>
      <c r="N25" s="51"/>
      <c r="O25" s="51"/>
      <c r="P25" s="51"/>
      <c r="Q25" s="52"/>
      <c r="R25" s="50"/>
      <c r="S25" s="51"/>
      <c r="T25" s="51"/>
      <c r="U25" s="51"/>
      <c r="V25" s="51"/>
      <c r="W25" s="51"/>
      <c r="X25" s="51"/>
      <c r="Y25" s="51"/>
      <c r="Z25" s="51"/>
      <c r="AA25" s="51"/>
      <c r="AB25" s="51"/>
      <c r="AC25" s="51"/>
      <c r="AD25" s="51"/>
      <c r="AE25" s="51"/>
      <c r="AF25" s="51"/>
      <c r="AG25" s="51"/>
      <c r="AH25" s="52"/>
      <c r="AI25" s="50"/>
      <c r="AJ25" s="51"/>
      <c r="AK25" s="51"/>
      <c r="AL25" s="51"/>
      <c r="AM25" s="51"/>
      <c r="AN25" s="51"/>
      <c r="AO25" s="51"/>
      <c r="AP25" s="51"/>
      <c r="AQ25" s="51"/>
      <c r="AR25" s="51"/>
      <c r="AS25" s="51"/>
      <c r="AT25" s="51"/>
      <c r="AU25" s="51"/>
      <c r="AV25" s="51"/>
      <c r="AW25" s="51"/>
      <c r="AX25" s="51"/>
      <c r="AY25" s="52"/>
    </row>
    <row r="26" ht="12.75" customHeight="1">
      <c r="A26" s="50"/>
      <c r="B26" s="51"/>
      <c r="C26" s="51"/>
      <c r="D26" s="51"/>
      <c r="E26" s="51"/>
      <c r="F26" s="51"/>
      <c r="G26" s="51"/>
      <c r="H26" s="51"/>
      <c r="I26" s="51"/>
      <c r="J26" s="51"/>
      <c r="K26" s="51"/>
      <c r="L26" s="51"/>
      <c r="M26" s="51"/>
      <c r="N26" s="51"/>
      <c r="O26" s="51"/>
      <c r="P26" s="51"/>
      <c r="Q26" s="52"/>
      <c r="R26" s="50"/>
      <c r="S26" s="51"/>
      <c r="T26" s="51"/>
      <c r="U26" s="51"/>
      <c r="V26" s="51"/>
      <c r="W26" s="51"/>
      <c r="X26" s="51"/>
      <c r="Y26" s="51"/>
      <c r="Z26" s="51"/>
      <c r="AA26" s="51"/>
      <c r="AB26" s="51"/>
      <c r="AC26" s="51"/>
      <c r="AD26" s="51"/>
      <c r="AE26" s="51"/>
      <c r="AF26" s="51"/>
      <c r="AG26" s="51"/>
      <c r="AH26" s="52"/>
      <c r="AI26" s="50"/>
      <c r="AJ26" s="51"/>
      <c r="AK26" s="51"/>
      <c r="AL26" s="51"/>
      <c r="AM26" s="51"/>
      <c r="AN26" s="51"/>
      <c r="AO26" s="51"/>
      <c r="AP26" s="51"/>
      <c r="AQ26" s="51"/>
      <c r="AR26" s="51"/>
      <c r="AS26" s="51"/>
      <c r="AT26" s="51"/>
      <c r="AU26" s="51"/>
      <c r="AV26" s="51"/>
      <c r="AW26" s="51"/>
      <c r="AX26" s="51"/>
      <c r="AY26" s="52"/>
    </row>
    <row r="27" ht="12.75" customHeight="1">
      <c r="A27" s="50"/>
      <c r="B27" s="51"/>
      <c r="C27" s="51"/>
      <c r="D27" s="51"/>
      <c r="E27" s="51"/>
      <c r="F27" s="51"/>
      <c r="G27" s="51"/>
      <c r="H27" s="51"/>
      <c r="I27" s="51"/>
      <c r="J27" s="51"/>
      <c r="K27" s="51"/>
      <c r="L27" s="51"/>
      <c r="M27" s="51"/>
      <c r="N27" s="51"/>
      <c r="O27" s="51"/>
      <c r="P27" s="51"/>
      <c r="Q27" s="52"/>
      <c r="R27" s="50"/>
      <c r="S27" s="51"/>
      <c r="T27" s="51"/>
      <c r="U27" s="51"/>
      <c r="V27" s="51"/>
      <c r="W27" s="51"/>
      <c r="X27" s="51"/>
      <c r="Y27" s="51"/>
      <c r="Z27" s="51"/>
      <c r="AA27" s="51"/>
      <c r="AB27" s="51"/>
      <c r="AC27" s="51"/>
      <c r="AD27" s="51"/>
      <c r="AE27" s="51"/>
      <c r="AF27" s="51"/>
      <c r="AG27" s="51"/>
      <c r="AH27" s="52"/>
      <c r="AI27" s="50"/>
      <c r="AJ27" s="51"/>
      <c r="AK27" s="51"/>
      <c r="AL27" s="51"/>
      <c r="AM27" s="51"/>
      <c r="AN27" s="51"/>
      <c r="AO27" s="51"/>
      <c r="AP27" s="51"/>
      <c r="AQ27" s="51"/>
      <c r="AR27" s="51"/>
      <c r="AS27" s="51"/>
      <c r="AT27" s="51"/>
      <c r="AU27" s="51"/>
      <c r="AV27" s="51"/>
      <c r="AW27" s="51"/>
      <c r="AX27" s="51"/>
      <c r="AY27" s="52"/>
    </row>
    <row r="28" ht="12.75" customHeight="1">
      <c r="A28" s="50"/>
      <c r="B28" s="51"/>
      <c r="C28" s="51"/>
      <c r="D28" s="51"/>
      <c r="E28" s="51"/>
      <c r="F28" s="51"/>
      <c r="G28" s="51"/>
      <c r="H28" s="51"/>
      <c r="I28" s="51"/>
      <c r="J28" s="51"/>
      <c r="K28" s="51"/>
      <c r="L28" s="51"/>
      <c r="M28" s="51"/>
      <c r="N28" s="51"/>
      <c r="O28" s="51"/>
      <c r="P28" s="51"/>
      <c r="Q28" s="52"/>
      <c r="R28" s="50"/>
      <c r="S28" s="51"/>
      <c r="T28" s="51"/>
      <c r="U28" s="51"/>
      <c r="V28" s="51"/>
      <c r="W28" s="51"/>
      <c r="X28" s="51"/>
      <c r="Y28" s="51"/>
      <c r="Z28" s="51"/>
      <c r="AA28" s="51"/>
      <c r="AB28" s="51"/>
      <c r="AC28" s="51"/>
      <c r="AD28" s="51"/>
      <c r="AE28" s="51"/>
      <c r="AF28" s="51"/>
      <c r="AG28" s="51"/>
      <c r="AH28" s="52"/>
      <c r="AI28" s="50"/>
      <c r="AJ28" s="51"/>
      <c r="AK28" s="51"/>
      <c r="AL28" s="51"/>
      <c r="AM28" s="51"/>
      <c r="AN28" s="51"/>
      <c r="AO28" s="51"/>
      <c r="AP28" s="51"/>
      <c r="AQ28" s="51"/>
      <c r="AR28" s="51"/>
      <c r="AS28" s="51"/>
      <c r="AT28" s="51"/>
      <c r="AU28" s="51"/>
      <c r="AV28" s="51"/>
      <c r="AW28" s="51"/>
      <c r="AX28" s="51"/>
      <c r="AY28" s="52"/>
    </row>
    <row r="29" ht="12.75" customHeight="1">
      <c r="A29" s="50"/>
      <c r="B29" s="51"/>
      <c r="C29" s="51"/>
      <c r="D29" s="51"/>
      <c r="E29" s="51"/>
      <c r="F29" s="51"/>
      <c r="G29" s="51"/>
      <c r="H29" s="51"/>
      <c r="I29" s="51"/>
      <c r="J29" s="51"/>
      <c r="K29" s="51"/>
      <c r="L29" s="51"/>
      <c r="M29" s="51"/>
      <c r="N29" s="51"/>
      <c r="O29" s="51"/>
      <c r="P29" s="51"/>
      <c r="Q29" s="52"/>
      <c r="R29" s="50"/>
      <c r="S29" s="51"/>
      <c r="T29" s="51"/>
      <c r="U29" s="51"/>
      <c r="V29" s="51"/>
      <c r="W29" s="51"/>
      <c r="X29" s="51"/>
      <c r="Y29" s="51"/>
      <c r="Z29" s="51"/>
      <c r="AA29" s="51"/>
      <c r="AB29" s="51"/>
      <c r="AC29" s="51"/>
      <c r="AD29" s="51"/>
      <c r="AE29" s="51"/>
      <c r="AF29" s="51"/>
      <c r="AG29" s="51"/>
      <c r="AH29" s="52"/>
      <c r="AI29" s="50"/>
      <c r="AJ29" s="51"/>
      <c r="AK29" s="51"/>
      <c r="AL29" s="51"/>
      <c r="AM29" s="51"/>
      <c r="AN29" s="51"/>
      <c r="AO29" s="51"/>
      <c r="AP29" s="51"/>
      <c r="AQ29" s="51"/>
      <c r="AR29" s="51"/>
      <c r="AS29" s="51"/>
      <c r="AT29" s="51"/>
      <c r="AU29" s="51"/>
      <c r="AV29" s="51"/>
      <c r="AW29" s="51"/>
      <c r="AX29" s="51"/>
      <c r="AY29" s="52"/>
    </row>
    <row r="30" ht="12.75" customHeight="1">
      <c r="A30" s="50"/>
      <c r="B30" s="51"/>
      <c r="C30" s="51"/>
      <c r="D30" s="51"/>
      <c r="E30" s="51"/>
      <c r="F30" s="51"/>
      <c r="G30" s="51"/>
      <c r="H30" s="51"/>
      <c r="I30" s="51"/>
      <c r="J30" s="51"/>
      <c r="K30" s="51"/>
      <c r="L30" s="51"/>
      <c r="M30" s="51"/>
      <c r="N30" s="51"/>
      <c r="O30" s="51"/>
      <c r="P30" s="51"/>
      <c r="Q30" s="52"/>
      <c r="R30" s="50"/>
      <c r="S30" s="51"/>
      <c r="T30" s="51"/>
      <c r="U30" s="51"/>
      <c r="V30" s="51"/>
      <c r="W30" s="51"/>
      <c r="X30" s="51"/>
      <c r="Y30" s="51"/>
      <c r="Z30" s="51"/>
      <c r="AA30" s="51"/>
      <c r="AB30" s="51"/>
      <c r="AC30" s="51"/>
      <c r="AD30" s="51"/>
      <c r="AE30" s="51"/>
      <c r="AF30" s="51"/>
      <c r="AG30" s="51"/>
      <c r="AH30" s="52"/>
      <c r="AI30" s="50"/>
      <c r="AJ30" s="51"/>
      <c r="AK30" s="51"/>
      <c r="AL30" s="51"/>
      <c r="AM30" s="51"/>
      <c r="AN30" s="51"/>
      <c r="AO30" s="51"/>
      <c r="AP30" s="51"/>
      <c r="AQ30" s="51"/>
      <c r="AR30" s="51"/>
      <c r="AS30" s="51"/>
      <c r="AT30" s="51"/>
      <c r="AU30" s="51"/>
      <c r="AV30" s="51"/>
      <c r="AW30" s="51"/>
      <c r="AX30" s="51"/>
      <c r="AY30" s="52"/>
    </row>
    <row r="31" ht="12.75" customHeight="1">
      <c r="A31" s="50"/>
      <c r="B31" s="51"/>
      <c r="C31" s="51"/>
      <c r="D31" s="51"/>
      <c r="E31" s="51"/>
      <c r="F31" s="51"/>
      <c r="G31" s="51"/>
      <c r="H31" s="51"/>
      <c r="I31" s="51"/>
      <c r="J31" s="51"/>
      <c r="K31" s="51"/>
      <c r="L31" s="51"/>
      <c r="M31" s="51"/>
      <c r="N31" s="51"/>
      <c r="O31" s="51"/>
      <c r="P31" s="51"/>
      <c r="Q31" s="52"/>
      <c r="R31" s="50"/>
      <c r="S31" s="51"/>
      <c r="T31" s="51"/>
      <c r="U31" s="51"/>
      <c r="V31" s="51"/>
      <c r="W31" s="51"/>
      <c r="X31" s="51"/>
      <c r="Y31" s="51"/>
      <c r="Z31" s="51"/>
      <c r="AA31" s="51"/>
      <c r="AB31" s="51"/>
      <c r="AC31" s="51"/>
      <c r="AD31" s="51"/>
      <c r="AE31" s="51"/>
      <c r="AF31" s="51"/>
      <c r="AG31" s="51"/>
      <c r="AH31" s="52"/>
      <c r="AI31" s="50"/>
      <c r="AJ31" s="51"/>
      <c r="AK31" s="51"/>
      <c r="AL31" s="51"/>
      <c r="AM31" s="51"/>
      <c r="AN31" s="51"/>
      <c r="AO31" s="51"/>
      <c r="AP31" s="51"/>
      <c r="AQ31" s="51"/>
      <c r="AR31" s="51"/>
      <c r="AS31" s="51"/>
      <c r="AT31" s="51"/>
      <c r="AU31" s="51"/>
      <c r="AV31" s="51"/>
      <c r="AW31" s="51"/>
      <c r="AX31" s="51"/>
      <c r="AY31" s="52"/>
    </row>
    <row r="32" ht="12.75" customHeight="1">
      <c r="A32" s="50"/>
      <c r="B32" s="51"/>
      <c r="C32" s="51"/>
      <c r="D32" s="51"/>
      <c r="E32" s="51"/>
      <c r="F32" s="51"/>
      <c r="G32" s="51"/>
      <c r="H32" s="51"/>
      <c r="I32" s="51"/>
      <c r="J32" s="51"/>
      <c r="K32" s="51"/>
      <c r="L32" s="51"/>
      <c r="M32" s="51"/>
      <c r="N32" s="51"/>
      <c r="O32" s="51"/>
      <c r="P32" s="51"/>
      <c r="Q32" s="52"/>
      <c r="R32" s="50"/>
      <c r="S32" s="51"/>
      <c r="T32" s="51"/>
      <c r="U32" s="51"/>
      <c r="V32" s="51"/>
      <c r="W32" s="51"/>
      <c r="X32" s="51"/>
      <c r="Y32" s="51"/>
      <c r="Z32" s="51"/>
      <c r="AA32" s="51"/>
      <c r="AB32" s="51"/>
      <c r="AC32" s="51"/>
      <c r="AD32" s="51"/>
      <c r="AE32" s="51"/>
      <c r="AF32" s="51"/>
      <c r="AG32" s="51"/>
      <c r="AH32" s="52"/>
      <c r="AI32" s="50"/>
      <c r="AJ32" s="51"/>
      <c r="AK32" s="51"/>
      <c r="AL32" s="51"/>
      <c r="AM32" s="51"/>
      <c r="AN32" s="51"/>
      <c r="AO32" s="51"/>
      <c r="AP32" s="51"/>
      <c r="AQ32" s="51"/>
      <c r="AR32" s="51"/>
      <c r="AS32" s="51"/>
      <c r="AT32" s="51"/>
      <c r="AU32" s="51"/>
      <c r="AV32" s="51"/>
      <c r="AW32" s="51"/>
      <c r="AX32" s="51"/>
      <c r="AY32" s="52"/>
    </row>
    <row r="33" ht="12.75" customHeight="1">
      <c r="A33" s="50"/>
      <c r="B33" s="51"/>
      <c r="C33" s="51"/>
      <c r="D33" s="51"/>
      <c r="E33" s="51"/>
      <c r="F33" s="51"/>
      <c r="G33" s="51"/>
      <c r="H33" s="51"/>
      <c r="I33" s="51"/>
      <c r="J33" s="51"/>
      <c r="K33" s="51"/>
      <c r="L33" s="51"/>
      <c r="M33" s="51"/>
      <c r="N33" s="51"/>
      <c r="O33" s="51"/>
      <c r="P33" s="51"/>
      <c r="Q33" s="52"/>
      <c r="R33" s="50"/>
      <c r="S33" s="51"/>
      <c r="T33" s="51"/>
      <c r="U33" s="51"/>
      <c r="V33" s="51"/>
      <c r="W33" s="51"/>
      <c r="X33" s="51"/>
      <c r="Y33" s="51"/>
      <c r="Z33" s="51"/>
      <c r="AA33" s="51"/>
      <c r="AB33" s="51"/>
      <c r="AC33" s="51"/>
      <c r="AD33" s="51"/>
      <c r="AE33" s="51"/>
      <c r="AF33" s="51"/>
      <c r="AG33" s="51"/>
      <c r="AH33" s="52"/>
      <c r="AI33" s="50"/>
      <c r="AJ33" s="51"/>
      <c r="AK33" s="51"/>
      <c r="AL33" s="51"/>
      <c r="AM33" s="51"/>
      <c r="AN33" s="51"/>
      <c r="AO33" s="51"/>
      <c r="AP33" s="51"/>
      <c r="AQ33" s="51"/>
      <c r="AR33" s="51"/>
      <c r="AS33" s="51"/>
      <c r="AT33" s="51"/>
      <c r="AU33" s="51"/>
      <c r="AV33" s="51"/>
      <c r="AW33" s="51"/>
      <c r="AX33" s="51"/>
      <c r="AY33" s="52"/>
    </row>
    <row r="34" ht="12.75" customHeight="1">
      <c r="A34" s="55"/>
      <c r="B34" s="56"/>
      <c r="C34" s="56"/>
      <c r="D34" s="56"/>
      <c r="E34" s="56"/>
      <c r="F34" s="56"/>
      <c r="G34" s="56"/>
      <c r="H34" s="56"/>
      <c r="I34" s="56"/>
      <c r="J34" s="56"/>
      <c r="K34" s="56"/>
      <c r="L34" s="56"/>
      <c r="M34" s="56"/>
      <c r="N34" s="56"/>
      <c r="O34" s="56"/>
      <c r="P34" s="56"/>
      <c r="Q34" s="57"/>
      <c r="R34" s="55"/>
      <c r="S34" s="56"/>
      <c r="T34" s="56"/>
      <c r="U34" s="56"/>
      <c r="V34" s="56"/>
      <c r="W34" s="56"/>
      <c r="X34" s="56"/>
      <c r="Y34" s="56"/>
      <c r="Z34" s="56"/>
      <c r="AA34" s="56"/>
      <c r="AB34" s="56"/>
      <c r="AC34" s="56"/>
      <c r="AD34" s="56"/>
      <c r="AE34" s="56"/>
      <c r="AF34" s="56"/>
      <c r="AG34" s="56"/>
      <c r="AH34" s="57"/>
      <c r="AI34" s="55"/>
      <c r="AJ34" s="56"/>
      <c r="AK34" s="56"/>
      <c r="AL34" s="56"/>
      <c r="AM34" s="56"/>
      <c r="AN34" s="56"/>
      <c r="AO34" s="56"/>
      <c r="AP34" s="56"/>
      <c r="AQ34" s="56"/>
      <c r="AR34" s="56"/>
      <c r="AS34" s="56"/>
      <c r="AT34" s="56"/>
      <c r="AU34" s="56"/>
      <c r="AV34" s="56"/>
      <c r="AW34" s="56"/>
      <c r="AX34" s="56"/>
      <c r="AY34" s="57"/>
    </row>
    <row r="35" ht="12.75" customHeight="1">
      <c r="A35" s="99" t="s">
        <v>405</v>
      </c>
      <c r="B35" s="43"/>
      <c r="C35" s="43"/>
      <c r="D35" s="43"/>
      <c r="E35" s="44"/>
      <c r="F35" s="301" t="s">
        <v>55</v>
      </c>
      <c r="G35" s="44"/>
      <c r="H35" s="448" t="str">
        <f>IF(F35&lt;&gt;"No","--&gt; Must follow T10 completely in any case.",IF(F36&lt;&gt;"No","--&gt; Must follow T10 with exception of T10.1.2.","--&gt; Do not have to follow T10."))</f>
        <v>--&gt; Must follow T10 with exception of T10.1.2.</v>
      </c>
      <c r="I35" s="35"/>
      <c r="J35" s="35"/>
      <c r="K35" s="35"/>
      <c r="L35" s="35"/>
      <c r="M35" s="35"/>
      <c r="N35" s="35"/>
      <c r="O35" s="35"/>
      <c r="P35" s="35"/>
      <c r="Q35" s="36"/>
      <c r="R35" s="99" t="s">
        <v>405</v>
      </c>
      <c r="S35" s="43"/>
      <c r="T35" s="43"/>
      <c r="U35" s="43"/>
      <c r="V35" s="44"/>
      <c r="W35" s="301" t="s">
        <v>55</v>
      </c>
      <c r="X35" s="44"/>
      <c r="Y35" s="448" t="str">
        <f>IF(W35&lt;&gt;"No","--&gt; Must follow T10 completely in any case.",IF(W36&lt;&gt;"No","--&gt; Must follow T10 with exception of T10.1.2.","--&gt; Do not have to follow T10."))</f>
        <v>--&gt; Must follow T10 with exception of T10.1.2.</v>
      </c>
      <c r="Z35" s="35"/>
      <c r="AA35" s="35"/>
      <c r="AB35" s="35"/>
      <c r="AC35" s="35"/>
      <c r="AD35" s="35"/>
      <c r="AE35" s="35"/>
      <c r="AF35" s="35"/>
      <c r="AG35" s="35"/>
      <c r="AH35" s="36"/>
      <c r="AI35" s="99" t="s">
        <v>405</v>
      </c>
      <c r="AJ35" s="43"/>
      <c r="AK35" s="43"/>
      <c r="AL35" s="43"/>
      <c r="AM35" s="44"/>
      <c r="AN35" s="301" t="s">
        <v>108</v>
      </c>
      <c r="AO35" s="44"/>
      <c r="AP35" s="448" t="str">
        <f>IF(AN35&lt;&gt;"No","--&gt; Must follow T10 completely in any case.",IF(AN36&lt;&gt;"No","--&gt; Must follow T10 with exception of T10.1.2.","--&gt; Do not have to follow T10."))</f>
        <v>--&gt; Must follow T10 completely in any case.</v>
      </c>
      <c r="AQ35" s="35"/>
      <c r="AR35" s="35"/>
      <c r="AS35" s="35"/>
      <c r="AT35" s="35"/>
      <c r="AU35" s="35"/>
      <c r="AV35" s="35"/>
      <c r="AW35" s="35"/>
      <c r="AX35" s="35"/>
      <c r="AY35" s="36"/>
    </row>
    <row r="36" ht="12.75" customHeight="1">
      <c r="A36" s="99" t="s">
        <v>406</v>
      </c>
      <c r="B36" s="43"/>
      <c r="C36" s="43"/>
      <c r="D36" s="43"/>
      <c r="E36" s="44"/>
      <c r="F36" s="301" t="s">
        <v>108</v>
      </c>
      <c r="G36" s="44"/>
      <c r="H36" s="59"/>
      <c r="I36" s="60"/>
      <c r="J36" s="60"/>
      <c r="K36" s="60"/>
      <c r="L36" s="60"/>
      <c r="M36" s="60"/>
      <c r="N36" s="60"/>
      <c r="O36" s="60"/>
      <c r="P36" s="60"/>
      <c r="Q36" s="94"/>
      <c r="R36" s="99" t="s">
        <v>406</v>
      </c>
      <c r="S36" s="43"/>
      <c r="T36" s="43"/>
      <c r="U36" s="43"/>
      <c r="V36" s="44"/>
      <c r="W36" s="301" t="s">
        <v>108</v>
      </c>
      <c r="X36" s="44"/>
      <c r="Y36" s="59"/>
      <c r="Z36" s="60"/>
      <c r="AA36" s="60"/>
      <c r="AB36" s="60"/>
      <c r="AC36" s="60"/>
      <c r="AD36" s="60"/>
      <c r="AE36" s="60"/>
      <c r="AF36" s="60"/>
      <c r="AG36" s="60"/>
      <c r="AH36" s="94"/>
      <c r="AI36" s="99" t="s">
        <v>406</v>
      </c>
      <c r="AJ36" s="43"/>
      <c r="AK36" s="43"/>
      <c r="AL36" s="43"/>
      <c r="AM36" s="44"/>
      <c r="AN36" s="301" t="s">
        <v>108</v>
      </c>
      <c r="AO36" s="44"/>
      <c r="AP36" s="59"/>
      <c r="AQ36" s="60"/>
      <c r="AR36" s="60"/>
      <c r="AS36" s="60"/>
      <c r="AT36" s="60"/>
      <c r="AU36" s="60"/>
      <c r="AV36" s="60"/>
      <c r="AW36" s="60"/>
      <c r="AX36" s="60"/>
      <c r="AY36" s="94"/>
    </row>
    <row r="37" ht="12.75" customHeight="1">
      <c r="A37" s="102" t="s">
        <v>407</v>
      </c>
      <c r="B37" s="43"/>
      <c r="C37" s="43"/>
      <c r="D37" s="43"/>
      <c r="E37" s="44"/>
      <c r="F37" s="449" t="s">
        <v>408</v>
      </c>
      <c r="G37" s="43"/>
      <c r="H37" s="43"/>
      <c r="I37" s="43"/>
      <c r="J37" s="43"/>
      <c r="K37" s="43"/>
      <c r="L37" s="43"/>
      <c r="M37" s="43"/>
      <c r="N37" s="43"/>
      <c r="O37" s="43"/>
      <c r="P37" s="43"/>
      <c r="Q37" s="44"/>
      <c r="R37" s="102" t="s">
        <v>407</v>
      </c>
      <c r="S37" s="43"/>
      <c r="T37" s="43"/>
      <c r="U37" s="43"/>
      <c r="V37" s="44"/>
      <c r="W37" s="449" t="s">
        <v>411</v>
      </c>
      <c r="X37" s="43"/>
      <c r="Y37" s="43"/>
      <c r="Z37" s="43"/>
      <c r="AA37" s="43"/>
      <c r="AB37" s="43"/>
      <c r="AC37" s="43"/>
      <c r="AD37" s="43"/>
      <c r="AE37" s="43"/>
      <c r="AF37" s="43"/>
      <c r="AG37" s="43"/>
      <c r="AH37" s="44"/>
      <c r="AI37" s="102" t="s">
        <v>407</v>
      </c>
      <c r="AJ37" s="43"/>
      <c r="AK37" s="43"/>
      <c r="AL37" s="43"/>
      <c r="AM37" s="44"/>
      <c r="AN37" s="449" t="s">
        <v>412</v>
      </c>
      <c r="AO37" s="43"/>
      <c r="AP37" s="43"/>
      <c r="AQ37" s="43"/>
      <c r="AR37" s="43"/>
      <c r="AS37" s="43"/>
      <c r="AT37" s="43"/>
      <c r="AU37" s="43"/>
      <c r="AV37" s="43"/>
      <c r="AW37" s="43"/>
      <c r="AX37" s="43"/>
      <c r="AY37" s="44"/>
    </row>
    <row r="38" ht="12.75" customHeight="1">
      <c r="A38" s="46" t="s">
        <v>410</v>
      </c>
      <c r="B38" s="47"/>
      <c r="C38" s="47"/>
      <c r="D38" s="47"/>
      <c r="E38" s="47"/>
      <c r="F38" s="47"/>
      <c r="G38" s="47"/>
      <c r="H38" s="47"/>
      <c r="I38" s="47"/>
      <c r="J38" s="47"/>
      <c r="K38" s="47"/>
      <c r="L38" s="47"/>
      <c r="M38" s="47"/>
      <c r="N38" s="47"/>
      <c r="O38" s="47"/>
      <c r="P38" s="47"/>
      <c r="Q38" s="48"/>
      <c r="R38" s="46" t="s">
        <v>410</v>
      </c>
      <c r="S38" s="47"/>
      <c r="T38" s="47"/>
      <c r="U38" s="47"/>
      <c r="V38" s="47"/>
      <c r="W38" s="47"/>
      <c r="X38" s="47"/>
      <c r="Y38" s="47"/>
      <c r="Z38" s="47"/>
      <c r="AA38" s="47"/>
      <c r="AB38" s="47"/>
      <c r="AC38" s="47"/>
      <c r="AD38" s="47"/>
      <c r="AE38" s="47"/>
      <c r="AF38" s="47"/>
      <c r="AG38" s="47"/>
      <c r="AH38" s="48"/>
      <c r="AI38" s="46" t="s">
        <v>410</v>
      </c>
      <c r="AJ38" s="47"/>
      <c r="AK38" s="47"/>
      <c r="AL38" s="47"/>
      <c r="AM38" s="47"/>
      <c r="AN38" s="47"/>
      <c r="AO38" s="47"/>
      <c r="AP38" s="47"/>
      <c r="AQ38" s="47"/>
      <c r="AR38" s="47"/>
      <c r="AS38" s="47"/>
      <c r="AT38" s="47"/>
      <c r="AU38" s="47"/>
      <c r="AV38" s="47"/>
      <c r="AW38" s="47"/>
      <c r="AX38" s="47"/>
      <c r="AY38" s="48"/>
    </row>
    <row r="39" ht="12.75" customHeight="1">
      <c r="A39" s="50"/>
      <c r="B39" s="51"/>
      <c r="C39" s="51"/>
      <c r="D39" s="51"/>
      <c r="E39" s="51"/>
      <c r="F39" s="51"/>
      <c r="G39" s="51"/>
      <c r="H39" s="51"/>
      <c r="I39" s="51"/>
      <c r="J39" s="51"/>
      <c r="K39" s="51"/>
      <c r="L39" s="51"/>
      <c r="M39" s="51"/>
      <c r="N39" s="51"/>
      <c r="O39" s="51"/>
      <c r="P39" s="51"/>
      <c r="Q39" s="52"/>
      <c r="R39" s="50"/>
      <c r="S39" s="51"/>
      <c r="T39" s="51"/>
      <c r="U39" s="51"/>
      <c r="V39" s="51"/>
      <c r="W39" s="51"/>
      <c r="X39" s="51"/>
      <c r="Y39" s="51"/>
      <c r="Z39" s="51"/>
      <c r="AA39" s="51"/>
      <c r="AB39" s="51"/>
      <c r="AC39" s="51"/>
      <c r="AD39" s="51"/>
      <c r="AE39" s="51"/>
      <c r="AF39" s="51"/>
      <c r="AG39" s="51"/>
      <c r="AH39" s="52"/>
      <c r="AI39" s="50"/>
      <c r="AJ39" s="51"/>
      <c r="AK39" s="51"/>
      <c r="AL39" s="51"/>
      <c r="AM39" s="51"/>
      <c r="AN39" s="51"/>
      <c r="AO39" s="51"/>
      <c r="AP39" s="51"/>
      <c r="AQ39" s="51"/>
      <c r="AR39" s="51"/>
      <c r="AS39" s="51"/>
      <c r="AT39" s="51"/>
      <c r="AU39" s="51"/>
      <c r="AV39" s="51"/>
      <c r="AW39" s="51"/>
      <c r="AX39" s="51"/>
      <c r="AY39" s="52"/>
    </row>
    <row r="40" ht="12.75" customHeight="1">
      <c r="A40" s="50"/>
      <c r="B40" s="51"/>
      <c r="C40" s="51"/>
      <c r="D40" s="51"/>
      <c r="E40" s="51"/>
      <c r="F40" s="51"/>
      <c r="G40" s="51"/>
      <c r="H40" s="51"/>
      <c r="I40" s="51"/>
      <c r="J40" s="51"/>
      <c r="K40" s="51"/>
      <c r="L40" s="51"/>
      <c r="M40" s="51"/>
      <c r="N40" s="51"/>
      <c r="O40" s="51"/>
      <c r="P40" s="51"/>
      <c r="Q40" s="52"/>
      <c r="R40" s="50"/>
      <c r="S40" s="51"/>
      <c r="T40" s="51"/>
      <c r="U40" s="51"/>
      <c r="V40" s="51"/>
      <c r="W40" s="51"/>
      <c r="X40" s="51"/>
      <c r="Y40" s="51"/>
      <c r="Z40" s="51"/>
      <c r="AA40" s="51"/>
      <c r="AB40" s="51"/>
      <c r="AC40" s="51"/>
      <c r="AD40" s="51"/>
      <c r="AE40" s="51"/>
      <c r="AF40" s="51"/>
      <c r="AG40" s="51"/>
      <c r="AH40" s="52"/>
      <c r="AI40" s="50"/>
      <c r="AJ40" s="51"/>
      <c r="AK40" s="51"/>
      <c r="AL40" s="51"/>
      <c r="AM40" s="51"/>
      <c r="AN40" s="51"/>
      <c r="AO40" s="51"/>
      <c r="AP40" s="51"/>
      <c r="AQ40" s="51"/>
      <c r="AR40" s="51"/>
      <c r="AS40" s="51"/>
      <c r="AT40" s="51"/>
      <c r="AU40" s="51"/>
      <c r="AV40" s="51"/>
      <c r="AW40" s="51"/>
      <c r="AX40" s="51"/>
      <c r="AY40" s="52"/>
    </row>
    <row r="41" ht="12.75" customHeight="1">
      <c r="A41" s="50"/>
      <c r="B41" s="51"/>
      <c r="C41" s="51"/>
      <c r="D41" s="51"/>
      <c r="E41" s="51"/>
      <c r="F41" s="51"/>
      <c r="G41" s="51"/>
      <c r="H41" s="51"/>
      <c r="I41" s="51"/>
      <c r="J41" s="51"/>
      <c r="K41" s="51"/>
      <c r="L41" s="51"/>
      <c r="M41" s="51"/>
      <c r="N41" s="51"/>
      <c r="O41" s="51"/>
      <c r="P41" s="51"/>
      <c r="Q41" s="52"/>
      <c r="R41" s="50"/>
      <c r="S41" s="51"/>
      <c r="T41" s="51"/>
      <c r="U41" s="51"/>
      <c r="V41" s="51"/>
      <c r="W41" s="51"/>
      <c r="X41" s="51"/>
      <c r="Y41" s="51"/>
      <c r="Z41" s="51"/>
      <c r="AA41" s="51"/>
      <c r="AB41" s="51"/>
      <c r="AC41" s="51"/>
      <c r="AD41" s="51"/>
      <c r="AE41" s="51"/>
      <c r="AF41" s="51"/>
      <c r="AG41" s="51"/>
      <c r="AH41" s="52"/>
      <c r="AI41" s="50"/>
      <c r="AJ41" s="51"/>
      <c r="AK41" s="51"/>
      <c r="AL41" s="51"/>
      <c r="AM41" s="51"/>
      <c r="AN41" s="51"/>
      <c r="AO41" s="51"/>
      <c r="AP41" s="51"/>
      <c r="AQ41" s="51"/>
      <c r="AR41" s="51"/>
      <c r="AS41" s="51"/>
      <c r="AT41" s="51"/>
      <c r="AU41" s="51"/>
      <c r="AV41" s="51"/>
      <c r="AW41" s="51"/>
      <c r="AX41" s="51"/>
      <c r="AY41" s="52"/>
    </row>
    <row r="42" ht="12.75" customHeight="1">
      <c r="A42" s="50"/>
      <c r="B42" s="51"/>
      <c r="C42" s="51"/>
      <c r="D42" s="51"/>
      <c r="E42" s="51"/>
      <c r="F42" s="51"/>
      <c r="G42" s="51"/>
      <c r="H42" s="51"/>
      <c r="I42" s="51"/>
      <c r="J42" s="51"/>
      <c r="K42" s="51"/>
      <c r="L42" s="51"/>
      <c r="M42" s="51"/>
      <c r="N42" s="51"/>
      <c r="O42" s="51"/>
      <c r="P42" s="51"/>
      <c r="Q42" s="52"/>
      <c r="R42" s="50"/>
      <c r="S42" s="51"/>
      <c r="T42" s="51"/>
      <c r="U42" s="51"/>
      <c r="V42" s="51"/>
      <c r="W42" s="51"/>
      <c r="X42" s="51"/>
      <c r="Y42" s="51"/>
      <c r="Z42" s="51"/>
      <c r="AA42" s="51"/>
      <c r="AB42" s="51"/>
      <c r="AC42" s="51"/>
      <c r="AD42" s="51"/>
      <c r="AE42" s="51"/>
      <c r="AF42" s="51"/>
      <c r="AG42" s="51"/>
      <c r="AH42" s="52"/>
      <c r="AI42" s="50"/>
      <c r="AJ42" s="51"/>
      <c r="AK42" s="51"/>
      <c r="AL42" s="51"/>
      <c r="AM42" s="51"/>
      <c r="AN42" s="51"/>
      <c r="AO42" s="51"/>
      <c r="AP42" s="51"/>
      <c r="AQ42" s="51"/>
      <c r="AR42" s="51"/>
      <c r="AS42" s="51"/>
      <c r="AT42" s="51"/>
      <c r="AU42" s="51"/>
      <c r="AV42" s="51"/>
      <c r="AW42" s="51"/>
      <c r="AX42" s="51"/>
      <c r="AY42" s="52"/>
    </row>
    <row r="43" ht="12.75" customHeight="1">
      <c r="A43" s="50"/>
      <c r="B43" s="51"/>
      <c r="C43" s="51"/>
      <c r="D43" s="51"/>
      <c r="E43" s="51"/>
      <c r="F43" s="51"/>
      <c r="G43" s="51"/>
      <c r="H43" s="51"/>
      <c r="I43" s="51"/>
      <c r="J43" s="51"/>
      <c r="K43" s="51"/>
      <c r="L43" s="51"/>
      <c r="M43" s="51"/>
      <c r="N43" s="51"/>
      <c r="O43" s="51"/>
      <c r="P43" s="51"/>
      <c r="Q43" s="52"/>
      <c r="R43" s="50"/>
      <c r="S43" s="51"/>
      <c r="T43" s="51"/>
      <c r="U43" s="51"/>
      <c r="V43" s="51"/>
      <c r="W43" s="51"/>
      <c r="X43" s="51"/>
      <c r="Y43" s="51"/>
      <c r="Z43" s="51"/>
      <c r="AA43" s="51"/>
      <c r="AB43" s="51"/>
      <c r="AC43" s="51"/>
      <c r="AD43" s="51"/>
      <c r="AE43" s="51"/>
      <c r="AF43" s="51"/>
      <c r="AG43" s="51"/>
      <c r="AH43" s="52"/>
      <c r="AI43" s="50"/>
      <c r="AJ43" s="51"/>
      <c r="AK43" s="51"/>
      <c r="AL43" s="51"/>
      <c r="AM43" s="51"/>
      <c r="AN43" s="51"/>
      <c r="AO43" s="51"/>
      <c r="AP43" s="51"/>
      <c r="AQ43" s="51"/>
      <c r="AR43" s="51"/>
      <c r="AS43" s="51"/>
      <c r="AT43" s="51"/>
      <c r="AU43" s="51"/>
      <c r="AV43" s="51"/>
      <c r="AW43" s="51"/>
      <c r="AX43" s="51"/>
      <c r="AY43" s="52"/>
    </row>
    <row r="44" ht="12.75" customHeight="1">
      <c r="A44" s="50"/>
      <c r="B44" s="51"/>
      <c r="C44" s="51"/>
      <c r="D44" s="51"/>
      <c r="E44" s="51"/>
      <c r="F44" s="51"/>
      <c r="G44" s="51"/>
      <c r="H44" s="51"/>
      <c r="I44" s="51"/>
      <c r="J44" s="51"/>
      <c r="K44" s="51"/>
      <c r="L44" s="51"/>
      <c r="M44" s="51"/>
      <c r="N44" s="51"/>
      <c r="O44" s="51"/>
      <c r="P44" s="51"/>
      <c r="Q44" s="52"/>
      <c r="R44" s="50"/>
      <c r="S44" s="51"/>
      <c r="T44" s="51"/>
      <c r="U44" s="51"/>
      <c r="V44" s="51"/>
      <c r="W44" s="51"/>
      <c r="X44" s="51"/>
      <c r="Y44" s="51"/>
      <c r="Z44" s="51"/>
      <c r="AA44" s="51"/>
      <c r="AB44" s="51"/>
      <c r="AC44" s="51"/>
      <c r="AD44" s="51"/>
      <c r="AE44" s="51"/>
      <c r="AF44" s="51"/>
      <c r="AG44" s="51"/>
      <c r="AH44" s="52"/>
      <c r="AI44" s="50"/>
      <c r="AJ44" s="51"/>
      <c r="AK44" s="51"/>
      <c r="AL44" s="51"/>
      <c r="AM44" s="51"/>
      <c r="AN44" s="51"/>
      <c r="AO44" s="51"/>
      <c r="AP44" s="51"/>
      <c r="AQ44" s="51"/>
      <c r="AR44" s="51"/>
      <c r="AS44" s="51"/>
      <c r="AT44" s="51"/>
      <c r="AU44" s="51"/>
      <c r="AV44" s="51"/>
      <c r="AW44" s="51"/>
      <c r="AX44" s="51"/>
      <c r="AY44" s="52"/>
    </row>
    <row r="45" ht="12.75" customHeight="1">
      <c r="A45" s="50"/>
      <c r="B45" s="51"/>
      <c r="C45" s="51"/>
      <c r="D45" s="51"/>
      <c r="E45" s="51"/>
      <c r="F45" s="51"/>
      <c r="G45" s="51"/>
      <c r="H45" s="51"/>
      <c r="I45" s="51"/>
      <c r="J45" s="51"/>
      <c r="K45" s="51"/>
      <c r="L45" s="51"/>
      <c r="M45" s="51"/>
      <c r="N45" s="51"/>
      <c r="O45" s="51"/>
      <c r="P45" s="51"/>
      <c r="Q45" s="52"/>
      <c r="R45" s="50"/>
      <c r="S45" s="51"/>
      <c r="T45" s="51"/>
      <c r="U45" s="51"/>
      <c r="V45" s="51"/>
      <c r="W45" s="51"/>
      <c r="X45" s="51"/>
      <c r="Y45" s="51"/>
      <c r="Z45" s="51"/>
      <c r="AA45" s="51"/>
      <c r="AB45" s="51"/>
      <c r="AC45" s="51"/>
      <c r="AD45" s="51"/>
      <c r="AE45" s="51"/>
      <c r="AF45" s="51"/>
      <c r="AG45" s="51"/>
      <c r="AH45" s="52"/>
      <c r="AI45" s="50"/>
      <c r="AJ45" s="51"/>
      <c r="AK45" s="51"/>
      <c r="AL45" s="51"/>
      <c r="AM45" s="51"/>
      <c r="AN45" s="51"/>
      <c r="AO45" s="51"/>
      <c r="AP45" s="51"/>
      <c r="AQ45" s="51"/>
      <c r="AR45" s="51"/>
      <c r="AS45" s="51"/>
      <c r="AT45" s="51"/>
      <c r="AU45" s="51"/>
      <c r="AV45" s="51"/>
      <c r="AW45" s="51"/>
      <c r="AX45" s="51"/>
      <c r="AY45" s="52"/>
    </row>
    <row r="46" ht="12.75" customHeight="1">
      <c r="A46" s="50"/>
      <c r="B46" s="51"/>
      <c r="C46" s="51"/>
      <c r="D46" s="51"/>
      <c r="E46" s="51"/>
      <c r="F46" s="51"/>
      <c r="G46" s="51"/>
      <c r="H46" s="51"/>
      <c r="I46" s="51"/>
      <c r="J46" s="51"/>
      <c r="K46" s="51"/>
      <c r="L46" s="51"/>
      <c r="M46" s="51"/>
      <c r="N46" s="51"/>
      <c r="O46" s="51"/>
      <c r="P46" s="51"/>
      <c r="Q46" s="52"/>
      <c r="R46" s="50"/>
      <c r="S46" s="51"/>
      <c r="T46" s="51"/>
      <c r="U46" s="51"/>
      <c r="V46" s="51"/>
      <c r="W46" s="51"/>
      <c r="X46" s="51"/>
      <c r="Y46" s="51"/>
      <c r="Z46" s="51"/>
      <c r="AA46" s="51"/>
      <c r="AB46" s="51"/>
      <c r="AC46" s="51"/>
      <c r="AD46" s="51"/>
      <c r="AE46" s="51"/>
      <c r="AF46" s="51"/>
      <c r="AG46" s="51"/>
      <c r="AH46" s="52"/>
      <c r="AI46" s="50"/>
      <c r="AJ46" s="51"/>
      <c r="AK46" s="51"/>
      <c r="AL46" s="51"/>
      <c r="AM46" s="51"/>
      <c r="AN46" s="51"/>
      <c r="AO46" s="51"/>
      <c r="AP46" s="51"/>
      <c r="AQ46" s="51"/>
      <c r="AR46" s="51"/>
      <c r="AS46" s="51"/>
      <c r="AT46" s="51"/>
      <c r="AU46" s="51"/>
      <c r="AV46" s="51"/>
      <c r="AW46" s="51"/>
      <c r="AX46" s="51"/>
      <c r="AY46" s="52"/>
    </row>
    <row r="47" ht="12.75" customHeight="1">
      <c r="A47" s="50"/>
      <c r="B47" s="51"/>
      <c r="C47" s="51"/>
      <c r="D47" s="51"/>
      <c r="E47" s="51"/>
      <c r="F47" s="51"/>
      <c r="G47" s="51"/>
      <c r="H47" s="51"/>
      <c r="I47" s="51"/>
      <c r="J47" s="51"/>
      <c r="K47" s="51"/>
      <c r="L47" s="51"/>
      <c r="M47" s="51"/>
      <c r="N47" s="51"/>
      <c r="O47" s="51"/>
      <c r="P47" s="51"/>
      <c r="Q47" s="52"/>
      <c r="R47" s="50"/>
      <c r="S47" s="51"/>
      <c r="T47" s="51"/>
      <c r="U47" s="51"/>
      <c r="V47" s="51"/>
      <c r="W47" s="51"/>
      <c r="X47" s="51"/>
      <c r="Y47" s="51"/>
      <c r="Z47" s="51"/>
      <c r="AA47" s="51"/>
      <c r="AB47" s="51"/>
      <c r="AC47" s="51"/>
      <c r="AD47" s="51"/>
      <c r="AE47" s="51"/>
      <c r="AF47" s="51"/>
      <c r="AG47" s="51"/>
      <c r="AH47" s="52"/>
      <c r="AI47" s="50"/>
      <c r="AJ47" s="51"/>
      <c r="AK47" s="51"/>
      <c r="AL47" s="51"/>
      <c r="AM47" s="51"/>
      <c r="AN47" s="51"/>
      <c r="AO47" s="51"/>
      <c r="AP47" s="51"/>
      <c r="AQ47" s="51"/>
      <c r="AR47" s="51"/>
      <c r="AS47" s="51"/>
      <c r="AT47" s="51"/>
      <c r="AU47" s="51"/>
      <c r="AV47" s="51"/>
      <c r="AW47" s="51"/>
      <c r="AX47" s="51"/>
      <c r="AY47" s="52"/>
    </row>
    <row r="48" ht="12.75" customHeight="1">
      <c r="A48" s="50"/>
      <c r="B48" s="51"/>
      <c r="C48" s="51"/>
      <c r="D48" s="51"/>
      <c r="E48" s="51"/>
      <c r="F48" s="51"/>
      <c r="G48" s="51"/>
      <c r="H48" s="51"/>
      <c r="I48" s="51"/>
      <c r="J48" s="51"/>
      <c r="K48" s="51"/>
      <c r="L48" s="51"/>
      <c r="M48" s="51"/>
      <c r="N48" s="51"/>
      <c r="O48" s="51"/>
      <c r="P48" s="51"/>
      <c r="Q48" s="52"/>
      <c r="R48" s="50"/>
      <c r="S48" s="51"/>
      <c r="T48" s="51"/>
      <c r="U48" s="51"/>
      <c r="V48" s="51"/>
      <c r="W48" s="51"/>
      <c r="X48" s="51"/>
      <c r="Y48" s="51"/>
      <c r="Z48" s="51"/>
      <c r="AA48" s="51"/>
      <c r="AB48" s="51" t="s">
        <v>413</v>
      </c>
      <c r="AC48" s="51"/>
      <c r="AD48" s="51"/>
      <c r="AE48" s="51"/>
      <c r="AF48" s="51"/>
      <c r="AG48" s="51"/>
      <c r="AH48" s="52"/>
      <c r="AI48" s="50"/>
      <c r="AJ48" s="51"/>
      <c r="AK48" s="51"/>
      <c r="AL48" s="51"/>
      <c r="AM48" s="51"/>
      <c r="AN48" s="51"/>
      <c r="AO48" s="51"/>
      <c r="AP48" s="51"/>
      <c r="AQ48" s="51"/>
      <c r="AR48" s="51"/>
      <c r="AS48" s="51"/>
      <c r="AT48" s="51"/>
      <c r="AU48" s="51"/>
      <c r="AV48" s="51"/>
      <c r="AW48" s="51"/>
      <c r="AX48" s="51"/>
      <c r="AY48" s="52"/>
    </row>
    <row r="49" ht="12.75" customHeight="1">
      <c r="A49" s="50"/>
      <c r="B49" s="51"/>
      <c r="C49" s="51"/>
      <c r="D49" s="51"/>
      <c r="E49" s="51"/>
      <c r="F49" s="51"/>
      <c r="G49" s="51"/>
      <c r="H49" s="51"/>
      <c r="I49" s="51"/>
      <c r="J49" s="51"/>
      <c r="K49" s="51"/>
      <c r="L49" s="51"/>
      <c r="M49" s="51"/>
      <c r="N49" s="51"/>
      <c r="O49" s="51"/>
      <c r="P49" s="51"/>
      <c r="Q49" s="52"/>
      <c r="R49" s="50"/>
      <c r="S49" s="51"/>
      <c r="T49" s="51"/>
      <c r="U49" s="51"/>
      <c r="V49" s="51"/>
      <c r="W49" s="51"/>
      <c r="X49" s="51"/>
      <c r="Y49" s="51"/>
      <c r="Z49" s="51"/>
      <c r="AA49" s="51"/>
      <c r="AB49" s="51"/>
      <c r="AC49" s="51"/>
      <c r="AD49" s="51"/>
      <c r="AE49" s="51"/>
      <c r="AF49" s="51"/>
      <c r="AG49" s="51"/>
      <c r="AH49" s="52"/>
      <c r="AI49" s="50"/>
      <c r="AJ49" s="51"/>
      <c r="AK49" s="51"/>
      <c r="AL49" s="51"/>
      <c r="AM49" s="51"/>
      <c r="AN49" s="51"/>
      <c r="AO49" s="51"/>
      <c r="AP49" s="51"/>
      <c r="AQ49" s="51"/>
      <c r="AR49" s="51"/>
      <c r="AS49" s="51"/>
      <c r="AT49" s="51"/>
      <c r="AU49" s="51"/>
      <c r="AV49" s="51"/>
      <c r="AW49" s="51"/>
      <c r="AX49" s="51"/>
      <c r="AY49" s="52"/>
    </row>
    <row r="50" ht="12.75" customHeight="1">
      <c r="A50" s="50"/>
      <c r="B50" s="51"/>
      <c r="C50" s="51"/>
      <c r="D50" s="51"/>
      <c r="E50" s="51"/>
      <c r="F50" s="51"/>
      <c r="G50" s="51"/>
      <c r="H50" s="51"/>
      <c r="I50" s="51"/>
      <c r="J50" s="51"/>
      <c r="K50" s="51"/>
      <c r="L50" s="51"/>
      <c r="M50" s="51"/>
      <c r="N50" s="51"/>
      <c r="O50" s="51"/>
      <c r="P50" s="51"/>
      <c r="Q50" s="52"/>
      <c r="R50" s="50"/>
      <c r="S50" s="51"/>
      <c r="T50" s="51"/>
      <c r="U50" s="51"/>
      <c r="V50" s="51"/>
      <c r="W50" s="51"/>
      <c r="X50" s="51"/>
      <c r="Y50" s="51"/>
      <c r="Z50" s="51"/>
      <c r="AA50" s="51"/>
      <c r="AB50" s="51"/>
      <c r="AC50" s="51"/>
      <c r="AD50" s="51"/>
      <c r="AE50" s="51"/>
      <c r="AF50" s="51"/>
      <c r="AG50" s="51"/>
      <c r="AH50" s="52"/>
      <c r="AI50" s="50"/>
      <c r="AJ50" s="51"/>
      <c r="AK50" s="51"/>
      <c r="AL50" s="51"/>
      <c r="AM50" s="51"/>
      <c r="AN50" s="51"/>
      <c r="AO50" s="51"/>
      <c r="AP50" s="51"/>
      <c r="AQ50" s="51"/>
      <c r="AR50" s="51"/>
      <c r="AS50" s="51"/>
      <c r="AT50" s="51"/>
      <c r="AU50" s="51"/>
      <c r="AV50" s="51"/>
      <c r="AW50" s="51"/>
      <c r="AX50" s="51"/>
      <c r="AY50" s="52"/>
    </row>
    <row r="51" ht="12.75" customHeight="1">
      <c r="A51" s="50"/>
      <c r="B51" s="51"/>
      <c r="C51" s="51"/>
      <c r="D51" s="51"/>
      <c r="E51" s="51"/>
      <c r="F51" s="51"/>
      <c r="G51" s="51"/>
      <c r="H51" s="51"/>
      <c r="I51" s="51"/>
      <c r="J51" s="51"/>
      <c r="K51" s="51"/>
      <c r="L51" s="51"/>
      <c r="M51" s="51"/>
      <c r="N51" s="51"/>
      <c r="O51" s="51"/>
      <c r="P51" s="51"/>
      <c r="Q51" s="52"/>
      <c r="R51" s="50"/>
      <c r="S51" s="51"/>
      <c r="T51" s="51"/>
      <c r="U51" s="51"/>
      <c r="V51" s="51"/>
      <c r="W51" s="51"/>
      <c r="X51" s="51"/>
      <c r="Y51" s="51"/>
      <c r="Z51" s="51"/>
      <c r="AA51" s="51"/>
      <c r="AB51" s="51"/>
      <c r="AC51" s="51"/>
      <c r="AD51" s="51"/>
      <c r="AE51" s="51"/>
      <c r="AF51" s="51"/>
      <c r="AG51" s="51"/>
      <c r="AH51" s="52"/>
      <c r="AI51" s="50"/>
      <c r="AJ51" s="51"/>
      <c r="AK51" s="51"/>
      <c r="AL51" s="51"/>
      <c r="AM51" s="51"/>
      <c r="AN51" s="51"/>
      <c r="AO51" s="51"/>
      <c r="AP51" s="51"/>
      <c r="AQ51" s="51"/>
      <c r="AR51" s="51"/>
      <c r="AS51" s="51"/>
      <c r="AT51" s="51"/>
      <c r="AU51" s="51"/>
      <c r="AV51" s="51"/>
      <c r="AW51" s="51"/>
      <c r="AX51" s="51"/>
      <c r="AY51" s="52"/>
    </row>
    <row r="52" ht="12.75" customHeight="1">
      <c r="A52" s="50"/>
      <c r="B52" s="51"/>
      <c r="C52" s="51"/>
      <c r="D52" s="51"/>
      <c r="E52" s="51"/>
      <c r="F52" s="51"/>
      <c r="G52" s="51"/>
      <c r="H52" s="51"/>
      <c r="I52" s="51"/>
      <c r="J52" s="51"/>
      <c r="K52" s="51"/>
      <c r="L52" s="51"/>
      <c r="M52" s="51"/>
      <c r="N52" s="51"/>
      <c r="O52" s="51"/>
      <c r="P52" s="51"/>
      <c r="Q52" s="52"/>
      <c r="R52" s="50"/>
      <c r="S52" s="51"/>
      <c r="T52" s="51"/>
      <c r="U52" s="51"/>
      <c r="V52" s="51"/>
      <c r="W52" s="51"/>
      <c r="X52" s="51"/>
      <c r="Y52" s="51"/>
      <c r="Z52" s="51"/>
      <c r="AA52" s="51"/>
      <c r="AB52" s="51"/>
      <c r="AC52" s="51"/>
      <c r="AD52" s="51"/>
      <c r="AE52" s="51"/>
      <c r="AF52" s="51"/>
      <c r="AG52" s="51"/>
      <c r="AH52" s="52"/>
      <c r="AI52" s="50"/>
      <c r="AJ52" s="51"/>
      <c r="AK52" s="51"/>
      <c r="AL52" s="51"/>
      <c r="AM52" s="51"/>
      <c r="AN52" s="51"/>
      <c r="AO52" s="51"/>
      <c r="AP52" s="51"/>
      <c r="AQ52" s="51"/>
      <c r="AR52" s="51"/>
      <c r="AS52" s="51"/>
      <c r="AT52" s="51"/>
      <c r="AU52" s="51"/>
      <c r="AV52" s="51"/>
      <c r="AW52" s="51"/>
      <c r="AX52" s="51"/>
      <c r="AY52" s="52"/>
    </row>
    <row r="53" ht="12.75" customHeight="1">
      <c r="A53" s="50"/>
      <c r="B53" s="51"/>
      <c r="C53" s="51"/>
      <c r="D53" s="51"/>
      <c r="E53" s="51"/>
      <c r="F53" s="51"/>
      <c r="G53" s="51"/>
      <c r="H53" s="51"/>
      <c r="I53" s="51"/>
      <c r="J53" s="51"/>
      <c r="K53" s="51"/>
      <c r="L53" s="51"/>
      <c r="M53" s="51"/>
      <c r="N53" s="51"/>
      <c r="O53" s="51"/>
      <c r="P53" s="51"/>
      <c r="Q53" s="52"/>
      <c r="R53" s="50"/>
      <c r="S53" s="51"/>
      <c r="T53" s="51"/>
      <c r="U53" s="51"/>
      <c r="V53" s="51"/>
      <c r="W53" s="51"/>
      <c r="X53" s="51"/>
      <c r="Y53" s="51"/>
      <c r="Z53" s="51"/>
      <c r="AA53" s="51"/>
      <c r="AB53" s="51"/>
      <c r="AC53" s="51"/>
      <c r="AD53" s="51"/>
      <c r="AE53" s="51"/>
      <c r="AF53" s="51"/>
      <c r="AG53" s="51"/>
      <c r="AH53" s="52"/>
      <c r="AI53" s="50"/>
      <c r="AJ53" s="51"/>
      <c r="AK53" s="51"/>
      <c r="AL53" s="51"/>
      <c r="AM53" s="51"/>
      <c r="AN53" s="51"/>
      <c r="AO53" s="51"/>
      <c r="AP53" s="51"/>
      <c r="AQ53" s="51"/>
      <c r="AR53" s="51"/>
      <c r="AS53" s="51"/>
      <c r="AT53" s="51"/>
      <c r="AU53" s="51"/>
      <c r="AV53" s="51"/>
      <c r="AW53" s="51"/>
      <c r="AX53" s="51"/>
      <c r="AY53" s="52"/>
    </row>
    <row r="54" ht="12.75" customHeight="1">
      <c r="A54" s="50"/>
      <c r="B54" s="51"/>
      <c r="C54" s="51"/>
      <c r="D54" s="51"/>
      <c r="E54" s="51"/>
      <c r="F54" s="51"/>
      <c r="G54" s="51"/>
      <c r="H54" s="51"/>
      <c r="I54" s="51"/>
      <c r="J54" s="51"/>
      <c r="K54" s="51"/>
      <c r="L54" s="51"/>
      <c r="M54" s="51"/>
      <c r="N54" s="51"/>
      <c r="O54" s="51"/>
      <c r="P54" s="51"/>
      <c r="Q54" s="52"/>
      <c r="R54" s="50"/>
      <c r="S54" s="51"/>
      <c r="T54" s="51"/>
      <c r="U54" s="51"/>
      <c r="V54" s="51"/>
      <c r="W54" s="51"/>
      <c r="X54" s="51"/>
      <c r="Y54" s="51"/>
      <c r="Z54" s="51"/>
      <c r="AA54" s="51"/>
      <c r="AB54" s="51"/>
      <c r="AC54" s="51"/>
      <c r="AD54" s="51"/>
      <c r="AE54" s="51"/>
      <c r="AF54" s="51"/>
      <c r="AG54" s="51"/>
      <c r="AH54" s="52"/>
      <c r="AI54" s="50"/>
      <c r="AJ54" s="51"/>
      <c r="AK54" s="51"/>
      <c r="AL54" s="51"/>
      <c r="AM54" s="51"/>
      <c r="AN54" s="51"/>
      <c r="AO54" s="51"/>
      <c r="AP54" s="51"/>
      <c r="AQ54" s="51"/>
      <c r="AR54" s="51"/>
      <c r="AS54" s="51"/>
      <c r="AT54" s="51"/>
      <c r="AU54" s="51"/>
      <c r="AV54" s="51"/>
      <c r="AW54" s="51"/>
      <c r="AX54" s="51"/>
      <c r="AY54" s="52"/>
    </row>
    <row r="55" ht="12.75" customHeight="1">
      <c r="A55" s="50"/>
      <c r="B55" s="51"/>
      <c r="C55" s="51"/>
      <c r="D55" s="51"/>
      <c r="E55" s="51"/>
      <c r="F55" s="51"/>
      <c r="G55" s="51"/>
      <c r="H55" s="51"/>
      <c r="I55" s="51"/>
      <c r="J55" s="51"/>
      <c r="K55" s="51"/>
      <c r="L55" s="51"/>
      <c r="M55" s="51"/>
      <c r="N55" s="51"/>
      <c r="O55" s="51"/>
      <c r="P55" s="51"/>
      <c r="Q55" s="52"/>
      <c r="R55" s="50"/>
      <c r="S55" s="51"/>
      <c r="T55" s="51"/>
      <c r="U55" s="51"/>
      <c r="V55" s="51"/>
      <c r="W55" s="51"/>
      <c r="X55" s="51"/>
      <c r="Y55" s="51"/>
      <c r="Z55" s="51"/>
      <c r="AA55" s="51"/>
      <c r="AB55" s="51"/>
      <c r="AC55" s="51"/>
      <c r="AD55" s="51"/>
      <c r="AE55" s="51"/>
      <c r="AF55" s="51"/>
      <c r="AG55" s="51"/>
      <c r="AH55" s="52"/>
      <c r="AI55" s="50"/>
      <c r="AJ55" s="51"/>
      <c r="AK55" s="51"/>
      <c r="AL55" s="51"/>
      <c r="AM55" s="51"/>
      <c r="AN55" s="51"/>
      <c r="AO55" s="51"/>
      <c r="AP55" s="51"/>
      <c r="AQ55" s="51"/>
      <c r="AR55" s="51"/>
      <c r="AS55" s="51"/>
      <c r="AT55" s="51"/>
      <c r="AU55" s="51"/>
      <c r="AV55" s="51"/>
      <c r="AW55" s="51"/>
      <c r="AX55" s="51"/>
      <c r="AY55" s="52"/>
    </row>
    <row r="56" ht="12.75" customHeight="1">
      <c r="A56" s="50"/>
      <c r="B56" s="51"/>
      <c r="C56" s="51"/>
      <c r="D56" s="51"/>
      <c r="E56" s="51"/>
      <c r="F56" s="51"/>
      <c r="G56" s="51"/>
      <c r="H56" s="51"/>
      <c r="I56" s="51"/>
      <c r="J56" s="51"/>
      <c r="K56" s="51"/>
      <c r="L56" s="51"/>
      <c r="M56" s="51"/>
      <c r="N56" s="51"/>
      <c r="O56" s="51"/>
      <c r="P56" s="51"/>
      <c r="Q56" s="52"/>
      <c r="R56" s="50"/>
      <c r="S56" s="51"/>
      <c r="T56" s="51"/>
      <c r="U56" s="51"/>
      <c r="V56" s="51"/>
      <c r="W56" s="51"/>
      <c r="X56" s="51"/>
      <c r="Y56" s="51"/>
      <c r="Z56" s="51"/>
      <c r="AA56" s="51"/>
      <c r="AB56" s="51"/>
      <c r="AC56" s="51"/>
      <c r="AD56" s="51"/>
      <c r="AE56" s="51"/>
      <c r="AF56" s="51"/>
      <c r="AG56" s="51"/>
      <c r="AH56" s="52"/>
      <c r="AI56" s="50"/>
      <c r="AJ56" s="51"/>
      <c r="AK56" s="51"/>
      <c r="AL56" s="51"/>
      <c r="AM56" s="51"/>
      <c r="AN56" s="51"/>
      <c r="AO56" s="51"/>
      <c r="AP56" s="51"/>
      <c r="AQ56" s="51"/>
      <c r="AR56" s="51"/>
      <c r="AS56" s="51"/>
      <c r="AT56" s="51"/>
      <c r="AU56" s="51"/>
      <c r="AV56" s="51"/>
      <c r="AW56" s="51"/>
      <c r="AX56" s="51"/>
      <c r="AY56" s="52"/>
    </row>
    <row r="57" ht="12.75" customHeight="1">
      <c r="A57" s="50"/>
      <c r="B57" s="51"/>
      <c r="C57" s="51"/>
      <c r="D57" s="51"/>
      <c r="E57" s="51"/>
      <c r="F57" s="51"/>
      <c r="G57" s="51"/>
      <c r="H57" s="51"/>
      <c r="I57" s="51"/>
      <c r="J57" s="51"/>
      <c r="K57" s="51"/>
      <c r="L57" s="51"/>
      <c r="M57" s="51"/>
      <c r="N57" s="51"/>
      <c r="O57" s="51"/>
      <c r="P57" s="51"/>
      <c r="Q57" s="52"/>
      <c r="R57" s="50"/>
      <c r="S57" s="51"/>
      <c r="T57" s="51"/>
      <c r="U57" s="51"/>
      <c r="V57" s="51"/>
      <c r="W57" s="51"/>
      <c r="X57" s="51"/>
      <c r="Y57" s="51"/>
      <c r="Z57" s="51"/>
      <c r="AA57" s="51"/>
      <c r="AB57" s="51"/>
      <c r="AC57" s="51"/>
      <c r="AD57" s="51"/>
      <c r="AE57" s="51"/>
      <c r="AF57" s="51"/>
      <c r="AG57" s="51"/>
      <c r="AH57" s="52"/>
      <c r="AI57" s="50"/>
      <c r="AJ57" s="51"/>
      <c r="AK57" s="51"/>
      <c r="AL57" s="51"/>
      <c r="AM57" s="51"/>
      <c r="AN57" s="51"/>
      <c r="AO57" s="51"/>
      <c r="AP57" s="51"/>
      <c r="AQ57" s="51"/>
      <c r="AR57" s="51"/>
      <c r="AS57" s="51"/>
      <c r="AT57" s="51"/>
      <c r="AU57" s="51"/>
      <c r="AV57" s="51"/>
      <c r="AW57" s="51"/>
      <c r="AX57" s="51"/>
      <c r="AY57" s="52"/>
    </row>
    <row r="58" ht="12.75" customHeight="1">
      <c r="A58" s="55"/>
      <c r="B58" s="56"/>
      <c r="C58" s="56"/>
      <c r="D58" s="56"/>
      <c r="E58" s="56"/>
      <c r="F58" s="56"/>
      <c r="G58" s="56"/>
      <c r="H58" s="56"/>
      <c r="I58" s="56"/>
      <c r="J58" s="56"/>
      <c r="K58" s="56"/>
      <c r="L58" s="56"/>
      <c r="M58" s="56"/>
      <c r="N58" s="56"/>
      <c r="O58" s="56"/>
      <c r="P58" s="56"/>
      <c r="Q58" s="57"/>
      <c r="R58" s="55"/>
      <c r="S58" s="56"/>
      <c r="T58" s="56"/>
      <c r="U58" s="56"/>
      <c r="V58" s="56"/>
      <c r="W58" s="56"/>
      <c r="X58" s="56"/>
      <c r="Y58" s="56"/>
      <c r="Z58" s="56"/>
      <c r="AA58" s="56"/>
      <c r="AB58" s="56"/>
      <c r="AC58" s="56"/>
      <c r="AD58" s="56"/>
      <c r="AE58" s="56"/>
      <c r="AF58" s="56"/>
      <c r="AG58" s="56"/>
      <c r="AH58" s="57"/>
      <c r="AI58" s="55"/>
      <c r="AJ58" s="56"/>
      <c r="AK58" s="56"/>
      <c r="AL58" s="56"/>
      <c r="AM58" s="56"/>
      <c r="AN58" s="56"/>
      <c r="AO58" s="56"/>
      <c r="AP58" s="56"/>
      <c r="AQ58" s="56"/>
      <c r="AR58" s="56"/>
      <c r="AS58" s="56"/>
      <c r="AT58" s="56"/>
      <c r="AU58" s="56"/>
      <c r="AV58" s="56"/>
      <c r="AW58" s="56"/>
      <c r="AX58" s="56"/>
      <c r="AY58" s="57"/>
    </row>
    <row r="59" ht="12.75" customHeight="1">
      <c r="A59" s="444" t="s">
        <v>405</v>
      </c>
      <c r="B59" s="119"/>
      <c r="C59" s="119"/>
      <c r="D59" s="119"/>
      <c r="E59" s="417"/>
      <c r="F59" s="445"/>
      <c r="G59" s="417"/>
      <c r="H59" s="446" t="str">
        <f>IF(F59&lt;&gt;"No","--&gt; Must follow T10 completely in any case.",IF(F60&lt;&gt;"No","--&gt; Must follow T10 with exception of T10.1.2.","--&gt; Do not have to follow T10."))</f>
        <v>--&gt; Must follow T10 completely in any case.</v>
      </c>
      <c r="I59" s="5"/>
      <c r="J59" s="5"/>
      <c r="K59" s="5"/>
      <c r="L59" s="5"/>
      <c r="M59" s="5"/>
      <c r="N59" s="5"/>
      <c r="O59" s="5"/>
      <c r="P59" s="5"/>
      <c r="Q59" s="447"/>
      <c r="R59" s="99" t="s">
        <v>405</v>
      </c>
      <c r="S59" s="43"/>
      <c r="T59" s="43"/>
      <c r="U59" s="43"/>
      <c r="V59" s="44"/>
      <c r="W59" s="301"/>
      <c r="X59" s="44"/>
      <c r="Y59" s="448" t="str">
        <f>IF(W59&lt;&gt;"No","--&gt; Must follow T10 completely in any case.",IF(W60&lt;&gt;"No","--&gt; Must follow T10 with exception of T10.1.2.","--&gt; Do not have to follow T10."))</f>
        <v>--&gt; Must follow T10 completely in any case.</v>
      </c>
      <c r="Z59" s="35"/>
      <c r="AA59" s="35"/>
      <c r="AB59" s="35"/>
      <c r="AC59" s="35"/>
      <c r="AD59" s="35"/>
      <c r="AE59" s="35"/>
      <c r="AF59" s="35"/>
      <c r="AG59" s="35"/>
      <c r="AH59" s="36"/>
      <c r="AI59" s="99" t="s">
        <v>405</v>
      </c>
      <c r="AJ59" s="43"/>
      <c r="AK59" s="43"/>
      <c r="AL59" s="43"/>
      <c r="AM59" s="44"/>
      <c r="AN59" s="301"/>
      <c r="AO59" s="44"/>
      <c r="AP59" s="448" t="str">
        <f>IF(AN59&lt;&gt;"No","--&gt; Must follow T10 completely in any case.",IF(AN60&lt;&gt;"No","--&gt; Must follow T10 with exception of T10.1.2.","--&gt; Do not have to follow T10."))</f>
        <v>--&gt; Must follow T10 completely in any case.</v>
      </c>
      <c r="AQ59" s="35"/>
      <c r="AR59" s="35"/>
      <c r="AS59" s="35"/>
      <c r="AT59" s="35"/>
      <c r="AU59" s="35"/>
      <c r="AV59" s="35"/>
      <c r="AW59" s="35"/>
      <c r="AX59" s="35"/>
      <c r="AY59" s="36"/>
    </row>
    <row r="60" ht="12.75" customHeight="1">
      <c r="A60" s="99" t="s">
        <v>406</v>
      </c>
      <c r="B60" s="43"/>
      <c r="C60" s="43"/>
      <c r="D60" s="43"/>
      <c r="E60" s="44"/>
      <c r="F60" s="301"/>
      <c r="G60" s="44"/>
      <c r="H60" s="59"/>
      <c r="I60" s="60"/>
      <c r="J60" s="60"/>
      <c r="K60" s="60"/>
      <c r="L60" s="60"/>
      <c r="M60" s="60"/>
      <c r="N60" s="60"/>
      <c r="O60" s="60"/>
      <c r="P60" s="60"/>
      <c r="Q60" s="94"/>
      <c r="R60" s="99" t="s">
        <v>406</v>
      </c>
      <c r="S60" s="43"/>
      <c r="T60" s="43"/>
      <c r="U60" s="43"/>
      <c r="V60" s="44"/>
      <c r="W60" s="301"/>
      <c r="X60" s="44"/>
      <c r="Y60" s="59"/>
      <c r="Z60" s="60"/>
      <c r="AA60" s="60"/>
      <c r="AB60" s="60"/>
      <c r="AC60" s="60"/>
      <c r="AD60" s="60"/>
      <c r="AE60" s="60"/>
      <c r="AF60" s="60"/>
      <c r="AG60" s="60"/>
      <c r="AH60" s="94"/>
      <c r="AI60" s="99" t="s">
        <v>406</v>
      </c>
      <c r="AJ60" s="43"/>
      <c r="AK60" s="43"/>
      <c r="AL60" s="43"/>
      <c r="AM60" s="44"/>
      <c r="AN60" s="301"/>
      <c r="AO60" s="44"/>
      <c r="AP60" s="59"/>
      <c r="AQ60" s="60"/>
      <c r="AR60" s="60"/>
      <c r="AS60" s="60"/>
      <c r="AT60" s="60"/>
      <c r="AU60" s="60"/>
      <c r="AV60" s="60"/>
      <c r="AW60" s="60"/>
      <c r="AX60" s="60"/>
      <c r="AY60" s="94"/>
    </row>
    <row r="61" ht="12.75" customHeight="1">
      <c r="A61" s="102" t="s">
        <v>407</v>
      </c>
      <c r="B61" s="43"/>
      <c r="C61" s="43"/>
      <c r="D61" s="43"/>
      <c r="E61" s="44"/>
      <c r="F61" s="449"/>
      <c r="G61" s="43"/>
      <c r="H61" s="43"/>
      <c r="I61" s="43"/>
      <c r="J61" s="43"/>
      <c r="K61" s="43"/>
      <c r="L61" s="43"/>
      <c r="M61" s="43"/>
      <c r="N61" s="43"/>
      <c r="O61" s="43"/>
      <c r="P61" s="43"/>
      <c r="Q61" s="44"/>
      <c r="R61" s="102" t="s">
        <v>407</v>
      </c>
      <c r="S61" s="43"/>
      <c r="T61" s="43"/>
      <c r="U61" s="43"/>
      <c r="V61" s="44"/>
      <c r="W61" s="449"/>
      <c r="X61" s="43"/>
      <c r="Y61" s="43"/>
      <c r="Z61" s="43"/>
      <c r="AA61" s="43"/>
      <c r="AB61" s="43"/>
      <c r="AC61" s="43"/>
      <c r="AD61" s="43"/>
      <c r="AE61" s="43"/>
      <c r="AF61" s="43"/>
      <c r="AG61" s="43"/>
      <c r="AH61" s="44"/>
      <c r="AI61" s="102" t="s">
        <v>407</v>
      </c>
      <c r="AJ61" s="43"/>
      <c r="AK61" s="43"/>
      <c r="AL61" s="43"/>
      <c r="AM61" s="44"/>
      <c r="AN61" s="449"/>
      <c r="AO61" s="43"/>
      <c r="AP61" s="43"/>
      <c r="AQ61" s="43"/>
      <c r="AR61" s="43"/>
      <c r="AS61" s="43"/>
      <c r="AT61" s="43"/>
      <c r="AU61" s="43"/>
      <c r="AV61" s="43"/>
      <c r="AW61" s="43"/>
      <c r="AX61" s="43"/>
      <c r="AY61" s="44"/>
    </row>
    <row r="62" ht="12.75" customHeight="1">
      <c r="A62" s="46" t="s">
        <v>410</v>
      </c>
      <c r="B62" s="47"/>
      <c r="C62" s="47"/>
      <c r="D62" s="47"/>
      <c r="E62" s="47"/>
      <c r="F62" s="47"/>
      <c r="G62" s="47"/>
      <c r="H62" s="47"/>
      <c r="I62" s="47"/>
      <c r="J62" s="47"/>
      <c r="K62" s="47"/>
      <c r="L62" s="47"/>
      <c r="M62" s="47"/>
      <c r="N62" s="47"/>
      <c r="O62" s="47"/>
      <c r="P62" s="47"/>
      <c r="Q62" s="48"/>
      <c r="R62" s="46" t="s">
        <v>410</v>
      </c>
      <c r="S62" s="47"/>
      <c r="T62" s="47"/>
      <c r="U62" s="47"/>
      <c r="V62" s="47"/>
      <c r="W62" s="47"/>
      <c r="X62" s="47"/>
      <c r="Y62" s="47"/>
      <c r="Z62" s="47"/>
      <c r="AA62" s="47"/>
      <c r="AB62" s="47"/>
      <c r="AC62" s="47"/>
      <c r="AD62" s="47"/>
      <c r="AE62" s="47"/>
      <c r="AF62" s="47"/>
      <c r="AG62" s="47"/>
      <c r="AH62" s="48"/>
      <c r="AI62" s="46" t="s">
        <v>410</v>
      </c>
      <c r="AJ62" s="47"/>
      <c r="AK62" s="47"/>
      <c r="AL62" s="47"/>
      <c r="AM62" s="47"/>
      <c r="AN62" s="47"/>
      <c r="AO62" s="47"/>
      <c r="AP62" s="47"/>
      <c r="AQ62" s="47"/>
      <c r="AR62" s="47"/>
      <c r="AS62" s="47"/>
      <c r="AT62" s="47"/>
      <c r="AU62" s="47"/>
      <c r="AV62" s="47"/>
      <c r="AW62" s="47"/>
      <c r="AX62" s="47"/>
      <c r="AY62" s="48"/>
    </row>
    <row r="63" ht="12.75" customHeight="1">
      <c r="A63" s="50"/>
      <c r="B63" s="51"/>
      <c r="C63" s="51"/>
      <c r="D63" s="51"/>
      <c r="E63" s="51"/>
      <c r="F63" s="51"/>
      <c r="G63" s="51"/>
      <c r="H63" s="51"/>
      <c r="I63" s="51"/>
      <c r="J63" s="51"/>
      <c r="K63" s="51"/>
      <c r="L63" s="51"/>
      <c r="M63" s="51"/>
      <c r="N63" s="51"/>
      <c r="O63" s="51"/>
      <c r="P63" s="51"/>
      <c r="Q63" s="52"/>
      <c r="R63" s="50"/>
      <c r="S63" s="51"/>
      <c r="T63" s="51"/>
      <c r="U63" s="51"/>
      <c r="V63" s="51"/>
      <c r="W63" s="51"/>
      <c r="X63" s="51"/>
      <c r="Y63" s="51"/>
      <c r="Z63" s="51"/>
      <c r="AA63" s="51"/>
      <c r="AB63" s="51"/>
      <c r="AC63" s="51"/>
      <c r="AD63" s="51"/>
      <c r="AE63" s="51"/>
      <c r="AF63" s="51"/>
      <c r="AG63" s="51"/>
      <c r="AH63" s="52"/>
      <c r="AI63" s="50"/>
      <c r="AJ63" s="51"/>
      <c r="AK63" s="51"/>
      <c r="AL63" s="51"/>
      <c r="AM63" s="51"/>
      <c r="AN63" s="51"/>
      <c r="AO63" s="51"/>
      <c r="AP63" s="51"/>
      <c r="AQ63" s="51"/>
      <c r="AR63" s="51"/>
      <c r="AS63" s="51"/>
      <c r="AT63" s="51"/>
      <c r="AU63" s="51"/>
      <c r="AV63" s="51"/>
      <c r="AW63" s="51"/>
      <c r="AX63" s="51"/>
      <c r="AY63" s="52"/>
    </row>
    <row r="64" ht="12.75" customHeight="1">
      <c r="A64" s="50"/>
      <c r="B64" s="51"/>
      <c r="C64" s="51"/>
      <c r="D64" s="51"/>
      <c r="E64" s="51"/>
      <c r="F64" s="51"/>
      <c r="G64" s="51"/>
      <c r="H64" s="51"/>
      <c r="I64" s="51"/>
      <c r="J64" s="51"/>
      <c r="K64" s="51"/>
      <c r="L64" s="51"/>
      <c r="M64" s="51"/>
      <c r="N64" s="51"/>
      <c r="O64" s="51"/>
      <c r="P64" s="51"/>
      <c r="Q64" s="52"/>
      <c r="R64" s="50"/>
      <c r="S64" s="51"/>
      <c r="T64" s="51"/>
      <c r="U64" s="51"/>
      <c r="V64" s="51"/>
      <c r="W64" s="51"/>
      <c r="X64" s="51"/>
      <c r="Y64" s="51"/>
      <c r="Z64" s="51"/>
      <c r="AA64" s="51"/>
      <c r="AB64" s="51"/>
      <c r="AC64" s="51"/>
      <c r="AD64" s="51"/>
      <c r="AE64" s="51"/>
      <c r="AF64" s="51"/>
      <c r="AG64" s="51"/>
      <c r="AH64" s="52"/>
      <c r="AI64" s="50"/>
      <c r="AJ64" s="51"/>
      <c r="AK64" s="51"/>
      <c r="AL64" s="51"/>
      <c r="AM64" s="51"/>
      <c r="AN64" s="51"/>
      <c r="AO64" s="51"/>
      <c r="AP64" s="51"/>
      <c r="AQ64" s="51"/>
      <c r="AR64" s="51"/>
      <c r="AS64" s="51"/>
      <c r="AT64" s="51"/>
      <c r="AU64" s="51"/>
      <c r="AV64" s="51"/>
      <c r="AW64" s="51"/>
      <c r="AX64" s="51"/>
      <c r="AY64" s="52"/>
    </row>
    <row r="65" ht="12.75" customHeight="1">
      <c r="A65" s="50"/>
      <c r="B65" s="51"/>
      <c r="C65" s="51"/>
      <c r="D65" s="51"/>
      <c r="E65" s="51"/>
      <c r="F65" s="51"/>
      <c r="G65" s="51"/>
      <c r="H65" s="51"/>
      <c r="I65" s="51"/>
      <c r="J65" s="51"/>
      <c r="K65" s="51"/>
      <c r="L65" s="51"/>
      <c r="M65" s="51"/>
      <c r="N65" s="51"/>
      <c r="O65" s="51"/>
      <c r="P65" s="51"/>
      <c r="Q65" s="52"/>
      <c r="R65" s="50"/>
      <c r="S65" s="51"/>
      <c r="T65" s="51"/>
      <c r="U65" s="51"/>
      <c r="V65" s="51"/>
      <c r="W65" s="51"/>
      <c r="X65" s="51"/>
      <c r="Y65" s="51"/>
      <c r="Z65" s="51"/>
      <c r="AA65" s="51"/>
      <c r="AB65" s="51"/>
      <c r="AC65" s="51"/>
      <c r="AD65" s="51"/>
      <c r="AE65" s="51"/>
      <c r="AF65" s="51"/>
      <c r="AG65" s="51"/>
      <c r="AH65" s="52"/>
      <c r="AI65" s="50"/>
      <c r="AJ65" s="51"/>
      <c r="AK65" s="51"/>
      <c r="AL65" s="51"/>
      <c r="AM65" s="51"/>
      <c r="AN65" s="51"/>
      <c r="AO65" s="51"/>
      <c r="AP65" s="51"/>
      <c r="AQ65" s="51"/>
      <c r="AR65" s="51"/>
      <c r="AS65" s="51"/>
      <c r="AT65" s="51"/>
      <c r="AU65" s="51"/>
      <c r="AV65" s="51"/>
      <c r="AW65" s="51"/>
      <c r="AX65" s="51"/>
      <c r="AY65" s="52"/>
    </row>
    <row r="66" ht="12.75" customHeight="1">
      <c r="A66" s="50"/>
      <c r="B66" s="51"/>
      <c r="C66" s="51"/>
      <c r="D66" s="51"/>
      <c r="E66" s="51"/>
      <c r="F66" s="51"/>
      <c r="G66" s="51"/>
      <c r="H66" s="51"/>
      <c r="I66" s="51"/>
      <c r="J66" s="51"/>
      <c r="K66" s="51"/>
      <c r="L66" s="51"/>
      <c r="M66" s="51"/>
      <c r="N66" s="51"/>
      <c r="O66" s="51"/>
      <c r="P66" s="51"/>
      <c r="Q66" s="52"/>
      <c r="R66" s="50"/>
      <c r="S66" s="51"/>
      <c r="T66" s="51"/>
      <c r="U66" s="51"/>
      <c r="V66" s="51"/>
      <c r="W66" s="51"/>
      <c r="X66" s="51"/>
      <c r="Y66" s="51"/>
      <c r="Z66" s="51"/>
      <c r="AA66" s="51"/>
      <c r="AB66" s="51"/>
      <c r="AC66" s="51"/>
      <c r="AD66" s="51"/>
      <c r="AE66" s="51"/>
      <c r="AF66" s="51"/>
      <c r="AG66" s="51"/>
      <c r="AH66" s="52"/>
      <c r="AI66" s="50"/>
      <c r="AJ66" s="51"/>
      <c r="AK66" s="51"/>
      <c r="AL66" s="51"/>
      <c r="AM66" s="51"/>
      <c r="AN66" s="51"/>
      <c r="AO66" s="51"/>
      <c r="AP66" s="51"/>
      <c r="AQ66" s="51"/>
      <c r="AR66" s="51"/>
      <c r="AS66" s="51"/>
      <c r="AT66" s="51"/>
      <c r="AU66" s="51"/>
      <c r="AV66" s="51"/>
      <c r="AW66" s="51"/>
      <c r="AX66" s="51"/>
      <c r="AY66" s="52"/>
    </row>
    <row r="67" ht="12.75" customHeight="1">
      <c r="A67" s="50"/>
      <c r="B67" s="51"/>
      <c r="C67" s="51"/>
      <c r="D67" s="51"/>
      <c r="E67" s="51"/>
      <c r="F67" s="51"/>
      <c r="G67" s="51"/>
      <c r="H67" s="51"/>
      <c r="I67" s="51"/>
      <c r="J67" s="51"/>
      <c r="K67" s="51"/>
      <c r="L67" s="51"/>
      <c r="M67" s="51"/>
      <c r="N67" s="51"/>
      <c r="O67" s="51"/>
      <c r="P67" s="51"/>
      <c r="Q67" s="52"/>
      <c r="R67" s="50"/>
      <c r="S67" s="51"/>
      <c r="T67" s="51"/>
      <c r="U67" s="51"/>
      <c r="V67" s="51"/>
      <c r="W67" s="51"/>
      <c r="X67" s="51"/>
      <c r="Y67" s="51"/>
      <c r="Z67" s="51"/>
      <c r="AA67" s="51"/>
      <c r="AB67" s="51"/>
      <c r="AC67" s="51"/>
      <c r="AD67" s="51"/>
      <c r="AE67" s="51"/>
      <c r="AF67" s="51"/>
      <c r="AG67" s="51"/>
      <c r="AH67" s="52"/>
      <c r="AI67" s="50"/>
      <c r="AJ67" s="51"/>
      <c r="AK67" s="51"/>
      <c r="AL67" s="51"/>
      <c r="AM67" s="51"/>
      <c r="AN67" s="51"/>
      <c r="AO67" s="51"/>
      <c r="AP67" s="51"/>
      <c r="AQ67" s="51"/>
      <c r="AR67" s="51"/>
      <c r="AS67" s="51"/>
      <c r="AT67" s="51"/>
      <c r="AU67" s="51"/>
      <c r="AV67" s="51"/>
      <c r="AW67" s="51"/>
      <c r="AX67" s="51"/>
      <c r="AY67" s="52"/>
    </row>
    <row r="68" ht="12.75" customHeight="1">
      <c r="A68" s="50"/>
      <c r="B68" s="51"/>
      <c r="C68" s="51"/>
      <c r="D68" s="51"/>
      <c r="E68" s="51"/>
      <c r="F68" s="51"/>
      <c r="G68" s="51"/>
      <c r="H68" s="51"/>
      <c r="I68" s="51"/>
      <c r="J68" s="51"/>
      <c r="K68" s="51"/>
      <c r="L68" s="51"/>
      <c r="M68" s="51"/>
      <c r="N68" s="51"/>
      <c r="O68" s="51"/>
      <c r="P68" s="51"/>
      <c r="Q68" s="52"/>
      <c r="R68" s="50"/>
      <c r="S68" s="51"/>
      <c r="T68" s="51"/>
      <c r="U68" s="51"/>
      <c r="V68" s="51"/>
      <c r="W68" s="51"/>
      <c r="X68" s="51"/>
      <c r="Y68" s="51"/>
      <c r="Z68" s="51"/>
      <c r="AA68" s="51"/>
      <c r="AB68" s="51"/>
      <c r="AC68" s="51"/>
      <c r="AD68" s="51"/>
      <c r="AE68" s="51"/>
      <c r="AF68" s="51"/>
      <c r="AG68" s="51"/>
      <c r="AH68" s="52"/>
      <c r="AI68" s="50"/>
      <c r="AJ68" s="51"/>
      <c r="AK68" s="51"/>
      <c r="AL68" s="51"/>
      <c r="AM68" s="51"/>
      <c r="AN68" s="51"/>
      <c r="AO68" s="51"/>
      <c r="AP68" s="51"/>
      <c r="AQ68" s="51"/>
      <c r="AR68" s="51"/>
      <c r="AS68" s="51"/>
      <c r="AT68" s="51"/>
      <c r="AU68" s="51"/>
      <c r="AV68" s="51"/>
      <c r="AW68" s="51"/>
      <c r="AX68" s="51"/>
      <c r="AY68" s="52"/>
    </row>
    <row r="69" ht="12.75" customHeight="1">
      <c r="A69" s="50"/>
      <c r="B69" s="51"/>
      <c r="C69" s="51"/>
      <c r="D69" s="51"/>
      <c r="E69" s="51"/>
      <c r="F69" s="51"/>
      <c r="G69" s="51"/>
      <c r="H69" s="51"/>
      <c r="I69" s="51"/>
      <c r="J69" s="51"/>
      <c r="K69" s="51"/>
      <c r="L69" s="51"/>
      <c r="M69" s="51"/>
      <c r="N69" s="51"/>
      <c r="O69" s="51"/>
      <c r="P69" s="51"/>
      <c r="Q69" s="52"/>
      <c r="R69" s="50"/>
      <c r="S69" s="51"/>
      <c r="T69" s="51"/>
      <c r="U69" s="51"/>
      <c r="V69" s="51"/>
      <c r="W69" s="51"/>
      <c r="X69" s="51"/>
      <c r="Y69" s="51"/>
      <c r="Z69" s="51"/>
      <c r="AA69" s="51"/>
      <c r="AB69" s="51"/>
      <c r="AC69" s="51"/>
      <c r="AD69" s="51"/>
      <c r="AE69" s="51"/>
      <c r="AF69" s="51"/>
      <c r="AG69" s="51"/>
      <c r="AH69" s="52"/>
      <c r="AI69" s="50"/>
      <c r="AJ69" s="51"/>
      <c r="AK69" s="51"/>
      <c r="AL69" s="51"/>
      <c r="AM69" s="51"/>
      <c r="AN69" s="51"/>
      <c r="AO69" s="51"/>
      <c r="AP69" s="51"/>
      <c r="AQ69" s="51"/>
      <c r="AR69" s="51"/>
      <c r="AS69" s="51"/>
      <c r="AT69" s="51"/>
      <c r="AU69" s="51"/>
      <c r="AV69" s="51"/>
      <c r="AW69" s="51"/>
      <c r="AX69" s="51"/>
      <c r="AY69" s="52"/>
    </row>
    <row r="70" ht="12.75" customHeight="1">
      <c r="A70" s="50"/>
      <c r="B70" s="51"/>
      <c r="C70" s="51"/>
      <c r="D70" s="51"/>
      <c r="E70" s="51"/>
      <c r="F70" s="51"/>
      <c r="G70" s="51"/>
      <c r="H70" s="51"/>
      <c r="I70" s="51"/>
      <c r="J70" s="51"/>
      <c r="K70" s="51"/>
      <c r="L70" s="51"/>
      <c r="M70" s="51"/>
      <c r="N70" s="51"/>
      <c r="O70" s="51"/>
      <c r="P70" s="51"/>
      <c r="Q70" s="52"/>
      <c r="R70" s="50"/>
      <c r="S70" s="51"/>
      <c r="T70" s="51"/>
      <c r="U70" s="51"/>
      <c r="V70" s="51"/>
      <c r="W70" s="51"/>
      <c r="X70" s="51"/>
      <c r="Y70" s="51"/>
      <c r="Z70" s="51"/>
      <c r="AA70" s="51"/>
      <c r="AB70" s="51"/>
      <c r="AC70" s="51"/>
      <c r="AD70" s="51"/>
      <c r="AE70" s="51"/>
      <c r="AF70" s="51"/>
      <c r="AG70" s="51"/>
      <c r="AH70" s="52"/>
      <c r="AI70" s="50"/>
      <c r="AJ70" s="51"/>
      <c r="AK70" s="51"/>
      <c r="AL70" s="51"/>
      <c r="AM70" s="51"/>
      <c r="AN70" s="51"/>
      <c r="AO70" s="51"/>
      <c r="AP70" s="51"/>
      <c r="AQ70" s="51"/>
      <c r="AR70" s="51"/>
      <c r="AS70" s="51"/>
      <c r="AT70" s="51"/>
      <c r="AU70" s="51"/>
      <c r="AV70" s="51"/>
      <c r="AW70" s="51"/>
      <c r="AX70" s="51"/>
      <c r="AY70" s="52"/>
    </row>
    <row r="71" ht="12.75" customHeight="1">
      <c r="A71" s="50"/>
      <c r="B71" s="51"/>
      <c r="C71" s="51"/>
      <c r="D71" s="51"/>
      <c r="E71" s="51"/>
      <c r="F71" s="51"/>
      <c r="G71" s="51"/>
      <c r="H71" s="51"/>
      <c r="I71" s="51"/>
      <c r="J71" s="51"/>
      <c r="K71" s="51"/>
      <c r="L71" s="51"/>
      <c r="M71" s="51"/>
      <c r="N71" s="51"/>
      <c r="O71" s="51"/>
      <c r="P71" s="51"/>
      <c r="Q71" s="52"/>
      <c r="R71" s="50"/>
      <c r="S71" s="51"/>
      <c r="T71" s="51"/>
      <c r="U71" s="51"/>
      <c r="V71" s="51"/>
      <c r="W71" s="51"/>
      <c r="X71" s="51"/>
      <c r="Y71" s="51"/>
      <c r="Z71" s="51"/>
      <c r="AA71" s="51"/>
      <c r="AB71" s="51"/>
      <c r="AC71" s="51"/>
      <c r="AD71" s="51"/>
      <c r="AE71" s="51"/>
      <c r="AF71" s="51"/>
      <c r="AG71" s="51"/>
      <c r="AH71" s="52"/>
      <c r="AI71" s="50"/>
      <c r="AJ71" s="51"/>
      <c r="AK71" s="51"/>
      <c r="AL71" s="51"/>
      <c r="AM71" s="51"/>
      <c r="AN71" s="51"/>
      <c r="AO71" s="51"/>
      <c r="AP71" s="51"/>
      <c r="AQ71" s="51"/>
      <c r="AR71" s="51"/>
      <c r="AS71" s="51"/>
      <c r="AT71" s="51"/>
      <c r="AU71" s="51"/>
      <c r="AV71" s="51"/>
      <c r="AW71" s="51"/>
      <c r="AX71" s="51"/>
      <c r="AY71" s="52"/>
    </row>
    <row r="72" ht="12.75" customHeight="1">
      <c r="A72" s="50"/>
      <c r="B72" s="51"/>
      <c r="C72" s="51"/>
      <c r="D72" s="51"/>
      <c r="E72" s="51"/>
      <c r="F72" s="51"/>
      <c r="G72" s="51"/>
      <c r="H72" s="51"/>
      <c r="I72" s="51"/>
      <c r="J72" s="51"/>
      <c r="K72" s="51"/>
      <c r="L72" s="51"/>
      <c r="M72" s="51"/>
      <c r="N72" s="51"/>
      <c r="O72" s="51"/>
      <c r="P72" s="51"/>
      <c r="Q72" s="52"/>
      <c r="R72" s="50"/>
      <c r="S72" s="51"/>
      <c r="T72" s="51"/>
      <c r="U72" s="51"/>
      <c r="V72" s="51"/>
      <c r="W72" s="51"/>
      <c r="X72" s="51"/>
      <c r="Y72" s="51"/>
      <c r="Z72" s="51"/>
      <c r="AA72" s="51"/>
      <c r="AB72" s="51"/>
      <c r="AC72" s="51"/>
      <c r="AD72" s="51"/>
      <c r="AE72" s="51"/>
      <c r="AF72" s="51"/>
      <c r="AG72" s="51"/>
      <c r="AH72" s="52"/>
      <c r="AI72" s="50"/>
      <c r="AJ72" s="51"/>
      <c r="AK72" s="51"/>
      <c r="AL72" s="51"/>
      <c r="AM72" s="51"/>
      <c r="AN72" s="51"/>
      <c r="AO72" s="51"/>
      <c r="AP72" s="51"/>
      <c r="AQ72" s="51"/>
      <c r="AR72" s="51"/>
      <c r="AS72" s="51"/>
      <c r="AT72" s="51"/>
      <c r="AU72" s="51"/>
      <c r="AV72" s="51"/>
      <c r="AW72" s="51"/>
      <c r="AX72" s="51"/>
      <c r="AY72" s="52"/>
    </row>
    <row r="73" ht="12.75" customHeight="1">
      <c r="A73" s="50"/>
      <c r="B73" s="51"/>
      <c r="C73" s="51"/>
      <c r="D73" s="51"/>
      <c r="E73" s="51"/>
      <c r="F73" s="51"/>
      <c r="G73" s="51"/>
      <c r="H73" s="51"/>
      <c r="I73" s="51"/>
      <c r="J73" s="51"/>
      <c r="K73" s="51"/>
      <c r="L73" s="51"/>
      <c r="M73" s="51"/>
      <c r="N73" s="51"/>
      <c r="O73" s="51"/>
      <c r="P73" s="51"/>
      <c r="Q73" s="52"/>
      <c r="R73" s="50"/>
      <c r="S73" s="51"/>
      <c r="T73" s="51"/>
      <c r="U73" s="51"/>
      <c r="V73" s="51"/>
      <c r="W73" s="51"/>
      <c r="X73" s="51"/>
      <c r="Y73" s="51"/>
      <c r="Z73" s="51"/>
      <c r="AA73" s="51"/>
      <c r="AB73" s="51"/>
      <c r="AC73" s="51"/>
      <c r="AD73" s="51"/>
      <c r="AE73" s="51"/>
      <c r="AF73" s="51"/>
      <c r="AG73" s="51"/>
      <c r="AH73" s="52"/>
      <c r="AI73" s="50"/>
      <c r="AJ73" s="51"/>
      <c r="AK73" s="51"/>
      <c r="AL73" s="51"/>
      <c r="AM73" s="51"/>
      <c r="AN73" s="51"/>
      <c r="AO73" s="51"/>
      <c r="AP73" s="51"/>
      <c r="AQ73" s="51"/>
      <c r="AR73" s="51"/>
      <c r="AS73" s="51"/>
      <c r="AT73" s="51"/>
      <c r="AU73" s="51"/>
      <c r="AV73" s="51"/>
      <c r="AW73" s="51"/>
      <c r="AX73" s="51"/>
      <c r="AY73" s="52"/>
    </row>
    <row r="74" ht="12.75" customHeight="1">
      <c r="A74" s="50"/>
      <c r="B74" s="51"/>
      <c r="C74" s="51"/>
      <c r="D74" s="51"/>
      <c r="E74" s="51"/>
      <c r="F74" s="51"/>
      <c r="G74" s="51"/>
      <c r="H74" s="51"/>
      <c r="I74" s="51"/>
      <c r="J74" s="51"/>
      <c r="K74" s="51"/>
      <c r="L74" s="51"/>
      <c r="M74" s="51"/>
      <c r="N74" s="51"/>
      <c r="O74" s="51"/>
      <c r="P74" s="51"/>
      <c r="Q74" s="52"/>
      <c r="R74" s="50"/>
      <c r="S74" s="51"/>
      <c r="T74" s="51"/>
      <c r="U74" s="51"/>
      <c r="V74" s="51"/>
      <c r="W74" s="51"/>
      <c r="X74" s="51"/>
      <c r="Y74" s="51"/>
      <c r="Z74" s="51"/>
      <c r="AA74" s="51"/>
      <c r="AB74" s="51"/>
      <c r="AC74" s="51"/>
      <c r="AD74" s="51"/>
      <c r="AE74" s="51"/>
      <c r="AF74" s="51"/>
      <c r="AG74" s="51"/>
      <c r="AH74" s="52"/>
      <c r="AI74" s="50"/>
      <c r="AJ74" s="51"/>
      <c r="AK74" s="51"/>
      <c r="AL74" s="51"/>
      <c r="AM74" s="51"/>
      <c r="AN74" s="51"/>
      <c r="AO74" s="51"/>
      <c r="AP74" s="51"/>
      <c r="AQ74" s="51"/>
      <c r="AR74" s="51"/>
      <c r="AS74" s="51"/>
      <c r="AT74" s="51"/>
      <c r="AU74" s="51"/>
      <c r="AV74" s="51"/>
      <c r="AW74" s="51"/>
      <c r="AX74" s="51"/>
      <c r="AY74" s="52"/>
    </row>
    <row r="75" ht="12.75" customHeight="1">
      <c r="A75" s="50"/>
      <c r="B75" s="51"/>
      <c r="C75" s="51"/>
      <c r="D75" s="51"/>
      <c r="E75" s="51"/>
      <c r="F75" s="51"/>
      <c r="G75" s="51"/>
      <c r="H75" s="51"/>
      <c r="I75" s="51"/>
      <c r="J75" s="51"/>
      <c r="K75" s="51"/>
      <c r="L75" s="51"/>
      <c r="M75" s="51"/>
      <c r="N75" s="51"/>
      <c r="O75" s="51"/>
      <c r="P75" s="51"/>
      <c r="Q75" s="52"/>
      <c r="R75" s="50"/>
      <c r="S75" s="51"/>
      <c r="T75" s="51"/>
      <c r="U75" s="51"/>
      <c r="V75" s="51"/>
      <c r="W75" s="51"/>
      <c r="X75" s="51"/>
      <c r="Y75" s="51"/>
      <c r="Z75" s="51"/>
      <c r="AA75" s="51"/>
      <c r="AB75" s="51"/>
      <c r="AC75" s="51"/>
      <c r="AD75" s="51"/>
      <c r="AE75" s="51"/>
      <c r="AF75" s="51"/>
      <c r="AG75" s="51"/>
      <c r="AH75" s="52"/>
      <c r="AI75" s="50"/>
      <c r="AJ75" s="51"/>
      <c r="AK75" s="51"/>
      <c r="AL75" s="51"/>
      <c r="AM75" s="51"/>
      <c r="AN75" s="51"/>
      <c r="AO75" s="51"/>
      <c r="AP75" s="51"/>
      <c r="AQ75" s="51"/>
      <c r="AR75" s="51"/>
      <c r="AS75" s="51"/>
      <c r="AT75" s="51"/>
      <c r="AU75" s="51"/>
      <c r="AV75" s="51"/>
      <c r="AW75" s="51"/>
      <c r="AX75" s="51"/>
      <c r="AY75" s="52"/>
    </row>
    <row r="76" ht="12.75" customHeight="1">
      <c r="A76" s="50"/>
      <c r="B76" s="51"/>
      <c r="C76" s="51"/>
      <c r="D76" s="51"/>
      <c r="E76" s="51"/>
      <c r="F76" s="51"/>
      <c r="G76" s="51"/>
      <c r="H76" s="51"/>
      <c r="I76" s="51"/>
      <c r="J76" s="51"/>
      <c r="K76" s="51"/>
      <c r="L76" s="51"/>
      <c r="M76" s="51"/>
      <c r="N76" s="51"/>
      <c r="O76" s="51"/>
      <c r="P76" s="51"/>
      <c r="Q76" s="52"/>
      <c r="R76" s="50"/>
      <c r="S76" s="51"/>
      <c r="T76" s="51"/>
      <c r="U76" s="51"/>
      <c r="V76" s="51"/>
      <c r="W76" s="51"/>
      <c r="X76" s="51"/>
      <c r="Y76" s="51"/>
      <c r="Z76" s="51"/>
      <c r="AA76" s="51"/>
      <c r="AB76" s="51"/>
      <c r="AC76" s="51"/>
      <c r="AD76" s="51"/>
      <c r="AE76" s="51"/>
      <c r="AF76" s="51"/>
      <c r="AG76" s="51"/>
      <c r="AH76" s="52"/>
      <c r="AI76" s="50"/>
      <c r="AJ76" s="51"/>
      <c r="AK76" s="51"/>
      <c r="AL76" s="51"/>
      <c r="AM76" s="51"/>
      <c r="AN76" s="51"/>
      <c r="AO76" s="51"/>
      <c r="AP76" s="51"/>
      <c r="AQ76" s="51"/>
      <c r="AR76" s="51"/>
      <c r="AS76" s="51"/>
      <c r="AT76" s="51"/>
      <c r="AU76" s="51"/>
      <c r="AV76" s="51"/>
      <c r="AW76" s="51"/>
      <c r="AX76" s="51"/>
      <c r="AY76" s="52"/>
    </row>
    <row r="77" ht="12.75" customHeight="1">
      <c r="A77" s="50"/>
      <c r="B77" s="51"/>
      <c r="C77" s="51"/>
      <c r="D77" s="51"/>
      <c r="E77" s="51"/>
      <c r="F77" s="51"/>
      <c r="G77" s="51"/>
      <c r="H77" s="51"/>
      <c r="I77" s="51"/>
      <c r="J77" s="51"/>
      <c r="K77" s="51"/>
      <c r="L77" s="51"/>
      <c r="M77" s="51"/>
      <c r="N77" s="51"/>
      <c r="O77" s="51"/>
      <c r="P77" s="51"/>
      <c r="Q77" s="52"/>
      <c r="R77" s="50"/>
      <c r="S77" s="51"/>
      <c r="T77" s="51"/>
      <c r="U77" s="51"/>
      <c r="V77" s="51"/>
      <c r="W77" s="51"/>
      <c r="X77" s="51"/>
      <c r="Y77" s="51"/>
      <c r="Z77" s="51"/>
      <c r="AA77" s="51"/>
      <c r="AB77" s="51"/>
      <c r="AC77" s="51"/>
      <c r="AD77" s="51"/>
      <c r="AE77" s="51"/>
      <c r="AF77" s="51"/>
      <c r="AG77" s="51"/>
      <c r="AH77" s="52"/>
      <c r="AI77" s="50"/>
      <c r="AJ77" s="51"/>
      <c r="AK77" s="51"/>
      <c r="AL77" s="51"/>
      <c r="AM77" s="51"/>
      <c r="AN77" s="51"/>
      <c r="AO77" s="51"/>
      <c r="AP77" s="51"/>
      <c r="AQ77" s="51"/>
      <c r="AR77" s="51"/>
      <c r="AS77" s="51"/>
      <c r="AT77" s="51"/>
      <c r="AU77" s="51"/>
      <c r="AV77" s="51"/>
      <c r="AW77" s="51"/>
      <c r="AX77" s="51"/>
      <c r="AY77" s="52"/>
    </row>
    <row r="78" ht="12.75" customHeight="1">
      <c r="A78" s="50"/>
      <c r="B78" s="51"/>
      <c r="C78" s="51"/>
      <c r="D78" s="51"/>
      <c r="E78" s="51"/>
      <c r="F78" s="51"/>
      <c r="G78" s="51"/>
      <c r="H78" s="51"/>
      <c r="I78" s="51"/>
      <c r="J78" s="51"/>
      <c r="K78" s="51"/>
      <c r="L78" s="51"/>
      <c r="M78" s="51"/>
      <c r="N78" s="51"/>
      <c r="O78" s="51"/>
      <c r="P78" s="51"/>
      <c r="Q78" s="52"/>
      <c r="R78" s="50"/>
      <c r="S78" s="51"/>
      <c r="T78" s="51"/>
      <c r="U78" s="51"/>
      <c r="V78" s="51"/>
      <c r="W78" s="51"/>
      <c r="X78" s="51"/>
      <c r="Y78" s="51"/>
      <c r="Z78" s="51"/>
      <c r="AA78" s="51"/>
      <c r="AB78" s="51"/>
      <c r="AC78" s="51"/>
      <c r="AD78" s="51"/>
      <c r="AE78" s="51"/>
      <c r="AF78" s="51"/>
      <c r="AG78" s="51"/>
      <c r="AH78" s="52"/>
      <c r="AI78" s="50"/>
      <c r="AJ78" s="51"/>
      <c r="AK78" s="51"/>
      <c r="AL78" s="51"/>
      <c r="AM78" s="51"/>
      <c r="AN78" s="51"/>
      <c r="AO78" s="51"/>
      <c r="AP78" s="51"/>
      <c r="AQ78" s="51"/>
      <c r="AR78" s="51"/>
      <c r="AS78" s="51"/>
      <c r="AT78" s="51"/>
      <c r="AU78" s="51"/>
      <c r="AV78" s="51"/>
      <c r="AW78" s="51"/>
      <c r="AX78" s="51"/>
      <c r="AY78" s="52"/>
    </row>
    <row r="79" ht="12.75" customHeight="1">
      <c r="A79" s="50"/>
      <c r="B79" s="51"/>
      <c r="C79" s="51"/>
      <c r="D79" s="51"/>
      <c r="E79" s="51"/>
      <c r="F79" s="51"/>
      <c r="G79" s="51"/>
      <c r="H79" s="51"/>
      <c r="I79" s="51"/>
      <c r="J79" s="51"/>
      <c r="K79" s="51"/>
      <c r="L79" s="51"/>
      <c r="M79" s="51"/>
      <c r="N79" s="51"/>
      <c r="O79" s="51"/>
      <c r="P79" s="51"/>
      <c r="Q79" s="52"/>
      <c r="R79" s="50"/>
      <c r="S79" s="51"/>
      <c r="T79" s="51"/>
      <c r="U79" s="51"/>
      <c r="V79" s="51"/>
      <c r="W79" s="51"/>
      <c r="X79" s="51"/>
      <c r="Y79" s="51"/>
      <c r="Z79" s="51"/>
      <c r="AA79" s="51"/>
      <c r="AB79" s="51"/>
      <c r="AC79" s="51"/>
      <c r="AD79" s="51"/>
      <c r="AE79" s="51"/>
      <c r="AF79" s="51"/>
      <c r="AG79" s="51"/>
      <c r="AH79" s="52"/>
      <c r="AI79" s="50"/>
      <c r="AJ79" s="51"/>
      <c r="AK79" s="51"/>
      <c r="AL79" s="51"/>
      <c r="AM79" s="51"/>
      <c r="AN79" s="51"/>
      <c r="AO79" s="51"/>
      <c r="AP79" s="51"/>
      <c r="AQ79" s="51"/>
      <c r="AR79" s="51"/>
      <c r="AS79" s="51"/>
      <c r="AT79" s="51"/>
      <c r="AU79" s="51"/>
      <c r="AV79" s="51"/>
      <c r="AW79" s="51"/>
      <c r="AX79" s="51"/>
      <c r="AY79" s="52"/>
    </row>
    <row r="80" ht="12.75" customHeight="1">
      <c r="A80" s="50"/>
      <c r="B80" s="51"/>
      <c r="C80" s="51"/>
      <c r="D80" s="51"/>
      <c r="E80" s="51"/>
      <c r="F80" s="51"/>
      <c r="G80" s="51"/>
      <c r="H80" s="51"/>
      <c r="I80" s="51"/>
      <c r="J80" s="51"/>
      <c r="K80" s="51"/>
      <c r="L80" s="51"/>
      <c r="M80" s="51"/>
      <c r="N80" s="51"/>
      <c r="O80" s="51"/>
      <c r="P80" s="51"/>
      <c r="Q80" s="52"/>
      <c r="R80" s="50"/>
      <c r="S80" s="51"/>
      <c r="T80" s="51"/>
      <c r="U80" s="51"/>
      <c r="V80" s="51"/>
      <c r="W80" s="51"/>
      <c r="X80" s="51"/>
      <c r="Y80" s="51"/>
      <c r="Z80" s="51"/>
      <c r="AA80" s="51"/>
      <c r="AB80" s="51"/>
      <c r="AC80" s="51"/>
      <c r="AD80" s="51"/>
      <c r="AE80" s="51"/>
      <c r="AF80" s="51"/>
      <c r="AG80" s="51"/>
      <c r="AH80" s="52"/>
      <c r="AI80" s="50"/>
      <c r="AJ80" s="51"/>
      <c r="AK80" s="51"/>
      <c r="AL80" s="51"/>
      <c r="AM80" s="51"/>
      <c r="AN80" s="51"/>
      <c r="AO80" s="51"/>
      <c r="AP80" s="51"/>
      <c r="AQ80" s="51"/>
      <c r="AR80" s="51"/>
      <c r="AS80" s="51"/>
      <c r="AT80" s="51"/>
      <c r="AU80" s="51"/>
      <c r="AV80" s="51"/>
      <c r="AW80" s="51"/>
      <c r="AX80" s="51"/>
      <c r="AY80" s="52"/>
    </row>
    <row r="81" ht="12.75" customHeight="1">
      <c r="A81" s="50"/>
      <c r="B81" s="51"/>
      <c r="C81" s="51"/>
      <c r="D81" s="51"/>
      <c r="E81" s="51"/>
      <c r="F81" s="51"/>
      <c r="G81" s="51"/>
      <c r="H81" s="51"/>
      <c r="I81" s="51"/>
      <c r="J81" s="51"/>
      <c r="K81" s="51"/>
      <c r="L81" s="51"/>
      <c r="M81" s="51"/>
      <c r="N81" s="51"/>
      <c r="O81" s="51"/>
      <c r="P81" s="51"/>
      <c r="Q81" s="52"/>
      <c r="R81" s="50"/>
      <c r="S81" s="51"/>
      <c r="T81" s="51"/>
      <c r="U81" s="51"/>
      <c r="V81" s="51"/>
      <c r="W81" s="51"/>
      <c r="X81" s="51"/>
      <c r="Y81" s="51"/>
      <c r="Z81" s="51"/>
      <c r="AA81" s="51"/>
      <c r="AB81" s="51"/>
      <c r="AC81" s="51"/>
      <c r="AD81" s="51"/>
      <c r="AE81" s="51"/>
      <c r="AF81" s="51"/>
      <c r="AG81" s="51"/>
      <c r="AH81" s="52"/>
      <c r="AI81" s="50"/>
      <c r="AJ81" s="51"/>
      <c r="AK81" s="51"/>
      <c r="AL81" s="51"/>
      <c r="AM81" s="51"/>
      <c r="AN81" s="51"/>
      <c r="AO81" s="51"/>
      <c r="AP81" s="51"/>
      <c r="AQ81" s="51"/>
      <c r="AR81" s="51"/>
      <c r="AS81" s="51"/>
      <c r="AT81" s="51"/>
      <c r="AU81" s="51"/>
      <c r="AV81" s="51"/>
      <c r="AW81" s="51"/>
      <c r="AX81" s="51"/>
      <c r="AY81" s="52"/>
    </row>
    <row r="82" ht="12.75" customHeight="1">
      <c r="A82" s="55"/>
      <c r="B82" s="56"/>
      <c r="C82" s="56"/>
      <c r="D82" s="56"/>
      <c r="E82" s="56"/>
      <c r="F82" s="56"/>
      <c r="G82" s="56"/>
      <c r="H82" s="56"/>
      <c r="I82" s="56"/>
      <c r="J82" s="56"/>
      <c r="K82" s="56"/>
      <c r="L82" s="56"/>
      <c r="M82" s="56"/>
      <c r="N82" s="56"/>
      <c r="O82" s="56"/>
      <c r="P82" s="56"/>
      <c r="Q82" s="57"/>
      <c r="R82" s="55"/>
      <c r="S82" s="56"/>
      <c r="T82" s="56"/>
      <c r="U82" s="56"/>
      <c r="V82" s="56"/>
      <c r="W82" s="56"/>
      <c r="X82" s="56"/>
      <c r="Y82" s="56"/>
      <c r="Z82" s="56"/>
      <c r="AA82" s="56"/>
      <c r="AB82" s="56"/>
      <c r="AC82" s="56"/>
      <c r="AD82" s="56"/>
      <c r="AE82" s="56"/>
      <c r="AF82" s="56"/>
      <c r="AG82" s="56"/>
      <c r="AH82" s="57"/>
      <c r="AI82" s="55"/>
      <c r="AJ82" s="56"/>
      <c r="AK82" s="56"/>
      <c r="AL82" s="56"/>
      <c r="AM82" s="56"/>
      <c r="AN82" s="56"/>
      <c r="AO82" s="56"/>
      <c r="AP82" s="56"/>
      <c r="AQ82" s="56"/>
      <c r="AR82" s="56"/>
      <c r="AS82" s="56"/>
      <c r="AT82" s="56"/>
      <c r="AU82" s="56"/>
      <c r="AV82" s="56"/>
      <c r="AW82" s="56"/>
      <c r="AX82" s="56"/>
      <c r="AY82" s="57"/>
    </row>
    <row r="83" ht="12.75" customHeight="1">
      <c r="A83" s="99" t="s">
        <v>405</v>
      </c>
      <c r="B83" s="43"/>
      <c r="C83" s="43"/>
      <c r="D83" s="43"/>
      <c r="E83" s="44"/>
      <c r="F83" s="301"/>
      <c r="G83" s="44"/>
      <c r="H83" s="448" t="str">
        <f>IF(F83&lt;&gt;"No","--&gt; Must follow T10 completely in any case.",IF(F84&lt;&gt;"No","--&gt; Must follow T10 with exception of T10.1.2.","--&gt; Do not have to follow T10."))</f>
        <v>--&gt; Must follow T10 completely in any case.</v>
      </c>
      <c r="I83" s="35"/>
      <c r="J83" s="35"/>
      <c r="K83" s="35"/>
      <c r="L83" s="35"/>
      <c r="M83" s="35"/>
      <c r="N83" s="35"/>
      <c r="O83" s="35"/>
      <c r="P83" s="35"/>
      <c r="Q83" s="36"/>
      <c r="R83" s="99" t="s">
        <v>405</v>
      </c>
      <c r="S83" s="43"/>
      <c r="T83" s="43"/>
      <c r="U83" s="43"/>
      <c r="V83" s="44"/>
      <c r="W83" s="301"/>
      <c r="X83" s="44"/>
      <c r="Y83" s="448" t="str">
        <f>IF(W83&lt;&gt;"No","--&gt; Must follow T10 completely in any case.",IF(W84&lt;&gt;"No","--&gt; Must follow T10 with exception of T10.1.2.","--&gt; Do not have to follow T10."))</f>
        <v>--&gt; Must follow T10 completely in any case.</v>
      </c>
      <c r="Z83" s="35"/>
      <c r="AA83" s="35"/>
      <c r="AB83" s="35"/>
      <c r="AC83" s="35"/>
      <c r="AD83" s="35"/>
      <c r="AE83" s="35"/>
      <c r="AF83" s="35"/>
      <c r="AG83" s="35"/>
      <c r="AH83" s="36"/>
      <c r="AI83" s="99" t="s">
        <v>405</v>
      </c>
      <c r="AJ83" s="43"/>
      <c r="AK83" s="43"/>
      <c r="AL83" s="43"/>
      <c r="AM83" s="44"/>
      <c r="AN83" s="301"/>
      <c r="AO83" s="44"/>
      <c r="AP83" s="448" t="str">
        <f>IF(AN83&lt;&gt;"No","--&gt; Must follow T10 completely in any case.",IF(AN84&lt;&gt;"No","--&gt; Must follow T10 with exception of T10.1.2.","--&gt; Do not have to follow T10."))</f>
        <v>--&gt; Must follow T10 completely in any case.</v>
      </c>
      <c r="AQ83" s="35"/>
      <c r="AR83" s="35"/>
      <c r="AS83" s="35"/>
      <c r="AT83" s="35"/>
      <c r="AU83" s="35"/>
      <c r="AV83" s="35"/>
      <c r="AW83" s="35"/>
      <c r="AX83" s="35"/>
      <c r="AY83" s="36"/>
    </row>
    <row r="84" ht="12.75" customHeight="1">
      <c r="A84" s="99" t="s">
        <v>406</v>
      </c>
      <c r="B84" s="43"/>
      <c r="C84" s="43"/>
      <c r="D84" s="43"/>
      <c r="E84" s="44"/>
      <c r="F84" s="301"/>
      <c r="G84" s="44"/>
      <c r="H84" s="59"/>
      <c r="I84" s="60"/>
      <c r="J84" s="60"/>
      <c r="K84" s="60"/>
      <c r="L84" s="60"/>
      <c r="M84" s="60"/>
      <c r="N84" s="60"/>
      <c r="O84" s="60"/>
      <c r="P84" s="60"/>
      <c r="Q84" s="94"/>
      <c r="R84" s="99" t="s">
        <v>406</v>
      </c>
      <c r="S84" s="43"/>
      <c r="T84" s="43"/>
      <c r="U84" s="43"/>
      <c r="V84" s="44"/>
      <c r="W84" s="301"/>
      <c r="X84" s="44"/>
      <c r="Y84" s="59"/>
      <c r="Z84" s="60"/>
      <c r="AA84" s="60"/>
      <c r="AB84" s="60"/>
      <c r="AC84" s="60"/>
      <c r="AD84" s="60"/>
      <c r="AE84" s="60"/>
      <c r="AF84" s="60"/>
      <c r="AG84" s="60"/>
      <c r="AH84" s="94"/>
      <c r="AI84" s="99" t="s">
        <v>406</v>
      </c>
      <c r="AJ84" s="43"/>
      <c r="AK84" s="43"/>
      <c r="AL84" s="43"/>
      <c r="AM84" s="44"/>
      <c r="AN84" s="301"/>
      <c r="AO84" s="44"/>
      <c r="AP84" s="59"/>
      <c r="AQ84" s="60"/>
      <c r="AR84" s="60"/>
      <c r="AS84" s="60"/>
      <c r="AT84" s="60"/>
      <c r="AU84" s="60"/>
      <c r="AV84" s="60"/>
      <c r="AW84" s="60"/>
      <c r="AX84" s="60"/>
      <c r="AY84" s="94"/>
    </row>
    <row r="85" ht="12.75" customHeight="1">
      <c r="A85" s="102" t="s">
        <v>407</v>
      </c>
      <c r="B85" s="43"/>
      <c r="C85" s="43"/>
      <c r="D85" s="43"/>
      <c r="E85" s="44"/>
      <c r="F85" s="449"/>
      <c r="G85" s="43"/>
      <c r="H85" s="43"/>
      <c r="I85" s="43"/>
      <c r="J85" s="43"/>
      <c r="K85" s="43"/>
      <c r="L85" s="43"/>
      <c r="M85" s="43"/>
      <c r="N85" s="43"/>
      <c r="O85" s="43"/>
      <c r="P85" s="43"/>
      <c r="Q85" s="44"/>
      <c r="R85" s="102" t="s">
        <v>407</v>
      </c>
      <c r="S85" s="43"/>
      <c r="T85" s="43"/>
      <c r="U85" s="43"/>
      <c r="V85" s="44"/>
      <c r="W85" s="449"/>
      <c r="X85" s="43"/>
      <c r="Y85" s="43"/>
      <c r="Z85" s="43"/>
      <c r="AA85" s="43"/>
      <c r="AB85" s="43"/>
      <c r="AC85" s="43"/>
      <c r="AD85" s="43"/>
      <c r="AE85" s="43"/>
      <c r="AF85" s="43"/>
      <c r="AG85" s="43"/>
      <c r="AH85" s="44"/>
      <c r="AI85" s="102" t="s">
        <v>407</v>
      </c>
      <c r="AJ85" s="43"/>
      <c r="AK85" s="43"/>
      <c r="AL85" s="43"/>
      <c r="AM85" s="44"/>
      <c r="AN85" s="449"/>
      <c r="AO85" s="43"/>
      <c r="AP85" s="43"/>
      <c r="AQ85" s="43"/>
      <c r="AR85" s="43"/>
      <c r="AS85" s="43"/>
      <c r="AT85" s="43"/>
      <c r="AU85" s="43"/>
      <c r="AV85" s="43"/>
      <c r="AW85" s="43"/>
      <c r="AX85" s="43"/>
      <c r="AY85" s="44"/>
    </row>
    <row r="86" ht="12.75" customHeight="1">
      <c r="A86" s="46" t="s">
        <v>410</v>
      </c>
      <c r="B86" s="47"/>
      <c r="C86" s="47"/>
      <c r="D86" s="47"/>
      <c r="E86" s="47"/>
      <c r="F86" s="47"/>
      <c r="G86" s="47"/>
      <c r="H86" s="47"/>
      <c r="I86" s="47"/>
      <c r="J86" s="47"/>
      <c r="K86" s="47"/>
      <c r="L86" s="47"/>
      <c r="M86" s="47"/>
      <c r="N86" s="47"/>
      <c r="O86" s="47"/>
      <c r="P86" s="47"/>
      <c r="Q86" s="48"/>
      <c r="R86" s="46" t="s">
        <v>410</v>
      </c>
      <c r="S86" s="47"/>
      <c r="T86" s="47"/>
      <c r="U86" s="47"/>
      <c r="V86" s="47"/>
      <c r="W86" s="47"/>
      <c r="X86" s="47"/>
      <c r="Y86" s="47"/>
      <c r="Z86" s="47"/>
      <c r="AA86" s="47"/>
      <c r="AB86" s="47"/>
      <c r="AC86" s="47"/>
      <c r="AD86" s="47"/>
      <c r="AE86" s="47"/>
      <c r="AF86" s="47"/>
      <c r="AG86" s="47"/>
      <c r="AH86" s="48"/>
      <c r="AI86" s="46" t="s">
        <v>410</v>
      </c>
      <c r="AJ86" s="47"/>
      <c r="AK86" s="47"/>
      <c r="AL86" s="47"/>
      <c r="AM86" s="47"/>
      <c r="AN86" s="47"/>
      <c r="AO86" s="47"/>
      <c r="AP86" s="47"/>
      <c r="AQ86" s="47"/>
      <c r="AR86" s="47"/>
      <c r="AS86" s="47"/>
      <c r="AT86" s="47"/>
      <c r="AU86" s="47"/>
      <c r="AV86" s="47"/>
      <c r="AW86" s="47"/>
      <c r="AX86" s="47"/>
      <c r="AY86" s="48"/>
    </row>
    <row r="87" ht="12.75" customHeight="1">
      <c r="A87" s="50"/>
      <c r="B87" s="51"/>
      <c r="C87" s="51"/>
      <c r="D87" s="51"/>
      <c r="E87" s="51"/>
      <c r="F87" s="51"/>
      <c r="G87" s="51"/>
      <c r="H87" s="51"/>
      <c r="I87" s="51"/>
      <c r="J87" s="51"/>
      <c r="K87" s="51"/>
      <c r="L87" s="51"/>
      <c r="M87" s="51"/>
      <c r="N87" s="51"/>
      <c r="O87" s="51"/>
      <c r="P87" s="51"/>
      <c r="Q87" s="52"/>
      <c r="R87" s="50"/>
      <c r="S87" s="51"/>
      <c r="T87" s="51"/>
      <c r="U87" s="51"/>
      <c r="V87" s="51"/>
      <c r="W87" s="51"/>
      <c r="X87" s="51"/>
      <c r="Y87" s="51"/>
      <c r="Z87" s="51"/>
      <c r="AA87" s="51"/>
      <c r="AB87" s="51"/>
      <c r="AC87" s="51"/>
      <c r="AD87" s="51"/>
      <c r="AE87" s="51"/>
      <c r="AF87" s="51"/>
      <c r="AG87" s="51"/>
      <c r="AH87" s="52"/>
      <c r="AI87" s="50"/>
      <c r="AJ87" s="51"/>
      <c r="AK87" s="51"/>
      <c r="AL87" s="51"/>
      <c r="AM87" s="51"/>
      <c r="AN87" s="51"/>
      <c r="AO87" s="51"/>
      <c r="AP87" s="51"/>
      <c r="AQ87" s="51"/>
      <c r="AR87" s="51"/>
      <c r="AS87" s="51"/>
      <c r="AT87" s="51"/>
      <c r="AU87" s="51"/>
      <c r="AV87" s="51"/>
      <c r="AW87" s="51"/>
      <c r="AX87" s="51"/>
      <c r="AY87" s="52"/>
    </row>
    <row r="88" ht="12.75" customHeight="1">
      <c r="A88" s="50"/>
      <c r="B88" s="51"/>
      <c r="C88" s="51"/>
      <c r="D88" s="51"/>
      <c r="E88" s="51"/>
      <c r="F88" s="51"/>
      <c r="G88" s="51"/>
      <c r="H88" s="51"/>
      <c r="I88" s="51"/>
      <c r="J88" s="51"/>
      <c r="K88" s="51"/>
      <c r="L88" s="51"/>
      <c r="M88" s="51"/>
      <c r="N88" s="51"/>
      <c r="O88" s="51"/>
      <c r="P88" s="51"/>
      <c r="Q88" s="52"/>
      <c r="R88" s="50"/>
      <c r="S88" s="51"/>
      <c r="T88" s="51"/>
      <c r="U88" s="51"/>
      <c r="V88" s="51"/>
      <c r="W88" s="51"/>
      <c r="X88" s="51"/>
      <c r="Y88" s="51"/>
      <c r="Z88" s="51"/>
      <c r="AA88" s="51"/>
      <c r="AB88" s="51"/>
      <c r="AC88" s="51"/>
      <c r="AD88" s="51"/>
      <c r="AE88" s="51"/>
      <c r="AF88" s="51"/>
      <c r="AG88" s="51"/>
      <c r="AH88" s="52"/>
      <c r="AI88" s="50"/>
      <c r="AJ88" s="51"/>
      <c r="AK88" s="51"/>
      <c r="AL88" s="51"/>
      <c r="AM88" s="51"/>
      <c r="AN88" s="51"/>
      <c r="AO88" s="51"/>
      <c r="AP88" s="51"/>
      <c r="AQ88" s="51"/>
      <c r="AR88" s="51"/>
      <c r="AS88" s="51"/>
      <c r="AT88" s="51"/>
      <c r="AU88" s="51"/>
      <c r="AV88" s="51"/>
      <c r="AW88" s="51"/>
      <c r="AX88" s="51"/>
      <c r="AY88" s="52"/>
    </row>
    <row r="89" ht="12.75" customHeight="1">
      <c r="A89" s="50"/>
      <c r="B89" s="51"/>
      <c r="C89" s="51"/>
      <c r="D89" s="51"/>
      <c r="E89" s="51"/>
      <c r="F89" s="51"/>
      <c r="G89" s="51"/>
      <c r="H89" s="51"/>
      <c r="I89" s="51"/>
      <c r="J89" s="51"/>
      <c r="K89" s="51"/>
      <c r="L89" s="51"/>
      <c r="M89" s="51"/>
      <c r="N89" s="51"/>
      <c r="O89" s="51"/>
      <c r="P89" s="51"/>
      <c r="Q89" s="52"/>
      <c r="R89" s="50"/>
      <c r="S89" s="51"/>
      <c r="T89" s="51"/>
      <c r="U89" s="51"/>
      <c r="V89" s="51"/>
      <c r="W89" s="51"/>
      <c r="X89" s="51"/>
      <c r="Y89" s="51"/>
      <c r="Z89" s="51"/>
      <c r="AA89" s="51"/>
      <c r="AB89" s="51"/>
      <c r="AC89" s="51"/>
      <c r="AD89" s="51"/>
      <c r="AE89" s="51"/>
      <c r="AF89" s="51"/>
      <c r="AG89" s="51"/>
      <c r="AH89" s="52"/>
      <c r="AI89" s="50"/>
      <c r="AJ89" s="51"/>
      <c r="AK89" s="51"/>
      <c r="AL89" s="51"/>
      <c r="AM89" s="51"/>
      <c r="AN89" s="51"/>
      <c r="AO89" s="51"/>
      <c r="AP89" s="51"/>
      <c r="AQ89" s="51"/>
      <c r="AR89" s="51"/>
      <c r="AS89" s="51"/>
      <c r="AT89" s="51"/>
      <c r="AU89" s="51"/>
      <c r="AV89" s="51"/>
      <c r="AW89" s="51"/>
      <c r="AX89" s="51"/>
      <c r="AY89" s="52"/>
    </row>
    <row r="90" ht="12.75" customHeight="1">
      <c r="A90" s="50"/>
      <c r="B90" s="51"/>
      <c r="C90" s="51"/>
      <c r="D90" s="51"/>
      <c r="E90" s="51"/>
      <c r="F90" s="51"/>
      <c r="G90" s="51"/>
      <c r="H90" s="51"/>
      <c r="I90" s="51"/>
      <c r="J90" s="51"/>
      <c r="K90" s="51"/>
      <c r="L90" s="51"/>
      <c r="M90" s="51"/>
      <c r="N90" s="51"/>
      <c r="O90" s="51"/>
      <c r="P90" s="51"/>
      <c r="Q90" s="52"/>
      <c r="R90" s="50"/>
      <c r="S90" s="51"/>
      <c r="T90" s="51"/>
      <c r="U90" s="51"/>
      <c r="V90" s="51"/>
      <c r="W90" s="51"/>
      <c r="X90" s="51"/>
      <c r="Y90" s="51"/>
      <c r="Z90" s="51"/>
      <c r="AA90" s="51"/>
      <c r="AB90" s="51"/>
      <c r="AC90" s="51"/>
      <c r="AD90" s="51"/>
      <c r="AE90" s="51"/>
      <c r="AF90" s="51"/>
      <c r="AG90" s="51"/>
      <c r="AH90" s="52"/>
      <c r="AI90" s="50"/>
      <c r="AJ90" s="51"/>
      <c r="AK90" s="51"/>
      <c r="AL90" s="51"/>
      <c r="AM90" s="51"/>
      <c r="AN90" s="51"/>
      <c r="AO90" s="51"/>
      <c r="AP90" s="51"/>
      <c r="AQ90" s="51"/>
      <c r="AR90" s="51"/>
      <c r="AS90" s="51"/>
      <c r="AT90" s="51"/>
      <c r="AU90" s="51"/>
      <c r="AV90" s="51"/>
      <c r="AW90" s="51"/>
      <c r="AX90" s="51"/>
      <c r="AY90" s="52"/>
    </row>
    <row r="91" ht="12.75" customHeight="1">
      <c r="A91" s="50"/>
      <c r="B91" s="51"/>
      <c r="C91" s="51"/>
      <c r="D91" s="51"/>
      <c r="E91" s="51"/>
      <c r="F91" s="51"/>
      <c r="G91" s="51"/>
      <c r="H91" s="51"/>
      <c r="I91" s="51"/>
      <c r="J91" s="51"/>
      <c r="K91" s="51"/>
      <c r="L91" s="51"/>
      <c r="M91" s="51"/>
      <c r="N91" s="51"/>
      <c r="O91" s="51"/>
      <c r="P91" s="51"/>
      <c r="Q91" s="52"/>
      <c r="R91" s="50"/>
      <c r="S91" s="51"/>
      <c r="T91" s="51"/>
      <c r="U91" s="51"/>
      <c r="V91" s="51"/>
      <c r="W91" s="51"/>
      <c r="X91" s="51"/>
      <c r="Y91" s="51"/>
      <c r="Z91" s="51"/>
      <c r="AA91" s="51"/>
      <c r="AB91" s="51"/>
      <c r="AC91" s="51"/>
      <c r="AD91" s="51"/>
      <c r="AE91" s="51"/>
      <c r="AF91" s="51"/>
      <c r="AG91" s="51"/>
      <c r="AH91" s="52"/>
      <c r="AI91" s="50"/>
      <c r="AJ91" s="51"/>
      <c r="AK91" s="51"/>
      <c r="AL91" s="51"/>
      <c r="AM91" s="51"/>
      <c r="AN91" s="51"/>
      <c r="AO91" s="51"/>
      <c r="AP91" s="51"/>
      <c r="AQ91" s="51"/>
      <c r="AR91" s="51"/>
      <c r="AS91" s="51"/>
      <c r="AT91" s="51"/>
      <c r="AU91" s="51"/>
      <c r="AV91" s="51"/>
      <c r="AW91" s="51"/>
      <c r="AX91" s="51"/>
      <c r="AY91" s="52"/>
    </row>
    <row r="92" ht="12.75" customHeight="1">
      <c r="A92" s="50"/>
      <c r="B92" s="51"/>
      <c r="C92" s="51"/>
      <c r="D92" s="51"/>
      <c r="E92" s="51"/>
      <c r="F92" s="51"/>
      <c r="G92" s="51"/>
      <c r="H92" s="51"/>
      <c r="I92" s="51"/>
      <c r="J92" s="51"/>
      <c r="K92" s="51"/>
      <c r="L92" s="51"/>
      <c r="M92" s="51"/>
      <c r="N92" s="51"/>
      <c r="O92" s="51"/>
      <c r="P92" s="51"/>
      <c r="Q92" s="52"/>
      <c r="R92" s="50"/>
      <c r="S92" s="51"/>
      <c r="T92" s="51"/>
      <c r="U92" s="51"/>
      <c r="V92" s="51"/>
      <c r="W92" s="51"/>
      <c r="X92" s="51"/>
      <c r="Y92" s="51"/>
      <c r="Z92" s="51"/>
      <c r="AA92" s="51"/>
      <c r="AB92" s="51"/>
      <c r="AC92" s="51"/>
      <c r="AD92" s="51"/>
      <c r="AE92" s="51"/>
      <c r="AF92" s="51"/>
      <c r="AG92" s="51"/>
      <c r="AH92" s="52"/>
      <c r="AI92" s="50"/>
      <c r="AJ92" s="51"/>
      <c r="AK92" s="51"/>
      <c r="AL92" s="51"/>
      <c r="AM92" s="51"/>
      <c r="AN92" s="51"/>
      <c r="AO92" s="51"/>
      <c r="AP92" s="51"/>
      <c r="AQ92" s="51"/>
      <c r="AR92" s="51"/>
      <c r="AS92" s="51"/>
      <c r="AT92" s="51"/>
      <c r="AU92" s="51"/>
      <c r="AV92" s="51"/>
      <c r="AW92" s="51"/>
      <c r="AX92" s="51"/>
      <c r="AY92" s="52"/>
    </row>
    <row r="93" ht="12.75" customHeight="1">
      <c r="A93" s="50"/>
      <c r="B93" s="51"/>
      <c r="C93" s="51"/>
      <c r="D93" s="51"/>
      <c r="E93" s="51"/>
      <c r="F93" s="51"/>
      <c r="G93" s="51"/>
      <c r="H93" s="51"/>
      <c r="I93" s="51"/>
      <c r="J93" s="51"/>
      <c r="K93" s="51"/>
      <c r="L93" s="51"/>
      <c r="M93" s="51"/>
      <c r="N93" s="51"/>
      <c r="O93" s="51"/>
      <c r="P93" s="51"/>
      <c r="Q93" s="52"/>
      <c r="R93" s="50"/>
      <c r="S93" s="51"/>
      <c r="T93" s="51"/>
      <c r="U93" s="51"/>
      <c r="V93" s="51"/>
      <c r="W93" s="51"/>
      <c r="X93" s="51"/>
      <c r="Y93" s="51"/>
      <c r="Z93" s="51"/>
      <c r="AA93" s="51"/>
      <c r="AB93" s="51"/>
      <c r="AC93" s="51"/>
      <c r="AD93" s="51"/>
      <c r="AE93" s="51"/>
      <c r="AF93" s="51"/>
      <c r="AG93" s="51"/>
      <c r="AH93" s="52"/>
      <c r="AI93" s="50"/>
      <c r="AJ93" s="51"/>
      <c r="AK93" s="51"/>
      <c r="AL93" s="51"/>
      <c r="AM93" s="51"/>
      <c r="AN93" s="51"/>
      <c r="AO93" s="51"/>
      <c r="AP93" s="51"/>
      <c r="AQ93" s="51"/>
      <c r="AR93" s="51"/>
      <c r="AS93" s="51"/>
      <c r="AT93" s="51"/>
      <c r="AU93" s="51"/>
      <c r="AV93" s="51"/>
      <c r="AW93" s="51"/>
      <c r="AX93" s="51"/>
      <c r="AY93" s="52"/>
    </row>
    <row r="94" ht="12.75" customHeight="1">
      <c r="A94" s="50"/>
      <c r="B94" s="51"/>
      <c r="C94" s="51"/>
      <c r="D94" s="51"/>
      <c r="E94" s="51"/>
      <c r="F94" s="51"/>
      <c r="G94" s="51"/>
      <c r="H94" s="51"/>
      <c r="I94" s="51"/>
      <c r="J94" s="51"/>
      <c r="K94" s="51"/>
      <c r="L94" s="51"/>
      <c r="M94" s="51"/>
      <c r="N94" s="51"/>
      <c r="O94" s="51"/>
      <c r="P94" s="51"/>
      <c r="Q94" s="52"/>
      <c r="R94" s="50"/>
      <c r="S94" s="51"/>
      <c r="T94" s="51"/>
      <c r="U94" s="51"/>
      <c r="V94" s="51"/>
      <c r="W94" s="51"/>
      <c r="X94" s="51"/>
      <c r="Y94" s="51"/>
      <c r="Z94" s="51"/>
      <c r="AA94" s="51"/>
      <c r="AB94" s="51"/>
      <c r="AC94" s="51"/>
      <c r="AD94" s="51"/>
      <c r="AE94" s="51"/>
      <c r="AF94" s="51"/>
      <c r="AG94" s="51"/>
      <c r="AH94" s="52"/>
      <c r="AI94" s="50"/>
      <c r="AJ94" s="51"/>
      <c r="AK94" s="51"/>
      <c r="AL94" s="51"/>
      <c r="AM94" s="51"/>
      <c r="AN94" s="51"/>
      <c r="AO94" s="51"/>
      <c r="AP94" s="51"/>
      <c r="AQ94" s="51"/>
      <c r="AR94" s="51"/>
      <c r="AS94" s="51"/>
      <c r="AT94" s="51"/>
      <c r="AU94" s="51"/>
      <c r="AV94" s="51"/>
      <c r="AW94" s="51"/>
      <c r="AX94" s="51"/>
      <c r="AY94" s="52"/>
    </row>
    <row r="95" ht="12.75" customHeight="1">
      <c r="A95" s="50"/>
      <c r="B95" s="51"/>
      <c r="C95" s="51"/>
      <c r="D95" s="51"/>
      <c r="E95" s="51"/>
      <c r="F95" s="51"/>
      <c r="G95" s="51"/>
      <c r="H95" s="51"/>
      <c r="I95" s="51"/>
      <c r="J95" s="51"/>
      <c r="K95" s="51"/>
      <c r="L95" s="51"/>
      <c r="M95" s="51"/>
      <c r="N95" s="51"/>
      <c r="O95" s="51"/>
      <c r="P95" s="51"/>
      <c r="Q95" s="52"/>
      <c r="R95" s="50"/>
      <c r="S95" s="51"/>
      <c r="T95" s="51"/>
      <c r="U95" s="51"/>
      <c r="V95" s="51"/>
      <c r="W95" s="51"/>
      <c r="X95" s="51"/>
      <c r="Y95" s="51"/>
      <c r="Z95" s="51"/>
      <c r="AA95" s="51"/>
      <c r="AB95" s="51"/>
      <c r="AC95" s="51"/>
      <c r="AD95" s="51"/>
      <c r="AE95" s="51"/>
      <c r="AF95" s="51"/>
      <c r="AG95" s="51"/>
      <c r="AH95" s="52"/>
      <c r="AI95" s="50"/>
      <c r="AJ95" s="51"/>
      <c r="AK95" s="51"/>
      <c r="AL95" s="51"/>
      <c r="AM95" s="51"/>
      <c r="AN95" s="51"/>
      <c r="AO95" s="51"/>
      <c r="AP95" s="51"/>
      <c r="AQ95" s="51"/>
      <c r="AR95" s="51"/>
      <c r="AS95" s="51"/>
      <c r="AT95" s="51"/>
      <c r="AU95" s="51"/>
      <c r="AV95" s="51"/>
      <c r="AW95" s="51"/>
      <c r="AX95" s="51"/>
      <c r="AY95" s="52"/>
    </row>
    <row r="96" ht="12.75" customHeight="1">
      <c r="A96" s="50"/>
      <c r="B96" s="51"/>
      <c r="C96" s="51"/>
      <c r="D96" s="51"/>
      <c r="E96" s="51"/>
      <c r="F96" s="51"/>
      <c r="G96" s="51"/>
      <c r="H96" s="51"/>
      <c r="I96" s="51"/>
      <c r="J96" s="51"/>
      <c r="K96" s="51"/>
      <c r="L96" s="51"/>
      <c r="M96" s="51"/>
      <c r="N96" s="51"/>
      <c r="O96" s="51"/>
      <c r="P96" s="51"/>
      <c r="Q96" s="52"/>
      <c r="R96" s="50"/>
      <c r="S96" s="51"/>
      <c r="T96" s="51"/>
      <c r="U96" s="51"/>
      <c r="V96" s="51"/>
      <c r="W96" s="51"/>
      <c r="X96" s="51"/>
      <c r="Y96" s="51"/>
      <c r="Z96" s="51"/>
      <c r="AA96" s="51"/>
      <c r="AB96" s="51"/>
      <c r="AC96" s="51"/>
      <c r="AD96" s="51"/>
      <c r="AE96" s="51"/>
      <c r="AF96" s="51"/>
      <c r="AG96" s="51"/>
      <c r="AH96" s="52"/>
      <c r="AI96" s="50"/>
      <c r="AJ96" s="51"/>
      <c r="AK96" s="51"/>
      <c r="AL96" s="51"/>
      <c r="AM96" s="51"/>
      <c r="AN96" s="51"/>
      <c r="AO96" s="51"/>
      <c r="AP96" s="51"/>
      <c r="AQ96" s="51"/>
      <c r="AR96" s="51"/>
      <c r="AS96" s="51"/>
      <c r="AT96" s="51"/>
      <c r="AU96" s="51"/>
      <c r="AV96" s="51"/>
      <c r="AW96" s="51"/>
      <c r="AX96" s="51"/>
      <c r="AY96" s="52"/>
    </row>
    <row r="97" ht="12.75" customHeight="1">
      <c r="A97" s="50"/>
      <c r="B97" s="51"/>
      <c r="C97" s="51"/>
      <c r="D97" s="51"/>
      <c r="E97" s="51"/>
      <c r="F97" s="51"/>
      <c r="G97" s="51"/>
      <c r="H97" s="51"/>
      <c r="I97" s="51"/>
      <c r="J97" s="51"/>
      <c r="K97" s="51"/>
      <c r="L97" s="51"/>
      <c r="M97" s="51"/>
      <c r="N97" s="51"/>
      <c r="O97" s="51"/>
      <c r="P97" s="51"/>
      <c r="Q97" s="52"/>
      <c r="R97" s="50"/>
      <c r="S97" s="51"/>
      <c r="T97" s="51"/>
      <c r="U97" s="51"/>
      <c r="V97" s="51"/>
      <c r="W97" s="51"/>
      <c r="X97" s="51"/>
      <c r="Y97" s="51"/>
      <c r="Z97" s="51"/>
      <c r="AA97" s="51"/>
      <c r="AB97" s="51"/>
      <c r="AC97" s="51"/>
      <c r="AD97" s="51"/>
      <c r="AE97" s="51"/>
      <c r="AF97" s="51"/>
      <c r="AG97" s="51"/>
      <c r="AH97" s="52"/>
      <c r="AI97" s="50"/>
      <c r="AJ97" s="51"/>
      <c r="AK97" s="51"/>
      <c r="AL97" s="51"/>
      <c r="AM97" s="51"/>
      <c r="AN97" s="51"/>
      <c r="AO97" s="51"/>
      <c r="AP97" s="51"/>
      <c r="AQ97" s="51"/>
      <c r="AR97" s="51"/>
      <c r="AS97" s="51"/>
      <c r="AT97" s="51"/>
      <c r="AU97" s="51"/>
      <c r="AV97" s="51"/>
      <c r="AW97" s="51"/>
      <c r="AX97" s="51"/>
      <c r="AY97" s="52"/>
    </row>
    <row r="98" ht="12.75" customHeight="1">
      <c r="A98" s="50"/>
      <c r="B98" s="51"/>
      <c r="C98" s="51"/>
      <c r="D98" s="51"/>
      <c r="E98" s="51"/>
      <c r="F98" s="51"/>
      <c r="G98" s="51"/>
      <c r="H98" s="51"/>
      <c r="I98" s="51"/>
      <c r="J98" s="51"/>
      <c r="K98" s="51"/>
      <c r="L98" s="51"/>
      <c r="M98" s="51"/>
      <c r="N98" s="51"/>
      <c r="O98" s="51"/>
      <c r="P98" s="51"/>
      <c r="Q98" s="52"/>
      <c r="R98" s="50"/>
      <c r="S98" s="51"/>
      <c r="T98" s="51"/>
      <c r="U98" s="51"/>
      <c r="V98" s="51"/>
      <c r="W98" s="51"/>
      <c r="X98" s="51"/>
      <c r="Y98" s="51"/>
      <c r="Z98" s="51"/>
      <c r="AA98" s="51"/>
      <c r="AB98" s="51"/>
      <c r="AC98" s="51"/>
      <c r="AD98" s="51"/>
      <c r="AE98" s="51"/>
      <c r="AF98" s="51"/>
      <c r="AG98" s="51"/>
      <c r="AH98" s="52"/>
      <c r="AI98" s="50"/>
      <c r="AJ98" s="51"/>
      <c r="AK98" s="51"/>
      <c r="AL98" s="51"/>
      <c r="AM98" s="51"/>
      <c r="AN98" s="51"/>
      <c r="AO98" s="51"/>
      <c r="AP98" s="51"/>
      <c r="AQ98" s="51"/>
      <c r="AR98" s="51"/>
      <c r="AS98" s="51"/>
      <c r="AT98" s="51"/>
      <c r="AU98" s="51"/>
      <c r="AV98" s="51"/>
      <c r="AW98" s="51"/>
      <c r="AX98" s="51"/>
      <c r="AY98" s="52"/>
    </row>
    <row r="99" ht="12.75" customHeight="1">
      <c r="A99" s="50"/>
      <c r="B99" s="51"/>
      <c r="C99" s="51"/>
      <c r="D99" s="51"/>
      <c r="E99" s="51"/>
      <c r="F99" s="51"/>
      <c r="G99" s="51"/>
      <c r="H99" s="51"/>
      <c r="I99" s="51"/>
      <c r="J99" s="51"/>
      <c r="K99" s="51"/>
      <c r="L99" s="51"/>
      <c r="M99" s="51"/>
      <c r="N99" s="51"/>
      <c r="O99" s="51"/>
      <c r="P99" s="51"/>
      <c r="Q99" s="52"/>
      <c r="R99" s="50"/>
      <c r="S99" s="51"/>
      <c r="T99" s="51"/>
      <c r="U99" s="51"/>
      <c r="V99" s="51"/>
      <c r="W99" s="51"/>
      <c r="X99" s="51"/>
      <c r="Y99" s="51"/>
      <c r="Z99" s="51"/>
      <c r="AA99" s="51"/>
      <c r="AB99" s="51"/>
      <c r="AC99" s="51"/>
      <c r="AD99" s="51"/>
      <c r="AE99" s="51"/>
      <c r="AF99" s="51"/>
      <c r="AG99" s="51"/>
      <c r="AH99" s="52"/>
      <c r="AI99" s="50"/>
      <c r="AJ99" s="51"/>
      <c r="AK99" s="51"/>
      <c r="AL99" s="51"/>
      <c r="AM99" s="51"/>
      <c r="AN99" s="51"/>
      <c r="AO99" s="51"/>
      <c r="AP99" s="51"/>
      <c r="AQ99" s="51"/>
      <c r="AR99" s="51"/>
      <c r="AS99" s="51"/>
      <c r="AT99" s="51"/>
      <c r="AU99" s="51"/>
      <c r="AV99" s="51"/>
      <c r="AW99" s="51"/>
      <c r="AX99" s="51"/>
      <c r="AY99" s="52"/>
    </row>
    <row r="100" ht="12.75" customHeight="1">
      <c r="A100" s="50"/>
      <c r="B100" s="51"/>
      <c r="C100" s="51"/>
      <c r="D100" s="51"/>
      <c r="E100" s="51"/>
      <c r="F100" s="51"/>
      <c r="G100" s="51"/>
      <c r="H100" s="51"/>
      <c r="I100" s="51"/>
      <c r="J100" s="51"/>
      <c r="K100" s="51"/>
      <c r="L100" s="51"/>
      <c r="M100" s="51"/>
      <c r="N100" s="51"/>
      <c r="O100" s="51"/>
      <c r="P100" s="51"/>
      <c r="Q100" s="52"/>
      <c r="R100" s="50"/>
      <c r="S100" s="51"/>
      <c r="T100" s="51"/>
      <c r="U100" s="51"/>
      <c r="V100" s="51"/>
      <c r="W100" s="51"/>
      <c r="X100" s="51"/>
      <c r="Y100" s="51"/>
      <c r="Z100" s="51"/>
      <c r="AA100" s="51"/>
      <c r="AB100" s="51"/>
      <c r="AC100" s="51"/>
      <c r="AD100" s="51"/>
      <c r="AE100" s="51"/>
      <c r="AF100" s="51"/>
      <c r="AG100" s="51"/>
      <c r="AH100" s="52"/>
      <c r="AI100" s="50"/>
      <c r="AJ100" s="51"/>
      <c r="AK100" s="51"/>
      <c r="AL100" s="51"/>
      <c r="AM100" s="51"/>
      <c r="AN100" s="51"/>
      <c r="AO100" s="51"/>
      <c r="AP100" s="51"/>
      <c r="AQ100" s="51"/>
      <c r="AR100" s="51"/>
      <c r="AS100" s="51"/>
      <c r="AT100" s="51"/>
      <c r="AU100" s="51"/>
      <c r="AV100" s="51"/>
      <c r="AW100" s="51"/>
      <c r="AX100" s="51"/>
      <c r="AY100" s="52"/>
    </row>
    <row r="101" ht="12.75" customHeight="1">
      <c r="A101" s="50"/>
      <c r="B101" s="51"/>
      <c r="C101" s="51"/>
      <c r="D101" s="51"/>
      <c r="E101" s="51"/>
      <c r="F101" s="51"/>
      <c r="G101" s="51"/>
      <c r="H101" s="51"/>
      <c r="I101" s="51"/>
      <c r="J101" s="51"/>
      <c r="K101" s="51"/>
      <c r="L101" s="51"/>
      <c r="M101" s="51"/>
      <c r="N101" s="51"/>
      <c r="O101" s="51"/>
      <c r="P101" s="51"/>
      <c r="Q101" s="52"/>
      <c r="R101" s="50"/>
      <c r="S101" s="51"/>
      <c r="T101" s="51"/>
      <c r="U101" s="51"/>
      <c r="V101" s="51"/>
      <c r="W101" s="51"/>
      <c r="X101" s="51"/>
      <c r="Y101" s="51"/>
      <c r="Z101" s="51"/>
      <c r="AA101" s="51"/>
      <c r="AB101" s="51"/>
      <c r="AC101" s="51"/>
      <c r="AD101" s="51"/>
      <c r="AE101" s="51"/>
      <c r="AF101" s="51"/>
      <c r="AG101" s="51"/>
      <c r="AH101" s="52"/>
      <c r="AI101" s="50"/>
      <c r="AJ101" s="51"/>
      <c r="AK101" s="51"/>
      <c r="AL101" s="51"/>
      <c r="AM101" s="51"/>
      <c r="AN101" s="51"/>
      <c r="AO101" s="51"/>
      <c r="AP101" s="51"/>
      <c r="AQ101" s="51"/>
      <c r="AR101" s="51"/>
      <c r="AS101" s="51"/>
      <c r="AT101" s="51"/>
      <c r="AU101" s="51"/>
      <c r="AV101" s="51"/>
      <c r="AW101" s="51"/>
      <c r="AX101" s="51"/>
      <c r="AY101" s="52"/>
    </row>
    <row r="102" ht="12.75" customHeight="1">
      <c r="A102" s="50"/>
      <c r="B102" s="51"/>
      <c r="C102" s="51"/>
      <c r="D102" s="51"/>
      <c r="E102" s="51"/>
      <c r="F102" s="51"/>
      <c r="G102" s="51"/>
      <c r="H102" s="51"/>
      <c r="I102" s="51"/>
      <c r="J102" s="51"/>
      <c r="K102" s="51"/>
      <c r="L102" s="51"/>
      <c r="M102" s="51"/>
      <c r="N102" s="51"/>
      <c r="O102" s="51"/>
      <c r="P102" s="51"/>
      <c r="Q102" s="52"/>
      <c r="R102" s="50"/>
      <c r="S102" s="51"/>
      <c r="T102" s="51"/>
      <c r="U102" s="51"/>
      <c r="V102" s="51"/>
      <c r="W102" s="51"/>
      <c r="X102" s="51"/>
      <c r="Y102" s="51"/>
      <c r="Z102" s="51"/>
      <c r="AA102" s="51"/>
      <c r="AB102" s="51"/>
      <c r="AC102" s="51"/>
      <c r="AD102" s="51"/>
      <c r="AE102" s="51"/>
      <c r="AF102" s="51"/>
      <c r="AG102" s="51"/>
      <c r="AH102" s="52"/>
      <c r="AI102" s="50"/>
      <c r="AJ102" s="51"/>
      <c r="AK102" s="51"/>
      <c r="AL102" s="51"/>
      <c r="AM102" s="51"/>
      <c r="AN102" s="51"/>
      <c r="AO102" s="51"/>
      <c r="AP102" s="51"/>
      <c r="AQ102" s="51"/>
      <c r="AR102" s="51"/>
      <c r="AS102" s="51"/>
      <c r="AT102" s="51"/>
      <c r="AU102" s="51"/>
      <c r="AV102" s="51"/>
      <c r="AW102" s="51"/>
      <c r="AX102" s="51"/>
      <c r="AY102" s="52"/>
    </row>
    <row r="103" ht="12.75" customHeight="1">
      <c r="A103" s="50"/>
      <c r="B103" s="51"/>
      <c r="C103" s="51"/>
      <c r="D103" s="51"/>
      <c r="E103" s="51"/>
      <c r="F103" s="51"/>
      <c r="G103" s="51"/>
      <c r="H103" s="51"/>
      <c r="I103" s="51"/>
      <c r="J103" s="51"/>
      <c r="K103" s="51"/>
      <c r="L103" s="51"/>
      <c r="M103" s="51"/>
      <c r="N103" s="51"/>
      <c r="O103" s="51"/>
      <c r="P103" s="51"/>
      <c r="Q103" s="52"/>
      <c r="R103" s="50"/>
      <c r="S103" s="51"/>
      <c r="T103" s="51"/>
      <c r="U103" s="51"/>
      <c r="V103" s="51"/>
      <c r="W103" s="51"/>
      <c r="X103" s="51"/>
      <c r="Y103" s="51"/>
      <c r="Z103" s="51"/>
      <c r="AA103" s="51"/>
      <c r="AB103" s="51"/>
      <c r="AC103" s="51"/>
      <c r="AD103" s="51"/>
      <c r="AE103" s="51"/>
      <c r="AF103" s="51"/>
      <c r="AG103" s="51"/>
      <c r="AH103" s="52"/>
      <c r="AI103" s="50"/>
      <c r="AJ103" s="51"/>
      <c r="AK103" s="51"/>
      <c r="AL103" s="51"/>
      <c r="AM103" s="51"/>
      <c r="AN103" s="51"/>
      <c r="AO103" s="51"/>
      <c r="AP103" s="51"/>
      <c r="AQ103" s="51"/>
      <c r="AR103" s="51"/>
      <c r="AS103" s="51"/>
      <c r="AT103" s="51"/>
      <c r="AU103" s="51"/>
      <c r="AV103" s="51"/>
      <c r="AW103" s="51"/>
      <c r="AX103" s="51"/>
      <c r="AY103" s="52"/>
    </row>
    <row r="104" ht="12.75" customHeight="1">
      <c r="A104" s="50"/>
      <c r="B104" s="51"/>
      <c r="C104" s="51"/>
      <c r="D104" s="51"/>
      <c r="E104" s="51"/>
      <c r="F104" s="51"/>
      <c r="G104" s="51"/>
      <c r="H104" s="51"/>
      <c r="I104" s="51"/>
      <c r="J104" s="51"/>
      <c r="K104" s="51"/>
      <c r="L104" s="51"/>
      <c r="M104" s="51"/>
      <c r="N104" s="51"/>
      <c r="O104" s="51"/>
      <c r="P104" s="51"/>
      <c r="Q104" s="52"/>
      <c r="R104" s="50"/>
      <c r="S104" s="51"/>
      <c r="T104" s="51"/>
      <c r="U104" s="51"/>
      <c r="V104" s="51"/>
      <c r="W104" s="51"/>
      <c r="X104" s="51"/>
      <c r="Y104" s="51"/>
      <c r="Z104" s="51"/>
      <c r="AA104" s="51"/>
      <c r="AB104" s="51"/>
      <c r="AC104" s="51"/>
      <c r="AD104" s="51"/>
      <c r="AE104" s="51"/>
      <c r="AF104" s="51"/>
      <c r="AG104" s="51"/>
      <c r="AH104" s="52"/>
      <c r="AI104" s="50"/>
      <c r="AJ104" s="51"/>
      <c r="AK104" s="51"/>
      <c r="AL104" s="51"/>
      <c r="AM104" s="51"/>
      <c r="AN104" s="51"/>
      <c r="AO104" s="51"/>
      <c r="AP104" s="51"/>
      <c r="AQ104" s="51"/>
      <c r="AR104" s="51"/>
      <c r="AS104" s="51"/>
      <c r="AT104" s="51"/>
      <c r="AU104" s="51"/>
      <c r="AV104" s="51"/>
      <c r="AW104" s="51"/>
      <c r="AX104" s="51"/>
      <c r="AY104" s="52"/>
    </row>
    <row r="105" ht="12.75" customHeight="1">
      <c r="A105" s="50"/>
      <c r="B105" s="51"/>
      <c r="C105" s="51"/>
      <c r="D105" s="51"/>
      <c r="E105" s="51"/>
      <c r="F105" s="51"/>
      <c r="G105" s="51"/>
      <c r="H105" s="51"/>
      <c r="I105" s="51"/>
      <c r="J105" s="51"/>
      <c r="K105" s="51"/>
      <c r="L105" s="51"/>
      <c r="M105" s="51"/>
      <c r="N105" s="51"/>
      <c r="O105" s="51"/>
      <c r="P105" s="51"/>
      <c r="Q105" s="52"/>
      <c r="R105" s="50"/>
      <c r="S105" s="51"/>
      <c r="T105" s="51"/>
      <c r="U105" s="51"/>
      <c r="V105" s="51"/>
      <c r="W105" s="51"/>
      <c r="X105" s="51"/>
      <c r="Y105" s="51"/>
      <c r="Z105" s="51"/>
      <c r="AA105" s="51"/>
      <c r="AB105" s="51"/>
      <c r="AC105" s="51"/>
      <c r="AD105" s="51"/>
      <c r="AE105" s="51"/>
      <c r="AF105" s="51"/>
      <c r="AG105" s="51"/>
      <c r="AH105" s="52"/>
      <c r="AI105" s="50"/>
      <c r="AJ105" s="51"/>
      <c r="AK105" s="51"/>
      <c r="AL105" s="51"/>
      <c r="AM105" s="51"/>
      <c r="AN105" s="51"/>
      <c r="AO105" s="51"/>
      <c r="AP105" s="51"/>
      <c r="AQ105" s="51"/>
      <c r="AR105" s="51"/>
      <c r="AS105" s="51"/>
      <c r="AT105" s="51"/>
      <c r="AU105" s="51"/>
      <c r="AV105" s="51"/>
      <c r="AW105" s="51"/>
      <c r="AX105" s="51"/>
      <c r="AY105" s="52"/>
    </row>
    <row r="106" ht="12.75" customHeight="1">
      <c r="A106" s="55"/>
      <c r="B106" s="56"/>
      <c r="C106" s="56"/>
      <c r="D106" s="56"/>
      <c r="E106" s="56"/>
      <c r="F106" s="56"/>
      <c r="G106" s="56"/>
      <c r="H106" s="56"/>
      <c r="I106" s="56"/>
      <c r="J106" s="56"/>
      <c r="K106" s="56"/>
      <c r="L106" s="56"/>
      <c r="M106" s="56"/>
      <c r="N106" s="56"/>
      <c r="O106" s="56"/>
      <c r="P106" s="56"/>
      <c r="Q106" s="57"/>
      <c r="R106" s="55"/>
      <c r="S106" s="56"/>
      <c r="T106" s="56"/>
      <c r="U106" s="56"/>
      <c r="V106" s="56"/>
      <c r="W106" s="56"/>
      <c r="X106" s="56"/>
      <c r="Y106" s="56"/>
      <c r="Z106" s="56"/>
      <c r="AA106" s="56"/>
      <c r="AB106" s="56"/>
      <c r="AC106" s="56"/>
      <c r="AD106" s="56"/>
      <c r="AE106" s="56"/>
      <c r="AF106" s="56"/>
      <c r="AG106" s="56"/>
      <c r="AH106" s="57"/>
      <c r="AI106" s="55"/>
      <c r="AJ106" s="56"/>
      <c r="AK106" s="56"/>
      <c r="AL106" s="56"/>
      <c r="AM106" s="56"/>
      <c r="AN106" s="56"/>
      <c r="AO106" s="56"/>
      <c r="AP106" s="56"/>
      <c r="AQ106" s="56"/>
      <c r="AR106" s="56"/>
      <c r="AS106" s="56"/>
      <c r="AT106" s="56"/>
      <c r="AU106" s="56"/>
      <c r="AV106" s="56"/>
      <c r="AW106" s="56"/>
      <c r="AX106" s="56"/>
      <c r="AY106" s="57"/>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row>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7">
    <mergeCell ref="A36:E36"/>
    <mergeCell ref="F36:G36"/>
    <mergeCell ref="A37:E37"/>
    <mergeCell ref="F37:Q37"/>
    <mergeCell ref="A59:E59"/>
    <mergeCell ref="F59:G59"/>
    <mergeCell ref="H59:Q60"/>
    <mergeCell ref="F61:Q61"/>
    <mergeCell ref="W83:X83"/>
    <mergeCell ref="Y83:AH84"/>
    <mergeCell ref="AI83:AM83"/>
    <mergeCell ref="AN83:AO83"/>
    <mergeCell ref="AP83:AY84"/>
    <mergeCell ref="W84:X84"/>
    <mergeCell ref="AI84:AM84"/>
    <mergeCell ref="AN84:AO84"/>
    <mergeCell ref="A84:E84"/>
    <mergeCell ref="F84:G84"/>
    <mergeCell ref="A85:E85"/>
    <mergeCell ref="F85:Q85"/>
    <mergeCell ref="R85:V85"/>
    <mergeCell ref="W85:AH85"/>
    <mergeCell ref="AI85:AM85"/>
    <mergeCell ref="AN85:AY85"/>
    <mergeCell ref="A60:E60"/>
    <mergeCell ref="F60:G60"/>
    <mergeCell ref="A61:E61"/>
    <mergeCell ref="A83:E83"/>
    <mergeCell ref="F83:G83"/>
    <mergeCell ref="H83:Q84"/>
    <mergeCell ref="R83:V83"/>
    <mergeCell ref="R84:V84"/>
    <mergeCell ref="AI59:AM59"/>
    <mergeCell ref="AI60:AM60"/>
    <mergeCell ref="R59:V59"/>
    <mergeCell ref="W59:X59"/>
    <mergeCell ref="Y59:AH60"/>
    <mergeCell ref="AN59:AO59"/>
    <mergeCell ref="AP59:AY60"/>
    <mergeCell ref="W60:X60"/>
    <mergeCell ref="AN60:AO60"/>
    <mergeCell ref="W11:X11"/>
    <mergeCell ref="Y11:AH12"/>
    <mergeCell ref="AI11:AM11"/>
    <mergeCell ref="AN11:AO11"/>
    <mergeCell ref="AP11:AY12"/>
    <mergeCell ref="W12:X12"/>
    <mergeCell ref="AI12:AM12"/>
    <mergeCell ref="AN12:AO12"/>
    <mergeCell ref="A12:E12"/>
    <mergeCell ref="F12:G12"/>
    <mergeCell ref="A13:E13"/>
    <mergeCell ref="F13:Q13"/>
    <mergeCell ref="R13:V13"/>
    <mergeCell ref="W13:AH13"/>
    <mergeCell ref="AI13:AM13"/>
    <mergeCell ref="AN13:AY13"/>
    <mergeCell ref="A1:Q1"/>
    <mergeCell ref="D3:I3"/>
    <mergeCell ref="N3:Q3"/>
    <mergeCell ref="F11:G11"/>
    <mergeCell ref="H11:Q12"/>
    <mergeCell ref="R11:V11"/>
    <mergeCell ref="R12:V12"/>
    <mergeCell ref="AI35:AM35"/>
    <mergeCell ref="AN35:AO35"/>
    <mergeCell ref="AP35:AY36"/>
    <mergeCell ref="AI36:AM36"/>
    <mergeCell ref="AN36:AO36"/>
    <mergeCell ref="AN37:AY37"/>
    <mergeCell ref="R36:V36"/>
    <mergeCell ref="W36:X36"/>
    <mergeCell ref="R37:V37"/>
    <mergeCell ref="W37:AH37"/>
    <mergeCell ref="AI37:AM37"/>
    <mergeCell ref="A11:E11"/>
    <mergeCell ref="A35:E35"/>
    <mergeCell ref="F35:G35"/>
    <mergeCell ref="H35:Q36"/>
    <mergeCell ref="R35:V35"/>
    <mergeCell ref="W35:X35"/>
    <mergeCell ref="Y35:AH36"/>
    <mergeCell ref="R60:V60"/>
    <mergeCell ref="R61:V61"/>
    <mergeCell ref="W61:AH61"/>
    <mergeCell ref="AI61:AM61"/>
    <mergeCell ref="AN61:AY61"/>
  </mergeCells>
  <conditionalFormatting sqref="F13:Q13">
    <cfRule type="expression" dxfId="19" priority="1">
      <formula>H11="--&gt; Do not have to follow T10."</formula>
    </cfRule>
  </conditionalFormatting>
  <conditionalFormatting sqref="F37:Q37">
    <cfRule type="expression" dxfId="19" priority="2">
      <formula>H35="--&gt; Do not have to follow T10."</formula>
    </cfRule>
  </conditionalFormatting>
  <conditionalFormatting sqref="F61:Q61">
    <cfRule type="expression" dxfId="19" priority="3">
      <formula>H59="--&gt; Do not have to follow T10."</formula>
    </cfRule>
  </conditionalFormatting>
  <conditionalFormatting sqref="F85:Q85">
    <cfRule type="expression" dxfId="19" priority="4">
      <formula>H83="--&gt; Do not have to follow T10."</formula>
    </cfRule>
  </conditionalFormatting>
  <conditionalFormatting sqref="H11:Q12">
    <cfRule type="expression" dxfId="20" priority="5">
      <formula>H11="--&gt; Do not have to follow T10."</formula>
    </cfRule>
  </conditionalFormatting>
  <conditionalFormatting sqref="H11:Q12">
    <cfRule type="expression" dxfId="2" priority="6">
      <formula>H11="--&gt; Must follow T10 with exception of T10.1.2."</formula>
    </cfRule>
  </conditionalFormatting>
  <conditionalFormatting sqref="H11:Q12">
    <cfRule type="expression" dxfId="21" priority="7">
      <formula>H11="--&gt; Must follow T10 completely in any case."</formula>
    </cfRule>
  </conditionalFormatting>
  <conditionalFormatting sqref="H35:Q36">
    <cfRule type="expression" dxfId="20" priority="8">
      <formula>H35="--&gt; Do not have to follow T10."</formula>
    </cfRule>
  </conditionalFormatting>
  <conditionalFormatting sqref="H35:Q36">
    <cfRule type="expression" dxfId="2" priority="9">
      <formula>H35="--&gt; Must follow T10 with exception of T10.1.2."</formula>
    </cfRule>
  </conditionalFormatting>
  <conditionalFormatting sqref="H35:Q36">
    <cfRule type="expression" dxfId="21" priority="10">
      <formula>H35="--&gt; Must follow T10 completely in any case."</formula>
    </cfRule>
  </conditionalFormatting>
  <conditionalFormatting sqref="H59:Q60">
    <cfRule type="expression" dxfId="20" priority="11">
      <formula>H59="--&gt; Do not have to follow T10."</formula>
    </cfRule>
  </conditionalFormatting>
  <conditionalFormatting sqref="H59:Q60">
    <cfRule type="expression" dxfId="2" priority="12">
      <formula>H59="--&gt; Must follow T10 with exception of T10.1.2."</formula>
    </cfRule>
  </conditionalFormatting>
  <conditionalFormatting sqref="H59:Q60">
    <cfRule type="expression" dxfId="21" priority="13">
      <formula>H59="--&gt; Must follow T10 completely in any case."</formula>
    </cfRule>
  </conditionalFormatting>
  <conditionalFormatting sqref="H83:Q84">
    <cfRule type="expression" dxfId="20" priority="14">
      <formula>H83="--&gt; Do not have to follow T10."</formula>
    </cfRule>
  </conditionalFormatting>
  <conditionalFormatting sqref="H83:Q84">
    <cfRule type="expression" dxfId="2" priority="15">
      <formula>H83="--&gt; Must follow T10 with exception of T10.1.2."</formula>
    </cfRule>
  </conditionalFormatting>
  <conditionalFormatting sqref="H83:Q84">
    <cfRule type="expression" dxfId="21" priority="16">
      <formula>H83="--&gt; Must follow T10 completely in any case."</formula>
    </cfRule>
  </conditionalFormatting>
  <conditionalFormatting sqref="W13:AH13">
    <cfRule type="expression" dxfId="19" priority="17">
      <formula>Y11="--&gt; Do not have to follow T10."</formula>
    </cfRule>
  </conditionalFormatting>
  <conditionalFormatting sqref="W37:AH37">
    <cfRule type="expression" dxfId="19" priority="18">
      <formula>Y35="--&gt; Do not have to follow T10."</formula>
    </cfRule>
  </conditionalFormatting>
  <conditionalFormatting sqref="W61:AH61">
    <cfRule type="expression" dxfId="19" priority="19">
      <formula>Y59="--&gt; Do not have to follow T10."</formula>
    </cfRule>
  </conditionalFormatting>
  <conditionalFormatting sqref="W85:AH85">
    <cfRule type="expression" dxfId="19" priority="20">
      <formula>Y83="--&gt; Do not have to follow T10."</formula>
    </cfRule>
  </conditionalFormatting>
  <conditionalFormatting sqref="Y11:AH12">
    <cfRule type="expression" dxfId="20" priority="21">
      <formula>Y11="--&gt; Do not have to follow T10."</formula>
    </cfRule>
  </conditionalFormatting>
  <conditionalFormatting sqref="Y11:AH12">
    <cfRule type="expression" dxfId="2" priority="22">
      <formula>Y11="--&gt; Must follow T10 with exception of T10.1.2."</formula>
    </cfRule>
  </conditionalFormatting>
  <conditionalFormatting sqref="Y11:AH12">
    <cfRule type="expression" dxfId="21" priority="23">
      <formula>Y11="--&gt; Must follow T10 completely in any case."</formula>
    </cfRule>
  </conditionalFormatting>
  <conditionalFormatting sqref="Y35:AH36">
    <cfRule type="expression" dxfId="20" priority="24">
      <formula>Y35="--&gt; Do not have to follow T10."</formula>
    </cfRule>
  </conditionalFormatting>
  <conditionalFormatting sqref="Y35:AH36">
    <cfRule type="expression" dxfId="2" priority="25">
      <formula>Y35="--&gt; Must follow T10 with exception of T10.1.2."</formula>
    </cfRule>
  </conditionalFormatting>
  <conditionalFormatting sqref="Y35:AH36">
    <cfRule type="expression" dxfId="21" priority="26">
      <formula>Y35="--&gt; Must follow T10 completely in any case."</formula>
    </cfRule>
  </conditionalFormatting>
  <conditionalFormatting sqref="Y59:AH60">
    <cfRule type="expression" dxfId="20" priority="27">
      <formula>Y59="--&gt; Do not have to follow T10."</formula>
    </cfRule>
  </conditionalFormatting>
  <conditionalFormatting sqref="Y59:AH60">
    <cfRule type="expression" dxfId="2" priority="28">
      <formula>Y59="--&gt; Must follow T10 with exception of T10.1.2."</formula>
    </cfRule>
  </conditionalFormatting>
  <conditionalFormatting sqref="Y59:AH60">
    <cfRule type="expression" dxfId="21" priority="29">
      <formula>Y59="--&gt; Must follow T10 completely in any case."</formula>
    </cfRule>
  </conditionalFormatting>
  <conditionalFormatting sqref="Y83:AH84">
    <cfRule type="expression" dxfId="20" priority="30">
      <formula>Y83="--&gt; Do not have to follow T10."</formula>
    </cfRule>
  </conditionalFormatting>
  <conditionalFormatting sqref="Y83:AH84">
    <cfRule type="expression" dxfId="2" priority="31">
      <formula>Y83="--&gt; Must follow T10 with exception of T10.1.2."</formula>
    </cfRule>
  </conditionalFormatting>
  <conditionalFormatting sqref="Y83:AH84">
    <cfRule type="expression" dxfId="21" priority="32">
      <formula>Y83="--&gt; Must follow T10 completely in any case."</formula>
    </cfRule>
  </conditionalFormatting>
  <conditionalFormatting sqref="AN13:AY13">
    <cfRule type="expression" dxfId="19" priority="33">
      <formula>AP11="--&gt; Do not have to follow T10."</formula>
    </cfRule>
  </conditionalFormatting>
  <conditionalFormatting sqref="AN37:AY37">
    <cfRule type="expression" dxfId="19" priority="34">
      <formula>AP35="--&gt; Do not have to follow T10."</formula>
    </cfRule>
  </conditionalFormatting>
  <conditionalFormatting sqref="AN61:AY61">
    <cfRule type="expression" dxfId="19" priority="35">
      <formula>AP59="--&gt; Do not have to follow T10."</formula>
    </cfRule>
  </conditionalFormatting>
  <conditionalFormatting sqref="AN85:AY85">
    <cfRule type="expression" dxfId="19" priority="36">
      <formula>AP83="--&gt; Do not have to follow T10."</formula>
    </cfRule>
  </conditionalFormatting>
  <conditionalFormatting sqref="AP11:AY12">
    <cfRule type="expression" dxfId="20" priority="37">
      <formula>AP11="--&gt; Do not have to follow T10."</formula>
    </cfRule>
  </conditionalFormatting>
  <conditionalFormatting sqref="AP11:AY12">
    <cfRule type="expression" dxfId="2" priority="38">
      <formula>AP11="--&gt; Must follow T10 with exception of T10.1.2."</formula>
    </cfRule>
  </conditionalFormatting>
  <conditionalFormatting sqref="AP11:AY12">
    <cfRule type="expression" dxfId="21" priority="39">
      <formula>AP11="--&gt; Must follow T10 completely in any case."</formula>
    </cfRule>
  </conditionalFormatting>
  <conditionalFormatting sqref="AP35:AY36">
    <cfRule type="expression" dxfId="20" priority="40">
      <formula>AP35="--&gt; Do not have to follow T10."</formula>
    </cfRule>
  </conditionalFormatting>
  <conditionalFormatting sqref="AP35:AY36">
    <cfRule type="expression" dxfId="2" priority="41">
      <formula>AP35="--&gt; Must follow T10 with exception of T10.1.2."</formula>
    </cfRule>
  </conditionalFormatting>
  <conditionalFormatting sqref="AP35:AY36">
    <cfRule type="expression" dxfId="21" priority="42">
      <formula>AP35="--&gt; Must follow T10 completely in any case."</formula>
    </cfRule>
  </conditionalFormatting>
  <conditionalFormatting sqref="AP59:AY60">
    <cfRule type="expression" dxfId="20" priority="43">
      <formula>AP59="--&gt; Do not have to follow T10."</formula>
    </cfRule>
  </conditionalFormatting>
  <conditionalFormatting sqref="AP59:AY60">
    <cfRule type="expression" dxfId="2" priority="44">
      <formula>AP59="--&gt; Must follow T10 with exception of T10.1.2."</formula>
    </cfRule>
  </conditionalFormatting>
  <conditionalFormatting sqref="AP59:AY60">
    <cfRule type="expression" dxfId="21" priority="45">
      <formula>AP59="--&gt; Must follow T10 completely in any case."</formula>
    </cfRule>
  </conditionalFormatting>
  <conditionalFormatting sqref="AP83:AY84">
    <cfRule type="expression" dxfId="20" priority="46">
      <formula>AP83="--&gt; Do not have to follow T10."</formula>
    </cfRule>
  </conditionalFormatting>
  <conditionalFormatting sqref="AP83:AY84">
    <cfRule type="expression" dxfId="2" priority="47">
      <formula>AP83="--&gt; Must follow T10 with exception of T10.1.2."</formula>
    </cfRule>
  </conditionalFormatting>
  <conditionalFormatting sqref="AP83:AY84">
    <cfRule type="expression" dxfId="21" priority="48">
      <formula>AP83="--&gt; Must follow T10 completely in any case."</formula>
    </cfRule>
  </conditionalFormatting>
  <dataValidations>
    <dataValidation type="list" allowBlank="1" showErrorMessage="1" sqref="AF2:AG2 AF6 F10:G10 F11:F12 W11:W12 AN11:AN12 F35:F36 W35:W36 AN35:AN36 F59:F60 W59:W60 AN59:AN60 F83:F84 W83:W84 AN83:AN84">
      <formula1>"Yes,No"</formula1>
    </dataValidation>
  </dataValidations>
  <hyperlinks>
    <hyperlink display="BACK to COVER SHEET" location="'Cover Sheet'!A1" ref="M10"/>
  </hyperlinks>
  <printOptions/>
  <pageMargins bottom="0.787401575" footer="0.0" header="0.0" left="0.7" right="0.7" top="0.787401575"/>
  <pageSetup paperSize="9"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4.43" defaultRowHeight="15.0"/>
  <cols>
    <col customWidth="1" min="1" max="17" width="5.0"/>
    <col customWidth="1" min="18" max="19" width="5.57"/>
    <col customWidth="1" min="20" max="38" width="5.0"/>
  </cols>
  <sheetData>
    <row r="1" ht="12.75" customHeight="1">
      <c r="A1" s="113" t="str">
        <f>CONCATENATE(Read_Me!A1," FS ASES ",Read_Me!B1," - EV5.5.14-18 Openings&amp;Separation")</f>
        <v>2025 FS ASES V1.1 - EV5.5.14-18 Openings&amp;Separation</v>
      </c>
      <c r="B1" s="114"/>
      <c r="C1" s="114"/>
      <c r="D1" s="114"/>
      <c r="E1" s="114"/>
      <c r="F1" s="114"/>
      <c r="G1" s="114"/>
      <c r="H1" s="114"/>
      <c r="I1" s="114"/>
      <c r="J1" s="114"/>
      <c r="K1" s="114"/>
      <c r="L1" s="114"/>
      <c r="M1" s="114"/>
      <c r="N1" s="114"/>
      <c r="O1" s="114"/>
      <c r="P1" s="114"/>
      <c r="Q1" s="114"/>
      <c r="R1" s="114"/>
      <c r="S1" s="200"/>
      <c r="T1" s="46"/>
      <c r="U1" s="47"/>
      <c r="V1" s="47"/>
      <c r="W1" s="450"/>
      <c r="X1" s="47"/>
      <c r="Y1" s="47"/>
      <c r="Z1" s="47"/>
      <c r="AA1" s="47"/>
      <c r="AB1" s="47"/>
      <c r="AC1" s="47"/>
      <c r="AD1" s="47"/>
      <c r="AE1" s="47"/>
      <c r="AF1" s="47"/>
      <c r="AG1" s="47"/>
      <c r="AH1" s="47"/>
      <c r="AI1" s="47"/>
      <c r="AJ1" s="47"/>
      <c r="AK1" s="47"/>
      <c r="AL1" s="48"/>
    </row>
    <row r="2" ht="12.75" customHeight="1">
      <c r="A2" s="451"/>
      <c r="B2" s="71"/>
      <c r="C2" s="71"/>
      <c r="D2" s="71"/>
      <c r="E2" s="71"/>
      <c r="F2" s="71"/>
      <c r="G2" s="71"/>
      <c r="H2" s="71"/>
      <c r="I2" s="71"/>
      <c r="J2" s="71"/>
      <c r="K2" s="71"/>
      <c r="L2" s="71"/>
      <c r="M2" s="71"/>
      <c r="N2" s="71"/>
      <c r="O2" s="71"/>
      <c r="P2" s="71"/>
      <c r="Q2" s="71"/>
      <c r="R2" s="71"/>
      <c r="S2" s="452"/>
      <c r="T2" s="50"/>
      <c r="U2" s="51"/>
      <c r="V2" s="51"/>
      <c r="W2" s="275"/>
      <c r="X2" s="51"/>
      <c r="Y2" s="51"/>
      <c r="Z2" s="51"/>
      <c r="AA2" s="51"/>
      <c r="AB2" s="51"/>
      <c r="AC2" s="51"/>
      <c r="AD2" s="51"/>
      <c r="AE2" s="51"/>
      <c r="AF2" s="51"/>
      <c r="AG2" s="51"/>
      <c r="AH2" s="51"/>
      <c r="AI2" s="51"/>
      <c r="AJ2" s="51"/>
      <c r="AK2" s="51"/>
      <c r="AL2" s="52"/>
    </row>
    <row r="3" ht="12.75" customHeight="1">
      <c r="A3" s="3"/>
      <c r="B3" s="269"/>
      <c r="C3" s="35"/>
      <c r="D3" s="36"/>
      <c r="E3" s="453" t="s">
        <v>414</v>
      </c>
      <c r="F3" s="36"/>
      <c r="G3" s="453" t="s">
        <v>415</v>
      </c>
      <c r="H3" s="36"/>
      <c r="I3" s="453" t="s">
        <v>416</v>
      </c>
      <c r="J3" s="36"/>
      <c r="K3" s="453" t="s">
        <v>417</v>
      </c>
      <c r="L3" s="35"/>
      <c r="M3" s="36"/>
      <c r="N3" s="31"/>
      <c r="O3" s="31"/>
      <c r="P3" s="454"/>
      <c r="Q3" s="455"/>
      <c r="R3" s="455"/>
      <c r="S3" s="452"/>
      <c r="T3" s="50"/>
      <c r="U3" s="51"/>
      <c r="V3" s="51"/>
      <c r="W3" s="275"/>
      <c r="X3" s="51"/>
      <c r="Y3" s="51"/>
      <c r="Z3" s="51"/>
      <c r="AA3" s="51"/>
      <c r="AB3" s="51"/>
      <c r="AC3" s="51"/>
      <c r="AD3" s="51"/>
      <c r="AE3" s="51"/>
      <c r="AF3" s="51"/>
      <c r="AG3" s="51"/>
      <c r="AH3" s="51"/>
      <c r="AI3" s="51"/>
      <c r="AJ3" s="51"/>
      <c r="AK3" s="51"/>
      <c r="AL3" s="52"/>
    </row>
    <row r="4" ht="12.75" customHeight="1">
      <c r="A4" s="3"/>
      <c r="B4" s="59"/>
      <c r="C4" s="60"/>
      <c r="D4" s="94"/>
      <c r="E4" s="59"/>
      <c r="F4" s="94"/>
      <c r="G4" s="59"/>
      <c r="H4" s="94"/>
      <c r="I4" s="59"/>
      <c r="J4" s="94"/>
      <c r="K4" s="59"/>
      <c r="L4" s="60"/>
      <c r="M4" s="94"/>
      <c r="N4" s="31"/>
      <c r="O4" s="31"/>
      <c r="P4" s="455"/>
      <c r="Q4" s="455"/>
      <c r="R4" s="455"/>
      <c r="S4" s="452"/>
      <c r="T4" s="50"/>
      <c r="U4" s="51"/>
      <c r="V4" s="51"/>
      <c r="W4" s="275"/>
      <c r="X4" s="51"/>
      <c r="Y4" s="51"/>
      <c r="Z4" s="51"/>
      <c r="AA4" s="51"/>
      <c r="AB4" s="51"/>
      <c r="AC4" s="51"/>
      <c r="AD4" s="51"/>
      <c r="AE4" s="51"/>
      <c r="AF4" s="51"/>
      <c r="AG4" s="51"/>
      <c r="AH4" s="51"/>
      <c r="AI4" s="51"/>
      <c r="AJ4" s="51"/>
      <c r="AK4" s="51"/>
      <c r="AL4" s="52"/>
    </row>
    <row r="5" ht="12.75" customHeight="1">
      <c r="A5" s="3"/>
      <c r="B5" s="218" t="s">
        <v>418</v>
      </c>
      <c r="C5" s="43"/>
      <c r="D5" s="44"/>
      <c r="E5" s="456">
        <v>2.6</v>
      </c>
      <c r="F5" s="44"/>
      <c r="G5" s="456">
        <v>48.1</v>
      </c>
      <c r="H5" s="44"/>
      <c r="I5" s="456">
        <v>2.4</v>
      </c>
      <c r="J5" s="44"/>
      <c r="K5" s="75" t="s">
        <v>55</v>
      </c>
      <c r="L5" s="43"/>
      <c r="M5" s="44"/>
      <c r="N5" s="31"/>
      <c r="O5" s="31"/>
      <c r="P5" s="1"/>
      <c r="Q5" s="2"/>
      <c r="R5" s="3"/>
      <c r="S5" s="452"/>
      <c r="T5" s="50"/>
      <c r="U5" s="51"/>
      <c r="V5" s="51"/>
      <c r="W5" s="275"/>
      <c r="X5" s="51"/>
      <c r="Y5" s="51"/>
      <c r="Z5" s="51"/>
      <c r="AA5" s="51"/>
      <c r="AB5" s="51"/>
      <c r="AC5" s="51"/>
      <c r="AD5" s="51"/>
      <c r="AE5" s="51"/>
      <c r="AF5" s="51"/>
      <c r="AG5" s="51"/>
      <c r="AH5" s="51"/>
      <c r="AI5" s="51"/>
      <c r="AJ5" s="51"/>
      <c r="AK5" s="51"/>
      <c r="AL5" s="52"/>
    </row>
    <row r="6" ht="12.75" customHeight="1">
      <c r="A6" s="3"/>
      <c r="B6" s="218" t="s">
        <v>419</v>
      </c>
      <c r="C6" s="43"/>
      <c r="D6" s="44"/>
      <c r="E6" s="456">
        <v>2.6</v>
      </c>
      <c r="F6" s="44"/>
      <c r="G6" s="456">
        <v>48.1</v>
      </c>
      <c r="H6" s="44"/>
      <c r="I6" s="456">
        <v>2.4</v>
      </c>
      <c r="J6" s="44"/>
      <c r="K6" s="75" t="s">
        <v>55</v>
      </c>
      <c r="L6" s="43"/>
      <c r="M6" s="44"/>
      <c r="N6" s="31"/>
      <c r="O6" s="31"/>
      <c r="P6" s="1"/>
      <c r="Q6" s="2"/>
      <c r="R6" s="3"/>
      <c r="S6" s="452"/>
      <c r="T6" s="50"/>
      <c r="U6" s="51"/>
      <c r="V6" s="51"/>
      <c r="W6" s="275"/>
      <c r="X6" s="51"/>
      <c r="Y6" s="51"/>
      <c r="Z6" s="51"/>
      <c r="AA6" s="51"/>
      <c r="AB6" s="51"/>
      <c r="AC6" s="51"/>
      <c r="AD6" s="51"/>
      <c r="AE6" s="51"/>
      <c r="AF6" s="51"/>
      <c r="AG6" s="51"/>
      <c r="AH6" s="51"/>
      <c r="AI6" s="51"/>
      <c r="AJ6" s="51"/>
      <c r="AK6" s="51"/>
      <c r="AL6" s="52"/>
    </row>
    <row r="7" ht="12.75" customHeight="1">
      <c r="A7" s="3"/>
      <c r="B7" s="218" t="s">
        <v>420</v>
      </c>
      <c r="C7" s="43"/>
      <c r="D7" s="44"/>
      <c r="E7" s="456">
        <v>2.6</v>
      </c>
      <c r="F7" s="44"/>
      <c r="G7" s="456">
        <v>48.1</v>
      </c>
      <c r="H7" s="44"/>
      <c r="I7" s="456">
        <v>2.4</v>
      </c>
      <c r="J7" s="44"/>
      <c r="K7" s="75" t="s">
        <v>55</v>
      </c>
      <c r="L7" s="43"/>
      <c r="M7" s="44"/>
      <c r="N7" s="31"/>
      <c r="O7" s="31"/>
      <c r="P7" s="1"/>
      <c r="Q7" s="2"/>
      <c r="R7" s="3"/>
      <c r="S7" s="452"/>
      <c r="T7" s="50"/>
      <c r="U7" s="51"/>
      <c r="V7" s="51"/>
      <c r="W7" s="275"/>
      <c r="X7" s="51"/>
      <c r="Y7" s="51"/>
      <c r="Z7" s="51"/>
      <c r="AA7" s="51"/>
      <c r="AB7" s="51"/>
      <c r="AC7" s="51"/>
      <c r="AD7" s="51"/>
      <c r="AE7" s="51"/>
      <c r="AF7" s="51"/>
      <c r="AG7" s="51"/>
      <c r="AH7" s="51"/>
      <c r="AI7" s="51"/>
      <c r="AJ7" s="51"/>
      <c r="AK7" s="51"/>
      <c r="AL7" s="52"/>
    </row>
    <row r="8" ht="12.75" customHeight="1">
      <c r="A8" s="3"/>
      <c r="B8" s="218" t="s">
        <v>421</v>
      </c>
      <c r="C8" s="43"/>
      <c r="D8" s="44"/>
      <c r="E8" s="456">
        <v>2.6</v>
      </c>
      <c r="F8" s="44"/>
      <c r="G8" s="456">
        <v>48.1</v>
      </c>
      <c r="H8" s="44"/>
      <c r="I8" s="456">
        <v>2.4</v>
      </c>
      <c r="J8" s="44"/>
      <c r="K8" s="75" t="s">
        <v>55</v>
      </c>
      <c r="L8" s="43"/>
      <c r="M8" s="44"/>
      <c r="N8" s="31"/>
      <c r="O8" s="31"/>
      <c r="P8" s="1"/>
      <c r="Q8" s="2"/>
      <c r="R8" s="3"/>
      <c r="S8" s="452"/>
      <c r="T8" s="50"/>
      <c r="U8" s="51"/>
      <c r="V8" s="51"/>
      <c r="W8" s="275"/>
      <c r="X8" s="51"/>
      <c r="Y8" s="51"/>
      <c r="Z8" s="51"/>
      <c r="AA8" s="51"/>
      <c r="AB8" s="51"/>
      <c r="AC8" s="51"/>
      <c r="AD8" s="51"/>
      <c r="AE8" s="51"/>
      <c r="AF8" s="51"/>
      <c r="AG8" s="51"/>
      <c r="AH8" s="51"/>
      <c r="AI8" s="51"/>
      <c r="AJ8" s="51"/>
      <c r="AK8" s="51"/>
      <c r="AL8" s="52"/>
    </row>
    <row r="9" ht="12.75" customHeight="1">
      <c r="A9" s="3"/>
      <c r="B9" s="218" t="s">
        <v>422</v>
      </c>
      <c r="C9" s="43"/>
      <c r="D9" s="44"/>
      <c r="E9" s="456"/>
      <c r="F9" s="44"/>
      <c r="G9" s="456"/>
      <c r="H9" s="44"/>
      <c r="I9" s="456"/>
      <c r="J9" s="44"/>
      <c r="K9" s="75" t="s">
        <v>55</v>
      </c>
      <c r="L9" s="43"/>
      <c r="M9" s="44"/>
      <c r="N9" s="31"/>
      <c r="O9" s="31"/>
      <c r="P9" s="1"/>
      <c r="Q9" s="2"/>
      <c r="R9" s="3"/>
      <c r="S9" s="452"/>
      <c r="T9" s="50"/>
      <c r="U9" s="51"/>
      <c r="V9" s="51"/>
      <c r="W9" s="275"/>
      <c r="X9" s="51"/>
      <c r="Y9" s="51"/>
      <c r="Z9" s="51"/>
      <c r="AA9" s="51"/>
      <c r="AB9" s="51"/>
      <c r="AC9" s="51"/>
      <c r="AD9" s="51"/>
      <c r="AE9" s="51"/>
      <c r="AF9" s="51"/>
      <c r="AG9" s="51"/>
      <c r="AH9" s="51"/>
      <c r="AI9" s="51"/>
      <c r="AJ9" s="51"/>
      <c r="AK9" s="51"/>
      <c r="AL9" s="52"/>
    </row>
    <row r="10" ht="12.75" customHeight="1">
      <c r="A10" s="3"/>
      <c r="B10" s="218" t="s">
        <v>423</v>
      </c>
      <c r="C10" s="43"/>
      <c r="D10" s="44"/>
      <c r="E10" s="456"/>
      <c r="F10" s="44"/>
      <c r="G10" s="456"/>
      <c r="H10" s="44"/>
      <c r="I10" s="456"/>
      <c r="J10" s="44"/>
      <c r="K10" s="75" t="s">
        <v>55</v>
      </c>
      <c r="L10" s="43"/>
      <c r="M10" s="44"/>
      <c r="N10" s="31"/>
      <c r="O10" s="31"/>
      <c r="P10" s="1"/>
      <c r="Q10" s="2"/>
      <c r="R10" s="3"/>
      <c r="S10" s="452"/>
      <c r="T10" s="50"/>
      <c r="U10" s="51"/>
      <c r="V10" s="51"/>
      <c r="W10" s="275"/>
      <c r="X10" s="51"/>
      <c r="Y10" s="51"/>
      <c r="Z10" s="51"/>
      <c r="AA10" s="51"/>
      <c r="AB10" s="51"/>
      <c r="AC10" s="51"/>
      <c r="AD10" s="51"/>
      <c r="AE10" s="51"/>
      <c r="AF10" s="51"/>
      <c r="AG10" s="51"/>
      <c r="AH10" s="51"/>
      <c r="AI10" s="51"/>
      <c r="AJ10" s="51"/>
      <c r="AK10" s="51"/>
      <c r="AL10" s="52"/>
    </row>
    <row r="11" ht="12.75" customHeight="1">
      <c r="A11" s="3"/>
      <c r="B11" s="218" t="s">
        <v>424</v>
      </c>
      <c r="C11" s="43"/>
      <c r="D11" s="44"/>
      <c r="E11" s="456"/>
      <c r="F11" s="44"/>
      <c r="G11" s="456"/>
      <c r="H11" s="44"/>
      <c r="I11" s="456"/>
      <c r="J11" s="44"/>
      <c r="K11" s="75" t="s">
        <v>55</v>
      </c>
      <c r="L11" s="43"/>
      <c r="M11" s="44"/>
      <c r="N11" s="31"/>
      <c r="O11" s="31"/>
      <c r="P11" s="1"/>
      <c r="Q11" s="2"/>
      <c r="R11" s="3"/>
      <c r="S11" s="452"/>
      <c r="T11" s="50"/>
      <c r="U11" s="51"/>
      <c r="V11" s="51"/>
      <c r="W11" s="275"/>
      <c r="X11" s="51"/>
      <c r="Y11" s="51"/>
      <c r="Z11" s="51"/>
      <c r="AA11" s="51"/>
      <c r="AB11" s="51"/>
      <c r="AC11" s="51"/>
      <c r="AD11" s="51"/>
      <c r="AE11" s="51"/>
      <c r="AF11" s="51"/>
      <c r="AG11" s="51"/>
      <c r="AH11" s="51"/>
      <c r="AI11" s="51"/>
      <c r="AJ11" s="51"/>
      <c r="AK11" s="51"/>
      <c r="AL11" s="52"/>
    </row>
    <row r="12" ht="12.75" customHeight="1">
      <c r="A12" s="3"/>
      <c r="B12" s="218" t="s">
        <v>425</v>
      </c>
      <c r="C12" s="43"/>
      <c r="D12" s="44"/>
      <c r="E12" s="456"/>
      <c r="F12" s="44"/>
      <c r="G12" s="456"/>
      <c r="H12" s="44"/>
      <c r="I12" s="456"/>
      <c r="J12" s="44"/>
      <c r="K12" s="75" t="s">
        <v>55</v>
      </c>
      <c r="L12" s="43"/>
      <c r="M12" s="44"/>
      <c r="N12" s="31"/>
      <c r="O12" s="31"/>
      <c r="P12" s="1"/>
      <c r="Q12" s="2"/>
      <c r="R12" s="3"/>
      <c r="S12" s="452"/>
      <c r="T12" s="50"/>
      <c r="U12" s="51"/>
      <c r="V12" s="51"/>
      <c r="W12" s="275"/>
      <c r="X12" s="51"/>
      <c r="Y12" s="51"/>
      <c r="Z12" s="51"/>
      <c r="AA12" s="51"/>
      <c r="AB12" s="51"/>
      <c r="AC12" s="51"/>
      <c r="AD12" s="51"/>
      <c r="AE12" s="51"/>
      <c r="AF12" s="51"/>
      <c r="AG12" s="51"/>
      <c r="AH12" s="51"/>
      <c r="AI12" s="51"/>
      <c r="AJ12" s="51"/>
      <c r="AK12" s="51"/>
      <c r="AL12" s="52"/>
    </row>
    <row r="13" ht="12.75" customHeight="1">
      <c r="A13" s="3"/>
      <c r="B13" s="218" t="s">
        <v>426</v>
      </c>
      <c r="C13" s="43"/>
      <c r="D13" s="44"/>
      <c r="E13" s="456"/>
      <c r="F13" s="44"/>
      <c r="G13" s="456"/>
      <c r="H13" s="44"/>
      <c r="I13" s="456"/>
      <c r="J13" s="44"/>
      <c r="K13" s="75" t="s">
        <v>55</v>
      </c>
      <c r="L13" s="43"/>
      <c r="M13" s="44"/>
      <c r="N13" s="71"/>
      <c r="O13" s="71"/>
      <c r="P13" s="363"/>
      <c r="Q13" s="32"/>
      <c r="R13" s="77"/>
      <c r="S13" s="452"/>
      <c r="T13" s="50"/>
      <c r="U13" s="51"/>
      <c r="V13" s="51"/>
      <c r="W13" s="275"/>
      <c r="X13" s="51"/>
      <c r="Y13" s="51"/>
      <c r="Z13" s="51"/>
      <c r="AA13" s="51"/>
      <c r="AB13" s="51"/>
      <c r="AC13" s="51"/>
      <c r="AD13" s="51"/>
      <c r="AE13" s="51"/>
      <c r="AF13" s="51"/>
      <c r="AG13" s="51"/>
      <c r="AH13" s="51"/>
      <c r="AI13" s="51"/>
      <c r="AJ13" s="51"/>
      <c r="AK13" s="51"/>
      <c r="AL13" s="52"/>
    </row>
    <row r="14" ht="12.75" customHeight="1">
      <c r="A14" s="3"/>
      <c r="B14" s="218" t="s">
        <v>427</v>
      </c>
      <c r="C14" s="43"/>
      <c r="D14" s="44"/>
      <c r="E14" s="456"/>
      <c r="F14" s="44"/>
      <c r="G14" s="456"/>
      <c r="H14" s="44"/>
      <c r="I14" s="456"/>
      <c r="J14" s="44"/>
      <c r="K14" s="75" t="s">
        <v>55</v>
      </c>
      <c r="L14" s="43"/>
      <c r="M14" s="44"/>
      <c r="N14" s="71"/>
      <c r="O14" s="71"/>
      <c r="P14" s="363"/>
      <c r="Q14" s="32"/>
      <c r="R14" s="77"/>
      <c r="S14" s="452"/>
      <c r="T14" s="50"/>
      <c r="U14" s="51"/>
      <c r="V14" s="51"/>
      <c r="W14" s="275"/>
      <c r="X14" s="51"/>
      <c r="Y14" s="51"/>
      <c r="Z14" s="51"/>
      <c r="AA14" s="51"/>
      <c r="AB14" s="51"/>
      <c r="AC14" s="51"/>
      <c r="AD14" s="51"/>
      <c r="AE14" s="51"/>
      <c r="AF14" s="51"/>
      <c r="AG14" s="51"/>
      <c r="AH14" s="51"/>
      <c r="AI14" s="51"/>
      <c r="AJ14" s="51"/>
      <c r="AK14" s="51"/>
      <c r="AL14" s="52"/>
    </row>
    <row r="15" ht="12.75" customHeight="1">
      <c r="A15" s="3"/>
      <c r="B15" s="218" t="s">
        <v>428</v>
      </c>
      <c r="C15" s="43"/>
      <c r="D15" s="44"/>
      <c r="E15" s="456"/>
      <c r="F15" s="44"/>
      <c r="G15" s="456"/>
      <c r="H15" s="44"/>
      <c r="I15" s="456"/>
      <c r="J15" s="44"/>
      <c r="K15" s="75" t="s">
        <v>55</v>
      </c>
      <c r="L15" s="43"/>
      <c r="M15" s="44"/>
      <c r="N15" s="71"/>
      <c r="O15" s="71"/>
      <c r="P15" s="363"/>
      <c r="Q15" s="32"/>
      <c r="R15" s="77"/>
      <c r="S15" s="452"/>
      <c r="T15" s="50"/>
      <c r="U15" s="51"/>
      <c r="V15" s="51"/>
      <c r="W15" s="275"/>
      <c r="X15" s="51"/>
      <c r="Y15" s="51"/>
      <c r="Z15" s="51"/>
      <c r="AA15" s="51"/>
      <c r="AB15" s="51"/>
      <c r="AC15" s="51"/>
      <c r="AD15" s="51"/>
      <c r="AE15" s="51"/>
      <c r="AF15" s="51"/>
      <c r="AG15" s="51"/>
      <c r="AH15" s="51"/>
      <c r="AI15" s="51"/>
      <c r="AJ15" s="51"/>
      <c r="AK15" s="51"/>
      <c r="AL15" s="52"/>
    </row>
    <row r="16" ht="12.75" customHeight="1">
      <c r="A16" s="3"/>
      <c r="B16" s="218" t="s">
        <v>429</v>
      </c>
      <c r="C16" s="43"/>
      <c r="D16" s="44"/>
      <c r="E16" s="456"/>
      <c r="F16" s="44"/>
      <c r="G16" s="456"/>
      <c r="H16" s="44"/>
      <c r="I16" s="456"/>
      <c r="J16" s="44"/>
      <c r="K16" s="75" t="s">
        <v>55</v>
      </c>
      <c r="L16" s="43"/>
      <c r="M16" s="44"/>
      <c r="N16" s="71"/>
      <c r="O16" s="71"/>
      <c r="P16" s="363"/>
      <c r="Q16" s="32"/>
      <c r="R16" s="77"/>
      <c r="S16" s="452"/>
      <c r="T16" s="50"/>
      <c r="U16" s="51"/>
      <c r="V16" s="51"/>
      <c r="W16" s="275"/>
      <c r="X16" s="51"/>
      <c r="Y16" s="51"/>
      <c r="Z16" s="51"/>
      <c r="AA16" s="51"/>
      <c r="AB16" s="51"/>
      <c r="AC16" s="51"/>
      <c r="AD16" s="51"/>
      <c r="AE16" s="51"/>
      <c r="AF16" s="51"/>
      <c r="AG16" s="51"/>
      <c r="AH16" s="51"/>
      <c r="AI16" s="51"/>
      <c r="AJ16" s="51"/>
      <c r="AK16" s="51"/>
      <c r="AL16" s="52"/>
    </row>
    <row r="17" ht="12.75" customHeight="1">
      <c r="A17" s="3"/>
      <c r="B17" s="218" t="s">
        <v>430</v>
      </c>
      <c r="C17" s="43"/>
      <c r="D17" s="44"/>
      <c r="E17" s="456"/>
      <c r="F17" s="44"/>
      <c r="G17" s="456"/>
      <c r="H17" s="44"/>
      <c r="I17" s="456"/>
      <c r="J17" s="44"/>
      <c r="K17" s="75" t="s">
        <v>55</v>
      </c>
      <c r="L17" s="43"/>
      <c r="M17" s="44"/>
      <c r="N17" s="71"/>
      <c r="O17" s="71"/>
      <c r="P17" s="363"/>
      <c r="Q17" s="32"/>
      <c r="R17" s="77"/>
      <c r="S17" s="452"/>
      <c r="T17" s="50"/>
      <c r="U17" s="51"/>
      <c r="V17" s="51"/>
      <c r="W17" s="275"/>
      <c r="X17" s="51"/>
      <c r="Y17" s="51"/>
      <c r="Z17" s="51"/>
      <c r="AA17" s="51"/>
      <c r="AB17" s="51"/>
      <c r="AC17" s="51"/>
      <c r="AD17" s="51"/>
      <c r="AE17" s="51"/>
      <c r="AF17" s="51"/>
      <c r="AG17" s="51"/>
      <c r="AH17" s="51"/>
      <c r="AI17" s="51"/>
      <c r="AJ17" s="51"/>
      <c r="AK17" s="51"/>
      <c r="AL17" s="52"/>
    </row>
    <row r="18" ht="12.75" customHeight="1">
      <c r="A18" s="3"/>
      <c r="B18" s="218" t="s">
        <v>431</v>
      </c>
      <c r="C18" s="43"/>
      <c r="D18" s="44"/>
      <c r="E18" s="456"/>
      <c r="F18" s="44"/>
      <c r="G18" s="456"/>
      <c r="H18" s="44"/>
      <c r="I18" s="456"/>
      <c r="J18" s="44"/>
      <c r="K18" s="75" t="s">
        <v>55</v>
      </c>
      <c r="L18" s="43"/>
      <c r="M18" s="44"/>
      <c r="N18" s="71"/>
      <c r="O18" s="71"/>
      <c r="P18" s="363"/>
      <c r="Q18" s="32"/>
      <c r="R18" s="77"/>
      <c r="S18" s="452"/>
      <c r="T18" s="50"/>
      <c r="U18" s="51"/>
      <c r="V18" s="51"/>
      <c r="W18" s="275"/>
      <c r="X18" s="51"/>
      <c r="Y18" s="51"/>
      <c r="Z18" s="51"/>
      <c r="AA18" s="51"/>
      <c r="AB18" s="51"/>
      <c r="AC18" s="51"/>
      <c r="AD18" s="51"/>
      <c r="AE18" s="51"/>
      <c r="AF18" s="51"/>
      <c r="AG18" s="51"/>
      <c r="AH18" s="51"/>
      <c r="AI18" s="51"/>
      <c r="AJ18" s="51"/>
      <c r="AK18" s="51"/>
      <c r="AL18" s="52"/>
    </row>
    <row r="19" ht="12.75" customHeight="1">
      <c r="A19" s="3"/>
      <c r="B19" s="218" t="s">
        <v>432</v>
      </c>
      <c r="C19" s="43"/>
      <c r="D19" s="44"/>
      <c r="E19" s="456"/>
      <c r="F19" s="44"/>
      <c r="G19" s="456"/>
      <c r="H19" s="44"/>
      <c r="I19" s="456"/>
      <c r="J19" s="44"/>
      <c r="K19" s="75" t="s">
        <v>55</v>
      </c>
      <c r="L19" s="43"/>
      <c r="M19" s="44"/>
      <c r="N19" s="71"/>
      <c r="O19" s="71"/>
      <c r="P19" s="363"/>
      <c r="Q19" s="32"/>
      <c r="R19" s="77"/>
      <c r="S19" s="452"/>
      <c r="T19" s="50"/>
      <c r="U19" s="51"/>
      <c r="V19" s="51"/>
      <c r="W19" s="275"/>
      <c r="X19" s="51"/>
      <c r="Y19" s="51"/>
      <c r="Z19" s="51"/>
      <c r="AA19" s="51"/>
      <c r="AB19" s="51"/>
      <c r="AC19" s="51"/>
      <c r="AD19" s="51"/>
      <c r="AE19" s="51"/>
      <c r="AF19" s="51"/>
      <c r="AG19" s="51"/>
      <c r="AH19" s="51"/>
      <c r="AI19" s="51"/>
      <c r="AJ19" s="51"/>
      <c r="AK19" s="51"/>
      <c r="AL19" s="52"/>
    </row>
    <row r="20" ht="12.75" customHeight="1">
      <c r="A20" s="3"/>
      <c r="B20" s="218" t="s">
        <v>433</v>
      </c>
      <c r="C20" s="43"/>
      <c r="D20" s="44"/>
      <c r="E20" s="456"/>
      <c r="F20" s="44"/>
      <c r="G20" s="456"/>
      <c r="H20" s="44"/>
      <c r="I20" s="456"/>
      <c r="J20" s="44"/>
      <c r="K20" s="75" t="s">
        <v>55</v>
      </c>
      <c r="L20" s="43"/>
      <c r="M20" s="44"/>
      <c r="N20" s="71"/>
      <c r="O20" s="71"/>
      <c r="P20" s="71"/>
      <c r="Q20" s="71"/>
      <c r="R20" s="71"/>
      <c r="S20" s="452"/>
      <c r="T20" s="50"/>
      <c r="U20" s="51"/>
      <c r="V20" s="51"/>
      <c r="W20" s="275"/>
      <c r="X20" s="51"/>
      <c r="Y20" s="51"/>
      <c r="Z20" s="51"/>
      <c r="AA20" s="51"/>
      <c r="AB20" s="51"/>
      <c r="AC20" s="51"/>
      <c r="AD20" s="51"/>
      <c r="AE20" s="51"/>
      <c r="AF20" s="51"/>
      <c r="AG20" s="51"/>
      <c r="AH20" s="51"/>
      <c r="AI20" s="51"/>
      <c r="AJ20" s="51"/>
      <c r="AK20" s="51"/>
      <c r="AL20" s="52"/>
    </row>
    <row r="21" ht="12.75" customHeight="1">
      <c r="A21" s="457"/>
      <c r="B21" s="458"/>
      <c r="C21" s="458"/>
      <c r="D21" s="458"/>
      <c r="E21" s="458"/>
      <c r="F21" s="458"/>
      <c r="G21" s="458"/>
      <c r="H21" s="458"/>
      <c r="I21" s="458"/>
      <c r="J21" s="458"/>
      <c r="K21" s="458"/>
      <c r="L21" s="458"/>
      <c r="M21" s="458"/>
      <c r="N21" s="459"/>
      <c r="O21" s="442" t="s">
        <v>92</v>
      </c>
      <c r="P21" s="458"/>
      <c r="Q21" s="458"/>
      <c r="R21" s="71"/>
      <c r="S21" s="452"/>
      <c r="T21" s="50"/>
      <c r="U21" s="51"/>
      <c r="V21" s="51"/>
      <c r="W21" s="51"/>
      <c r="X21" s="51"/>
      <c r="Y21" s="51"/>
      <c r="Z21" s="51"/>
      <c r="AA21" s="51"/>
      <c r="AB21" s="51"/>
      <c r="AC21" s="51"/>
      <c r="AD21" s="51"/>
      <c r="AE21" s="51"/>
      <c r="AF21" s="51"/>
      <c r="AG21" s="51"/>
      <c r="AH21" s="51"/>
      <c r="AI21" s="51"/>
      <c r="AJ21" s="51"/>
      <c r="AK21" s="51"/>
      <c r="AL21" s="52"/>
    </row>
    <row r="22" ht="12.75" customHeight="1">
      <c r="A22" s="460" t="s">
        <v>434</v>
      </c>
      <c r="B22" s="5"/>
      <c r="C22" s="5"/>
      <c r="D22" s="5"/>
      <c r="E22" s="5"/>
      <c r="F22" s="5"/>
      <c r="G22" s="5"/>
      <c r="H22" s="5"/>
      <c r="I22" s="5"/>
      <c r="J22" s="5"/>
      <c r="K22" s="5"/>
      <c r="L22" s="5"/>
      <c r="M22" s="5"/>
      <c r="N22" s="5"/>
      <c r="O22" s="5"/>
      <c r="P22" s="5"/>
      <c r="Q22" s="447"/>
      <c r="R22" s="461" t="s">
        <v>46</v>
      </c>
      <c r="S22" s="36"/>
      <c r="T22" s="50"/>
      <c r="U22" s="51"/>
      <c r="V22" s="51"/>
      <c r="W22" s="51"/>
      <c r="X22" s="51"/>
      <c r="Y22" s="51"/>
      <c r="Z22" s="51"/>
      <c r="AA22" s="51"/>
      <c r="AB22" s="51"/>
      <c r="AC22" s="51"/>
      <c r="AD22" s="51"/>
      <c r="AE22" s="51"/>
      <c r="AF22" s="51"/>
      <c r="AG22" s="51"/>
      <c r="AH22" s="51"/>
      <c r="AI22" s="51"/>
      <c r="AJ22" s="51"/>
      <c r="AK22" s="51"/>
      <c r="AL22" s="52"/>
    </row>
    <row r="23" ht="13.5" customHeight="1">
      <c r="A23" s="59"/>
      <c r="B23" s="60"/>
      <c r="C23" s="60"/>
      <c r="D23" s="60"/>
      <c r="E23" s="60"/>
      <c r="F23" s="60"/>
      <c r="G23" s="60"/>
      <c r="H23" s="60"/>
      <c r="I23" s="60"/>
      <c r="J23" s="60"/>
      <c r="K23" s="60"/>
      <c r="L23" s="60"/>
      <c r="M23" s="60"/>
      <c r="N23" s="60"/>
      <c r="O23" s="60"/>
      <c r="P23" s="60"/>
      <c r="Q23" s="94"/>
      <c r="R23" s="59"/>
      <c r="S23" s="94"/>
      <c r="T23" s="50"/>
      <c r="U23" s="51"/>
      <c r="V23" s="51"/>
      <c r="W23" s="51"/>
      <c r="X23" s="51"/>
      <c r="Y23" s="51"/>
      <c r="Z23" s="51"/>
      <c r="AA23" s="51"/>
      <c r="AB23" s="51"/>
      <c r="AC23" s="51"/>
      <c r="AD23" s="51"/>
      <c r="AE23" s="51"/>
      <c r="AF23" s="51"/>
      <c r="AG23" s="51"/>
      <c r="AH23" s="51"/>
      <c r="AI23" s="51"/>
      <c r="AJ23" s="51"/>
      <c r="AK23" s="51"/>
      <c r="AL23" s="52"/>
    </row>
    <row r="24" ht="13.5" customHeight="1">
      <c r="A24" s="462" t="s">
        <v>435</v>
      </c>
      <c r="B24" s="35"/>
      <c r="C24" s="35"/>
      <c r="D24" s="35"/>
      <c r="E24" s="35"/>
      <c r="F24" s="35"/>
      <c r="G24" s="35"/>
      <c r="H24" s="35"/>
      <c r="I24" s="35"/>
      <c r="J24" s="35"/>
      <c r="K24" s="35"/>
      <c r="L24" s="35"/>
      <c r="M24" s="35"/>
      <c r="N24" s="35"/>
      <c r="O24" s="35"/>
      <c r="P24" s="35"/>
      <c r="Q24" s="36"/>
      <c r="R24" s="463" t="s">
        <v>108</v>
      </c>
      <c r="S24" s="36"/>
      <c r="T24" s="50"/>
      <c r="U24" s="51"/>
      <c r="V24" s="51"/>
      <c r="W24" s="51"/>
      <c r="X24" s="51"/>
      <c r="Y24" s="51"/>
      <c r="Z24" s="51"/>
      <c r="AA24" s="51"/>
      <c r="AB24" s="51"/>
      <c r="AC24" s="51"/>
      <c r="AD24" s="51"/>
      <c r="AE24" s="51"/>
      <c r="AF24" s="51"/>
      <c r="AG24" s="51"/>
      <c r="AH24" s="51"/>
      <c r="AI24" s="51"/>
      <c r="AJ24" s="51"/>
      <c r="AK24" s="51"/>
      <c r="AL24" s="52"/>
    </row>
    <row r="25" ht="13.5" customHeight="1">
      <c r="A25" s="59"/>
      <c r="B25" s="60"/>
      <c r="C25" s="60"/>
      <c r="D25" s="60"/>
      <c r="E25" s="60"/>
      <c r="F25" s="60"/>
      <c r="G25" s="60"/>
      <c r="H25" s="60"/>
      <c r="I25" s="60"/>
      <c r="J25" s="60"/>
      <c r="K25" s="60"/>
      <c r="L25" s="60"/>
      <c r="M25" s="60"/>
      <c r="N25" s="60"/>
      <c r="O25" s="60"/>
      <c r="P25" s="60"/>
      <c r="Q25" s="94"/>
      <c r="R25" s="59"/>
      <c r="S25" s="94"/>
      <c r="T25" s="50"/>
      <c r="U25" s="51"/>
      <c r="V25" s="51"/>
      <c r="W25" s="51"/>
      <c r="X25" s="51"/>
      <c r="Y25" s="51"/>
      <c r="Z25" s="51"/>
      <c r="AA25" s="51"/>
      <c r="AB25" s="51"/>
      <c r="AC25" s="51"/>
      <c r="AD25" s="51"/>
      <c r="AE25" s="51"/>
      <c r="AF25" s="51"/>
      <c r="AG25" s="51"/>
      <c r="AH25" s="51"/>
      <c r="AI25" s="51"/>
      <c r="AJ25" s="51"/>
      <c r="AK25" s="51"/>
      <c r="AL25" s="52"/>
    </row>
    <row r="26" ht="13.5" customHeight="1">
      <c r="A26" s="464" t="s">
        <v>436</v>
      </c>
      <c r="B26" s="43"/>
      <c r="C26" s="43"/>
      <c r="D26" s="43"/>
      <c r="E26" s="43"/>
      <c r="F26" s="43"/>
      <c r="G26" s="43"/>
      <c r="H26" s="43"/>
      <c r="I26" s="43"/>
      <c r="J26" s="43"/>
      <c r="K26" s="43"/>
      <c r="L26" s="43"/>
      <c r="M26" s="43"/>
      <c r="N26" s="43"/>
      <c r="O26" s="43"/>
      <c r="P26" s="43"/>
      <c r="Q26" s="44"/>
      <c r="R26" s="75" t="s">
        <v>108</v>
      </c>
      <c r="S26" s="44"/>
      <c r="T26" s="50"/>
      <c r="U26" s="51"/>
      <c r="V26" s="51"/>
      <c r="W26" s="51"/>
      <c r="X26" s="51"/>
      <c r="Y26" s="51"/>
      <c r="Z26" s="51"/>
      <c r="AA26" s="51"/>
      <c r="AB26" s="51"/>
      <c r="AC26" s="51"/>
      <c r="AD26" s="51"/>
      <c r="AE26" s="51"/>
      <c r="AF26" s="51"/>
      <c r="AG26" s="51"/>
      <c r="AH26" s="51"/>
      <c r="AI26" s="51"/>
      <c r="AJ26" s="51"/>
      <c r="AK26" s="51"/>
      <c r="AL26" s="52"/>
    </row>
    <row r="27" ht="13.5" customHeight="1">
      <c r="A27" s="464" t="s">
        <v>437</v>
      </c>
      <c r="B27" s="43"/>
      <c r="C27" s="43"/>
      <c r="D27" s="43"/>
      <c r="E27" s="43"/>
      <c r="F27" s="43"/>
      <c r="G27" s="43"/>
      <c r="H27" s="43"/>
      <c r="I27" s="43"/>
      <c r="J27" s="43"/>
      <c r="K27" s="43"/>
      <c r="L27" s="43"/>
      <c r="M27" s="43"/>
      <c r="N27" s="43"/>
      <c r="O27" s="43"/>
      <c r="P27" s="43"/>
      <c r="Q27" s="44"/>
      <c r="R27" s="75" t="s">
        <v>108</v>
      </c>
      <c r="S27" s="44"/>
      <c r="T27" s="50"/>
      <c r="U27" s="51"/>
      <c r="V27" s="51"/>
      <c r="W27" s="51"/>
      <c r="X27" s="51"/>
      <c r="Y27" s="51"/>
      <c r="Z27" s="51"/>
      <c r="AA27" s="51"/>
      <c r="AB27" s="51"/>
      <c r="AC27" s="51"/>
      <c r="AD27" s="51"/>
      <c r="AE27" s="51"/>
      <c r="AF27" s="51"/>
      <c r="AG27" s="51"/>
      <c r="AH27" s="51"/>
      <c r="AI27" s="51"/>
      <c r="AJ27" s="51"/>
      <c r="AK27" s="51"/>
      <c r="AL27" s="52"/>
    </row>
    <row r="28" ht="13.5" customHeight="1">
      <c r="A28" s="99" t="s">
        <v>438</v>
      </c>
      <c r="B28" s="43"/>
      <c r="C28" s="43"/>
      <c r="D28" s="43"/>
      <c r="E28" s="43"/>
      <c r="F28" s="43"/>
      <c r="G28" s="43"/>
      <c r="H28" s="43"/>
      <c r="I28" s="43"/>
      <c r="J28" s="43"/>
      <c r="K28" s="43"/>
      <c r="L28" s="43"/>
      <c r="M28" s="43"/>
      <c r="N28" s="43"/>
      <c r="O28" s="43"/>
      <c r="P28" s="43"/>
      <c r="Q28" s="44"/>
      <c r="R28" s="75" t="s">
        <v>108</v>
      </c>
      <c r="S28" s="44"/>
      <c r="T28" s="50"/>
      <c r="U28" s="51"/>
      <c r="V28" s="51"/>
      <c r="W28" s="51"/>
      <c r="X28" s="51"/>
      <c r="Y28" s="51"/>
      <c r="Z28" s="51"/>
      <c r="AA28" s="51"/>
      <c r="AB28" s="51"/>
      <c r="AC28" s="51"/>
      <c r="AD28" s="51"/>
      <c r="AE28" s="51"/>
      <c r="AF28" s="51"/>
      <c r="AG28" s="51"/>
      <c r="AH28" s="51"/>
      <c r="AI28" s="51"/>
      <c r="AJ28" s="51"/>
      <c r="AK28" s="51"/>
      <c r="AL28" s="52"/>
    </row>
    <row r="29" ht="13.5" customHeight="1">
      <c r="A29" s="99" t="s">
        <v>439</v>
      </c>
      <c r="B29" s="43"/>
      <c r="C29" s="43"/>
      <c r="D29" s="43"/>
      <c r="E29" s="43"/>
      <c r="F29" s="43"/>
      <c r="G29" s="43"/>
      <c r="H29" s="43"/>
      <c r="I29" s="43"/>
      <c r="J29" s="43"/>
      <c r="K29" s="43"/>
      <c r="L29" s="43"/>
      <c r="M29" s="43"/>
      <c r="N29" s="43"/>
      <c r="O29" s="43"/>
      <c r="P29" s="43"/>
      <c r="Q29" s="44"/>
      <c r="R29" s="75" t="s">
        <v>108</v>
      </c>
      <c r="S29" s="44"/>
      <c r="T29" s="50"/>
      <c r="U29" s="51"/>
      <c r="V29" s="51"/>
      <c r="W29" s="51"/>
      <c r="X29" s="51"/>
      <c r="Y29" s="51"/>
      <c r="Z29" s="51"/>
      <c r="AA29" s="51"/>
      <c r="AB29" s="51"/>
      <c r="AC29" s="51"/>
      <c r="AD29" s="51"/>
      <c r="AE29" s="51"/>
      <c r="AF29" s="51"/>
      <c r="AG29" s="51"/>
      <c r="AH29" s="51"/>
      <c r="AI29" s="51"/>
      <c r="AJ29" s="51"/>
      <c r="AK29" s="51"/>
      <c r="AL29" s="52"/>
    </row>
    <row r="30" ht="13.5" customHeight="1">
      <c r="A30" s="465" t="s">
        <v>440</v>
      </c>
      <c r="B30" s="43"/>
      <c r="C30" s="43"/>
      <c r="D30" s="43"/>
      <c r="E30" s="43"/>
      <c r="F30" s="43"/>
      <c r="G30" s="43"/>
      <c r="H30" s="43"/>
      <c r="I30" s="43"/>
      <c r="J30" s="43"/>
      <c r="K30" s="43"/>
      <c r="L30" s="43"/>
      <c r="M30" s="43"/>
      <c r="N30" s="43"/>
      <c r="O30" s="43"/>
      <c r="P30" s="43"/>
      <c r="Q30" s="44"/>
      <c r="R30" s="75" t="s">
        <v>108</v>
      </c>
      <c r="S30" s="44"/>
      <c r="T30" s="50"/>
      <c r="U30" s="51"/>
      <c r="V30" s="51"/>
      <c r="W30" s="51"/>
      <c r="X30" s="51"/>
      <c r="Y30" s="51"/>
      <c r="Z30" s="51"/>
      <c r="AA30" s="51"/>
      <c r="AB30" s="51"/>
      <c r="AC30" s="51"/>
      <c r="AD30" s="51"/>
      <c r="AE30" s="51"/>
      <c r="AF30" s="51"/>
      <c r="AG30" s="51"/>
      <c r="AH30" s="51"/>
      <c r="AI30" s="51"/>
      <c r="AJ30" s="51"/>
      <c r="AK30" s="51"/>
      <c r="AL30" s="52"/>
    </row>
    <row r="31" ht="12.75" customHeight="1">
      <c r="A31" s="99" t="s">
        <v>441</v>
      </c>
      <c r="B31" s="43"/>
      <c r="C31" s="43"/>
      <c r="D31" s="43"/>
      <c r="E31" s="43"/>
      <c r="F31" s="43"/>
      <c r="G31" s="43"/>
      <c r="H31" s="43"/>
      <c r="I31" s="43"/>
      <c r="J31" s="43"/>
      <c r="K31" s="43"/>
      <c r="L31" s="43"/>
      <c r="M31" s="43"/>
      <c r="N31" s="43"/>
      <c r="O31" s="43"/>
      <c r="P31" s="43"/>
      <c r="Q31" s="44"/>
      <c r="R31" s="75" t="s">
        <v>55</v>
      </c>
      <c r="S31" s="44"/>
      <c r="T31" s="50"/>
      <c r="U31" s="51"/>
      <c r="V31" s="51"/>
      <c r="W31" s="51"/>
      <c r="X31" s="51"/>
      <c r="Y31" s="51"/>
      <c r="Z31" s="51"/>
      <c r="AA31" s="51"/>
      <c r="AB31" s="51"/>
      <c r="AC31" s="51"/>
      <c r="AD31" s="51"/>
      <c r="AE31" s="51"/>
      <c r="AF31" s="51"/>
      <c r="AG31" s="51"/>
      <c r="AH31" s="51"/>
      <c r="AI31" s="51"/>
      <c r="AJ31" s="51"/>
      <c r="AK31" s="51"/>
      <c r="AL31" s="52"/>
    </row>
    <row r="32" ht="13.5" customHeight="1">
      <c r="A32" s="462" t="s">
        <v>442</v>
      </c>
      <c r="B32" s="35"/>
      <c r="C32" s="35"/>
      <c r="D32" s="35"/>
      <c r="E32" s="35"/>
      <c r="F32" s="35"/>
      <c r="G32" s="35"/>
      <c r="H32" s="35"/>
      <c r="I32" s="35"/>
      <c r="J32" s="35"/>
      <c r="K32" s="35"/>
      <c r="L32" s="35"/>
      <c r="M32" s="35"/>
      <c r="N32" s="35"/>
      <c r="O32" s="35"/>
      <c r="P32" s="35"/>
      <c r="Q32" s="36"/>
      <c r="R32" s="463" t="s">
        <v>55</v>
      </c>
      <c r="S32" s="36"/>
      <c r="T32" s="50"/>
      <c r="U32" s="51"/>
      <c r="V32" s="51"/>
      <c r="W32" s="51"/>
      <c r="X32" s="51"/>
      <c r="Y32" s="51"/>
      <c r="Z32" s="51"/>
      <c r="AA32" s="51"/>
      <c r="AB32" s="51"/>
      <c r="AC32" s="51"/>
      <c r="AD32" s="51"/>
      <c r="AE32" s="51"/>
      <c r="AF32" s="51"/>
      <c r="AG32" s="51"/>
      <c r="AH32" s="51"/>
      <c r="AI32" s="51"/>
      <c r="AJ32" s="51"/>
      <c r="AK32" s="51"/>
      <c r="AL32" s="52"/>
    </row>
    <row r="33" ht="13.5" customHeight="1">
      <c r="A33" s="59"/>
      <c r="B33" s="60"/>
      <c r="C33" s="60"/>
      <c r="D33" s="60"/>
      <c r="E33" s="60"/>
      <c r="F33" s="60"/>
      <c r="G33" s="60"/>
      <c r="H33" s="60"/>
      <c r="I33" s="60"/>
      <c r="J33" s="60"/>
      <c r="K33" s="60"/>
      <c r="L33" s="60"/>
      <c r="M33" s="60"/>
      <c r="N33" s="60"/>
      <c r="O33" s="60"/>
      <c r="P33" s="60"/>
      <c r="Q33" s="94"/>
      <c r="R33" s="59"/>
      <c r="S33" s="94"/>
      <c r="T33" s="50"/>
      <c r="U33" s="51"/>
      <c r="V33" s="51"/>
      <c r="W33" s="51"/>
      <c r="X33" s="51"/>
      <c r="Y33" s="51"/>
      <c r="Z33" s="51"/>
      <c r="AA33" s="51"/>
      <c r="AB33" s="51"/>
      <c r="AC33" s="51"/>
      <c r="AD33" s="51"/>
      <c r="AE33" s="51"/>
      <c r="AF33" s="51"/>
      <c r="AG33" s="51"/>
      <c r="AH33" s="51"/>
      <c r="AI33" s="51"/>
      <c r="AJ33" s="51"/>
      <c r="AK33" s="51"/>
      <c r="AL33" s="52"/>
    </row>
    <row r="34" ht="13.5" customHeight="1">
      <c r="A34" s="466" t="s">
        <v>443</v>
      </c>
      <c r="B34" s="43"/>
      <c r="C34" s="43"/>
      <c r="D34" s="43"/>
      <c r="E34" s="43"/>
      <c r="F34" s="43"/>
      <c r="G34" s="43"/>
      <c r="H34" s="43"/>
      <c r="I34" s="43"/>
      <c r="J34" s="43"/>
      <c r="K34" s="43"/>
      <c r="L34" s="43"/>
      <c r="M34" s="43"/>
      <c r="N34" s="43"/>
      <c r="O34" s="43"/>
      <c r="P34" s="43"/>
      <c r="Q34" s="44"/>
      <c r="R34" s="75" t="s">
        <v>108</v>
      </c>
      <c r="S34" s="44"/>
      <c r="T34" s="50"/>
      <c r="U34" s="51"/>
      <c r="V34" s="51"/>
      <c r="W34" s="51"/>
      <c r="X34" s="51"/>
      <c r="Y34" s="51"/>
      <c r="Z34" s="51"/>
      <c r="AA34" s="51"/>
      <c r="AB34" s="51"/>
      <c r="AC34" s="51"/>
      <c r="AD34" s="51"/>
      <c r="AE34" s="51"/>
      <c r="AF34" s="51"/>
      <c r="AG34" s="51"/>
      <c r="AH34" s="51"/>
      <c r="AI34" s="51"/>
      <c r="AJ34" s="51"/>
      <c r="AK34" s="51"/>
      <c r="AL34" s="52"/>
    </row>
    <row r="35" ht="12.75" customHeight="1">
      <c r="A35" s="46"/>
      <c r="B35" s="47"/>
      <c r="C35" s="47"/>
      <c r="D35" s="47"/>
      <c r="E35" s="47"/>
      <c r="F35" s="47"/>
      <c r="G35" s="47"/>
      <c r="H35" s="47"/>
      <c r="I35" s="47"/>
      <c r="J35" s="47"/>
      <c r="K35" s="47"/>
      <c r="L35" s="47"/>
      <c r="M35" s="47"/>
      <c r="N35" s="47"/>
      <c r="O35" s="47"/>
      <c r="P35" s="47"/>
      <c r="Q35" s="47"/>
      <c r="R35" s="47"/>
      <c r="S35" s="48"/>
      <c r="T35" s="50"/>
      <c r="U35" s="51"/>
      <c r="V35" s="51"/>
      <c r="W35" s="51"/>
      <c r="X35" s="51"/>
      <c r="Y35" s="51"/>
      <c r="Z35" s="51"/>
      <c r="AA35" s="51"/>
      <c r="AB35" s="51"/>
      <c r="AC35" s="51"/>
      <c r="AD35" s="51"/>
      <c r="AE35" s="51"/>
      <c r="AF35" s="51"/>
      <c r="AG35" s="51"/>
      <c r="AH35" s="51"/>
      <c r="AI35" s="51"/>
      <c r="AJ35" s="51"/>
      <c r="AK35" s="51"/>
      <c r="AL35" s="52"/>
    </row>
    <row r="36" ht="12.75" customHeight="1">
      <c r="A36" s="50"/>
      <c r="B36" s="51"/>
      <c r="C36" s="51"/>
      <c r="D36" s="51"/>
      <c r="E36" s="51"/>
      <c r="F36" s="51"/>
      <c r="G36" s="51"/>
      <c r="H36" s="51"/>
      <c r="I36" s="51"/>
      <c r="J36" s="51"/>
      <c r="K36" s="51"/>
      <c r="L36" s="51"/>
      <c r="M36" s="51"/>
      <c r="N36" s="51"/>
      <c r="O36" s="51"/>
      <c r="P36" s="51"/>
      <c r="Q36" s="51"/>
      <c r="R36" s="51"/>
      <c r="S36" s="52"/>
      <c r="T36" s="50"/>
      <c r="U36" s="51"/>
      <c r="V36" s="51"/>
      <c r="W36" s="275"/>
      <c r="X36" s="51"/>
      <c r="Y36" s="51"/>
      <c r="Z36" s="51"/>
      <c r="AA36" s="51"/>
      <c r="AB36" s="51"/>
      <c r="AC36" s="51"/>
      <c r="AD36" s="51"/>
      <c r="AE36" s="51"/>
      <c r="AF36" s="51"/>
      <c r="AG36" s="51"/>
      <c r="AH36" s="51"/>
      <c r="AI36" s="51"/>
      <c r="AJ36" s="51"/>
      <c r="AK36" s="51"/>
      <c r="AL36" s="52"/>
    </row>
    <row r="37" ht="12.75" customHeight="1">
      <c r="A37" s="50"/>
      <c r="B37" s="51"/>
      <c r="C37" s="51"/>
      <c r="D37" s="51"/>
      <c r="E37" s="51"/>
      <c r="F37" s="51"/>
      <c r="G37" s="51"/>
      <c r="H37" s="51"/>
      <c r="I37" s="51"/>
      <c r="J37" s="51"/>
      <c r="K37" s="51"/>
      <c r="L37" s="51"/>
      <c r="M37" s="51"/>
      <c r="N37" s="51"/>
      <c r="O37" s="51"/>
      <c r="P37" s="51"/>
      <c r="Q37" s="51"/>
      <c r="R37" s="51"/>
      <c r="S37" s="52"/>
      <c r="T37" s="50"/>
      <c r="U37" s="51"/>
      <c r="V37" s="51"/>
      <c r="W37" s="275"/>
      <c r="X37" s="51"/>
      <c r="Y37" s="51"/>
      <c r="Z37" s="51"/>
      <c r="AA37" s="51"/>
      <c r="AB37" s="51"/>
      <c r="AC37" s="51"/>
      <c r="AD37" s="51"/>
      <c r="AE37" s="51"/>
      <c r="AF37" s="51"/>
      <c r="AG37" s="51"/>
      <c r="AH37" s="51"/>
      <c r="AI37" s="51"/>
      <c r="AJ37" s="51"/>
      <c r="AK37" s="51"/>
      <c r="AL37" s="52"/>
    </row>
    <row r="38" ht="12.75" customHeight="1">
      <c r="A38" s="50"/>
      <c r="B38" s="51"/>
      <c r="C38" s="51"/>
      <c r="D38" s="51"/>
      <c r="E38" s="51"/>
      <c r="F38" s="51"/>
      <c r="G38" s="51"/>
      <c r="H38" s="51"/>
      <c r="I38" s="51"/>
      <c r="J38" s="51"/>
      <c r="K38" s="51"/>
      <c r="L38" s="51"/>
      <c r="M38" s="51"/>
      <c r="N38" s="51"/>
      <c r="O38" s="51"/>
      <c r="P38" s="51"/>
      <c r="Q38" s="51"/>
      <c r="R38" s="51"/>
      <c r="S38" s="52"/>
      <c r="T38" s="50"/>
      <c r="U38" s="51"/>
      <c r="V38" s="51"/>
      <c r="W38" s="275"/>
      <c r="X38" s="51"/>
      <c r="Y38" s="51"/>
      <c r="Z38" s="51"/>
      <c r="AA38" s="51"/>
      <c r="AB38" s="51"/>
      <c r="AC38" s="51"/>
      <c r="AD38" s="51"/>
      <c r="AE38" s="51"/>
      <c r="AF38" s="51"/>
      <c r="AG38" s="51"/>
      <c r="AH38" s="51"/>
      <c r="AI38" s="51"/>
      <c r="AJ38" s="51"/>
      <c r="AK38" s="51"/>
      <c r="AL38" s="52"/>
    </row>
    <row r="39" ht="12.75" customHeight="1">
      <c r="A39" s="50"/>
      <c r="B39" s="51"/>
      <c r="C39" s="51"/>
      <c r="D39" s="51"/>
      <c r="E39" s="51"/>
      <c r="F39" s="51"/>
      <c r="G39" s="51"/>
      <c r="H39" s="51"/>
      <c r="I39" s="51"/>
      <c r="J39" s="51"/>
      <c r="K39" s="51"/>
      <c r="L39" s="51"/>
      <c r="M39" s="51"/>
      <c r="N39" s="51"/>
      <c r="O39" s="51"/>
      <c r="P39" s="51"/>
      <c r="Q39" s="51"/>
      <c r="R39" s="51"/>
      <c r="S39" s="52"/>
      <c r="T39" s="50"/>
      <c r="U39" s="51"/>
      <c r="V39" s="51"/>
      <c r="W39" s="275"/>
      <c r="X39" s="51"/>
      <c r="Y39" s="51"/>
      <c r="Z39" s="51"/>
      <c r="AA39" s="51"/>
      <c r="AB39" s="51"/>
      <c r="AC39" s="51"/>
      <c r="AD39" s="51"/>
      <c r="AE39" s="51"/>
      <c r="AF39" s="51"/>
      <c r="AG39" s="51"/>
      <c r="AH39" s="51"/>
      <c r="AI39" s="51"/>
      <c r="AJ39" s="51"/>
      <c r="AK39" s="51"/>
      <c r="AL39" s="52"/>
    </row>
    <row r="40" ht="12.75" customHeight="1">
      <c r="A40" s="50"/>
      <c r="B40" s="51"/>
      <c r="C40" s="51"/>
      <c r="D40" s="51"/>
      <c r="E40" s="51"/>
      <c r="F40" s="51"/>
      <c r="G40" s="51"/>
      <c r="H40" s="51"/>
      <c r="I40" s="51"/>
      <c r="J40" s="51"/>
      <c r="K40" s="51"/>
      <c r="L40" s="51"/>
      <c r="M40" s="51"/>
      <c r="N40" s="51"/>
      <c r="O40" s="51"/>
      <c r="P40" s="51"/>
      <c r="Q40" s="51"/>
      <c r="R40" s="51"/>
      <c r="S40" s="52"/>
      <c r="T40" s="50"/>
      <c r="U40" s="51"/>
      <c r="V40" s="51"/>
      <c r="W40" s="275"/>
      <c r="X40" s="51"/>
      <c r="Y40" s="51"/>
      <c r="Z40" s="51"/>
      <c r="AA40" s="51"/>
      <c r="AB40" s="51"/>
      <c r="AC40" s="51"/>
      <c r="AD40" s="51"/>
      <c r="AE40" s="51"/>
      <c r="AF40" s="51"/>
      <c r="AG40" s="51"/>
      <c r="AH40" s="51"/>
      <c r="AI40" s="51"/>
      <c r="AJ40" s="51"/>
      <c r="AK40" s="51"/>
      <c r="AL40" s="52"/>
    </row>
    <row r="41" ht="12.75" customHeight="1">
      <c r="A41" s="50"/>
      <c r="B41" s="51"/>
      <c r="C41" s="51"/>
      <c r="D41" s="51"/>
      <c r="E41" s="51"/>
      <c r="F41" s="51"/>
      <c r="G41" s="51"/>
      <c r="H41" s="51"/>
      <c r="I41" s="51"/>
      <c r="J41" s="51"/>
      <c r="K41" s="51"/>
      <c r="L41" s="51"/>
      <c r="M41" s="51"/>
      <c r="N41" s="51"/>
      <c r="O41" s="51"/>
      <c r="P41" s="51"/>
      <c r="Q41" s="51"/>
      <c r="R41" s="51"/>
      <c r="S41" s="52"/>
      <c r="T41" s="50"/>
      <c r="U41" s="51"/>
      <c r="V41" s="51"/>
      <c r="W41" s="275"/>
      <c r="X41" s="51"/>
      <c r="Y41" s="51"/>
      <c r="Z41" s="51"/>
      <c r="AA41" s="51"/>
      <c r="AB41" s="51"/>
      <c r="AC41" s="51"/>
      <c r="AD41" s="51"/>
      <c r="AE41" s="51"/>
      <c r="AF41" s="51"/>
      <c r="AG41" s="51"/>
      <c r="AH41" s="51"/>
      <c r="AI41" s="51"/>
      <c r="AJ41" s="51"/>
      <c r="AK41" s="51"/>
      <c r="AL41" s="52"/>
    </row>
    <row r="42" ht="12.75" customHeight="1">
      <c r="A42" s="50"/>
      <c r="B42" s="51"/>
      <c r="C42" s="51"/>
      <c r="D42" s="51"/>
      <c r="E42" s="51"/>
      <c r="F42" s="51"/>
      <c r="G42" s="51"/>
      <c r="H42" s="51"/>
      <c r="I42" s="51"/>
      <c r="J42" s="51"/>
      <c r="K42" s="51"/>
      <c r="L42" s="51"/>
      <c r="M42" s="51"/>
      <c r="N42" s="51"/>
      <c r="O42" s="51"/>
      <c r="P42" s="51"/>
      <c r="Q42" s="51"/>
      <c r="R42" s="51"/>
      <c r="S42" s="52"/>
      <c r="T42" s="50"/>
      <c r="U42" s="51"/>
      <c r="V42" s="51"/>
      <c r="W42" s="275"/>
      <c r="X42" s="51"/>
      <c r="Y42" s="51"/>
      <c r="Z42" s="51"/>
      <c r="AA42" s="51"/>
      <c r="AB42" s="51"/>
      <c r="AC42" s="51"/>
      <c r="AD42" s="51"/>
      <c r="AE42" s="51"/>
      <c r="AF42" s="51"/>
      <c r="AG42" s="51"/>
      <c r="AH42" s="51"/>
      <c r="AI42" s="51"/>
      <c r="AJ42" s="51"/>
      <c r="AK42" s="51"/>
      <c r="AL42" s="52"/>
    </row>
    <row r="43" ht="12.75" customHeight="1">
      <c r="A43" s="50"/>
      <c r="B43" s="51"/>
      <c r="C43" s="51"/>
      <c r="D43" s="51"/>
      <c r="E43" s="51"/>
      <c r="F43" s="51"/>
      <c r="G43" s="51"/>
      <c r="H43" s="51"/>
      <c r="I43" s="51"/>
      <c r="J43" s="51"/>
      <c r="K43" s="51"/>
      <c r="L43" s="51"/>
      <c r="M43" s="51"/>
      <c r="N43" s="51"/>
      <c r="O43" s="51"/>
      <c r="P43" s="51"/>
      <c r="Q43" s="51"/>
      <c r="R43" s="51"/>
      <c r="S43" s="52"/>
      <c r="T43" s="50"/>
      <c r="U43" s="51"/>
      <c r="V43" s="51"/>
      <c r="W43" s="275"/>
      <c r="X43" s="51"/>
      <c r="Y43" s="51"/>
      <c r="Z43" s="51"/>
      <c r="AA43" s="51"/>
      <c r="AB43" s="51"/>
      <c r="AC43" s="51"/>
      <c r="AD43" s="51"/>
      <c r="AE43" s="51"/>
      <c r="AF43" s="51"/>
      <c r="AG43" s="51"/>
      <c r="AH43" s="51"/>
      <c r="AI43" s="51"/>
      <c r="AJ43" s="51"/>
      <c r="AK43" s="51"/>
      <c r="AL43" s="52"/>
    </row>
    <row r="44" ht="12.75" customHeight="1">
      <c r="A44" s="50"/>
      <c r="B44" s="51"/>
      <c r="C44" s="51"/>
      <c r="D44" s="51"/>
      <c r="E44" s="51"/>
      <c r="F44" s="51"/>
      <c r="G44" s="51"/>
      <c r="H44" s="51"/>
      <c r="I44" s="51"/>
      <c r="J44" s="51"/>
      <c r="K44" s="51"/>
      <c r="L44" s="51"/>
      <c r="M44" s="51"/>
      <c r="N44" s="51"/>
      <c r="O44" s="51"/>
      <c r="P44" s="51"/>
      <c r="Q44" s="51"/>
      <c r="R44" s="51"/>
      <c r="S44" s="52"/>
      <c r="T44" s="50"/>
      <c r="U44" s="51"/>
      <c r="V44" s="51"/>
      <c r="W44" s="275"/>
      <c r="X44" s="51"/>
      <c r="Y44" s="51"/>
      <c r="Z44" s="51"/>
      <c r="AA44" s="51"/>
      <c r="AB44" s="51"/>
      <c r="AC44" s="51"/>
      <c r="AD44" s="51"/>
      <c r="AE44" s="51"/>
      <c r="AF44" s="51"/>
      <c r="AG44" s="51"/>
      <c r="AH44" s="51"/>
      <c r="AI44" s="51"/>
      <c r="AJ44" s="51"/>
      <c r="AK44" s="51"/>
      <c r="AL44" s="52"/>
    </row>
    <row r="45" ht="12.75" customHeight="1">
      <c r="A45" s="50"/>
      <c r="B45" s="51"/>
      <c r="C45" s="51"/>
      <c r="D45" s="51"/>
      <c r="E45" s="51"/>
      <c r="F45" s="51"/>
      <c r="G45" s="51"/>
      <c r="H45" s="51"/>
      <c r="I45" s="51"/>
      <c r="J45" s="51"/>
      <c r="K45" s="51"/>
      <c r="L45" s="51"/>
      <c r="M45" s="51"/>
      <c r="N45" s="51"/>
      <c r="O45" s="51"/>
      <c r="P45" s="51"/>
      <c r="Q45" s="51"/>
      <c r="R45" s="51"/>
      <c r="S45" s="52"/>
      <c r="T45" s="50"/>
      <c r="U45" s="51"/>
      <c r="V45" s="51"/>
      <c r="W45" s="275"/>
      <c r="X45" s="51"/>
      <c r="Y45" s="51"/>
      <c r="Z45" s="51"/>
      <c r="AA45" s="51"/>
      <c r="AB45" s="51"/>
      <c r="AC45" s="51"/>
      <c r="AD45" s="51"/>
      <c r="AE45" s="51"/>
      <c r="AF45" s="51"/>
      <c r="AG45" s="51"/>
      <c r="AH45" s="51"/>
      <c r="AI45" s="51"/>
      <c r="AJ45" s="51"/>
      <c r="AK45" s="51"/>
      <c r="AL45" s="52"/>
    </row>
    <row r="46" ht="12.75" customHeight="1">
      <c r="A46" s="50"/>
      <c r="B46" s="51"/>
      <c r="C46" s="51"/>
      <c r="D46" s="51"/>
      <c r="E46" s="51"/>
      <c r="F46" s="51"/>
      <c r="G46" s="51"/>
      <c r="H46" s="51"/>
      <c r="I46" s="51"/>
      <c r="J46" s="51"/>
      <c r="K46" s="51"/>
      <c r="L46" s="51"/>
      <c r="M46" s="51"/>
      <c r="N46" s="51"/>
      <c r="O46" s="51"/>
      <c r="P46" s="51"/>
      <c r="Q46" s="51"/>
      <c r="R46" s="51"/>
      <c r="S46" s="52"/>
      <c r="T46" s="50"/>
      <c r="U46" s="51"/>
      <c r="V46" s="51"/>
      <c r="W46" s="275"/>
      <c r="X46" s="51"/>
      <c r="Y46" s="51"/>
      <c r="Z46" s="51"/>
      <c r="AA46" s="51"/>
      <c r="AB46" s="51"/>
      <c r="AC46" s="51"/>
      <c r="AD46" s="51"/>
      <c r="AE46" s="51"/>
      <c r="AF46" s="51"/>
      <c r="AG46" s="51"/>
      <c r="AH46" s="51"/>
      <c r="AI46" s="51"/>
      <c r="AJ46" s="51"/>
      <c r="AK46" s="51"/>
      <c r="AL46" s="52"/>
    </row>
    <row r="47" ht="12.75" customHeight="1">
      <c r="A47" s="50"/>
      <c r="B47" s="51"/>
      <c r="C47" s="51"/>
      <c r="D47" s="51"/>
      <c r="E47" s="51"/>
      <c r="F47" s="51"/>
      <c r="G47" s="51"/>
      <c r="H47" s="51"/>
      <c r="I47" s="51"/>
      <c r="J47" s="51"/>
      <c r="K47" s="51"/>
      <c r="L47" s="51"/>
      <c r="M47" s="51"/>
      <c r="N47" s="51"/>
      <c r="O47" s="51"/>
      <c r="P47" s="51"/>
      <c r="Q47" s="51"/>
      <c r="R47" s="51"/>
      <c r="S47" s="52"/>
      <c r="T47" s="50"/>
      <c r="U47" s="51"/>
      <c r="V47" s="51"/>
      <c r="W47" s="275"/>
      <c r="X47" s="51"/>
      <c r="Y47" s="51"/>
      <c r="Z47" s="51"/>
      <c r="AA47" s="51"/>
      <c r="AB47" s="51"/>
      <c r="AC47" s="51"/>
      <c r="AD47" s="51"/>
      <c r="AE47" s="51"/>
      <c r="AF47" s="51"/>
      <c r="AG47" s="51"/>
      <c r="AH47" s="51"/>
      <c r="AI47" s="51"/>
      <c r="AJ47" s="51"/>
      <c r="AK47" s="51"/>
      <c r="AL47" s="52"/>
    </row>
    <row r="48" ht="12.75" customHeight="1">
      <c r="A48" s="50"/>
      <c r="B48" s="51"/>
      <c r="C48" s="51"/>
      <c r="D48" s="51"/>
      <c r="E48" s="51"/>
      <c r="F48" s="51"/>
      <c r="G48" s="51"/>
      <c r="H48" s="51"/>
      <c r="I48" s="51"/>
      <c r="J48" s="51"/>
      <c r="K48" s="51"/>
      <c r="L48" s="51"/>
      <c r="M48" s="51"/>
      <c r="N48" s="51"/>
      <c r="O48" s="51"/>
      <c r="P48" s="51"/>
      <c r="Q48" s="51"/>
      <c r="R48" s="51"/>
      <c r="S48" s="52"/>
      <c r="T48" s="50"/>
      <c r="U48" s="51"/>
      <c r="V48" s="51"/>
      <c r="W48" s="275"/>
      <c r="X48" s="51"/>
      <c r="Y48" s="51"/>
      <c r="Z48" s="51"/>
      <c r="AA48" s="51"/>
      <c r="AB48" s="51"/>
      <c r="AC48" s="51"/>
      <c r="AD48" s="51"/>
      <c r="AE48" s="51"/>
      <c r="AF48" s="51"/>
      <c r="AG48" s="51"/>
      <c r="AH48" s="51"/>
      <c r="AI48" s="51"/>
      <c r="AJ48" s="51"/>
      <c r="AK48" s="51"/>
      <c r="AL48" s="52"/>
    </row>
    <row r="49" ht="12.75" customHeight="1">
      <c r="A49" s="50"/>
      <c r="B49" s="51"/>
      <c r="C49" s="51"/>
      <c r="D49" s="51"/>
      <c r="E49" s="51"/>
      <c r="F49" s="51"/>
      <c r="G49" s="51"/>
      <c r="H49" s="51"/>
      <c r="I49" s="51"/>
      <c r="J49" s="51"/>
      <c r="K49" s="51"/>
      <c r="L49" s="51"/>
      <c r="M49" s="51"/>
      <c r="N49" s="51"/>
      <c r="O49" s="51"/>
      <c r="P49" s="51"/>
      <c r="Q49" s="51"/>
      <c r="R49" s="51"/>
      <c r="S49" s="52"/>
      <c r="T49" s="50"/>
      <c r="U49" s="51"/>
      <c r="V49" s="51"/>
      <c r="W49" s="275"/>
      <c r="X49" s="51"/>
      <c r="Y49" s="51"/>
      <c r="Z49" s="51"/>
      <c r="AA49" s="51"/>
      <c r="AB49" s="51"/>
      <c r="AC49" s="51"/>
      <c r="AD49" s="51"/>
      <c r="AE49" s="51"/>
      <c r="AF49" s="51"/>
      <c r="AG49" s="51"/>
      <c r="AH49" s="51"/>
      <c r="AI49" s="51"/>
      <c r="AJ49" s="51"/>
      <c r="AK49" s="51"/>
      <c r="AL49" s="52"/>
    </row>
    <row r="50" ht="12.75" customHeight="1">
      <c r="A50" s="50"/>
      <c r="B50" s="51"/>
      <c r="C50" s="51"/>
      <c r="D50" s="51"/>
      <c r="E50" s="51"/>
      <c r="F50" s="51"/>
      <c r="G50" s="51"/>
      <c r="H50" s="51"/>
      <c r="I50" s="51"/>
      <c r="J50" s="51"/>
      <c r="K50" s="51"/>
      <c r="L50" s="51"/>
      <c r="M50" s="51"/>
      <c r="N50" s="51"/>
      <c r="O50" s="51"/>
      <c r="P50" s="51"/>
      <c r="Q50" s="51"/>
      <c r="R50" s="51"/>
      <c r="S50" s="52"/>
      <c r="T50" s="50"/>
      <c r="U50" s="51"/>
      <c r="V50" s="51"/>
      <c r="W50" s="275"/>
      <c r="X50" s="51"/>
      <c r="Y50" s="51"/>
      <c r="Z50" s="51"/>
      <c r="AA50" s="51"/>
      <c r="AB50" s="51"/>
      <c r="AC50" s="51"/>
      <c r="AD50" s="51"/>
      <c r="AE50" s="51"/>
      <c r="AF50" s="51"/>
      <c r="AG50" s="51"/>
      <c r="AH50" s="51"/>
      <c r="AI50" s="51"/>
      <c r="AJ50" s="51"/>
      <c r="AK50" s="51"/>
      <c r="AL50" s="52"/>
    </row>
    <row r="51" ht="12.75" customHeight="1">
      <c r="A51" s="50"/>
      <c r="B51" s="51"/>
      <c r="C51" s="51"/>
      <c r="D51" s="51"/>
      <c r="E51" s="51"/>
      <c r="F51" s="51"/>
      <c r="G51" s="51"/>
      <c r="H51" s="51"/>
      <c r="I51" s="51"/>
      <c r="J51" s="51"/>
      <c r="K51" s="51"/>
      <c r="L51" s="51"/>
      <c r="M51" s="51"/>
      <c r="N51" s="51"/>
      <c r="O51" s="51"/>
      <c r="P51" s="51"/>
      <c r="Q51" s="51"/>
      <c r="R51" s="51"/>
      <c r="S51" s="52"/>
      <c r="T51" s="50"/>
      <c r="U51" s="51"/>
      <c r="V51" s="51"/>
      <c r="W51" s="275"/>
      <c r="X51" s="51"/>
      <c r="Y51" s="51"/>
      <c r="Z51" s="51"/>
      <c r="AA51" s="51"/>
      <c r="AB51" s="51"/>
      <c r="AC51" s="51"/>
      <c r="AD51" s="51"/>
      <c r="AE51" s="51"/>
      <c r="AF51" s="51"/>
      <c r="AG51" s="51"/>
      <c r="AH51" s="51"/>
      <c r="AI51" s="51"/>
      <c r="AJ51" s="51"/>
      <c r="AK51" s="51"/>
      <c r="AL51" s="52"/>
    </row>
    <row r="52" ht="12.75" customHeight="1">
      <c r="A52" s="50"/>
      <c r="B52" s="51"/>
      <c r="C52" s="51"/>
      <c r="D52" s="51"/>
      <c r="E52" s="51"/>
      <c r="F52" s="51"/>
      <c r="G52" s="51"/>
      <c r="H52" s="51"/>
      <c r="I52" s="51"/>
      <c r="J52" s="51"/>
      <c r="K52" s="51"/>
      <c r="L52" s="51"/>
      <c r="M52" s="51"/>
      <c r="N52" s="51"/>
      <c r="O52" s="51"/>
      <c r="P52" s="51"/>
      <c r="Q52" s="51"/>
      <c r="R52" s="51"/>
      <c r="S52" s="52"/>
      <c r="T52" s="50"/>
      <c r="U52" s="51"/>
      <c r="V52" s="51"/>
      <c r="W52" s="275"/>
      <c r="X52" s="51"/>
      <c r="Y52" s="51"/>
      <c r="Z52" s="51"/>
      <c r="AA52" s="51"/>
      <c r="AB52" s="51"/>
      <c r="AC52" s="51"/>
      <c r="AD52" s="51"/>
      <c r="AE52" s="51"/>
      <c r="AF52" s="51"/>
      <c r="AG52" s="51"/>
      <c r="AH52" s="51"/>
      <c r="AI52" s="51"/>
      <c r="AJ52" s="51"/>
      <c r="AK52" s="51"/>
      <c r="AL52" s="52"/>
    </row>
    <row r="53" ht="12.75" customHeight="1">
      <c r="A53" s="50"/>
      <c r="B53" s="51"/>
      <c r="C53" s="51"/>
      <c r="D53" s="51"/>
      <c r="E53" s="51"/>
      <c r="F53" s="51"/>
      <c r="G53" s="51"/>
      <c r="H53" s="51"/>
      <c r="I53" s="51"/>
      <c r="J53" s="51"/>
      <c r="K53" s="51"/>
      <c r="L53" s="51"/>
      <c r="M53" s="51"/>
      <c r="N53" s="51"/>
      <c r="O53" s="51"/>
      <c r="P53" s="51"/>
      <c r="Q53" s="51"/>
      <c r="R53" s="51"/>
      <c r="S53" s="52"/>
      <c r="T53" s="50"/>
      <c r="U53" s="51"/>
      <c r="V53" s="51"/>
      <c r="W53" s="275"/>
      <c r="X53" s="51"/>
      <c r="Y53" s="51"/>
      <c r="Z53" s="51"/>
      <c r="AA53" s="51"/>
      <c r="AB53" s="51"/>
      <c r="AC53" s="51"/>
      <c r="AD53" s="51"/>
      <c r="AE53" s="51"/>
      <c r="AF53" s="51"/>
      <c r="AG53" s="51"/>
      <c r="AH53" s="51"/>
      <c r="AI53" s="51"/>
      <c r="AJ53" s="51"/>
      <c r="AK53" s="51"/>
      <c r="AL53" s="52"/>
    </row>
    <row r="54" ht="12.75" customHeight="1">
      <c r="A54" s="50"/>
      <c r="B54" s="51"/>
      <c r="C54" s="51"/>
      <c r="D54" s="51"/>
      <c r="E54" s="51"/>
      <c r="F54" s="51"/>
      <c r="G54" s="51"/>
      <c r="H54" s="51"/>
      <c r="I54" s="51"/>
      <c r="J54" s="51"/>
      <c r="K54" s="51"/>
      <c r="L54" s="51"/>
      <c r="M54" s="51"/>
      <c r="N54" s="51"/>
      <c r="O54" s="51"/>
      <c r="P54" s="51"/>
      <c r="Q54" s="51"/>
      <c r="R54" s="51"/>
      <c r="S54" s="52"/>
      <c r="T54" s="50"/>
      <c r="U54" s="51"/>
      <c r="V54" s="51"/>
      <c r="W54" s="275"/>
      <c r="X54" s="51"/>
      <c r="Y54" s="51"/>
      <c r="Z54" s="51"/>
      <c r="AA54" s="51"/>
      <c r="AB54" s="51"/>
      <c r="AC54" s="51"/>
      <c r="AD54" s="51"/>
      <c r="AE54" s="51"/>
      <c r="AF54" s="51"/>
      <c r="AG54" s="51"/>
      <c r="AH54" s="51"/>
      <c r="AI54" s="51"/>
      <c r="AJ54" s="51"/>
      <c r="AK54" s="51"/>
      <c r="AL54" s="52"/>
    </row>
    <row r="55" ht="12.75" customHeight="1">
      <c r="A55" s="50"/>
      <c r="B55" s="51"/>
      <c r="C55" s="51"/>
      <c r="D55" s="51"/>
      <c r="E55" s="51"/>
      <c r="F55" s="51"/>
      <c r="G55" s="51"/>
      <c r="H55" s="51"/>
      <c r="I55" s="51"/>
      <c r="J55" s="51"/>
      <c r="K55" s="51"/>
      <c r="L55" s="51"/>
      <c r="M55" s="51"/>
      <c r="N55" s="51"/>
      <c r="O55" s="51"/>
      <c r="P55" s="51"/>
      <c r="Q55" s="51"/>
      <c r="R55" s="51"/>
      <c r="S55" s="52"/>
      <c r="T55" s="50"/>
      <c r="U55" s="51"/>
      <c r="V55" s="51"/>
      <c r="W55" s="275"/>
      <c r="X55" s="51"/>
      <c r="Y55" s="51"/>
      <c r="Z55" s="51"/>
      <c r="AA55" s="51"/>
      <c r="AB55" s="51"/>
      <c r="AC55" s="51"/>
      <c r="AD55" s="51"/>
      <c r="AE55" s="51"/>
      <c r="AF55" s="51"/>
      <c r="AG55" s="51"/>
      <c r="AH55" s="51"/>
      <c r="AI55" s="51"/>
      <c r="AJ55" s="51"/>
      <c r="AK55" s="51"/>
      <c r="AL55" s="52"/>
    </row>
    <row r="56" ht="12.75" customHeight="1">
      <c r="A56" s="50"/>
      <c r="B56" s="51"/>
      <c r="C56" s="51"/>
      <c r="D56" s="51"/>
      <c r="E56" s="51"/>
      <c r="F56" s="51"/>
      <c r="G56" s="51"/>
      <c r="H56" s="51"/>
      <c r="I56" s="51"/>
      <c r="J56" s="51"/>
      <c r="K56" s="51"/>
      <c r="L56" s="51"/>
      <c r="M56" s="51"/>
      <c r="N56" s="51"/>
      <c r="O56" s="51"/>
      <c r="P56" s="51"/>
      <c r="Q56" s="51"/>
      <c r="R56" s="51"/>
      <c r="S56" s="52"/>
      <c r="T56" s="50"/>
      <c r="U56" s="51"/>
      <c r="V56" s="51"/>
      <c r="W56" s="275"/>
      <c r="X56" s="51"/>
      <c r="Y56" s="51"/>
      <c r="Z56" s="51"/>
      <c r="AA56" s="51"/>
      <c r="AB56" s="51"/>
      <c r="AC56" s="51"/>
      <c r="AD56" s="51"/>
      <c r="AE56" s="51"/>
      <c r="AF56" s="51"/>
      <c r="AG56" s="51"/>
      <c r="AH56" s="51"/>
      <c r="AI56" s="51"/>
      <c r="AJ56" s="51"/>
      <c r="AK56" s="51"/>
      <c r="AL56" s="52"/>
    </row>
    <row r="57" ht="12.75" customHeight="1">
      <c r="A57" s="50"/>
      <c r="B57" s="51"/>
      <c r="C57" s="51"/>
      <c r="D57" s="51"/>
      <c r="E57" s="51"/>
      <c r="F57" s="51"/>
      <c r="G57" s="51"/>
      <c r="H57" s="51"/>
      <c r="I57" s="51"/>
      <c r="J57" s="51"/>
      <c r="K57" s="51"/>
      <c r="L57" s="51"/>
      <c r="M57" s="51"/>
      <c r="N57" s="51"/>
      <c r="O57" s="51"/>
      <c r="P57" s="51"/>
      <c r="Q57" s="51"/>
      <c r="R57" s="51"/>
      <c r="S57" s="52"/>
      <c r="T57" s="50"/>
      <c r="U57" s="51"/>
      <c r="V57" s="51"/>
      <c r="W57" s="275"/>
      <c r="X57" s="51"/>
      <c r="Y57" s="51"/>
      <c r="Z57" s="51"/>
      <c r="AA57" s="51"/>
      <c r="AB57" s="51"/>
      <c r="AC57" s="51"/>
      <c r="AD57" s="51"/>
      <c r="AE57" s="51"/>
      <c r="AF57" s="51"/>
      <c r="AG57" s="51"/>
      <c r="AH57" s="51"/>
      <c r="AI57" s="51"/>
      <c r="AJ57" s="51"/>
      <c r="AK57" s="51"/>
      <c r="AL57" s="52"/>
    </row>
    <row r="58" ht="12.75" customHeight="1">
      <c r="A58" s="50"/>
      <c r="B58" s="51"/>
      <c r="C58" s="51"/>
      <c r="D58" s="51"/>
      <c r="E58" s="51"/>
      <c r="F58" s="51"/>
      <c r="G58" s="51"/>
      <c r="H58" s="51"/>
      <c r="I58" s="51"/>
      <c r="J58" s="51"/>
      <c r="K58" s="51"/>
      <c r="L58" s="51"/>
      <c r="M58" s="51"/>
      <c r="N58" s="51"/>
      <c r="O58" s="51"/>
      <c r="P58" s="51"/>
      <c r="Q58" s="51"/>
      <c r="R58" s="51"/>
      <c r="S58" s="52"/>
      <c r="T58" s="50"/>
      <c r="U58" s="51"/>
      <c r="V58" s="51"/>
      <c r="W58" s="275"/>
      <c r="X58" s="51"/>
      <c r="Y58" s="51"/>
      <c r="Z58" s="51"/>
      <c r="AA58" s="51"/>
      <c r="AB58" s="51"/>
      <c r="AC58" s="51"/>
      <c r="AD58" s="51"/>
      <c r="AE58" s="51"/>
      <c r="AF58" s="51"/>
      <c r="AG58" s="51"/>
      <c r="AH58" s="51"/>
      <c r="AI58" s="51"/>
      <c r="AJ58" s="51"/>
      <c r="AK58" s="51"/>
      <c r="AL58" s="52"/>
    </row>
    <row r="59" ht="12.75" customHeight="1">
      <c r="A59" s="50"/>
      <c r="B59" s="51"/>
      <c r="C59" s="51"/>
      <c r="D59" s="51"/>
      <c r="E59" s="51"/>
      <c r="F59" s="51"/>
      <c r="G59" s="51"/>
      <c r="H59" s="51"/>
      <c r="I59" s="51"/>
      <c r="J59" s="51"/>
      <c r="K59" s="51"/>
      <c r="L59" s="51"/>
      <c r="M59" s="51"/>
      <c r="N59" s="51"/>
      <c r="O59" s="51"/>
      <c r="P59" s="51"/>
      <c r="Q59" s="51"/>
      <c r="R59" s="51"/>
      <c r="S59" s="52"/>
      <c r="T59" s="50"/>
      <c r="U59" s="51"/>
      <c r="V59" s="51"/>
      <c r="W59" s="275"/>
      <c r="X59" s="51"/>
      <c r="Y59" s="51"/>
      <c r="Z59" s="51"/>
      <c r="AA59" s="51"/>
      <c r="AB59" s="51"/>
      <c r="AC59" s="51"/>
      <c r="AD59" s="51"/>
      <c r="AE59" s="51"/>
      <c r="AF59" s="51"/>
      <c r="AG59" s="51"/>
      <c r="AH59" s="51"/>
      <c r="AI59" s="51"/>
      <c r="AJ59" s="51"/>
      <c r="AK59" s="51"/>
      <c r="AL59" s="52"/>
    </row>
    <row r="60" ht="12.75" customHeight="1">
      <c r="A60" s="50"/>
      <c r="B60" s="51"/>
      <c r="C60" s="51"/>
      <c r="D60" s="51"/>
      <c r="E60" s="51"/>
      <c r="F60" s="51"/>
      <c r="G60" s="51"/>
      <c r="H60" s="51"/>
      <c r="I60" s="51"/>
      <c r="J60" s="51"/>
      <c r="K60" s="51"/>
      <c r="L60" s="51"/>
      <c r="M60" s="51"/>
      <c r="N60" s="51"/>
      <c r="O60" s="51"/>
      <c r="P60" s="51"/>
      <c r="Q60" s="51"/>
      <c r="R60" s="51"/>
      <c r="S60" s="52"/>
      <c r="T60" s="50"/>
      <c r="U60" s="51"/>
      <c r="V60" s="51"/>
      <c r="W60" s="275"/>
      <c r="X60" s="51"/>
      <c r="Y60" s="51"/>
      <c r="Z60" s="51"/>
      <c r="AA60" s="51"/>
      <c r="AB60" s="51"/>
      <c r="AC60" s="51"/>
      <c r="AD60" s="51"/>
      <c r="AE60" s="51"/>
      <c r="AF60" s="51"/>
      <c r="AG60" s="51"/>
      <c r="AH60" s="51"/>
      <c r="AI60" s="51"/>
      <c r="AJ60" s="51"/>
      <c r="AK60" s="51"/>
      <c r="AL60" s="52"/>
    </row>
    <row r="61" ht="12.75" customHeight="1">
      <c r="A61" s="50"/>
      <c r="B61" s="51"/>
      <c r="C61" s="51"/>
      <c r="D61" s="51"/>
      <c r="E61" s="51"/>
      <c r="F61" s="51"/>
      <c r="G61" s="51"/>
      <c r="H61" s="51"/>
      <c r="I61" s="51"/>
      <c r="J61" s="51"/>
      <c r="K61" s="51"/>
      <c r="L61" s="51"/>
      <c r="M61" s="51"/>
      <c r="N61" s="51"/>
      <c r="O61" s="51"/>
      <c r="P61" s="51"/>
      <c r="Q61" s="51"/>
      <c r="R61" s="51"/>
      <c r="S61" s="52"/>
      <c r="T61" s="50"/>
      <c r="U61" s="51"/>
      <c r="V61" s="51"/>
      <c r="W61" s="275"/>
      <c r="X61" s="51"/>
      <c r="Y61" s="51"/>
      <c r="Z61" s="51"/>
      <c r="AA61" s="51"/>
      <c r="AB61" s="51"/>
      <c r="AC61" s="51"/>
      <c r="AD61" s="51"/>
      <c r="AE61" s="51"/>
      <c r="AF61" s="51"/>
      <c r="AG61" s="51"/>
      <c r="AH61" s="51"/>
      <c r="AI61" s="51"/>
      <c r="AJ61" s="51"/>
      <c r="AK61" s="51"/>
      <c r="AL61" s="52"/>
    </row>
    <row r="62" ht="12.75" customHeight="1">
      <c r="A62" s="50"/>
      <c r="B62" s="51"/>
      <c r="C62" s="51"/>
      <c r="D62" s="51"/>
      <c r="E62" s="51"/>
      <c r="F62" s="51"/>
      <c r="G62" s="51"/>
      <c r="H62" s="51"/>
      <c r="I62" s="51"/>
      <c r="J62" s="51"/>
      <c r="K62" s="51"/>
      <c r="L62" s="51"/>
      <c r="M62" s="51"/>
      <c r="N62" s="51"/>
      <c r="O62" s="51"/>
      <c r="P62" s="51"/>
      <c r="Q62" s="51"/>
      <c r="R62" s="51"/>
      <c r="S62" s="52"/>
      <c r="T62" s="50"/>
      <c r="U62" s="51"/>
      <c r="V62" s="51"/>
      <c r="W62" s="275"/>
      <c r="X62" s="51"/>
      <c r="Y62" s="51"/>
      <c r="Z62" s="51"/>
      <c r="AA62" s="51"/>
      <c r="AB62" s="51"/>
      <c r="AC62" s="51"/>
      <c r="AD62" s="51"/>
      <c r="AE62" s="51"/>
      <c r="AF62" s="51"/>
      <c r="AG62" s="51"/>
      <c r="AH62" s="51"/>
      <c r="AI62" s="51"/>
      <c r="AJ62" s="51"/>
      <c r="AK62" s="51"/>
      <c r="AL62" s="52"/>
    </row>
    <row r="63" ht="12.75" customHeight="1">
      <c r="A63" s="467"/>
      <c r="B63" s="467"/>
      <c r="C63" s="467"/>
      <c r="D63" s="467"/>
      <c r="E63" s="467"/>
      <c r="F63" s="467"/>
      <c r="G63" s="467"/>
      <c r="H63" s="467"/>
      <c r="I63" s="467"/>
      <c r="J63" s="467"/>
      <c r="K63" s="467"/>
      <c r="L63" s="467"/>
      <c r="M63" s="467"/>
      <c r="N63" s="467"/>
      <c r="O63" s="467"/>
      <c r="P63" s="467"/>
      <c r="Q63" s="467"/>
      <c r="R63" s="467"/>
      <c r="S63" s="467"/>
      <c r="T63" s="467"/>
      <c r="U63" s="467"/>
      <c r="V63" s="467"/>
      <c r="W63" s="468"/>
      <c r="X63" s="467"/>
      <c r="Y63" s="467"/>
      <c r="Z63" s="467"/>
      <c r="AA63" s="467"/>
      <c r="AB63" s="467"/>
      <c r="AC63" s="467"/>
      <c r="AD63" s="467"/>
      <c r="AE63" s="467"/>
      <c r="AF63" s="467"/>
      <c r="AG63" s="467"/>
      <c r="AH63" s="467"/>
      <c r="AI63" s="467"/>
      <c r="AJ63" s="467"/>
      <c r="AK63" s="467"/>
      <c r="AL63" s="467"/>
    </row>
    <row r="64" ht="12.75" customHeight="1">
      <c r="A64" s="3"/>
      <c r="B64" s="3"/>
      <c r="C64" s="3"/>
      <c r="D64" s="3"/>
      <c r="E64" s="3"/>
      <c r="F64" s="3"/>
      <c r="G64" s="3"/>
      <c r="H64" s="3"/>
      <c r="I64" s="3"/>
      <c r="J64" s="3"/>
      <c r="K64" s="3"/>
      <c r="L64" s="3"/>
      <c r="M64" s="3"/>
      <c r="N64" s="3"/>
      <c r="O64" s="3"/>
      <c r="P64" s="3"/>
      <c r="Q64" s="3"/>
      <c r="R64" s="3"/>
      <c r="S64" s="3"/>
      <c r="T64" s="3"/>
      <c r="U64" s="3"/>
      <c r="V64" s="3"/>
      <c r="W64" s="16"/>
      <c r="X64" s="3"/>
      <c r="Y64" s="3"/>
      <c r="Z64" s="3"/>
      <c r="AA64" s="3"/>
      <c r="AB64" s="3"/>
      <c r="AC64" s="3"/>
      <c r="AD64" s="3"/>
      <c r="AE64" s="3"/>
      <c r="AF64" s="3"/>
      <c r="AG64" s="3"/>
      <c r="AH64" s="3"/>
      <c r="AI64" s="3"/>
      <c r="AJ64" s="3"/>
      <c r="AK64" s="3"/>
      <c r="AL64" s="3"/>
    </row>
    <row r="65" ht="12.75" customHeight="1">
      <c r="A65" s="3"/>
      <c r="B65" s="3"/>
      <c r="C65" s="3"/>
      <c r="D65" s="3"/>
      <c r="E65" s="3"/>
      <c r="F65" s="3"/>
      <c r="G65" s="3"/>
      <c r="H65" s="3"/>
      <c r="I65" s="3"/>
      <c r="J65" s="3"/>
      <c r="K65" s="3"/>
      <c r="L65" s="3"/>
      <c r="M65" s="3"/>
      <c r="N65" s="3"/>
      <c r="O65" s="3"/>
      <c r="P65" s="3"/>
      <c r="Q65" s="3"/>
      <c r="R65" s="3"/>
      <c r="S65" s="3"/>
      <c r="T65" s="3"/>
      <c r="U65" s="3"/>
      <c r="V65" s="3"/>
      <c r="W65" s="16"/>
      <c r="X65" s="3"/>
      <c r="Y65" s="3"/>
      <c r="Z65" s="3"/>
      <c r="AA65" s="3"/>
      <c r="AB65" s="3"/>
      <c r="AC65" s="3"/>
      <c r="AD65" s="3"/>
      <c r="AE65" s="3"/>
      <c r="AF65" s="3"/>
      <c r="AG65" s="3"/>
      <c r="AH65" s="3"/>
      <c r="AI65" s="3"/>
      <c r="AJ65" s="3"/>
      <c r="AK65" s="3"/>
      <c r="AL65" s="3"/>
    </row>
    <row r="66" ht="12.75" customHeight="1">
      <c r="A66" s="3"/>
      <c r="B66" s="3"/>
      <c r="C66" s="3"/>
      <c r="D66" s="3"/>
      <c r="E66" s="3"/>
      <c r="F66" s="3"/>
      <c r="G66" s="3"/>
      <c r="H66" s="3"/>
      <c r="I66" s="3"/>
      <c r="J66" s="3"/>
      <c r="K66" s="3"/>
      <c r="L66" s="3"/>
      <c r="M66" s="3"/>
      <c r="N66" s="3"/>
      <c r="O66" s="3"/>
      <c r="P66" s="3"/>
      <c r="Q66" s="3"/>
      <c r="R66" s="3"/>
      <c r="S66" s="3"/>
      <c r="T66" s="3"/>
      <c r="U66" s="3"/>
      <c r="V66" s="3"/>
      <c r="W66" s="16"/>
      <c r="X66" s="3"/>
      <c r="Y66" s="3"/>
      <c r="Z66" s="3"/>
      <c r="AA66" s="3"/>
      <c r="AB66" s="3"/>
      <c r="AC66" s="3"/>
      <c r="AD66" s="3"/>
      <c r="AE66" s="3"/>
      <c r="AF66" s="3"/>
      <c r="AG66" s="3"/>
      <c r="AH66" s="3"/>
      <c r="AI66" s="3"/>
      <c r="AJ66" s="3"/>
      <c r="AK66" s="3"/>
      <c r="AL66" s="3"/>
    </row>
    <row r="67" ht="12.75" customHeight="1">
      <c r="A67" s="3"/>
      <c r="B67" s="3"/>
      <c r="C67" s="3"/>
      <c r="D67" s="3"/>
      <c r="E67" s="3"/>
      <c r="F67" s="3"/>
      <c r="G67" s="3"/>
      <c r="H67" s="3"/>
      <c r="I67" s="3"/>
      <c r="J67" s="3"/>
      <c r="K67" s="3"/>
      <c r="L67" s="3"/>
      <c r="M67" s="3"/>
      <c r="N67" s="3"/>
      <c r="O67" s="3"/>
      <c r="P67" s="3"/>
      <c r="Q67" s="3"/>
      <c r="R67" s="3"/>
      <c r="S67" s="3"/>
      <c r="T67" s="3"/>
      <c r="U67" s="3"/>
      <c r="V67" s="3"/>
      <c r="W67" s="16"/>
      <c r="X67" s="3"/>
      <c r="Y67" s="3"/>
      <c r="Z67" s="3"/>
      <c r="AA67" s="3"/>
      <c r="AB67" s="3"/>
      <c r="AC67" s="3"/>
      <c r="AD67" s="3"/>
      <c r="AE67" s="3"/>
      <c r="AF67" s="3"/>
      <c r="AG67" s="3"/>
      <c r="AH67" s="3"/>
      <c r="AI67" s="3"/>
      <c r="AJ67" s="3"/>
      <c r="AK67" s="3"/>
      <c r="AL67" s="3"/>
    </row>
    <row r="68" ht="12.75" customHeight="1">
      <c r="A68" s="3"/>
      <c r="B68" s="3"/>
      <c r="C68" s="3"/>
      <c r="D68" s="3"/>
      <c r="E68" s="3"/>
      <c r="F68" s="3"/>
      <c r="G68" s="3"/>
      <c r="H68" s="3"/>
      <c r="I68" s="3"/>
      <c r="J68" s="3"/>
      <c r="K68" s="3"/>
      <c r="L68" s="3"/>
      <c r="M68" s="3"/>
      <c r="N68" s="3"/>
      <c r="O68" s="3"/>
      <c r="P68" s="3"/>
      <c r="Q68" s="3"/>
      <c r="R68" s="3"/>
      <c r="S68" s="3"/>
      <c r="T68" s="3"/>
      <c r="U68" s="3"/>
      <c r="V68" s="3"/>
      <c r="W68" s="16"/>
      <c r="X68" s="3"/>
      <c r="Y68" s="3"/>
      <c r="Z68" s="3"/>
      <c r="AA68" s="3"/>
      <c r="AB68" s="3"/>
      <c r="AC68" s="3"/>
      <c r="AD68" s="3"/>
      <c r="AE68" s="3"/>
      <c r="AF68" s="3"/>
      <c r="AG68" s="3"/>
      <c r="AH68" s="3"/>
      <c r="AI68" s="3"/>
      <c r="AJ68" s="3"/>
      <c r="AK68" s="3"/>
      <c r="AL68" s="3"/>
    </row>
    <row r="69" ht="12.75" customHeight="1">
      <c r="A69" s="3"/>
      <c r="B69" s="3"/>
      <c r="C69" s="3"/>
      <c r="D69" s="3"/>
      <c r="E69" s="3"/>
      <c r="F69" s="3"/>
      <c r="G69" s="3"/>
      <c r="H69" s="3"/>
      <c r="I69" s="3"/>
      <c r="J69" s="3"/>
      <c r="K69" s="3"/>
      <c r="L69" s="3"/>
      <c r="M69" s="3"/>
      <c r="N69" s="3"/>
      <c r="O69" s="3"/>
      <c r="P69" s="3"/>
      <c r="Q69" s="3"/>
      <c r="R69" s="3"/>
      <c r="S69" s="3"/>
      <c r="T69" s="3"/>
      <c r="U69" s="3"/>
      <c r="V69" s="3"/>
      <c r="W69" s="16"/>
      <c r="X69" s="3"/>
      <c r="Y69" s="3"/>
      <c r="Z69" s="3"/>
      <c r="AA69" s="3"/>
      <c r="AB69" s="3"/>
      <c r="AC69" s="3"/>
      <c r="AD69" s="3"/>
      <c r="AE69" s="3"/>
      <c r="AF69" s="3"/>
      <c r="AG69" s="3"/>
      <c r="AH69" s="3"/>
      <c r="AI69" s="3"/>
      <c r="AJ69" s="3"/>
      <c r="AK69" s="3"/>
      <c r="AL69" s="3"/>
    </row>
    <row r="70" ht="12.75" customHeight="1">
      <c r="A70" s="3"/>
      <c r="B70" s="3"/>
      <c r="C70" s="3"/>
      <c r="D70" s="3"/>
      <c r="E70" s="3"/>
      <c r="F70" s="3"/>
      <c r="G70" s="3"/>
      <c r="H70" s="3"/>
      <c r="I70" s="3"/>
      <c r="J70" s="3"/>
      <c r="K70" s="3"/>
      <c r="L70" s="3"/>
      <c r="M70" s="3"/>
      <c r="N70" s="3"/>
      <c r="O70" s="3"/>
      <c r="P70" s="3"/>
      <c r="Q70" s="3"/>
      <c r="R70" s="3"/>
      <c r="S70" s="3"/>
      <c r="T70" s="3"/>
      <c r="U70" s="3"/>
      <c r="V70" s="3"/>
      <c r="W70" s="16"/>
      <c r="X70" s="3"/>
      <c r="Y70" s="3"/>
      <c r="Z70" s="3"/>
      <c r="AA70" s="3"/>
      <c r="AB70" s="3"/>
      <c r="AC70" s="3"/>
      <c r="AD70" s="3"/>
      <c r="AE70" s="3"/>
      <c r="AF70" s="3"/>
      <c r="AG70" s="3"/>
      <c r="AH70" s="3"/>
      <c r="AI70" s="3"/>
      <c r="AJ70" s="3"/>
      <c r="AK70" s="3"/>
      <c r="AL70" s="3"/>
    </row>
    <row r="71" ht="12.75" customHeight="1">
      <c r="A71" s="3"/>
      <c r="B71" s="3"/>
      <c r="C71" s="3"/>
      <c r="D71" s="3"/>
      <c r="E71" s="3"/>
      <c r="F71" s="3"/>
      <c r="G71" s="3"/>
      <c r="H71" s="3"/>
      <c r="I71" s="3"/>
      <c r="J71" s="3"/>
      <c r="K71" s="3"/>
      <c r="L71" s="3"/>
      <c r="M71" s="3"/>
      <c r="N71" s="3"/>
      <c r="O71" s="3"/>
      <c r="P71" s="3"/>
      <c r="Q71" s="3"/>
      <c r="R71" s="3"/>
      <c r="S71" s="3"/>
      <c r="T71" s="3"/>
      <c r="U71" s="3"/>
      <c r="V71" s="3"/>
      <c r="W71" s="16"/>
      <c r="X71" s="3"/>
      <c r="Y71" s="3"/>
      <c r="Z71" s="3"/>
      <c r="AA71" s="3"/>
      <c r="AB71" s="3"/>
      <c r="AC71" s="3"/>
      <c r="AD71" s="3"/>
      <c r="AE71" s="3"/>
      <c r="AF71" s="3"/>
      <c r="AG71" s="3"/>
      <c r="AH71" s="3"/>
      <c r="AI71" s="3"/>
      <c r="AJ71" s="3"/>
      <c r="AK71" s="3"/>
      <c r="AL71" s="3"/>
    </row>
    <row r="72" ht="12.75" customHeight="1">
      <c r="A72" s="3"/>
      <c r="B72" s="3"/>
      <c r="C72" s="3"/>
      <c r="D72" s="3"/>
      <c r="E72" s="3"/>
      <c r="F72" s="3"/>
      <c r="G72" s="3"/>
      <c r="H72" s="3"/>
      <c r="I72" s="3"/>
      <c r="J72" s="3"/>
      <c r="K72" s="3"/>
      <c r="L72" s="3"/>
      <c r="M72" s="3"/>
      <c r="N72" s="3"/>
      <c r="O72" s="3"/>
      <c r="P72" s="3"/>
      <c r="Q72" s="3"/>
      <c r="R72" s="3"/>
      <c r="S72" s="3"/>
      <c r="T72" s="3"/>
      <c r="U72" s="3"/>
      <c r="V72" s="3"/>
      <c r="W72" s="16"/>
      <c r="X72" s="3"/>
      <c r="Y72" s="3"/>
      <c r="Z72" s="3"/>
      <c r="AA72" s="3"/>
      <c r="AB72" s="3"/>
      <c r="AC72" s="3"/>
      <c r="AD72" s="3"/>
      <c r="AE72" s="3"/>
      <c r="AF72" s="3"/>
      <c r="AG72" s="3"/>
      <c r="AH72" s="3"/>
      <c r="AI72" s="3"/>
      <c r="AJ72" s="3"/>
      <c r="AK72" s="3"/>
      <c r="AL72" s="3"/>
    </row>
    <row r="73" ht="12.75" customHeight="1">
      <c r="A73" s="3"/>
      <c r="B73" s="3"/>
      <c r="C73" s="3"/>
      <c r="D73" s="3"/>
      <c r="E73" s="3"/>
      <c r="F73" s="3"/>
      <c r="G73" s="3"/>
      <c r="H73" s="3"/>
      <c r="I73" s="3"/>
      <c r="J73" s="3"/>
      <c r="K73" s="3"/>
      <c r="L73" s="3"/>
      <c r="M73" s="3"/>
      <c r="N73" s="3"/>
      <c r="O73" s="3"/>
      <c r="P73" s="3"/>
      <c r="Q73" s="3"/>
      <c r="R73" s="3"/>
      <c r="S73" s="3"/>
      <c r="T73" s="3"/>
      <c r="U73" s="3"/>
      <c r="V73" s="3"/>
      <c r="W73" s="16"/>
      <c r="X73" s="3"/>
      <c r="Y73" s="3"/>
      <c r="Z73" s="3"/>
      <c r="AA73" s="3"/>
      <c r="AB73" s="3"/>
      <c r="AC73" s="3"/>
      <c r="AD73" s="3"/>
      <c r="AE73" s="3"/>
      <c r="AF73" s="3"/>
      <c r="AG73" s="3"/>
      <c r="AH73" s="3"/>
      <c r="AI73" s="3"/>
      <c r="AJ73" s="3"/>
      <c r="AK73" s="3"/>
      <c r="AL73" s="3"/>
    </row>
    <row r="74" ht="12.75" customHeight="1">
      <c r="A74" s="3"/>
      <c r="B74" s="3"/>
      <c r="C74" s="3"/>
      <c r="D74" s="3"/>
      <c r="E74" s="3"/>
      <c r="F74" s="3"/>
      <c r="G74" s="3"/>
      <c r="H74" s="3"/>
      <c r="I74" s="3"/>
      <c r="J74" s="3"/>
      <c r="K74" s="3"/>
      <c r="L74" s="3"/>
      <c r="M74" s="3"/>
      <c r="N74" s="3"/>
      <c r="O74" s="3"/>
      <c r="P74" s="3"/>
      <c r="Q74" s="3"/>
      <c r="R74" s="3"/>
      <c r="S74" s="3"/>
      <c r="T74" s="3"/>
      <c r="U74" s="3"/>
      <c r="V74" s="3"/>
      <c r="W74" s="16"/>
      <c r="X74" s="3"/>
      <c r="Y74" s="3"/>
      <c r="Z74" s="3"/>
      <c r="AA74" s="3"/>
      <c r="AB74" s="3"/>
      <c r="AC74" s="3"/>
      <c r="AD74" s="3"/>
      <c r="AE74" s="3"/>
      <c r="AF74" s="3"/>
      <c r="AG74" s="3"/>
      <c r="AH74" s="3"/>
      <c r="AI74" s="3"/>
      <c r="AJ74" s="3"/>
      <c r="AK74" s="3"/>
      <c r="AL74" s="3"/>
    </row>
    <row r="75" ht="12.75" customHeight="1">
      <c r="A75" s="3"/>
      <c r="B75" s="3"/>
      <c r="C75" s="3"/>
      <c r="D75" s="3"/>
      <c r="E75" s="3"/>
      <c r="F75" s="3"/>
      <c r="G75" s="3"/>
      <c r="H75" s="3"/>
      <c r="I75" s="3"/>
      <c r="J75" s="3"/>
      <c r="K75" s="3"/>
      <c r="L75" s="3"/>
      <c r="M75" s="3"/>
      <c r="N75" s="3"/>
      <c r="O75" s="3"/>
      <c r="P75" s="3"/>
      <c r="Q75" s="3"/>
      <c r="R75" s="3"/>
      <c r="S75" s="3"/>
      <c r="T75" s="3"/>
      <c r="U75" s="3"/>
      <c r="V75" s="3"/>
      <c r="W75" s="16"/>
      <c r="X75" s="3"/>
      <c r="Y75" s="3"/>
      <c r="Z75" s="3"/>
      <c r="AA75" s="3"/>
      <c r="AB75" s="3"/>
      <c r="AC75" s="3"/>
      <c r="AD75" s="3"/>
      <c r="AE75" s="3"/>
      <c r="AF75" s="3"/>
      <c r="AG75" s="3"/>
      <c r="AH75" s="3"/>
      <c r="AI75" s="3"/>
      <c r="AJ75" s="3"/>
      <c r="AK75" s="3"/>
      <c r="AL75" s="3"/>
    </row>
    <row r="76" ht="12.75" customHeight="1">
      <c r="A76" s="3"/>
      <c r="B76" s="3"/>
      <c r="C76" s="3"/>
      <c r="D76" s="3"/>
      <c r="E76" s="3"/>
      <c r="F76" s="3"/>
      <c r="G76" s="3"/>
      <c r="H76" s="3"/>
      <c r="I76" s="3"/>
      <c r="J76" s="3"/>
      <c r="K76" s="3"/>
      <c r="L76" s="3"/>
      <c r="M76" s="3"/>
      <c r="N76" s="3"/>
      <c r="O76" s="3"/>
      <c r="P76" s="3"/>
      <c r="Q76" s="3"/>
      <c r="R76" s="3"/>
      <c r="S76" s="3"/>
      <c r="T76" s="3"/>
      <c r="U76" s="3"/>
      <c r="V76" s="3"/>
      <c r="W76" s="16"/>
      <c r="X76" s="3"/>
      <c r="Y76" s="3"/>
      <c r="Z76" s="3"/>
      <c r="AA76" s="3"/>
      <c r="AB76" s="3"/>
      <c r="AC76" s="3"/>
      <c r="AD76" s="3"/>
      <c r="AE76" s="3"/>
      <c r="AF76" s="3"/>
      <c r="AG76" s="3"/>
      <c r="AH76" s="3"/>
      <c r="AI76" s="3"/>
      <c r="AJ76" s="3"/>
      <c r="AK76" s="3"/>
      <c r="AL76" s="3"/>
    </row>
    <row r="77" ht="12.75" customHeight="1">
      <c r="A77" s="3"/>
      <c r="B77" s="3"/>
      <c r="C77" s="3"/>
      <c r="D77" s="3"/>
      <c r="E77" s="3"/>
      <c r="F77" s="3"/>
      <c r="G77" s="3"/>
      <c r="H77" s="3"/>
      <c r="I77" s="3"/>
      <c r="J77" s="3"/>
      <c r="K77" s="3"/>
      <c r="L77" s="3"/>
      <c r="M77" s="3"/>
      <c r="N77" s="3"/>
      <c r="O77" s="3"/>
      <c r="P77" s="3"/>
      <c r="Q77" s="3"/>
      <c r="R77" s="3"/>
      <c r="S77" s="3"/>
      <c r="T77" s="3"/>
      <c r="U77" s="3"/>
      <c r="V77" s="3"/>
      <c r="W77" s="16"/>
      <c r="X77" s="3"/>
      <c r="Y77" s="3"/>
      <c r="Z77" s="3"/>
      <c r="AA77" s="3"/>
      <c r="AB77" s="3"/>
      <c r="AC77" s="3"/>
      <c r="AD77" s="3"/>
      <c r="AE77" s="3"/>
      <c r="AF77" s="3"/>
      <c r="AG77" s="3"/>
      <c r="AH77" s="3"/>
      <c r="AI77" s="3"/>
      <c r="AJ77" s="3"/>
      <c r="AK77" s="3"/>
      <c r="AL77" s="3"/>
    </row>
    <row r="78" ht="12.75" customHeight="1">
      <c r="A78" s="3"/>
      <c r="B78" s="3"/>
      <c r="C78" s="3"/>
      <c r="D78" s="3"/>
      <c r="E78" s="3"/>
      <c r="F78" s="3"/>
      <c r="G78" s="3"/>
      <c r="H78" s="3"/>
      <c r="I78" s="3"/>
      <c r="J78" s="3"/>
      <c r="K78" s="3"/>
      <c r="L78" s="3"/>
      <c r="M78" s="3"/>
      <c r="N78" s="3"/>
      <c r="O78" s="3"/>
      <c r="P78" s="3"/>
      <c r="Q78" s="3"/>
      <c r="R78" s="3"/>
      <c r="S78" s="3"/>
      <c r="T78" s="3"/>
      <c r="U78" s="3"/>
      <c r="V78" s="3"/>
      <c r="W78" s="16"/>
      <c r="X78" s="3"/>
      <c r="Y78" s="3"/>
      <c r="Z78" s="3"/>
      <c r="AA78" s="3"/>
      <c r="AB78" s="3"/>
      <c r="AC78" s="3"/>
      <c r="AD78" s="3"/>
      <c r="AE78" s="3"/>
      <c r="AF78" s="3"/>
      <c r="AG78" s="3"/>
      <c r="AH78" s="3"/>
      <c r="AI78" s="3"/>
      <c r="AJ78" s="3"/>
      <c r="AK78" s="3"/>
      <c r="AL78" s="3"/>
    </row>
    <row r="79" ht="12.75" customHeight="1">
      <c r="A79" s="3"/>
      <c r="B79" s="3"/>
      <c r="C79" s="3"/>
      <c r="D79" s="3"/>
      <c r="E79" s="3"/>
      <c r="F79" s="3"/>
      <c r="G79" s="3"/>
      <c r="H79" s="3"/>
      <c r="I79" s="3"/>
      <c r="J79" s="3"/>
      <c r="K79" s="3"/>
      <c r="L79" s="3"/>
      <c r="M79" s="3"/>
      <c r="N79" s="3"/>
      <c r="O79" s="3"/>
      <c r="P79" s="3"/>
      <c r="Q79" s="3"/>
      <c r="R79" s="3"/>
      <c r="S79" s="3"/>
      <c r="T79" s="3"/>
      <c r="U79" s="3"/>
      <c r="V79" s="3"/>
      <c r="W79" s="16"/>
      <c r="X79" s="3"/>
      <c r="Y79" s="3"/>
      <c r="Z79" s="3"/>
      <c r="AA79" s="3"/>
      <c r="AB79" s="3"/>
      <c r="AC79" s="3"/>
      <c r="AD79" s="3"/>
      <c r="AE79" s="3"/>
      <c r="AF79" s="3"/>
      <c r="AG79" s="3"/>
      <c r="AH79" s="3"/>
      <c r="AI79" s="3"/>
      <c r="AJ79" s="3"/>
      <c r="AK79" s="3"/>
      <c r="AL79" s="3"/>
    </row>
    <row r="80" ht="12.75" customHeight="1">
      <c r="A80" s="3"/>
      <c r="B80" s="3"/>
      <c r="C80" s="3"/>
      <c r="D80" s="3"/>
      <c r="E80" s="3"/>
      <c r="F80" s="3"/>
      <c r="G80" s="3"/>
      <c r="H80" s="3"/>
      <c r="I80" s="3"/>
      <c r="J80" s="3"/>
      <c r="K80" s="3"/>
      <c r="L80" s="3"/>
      <c r="M80" s="3"/>
      <c r="N80" s="3"/>
      <c r="O80" s="3"/>
      <c r="P80" s="3"/>
      <c r="Q80" s="3"/>
      <c r="R80" s="3"/>
      <c r="S80" s="3"/>
      <c r="T80" s="3"/>
      <c r="U80" s="3"/>
      <c r="V80" s="3"/>
      <c r="W80" s="16"/>
      <c r="X80" s="3"/>
      <c r="Y80" s="3"/>
      <c r="Z80" s="3"/>
      <c r="AA80" s="3"/>
      <c r="AB80" s="3"/>
      <c r="AC80" s="3"/>
      <c r="AD80" s="3"/>
      <c r="AE80" s="3"/>
      <c r="AF80" s="3"/>
      <c r="AG80" s="3"/>
      <c r="AH80" s="3"/>
      <c r="AI80" s="3"/>
      <c r="AJ80" s="3"/>
      <c r="AK80" s="3"/>
      <c r="AL80" s="3"/>
    </row>
    <row r="81" ht="12.75" customHeight="1">
      <c r="A81" s="3"/>
      <c r="B81" s="3"/>
      <c r="C81" s="3"/>
      <c r="D81" s="3"/>
      <c r="E81" s="3"/>
      <c r="F81" s="3"/>
      <c r="G81" s="3"/>
      <c r="H81" s="3"/>
      <c r="I81" s="3"/>
      <c r="J81" s="3"/>
      <c r="K81" s="3"/>
      <c r="L81" s="3"/>
      <c r="M81" s="3"/>
      <c r="N81" s="3"/>
      <c r="O81" s="3"/>
      <c r="P81" s="3"/>
      <c r="Q81" s="3"/>
      <c r="R81" s="3"/>
      <c r="S81" s="3"/>
      <c r="T81" s="3"/>
      <c r="U81" s="3"/>
      <c r="V81" s="3"/>
      <c r="W81" s="16"/>
      <c r="X81" s="3"/>
      <c r="Y81" s="3"/>
      <c r="Z81" s="3"/>
      <c r="AA81" s="3"/>
      <c r="AB81" s="3"/>
      <c r="AC81" s="3"/>
      <c r="AD81" s="3"/>
      <c r="AE81" s="3"/>
      <c r="AF81" s="3"/>
      <c r="AG81" s="3"/>
      <c r="AH81" s="3"/>
      <c r="AI81" s="3"/>
      <c r="AJ81" s="3"/>
      <c r="AK81" s="3"/>
      <c r="AL81" s="3"/>
    </row>
    <row r="82" ht="12.75" customHeight="1">
      <c r="A82" s="3"/>
      <c r="B82" s="3"/>
      <c r="C82" s="3"/>
      <c r="D82" s="3"/>
      <c r="E82" s="3"/>
      <c r="F82" s="3"/>
      <c r="G82" s="3"/>
      <c r="H82" s="3"/>
      <c r="I82" s="3"/>
      <c r="J82" s="3"/>
      <c r="K82" s="3"/>
      <c r="L82" s="3"/>
      <c r="M82" s="3"/>
      <c r="N82" s="3"/>
      <c r="O82" s="3"/>
      <c r="P82" s="3"/>
      <c r="Q82" s="3"/>
      <c r="R82" s="3"/>
      <c r="S82" s="3"/>
      <c r="T82" s="3"/>
      <c r="U82" s="3"/>
      <c r="V82" s="3"/>
      <c r="W82" s="16"/>
      <c r="X82" s="3"/>
      <c r="Y82" s="3"/>
      <c r="Z82" s="3"/>
      <c r="AA82" s="3"/>
      <c r="AB82" s="3"/>
      <c r="AC82" s="3"/>
      <c r="AD82" s="3"/>
      <c r="AE82" s="3"/>
      <c r="AF82" s="3"/>
      <c r="AG82" s="3"/>
      <c r="AH82" s="3"/>
      <c r="AI82" s="3"/>
      <c r="AJ82" s="3"/>
      <c r="AK82" s="3"/>
      <c r="AL82" s="3"/>
    </row>
    <row r="83" ht="12.75" customHeight="1">
      <c r="A83" s="3"/>
      <c r="B83" s="3"/>
      <c r="C83" s="3"/>
      <c r="D83" s="3"/>
      <c r="E83" s="3"/>
      <c r="F83" s="3"/>
      <c r="G83" s="3"/>
      <c r="H83" s="3"/>
      <c r="I83" s="3"/>
      <c r="J83" s="3"/>
      <c r="K83" s="3"/>
      <c r="L83" s="3"/>
      <c r="M83" s="3"/>
      <c r="N83" s="3"/>
      <c r="O83" s="3"/>
      <c r="P83" s="3"/>
      <c r="Q83" s="3"/>
      <c r="R83" s="3"/>
      <c r="S83" s="3"/>
      <c r="T83" s="3"/>
      <c r="U83" s="3"/>
      <c r="V83" s="3"/>
      <c r="W83" s="16"/>
      <c r="X83" s="3"/>
      <c r="Y83" s="3"/>
      <c r="Z83" s="3"/>
      <c r="AA83" s="3"/>
      <c r="AB83" s="3"/>
      <c r="AC83" s="3"/>
      <c r="AD83" s="3"/>
      <c r="AE83" s="3"/>
      <c r="AF83" s="3"/>
      <c r="AG83" s="3"/>
      <c r="AH83" s="3"/>
      <c r="AI83" s="3"/>
      <c r="AJ83" s="3"/>
      <c r="AK83" s="3"/>
      <c r="AL83" s="3"/>
    </row>
    <row r="84" ht="12.75" customHeight="1">
      <c r="A84" s="3"/>
      <c r="B84" s="3"/>
      <c r="C84" s="3"/>
      <c r="D84" s="3"/>
      <c r="E84" s="3"/>
      <c r="F84" s="3"/>
      <c r="G84" s="3"/>
      <c r="H84" s="3"/>
      <c r="I84" s="3"/>
      <c r="J84" s="3"/>
      <c r="K84" s="3"/>
      <c r="L84" s="3"/>
      <c r="M84" s="3"/>
      <c r="N84" s="3"/>
      <c r="O84" s="3"/>
      <c r="P84" s="3"/>
      <c r="Q84" s="3"/>
      <c r="R84" s="3"/>
      <c r="S84" s="3"/>
      <c r="T84" s="3"/>
      <c r="U84" s="3"/>
      <c r="V84" s="3"/>
      <c r="W84" s="16"/>
      <c r="X84" s="3"/>
      <c r="Y84" s="3"/>
      <c r="Z84" s="3"/>
      <c r="AA84" s="3"/>
      <c r="AB84" s="3"/>
      <c r="AC84" s="3"/>
      <c r="AD84" s="3"/>
      <c r="AE84" s="3"/>
      <c r="AF84" s="3"/>
      <c r="AG84" s="3"/>
      <c r="AH84" s="3"/>
      <c r="AI84" s="3"/>
      <c r="AJ84" s="3"/>
      <c r="AK84" s="3"/>
      <c r="AL84" s="3"/>
    </row>
    <row r="85" ht="12.75" customHeight="1">
      <c r="A85" s="3"/>
      <c r="B85" s="3"/>
      <c r="C85" s="3"/>
      <c r="D85" s="3"/>
      <c r="E85" s="3"/>
      <c r="F85" s="3"/>
      <c r="G85" s="3"/>
      <c r="H85" s="3"/>
      <c r="I85" s="3"/>
      <c r="J85" s="3"/>
      <c r="K85" s="3"/>
      <c r="L85" s="3"/>
      <c r="M85" s="3"/>
      <c r="N85" s="3"/>
      <c r="O85" s="3"/>
      <c r="P85" s="3"/>
      <c r="Q85" s="3"/>
      <c r="R85" s="3"/>
      <c r="S85" s="3"/>
      <c r="T85" s="3"/>
      <c r="U85" s="3"/>
      <c r="V85" s="3"/>
      <c r="W85" s="16"/>
      <c r="X85" s="3"/>
      <c r="Y85" s="3"/>
      <c r="Z85" s="3"/>
      <c r="AA85" s="3"/>
      <c r="AB85" s="3"/>
      <c r="AC85" s="3"/>
      <c r="AD85" s="3"/>
      <c r="AE85" s="3"/>
      <c r="AF85" s="3"/>
      <c r="AG85" s="3"/>
      <c r="AH85" s="3"/>
      <c r="AI85" s="3"/>
      <c r="AJ85" s="3"/>
      <c r="AK85" s="3"/>
      <c r="AL85" s="3"/>
    </row>
    <row r="86" ht="12.75" customHeight="1">
      <c r="A86" s="3"/>
      <c r="B86" s="3"/>
      <c r="C86" s="3"/>
      <c r="D86" s="3"/>
      <c r="E86" s="3"/>
      <c r="F86" s="3"/>
      <c r="G86" s="3"/>
      <c r="H86" s="3"/>
      <c r="I86" s="3"/>
      <c r="J86" s="3"/>
      <c r="K86" s="3"/>
      <c r="L86" s="3"/>
      <c r="M86" s="3"/>
      <c r="N86" s="3"/>
      <c r="O86" s="3"/>
      <c r="P86" s="3"/>
      <c r="Q86" s="3"/>
      <c r="R86" s="3"/>
      <c r="S86" s="3"/>
      <c r="T86" s="3"/>
      <c r="U86" s="3"/>
      <c r="V86" s="3"/>
      <c r="W86" s="16"/>
      <c r="X86" s="3"/>
      <c r="Y86" s="3"/>
      <c r="Z86" s="3"/>
      <c r="AA86" s="3"/>
      <c r="AB86" s="3"/>
      <c r="AC86" s="3"/>
      <c r="AD86" s="3"/>
      <c r="AE86" s="3"/>
      <c r="AF86" s="3"/>
      <c r="AG86" s="3"/>
      <c r="AH86" s="3"/>
      <c r="AI86" s="3"/>
      <c r="AJ86" s="3"/>
      <c r="AK86" s="3"/>
      <c r="AL86" s="3"/>
    </row>
    <row r="87" ht="12.75" customHeight="1">
      <c r="A87" s="3"/>
      <c r="B87" s="3"/>
      <c r="C87" s="3"/>
      <c r="D87" s="3"/>
      <c r="E87" s="3"/>
      <c r="F87" s="3"/>
      <c r="G87" s="3"/>
      <c r="H87" s="3"/>
      <c r="I87" s="3"/>
      <c r="J87" s="3"/>
      <c r="K87" s="3"/>
      <c r="L87" s="3"/>
      <c r="M87" s="3"/>
      <c r="N87" s="3"/>
      <c r="O87" s="3"/>
      <c r="P87" s="3"/>
      <c r="Q87" s="3"/>
      <c r="R87" s="3"/>
      <c r="S87" s="3"/>
      <c r="T87" s="3"/>
      <c r="U87" s="3"/>
      <c r="V87" s="3"/>
      <c r="W87" s="16"/>
      <c r="X87" s="3"/>
      <c r="Y87" s="3"/>
      <c r="Z87" s="3"/>
      <c r="AA87" s="3"/>
      <c r="AB87" s="3"/>
      <c r="AC87" s="3"/>
      <c r="AD87" s="3"/>
      <c r="AE87" s="3"/>
      <c r="AF87" s="3"/>
      <c r="AG87" s="3"/>
      <c r="AH87" s="3"/>
      <c r="AI87" s="3"/>
      <c r="AJ87" s="3"/>
      <c r="AK87" s="3"/>
      <c r="AL87" s="3"/>
    </row>
    <row r="88" ht="12.75" customHeight="1">
      <c r="A88" s="3"/>
      <c r="B88" s="3"/>
      <c r="C88" s="3"/>
      <c r="D88" s="3"/>
      <c r="E88" s="3"/>
      <c r="F88" s="3"/>
      <c r="G88" s="3"/>
      <c r="H88" s="3"/>
      <c r="I88" s="3"/>
      <c r="J88" s="3"/>
      <c r="K88" s="3"/>
      <c r="L88" s="3"/>
      <c r="M88" s="3"/>
      <c r="N88" s="3"/>
      <c r="O88" s="3"/>
      <c r="P88" s="3"/>
      <c r="Q88" s="3"/>
      <c r="R88" s="3"/>
      <c r="S88" s="3"/>
      <c r="T88" s="3"/>
      <c r="U88" s="3"/>
      <c r="V88" s="3"/>
      <c r="W88" s="16"/>
      <c r="X88" s="3"/>
      <c r="Y88" s="3"/>
      <c r="Z88" s="3"/>
      <c r="AA88" s="3"/>
      <c r="AB88" s="3"/>
      <c r="AC88" s="3"/>
      <c r="AD88" s="3"/>
      <c r="AE88" s="3"/>
      <c r="AF88" s="3"/>
      <c r="AG88" s="3"/>
      <c r="AH88" s="3"/>
      <c r="AI88" s="3"/>
      <c r="AJ88" s="3"/>
      <c r="AK88" s="3"/>
      <c r="AL88" s="3"/>
    </row>
    <row r="89" ht="12.75" customHeight="1">
      <c r="A89" s="3"/>
      <c r="B89" s="3"/>
      <c r="C89" s="3"/>
      <c r="D89" s="3"/>
      <c r="E89" s="3"/>
      <c r="F89" s="3"/>
      <c r="G89" s="3"/>
      <c r="H89" s="3"/>
      <c r="I89" s="3"/>
      <c r="J89" s="3"/>
      <c r="K89" s="3"/>
      <c r="L89" s="3"/>
      <c r="M89" s="3"/>
      <c r="N89" s="3"/>
      <c r="O89" s="3"/>
      <c r="P89" s="3"/>
      <c r="Q89" s="3"/>
      <c r="R89" s="3"/>
      <c r="S89" s="3"/>
      <c r="T89" s="3"/>
      <c r="U89" s="3"/>
      <c r="V89" s="3"/>
      <c r="W89" s="16"/>
      <c r="X89" s="3"/>
      <c r="Y89" s="3"/>
      <c r="Z89" s="3"/>
      <c r="AA89" s="3"/>
      <c r="AB89" s="3"/>
      <c r="AC89" s="3"/>
      <c r="AD89" s="3"/>
      <c r="AE89" s="3"/>
      <c r="AF89" s="3"/>
      <c r="AG89" s="3"/>
      <c r="AH89" s="3"/>
      <c r="AI89" s="3"/>
      <c r="AJ89" s="3"/>
      <c r="AK89" s="3"/>
      <c r="AL89" s="3"/>
    </row>
    <row r="90" ht="12.75" customHeight="1">
      <c r="A90" s="3"/>
      <c r="B90" s="3"/>
      <c r="C90" s="3"/>
      <c r="D90" s="3"/>
      <c r="E90" s="3"/>
      <c r="F90" s="3"/>
      <c r="G90" s="3"/>
      <c r="H90" s="3"/>
      <c r="I90" s="3"/>
      <c r="J90" s="3"/>
      <c r="K90" s="3"/>
      <c r="L90" s="3"/>
      <c r="M90" s="3"/>
      <c r="N90" s="3"/>
      <c r="O90" s="3"/>
      <c r="P90" s="3"/>
      <c r="Q90" s="3"/>
      <c r="R90" s="3"/>
      <c r="S90" s="3"/>
      <c r="T90" s="3"/>
      <c r="U90" s="3"/>
      <c r="V90" s="3"/>
      <c r="W90" s="16"/>
      <c r="X90" s="3"/>
      <c r="Y90" s="3"/>
      <c r="Z90" s="3"/>
      <c r="AA90" s="3"/>
      <c r="AB90" s="3"/>
      <c r="AC90" s="3"/>
      <c r="AD90" s="3"/>
      <c r="AE90" s="3"/>
      <c r="AF90" s="3"/>
      <c r="AG90" s="3"/>
      <c r="AH90" s="3"/>
      <c r="AI90" s="3"/>
      <c r="AJ90" s="3"/>
      <c r="AK90" s="3"/>
      <c r="AL90" s="3"/>
    </row>
    <row r="91" ht="12.75" customHeight="1">
      <c r="A91" s="3"/>
      <c r="B91" s="3"/>
      <c r="C91" s="3"/>
      <c r="D91" s="3"/>
      <c r="E91" s="3"/>
      <c r="F91" s="3"/>
      <c r="G91" s="3"/>
      <c r="H91" s="3"/>
      <c r="I91" s="3"/>
      <c r="J91" s="3"/>
      <c r="K91" s="3"/>
      <c r="L91" s="3"/>
      <c r="M91" s="3"/>
      <c r="N91" s="3"/>
      <c r="O91" s="3"/>
      <c r="P91" s="3"/>
      <c r="Q91" s="3"/>
      <c r="R91" s="3"/>
      <c r="S91" s="3"/>
      <c r="T91" s="3"/>
      <c r="U91" s="3"/>
      <c r="V91" s="3"/>
      <c r="W91" s="16"/>
      <c r="X91" s="3"/>
      <c r="Y91" s="3"/>
      <c r="Z91" s="3"/>
      <c r="AA91" s="3"/>
      <c r="AB91" s="3"/>
      <c r="AC91" s="3"/>
      <c r="AD91" s="3"/>
      <c r="AE91" s="3"/>
      <c r="AF91" s="3"/>
      <c r="AG91" s="3"/>
      <c r="AH91" s="3"/>
      <c r="AI91" s="3"/>
      <c r="AJ91" s="3"/>
      <c r="AK91" s="3"/>
      <c r="AL91" s="3"/>
    </row>
    <row r="92" ht="12.75" customHeight="1">
      <c r="A92" s="3"/>
      <c r="B92" s="3"/>
      <c r="C92" s="3"/>
      <c r="D92" s="3"/>
      <c r="E92" s="3"/>
      <c r="F92" s="3"/>
      <c r="G92" s="3"/>
      <c r="H92" s="3"/>
      <c r="I92" s="3"/>
      <c r="J92" s="3"/>
      <c r="K92" s="3"/>
      <c r="L92" s="3"/>
      <c r="M92" s="3"/>
      <c r="N92" s="3"/>
      <c r="O92" s="3"/>
      <c r="P92" s="3"/>
      <c r="Q92" s="3"/>
      <c r="R92" s="3"/>
      <c r="S92" s="3"/>
      <c r="T92" s="3"/>
      <c r="U92" s="3"/>
      <c r="V92" s="3"/>
      <c r="W92" s="16"/>
      <c r="X92" s="3"/>
      <c r="Y92" s="3"/>
      <c r="Z92" s="3"/>
      <c r="AA92" s="3"/>
      <c r="AB92" s="3"/>
      <c r="AC92" s="3"/>
      <c r="AD92" s="3"/>
      <c r="AE92" s="3"/>
      <c r="AF92" s="3"/>
      <c r="AG92" s="3"/>
      <c r="AH92" s="3"/>
      <c r="AI92" s="3"/>
      <c r="AJ92" s="3"/>
      <c r="AK92" s="3"/>
      <c r="AL92" s="3"/>
    </row>
    <row r="93" ht="12.75" customHeight="1">
      <c r="A93" s="3"/>
      <c r="B93" s="3"/>
      <c r="C93" s="3"/>
      <c r="D93" s="3"/>
      <c r="E93" s="3"/>
      <c r="F93" s="3"/>
      <c r="G93" s="3"/>
      <c r="H93" s="3"/>
      <c r="I93" s="3"/>
      <c r="J93" s="3"/>
      <c r="K93" s="3"/>
      <c r="L93" s="3"/>
      <c r="M93" s="3"/>
      <c r="N93" s="3"/>
      <c r="O93" s="3"/>
      <c r="P93" s="3"/>
      <c r="Q93" s="3"/>
      <c r="R93" s="3"/>
      <c r="S93" s="3"/>
      <c r="T93" s="3"/>
      <c r="U93" s="3"/>
      <c r="V93" s="3"/>
      <c r="W93" s="16"/>
      <c r="X93" s="3"/>
      <c r="Y93" s="3"/>
      <c r="Z93" s="3"/>
      <c r="AA93" s="3"/>
      <c r="AB93" s="3"/>
      <c r="AC93" s="3"/>
      <c r="AD93" s="3"/>
      <c r="AE93" s="3"/>
      <c r="AF93" s="3"/>
      <c r="AG93" s="3"/>
      <c r="AH93" s="3"/>
      <c r="AI93" s="3"/>
      <c r="AJ93" s="3"/>
      <c r="AK93" s="3"/>
      <c r="AL93" s="3"/>
    </row>
    <row r="94" ht="12.75" customHeight="1">
      <c r="A94" s="3"/>
      <c r="B94" s="3"/>
      <c r="C94" s="3"/>
      <c r="D94" s="3"/>
      <c r="E94" s="3"/>
      <c r="F94" s="3"/>
      <c r="G94" s="3"/>
      <c r="H94" s="3"/>
      <c r="I94" s="3"/>
      <c r="J94" s="3"/>
      <c r="K94" s="3"/>
      <c r="L94" s="3"/>
      <c r="M94" s="3"/>
      <c r="N94" s="3"/>
      <c r="O94" s="3"/>
      <c r="P94" s="3"/>
      <c r="Q94" s="3"/>
      <c r="R94" s="3"/>
      <c r="S94" s="3"/>
      <c r="T94" s="3"/>
      <c r="U94" s="3"/>
      <c r="V94" s="3"/>
      <c r="W94" s="16"/>
      <c r="X94" s="3"/>
      <c r="Y94" s="3"/>
      <c r="Z94" s="3"/>
      <c r="AA94" s="3"/>
      <c r="AB94" s="3"/>
      <c r="AC94" s="3"/>
      <c r="AD94" s="3"/>
      <c r="AE94" s="3"/>
      <c r="AF94" s="3"/>
      <c r="AG94" s="3"/>
      <c r="AH94" s="3"/>
      <c r="AI94" s="3"/>
      <c r="AJ94" s="3"/>
      <c r="AK94" s="3"/>
      <c r="AL94" s="3"/>
    </row>
    <row r="95" ht="12.75" customHeight="1">
      <c r="A95" s="3"/>
      <c r="B95" s="3"/>
      <c r="C95" s="3"/>
      <c r="D95" s="3"/>
      <c r="E95" s="3"/>
      <c r="F95" s="3"/>
      <c r="G95" s="3"/>
      <c r="H95" s="3"/>
      <c r="I95" s="3"/>
      <c r="J95" s="3"/>
      <c r="K95" s="3"/>
      <c r="L95" s="3"/>
      <c r="M95" s="3"/>
      <c r="N95" s="3"/>
      <c r="O95" s="3"/>
      <c r="P95" s="3"/>
      <c r="Q95" s="3"/>
      <c r="R95" s="3"/>
      <c r="S95" s="3"/>
      <c r="T95" s="3"/>
      <c r="U95" s="3"/>
      <c r="V95" s="3"/>
      <c r="W95" s="16"/>
      <c r="X95" s="3"/>
      <c r="Y95" s="3"/>
      <c r="Z95" s="3"/>
      <c r="AA95" s="3"/>
      <c r="AB95" s="3"/>
      <c r="AC95" s="3"/>
      <c r="AD95" s="3"/>
      <c r="AE95" s="3"/>
      <c r="AF95" s="3"/>
      <c r="AG95" s="3"/>
      <c r="AH95" s="3"/>
      <c r="AI95" s="3"/>
      <c r="AJ95" s="3"/>
      <c r="AK95" s="3"/>
      <c r="AL95" s="3"/>
    </row>
    <row r="96" ht="12.75" customHeight="1">
      <c r="A96" s="3"/>
      <c r="B96" s="3"/>
      <c r="C96" s="3"/>
      <c r="D96" s="3"/>
      <c r="E96" s="3"/>
      <c r="F96" s="3"/>
      <c r="G96" s="3"/>
      <c r="H96" s="3"/>
      <c r="I96" s="3"/>
      <c r="J96" s="3"/>
      <c r="K96" s="3"/>
      <c r="L96" s="3"/>
      <c r="M96" s="3"/>
      <c r="N96" s="3"/>
      <c r="O96" s="3"/>
      <c r="P96" s="3"/>
      <c r="Q96" s="3"/>
      <c r="R96" s="3"/>
      <c r="S96" s="3"/>
      <c r="T96" s="3"/>
      <c r="U96" s="3"/>
      <c r="V96" s="3"/>
      <c r="W96" s="16"/>
      <c r="X96" s="3"/>
      <c r="Y96" s="3"/>
      <c r="Z96" s="3"/>
      <c r="AA96" s="3"/>
      <c r="AB96" s="3"/>
      <c r="AC96" s="3"/>
      <c r="AD96" s="3"/>
      <c r="AE96" s="3"/>
      <c r="AF96" s="3"/>
      <c r="AG96" s="3"/>
      <c r="AH96" s="3"/>
      <c r="AI96" s="3"/>
      <c r="AJ96" s="3"/>
      <c r="AK96" s="3"/>
      <c r="AL96" s="3"/>
    </row>
    <row r="97" ht="12.75" customHeight="1">
      <c r="A97" s="3"/>
      <c r="B97" s="3"/>
      <c r="C97" s="3"/>
      <c r="D97" s="3"/>
      <c r="E97" s="3"/>
      <c r="F97" s="3"/>
      <c r="G97" s="3"/>
      <c r="H97" s="3"/>
      <c r="I97" s="3"/>
      <c r="J97" s="3"/>
      <c r="K97" s="3"/>
      <c r="L97" s="3"/>
      <c r="M97" s="3"/>
      <c r="N97" s="3"/>
      <c r="O97" s="3"/>
      <c r="P97" s="3"/>
      <c r="Q97" s="3"/>
      <c r="R97" s="3"/>
      <c r="S97" s="3"/>
      <c r="T97" s="3"/>
      <c r="U97" s="3"/>
      <c r="V97" s="3"/>
      <c r="W97" s="16"/>
      <c r="X97" s="3"/>
      <c r="Y97" s="3"/>
      <c r="Z97" s="3"/>
      <c r="AA97" s="3"/>
      <c r="AB97" s="3"/>
      <c r="AC97" s="3"/>
      <c r="AD97" s="3"/>
      <c r="AE97" s="3"/>
      <c r="AF97" s="3"/>
      <c r="AG97" s="3"/>
      <c r="AH97" s="3"/>
      <c r="AI97" s="3"/>
      <c r="AJ97" s="3"/>
      <c r="AK97" s="3"/>
      <c r="AL97" s="3"/>
    </row>
    <row r="98" ht="12.75" customHeight="1">
      <c r="A98" s="3"/>
      <c r="B98" s="3"/>
      <c r="C98" s="3"/>
      <c r="D98" s="3"/>
      <c r="E98" s="3"/>
      <c r="F98" s="3"/>
      <c r="G98" s="3"/>
      <c r="H98" s="3"/>
      <c r="I98" s="3"/>
      <c r="J98" s="3"/>
      <c r="K98" s="3"/>
      <c r="L98" s="3"/>
      <c r="M98" s="3"/>
      <c r="N98" s="3"/>
      <c r="O98" s="3"/>
      <c r="P98" s="3"/>
      <c r="Q98" s="3"/>
      <c r="R98" s="3"/>
      <c r="S98" s="3"/>
      <c r="T98" s="3"/>
      <c r="U98" s="3"/>
      <c r="V98" s="3"/>
      <c r="W98" s="16"/>
      <c r="X98" s="3"/>
      <c r="Y98" s="3"/>
      <c r="Z98" s="3"/>
      <c r="AA98" s="3"/>
      <c r="AB98" s="3"/>
      <c r="AC98" s="3"/>
      <c r="AD98" s="3"/>
      <c r="AE98" s="3"/>
      <c r="AF98" s="3"/>
      <c r="AG98" s="3"/>
      <c r="AH98" s="3"/>
      <c r="AI98" s="3"/>
      <c r="AJ98" s="3"/>
      <c r="AK98" s="3"/>
      <c r="AL98" s="3"/>
    </row>
    <row r="99" ht="12.75" customHeight="1">
      <c r="A99" s="3"/>
      <c r="B99" s="3"/>
      <c r="C99" s="3"/>
      <c r="D99" s="3"/>
      <c r="E99" s="3"/>
      <c r="F99" s="3"/>
      <c r="G99" s="3"/>
      <c r="H99" s="3"/>
      <c r="I99" s="3"/>
      <c r="J99" s="3"/>
      <c r="K99" s="3"/>
      <c r="L99" s="3"/>
      <c r="M99" s="3"/>
      <c r="N99" s="3"/>
      <c r="O99" s="3"/>
      <c r="P99" s="3"/>
      <c r="Q99" s="3"/>
      <c r="R99" s="3"/>
      <c r="S99" s="3"/>
      <c r="T99" s="3"/>
      <c r="U99" s="3"/>
      <c r="V99" s="3"/>
      <c r="W99" s="16"/>
      <c r="X99" s="3"/>
      <c r="Y99" s="3"/>
      <c r="Z99" s="3"/>
      <c r="AA99" s="3"/>
      <c r="AB99" s="3"/>
      <c r="AC99" s="3"/>
      <c r="AD99" s="3"/>
      <c r="AE99" s="3"/>
      <c r="AF99" s="3"/>
      <c r="AG99" s="3"/>
      <c r="AH99" s="3"/>
      <c r="AI99" s="3"/>
      <c r="AJ99" s="3"/>
      <c r="AK99" s="3"/>
      <c r="AL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16"/>
      <c r="X100" s="3"/>
      <c r="Y100" s="3"/>
      <c r="Z100" s="3"/>
      <c r="AA100" s="3"/>
      <c r="AB100" s="3"/>
      <c r="AC100" s="3"/>
      <c r="AD100" s="3"/>
      <c r="AE100" s="3"/>
      <c r="AF100" s="3"/>
      <c r="AG100" s="3"/>
      <c r="AH100" s="3"/>
      <c r="AI100" s="3"/>
      <c r="AJ100" s="3"/>
      <c r="AK100" s="3"/>
      <c r="AL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16"/>
      <c r="X101" s="3"/>
      <c r="Y101" s="3"/>
      <c r="Z101" s="3"/>
      <c r="AA101" s="3"/>
      <c r="AB101" s="3"/>
      <c r="AC101" s="3"/>
      <c r="AD101" s="3"/>
      <c r="AE101" s="3"/>
      <c r="AF101" s="3"/>
      <c r="AG101" s="3"/>
      <c r="AH101" s="3"/>
      <c r="AI101" s="3"/>
      <c r="AJ101" s="3"/>
      <c r="AK101" s="3"/>
      <c r="AL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16"/>
      <c r="X102" s="3"/>
      <c r="Y102" s="3"/>
      <c r="Z102" s="3"/>
      <c r="AA102" s="3"/>
      <c r="AB102" s="3"/>
      <c r="AC102" s="3"/>
      <c r="AD102" s="3"/>
      <c r="AE102" s="3"/>
      <c r="AF102" s="3"/>
      <c r="AG102" s="3"/>
      <c r="AH102" s="3"/>
      <c r="AI102" s="3"/>
      <c r="AJ102" s="3"/>
      <c r="AK102" s="3"/>
      <c r="AL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16"/>
      <c r="X103" s="3"/>
      <c r="Y103" s="3"/>
      <c r="Z103" s="3"/>
      <c r="AA103" s="3"/>
      <c r="AB103" s="3"/>
      <c r="AC103" s="3"/>
      <c r="AD103" s="3"/>
      <c r="AE103" s="3"/>
      <c r="AF103" s="3"/>
      <c r="AG103" s="3"/>
      <c r="AH103" s="3"/>
      <c r="AI103" s="3"/>
      <c r="AJ103" s="3"/>
      <c r="AK103" s="3"/>
      <c r="AL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16"/>
      <c r="X104" s="3"/>
      <c r="Y104" s="3"/>
      <c r="Z104" s="3"/>
      <c r="AA104" s="3"/>
      <c r="AB104" s="3"/>
      <c r="AC104" s="3"/>
      <c r="AD104" s="3"/>
      <c r="AE104" s="3"/>
      <c r="AF104" s="3"/>
      <c r="AG104" s="3"/>
      <c r="AH104" s="3"/>
      <c r="AI104" s="3"/>
      <c r="AJ104" s="3"/>
      <c r="AK104" s="3"/>
      <c r="AL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16"/>
      <c r="X105" s="3"/>
      <c r="Y105" s="3"/>
      <c r="Z105" s="3"/>
      <c r="AA105" s="3"/>
      <c r="AB105" s="3"/>
      <c r="AC105" s="3"/>
      <c r="AD105" s="3"/>
      <c r="AE105" s="3"/>
      <c r="AF105" s="3"/>
      <c r="AG105" s="3"/>
      <c r="AH105" s="3"/>
      <c r="AI105" s="3"/>
      <c r="AJ105" s="3"/>
      <c r="AK105" s="3"/>
      <c r="AL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16"/>
      <c r="X106" s="3"/>
      <c r="Y106" s="3"/>
      <c r="Z106" s="3"/>
      <c r="AA106" s="3"/>
      <c r="AB106" s="3"/>
      <c r="AC106" s="3"/>
      <c r="AD106" s="3"/>
      <c r="AE106" s="3"/>
      <c r="AF106" s="3"/>
      <c r="AG106" s="3"/>
      <c r="AH106" s="3"/>
      <c r="AI106" s="3"/>
      <c r="AJ106" s="3"/>
      <c r="AK106" s="3"/>
      <c r="AL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16"/>
      <c r="X107" s="3"/>
      <c r="Y107" s="3"/>
      <c r="Z107" s="3"/>
      <c r="AA107" s="3"/>
      <c r="AB107" s="3"/>
      <c r="AC107" s="3"/>
      <c r="AD107" s="3"/>
      <c r="AE107" s="3"/>
      <c r="AF107" s="3"/>
      <c r="AG107" s="3"/>
      <c r="AH107" s="3"/>
      <c r="AI107" s="3"/>
      <c r="AJ107" s="3"/>
      <c r="AK107" s="3"/>
      <c r="AL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16"/>
      <c r="X108" s="3"/>
      <c r="Y108" s="3"/>
      <c r="Z108" s="3"/>
      <c r="AA108" s="3"/>
      <c r="AB108" s="3"/>
      <c r="AC108" s="3"/>
      <c r="AD108" s="3"/>
      <c r="AE108" s="3"/>
      <c r="AF108" s="3"/>
      <c r="AG108" s="3"/>
      <c r="AH108" s="3"/>
      <c r="AI108" s="3"/>
      <c r="AJ108" s="3"/>
      <c r="AK108" s="3"/>
      <c r="AL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16"/>
      <c r="X109" s="3"/>
      <c r="Y109" s="3"/>
      <c r="Z109" s="3"/>
      <c r="AA109" s="3"/>
      <c r="AB109" s="3"/>
      <c r="AC109" s="3"/>
      <c r="AD109" s="3"/>
      <c r="AE109" s="3"/>
      <c r="AF109" s="3"/>
      <c r="AG109" s="3"/>
      <c r="AH109" s="3"/>
      <c r="AI109" s="3"/>
      <c r="AJ109" s="3"/>
      <c r="AK109" s="3"/>
      <c r="AL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16"/>
      <c r="X110" s="3"/>
      <c r="Y110" s="3"/>
      <c r="Z110" s="3"/>
      <c r="AA110" s="3"/>
      <c r="AB110" s="3"/>
      <c r="AC110" s="3"/>
      <c r="AD110" s="3"/>
      <c r="AE110" s="3"/>
      <c r="AF110" s="3"/>
      <c r="AG110" s="3"/>
      <c r="AH110" s="3"/>
      <c r="AI110" s="3"/>
      <c r="AJ110" s="3"/>
      <c r="AK110" s="3"/>
      <c r="AL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16"/>
      <c r="X111" s="3"/>
      <c r="Y111" s="3"/>
      <c r="Z111" s="3"/>
      <c r="AA111" s="3"/>
      <c r="AB111" s="3"/>
      <c r="AC111" s="3"/>
      <c r="AD111" s="3"/>
      <c r="AE111" s="3"/>
      <c r="AF111" s="3"/>
      <c r="AG111" s="3"/>
      <c r="AH111" s="3"/>
      <c r="AI111" s="3"/>
      <c r="AJ111" s="3"/>
      <c r="AK111" s="3"/>
      <c r="AL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16"/>
      <c r="X112" s="3"/>
      <c r="Y112" s="3"/>
      <c r="Z112" s="3"/>
      <c r="AA112" s="3"/>
      <c r="AB112" s="3"/>
      <c r="AC112" s="3"/>
      <c r="AD112" s="3"/>
      <c r="AE112" s="3"/>
      <c r="AF112" s="3"/>
      <c r="AG112" s="3"/>
      <c r="AH112" s="3"/>
      <c r="AI112" s="3"/>
      <c r="AJ112" s="3"/>
      <c r="AK112" s="3"/>
      <c r="AL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16"/>
      <c r="X113" s="3"/>
      <c r="Y113" s="3"/>
      <c r="Z113" s="3"/>
      <c r="AA113" s="3"/>
      <c r="AB113" s="3"/>
      <c r="AC113" s="3"/>
      <c r="AD113" s="3"/>
      <c r="AE113" s="3"/>
      <c r="AF113" s="3"/>
      <c r="AG113" s="3"/>
      <c r="AH113" s="3"/>
      <c r="AI113" s="3"/>
      <c r="AJ113" s="3"/>
      <c r="AK113" s="3"/>
      <c r="AL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16"/>
      <c r="X114" s="3"/>
      <c r="Y114" s="3"/>
      <c r="Z114" s="3"/>
      <c r="AA114" s="3"/>
      <c r="AB114" s="3"/>
      <c r="AC114" s="3"/>
      <c r="AD114" s="3"/>
      <c r="AE114" s="3"/>
      <c r="AF114" s="3"/>
      <c r="AG114" s="3"/>
      <c r="AH114" s="3"/>
      <c r="AI114" s="3"/>
      <c r="AJ114" s="3"/>
      <c r="AK114" s="3"/>
      <c r="AL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16"/>
      <c r="X115" s="3"/>
      <c r="Y115" s="3"/>
      <c r="Z115" s="3"/>
      <c r="AA115" s="3"/>
      <c r="AB115" s="3"/>
      <c r="AC115" s="3"/>
      <c r="AD115" s="3"/>
      <c r="AE115" s="3"/>
      <c r="AF115" s="3"/>
      <c r="AG115" s="3"/>
      <c r="AH115" s="3"/>
      <c r="AI115" s="3"/>
      <c r="AJ115" s="3"/>
      <c r="AK115" s="3"/>
      <c r="AL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16"/>
      <c r="X116" s="3"/>
      <c r="Y116" s="3"/>
      <c r="Z116" s="3"/>
      <c r="AA116" s="3"/>
      <c r="AB116" s="3"/>
      <c r="AC116" s="3"/>
      <c r="AD116" s="3"/>
      <c r="AE116" s="3"/>
      <c r="AF116" s="3"/>
      <c r="AG116" s="3"/>
      <c r="AH116" s="3"/>
      <c r="AI116" s="3"/>
      <c r="AJ116" s="3"/>
      <c r="AK116" s="3"/>
      <c r="AL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16"/>
      <c r="X117" s="3"/>
      <c r="Y117" s="3"/>
      <c r="Z117" s="3"/>
      <c r="AA117" s="3"/>
      <c r="AB117" s="3"/>
      <c r="AC117" s="3"/>
      <c r="AD117" s="3"/>
      <c r="AE117" s="3"/>
      <c r="AF117" s="3"/>
      <c r="AG117" s="3"/>
      <c r="AH117" s="3"/>
      <c r="AI117" s="3"/>
      <c r="AJ117" s="3"/>
      <c r="AK117" s="3"/>
      <c r="AL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16"/>
      <c r="X118" s="3"/>
      <c r="Y118" s="3"/>
      <c r="Z118" s="3"/>
      <c r="AA118" s="3"/>
      <c r="AB118" s="3"/>
      <c r="AC118" s="3"/>
      <c r="AD118" s="3"/>
      <c r="AE118" s="3"/>
      <c r="AF118" s="3"/>
      <c r="AG118" s="3"/>
      <c r="AH118" s="3"/>
      <c r="AI118" s="3"/>
      <c r="AJ118" s="3"/>
      <c r="AK118" s="3"/>
      <c r="AL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16"/>
      <c r="X119" s="3"/>
      <c r="Y119" s="3"/>
      <c r="Z119" s="3"/>
      <c r="AA119" s="3"/>
      <c r="AB119" s="3"/>
      <c r="AC119" s="3"/>
      <c r="AD119" s="3"/>
      <c r="AE119" s="3"/>
      <c r="AF119" s="3"/>
      <c r="AG119" s="3"/>
      <c r="AH119" s="3"/>
      <c r="AI119" s="3"/>
      <c r="AJ119" s="3"/>
      <c r="AK119" s="3"/>
      <c r="AL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16"/>
      <c r="X120" s="3"/>
      <c r="Y120" s="3"/>
      <c r="Z120" s="3"/>
      <c r="AA120" s="3"/>
      <c r="AB120" s="3"/>
      <c r="AC120" s="3"/>
      <c r="AD120" s="3"/>
      <c r="AE120" s="3"/>
      <c r="AF120" s="3"/>
      <c r="AG120" s="3"/>
      <c r="AH120" s="3"/>
      <c r="AI120" s="3"/>
      <c r="AJ120" s="3"/>
      <c r="AK120" s="3"/>
      <c r="AL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16"/>
      <c r="X121" s="3"/>
      <c r="Y121" s="3"/>
      <c r="Z121" s="3"/>
      <c r="AA121" s="3"/>
      <c r="AB121" s="3"/>
      <c r="AC121" s="3"/>
      <c r="AD121" s="3"/>
      <c r="AE121" s="3"/>
      <c r="AF121" s="3"/>
      <c r="AG121" s="3"/>
      <c r="AH121" s="3"/>
      <c r="AI121" s="3"/>
      <c r="AJ121" s="3"/>
      <c r="AK121" s="3"/>
      <c r="AL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16"/>
      <c r="X122" s="3"/>
      <c r="Y122" s="3"/>
      <c r="Z122" s="3"/>
      <c r="AA122" s="3"/>
      <c r="AB122" s="3"/>
      <c r="AC122" s="3"/>
      <c r="AD122" s="3"/>
      <c r="AE122" s="3"/>
      <c r="AF122" s="3"/>
      <c r="AG122" s="3"/>
      <c r="AH122" s="3"/>
      <c r="AI122" s="3"/>
      <c r="AJ122" s="3"/>
      <c r="AK122" s="3"/>
      <c r="AL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16"/>
      <c r="X123" s="3"/>
      <c r="Y123" s="3"/>
      <c r="Z123" s="3"/>
      <c r="AA123" s="3"/>
      <c r="AB123" s="3"/>
      <c r="AC123" s="3"/>
      <c r="AD123" s="3"/>
      <c r="AE123" s="3"/>
      <c r="AF123" s="3"/>
      <c r="AG123" s="3"/>
      <c r="AH123" s="3"/>
      <c r="AI123" s="3"/>
      <c r="AJ123" s="3"/>
      <c r="AK123" s="3"/>
      <c r="AL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16"/>
      <c r="X124" s="3"/>
      <c r="Y124" s="3"/>
      <c r="Z124" s="3"/>
      <c r="AA124" s="3"/>
      <c r="AB124" s="3"/>
      <c r="AC124" s="3"/>
      <c r="AD124" s="3"/>
      <c r="AE124" s="3"/>
      <c r="AF124" s="3"/>
      <c r="AG124" s="3"/>
      <c r="AH124" s="3"/>
      <c r="AI124" s="3"/>
      <c r="AJ124" s="3"/>
      <c r="AK124" s="3"/>
      <c r="AL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16"/>
      <c r="X125" s="3"/>
      <c r="Y125" s="3"/>
      <c r="Z125" s="3"/>
      <c r="AA125" s="3"/>
      <c r="AB125" s="3"/>
      <c r="AC125" s="3"/>
      <c r="AD125" s="3"/>
      <c r="AE125" s="3"/>
      <c r="AF125" s="3"/>
      <c r="AG125" s="3"/>
      <c r="AH125" s="3"/>
      <c r="AI125" s="3"/>
      <c r="AJ125" s="3"/>
      <c r="AK125" s="3"/>
      <c r="AL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16"/>
      <c r="X126" s="3"/>
      <c r="Y126" s="3"/>
      <c r="Z126" s="3"/>
      <c r="AA126" s="3"/>
      <c r="AB126" s="3"/>
      <c r="AC126" s="3"/>
      <c r="AD126" s="3"/>
      <c r="AE126" s="3"/>
      <c r="AF126" s="3"/>
      <c r="AG126" s="3"/>
      <c r="AH126" s="3"/>
      <c r="AI126" s="3"/>
      <c r="AJ126" s="3"/>
      <c r="AK126" s="3"/>
      <c r="AL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16"/>
      <c r="X127" s="3"/>
      <c r="Y127" s="3"/>
      <c r="Z127" s="3"/>
      <c r="AA127" s="3"/>
      <c r="AB127" s="3"/>
      <c r="AC127" s="3"/>
      <c r="AD127" s="3"/>
      <c r="AE127" s="3"/>
      <c r="AF127" s="3"/>
      <c r="AG127" s="3"/>
      <c r="AH127" s="3"/>
      <c r="AI127" s="3"/>
      <c r="AJ127" s="3"/>
      <c r="AK127" s="3"/>
      <c r="AL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16"/>
      <c r="X128" s="3"/>
      <c r="Y128" s="3"/>
      <c r="Z128" s="3"/>
      <c r="AA128" s="3"/>
      <c r="AB128" s="3"/>
      <c r="AC128" s="3"/>
      <c r="AD128" s="3"/>
      <c r="AE128" s="3"/>
      <c r="AF128" s="3"/>
      <c r="AG128" s="3"/>
      <c r="AH128" s="3"/>
      <c r="AI128" s="3"/>
      <c r="AJ128" s="3"/>
      <c r="AK128" s="3"/>
      <c r="AL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16"/>
      <c r="X129" s="3"/>
      <c r="Y129" s="3"/>
      <c r="Z129" s="3"/>
      <c r="AA129" s="3"/>
      <c r="AB129" s="3"/>
      <c r="AC129" s="3"/>
      <c r="AD129" s="3"/>
      <c r="AE129" s="3"/>
      <c r="AF129" s="3"/>
      <c r="AG129" s="3"/>
      <c r="AH129" s="3"/>
      <c r="AI129" s="3"/>
      <c r="AJ129" s="3"/>
      <c r="AK129" s="3"/>
      <c r="AL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16"/>
      <c r="X130" s="3"/>
      <c r="Y130" s="3"/>
      <c r="Z130" s="3"/>
      <c r="AA130" s="3"/>
      <c r="AB130" s="3"/>
      <c r="AC130" s="3"/>
      <c r="AD130" s="3"/>
      <c r="AE130" s="3"/>
      <c r="AF130" s="3"/>
      <c r="AG130" s="3"/>
      <c r="AH130" s="3"/>
      <c r="AI130" s="3"/>
      <c r="AJ130" s="3"/>
      <c r="AK130" s="3"/>
      <c r="AL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16"/>
      <c r="X131" s="3"/>
      <c r="Y131" s="3"/>
      <c r="Z131" s="3"/>
      <c r="AA131" s="3"/>
      <c r="AB131" s="3"/>
      <c r="AC131" s="3"/>
      <c r="AD131" s="3"/>
      <c r="AE131" s="3"/>
      <c r="AF131" s="3"/>
      <c r="AG131" s="3"/>
      <c r="AH131" s="3"/>
      <c r="AI131" s="3"/>
      <c r="AJ131" s="3"/>
      <c r="AK131" s="3"/>
      <c r="AL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16"/>
      <c r="X132" s="3"/>
      <c r="Y132" s="3"/>
      <c r="Z132" s="3"/>
      <c r="AA132" s="3"/>
      <c r="AB132" s="3"/>
      <c r="AC132" s="3"/>
      <c r="AD132" s="3"/>
      <c r="AE132" s="3"/>
      <c r="AF132" s="3"/>
      <c r="AG132" s="3"/>
      <c r="AH132" s="3"/>
      <c r="AI132" s="3"/>
      <c r="AJ132" s="3"/>
      <c r="AK132" s="3"/>
      <c r="AL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16"/>
      <c r="X133" s="3"/>
      <c r="Y133" s="3"/>
      <c r="Z133" s="3"/>
      <c r="AA133" s="3"/>
      <c r="AB133" s="3"/>
      <c r="AC133" s="3"/>
      <c r="AD133" s="3"/>
      <c r="AE133" s="3"/>
      <c r="AF133" s="3"/>
      <c r="AG133" s="3"/>
      <c r="AH133" s="3"/>
      <c r="AI133" s="3"/>
      <c r="AJ133" s="3"/>
      <c r="AK133" s="3"/>
      <c r="AL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16"/>
      <c r="X134" s="3"/>
      <c r="Y134" s="3"/>
      <c r="Z134" s="3"/>
      <c r="AA134" s="3"/>
      <c r="AB134" s="3"/>
      <c r="AC134" s="3"/>
      <c r="AD134" s="3"/>
      <c r="AE134" s="3"/>
      <c r="AF134" s="3"/>
      <c r="AG134" s="3"/>
      <c r="AH134" s="3"/>
      <c r="AI134" s="3"/>
      <c r="AJ134" s="3"/>
      <c r="AK134" s="3"/>
      <c r="AL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16"/>
      <c r="X135" s="3"/>
      <c r="Y135" s="3"/>
      <c r="Z135" s="3"/>
      <c r="AA135" s="3"/>
      <c r="AB135" s="3"/>
      <c r="AC135" s="3"/>
      <c r="AD135" s="3"/>
      <c r="AE135" s="3"/>
      <c r="AF135" s="3"/>
      <c r="AG135" s="3"/>
      <c r="AH135" s="3"/>
      <c r="AI135" s="3"/>
      <c r="AJ135" s="3"/>
      <c r="AK135" s="3"/>
      <c r="AL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16"/>
      <c r="X136" s="3"/>
      <c r="Y136" s="3"/>
      <c r="Z136" s="3"/>
      <c r="AA136" s="3"/>
      <c r="AB136" s="3"/>
      <c r="AC136" s="3"/>
      <c r="AD136" s="3"/>
      <c r="AE136" s="3"/>
      <c r="AF136" s="3"/>
      <c r="AG136" s="3"/>
      <c r="AH136" s="3"/>
      <c r="AI136" s="3"/>
      <c r="AJ136" s="3"/>
      <c r="AK136" s="3"/>
      <c r="AL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16"/>
      <c r="X137" s="3"/>
      <c r="Y137" s="3"/>
      <c r="Z137" s="3"/>
      <c r="AA137" s="3"/>
      <c r="AB137" s="3"/>
      <c r="AC137" s="3"/>
      <c r="AD137" s="3"/>
      <c r="AE137" s="3"/>
      <c r="AF137" s="3"/>
      <c r="AG137" s="3"/>
      <c r="AH137" s="3"/>
      <c r="AI137" s="3"/>
      <c r="AJ137" s="3"/>
      <c r="AK137" s="3"/>
      <c r="AL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16"/>
      <c r="X138" s="3"/>
      <c r="Y138" s="3"/>
      <c r="Z138" s="3"/>
      <c r="AA138" s="3"/>
      <c r="AB138" s="3"/>
      <c r="AC138" s="3"/>
      <c r="AD138" s="3"/>
      <c r="AE138" s="3"/>
      <c r="AF138" s="3"/>
      <c r="AG138" s="3"/>
      <c r="AH138" s="3"/>
      <c r="AI138" s="3"/>
      <c r="AJ138" s="3"/>
      <c r="AK138" s="3"/>
      <c r="AL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16"/>
      <c r="X139" s="3"/>
      <c r="Y139" s="3"/>
      <c r="Z139" s="3"/>
      <c r="AA139" s="3"/>
      <c r="AB139" s="3"/>
      <c r="AC139" s="3"/>
      <c r="AD139" s="3"/>
      <c r="AE139" s="3"/>
      <c r="AF139" s="3"/>
      <c r="AG139" s="3"/>
      <c r="AH139" s="3"/>
      <c r="AI139" s="3"/>
      <c r="AJ139" s="3"/>
      <c r="AK139" s="3"/>
      <c r="AL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16"/>
      <c r="X140" s="3"/>
      <c r="Y140" s="3"/>
      <c r="Z140" s="3"/>
      <c r="AA140" s="3"/>
      <c r="AB140" s="3"/>
      <c r="AC140" s="3"/>
      <c r="AD140" s="3"/>
      <c r="AE140" s="3"/>
      <c r="AF140" s="3"/>
      <c r="AG140" s="3"/>
      <c r="AH140" s="3"/>
      <c r="AI140" s="3"/>
      <c r="AJ140" s="3"/>
      <c r="AK140" s="3"/>
      <c r="AL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16"/>
      <c r="X141" s="3"/>
      <c r="Y141" s="3"/>
      <c r="Z141" s="3"/>
      <c r="AA141" s="3"/>
      <c r="AB141" s="3"/>
      <c r="AC141" s="3"/>
      <c r="AD141" s="3"/>
      <c r="AE141" s="3"/>
      <c r="AF141" s="3"/>
      <c r="AG141" s="3"/>
      <c r="AH141" s="3"/>
      <c r="AI141" s="3"/>
      <c r="AJ141" s="3"/>
      <c r="AK141" s="3"/>
      <c r="AL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16"/>
      <c r="X142" s="3"/>
      <c r="Y142" s="3"/>
      <c r="Z142" s="3"/>
      <c r="AA142" s="3"/>
      <c r="AB142" s="3"/>
      <c r="AC142" s="3"/>
      <c r="AD142" s="3"/>
      <c r="AE142" s="3"/>
      <c r="AF142" s="3"/>
      <c r="AG142" s="3"/>
      <c r="AH142" s="3"/>
      <c r="AI142" s="3"/>
      <c r="AJ142" s="3"/>
      <c r="AK142" s="3"/>
      <c r="AL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16"/>
      <c r="X143" s="3"/>
      <c r="Y143" s="3"/>
      <c r="Z143" s="3"/>
      <c r="AA143" s="3"/>
      <c r="AB143" s="3"/>
      <c r="AC143" s="3"/>
      <c r="AD143" s="3"/>
      <c r="AE143" s="3"/>
      <c r="AF143" s="3"/>
      <c r="AG143" s="3"/>
      <c r="AH143" s="3"/>
      <c r="AI143" s="3"/>
      <c r="AJ143" s="3"/>
      <c r="AK143" s="3"/>
      <c r="AL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16"/>
      <c r="X144" s="3"/>
      <c r="Y144" s="3"/>
      <c r="Z144" s="3"/>
      <c r="AA144" s="3"/>
      <c r="AB144" s="3"/>
      <c r="AC144" s="3"/>
      <c r="AD144" s="3"/>
      <c r="AE144" s="3"/>
      <c r="AF144" s="3"/>
      <c r="AG144" s="3"/>
      <c r="AH144" s="3"/>
      <c r="AI144" s="3"/>
      <c r="AJ144" s="3"/>
      <c r="AK144" s="3"/>
      <c r="AL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16"/>
      <c r="X145" s="3"/>
      <c r="Y145" s="3"/>
      <c r="Z145" s="3"/>
      <c r="AA145" s="3"/>
      <c r="AB145" s="3"/>
      <c r="AC145" s="3"/>
      <c r="AD145" s="3"/>
      <c r="AE145" s="3"/>
      <c r="AF145" s="3"/>
      <c r="AG145" s="3"/>
      <c r="AH145" s="3"/>
      <c r="AI145" s="3"/>
      <c r="AJ145" s="3"/>
      <c r="AK145" s="3"/>
      <c r="AL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16"/>
      <c r="X146" s="3"/>
      <c r="Y146" s="3"/>
      <c r="Z146" s="3"/>
      <c r="AA146" s="3"/>
      <c r="AB146" s="3"/>
      <c r="AC146" s="3"/>
      <c r="AD146" s="3"/>
      <c r="AE146" s="3"/>
      <c r="AF146" s="3"/>
      <c r="AG146" s="3"/>
      <c r="AH146" s="3"/>
      <c r="AI146" s="3"/>
      <c r="AJ146" s="3"/>
      <c r="AK146" s="3"/>
      <c r="AL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16"/>
      <c r="X147" s="3"/>
      <c r="Y147" s="3"/>
      <c r="Z147" s="3"/>
      <c r="AA147" s="3"/>
      <c r="AB147" s="3"/>
      <c r="AC147" s="3"/>
      <c r="AD147" s="3"/>
      <c r="AE147" s="3"/>
      <c r="AF147" s="3"/>
      <c r="AG147" s="3"/>
      <c r="AH147" s="3"/>
      <c r="AI147" s="3"/>
      <c r="AJ147" s="3"/>
      <c r="AK147" s="3"/>
      <c r="AL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16"/>
      <c r="X148" s="3"/>
      <c r="Y148" s="3"/>
      <c r="Z148" s="3"/>
      <c r="AA148" s="3"/>
      <c r="AB148" s="3"/>
      <c r="AC148" s="3"/>
      <c r="AD148" s="3"/>
      <c r="AE148" s="3"/>
      <c r="AF148" s="3"/>
      <c r="AG148" s="3"/>
      <c r="AH148" s="3"/>
      <c r="AI148" s="3"/>
      <c r="AJ148" s="3"/>
      <c r="AK148" s="3"/>
      <c r="AL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16"/>
      <c r="X149" s="3"/>
      <c r="Y149" s="3"/>
      <c r="Z149" s="3"/>
      <c r="AA149" s="3"/>
      <c r="AB149" s="3"/>
      <c r="AC149" s="3"/>
      <c r="AD149" s="3"/>
      <c r="AE149" s="3"/>
      <c r="AF149" s="3"/>
      <c r="AG149" s="3"/>
      <c r="AH149" s="3"/>
      <c r="AI149" s="3"/>
      <c r="AJ149" s="3"/>
      <c r="AK149" s="3"/>
      <c r="AL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16"/>
      <c r="X150" s="3"/>
      <c r="Y150" s="3"/>
      <c r="Z150" s="3"/>
      <c r="AA150" s="3"/>
      <c r="AB150" s="3"/>
      <c r="AC150" s="3"/>
      <c r="AD150" s="3"/>
      <c r="AE150" s="3"/>
      <c r="AF150" s="3"/>
      <c r="AG150" s="3"/>
      <c r="AH150" s="3"/>
      <c r="AI150" s="3"/>
      <c r="AJ150" s="3"/>
      <c r="AK150" s="3"/>
      <c r="AL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16"/>
      <c r="X151" s="3"/>
      <c r="Y151" s="3"/>
      <c r="Z151" s="3"/>
      <c r="AA151" s="3"/>
      <c r="AB151" s="3"/>
      <c r="AC151" s="3"/>
      <c r="AD151" s="3"/>
      <c r="AE151" s="3"/>
      <c r="AF151" s="3"/>
      <c r="AG151" s="3"/>
      <c r="AH151" s="3"/>
      <c r="AI151" s="3"/>
      <c r="AJ151" s="3"/>
      <c r="AK151" s="3"/>
      <c r="AL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16"/>
      <c r="X152" s="3"/>
      <c r="Y152" s="3"/>
      <c r="Z152" s="3"/>
      <c r="AA152" s="3"/>
      <c r="AB152" s="3"/>
      <c r="AC152" s="3"/>
      <c r="AD152" s="3"/>
      <c r="AE152" s="3"/>
      <c r="AF152" s="3"/>
      <c r="AG152" s="3"/>
      <c r="AH152" s="3"/>
      <c r="AI152" s="3"/>
      <c r="AJ152" s="3"/>
      <c r="AK152" s="3"/>
      <c r="AL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16"/>
      <c r="X153" s="3"/>
      <c r="Y153" s="3"/>
      <c r="Z153" s="3"/>
      <c r="AA153" s="3"/>
      <c r="AB153" s="3"/>
      <c r="AC153" s="3"/>
      <c r="AD153" s="3"/>
      <c r="AE153" s="3"/>
      <c r="AF153" s="3"/>
      <c r="AG153" s="3"/>
      <c r="AH153" s="3"/>
      <c r="AI153" s="3"/>
      <c r="AJ153" s="3"/>
      <c r="AK153" s="3"/>
      <c r="AL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16"/>
      <c r="X154" s="3"/>
      <c r="Y154" s="3"/>
      <c r="Z154" s="3"/>
      <c r="AA154" s="3"/>
      <c r="AB154" s="3"/>
      <c r="AC154" s="3"/>
      <c r="AD154" s="3"/>
      <c r="AE154" s="3"/>
      <c r="AF154" s="3"/>
      <c r="AG154" s="3"/>
      <c r="AH154" s="3"/>
      <c r="AI154" s="3"/>
      <c r="AJ154" s="3"/>
      <c r="AK154" s="3"/>
      <c r="AL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16"/>
      <c r="X155" s="3"/>
      <c r="Y155" s="3"/>
      <c r="Z155" s="3"/>
      <c r="AA155" s="3"/>
      <c r="AB155" s="3"/>
      <c r="AC155" s="3"/>
      <c r="AD155" s="3"/>
      <c r="AE155" s="3"/>
      <c r="AF155" s="3"/>
      <c r="AG155" s="3"/>
      <c r="AH155" s="3"/>
      <c r="AI155" s="3"/>
      <c r="AJ155" s="3"/>
      <c r="AK155" s="3"/>
      <c r="AL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16"/>
      <c r="X156" s="3"/>
      <c r="Y156" s="3"/>
      <c r="Z156" s="3"/>
      <c r="AA156" s="3"/>
      <c r="AB156" s="3"/>
      <c r="AC156" s="3"/>
      <c r="AD156" s="3"/>
      <c r="AE156" s="3"/>
      <c r="AF156" s="3"/>
      <c r="AG156" s="3"/>
      <c r="AH156" s="3"/>
      <c r="AI156" s="3"/>
      <c r="AJ156" s="3"/>
      <c r="AK156" s="3"/>
      <c r="AL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16"/>
      <c r="X157" s="3"/>
      <c r="Y157" s="3"/>
      <c r="Z157" s="3"/>
      <c r="AA157" s="3"/>
      <c r="AB157" s="3"/>
      <c r="AC157" s="3"/>
      <c r="AD157" s="3"/>
      <c r="AE157" s="3"/>
      <c r="AF157" s="3"/>
      <c r="AG157" s="3"/>
      <c r="AH157" s="3"/>
      <c r="AI157" s="3"/>
      <c r="AJ157" s="3"/>
      <c r="AK157" s="3"/>
      <c r="AL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16"/>
      <c r="X158" s="3"/>
      <c r="Y158" s="3"/>
      <c r="Z158" s="3"/>
      <c r="AA158" s="3"/>
      <c r="AB158" s="3"/>
      <c r="AC158" s="3"/>
      <c r="AD158" s="3"/>
      <c r="AE158" s="3"/>
      <c r="AF158" s="3"/>
      <c r="AG158" s="3"/>
      <c r="AH158" s="3"/>
      <c r="AI158" s="3"/>
      <c r="AJ158" s="3"/>
      <c r="AK158" s="3"/>
      <c r="AL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16"/>
      <c r="X159" s="3"/>
      <c r="Y159" s="3"/>
      <c r="Z159" s="3"/>
      <c r="AA159" s="3"/>
      <c r="AB159" s="3"/>
      <c r="AC159" s="3"/>
      <c r="AD159" s="3"/>
      <c r="AE159" s="3"/>
      <c r="AF159" s="3"/>
      <c r="AG159" s="3"/>
      <c r="AH159" s="3"/>
      <c r="AI159" s="3"/>
      <c r="AJ159" s="3"/>
      <c r="AK159" s="3"/>
      <c r="AL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16"/>
      <c r="X160" s="3"/>
      <c r="Y160" s="3"/>
      <c r="Z160" s="3"/>
      <c r="AA160" s="3"/>
      <c r="AB160" s="3"/>
      <c r="AC160" s="3"/>
      <c r="AD160" s="3"/>
      <c r="AE160" s="3"/>
      <c r="AF160" s="3"/>
      <c r="AG160" s="3"/>
      <c r="AH160" s="3"/>
      <c r="AI160" s="3"/>
      <c r="AJ160" s="3"/>
      <c r="AK160" s="3"/>
      <c r="AL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16"/>
      <c r="X161" s="3"/>
      <c r="Y161" s="3"/>
      <c r="Z161" s="3"/>
      <c r="AA161" s="3"/>
      <c r="AB161" s="3"/>
      <c r="AC161" s="3"/>
      <c r="AD161" s="3"/>
      <c r="AE161" s="3"/>
      <c r="AF161" s="3"/>
      <c r="AG161" s="3"/>
      <c r="AH161" s="3"/>
      <c r="AI161" s="3"/>
      <c r="AJ161" s="3"/>
      <c r="AK161" s="3"/>
      <c r="AL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16"/>
      <c r="X162" s="3"/>
      <c r="Y162" s="3"/>
      <c r="Z162" s="3"/>
      <c r="AA162" s="3"/>
      <c r="AB162" s="3"/>
      <c r="AC162" s="3"/>
      <c r="AD162" s="3"/>
      <c r="AE162" s="3"/>
      <c r="AF162" s="3"/>
      <c r="AG162" s="3"/>
      <c r="AH162" s="3"/>
      <c r="AI162" s="3"/>
      <c r="AJ162" s="3"/>
      <c r="AK162" s="3"/>
      <c r="AL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16"/>
      <c r="X163" s="3"/>
      <c r="Y163" s="3"/>
      <c r="Z163" s="3"/>
      <c r="AA163" s="3"/>
      <c r="AB163" s="3"/>
      <c r="AC163" s="3"/>
      <c r="AD163" s="3"/>
      <c r="AE163" s="3"/>
      <c r="AF163" s="3"/>
      <c r="AG163" s="3"/>
      <c r="AH163" s="3"/>
      <c r="AI163" s="3"/>
      <c r="AJ163" s="3"/>
      <c r="AK163" s="3"/>
      <c r="AL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16"/>
      <c r="X164" s="3"/>
      <c r="Y164" s="3"/>
      <c r="Z164" s="3"/>
      <c r="AA164" s="3"/>
      <c r="AB164" s="3"/>
      <c r="AC164" s="3"/>
      <c r="AD164" s="3"/>
      <c r="AE164" s="3"/>
      <c r="AF164" s="3"/>
      <c r="AG164" s="3"/>
      <c r="AH164" s="3"/>
      <c r="AI164" s="3"/>
      <c r="AJ164" s="3"/>
      <c r="AK164" s="3"/>
      <c r="AL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16"/>
      <c r="X165" s="3"/>
      <c r="Y165" s="3"/>
      <c r="Z165" s="3"/>
      <c r="AA165" s="3"/>
      <c r="AB165" s="3"/>
      <c r="AC165" s="3"/>
      <c r="AD165" s="3"/>
      <c r="AE165" s="3"/>
      <c r="AF165" s="3"/>
      <c r="AG165" s="3"/>
      <c r="AH165" s="3"/>
      <c r="AI165" s="3"/>
      <c r="AJ165" s="3"/>
      <c r="AK165" s="3"/>
      <c r="AL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16"/>
      <c r="X166" s="3"/>
      <c r="Y166" s="3"/>
      <c r="Z166" s="3"/>
      <c r="AA166" s="3"/>
      <c r="AB166" s="3"/>
      <c r="AC166" s="3"/>
      <c r="AD166" s="3"/>
      <c r="AE166" s="3"/>
      <c r="AF166" s="3"/>
      <c r="AG166" s="3"/>
      <c r="AH166" s="3"/>
      <c r="AI166" s="3"/>
      <c r="AJ166" s="3"/>
      <c r="AK166" s="3"/>
      <c r="AL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16"/>
      <c r="X167" s="3"/>
      <c r="Y167" s="3"/>
      <c r="Z167" s="3"/>
      <c r="AA167" s="3"/>
      <c r="AB167" s="3"/>
      <c r="AC167" s="3"/>
      <c r="AD167" s="3"/>
      <c r="AE167" s="3"/>
      <c r="AF167" s="3"/>
      <c r="AG167" s="3"/>
      <c r="AH167" s="3"/>
      <c r="AI167" s="3"/>
      <c r="AJ167" s="3"/>
      <c r="AK167" s="3"/>
      <c r="AL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16"/>
      <c r="X168" s="3"/>
      <c r="Y168" s="3"/>
      <c r="Z168" s="3"/>
      <c r="AA168" s="3"/>
      <c r="AB168" s="3"/>
      <c r="AC168" s="3"/>
      <c r="AD168" s="3"/>
      <c r="AE168" s="3"/>
      <c r="AF168" s="3"/>
      <c r="AG168" s="3"/>
      <c r="AH168" s="3"/>
      <c r="AI168" s="3"/>
      <c r="AJ168" s="3"/>
      <c r="AK168" s="3"/>
      <c r="AL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16"/>
      <c r="X169" s="3"/>
      <c r="Y169" s="3"/>
      <c r="Z169" s="3"/>
      <c r="AA169" s="3"/>
      <c r="AB169" s="3"/>
      <c r="AC169" s="3"/>
      <c r="AD169" s="3"/>
      <c r="AE169" s="3"/>
      <c r="AF169" s="3"/>
      <c r="AG169" s="3"/>
      <c r="AH169" s="3"/>
      <c r="AI169" s="3"/>
      <c r="AJ169" s="3"/>
      <c r="AK169" s="3"/>
      <c r="AL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16"/>
      <c r="X170" s="3"/>
      <c r="Y170" s="3"/>
      <c r="Z170" s="3"/>
      <c r="AA170" s="3"/>
      <c r="AB170" s="3"/>
      <c r="AC170" s="3"/>
      <c r="AD170" s="3"/>
      <c r="AE170" s="3"/>
      <c r="AF170" s="3"/>
      <c r="AG170" s="3"/>
      <c r="AH170" s="3"/>
      <c r="AI170" s="3"/>
      <c r="AJ170" s="3"/>
      <c r="AK170" s="3"/>
      <c r="AL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16"/>
      <c r="X171" s="3"/>
      <c r="Y171" s="3"/>
      <c r="Z171" s="3"/>
      <c r="AA171" s="3"/>
      <c r="AB171" s="3"/>
      <c r="AC171" s="3"/>
      <c r="AD171" s="3"/>
      <c r="AE171" s="3"/>
      <c r="AF171" s="3"/>
      <c r="AG171" s="3"/>
      <c r="AH171" s="3"/>
      <c r="AI171" s="3"/>
      <c r="AJ171" s="3"/>
      <c r="AK171" s="3"/>
      <c r="AL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16"/>
      <c r="X172" s="3"/>
      <c r="Y172" s="3"/>
      <c r="Z172" s="3"/>
      <c r="AA172" s="3"/>
      <c r="AB172" s="3"/>
      <c r="AC172" s="3"/>
      <c r="AD172" s="3"/>
      <c r="AE172" s="3"/>
      <c r="AF172" s="3"/>
      <c r="AG172" s="3"/>
      <c r="AH172" s="3"/>
      <c r="AI172" s="3"/>
      <c r="AJ172" s="3"/>
      <c r="AK172" s="3"/>
      <c r="AL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16"/>
      <c r="X173" s="3"/>
      <c r="Y173" s="3"/>
      <c r="Z173" s="3"/>
      <c r="AA173" s="3"/>
      <c r="AB173" s="3"/>
      <c r="AC173" s="3"/>
      <c r="AD173" s="3"/>
      <c r="AE173" s="3"/>
      <c r="AF173" s="3"/>
      <c r="AG173" s="3"/>
      <c r="AH173" s="3"/>
      <c r="AI173" s="3"/>
      <c r="AJ173" s="3"/>
      <c r="AK173" s="3"/>
      <c r="AL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16"/>
      <c r="X174" s="3"/>
      <c r="Y174" s="3"/>
      <c r="Z174" s="3"/>
      <c r="AA174" s="3"/>
      <c r="AB174" s="3"/>
      <c r="AC174" s="3"/>
      <c r="AD174" s="3"/>
      <c r="AE174" s="3"/>
      <c r="AF174" s="3"/>
      <c r="AG174" s="3"/>
      <c r="AH174" s="3"/>
      <c r="AI174" s="3"/>
      <c r="AJ174" s="3"/>
      <c r="AK174" s="3"/>
      <c r="AL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16"/>
      <c r="X175" s="3"/>
      <c r="Y175" s="3"/>
      <c r="Z175" s="3"/>
      <c r="AA175" s="3"/>
      <c r="AB175" s="3"/>
      <c r="AC175" s="3"/>
      <c r="AD175" s="3"/>
      <c r="AE175" s="3"/>
      <c r="AF175" s="3"/>
      <c r="AG175" s="3"/>
      <c r="AH175" s="3"/>
      <c r="AI175" s="3"/>
      <c r="AJ175" s="3"/>
      <c r="AK175" s="3"/>
      <c r="AL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16"/>
      <c r="X176" s="3"/>
      <c r="Y176" s="3"/>
      <c r="Z176" s="3"/>
      <c r="AA176" s="3"/>
      <c r="AB176" s="3"/>
      <c r="AC176" s="3"/>
      <c r="AD176" s="3"/>
      <c r="AE176" s="3"/>
      <c r="AF176" s="3"/>
      <c r="AG176" s="3"/>
      <c r="AH176" s="3"/>
      <c r="AI176" s="3"/>
      <c r="AJ176" s="3"/>
      <c r="AK176" s="3"/>
      <c r="AL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16"/>
      <c r="X177" s="3"/>
      <c r="Y177" s="3"/>
      <c r="Z177" s="3"/>
      <c r="AA177" s="3"/>
      <c r="AB177" s="3"/>
      <c r="AC177" s="3"/>
      <c r="AD177" s="3"/>
      <c r="AE177" s="3"/>
      <c r="AF177" s="3"/>
      <c r="AG177" s="3"/>
      <c r="AH177" s="3"/>
      <c r="AI177" s="3"/>
      <c r="AJ177" s="3"/>
      <c r="AK177" s="3"/>
      <c r="AL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16"/>
      <c r="X178" s="3"/>
      <c r="Y178" s="3"/>
      <c r="Z178" s="3"/>
      <c r="AA178" s="3"/>
      <c r="AB178" s="3"/>
      <c r="AC178" s="3"/>
      <c r="AD178" s="3"/>
      <c r="AE178" s="3"/>
      <c r="AF178" s="3"/>
      <c r="AG178" s="3"/>
      <c r="AH178" s="3"/>
      <c r="AI178" s="3"/>
      <c r="AJ178" s="3"/>
      <c r="AK178" s="3"/>
      <c r="AL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16"/>
      <c r="X179" s="3"/>
      <c r="Y179" s="3"/>
      <c r="Z179" s="3"/>
      <c r="AA179" s="3"/>
      <c r="AB179" s="3"/>
      <c r="AC179" s="3"/>
      <c r="AD179" s="3"/>
      <c r="AE179" s="3"/>
      <c r="AF179" s="3"/>
      <c r="AG179" s="3"/>
      <c r="AH179" s="3"/>
      <c r="AI179" s="3"/>
      <c r="AJ179" s="3"/>
      <c r="AK179" s="3"/>
      <c r="AL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16"/>
      <c r="X180" s="3"/>
      <c r="Y180" s="3"/>
      <c r="Z180" s="3"/>
      <c r="AA180" s="3"/>
      <c r="AB180" s="3"/>
      <c r="AC180" s="3"/>
      <c r="AD180" s="3"/>
      <c r="AE180" s="3"/>
      <c r="AF180" s="3"/>
      <c r="AG180" s="3"/>
      <c r="AH180" s="3"/>
      <c r="AI180" s="3"/>
      <c r="AJ180" s="3"/>
      <c r="AK180" s="3"/>
      <c r="AL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16"/>
      <c r="X181" s="3"/>
      <c r="Y181" s="3"/>
      <c r="Z181" s="3"/>
      <c r="AA181" s="3"/>
      <c r="AB181" s="3"/>
      <c r="AC181" s="3"/>
      <c r="AD181" s="3"/>
      <c r="AE181" s="3"/>
      <c r="AF181" s="3"/>
      <c r="AG181" s="3"/>
      <c r="AH181" s="3"/>
      <c r="AI181" s="3"/>
      <c r="AJ181" s="3"/>
      <c r="AK181" s="3"/>
      <c r="AL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16"/>
      <c r="X182" s="3"/>
      <c r="Y182" s="3"/>
      <c r="Z182" s="3"/>
      <c r="AA182" s="3"/>
      <c r="AB182" s="3"/>
      <c r="AC182" s="3"/>
      <c r="AD182" s="3"/>
      <c r="AE182" s="3"/>
      <c r="AF182" s="3"/>
      <c r="AG182" s="3"/>
      <c r="AH182" s="3"/>
      <c r="AI182" s="3"/>
      <c r="AJ182" s="3"/>
      <c r="AK182" s="3"/>
      <c r="AL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16"/>
      <c r="X183" s="3"/>
      <c r="Y183" s="3"/>
      <c r="Z183" s="3"/>
      <c r="AA183" s="3"/>
      <c r="AB183" s="3"/>
      <c r="AC183" s="3"/>
      <c r="AD183" s="3"/>
      <c r="AE183" s="3"/>
      <c r="AF183" s="3"/>
      <c r="AG183" s="3"/>
      <c r="AH183" s="3"/>
      <c r="AI183" s="3"/>
      <c r="AJ183" s="3"/>
      <c r="AK183" s="3"/>
      <c r="AL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16"/>
      <c r="X184" s="3"/>
      <c r="Y184" s="3"/>
      <c r="Z184" s="3"/>
      <c r="AA184" s="3"/>
      <c r="AB184" s="3"/>
      <c r="AC184" s="3"/>
      <c r="AD184" s="3"/>
      <c r="AE184" s="3"/>
      <c r="AF184" s="3"/>
      <c r="AG184" s="3"/>
      <c r="AH184" s="3"/>
      <c r="AI184" s="3"/>
      <c r="AJ184" s="3"/>
      <c r="AK184" s="3"/>
      <c r="AL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16"/>
      <c r="X185" s="3"/>
      <c r="Y185" s="3"/>
      <c r="Z185" s="3"/>
      <c r="AA185" s="3"/>
      <c r="AB185" s="3"/>
      <c r="AC185" s="3"/>
      <c r="AD185" s="3"/>
      <c r="AE185" s="3"/>
      <c r="AF185" s="3"/>
      <c r="AG185" s="3"/>
      <c r="AH185" s="3"/>
      <c r="AI185" s="3"/>
      <c r="AJ185" s="3"/>
      <c r="AK185" s="3"/>
      <c r="AL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16"/>
      <c r="X186" s="3"/>
      <c r="Y186" s="3"/>
      <c r="Z186" s="3"/>
      <c r="AA186" s="3"/>
      <c r="AB186" s="3"/>
      <c r="AC186" s="3"/>
      <c r="AD186" s="3"/>
      <c r="AE186" s="3"/>
      <c r="AF186" s="3"/>
      <c r="AG186" s="3"/>
      <c r="AH186" s="3"/>
      <c r="AI186" s="3"/>
      <c r="AJ186" s="3"/>
      <c r="AK186" s="3"/>
      <c r="AL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16"/>
      <c r="X187" s="3"/>
      <c r="Y187" s="3"/>
      <c r="Z187" s="3"/>
      <c r="AA187" s="3"/>
      <c r="AB187" s="3"/>
      <c r="AC187" s="3"/>
      <c r="AD187" s="3"/>
      <c r="AE187" s="3"/>
      <c r="AF187" s="3"/>
      <c r="AG187" s="3"/>
      <c r="AH187" s="3"/>
      <c r="AI187" s="3"/>
      <c r="AJ187" s="3"/>
      <c r="AK187" s="3"/>
      <c r="AL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16"/>
      <c r="X188" s="3"/>
      <c r="Y188" s="3"/>
      <c r="Z188" s="3"/>
      <c r="AA188" s="3"/>
      <c r="AB188" s="3"/>
      <c r="AC188" s="3"/>
      <c r="AD188" s="3"/>
      <c r="AE188" s="3"/>
      <c r="AF188" s="3"/>
      <c r="AG188" s="3"/>
      <c r="AH188" s="3"/>
      <c r="AI188" s="3"/>
      <c r="AJ188" s="3"/>
      <c r="AK188" s="3"/>
      <c r="AL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16"/>
      <c r="X189" s="3"/>
      <c r="Y189" s="3"/>
      <c r="Z189" s="3"/>
      <c r="AA189" s="3"/>
      <c r="AB189" s="3"/>
      <c r="AC189" s="3"/>
      <c r="AD189" s="3"/>
      <c r="AE189" s="3"/>
      <c r="AF189" s="3"/>
      <c r="AG189" s="3"/>
      <c r="AH189" s="3"/>
      <c r="AI189" s="3"/>
      <c r="AJ189" s="3"/>
      <c r="AK189" s="3"/>
      <c r="AL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16"/>
      <c r="X190" s="3"/>
      <c r="Y190" s="3"/>
      <c r="Z190" s="3"/>
      <c r="AA190" s="3"/>
      <c r="AB190" s="3"/>
      <c r="AC190" s="3"/>
      <c r="AD190" s="3"/>
      <c r="AE190" s="3"/>
      <c r="AF190" s="3"/>
      <c r="AG190" s="3"/>
      <c r="AH190" s="3"/>
      <c r="AI190" s="3"/>
      <c r="AJ190" s="3"/>
      <c r="AK190" s="3"/>
      <c r="AL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16"/>
      <c r="X191" s="3"/>
      <c r="Y191" s="3"/>
      <c r="Z191" s="3"/>
      <c r="AA191" s="3"/>
      <c r="AB191" s="3"/>
      <c r="AC191" s="3"/>
      <c r="AD191" s="3"/>
      <c r="AE191" s="3"/>
      <c r="AF191" s="3"/>
      <c r="AG191" s="3"/>
      <c r="AH191" s="3"/>
      <c r="AI191" s="3"/>
      <c r="AJ191" s="3"/>
      <c r="AK191" s="3"/>
      <c r="AL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16"/>
      <c r="X192" s="3"/>
      <c r="Y192" s="3"/>
      <c r="Z192" s="3"/>
      <c r="AA192" s="3"/>
      <c r="AB192" s="3"/>
      <c r="AC192" s="3"/>
      <c r="AD192" s="3"/>
      <c r="AE192" s="3"/>
      <c r="AF192" s="3"/>
      <c r="AG192" s="3"/>
      <c r="AH192" s="3"/>
      <c r="AI192" s="3"/>
      <c r="AJ192" s="3"/>
      <c r="AK192" s="3"/>
      <c r="AL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16"/>
      <c r="X193" s="3"/>
      <c r="Y193" s="3"/>
      <c r="Z193" s="3"/>
      <c r="AA193" s="3"/>
      <c r="AB193" s="3"/>
      <c r="AC193" s="3"/>
      <c r="AD193" s="3"/>
      <c r="AE193" s="3"/>
      <c r="AF193" s="3"/>
      <c r="AG193" s="3"/>
      <c r="AH193" s="3"/>
      <c r="AI193" s="3"/>
      <c r="AJ193" s="3"/>
      <c r="AK193" s="3"/>
      <c r="AL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16"/>
      <c r="X194" s="3"/>
      <c r="Y194" s="3"/>
      <c r="Z194" s="3"/>
      <c r="AA194" s="3"/>
      <c r="AB194" s="3"/>
      <c r="AC194" s="3"/>
      <c r="AD194" s="3"/>
      <c r="AE194" s="3"/>
      <c r="AF194" s="3"/>
      <c r="AG194" s="3"/>
      <c r="AH194" s="3"/>
      <c r="AI194" s="3"/>
      <c r="AJ194" s="3"/>
      <c r="AK194" s="3"/>
      <c r="AL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16"/>
      <c r="X195" s="3"/>
      <c r="Y195" s="3"/>
      <c r="Z195" s="3"/>
      <c r="AA195" s="3"/>
      <c r="AB195" s="3"/>
      <c r="AC195" s="3"/>
      <c r="AD195" s="3"/>
      <c r="AE195" s="3"/>
      <c r="AF195" s="3"/>
      <c r="AG195" s="3"/>
      <c r="AH195" s="3"/>
      <c r="AI195" s="3"/>
      <c r="AJ195" s="3"/>
      <c r="AK195" s="3"/>
      <c r="AL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16"/>
      <c r="X196" s="3"/>
      <c r="Y196" s="3"/>
      <c r="Z196" s="3"/>
      <c r="AA196" s="3"/>
      <c r="AB196" s="3"/>
      <c r="AC196" s="3"/>
      <c r="AD196" s="3"/>
      <c r="AE196" s="3"/>
      <c r="AF196" s="3"/>
      <c r="AG196" s="3"/>
      <c r="AH196" s="3"/>
      <c r="AI196" s="3"/>
      <c r="AJ196" s="3"/>
      <c r="AK196" s="3"/>
      <c r="AL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16"/>
      <c r="X197" s="3"/>
      <c r="Y197" s="3"/>
      <c r="Z197" s="3"/>
      <c r="AA197" s="3"/>
      <c r="AB197" s="3"/>
      <c r="AC197" s="3"/>
      <c r="AD197" s="3"/>
      <c r="AE197" s="3"/>
      <c r="AF197" s="3"/>
      <c r="AG197" s="3"/>
      <c r="AH197" s="3"/>
      <c r="AI197" s="3"/>
      <c r="AJ197" s="3"/>
      <c r="AK197" s="3"/>
      <c r="AL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16"/>
      <c r="X198" s="3"/>
      <c r="Y198" s="3"/>
      <c r="Z198" s="3"/>
      <c r="AA198" s="3"/>
      <c r="AB198" s="3"/>
      <c r="AC198" s="3"/>
      <c r="AD198" s="3"/>
      <c r="AE198" s="3"/>
      <c r="AF198" s="3"/>
      <c r="AG198" s="3"/>
      <c r="AH198" s="3"/>
      <c r="AI198" s="3"/>
      <c r="AJ198" s="3"/>
      <c r="AK198" s="3"/>
      <c r="AL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16"/>
      <c r="X199" s="3"/>
      <c r="Y199" s="3"/>
      <c r="Z199" s="3"/>
      <c r="AA199" s="3"/>
      <c r="AB199" s="3"/>
      <c r="AC199" s="3"/>
      <c r="AD199" s="3"/>
      <c r="AE199" s="3"/>
      <c r="AF199" s="3"/>
      <c r="AG199" s="3"/>
      <c r="AH199" s="3"/>
      <c r="AI199" s="3"/>
      <c r="AJ199" s="3"/>
      <c r="AK199" s="3"/>
      <c r="AL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16"/>
      <c r="X200" s="3"/>
      <c r="Y200" s="3"/>
      <c r="Z200" s="3"/>
      <c r="AA200" s="3"/>
      <c r="AB200" s="3"/>
      <c r="AC200" s="3"/>
      <c r="AD200" s="3"/>
      <c r="AE200" s="3"/>
      <c r="AF200" s="3"/>
      <c r="AG200" s="3"/>
      <c r="AH200" s="3"/>
      <c r="AI200" s="3"/>
      <c r="AJ200" s="3"/>
      <c r="AK200" s="3"/>
      <c r="AL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16"/>
      <c r="X201" s="3"/>
      <c r="Y201" s="3"/>
      <c r="Z201" s="3"/>
      <c r="AA201" s="3"/>
      <c r="AB201" s="3"/>
      <c r="AC201" s="3"/>
      <c r="AD201" s="3"/>
      <c r="AE201" s="3"/>
      <c r="AF201" s="3"/>
      <c r="AG201" s="3"/>
      <c r="AH201" s="3"/>
      <c r="AI201" s="3"/>
      <c r="AJ201" s="3"/>
      <c r="AK201" s="3"/>
      <c r="AL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16"/>
      <c r="X202" s="3"/>
      <c r="Y202" s="3"/>
      <c r="Z202" s="3"/>
      <c r="AA202" s="3"/>
      <c r="AB202" s="3"/>
      <c r="AC202" s="3"/>
      <c r="AD202" s="3"/>
      <c r="AE202" s="3"/>
      <c r="AF202" s="3"/>
      <c r="AG202" s="3"/>
      <c r="AH202" s="3"/>
      <c r="AI202" s="3"/>
      <c r="AJ202" s="3"/>
      <c r="AK202" s="3"/>
      <c r="AL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16"/>
      <c r="X203" s="3"/>
      <c r="Y203" s="3"/>
      <c r="Z203" s="3"/>
      <c r="AA203" s="3"/>
      <c r="AB203" s="3"/>
      <c r="AC203" s="3"/>
      <c r="AD203" s="3"/>
      <c r="AE203" s="3"/>
      <c r="AF203" s="3"/>
      <c r="AG203" s="3"/>
      <c r="AH203" s="3"/>
      <c r="AI203" s="3"/>
      <c r="AJ203" s="3"/>
      <c r="AK203" s="3"/>
      <c r="AL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16"/>
      <c r="X204" s="3"/>
      <c r="Y204" s="3"/>
      <c r="Z204" s="3"/>
      <c r="AA204" s="3"/>
      <c r="AB204" s="3"/>
      <c r="AC204" s="3"/>
      <c r="AD204" s="3"/>
      <c r="AE204" s="3"/>
      <c r="AF204" s="3"/>
      <c r="AG204" s="3"/>
      <c r="AH204" s="3"/>
      <c r="AI204" s="3"/>
      <c r="AJ204" s="3"/>
      <c r="AK204" s="3"/>
      <c r="AL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16"/>
      <c r="X205" s="3"/>
      <c r="Y205" s="3"/>
      <c r="Z205" s="3"/>
      <c r="AA205" s="3"/>
      <c r="AB205" s="3"/>
      <c r="AC205" s="3"/>
      <c r="AD205" s="3"/>
      <c r="AE205" s="3"/>
      <c r="AF205" s="3"/>
      <c r="AG205" s="3"/>
      <c r="AH205" s="3"/>
      <c r="AI205" s="3"/>
      <c r="AJ205" s="3"/>
      <c r="AK205" s="3"/>
      <c r="AL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16"/>
      <c r="X206" s="3"/>
      <c r="Y206" s="3"/>
      <c r="Z206" s="3"/>
      <c r="AA206" s="3"/>
      <c r="AB206" s="3"/>
      <c r="AC206" s="3"/>
      <c r="AD206" s="3"/>
      <c r="AE206" s="3"/>
      <c r="AF206" s="3"/>
      <c r="AG206" s="3"/>
      <c r="AH206" s="3"/>
      <c r="AI206" s="3"/>
      <c r="AJ206" s="3"/>
      <c r="AK206" s="3"/>
      <c r="AL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16"/>
      <c r="X207" s="3"/>
      <c r="Y207" s="3"/>
      <c r="Z207" s="3"/>
      <c r="AA207" s="3"/>
      <c r="AB207" s="3"/>
      <c r="AC207" s="3"/>
      <c r="AD207" s="3"/>
      <c r="AE207" s="3"/>
      <c r="AF207" s="3"/>
      <c r="AG207" s="3"/>
      <c r="AH207" s="3"/>
      <c r="AI207" s="3"/>
      <c r="AJ207" s="3"/>
      <c r="AK207" s="3"/>
      <c r="AL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16"/>
      <c r="X208" s="3"/>
      <c r="Y208" s="3"/>
      <c r="Z208" s="3"/>
      <c r="AA208" s="3"/>
      <c r="AB208" s="3"/>
      <c r="AC208" s="3"/>
      <c r="AD208" s="3"/>
      <c r="AE208" s="3"/>
      <c r="AF208" s="3"/>
      <c r="AG208" s="3"/>
      <c r="AH208" s="3"/>
      <c r="AI208" s="3"/>
      <c r="AJ208" s="3"/>
      <c r="AK208" s="3"/>
      <c r="AL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16"/>
      <c r="X209" s="3"/>
      <c r="Y209" s="3"/>
      <c r="Z209" s="3"/>
      <c r="AA209" s="3"/>
      <c r="AB209" s="3"/>
      <c r="AC209" s="3"/>
      <c r="AD209" s="3"/>
      <c r="AE209" s="3"/>
      <c r="AF209" s="3"/>
      <c r="AG209" s="3"/>
      <c r="AH209" s="3"/>
      <c r="AI209" s="3"/>
      <c r="AJ209" s="3"/>
      <c r="AK209" s="3"/>
      <c r="AL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16"/>
      <c r="X210" s="3"/>
      <c r="Y210" s="3"/>
      <c r="Z210" s="3"/>
      <c r="AA210" s="3"/>
      <c r="AB210" s="3"/>
      <c r="AC210" s="3"/>
      <c r="AD210" s="3"/>
      <c r="AE210" s="3"/>
      <c r="AF210" s="3"/>
      <c r="AG210" s="3"/>
      <c r="AH210" s="3"/>
      <c r="AI210" s="3"/>
      <c r="AJ210" s="3"/>
      <c r="AK210" s="3"/>
      <c r="AL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16"/>
      <c r="X211" s="3"/>
      <c r="Y211" s="3"/>
      <c r="Z211" s="3"/>
      <c r="AA211" s="3"/>
      <c r="AB211" s="3"/>
      <c r="AC211" s="3"/>
      <c r="AD211" s="3"/>
      <c r="AE211" s="3"/>
      <c r="AF211" s="3"/>
      <c r="AG211" s="3"/>
      <c r="AH211" s="3"/>
      <c r="AI211" s="3"/>
      <c r="AJ211" s="3"/>
      <c r="AK211" s="3"/>
      <c r="AL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16"/>
      <c r="X212" s="3"/>
      <c r="Y212" s="3"/>
      <c r="Z212" s="3"/>
      <c r="AA212" s="3"/>
      <c r="AB212" s="3"/>
      <c r="AC212" s="3"/>
      <c r="AD212" s="3"/>
      <c r="AE212" s="3"/>
      <c r="AF212" s="3"/>
      <c r="AG212" s="3"/>
      <c r="AH212" s="3"/>
      <c r="AI212" s="3"/>
      <c r="AJ212" s="3"/>
      <c r="AK212" s="3"/>
      <c r="AL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16"/>
      <c r="X213" s="3"/>
      <c r="Y213" s="3"/>
      <c r="Z213" s="3"/>
      <c r="AA213" s="3"/>
      <c r="AB213" s="3"/>
      <c r="AC213" s="3"/>
      <c r="AD213" s="3"/>
      <c r="AE213" s="3"/>
      <c r="AF213" s="3"/>
      <c r="AG213" s="3"/>
      <c r="AH213" s="3"/>
      <c r="AI213" s="3"/>
      <c r="AJ213" s="3"/>
      <c r="AK213" s="3"/>
      <c r="AL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16"/>
      <c r="X214" s="3"/>
      <c r="Y214" s="3"/>
      <c r="Z214" s="3"/>
      <c r="AA214" s="3"/>
      <c r="AB214" s="3"/>
      <c r="AC214" s="3"/>
      <c r="AD214" s="3"/>
      <c r="AE214" s="3"/>
      <c r="AF214" s="3"/>
      <c r="AG214" s="3"/>
      <c r="AH214" s="3"/>
      <c r="AI214" s="3"/>
      <c r="AJ214" s="3"/>
      <c r="AK214" s="3"/>
      <c r="AL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16"/>
      <c r="X215" s="3"/>
      <c r="Y215" s="3"/>
      <c r="Z215" s="3"/>
      <c r="AA215" s="3"/>
      <c r="AB215" s="3"/>
      <c r="AC215" s="3"/>
      <c r="AD215" s="3"/>
      <c r="AE215" s="3"/>
      <c r="AF215" s="3"/>
      <c r="AG215" s="3"/>
      <c r="AH215" s="3"/>
      <c r="AI215" s="3"/>
      <c r="AJ215" s="3"/>
      <c r="AK215" s="3"/>
      <c r="AL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16"/>
      <c r="X216" s="3"/>
      <c r="Y216" s="3"/>
      <c r="Z216" s="3"/>
      <c r="AA216" s="3"/>
      <c r="AB216" s="3"/>
      <c r="AC216" s="3"/>
      <c r="AD216" s="3"/>
      <c r="AE216" s="3"/>
      <c r="AF216" s="3"/>
      <c r="AG216" s="3"/>
      <c r="AH216" s="3"/>
      <c r="AI216" s="3"/>
      <c r="AJ216" s="3"/>
      <c r="AK216" s="3"/>
      <c r="AL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16"/>
      <c r="X217" s="3"/>
      <c r="Y217" s="3"/>
      <c r="Z217" s="3"/>
      <c r="AA217" s="3"/>
      <c r="AB217" s="3"/>
      <c r="AC217" s="3"/>
      <c r="AD217" s="3"/>
      <c r="AE217" s="3"/>
      <c r="AF217" s="3"/>
      <c r="AG217" s="3"/>
      <c r="AH217" s="3"/>
      <c r="AI217" s="3"/>
      <c r="AJ217" s="3"/>
      <c r="AK217" s="3"/>
      <c r="AL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16"/>
      <c r="X218" s="3"/>
      <c r="Y218" s="3"/>
      <c r="Z218" s="3"/>
      <c r="AA218" s="3"/>
      <c r="AB218" s="3"/>
      <c r="AC218" s="3"/>
      <c r="AD218" s="3"/>
      <c r="AE218" s="3"/>
      <c r="AF218" s="3"/>
      <c r="AG218" s="3"/>
      <c r="AH218" s="3"/>
      <c r="AI218" s="3"/>
      <c r="AJ218" s="3"/>
      <c r="AK218" s="3"/>
      <c r="AL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16"/>
      <c r="X219" s="3"/>
      <c r="Y219" s="3"/>
      <c r="Z219" s="3"/>
      <c r="AA219" s="3"/>
      <c r="AB219" s="3"/>
      <c r="AC219" s="3"/>
      <c r="AD219" s="3"/>
      <c r="AE219" s="3"/>
      <c r="AF219" s="3"/>
      <c r="AG219" s="3"/>
      <c r="AH219" s="3"/>
      <c r="AI219" s="3"/>
      <c r="AJ219" s="3"/>
      <c r="AK219" s="3"/>
      <c r="AL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16"/>
      <c r="X220" s="3"/>
      <c r="Y220" s="3"/>
      <c r="Z220" s="3"/>
      <c r="AA220" s="3"/>
      <c r="AB220" s="3"/>
      <c r="AC220" s="3"/>
      <c r="AD220" s="3"/>
      <c r="AE220" s="3"/>
      <c r="AF220" s="3"/>
      <c r="AG220" s="3"/>
      <c r="AH220" s="3"/>
      <c r="AI220" s="3"/>
      <c r="AJ220" s="3"/>
      <c r="AK220" s="3"/>
      <c r="AL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16"/>
      <c r="X221" s="3"/>
      <c r="Y221" s="3"/>
      <c r="Z221" s="3"/>
      <c r="AA221" s="3"/>
      <c r="AB221" s="3"/>
      <c r="AC221" s="3"/>
      <c r="AD221" s="3"/>
      <c r="AE221" s="3"/>
      <c r="AF221" s="3"/>
      <c r="AG221" s="3"/>
      <c r="AH221" s="3"/>
      <c r="AI221" s="3"/>
      <c r="AJ221" s="3"/>
      <c r="AK221" s="3"/>
      <c r="AL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16"/>
      <c r="X222" s="3"/>
      <c r="Y222" s="3"/>
      <c r="Z222" s="3"/>
      <c r="AA222" s="3"/>
      <c r="AB222" s="3"/>
      <c r="AC222" s="3"/>
      <c r="AD222" s="3"/>
      <c r="AE222" s="3"/>
      <c r="AF222" s="3"/>
      <c r="AG222" s="3"/>
      <c r="AH222" s="3"/>
      <c r="AI222" s="3"/>
      <c r="AJ222" s="3"/>
      <c r="AK222" s="3"/>
      <c r="AL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16"/>
      <c r="X223" s="3"/>
      <c r="Y223" s="3"/>
      <c r="Z223" s="3"/>
      <c r="AA223" s="3"/>
      <c r="AB223" s="3"/>
      <c r="AC223" s="3"/>
      <c r="AD223" s="3"/>
      <c r="AE223" s="3"/>
      <c r="AF223" s="3"/>
      <c r="AG223" s="3"/>
      <c r="AH223" s="3"/>
      <c r="AI223" s="3"/>
      <c r="AJ223" s="3"/>
      <c r="AK223" s="3"/>
      <c r="AL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16"/>
      <c r="X224" s="3"/>
      <c r="Y224" s="3"/>
      <c r="Z224" s="3"/>
      <c r="AA224" s="3"/>
      <c r="AB224" s="3"/>
      <c r="AC224" s="3"/>
      <c r="AD224" s="3"/>
      <c r="AE224" s="3"/>
      <c r="AF224" s="3"/>
      <c r="AG224" s="3"/>
      <c r="AH224" s="3"/>
      <c r="AI224" s="3"/>
      <c r="AJ224" s="3"/>
      <c r="AK224" s="3"/>
      <c r="AL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16"/>
      <c r="X225" s="3"/>
      <c r="Y225" s="3"/>
      <c r="Z225" s="3"/>
      <c r="AA225" s="3"/>
      <c r="AB225" s="3"/>
      <c r="AC225" s="3"/>
      <c r="AD225" s="3"/>
      <c r="AE225" s="3"/>
      <c r="AF225" s="3"/>
      <c r="AG225" s="3"/>
      <c r="AH225" s="3"/>
      <c r="AI225" s="3"/>
      <c r="AJ225" s="3"/>
      <c r="AK225" s="3"/>
      <c r="AL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16"/>
      <c r="X226" s="3"/>
      <c r="Y226" s="3"/>
      <c r="Z226" s="3"/>
      <c r="AA226" s="3"/>
      <c r="AB226" s="3"/>
      <c r="AC226" s="3"/>
      <c r="AD226" s="3"/>
      <c r="AE226" s="3"/>
      <c r="AF226" s="3"/>
      <c r="AG226" s="3"/>
      <c r="AH226" s="3"/>
      <c r="AI226" s="3"/>
      <c r="AJ226" s="3"/>
      <c r="AK226" s="3"/>
      <c r="AL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16"/>
      <c r="X227" s="3"/>
      <c r="Y227" s="3"/>
      <c r="Z227" s="3"/>
      <c r="AA227" s="3"/>
      <c r="AB227" s="3"/>
      <c r="AC227" s="3"/>
      <c r="AD227" s="3"/>
      <c r="AE227" s="3"/>
      <c r="AF227" s="3"/>
      <c r="AG227" s="3"/>
      <c r="AH227" s="3"/>
      <c r="AI227" s="3"/>
      <c r="AJ227" s="3"/>
      <c r="AK227" s="3"/>
      <c r="AL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16"/>
      <c r="X228" s="3"/>
      <c r="Y228" s="3"/>
      <c r="Z228" s="3"/>
      <c r="AA228" s="3"/>
      <c r="AB228" s="3"/>
      <c r="AC228" s="3"/>
      <c r="AD228" s="3"/>
      <c r="AE228" s="3"/>
      <c r="AF228" s="3"/>
      <c r="AG228" s="3"/>
      <c r="AH228" s="3"/>
      <c r="AI228" s="3"/>
      <c r="AJ228" s="3"/>
      <c r="AK228" s="3"/>
      <c r="AL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16"/>
      <c r="X229" s="3"/>
      <c r="Y229" s="3"/>
      <c r="Z229" s="3"/>
      <c r="AA229" s="3"/>
      <c r="AB229" s="3"/>
      <c r="AC229" s="3"/>
      <c r="AD229" s="3"/>
      <c r="AE229" s="3"/>
      <c r="AF229" s="3"/>
      <c r="AG229" s="3"/>
      <c r="AH229" s="3"/>
      <c r="AI229" s="3"/>
      <c r="AJ229" s="3"/>
      <c r="AK229" s="3"/>
      <c r="AL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16"/>
      <c r="X230" s="3"/>
      <c r="Y230" s="3"/>
      <c r="Z230" s="3"/>
      <c r="AA230" s="3"/>
      <c r="AB230" s="3"/>
      <c r="AC230" s="3"/>
      <c r="AD230" s="3"/>
      <c r="AE230" s="3"/>
      <c r="AF230" s="3"/>
      <c r="AG230" s="3"/>
      <c r="AH230" s="3"/>
      <c r="AI230" s="3"/>
      <c r="AJ230" s="3"/>
      <c r="AK230" s="3"/>
      <c r="AL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16"/>
      <c r="X231" s="3"/>
      <c r="Y231" s="3"/>
      <c r="Z231" s="3"/>
      <c r="AA231" s="3"/>
      <c r="AB231" s="3"/>
      <c r="AC231" s="3"/>
      <c r="AD231" s="3"/>
      <c r="AE231" s="3"/>
      <c r="AF231" s="3"/>
      <c r="AG231" s="3"/>
      <c r="AH231" s="3"/>
      <c r="AI231" s="3"/>
      <c r="AJ231" s="3"/>
      <c r="AK231" s="3"/>
      <c r="AL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16"/>
      <c r="X232" s="3"/>
      <c r="Y232" s="3"/>
      <c r="Z232" s="3"/>
      <c r="AA232" s="3"/>
      <c r="AB232" s="3"/>
      <c r="AC232" s="3"/>
      <c r="AD232" s="3"/>
      <c r="AE232" s="3"/>
      <c r="AF232" s="3"/>
      <c r="AG232" s="3"/>
      <c r="AH232" s="3"/>
      <c r="AI232" s="3"/>
      <c r="AJ232" s="3"/>
      <c r="AK232" s="3"/>
      <c r="AL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16"/>
      <c r="X233" s="3"/>
      <c r="Y233" s="3"/>
      <c r="Z233" s="3"/>
      <c r="AA233" s="3"/>
      <c r="AB233" s="3"/>
      <c r="AC233" s="3"/>
      <c r="AD233" s="3"/>
      <c r="AE233" s="3"/>
      <c r="AF233" s="3"/>
      <c r="AG233" s="3"/>
      <c r="AH233" s="3"/>
      <c r="AI233" s="3"/>
      <c r="AJ233" s="3"/>
      <c r="AK233" s="3"/>
      <c r="AL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16"/>
      <c r="X234" s="3"/>
      <c r="Y234" s="3"/>
      <c r="Z234" s="3"/>
      <c r="AA234" s="3"/>
      <c r="AB234" s="3"/>
      <c r="AC234" s="3"/>
      <c r="AD234" s="3"/>
      <c r="AE234" s="3"/>
      <c r="AF234" s="3"/>
      <c r="AG234" s="3"/>
      <c r="AH234" s="3"/>
      <c r="AI234" s="3"/>
      <c r="AJ234" s="3"/>
      <c r="AK234" s="3"/>
      <c r="AL234" s="3"/>
    </row>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6">
    <mergeCell ref="B7:D7"/>
    <mergeCell ref="B8:D8"/>
    <mergeCell ref="E8:F8"/>
    <mergeCell ref="G8:H8"/>
    <mergeCell ref="I8:J8"/>
    <mergeCell ref="K8:M8"/>
    <mergeCell ref="B9:D9"/>
    <mergeCell ref="E9:F9"/>
    <mergeCell ref="G9:H9"/>
    <mergeCell ref="B10:D10"/>
    <mergeCell ref="E10:F10"/>
    <mergeCell ref="G10:H10"/>
    <mergeCell ref="I10:J10"/>
    <mergeCell ref="I11:J11"/>
    <mergeCell ref="I5:J5"/>
    <mergeCell ref="K5:M5"/>
    <mergeCell ref="K6:M6"/>
    <mergeCell ref="A1:S1"/>
    <mergeCell ref="B3:D4"/>
    <mergeCell ref="E3:F4"/>
    <mergeCell ref="G3:H4"/>
    <mergeCell ref="I3:J4"/>
    <mergeCell ref="K3:M4"/>
    <mergeCell ref="B5:D5"/>
    <mergeCell ref="E7:F7"/>
    <mergeCell ref="G7:H7"/>
    <mergeCell ref="K7:M7"/>
    <mergeCell ref="E5:F5"/>
    <mergeCell ref="G5:H5"/>
    <mergeCell ref="B6:D6"/>
    <mergeCell ref="E6:F6"/>
    <mergeCell ref="G6:H6"/>
    <mergeCell ref="I6:J6"/>
    <mergeCell ref="I7:J7"/>
    <mergeCell ref="I9:J9"/>
    <mergeCell ref="K9:M9"/>
    <mergeCell ref="K10:M10"/>
    <mergeCell ref="E13:F13"/>
    <mergeCell ref="G13:H13"/>
    <mergeCell ref="I13:J13"/>
    <mergeCell ref="K13:M13"/>
    <mergeCell ref="B15:D15"/>
    <mergeCell ref="B16:D16"/>
    <mergeCell ref="E16:F16"/>
    <mergeCell ref="G16:H16"/>
    <mergeCell ref="I16:J16"/>
    <mergeCell ref="K16:M16"/>
    <mergeCell ref="B17:D17"/>
    <mergeCell ref="E17:F17"/>
    <mergeCell ref="G17:H17"/>
    <mergeCell ref="B18:D18"/>
    <mergeCell ref="E18:F18"/>
    <mergeCell ref="G18:H18"/>
    <mergeCell ref="I18:J18"/>
    <mergeCell ref="I19:J19"/>
    <mergeCell ref="A22:Q23"/>
    <mergeCell ref="R22:S23"/>
    <mergeCell ref="A24:Q25"/>
    <mergeCell ref="R24:S25"/>
    <mergeCell ref="A26:Q26"/>
    <mergeCell ref="R26:S26"/>
    <mergeCell ref="R27:S27"/>
    <mergeCell ref="A31:Q31"/>
    <mergeCell ref="R31:S31"/>
    <mergeCell ref="A32:Q33"/>
    <mergeCell ref="R32:S33"/>
    <mergeCell ref="A34:Q34"/>
    <mergeCell ref="R34:S34"/>
    <mergeCell ref="A27:Q27"/>
    <mergeCell ref="A28:Q28"/>
    <mergeCell ref="R28:S28"/>
    <mergeCell ref="A29:Q29"/>
    <mergeCell ref="R29:S29"/>
    <mergeCell ref="A30:Q30"/>
    <mergeCell ref="R30:S30"/>
    <mergeCell ref="E11:F11"/>
    <mergeCell ref="G11:H11"/>
    <mergeCell ref="K11:M11"/>
    <mergeCell ref="B11:D11"/>
    <mergeCell ref="B12:D12"/>
    <mergeCell ref="E12:F12"/>
    <mergeCell ref="G12:H12"/>
    <mergeCell ref="I12:J12"/>
    <mergeCell ref="K12:M12"/>
    <mergeCell ref="B13:D13"/>
    <mergeCell ref="G15:H15"/>
    <mergeCell ref="I15:J15"/>
    <mergeCell ref="B14:D14"/>
    <mergeCell ref="E14:F14"/>
    <mergeCell ref="G14:H14"/>
    <mergeCell ref="I14:J14"/>
    <mergeCell ref="K14:M14"/>
    <mergeCell ref="E15:F15"/>
    <mergeCell ref="K15:M15"/>
    <mergeCell ref="I17:J17"/>
    <mergeCell ref="K17:M17"/>
    <mergeCell ref="K18:M18"/>
    <mergeCell ref="E19:F19"/>
    <mergeCell ref="G19:H19"/>
    <mergeCell ref="K19:M19"/>
    <mergeCell ref="B19:D19"/>
    <mergeCell ref="B20:D20"/>
    <mergeCell ref="E20:F20"/>
    <mergeCell ref="G20:H20"/>
    <mergeCell ref="I20:J20"/>
    <mergeCell ref="K20:M20"/>
  </mergeCells>
  <conditionalFormatting sqref="E5:F20">
    <cfRule type="cellIs" dxfId="4" priority="1" operator="greaterThan">
      <formula>12</formula>
    </cfRule>
  </conditionalFormatting>
  <conditionalFormatting sqref="G5:H20">
    <cfRule type="cellIs" dxfId="4" priority="2" operator="greaterThan">
      <formula>120</formula>
    </cfRule>
  </conditionalFormatting>
  <conditionalFormatting sqref="I5:J20">
    <cfRule type="cellIs" dxfId="4" priority="3" operator="greaterThan">
      <formula>6</formula>
    </cfRule>
  </conditionalFormatting>
  <conditionalFormatting sqref="K5:K20">
    <cfRule type="cellIs" dxfId="3" priority="4" operator="equal">
      <formula>"N/A"</formula>
    </cfRule>
  </conditionalFormatting>
  <conditionalFormatting sqref="K5:K20">
    <cfRule type="cellIs" dxfId="4" priority="5" operator="equal">
      <formula>"No"</formula>
    </cfRule>
  </conditionalFormatting>
  <conditionalFormatting sqref="K5:K20">
    <cfRule type="cellIs" dxfId="5" priority="6" operator="equal">
      <formula>"yes"</formula>
    </cfRule>
  </conditionalFormatting>
  <conditionalFormatting sqref="Q5:Q19">
    <cfRule type="cellIs" dxfId="4" priority="7" operator="equal">
      <formula>"No"</formula>
    </cfRule>
  </conditionalFormatting>
  <conditionalFormatting sqref="Q5:Q19">
    <cfRule type="cellIs" dxfId="5" priority="8" operator="equal">
      <formula>"yes"</formula>
    </cfRule>
  </conditionalFormatting>
  <conditionalFormatting sqref="Q5:R19">
    <cfRule type="cellIs" dxfId="3" priority="9" operator="equal">
      <formula>"N/A"</formula>
    </cfRule>
  </conditionalFormatting>
  <conditionalFormatting sqref="R24 R26:R32 R34">
    <cfRule type="cellIs" dxfId="4" priority="10" operator="equal">
      <formula>"No"</formula>
    </cfRule>
  </conditionalFormatting>
  <conditionalFormatting sqref="R24 R26:R32 R34">
    <cfRule type="cellIs" dxfId="5" priority="11" operator="equal">
      <formula>"yes"</formula>
    </cfRule>
  </conditionalFormatting>
  <conditionalFormatting sqref="R24 R26:S32">
    <cfRule type="cellIs" dxfId="3" priority="12" operator="equal">
      <formula>"N/A"</formula>
    </cfRule>
  </conditionalFormatting>
  <conditionalFormatting sqref="R34:S34">
    <cfRule type="cellIs" dxfId="3" priority="13" operator="equal">
      <formula>"N/A"</formula>
    </cfRule>
  </conditionalFormatting>
  <dataValidations>
    <dataValidation type="list" allowBlank="1" showErrorMessage="1" sqref="K6:K20">
      <formula1>"No,Yes,N/A"</formula1>
    </dataValidation>
    <dataValidation type="list" allowBlank="1" showErrorMessage="1" sqref="K5 R24 R26:R32 R34">
      <formula1>"No,Yes"</formula1>
    </dataValidation>
  </dataValidations>
  <hyperlinks>
    <hyperlink display="BACK to COVER SHEET" location="'Cover Sheet'!A1" ref="O21"/>
  </hyperlinks>
  <printOptions/>
  <pageMargins bottom="0.3937007874015748" footer="0.0" header="0.0" left="0.3937007874015748" right="0.3937007874015748" top="0.3937007874015748"/>
  <pageSetup paperSize="9" orientation="portrait"/>
  <colBreaks count="1" manualBreakCount="1">
    <brk id="19" man="1"/>
  </colBrea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99"/>
    <pageSetUpPr/>
  </sheetPr>
  <sheetViews>
    <sheetView showGridLines="0" workbookViewId="0"/>
  </sheetViews>
  <sheetFormatPr customHeight="1" defaultColWidth="14.43" defaultRowHeight="15.0"/>
  <cols>
    <col customWidth="1" min="1" max="3" width="5.0"/>
    <col customWidth="1" min="4" max="4" width="6.86"/>
    <col customWidth="1" min="5" max="35" width="5.0"/>
  </cols>
  <sheetData>
    <row r="1" ht="12.75" customHeight="1">
      <c r="A1" s="71" t="str">
        <f>CONCATENATE(Read_Me!A1," FS ASES ",Read_Me!B1," - Additional Info")</f>
        <v>2025 FS ASES V1.1 - Additional Info</v>
      </c>
      <c r="T1" s="46"/>
      <c r="U1" s="47"/>
      <c r="V1" s="47"/>
      <c r="W1" s="47"/>
      <c r="X1" s="47"/>
      <c r="Y1" s="47"/>
      <c r="Z1" s="47"/>
      <c r="AA1" s="47"/>
      <c r="AB1" s="47"/>
      <c r="AC1" s="47"/>
      <c r="AD1" s="47"/>
      <c r="AE1" s="47"/>
      <c r="AF1" s="47"/>
      <c r="AG1" s="47"/>
      <c r="AH1" s="47"/>
      <c r="AI1" s="47"/>
    </row>
    <row r="2" ht="12.75" customHeight="1">
      <c r="A2" s="3"/>
      <c r="B2" s="3"/>
      <c r="C2" s="3"/>
      <c r="D2" s="3"/>
      <c r="E2" s="3"/>
      <c r="F2" s="3"/>
      <c r="G2" s="3"/>
      <c r="H2" s="3"/>
      <c r="I2" s="3"/>
      <c r="J2" s="3"/>
      <c r="K2" s="3"/>
      <c r="L2" s="3"/>
      <c r="M2" s="3"/>
      <c r="N2" s="3"/>
      <c r="O2" s="3"/>
      <c r="P2" s="3"/>
      <c r="Q2" s="3"/>
      <c r="R2" s="3"/>
      <c r="S2" s="3"/>
      <c r="T2" s="50"/>
      <c r="U2" s="51"/>
      <c r="V2" s="51"/>
      <c r="W2" s="51"/>
      <c r="X2" s="51"/>
      <c r="Y2" s="51"/>
      <c r="Z2" s="51"/>
      <c r="AA2" s="51"/>
      <c r="AB2" s="51"/>
      <c r="AC2" s="51"/>
      <c r="AD2" s="51"/>
      <c r="AE2" s="51"/>
      <c r="AF2" s="51"/>
      <c r="AG2" s="51"/>
      <c r="AH2" s="51"/>
      <c r="AI2" s="51"/>
    </row>
    <row r="3" ht="12.75" customHeight="1">
      <c r="A3" s="3" t="s">
        <v>32</v>
      </c>
      <c r="B3" s="3"/>
      <c r="C3" s="3"/>
      <c r="D3" s="270" t="str">
        <f>IF('Cover Sheet'!D15:J15&gt;0,'Cover Sheet'!D15:J15,"")</f>
        <v>École Centrale de Lyon</v>
      </c>
      <c r="E3" s="60"/>
      <c r="F3" s="60"/>
      <c r="G3" s="60"/>
      <c r="H3" s="60"/>
      <c r="I3" s="60"/>
      <c r="J3" s="60"/>
      <c r="K3" s="3" t="s">
        <v>34</v>
      </c>
      <c r="L3" s="3"/>
      <c r="M3" s="3"/>
      <c r="N3" s="3"/>
      <c r="O3" s="270" t="str">
        <f>IF('Cover Sheet'!O15&gt;0,'Cover Sheet'!O15,"")</f>
        <v>81, FSCH/FSS/FSF</v>
      </c>
      <c r="P3" s="60"/>
      <c r="Q3" s="60"/>
      <c r="R3" s="60"/>
      <c r="S3" s="60"/>
      <c r="T3" s="50"/>
      <c r="U3" s="51"/>
      <c r="V3" s="51"/>
      <c r="W3" s="51"/>
      <c r="X3" s="51"/>
      <c r="Y3" s="51"/>
      <c r="Z3" s="51"/>
      <c r="AA3" s="51"/>
      <c r="AB3" s="51"/>
      <c r="AC3" s="51"/>
      <c r="AD3" s="51"/>
      <c r="AE3" s="51"/>
      <c r="AF3" s="51"/>
      <c r="AG3" s="51"/>
      <c r="AH3" s="51"/>
      <c r="AI3" s="51"/>
    </row>
    <row r="4" ht="12.75" customHeight="1">
      <c r="A4" s="3"/>
      <c r="B4" s="3"/>
      <c r="C4" s="3"/>
      <c r="D4" s="3"/>
      <c r="E4" s="3"/>
      <c r="F4" s="3"/>
      <c r="G4" s="3"/>
      <c r="H4" s="3"/>
      <c r="I4" s="3"/>
      <c r="J4" s="3"/>
      <c r="K4" s="3"/>
      <c r="L4" s="3"/>
      <c r="M4" s="3"/>
      <c r="N4" s="3"/>
      <c r="O4" s="3"/>
      <c r="P4" s="3"/>
      <c r="Q4" s="3"/>
      <c r="R4" s="3"/>
      <c r="S4" s="3"/>
      <c r="T4" s="50"/>
      <c r="U4" s="51"/>
      <c r="V4" s="51"/>
      <c r="W4" s="51"/>
      <c r="X4" s="51"/>
      <c r="Y4" s="51"/>
      <c r="Z4" s="51"/>
      <c r="AA4" s="51"/>
      <c r="AB4" s="51"/>
      <c r="AC4" s="51"/>
      <c r="AD4" s="51"/>
      <c r="AE4" s="51"/>
      <c r="AF4" s="51"/>
      <c r="AG4" s="51"/>
      <c r="AH4" s="51"/>
      <c r="AI4" s="51"/>
    </row>
    <row r="5" ht="12.75" customHeight="1">
      <c r="A5" s="469" t="s">
        <v>444</v>
      </c>
      <c r="B5" s="35"/>
      <c r="C5" s="35"/>
      <c r="D5" s="35"/>
      <c r="E5" s="35"/>
      <c r="F5" s="35"/>
      <c r="G5" s="35"/>
      <c r="H5" s="35"/>
      <c r="I5" s="35"/>
      <c r="J5" s="35"/>
      <c r="K5" s="35"/>
      <c r="L5" s="35"/>
      <c r="M5" s="35"/>
      <c r="N5" s="35"/>
      <c r="O5" s="35"/>
      <c r="P5" s="35"/>
      <c r="Q5" s="35"/>
      <c r="R5" s="35"/>
      <c r="S5" s="36"/>
      <c r="T5" s="51"/>
      <c r="U5" s="51"/>
      <c r="V5" s="51"/>
      <c r="W5" s="51"/>
      <c r="X5" s="51"/>
      <c r="Y5" s="51"/>
      <c r="Z5" s="51"/>
      <c r="AA5" s="51"/>
      <c r="AB5" s="51"/>
      <c r="AC5" s="51"/>
      <c r="AD5" s="51"/>
      <c r="AE5" s="51"/>
      <c r="AF5" s="51"/>
      <c r="AG5" s="51"/>
      <c r="AH5" s="51"/>
      <c r="AI5" s="51"/>
    </row>
    <row r="6" ht="12.75" customHeight="1">
      <c r="A6" s="92"/>
      <c r="S6" s="93"/>
      <c r="T6" s="51"/>
      <c r="U6" s="51"/>
      <c r="V6" s="51"/>
      <c r="W6" s="51"/>
      <c r="X6" s="51"/>
      <c r="Y6" s="51"/>
      <c r="Z6" s="51"/>
      <c r="AA6" s="51"/>
      <c r="AB6" s="51"/>
      <c r="AC6" s="51"/>
      <c r="AD6" s="51"/>
      <c r="AE6" s="51"/>
      <c r="AF6" s="51"/>
      <c r="AG6" s="51"/>
      <c r="AH6" s="51"/>
      <c r="AI6" s="51"/>
    </row>
    <row r="7" ht="12.75" customHeight="1">
      <c r="A7" s="470"/>
      <c r="B7" s="471"/>
      <c r="C7" s="471"/>
      <c r="D7" s="471"/>
      <c r="E7" s="472"/>
      <c r="F7" s="472"/>
      <c r="G7" s="472"/>
      <c r="H7" s="472"/>
      <c r="I7" s="472"/>
      <c r="J7" s="472"/>
      <c r="K7" s="472"/>
      <c r="L7" s="472"/>
      <c r="M7" s="472"/>
      <c r="N7" s="472"/>
      <c r="O7" s="473" t="s">
        <v>92</v>
      </c>
      <c r="P7" s="472"/>
      <c r="Q7" s="472"/>
      <c r="R7" s="472"/>
      <c r="S7" s="474"/>
      <c r="T7" s="51"/>
      <c r="U7" s="51"/>
      <c r="V7" s="51"/>
      <c r="W7" s="51"/>
      <c r="X7" s="51"/>
      <c r="Y7" s="51"/>
      <c r="Z7" s="51"/>
      <c r="AA7" s="51"/>
      <c r="AB7" s="51"/>
      <c r="AC7" s="51"/>
      <c r="AD7" s="51"/>
      <c r="AE7" s="51"/>
      <c r="AF7" s="51"/>
      <c r="AG7" s="51"/>
      <c r="AH7" s="51"/>
      <c r="AI7" s="51"/>
    </row>
    <row r="8" ht="12.75" customHeight="1">
      <c r="A8" s="475"/>
      <c r="B8" s="476"/>
      <c r="C8" s="476"/>
      <c r="D8" s="476"/>
      <c r="E8" s="476"/>
      <c r="F8" s="476"/>
      <c r="G8" s="476"/>
      <c r="H8" s="476"/>
      <c r="I8" s="476"/>
      <c r="J8" s="476"/>
      <c r="K8" s="476"/>
      <c r="L8" s="476"/>
      <c r="M8" s="476"/>
      <c r="N8" s="476"/>
      <c r="O8" s="476"/>
      <c r="P8" s="476"/>
      <c r="Q8" s="476"/>
      <c r="R8" s="476"/>
      <c r="S8" s="477"/>
      <c r="T8" s="50"/>
      <c r="U8" s="51"/>
      <c r="V8" s="51"/>
      <c r="W8" s="51"/>
      <c r="X8" s="51"/>
      <c r="Y8" s="51"/>
      <c r="Z8" s="51"/>
      <c r="AA8" s="51"/>
      <c r="AB8" s="51"/>
      <c r="AC8" s="51"/>
      <c r="AD8" s="51"/>
      <c r="AE8" s="51"/>
      <c r="AF8" s="51"/>
      <c r="AG8" s="51"/>
      <c r="AH8" s="51"/>
      <c r="AI8" s="51"/>
    </row>
    <row r="9" ht="12.75" customHeight="1">
      <c r="A9" s="475"/>
      <c r="B9" s="476"/>
      <c r="C9" s="476"/>
      <c r="D9" s="476"/>
      <c r="E9" s="476"/>
      <c r="F9" s="476"/>
      <c r="G9" s="476"/>
      <c r="H9" s="476"/>
      <c r="I9" s="476"/>
      <c r="J9" s="476"/>
      <c r="K9" s="476"/>
      <c r="L9" s="476"/>
      <c r="M9" s="476"/>
      <c r="N9" s="476"/>
      <c r="O9" s="476"/>
      <c r="P9" s="476"/>
      <c r="Q9" s="476"/>
      <c r="R9" s="476"/>
      <c r="S9" s="477"/>
      <c r="T9" s="50"/>
      <c r="U9" s="51"/>
      <c r="V9" s="51"/>
      <c r="W9" s="51"/>
      <c r="X9" s="51"/>
      <c r="Y9" s="51"/>
      <c r="Z9" s="51"/>
      <c r="AA9" s="51"/>
      <c r="AB9" s="51"/>
      <c r="AC9" s="51"/>
      <c r="AD9" s="51"/>
      <c r="AE9" s="51"/>
      <c r="AF9" s="51"/>
      <c r="AG9" s="51"/>
      <c r="AH9" s="51"/>
      <c r="AI9" s="51"/>
    </row>
    <row r="10" ht="12.75" customHeight="1">
      <c r="A10" s="475"/>
      <c r="B10" s="476"/>
      <c r="C10" s="476"/>
      <c r="D10" s="476"/>
      <c r="E10" s="476"/>
      <c r="F10" s="476"/>
      <c r="G10" s="476"/>
      <c r="H10" s="476"/>
      <c r="I10" s="476"/>
      <c r="J10" s="476"/>
      <c r="K10" s="476"/>
      <c r="L10" s="476"/>
      <c r="M10" s="476"/>
      <c r="N10" s="476"/>
      <c r="O10" s="476"/>
      <c r="P10" s="476"/>
      <c r="Q10" s="476"/>
      <c r="R10" s="476"/>
      <c r="S10" s="477"/>
      <c r="T10" s="50"/>
      <c r="U10" s="51"/>
      <c r="V10" s="51"/>
      <c r="W10" s="51"/>
      <c r="X10" s="51"/>
      <c r="Y10" s="51"/>
      <c r="Z10" s="51"/>
      <c r="AA10" s="51"/>
      <c r="AB10" s="51"/>
      <c r="AC10" s="51"/>
      <c r="AD10" s="51"/>
      <c r="AE10" s="51"/>
      <c r="AF10" s="51"/>
      <c r="AG10" s="51"/>
      <c r="AH10" s="51"/>
      <c r="AI10" s="51"/>
    </row>
    <row r="11" ht="12.75" customHeight="1">
      <c r="A11" s="475"/>
      <c r="B11" s="476"/>
      <c r="C11" s="476"/>
      <c r="D11" s="476"/>
      <c r="E11" s="476"/>
      <c r="F11" s="476"/>
      <c r="G11" s="476"/>
      <c r="H11" s="476"/>
      <c r="I11" s="476"/>
      <c r="J11" s="476"/>
      <c r="K11" s="476"/>
      <c r="L11" s="476"/>
      <c r="M11" s="476"/>
      <c r="N11" s="476"/>
      <c r="O11" s="476"/>
      <c r="P11" s="476"/>
      <c r="Q11" s="476"/>
      <c r="R11" s="476"/>
      <c r="S11" s="477"/>
      <c r="T11" s="50"/>
      <c r="U11" s="51"/>
      <c r="V11" s="51"/>
      <c r="W11" s="51"/>
      <c r="X11" s="51"/>
      <c r="Y11" s="51"/>
      <c r="Z11" s="51"/>
      <c r="AA11" s="51"/>
      <c r="AB11" s="51"/>
      <c r="AC11" s="51"/>
      <c r="AD11" s="51"/>
      <c r="AE11" s="51"/>
      <c r="AF11" s="51"/>
      <c r="AG11" s="51"/>
      <c r="AH11" s="51"/>
      <c r="AI11" s="51"/>
    </row>
    <row r="12" ht="12.75" customHeight="1">
      <c r="A12" s="475"/>
      <c r="B12" s="476"/>
      <c r="C12" s="476"/>
      <c r="D12" s="476"/>
      <c r="E12" s="476"/>
      <c r="F12" s="476"/>
      <c r="G12" s="476"/>
      <c r="H12" s="476"/>
      <c r="I12" s="476"/>
      <c r="J12" s="476"/>
      <c r="K12" s="476"/>
      <c r="L12" s="476"/>
      <c r="M12" s="476"/>
      <c r="N12" s="476"/>
      <c r="O12" s="476"/>
      <c r="P12" s="476"/>
      <c r="Q12" s="476"/>
      <c r="R12" s="476"/>
      <c r="S12" s="477"/>
      <c r="T12" s="50"/>
      <c r="U12" s="51"/>
      <c r="V12" s="51"/>
      <c r="W12" s="51"/>
      <c r="X12" s="51"/>
      <c r="Y12" s="51"/>
      <c r="Z12" s="51"/>
      <c r="AA12" s="51"/>
      <c r="AB12" s="51"/>
      <c r="AC12" s="51"/>
      <c r="AD12" s="51"/>
      <c r="AE12" s="51"/>
      <c r="AF12" s="51"/>
      <c r="AG12" s="51"/>
      <c r="AH12" s="51"/>
      <c r="AI12" s="51"/>
    </row>
    <row r="13" ht="12.75" customHeight="1">
      <c r="A13" s="475"/>
      <c r="B13" s="476"/>
      <c r="C13" s="476"/>
      <c r="D13" s="476"/>
      <c r="E13" s="476"/>
      <c r="F13" s="476"/>
      <c r="G13" s="476"/>
      <c r="H13" s="476"/>
      <c r="I13" s="476"/>
      <c r="J13" s="476"/>
      <c r="K13" s="476"/>
      <c r="L13" s="476"/>
      <c r="M13" s="476"/>
      <c r="N13" s="476"/>
      <c r="O13" s="476"/>
      <c r="P13" s="476"/>
      <c r="Q13" s="476"/>
      <c r="R13" s="476"/>
      <c r="S13" s="477"/>
      <c r="T13" s="50"/>
      <c r="U13" s="51"/>
      <c r="V13" s="51"/>
      <c r="W13" s="51"/>
      <c r="X13" s="51"/>
      <c r="Y13" s="51"/>
      <c r="Z13" s="51"/>
      <c r="AA13" s="51"/>
      <c r="AB13" s="51"/>
      <c r="AC13" s="51"/>
      <c r="AD13" s="51"/>
      <c r="AE13" s="51"/>
      <c r="AF13" s="51"/>
      <c r="AG13" s="51"/>
      <c r="AH13" s="51"/>
      <c r="AI13" s="51"/>
    </row>
    <row r="14" ht="12.75" customHeight="1">
      <c r="A14" s="475"/>
      <c r="B14" s="476"/>
      <c r="C14" s="476"/>
      <c r="D14" s="476"/>
      <c r="E14" s="476"/>
      <c r="F14" s="476"/>
      <c r="G14" s="476"/>
      <c r="H14" s="476"/>
      <c r="I14" s="476"/>
      <c r="J14" s="476"/>
      <c r="K14" s="476"/>
      <c r="L14" s="476"/>
      <c r="M14" s="476"/>
      <c r="N14" s="476"/>
      <c r="O14" s="476"/>
      <c r="P14" s="476"/>
      <c r="Q14" s="476"/>
      <c r="R14" s="476"/>
      <c r="S14" s="477"/>
      <c r="T14" s="50"/>
      <c r="U14" s="51"/>
      <c r="V14" s="51"/>
      <c r="W14" s="51"/>
      <c r="X14" s="51"/>
      <c r="Y14" s="51"/>
      <c r="Z14" s="51"/>
      <c r="AA14" s="51"/>
      <c r="AB14" s="51"/>
      <c r="AC14" s="51"/>
      <c r="AD14" s="51"/>
      <c r="AE14" s="51"/>
      <c r="AF14" s="51"/>
      <c r="AG14" s="51"/>
      <c r="AH14" s="51"/>
      <c r="AI14" s="51"/>
    </row>
    <row r="15" ht="12.75" customHeight="1">
      <c r="A15" s="475"/>
      <c r="B15" s="476"/>
      <c r="C15" s="476"/>
      <c r="D15" s="476"/>
      <c r="E15" s="476"/>
      <c r="F15" s="476"/>
      <c r="G15" s="476"/>
      <c r="H15" s="476"/>
      <c r="I15" s="476"/>
      <c r="J15" s="476"/>
      <c r="K15" s="476"/>
      <c r="L15" s="476"/>
      <c r="M15" s="476"/>
      <c r="N15" s="476"/>
      <c r="O15" s="476"/>
      <c r="P15" s="476"/>
      <c r="Q15" s="476"/>
      <c r="R15" s="476"/>
      <c r="S15" s="477"/>
      <c r="T15" s="50"/>
      <c r="U15" s="51"/>
      <c r="V15" s="51"/>
      <c r="W15" s="51"/>
      <c r="X15" s="51"/>
      <c r="Y15" s="51"/>
      <c r="Z15" s="51"/>
      <c r="AA15" s="51"/>
      <c r="AB15" s="51"/>
      <c r="AC15" s="51"/>
      <c r="AD15" s="51"/>
      <c r="AE15" s="51"/>
      <c r="AF15" s="51"/>
      <c r="AG15" s="51"/>
      <c r="AH15" s="51"/>
      <c r="AI15" s="51"/>
    </row>
    <row r="16" ht="12.75" customHeight="1">
      <c r="A16" s="475"/>
      <c r="B16" s="476"/>
      <c r="C16" s="476"/>
      <c r="D16" s="476"/>
      <c r="E16" s="476"/>
      <c r="F16" s="476"/>
      <c r="G16" s="476"/>
      <c r="H16" s="476"/>
      <c r="I16" s="476"/>
      <c r="J16" s="476"/>
      <c r="K16" s="476"/>
      <c r="L16" s="476"/>
      <c r="M16" s="476"/>
      <c r="N16" s="476"/>
      <c r="O16" s="476"/>
      <c r="P16" s="476"/>
      <c r="Q16" s="476"/>
      <c r="R16" s="476"/>
      <c r="S16" s="477"/>
      <c r="T16" s="50"/>
      <c r="U16" s="51"/>
      <c r="V16" s="51"/>
      <c r="W16" s="51"/>
      <c r="X16" s="51"/>
      <c r="Y16" s="51"/>
      <c r="Z16" s="51"/>
      <c r="AA16" s="51"/>
      <c r="AB16" s="51"/>
      <c r="AC16" s="51"/>
      <c r="AD16" s="51"/>
      <c r="AE16" s="51"/>
      <c r="AF16" s="51"/>
      <c r="AG16" s="51"/>
      <c r="AH16" s="51"/>
      <c r="AI16" s="51"/>
    </row>
    <row r="17" ht="12.75" customHeight="1">
      <c r="A17" s="475"/>
      <c r="B17" s="476"/>
      <c r="C17" s="476"/>
      <c r="D17" s="476"/>
      <c r="E17" s="476"/>
      <c r="F17" s="476"/>
      <c r="G17" s="476"/>
      <c r="H17" s="476"/>
      <c r="I17" s="476"/>
      <c r="J17" s="476"/>
      <c r="K17" s="476"/>
      <c r="L17" s="476"/>
      <c r="M17" s="476"/>
      <c r="N17" s="476"/>
      <c r="O17" s="476"/>
      <c r="P17" s="476"/>
      <c r="Q17" s="476"/>
      <c r="R17" s="476"/>
      <c r="S17" s="477"/>
      <c r="T17" s="50"/>
      <c r="U17" s="51"/>
      <c r="V17" s="51"/>
      <c r="W17" s="51"/>
      <c r="X17" s="51"/>
      <c r="Y17" s="51"/>
      <c r="Z17" s="51"/>
      <c r="AA17" s="51"/>
      <c r="AB17" s="51"/>
      <c r="AC17" s="51"/>
      <c r="AD17" s="51"/>
      <c r="AE17" s="51"/>
      <c r="AF17" s="51"/>
      <c r="AG17" s="51"/>
      <c r="AH17" s="51"/>
      <c r="AI17" s="51"/>
    </row>
    <row r="18" ht="12.75" customHeight="1">
      <c r="A18" s="475"/>
      <c r="B18" s="476"/>
      <c r="C18" s="476"/>
      <c r="D18" s="476"/>
      <c r="E18" s="476"/>
      <c r="F18" s="476"/>
      <c r="G18" s="476"/>
      <c r="H18" s="476"/>
      <c r="I18" s="476"/>
      <c r="J18" s="476"/>
      <c r="K18" s="476"/>
      <c r="L18" s="476"/>
      <c r="M18" s="476"/>
      <c r="N18" s="476"/>
      <c r="O18" s="476"/>
      <c r="P18" s="476"/>
      <c r="Q18" s="476"/>
      <c r="R18" s="476"/>
      <c r="S18" s="477"/>
      <c r="T18" s="50"/>
      <c r="U18" s="51"/>
      <c r="V18" s="51"/>
      <c r="W18" s="51"/>
      <c r="X18" s="51"/>
      <c r="Y18" s="51"/>
      <c r="Z18" s="51"/>
      <c r="AA18" s="51"/>
      <c r="AB18" s="51"/>
      <c r="AC18" s="51"/>
      <c r="AD18" s="51"/>
      <c r="AE18" s="51"/>
      <c r="AF18" s="51"/>
      <c r="AG18" s="51"/>
      <c r="AH18" s="51"/>
      <c r="AI18" s="51"/>
    </row>
    <row r="19" ht="12.75" customHeight="1">
      <c r="A19" s="475"/>
      <c r="B19" s="476"/>
      <c r="C19" s="476"/>
      <c r="D19" s="476"/>
      <c r="E19" s="476"/>
      <c r="F19" s="476"/>
      <c r="G19" s="476"/>
      <c r="H19" s="476"/>
      <c r="I19" s="476"/>
      <c r="J19" s="476"/>
      <c r="K19" s="476"/>
      <c r="L19" s="476"/>
      <c r="M19" s="476"/>
      <c r="N19" s="476"/>
      <c r="O19" s="476"/>
      <c r="P19" s="476"/>
      <c r="Q19" s="476"/>
      <c r="R19" s="476"/>
      <c r="S19" s="477"/>
      <c r="T19" s="50"/>
      <c r="U19" s="51"/>
      <c r="V19" s="51"/>
      <c r="W19" s="51"/>
      <c r="X19" s="51"/>
      <c r="Y19" s="51"/>
      <c r="Z19" s="51"/>
      <c r="AA19" s="51"/>
      <c r="AB19" s="51"/>
      <c r="AC19" s="51"/>
      <c r="AD19" s="51"/>
      <c r="AE19" s="51"/>
      <c r="AF19" s="51"/>
      <c r="AG19" s="51"/>
      <c r="AH19" s="51"/>
      <c r="AI19" s="51"/>
    </row>
    <row r="20" ht="12.75" customHeight="1">
      <c r="A20" s="475"/>
      <c r="B20" s="476"/>
      <c r="C20" s="476"/>
      <c r="D20" s="476"/>
      <c r="E20" s="476"/>
      <c r="F20" s="476"/>
      <c r="G20" s="476"/>
      <c r="H20" s="476"/>
      <c r="I20" s="476"/>
      <c r="J20" s="476"/>
      <c r="K20" s="476"/>
      <c r="L20" s="476"/>
      <c r="M20" s="476"/>
      <c r="N20" s="476"/>
      <c r="O20" s="476"/>
      <c r="P20" s="476"/>
      <c r="Q20" s="476"/>
      <c r="R20" s="476"/>
      <c r="S20" s="477"/>
      <c r="T20" s="50"/>
      <c r="U20" s="51"/>
      <c r="V20" s="51"/>
      <c r="W20" s="51"/>
      <c r="X20" s="51"/>
      <c r="Y20" s="51"/>
      <c r="Z20" s="51"/>
      <c r="AA20" s="51"/>
      <c r="AB20" s="51"/>
      <c r="AC20" s="51"/>
      <c r="AD20" s="51"/>
      <c r="AE20" s="51"/>
      <c r="AF20" s="51"/>
      <c r="AG20" s="51"/>
      <c r="AH20" s="51"/>
      <c r="AI20" s="51"/>
    </row>
    <row r="21" ht="12.75" customHeight="1">
      <c r="A21" s="475"/>
      <c r="B21" s="476"/>
      <c r="C21" s="476"/>
      <c r="D21" s="476"/>
      <c r="E21" s="476"/>
      <c r="F21" s="476"/>
      <c r="G21" s="476"/>
      <c r="H21" s="476"/>
      <c r="I21" s="476"/>
      <c r="J21" s="476"/>
      <c r="K21" s="476"/>
      <c r="L21" s="476"/>
      <c r="M21" s="476"/>
      <c r="N21" s="476"/>
      <c r="O21" s="476"/>
      <c r="P21" s="476"/>
      <c r="Q21" s="476"/>
      <c r="R21" s="476"/>
      <c r="S21" s="477"/>
      <c r="T21" s="50"/>
      <c r="U21" s="51"/>
      <c r="V21" s="51"/>
      <c r="W21" s="51"/>
      <c r="X21" s="51"/>
      <c r="Y21" s="51"/>
      <c r="Z21" s="51"/>
      <c r="AA21" s="51"/>
      <c r="AB21" s="51"/>
      <c r="AC21" s="51"/>
      <c r="AD21" s="51"/>
      <c r="AE21" s="51"/>
      <c r="AF21" s="51"/>
      <c r="AG21" s="51"/>
      <c r="AH21" s="51"/>
      <c r="AI21" s="51"/>
    </row>
    <row r="22" ht="12.75" customHeight="1">
      <c r="A22" s="475"/>
      <c r="B22" s="476"/>
      <c r="C22" s="476"/>
      <c r="D22" s="476"/>
      <c r="E22" s="476"/>
      <c r="F22" s="476"/>
      <c r="G22" s="476"/>
      <c r="H22" s="476"/>
      <c r="I22" s="476"/>
      <c r="J22" s="476"/>
      <c r="K22" s="476"/>
      <c r="L22" s="476"/>
      <c r="M22" s="476"/>
      <c r="N22" s="476"/>
      <c r="O22" s="476"/>
      <c r="P22" s="476"/>
      <c r="Q22" s="476"/>
      <c r="R22" s="476"/>
      <c r="S22" s="477"/>
      <c r="T22" s="50"/>
      <c r="U22" s="51"/>
      <c r="V22" s="51"/>
      <c r="W22" s="51"/>
      <c r="X22" s="51"/>
      <c r="Y22" s="51"/>
      <c r="Z22" s="51"/>
      <c r="AA22" s="51"/>
      <c r="AB22" s="51"/>
      <c r="AC22" s="51"/>
      <c r="AD22" s="51"/>
      <c r="AE22" s="51"/>
      <c r="AF22" s="51"/>
      <c r="AG22" s="51"/>
      <c r="AH22" s="51"/>
      <c r="AI22" s="51"/>
    </row>
    <row r="23" ht="12.75" customHeight="1">
      <c r="A23" s="475"/>
      <c r="B23" s="476"/>
      <c r="C23" s="476"/>
      <c r="D23" s="476"/>
      <c r="E23" s="476"/>
      <c r="F23" s="476"/>
      <c r="G23" s="476"/>
      <c r="H23" s="476"/>
      <c r="I23" s="476"/>
      <c r="J23" s="476"/>
      <c r="K23" s="476"/>
      <c r="L23" s="476"/>
      <c r="M23" s="476"/>
      <c r="N23" s="476"/>
      <c r="O23" s="476"/>
      <c r="P23" s="476"/>
      <c r="Q23" s="476"/>
      <c r="R23" s="476"/>
      <c r="S23" s="477"/>
      <c r="T23" s="50"/>
      <c r="U23" s="51"/>
      <c r="V23" s="51"/>
      <c r="W23" s="51"/>
      <c r="X23" s="51"/>
      <c r="Y23" s="51"/>
      <c r="Z23" s="51"/>
      <c r="AA23" s="51"/>
      <c r="AB23" s="51"/>
      <c r="AC23" s="51"/>
      <c r="AD23" s="51"/>
      <c r="AE23" s="51"/>
      <c r="AF23" s="51"/>
      <c r="AG23" s="51"/>
      <c r="AH23" s="51"/>
      <c r="AI23" s="51"/>
    </row>
    <row r="24" ht="12.75" customHeight="1">
      <c r="A24" s="475"/>
      <c r="B24" s="476"/>
      <c r="C24" s="476"/>
      <c r="D24" s="476"/>
      <c r="E24" s="476"/>
      <c r="F24" s="476"/>
      <c r="G24" s="476"/>
      <c r="H24" s="476"/>
      <c r="I24" s="476"/>
      <c r="J24" s="476"/>
      <c r="K24" s="476"/>
      <c r="L24" s="476"/>
      <c r="M24" s="476"/>
      <c r="N24" s="476"/>
      <c r="O24" s="476"/>
      <c r="P24" s="476"/>
      <c r="Q24" s="476"/>
      <c r="R24" s="476"/>
      <c r="S24" s="477"/>
      <c r="T24" s="50"/>
      <c r="U24" s="51"/>
      <c r="V24" s="51"/>
      <c r="W24" s="51"/>
      <c r="X24" s="51"/>
      <c r="Y24" s="51"/>
      <c r="Z24" s="51"/>
      <c r="AA24" s="51"/>
      <c r="AB24" s="51"/>
      <c r="AC24" s="51"/>
      <c r="AD24" s="51"/>
      <c r="AE24" s="51"/>
      <c r="AF24" s="51"/>
      <c r="AG24" s="51"/>
      <c r="AH24" s="51"/>
      <c r="AI24" s="51"/>
    </row>
    <row r="25" ht="12.75" customHeight="1">
      <c r="A25" s="475"/>
      <c r="B25" s="476"/>
      <c r="C25" s="476"/>
      <c r="D25" s="476"/>
      <c r="E25" s="476"/>
      <c r="F25" s="476"/>
      <c r="G25" s="476"/>
      <c r="H25" s="476"/>
      <c r="I25" s="476"/>
      <c r="J25" s="476"/>
      <c r="K25" s="476"/>
      <c r="L25" s="476"/>
      <c r="M25" s="476"/>
      <c r="N25" s="476"/>
      <c r="O25" s="476"/>
      <c r="P25" s="476"/>
      <c r="Q25" s="476"/>
      <c r="R25" s="476"/>
      <c r="S25" s="477"/>
      <c r="T25" s="50"/>
      <c r="U25" s="51"/>
      <c r="V25" s="51"/>
      <c r="W25" s="51"/>
      <c r="X25" s="51"/>
      <c r="Y25" s="51"/>
      <c r="Z25" s="51"/>
      <c r="AA25" s="51"/>
      <c r="AB25" s="51"/>
      <c r="AC25" s="51"/>
      <c r="AD25" s="51"/>
      <c r="AE25" s="51"/>
      <c r="AF25" s="51"/>
      <c r="AG25" s="51"/>
      <c r="AH25" s="51"/>
      <c r="AI25" s="51"/>
    </row>
    <row r="26" ht="12.75" customHeight="1">
      <c r="A26" s="475"/>
      <c r="B26" s="476"/>
      <c r="C26" s="476"/>
      <c r="D26" s="476"/>
      <c r="E26" s="476"/>
      <c r="F26" s="476"/>
      <c r="G26" s="476"/>
      <c r="H26" s="476"/>
      <c r="I26" s="476"/>
      <c r="J26" s="476"/>
      <c r="K26" s="476"/>
      <c r="L26" s="476"/>
      <c r="M26" s="476"/>
      <c r="N26" s="476"/>
      <c r="O26" s="476"/>
      <c r="P26" s="476"/>
      <c r="Q26" s="476"/>
      <c r="R26" s="476"/>
      <c r="S26" s="477"/>
      <c r="T26" s="50"/>
      <c r="U26" s="51"/>
      <c r="V26" s="51"/>
      <c r="W26" s="51"/>
      <c r="X26" s="51"/>
      <c r="Y26" s="51"/>
      <c r="Z26" s="51"/>
      <c r="AA26" s="51"/>
      <c r="AB26" s="51"/>
      <c r="AC26" s="51"/>
      <c r="AD26" s="51"/>
      <c r="AE26" s="51"/>
      <c r="AF26" s="51"/>
      <c r="AG26" s="51"/>
      <c r="AH26" s="51"/>
      <c r="AI26" s="51"/>
    </row>
    <row r="27" ht="12.75" customHeight="1">
      <c r="A27" s="475"/>
      <c r="B27" s="476"/>
      <c r="C27" s="476"/>
      <c r="D27" s="476"/>
      <c r="E27" s="476"/>
      <c r="F27" s="476"/>
      <c r="G27" s="476"/>
      <c r="H27" s="476"/>
      <c r="I27" s="476"/>
      <c r="J27" s="476"/>
      <c r="K27" s="476"/>
      <c r="L27" s="476"/>
      <c r="M27" s="476"/>
      <c r="N27" s="476"/>
      <c r="O27" s="476"/>
      <c r="P27" s="476"/>
      <c r="Q27" s="476"/>
      <c r="R27" s="476"/>
      <c r="S27" s="477"/>
      <c r="T27" s="50"/>
      <c r="U27" s="51"/>
      <c r="V27" s="51"/>
      <c r="W27" s="51"/>
      <c r="X27" s="51"/>
      <c r="Y27" s="51"/>
      <c r="Z27" s="51"/>
      <c r="AA27" s="51"/>
      <c r="AB27" s="51"/>
      <c r="AC27" s="51"/>
      <c r="AD27" s="51"/>
      <c r="AE27" s="51"/>
      <c r="AF27" s="51"/>
      <c r="AG27" s="51"/>
      <c r="AH27" s="51"/>
      <c r="AI27" s="51"/>
    </row>
    <row r="28" ht="12.75" customHeight="1">
      <c r="A28" s="475"/>
      <c r="B28" s="476"/>
      <c r="C28" s="476"/>
      <c r="D28" s="476"/>
      <c r="E28" s="476"/>
      <c r="F28" s="476"/>
      <c r="G28" s="476"/>
      <c r="H28" s="476"/>
      <c r="I28" s="476"/>
      <c r="J28" s="476"/>
      <c r="K28" s="476"/>
      <c r="L28" s="476"/>
      <c r="M28" s="476"/>
      <c r="N28" s="476"/>
      <c r="O28" s="476"/>
      <c r="P28" s="476"/>
      <c r="Q28" s="476"/>
      <c r="R28" s="476"/>
      <c r="S28" s="477"/>
      <c r="T28" s="50"/>
      <c r="U28" s="51"/>
      <c r="V28" s="51"/>
      <c r="W28" s="51"/>
      <c r="X28" s="51"/>
      <c r="Y28" s="51"/>
      <c r="Z28" s="51"/>
      <c r="AA28" s="51"/>
      <c r="AB28" s="51"/>
      <c r="AC28" s="51"/>
      <c r="AD28" s="51"/>
      <c r="AE28" s="51"/>
      <c r="AF28" s="51"/>
      <c r="AG28" s="51"/>
      <c r="AH28" s="51"/>
      <c r="AI28" s="51"/>
    </row>
    <row r="29" ht="12.75" customHeight="1">
      <c r="A29" s="475"/>
      <c r="B29" s="476"/>
      <c r="C29" s="476"/>
      <c r="D29" s="476"/>
      <c r="E29" s="476"/>
      <c r="F29" s="476"/>
      <c r="G29" s="476"/>
      <c r="H29" s="476"/>
      <c r="I29" s="476"/>
      <c r="J29" s="476"/>
      <c r="K29" s="476"/>
      <c r="L29" s="476"/>
      <c r="M29" s="476"/>
      <c r="N29" s="476"/>
      <c r="O29" s="476"/>
      <c r="P29" s="476"/>
      <c r="Q29" s="476"/>
      <c r="R29" s="476"/>
      <c r="S29" s="477"/>
      <c r="T29" s="50"/>
      <c r="U29" s="51"/>
      <c r="V29" s="51"/>
      <c r="W29" s="51"/>
      <c r="X29" s="51"/>
      <c r="Y29" s="51"/>
      <c r="Z29" s="51"/>
      <c r="AA29" s="51"/>
      <c r="AB29" s="51"/>
      <c r="AC29" s="51"/>
      <c r="AD29" s="51"/>
      <c r="AE29" s="51"/>
      <c r="AF29" s="51"/>
      <c r="AG29" s="51"/>
      <c r="AH29" s="51"/>
      <c r="AI29" s="51"/>
    </row>
    <row r="30" ht="12.75" customHeight="1">
      <c r="A30" s="475"/>
      <c r="B30" s="476"/>
      <c r="C30" s="476"/>
      <c r="D30" s="476"/>
      <c r="E30" s="476"/>
      <c r="F30" s="476"/>
      <c r="G30" s="476"/>
      <c r="H30" s="476"/>
      <c r="I30" s="476"/>
      <c r="J30" s="476"/>
      <c r="K30" s="476"/>
      <c r="L30" s="476"/>
      <c r="M30" s="476"/>
      <c r="N30" s="476"/>
      <c r="O30" s="476"/>
      <c r="P30" s="476"/>
      <c r="Q30" s="476"/>
      <c r="R30" s="476"/>
      <c r="S30" s="477"/>
      <c r="T30" s="50"/>
      <c r="U30" s="51"/>
      <c r="V30" s="51"/>
      <c r="W30" s="51"/>
      <c r="X30" s="51"/>
      <c r="Y30" s="51"/>
      <c r="Z30" s="51"/>
      <c r="AA30" s="51"/>
      <c r="AB30" s="51"/>
      <c r="AC30" s="51"/>
      <c r="AD30" s="51"/>
      <c r="AE30" s="51"/>
      <c r="AF30" s="51"/>
      <c r="AG30" s="51"/>
      <c r="AH30" s="51"/>
      <c r="AI30" s="51"/>
    </row>
    <row r="31" ht="12.75" customHeight="1">
      <c r="A31" s="475"/>
      <c r="B31" s="476"/>
      <c r="C31" s="476"/>
      <c r="D31" s="476"/>
      <c r="E31" s="476"/>
      <c r="F31" s="476"/>
      <c r="G31" s="476"/>
      <c r="H31" s="476"/>
      <c r="I31" s="476"/>
      <c r="J31" s="476"/>
      <c r="K31" s="476"/>
      <c r="L31" s="476"/>
      <c r="M31" s="476"/>
      <c r="N31" s="476"/>
      <c r="O31" s="476"/>
      <c r="P31" s="476"/>
      <c r="Q31" s="476"/>
      <c r="R31" s="476"/>
      <c r="S31" s="477"/>
      <c r="T31" s="50"/>
      <c r="U31" s="51"/>
      <c r="V31" s="51"/>
      <c r="W31" s="51"/>
      <c r="X31" s="51"/>
      <c r="Y31" s="51"/>
      <c r="Z31" s="51"/>
      <c r="AA31" s="51"/>
      <c r="AB31" s="51"/>
      <c r="AC31" s="51"/>
      <c r="AD31" s="51"/>
      <c r="AE31" s="51"/>
      <c r="AF31" s="51"/>
      <c r="AG31" s="51"/>
      <c r="AH31" s="51"/>
      <c r="AI31" s="51"/>
    </row>
    <row r="32" ht="12.75" customHeight="1">
      <c r="A32" s="475"/>
      <c r="B32" s="476"/>
      <c r="C32" s="476"/>
      <c r="D32" s="476"/>
      <c r="E32" s="476"/>
      <c r="F32" s="476"/>
      <c r="G32" s="476"/>
      <c r="H32" s="476"/>
      <c r="I32" s="476"/>
      <c r="J32" s="476"/>
      <c r="K32" s="476"/>
      <c r="L32" s="476"/>
      <c r="M32" s="476"/>
      <c r="N32" s="476"/>
      <c r="O32" s="476"/>
      <c r="P32" s="476"/>
      <c r="Q32" s="476"/>
      <c r="R32" s="476"/>
      <c r="S32" s="477"/>
      <c r="T32" s="50"/>
      <c r="U32" s="51"/>
      <c r="V32" s="51"/>
      <c r="W32" s="51"/>
      <c r="X32" s="51"/>
      <c r="Y32" s="51"/>
      <c r="Z32" s="51"/>
      <c r="AA32" s="51"/>
      <c r="AB32" s="51"/>
      <c r="AC32" s="51"/>
      <c r="AD32" s="51"/>
      <c r="AE32" s="51"/>
      <c r="AF32" s="51"/>
      <c r="AG32" s="51"/>
      <c r="AH32" s="51"/>
      <c r="AI32" s="51"/>
    </row>
    <row r="33" ht="12.75" customHeight="1">
      <c r="A33" s="475"/>
      <c r="B33" s="476"/>
      <c r="C33" s="476"/>
      <c r="D33" s="476"/>
      <c r="E33" s="476"/>
      <c r="F33" s="476"/>
      <c r="G33" s="476"/>
      <c r="H33" s="476"/>
      <c r="I33" s="476"/>
      <c r="J33" s="476"/>
      <c r="K33" s="476"/>
      <c r="L33" s="476"/>
      <c r="M33" s="476"/>
      <c r="N33" s="476"/>
      <c r="O33" s="476"/>
      <c r="P33" s="476"/>
      <c r="Q33" s="476"/>
      <c r="R33" s="476"/>
      <c r="S33" s="477"/>
      <c r="T33" s="50"/>
      <c r="U33" s="51"/>
      <c r="V33" s="51"/>
      <c r="W33" s="51"/>
      <c r="X33" s="51"/>
      <c r="Y33" s="51"/>
      <c r="Z33" s="51"/>
      <c r="AA33" s="51"/>
      <c r="AB33" s="51"/>
      <c r="AC33" s="51"/>
      <c r="AD33" s="51"/>
      <c r="AE33" s="51"/>
      <c r="AF33" s="51"/>
      <c r="AG33" s="51"/>
      <c r="AH33" s="51"/>
      <c r="AI33" s="51"/>
    </row>
    <row r="34" ht="12.75" customHeight="1">
      <c r="A34" s="475"/>
      <c r="B34" s="476"/>
      <c r="C34" s="476"/>
      <c r="D34" s="476"/>
      <c r="E34" s="476"/>
      <c r="F34" s="476"/>
      <c r="G34" s="476"/>
      <c r="H34" s="476"/>
      <c r="I34" s="476"/>
      <c r="J34" s="476"/>
      <c r="K34" s="476"/>
      <c r="L34" s="476"/>
      <c r="M34" s="476"/>
      <c r="N34" s="476"/>
      <c r="O34" s="476"/>
      <c r="P34" s="476"/>
      <c r="Q34" s="476"/>
      <c r="R34" s="476"/>
      <c r="S34" s="477"/>
      <c r="T34" s="50"/>
      <c r="U34" s="51"/>
      <c r="V34" s="51"/>
      <c r="W34" s="51"/>
      <c r="X34" s="51"/>
      <c r="Y34" s="51"/>
      <c r="Z34" s="51"/>
      <c r="AA34" s="51"/>
      <c r="AB34" s="51"/>
      <c r="AC34" s="51"/>
      <c r="AD34" s="51"/>
      <c r="AE34" s="51"/>
      <c r="AF34" s="51"/>
      <c r="AG34" s="51"/>
      <c r="AH34" s="51"/>
      <c r="AI34" s="51"/>
    </row>
    <row r="35" ht="12.75" customHeight="1">
      <c r="A35" s="475"/>
      <c r="B35" s="476"/>
      <c r="C35" s="476"/>
      <c r="D35" s="476"/>
      <c r="E35" s="476"/>
      <c r="F35" s="476"/>
      <c r="G35" s="476"/>
      <c r="H35" s="476"/>
      <c r="I35" s="476"/>
      <c r="J35" s="476"/>
      <c r="K35" s="476"/>
      <c r="L35" s="476"/>
      <c r="M35" s="476"/>
      <c r="N35" s="476"/>
      <c r="O35" s="476"/>
      <c r="P35" s="476"/>
      <c r="Q35" s="476"/>
      <c r="R35" s="476"/>
      <c r="S35" s="477"/>
      <c r="T35" s="50"/>
      <c r="U35" s="51"/>
      <c r="V35" s="51"/>
      <c r="W35" s="51"/>
      <c r="X35" s="51"/>
      <c r="Y35" s="51"/>
      <c r="Z35" s="51"/>
      <c r="AA35" s="51"/>
      <c r="AB35" s="51"/>
      <c r="AC35" s="51"/>
      <c r="AD35" s="51"/>
      <c r="AE35" s="51"/>
      <c r="AF35" s="51"/>
      <c r="AG35" s="51"/>
      <c r="AH35" s="51"/>
      <c r="AI35" s="51"/>
    </row>
    <row r="36" ht="12.75" customHeight="1">
      <c r="A36" s="475"/>
      <c r="B36" s="476"/>
      <c r="C36" s="476"/>
      <c r="D36" s="476"/>
      <c r="E36" s="476"/>
      <c r="F36" s="476"/>
      <c r="G36" s="476"/>
      <c r="H36" s="476"/>
      <c r="I36" s="476"/>
      <c r="J36" s="476"/>
      <c r="K36" s="476"/>
      <c r="L36" s="476"/>
      <c r="M36" s="476"/>
      <c r="N36" s="476"/>
      <c r="O36" s="476"/>
      <c r="P36" s="476"/>
      <c r="Q36" s="476"/>
      <c r="R36" s="476"/>
      <c r="S36" s="477"/>
      <c r="T36" s="50"/>
      <c r="U36" s="51"/>
      <c r="V36" s="51"/>
      <c r="W36" s="51"/>
      <c r="X36" s="51"/>
      <c r="Y36" s="51"/>
      <c r="Z36" s="51"/>
      <c r="AA36" s="51"/>
      <c r="AB36" s="51"/>
      <c r="AC36" s="51"/>
      <c r="AD36" s="51"/>
      <c r="AE36" s="51"/>
      <c r="AF36" s="51"/>
      <c r="AG36" s="51"/>
      <c r="AH36" s="51"/>
      <c r="AI36" s="51"/>
    </row>
    <row r="37" ht="12.75" customHeight="1">
      <c r="A37" s="475"/>
      <c r="B37" s="476"/>
      <c r="C37" s="476"/>
      <c r="D37" s="476"/>
      <c r="E37" s="476"/>
      <c r="F37" s="476"/>
      <c r="G37" s="476"/>
      <c r="H37" s="476"/>
      <c r="I37" s="476"/>
      <c r="J37" s="476"/>
      <c r="K37" s="476"/>
      <c r="L37" s="476"/>
      <c r="M37" s="476"/>
      <c r="N37" s="476"/>
      <c r="O37" s="476"/>
      <c r="P37" s="476"/>
      <c r="Q37" s="476"/>
      <c r="R37" s="476"/>
      <c r="S37" s="477"/>
      <c r="T37" s="50"/>
      <c r="U37" s="51"/>
      <c r="V37" s="51"/>
      <c r="W37" s="51"/>
      <c r="X37" s="51"/>
      <c r="Y37" s="51"/>
      <c r="Z37" s="51"/>
      <c r="AA37" s="51"/>
      <c r="AB37" s="51"/>
      <c r="AC37" s="51"/>
      <c r="AD37" s="51"/>
      <c r="AE37" s="51"/>
      <c r="AF37" s="51"/>
      <c r="AG37" s="51"/>
      <c r="AH37" s="51"/>
      <c r="AI37" s="51"/>
    </row>
    <row r="38" ht="12.75" customHeight="1">
      <c r="A38" s="475"/>
      <c r="B38" s="476"/>
      <c r="C38" s="476"/>
      <c r="D38" s="476"/>
      <c r="E38" s="476"/>
      <c r="F38" s="476"/>
      <c r="G38" s="476"/>
      <c r="H38" s="476"/>
      <c r="I38" s="476"/>
      <c r="J38" s="476"/>
      <c r="K38" s="476"/>
      <c r="L38" s="476"/>
      <c r="M38" s="476"/>
      <c r="N38" s="476"/>
      <c r="O38" s="476"/>
      <c r="P38" s="476"/>
      <c r="Q38" s="476"/>
      <c r="R38" s="476"/>
      <c r="S38" s="477"/>
      <c r="T38" s="50"/>
      <c r="U38" s="51"/>
      <c r="V38" s="51"/>
      <c r="W38" s="51"/>
      <c r="X38" s="51"/>
      <c r="Y38" s="51"/>
      <c r="Z38" s="51"/>
      <c r="AA38" s="51"/>
      <c r="AB38" s="51"/>
      <c r="AC38" s="51"/>
      <c r="AD38" s="51"/>
      <c r="AE38" s="51"/>
      <c r="AF38" s="51"/>
      <c r="AG38" s="51"/>
      <c r="AH38" s="51"/>
      <c r="AI38" s="51"/>
    </row>
    <row r="39" ht="12.75" customHeight="1">
      <c r="A39" s="475"/>
      <c r="B39" s="476"/>
      <c r="C39" s="476"/>
      <c r="D39" s="476"/>
      <c r="E39" s="476"/>
      <c r="F39" s="476"/>
      <c r="G39" s="476"/>
      <c r="H39" s="476"/>
      <c r="I39" s="476"/>
      <c r="J39" s="476"/>
      <c r="K39" s="476"/>
      <c r="L39" s="476"/>
      <c r="M39" s="476"/>
      <c r="N39" s="476"/>
      <c r="O39" s="476"/>
      <c r="P39" s="476"/>
      <c r="Q39" s="476"/>
      <c r="R39" s="476"/>
      <c r="S39" s="477"/>
      <c r="T39" s="50"/>
      <c r="U39" s="51"/>
      <c r="V39" s="51"/>
      <c r="W39" s="51"/>
      <c r="X39" s="51"/>
      <c r="Y39" s="51"/>
      <c r="Z39" s="51"/>
      <c r="AA39" s="51"/>
      <c r="AB39" s="51"/>
      <c r="AC39" s="51"/>
      <c r="AD39" s="51"/>
      <c r="AE39" s="51"/>
      <c r="AF39" s="51"/>
      <c r="AG39" s="51"/>
      <c r="AH39" s="51"/>
      <c r="AI39" s="51"/>
    </row>
    <row r="40" ht="12.75" customHeight="1">
      <c r="A40" s="475"/>
      <c r="B40" s="476"/>
      <c r="C40" s="476"/>
      <c r="D40" s="476"/>
      <c r="E40" s="476"/>
      <c r="F40" s="476"/>
      <c r="G40" s="476"/>
      <c r="H40" s="476"/>
      <c r="I40" s="476"/>
      <c r="J40" s="476"/>
      <c r="K40" s="476"/>
      <c r="L40" s="476"/>
      <c r="M40" s="476"/>
      <c r="N40" s="476"/>
      <c r="O40" s="476"/>
      <c r="P40" s="476"/>
      <c r="Q40" s="476"/>
      <c r="R40" s="476"/>
      <c r="S40" s="477"/>
      <c r="T40" s="50"/>
      <c r="U40" s="51"/>
      <c r="V40" s="51"/>
      <c r="W40" s="51"/>
      <c r="X40" s="51"/>
      <c r="Y40" s="51"/>
      <c r="Z40" s="51"/>
      <c r="AA40" s="51"/>
      <c r="AB40" s="51"/>
      <c r="AC40" s="51"/>
      <c r="AD40" s="51"/>
      <c r="AE40" s="51"/>
      <c r="AF40" s="51"/>
      <c r="AG40" s="51"/>
      <c r="AH40" s="51"/>
      <c r="AI40" s="51"/>
    </row>
    <row r="41" ht="12.75" customHeight="1">
      <c r="A41" s="475"/>
      <c r="B41" s="476"/>
      <c r="C41" s="476"/>
      <c r="D41" s="476"/>
      <c r="E41" s="476"/>
      <c r="F41" s="476"/>
      <c r="G41" s="476"/>
      <c r="H41" s="476"/>
      <c r="I41" s="476"/>
      <c r="J41" s="476"/>
      <c r="K41" s="476"/>
      <c r="L41" s="476"/>
      <c r="M41" s="476"/>
      <c r="N41" s="476"/>
      <c r="O41" s="476"/>
      <c r="P41" s="476"/>
      <c r="Q41" s="476"/>
      <c r="R41" s="476"/>
      <c r="S41" s="477"/>
      <c r="T41" s="50"/>
      <c r="U41" s="51"/>
      <c r="V41" s="51"/>
      <c r="W41" s="51"/>
      <c r="X41" s="51"/>
      <c r="Y41" s="51"/>
      <c r="Z41" s="51"/>
      <c r="AA41" s="51"/>
      <c r="AB41" s="51"/>
      <c r="AC41" s="51"/>
      <c r="AD41" s="51"/>
      <c r="AE41" s="51"/>
      <c r="AF41" s="51"/>
      <c r="AG41" s="51"/>
      <c r="AH41" s="51"/>
      <c r="AI41" s="51"/>
    </row>
    <row r="42" ht="12.75" customHeight="1">
      <c r="A42" s="475"/>
      <c r="B42" s="476"/>
      <c r="C42" s="476"/>
      <c r="D42" s="476"/>
      <c r="E42" s="476"/>
      <c r="F42" s="476"/>
      <c r="G42" s="476"/>
      <c r="H42" s="476"/>
      <c r="I42" s="476"/>
      <c r="J42" s="476"/>
      <c r="K42" s="476"/>
      <c r="L42" s="476"/>
      <c r="M42" s="476"/>
      <c r="N42" s="476"/>
      <c r="O42" s="476"/>
      <c r="P42" s="476"/>
      <c r="Q42" s="476"/>
      <c r="R42" s="476"/>
      <c r="S42" s="477"/>
      <c r="T42" s="50"/>
      <c r="U42" s="51"/>
      <c r="V42" s="51"/>
      <c r="W42" s="51"/>
      <c r="X42" s="51"/>
      <c r="Y42" s="51"/>
      <c r="Z42" s="51"/>
      <c r="AA42" s="51"/>
      <c r="AB42" s="51"/>
      <c r="AC42" s="51"/>
      <c r="AD42" s="51"/>
      <c r="AE42" s="51"/>
      <c r="AF42" s="51"/>
      <c r="AG42" s="51"/>
      <c r="AH42" s="51"/>
      <c r="AI42" s="51"/>
    </row>
    <row r="43" ht="12.75" customHeight="1">
      <c r="A43" s="475"/>
      <c r="B43" s="476"/>
      <c r="C43" s="476"/>
      <c r="D43" s="476"/>
      <c r="E43" s="476"/>
      <c r="F43" s="476"/>
      <c r="G43" s="476"/>
      <c r="H43" s="476"/>
      <c r="I43" s="476"/>
      <c r="J43" s="476"/>
      <c r="K43" s="476"/>
      <c r="L43" s="476"/>
      <c r="M43" s="476"/>
      <c r="N43" s="476"/>
      <c r="O43" s="476"/>
      <c r="P43" s="476"/>
      <c r="Q43" s="476"/>
      <c r="R43" s="476"/>
      <c r="S43" s="477"/>
      <c r="T43" s="50"/>
      <c r="U43" s="51"/>
      <c r="V43" s="51"/>
      <c r="W43" s="51"/>
      <c r="X43" s="51"/>
      <c r="Y43" s="51"/>
      <c r="Z43" s="51"/>
      <c r="AA43" s="51"/>
      <c r="AB43" s="51"/>
      <c r="AC43" s="51"/>
      <c r="AD43" s="51"/>
      <c r="AE43" s="51"/>
      <c r="AF43" s="51"/>
      <c r="AG43" s="51"/>
      <c r="AH43" s="51"/>
      <c r="AI43" s="51"/>
    </row>
    <row r="44" ht="12.75" customHeight="1">
      <c r="A44" s="475"/>
      <c r="B44" s="476"/>
      <c r="C44" s="476"/>
      <c r="D44" s="476"/>
      <c r="E44" s="476"/>
      <c r="F44" s="476"/>
      <c r="G44" s="476"/>
      <c r="H44" s="476"/>
      <c r="I44" s="476"/>
      <c r="J44" s="476"/>
      <c r="K44" s="476"/>
      <c r="L44" s="476"/>
      <c r="M44" s="476"/>
      <c r="N44" s="476"/>
      <c r="O44" s="476"/>
      <c r="P44" s="476"/>
      <c r="Q44" s="476"/>
      <c r="R44" s="476"/>
      <c r="S44" s="477"/>
      <c r="T44" s="50"/>
      <c r="U44" s="51"/>
      <c r="V44" s="51"/>
      <c r="W44" s="51"/>
      <c r="X44" s="51"/>
      <c r="Y44" s="51"/>
      <c r="Z44" s="51"/>
      <c r="AA44" s="51"/>
      <c r="AB44" s="51"/>
      <c r="AC44" s="51"/>
      <c r="AD44" s="51"/>
      <c r="AE44" s="51"/>
      <c r="AF44" s="51"/>
      <c r="AG44" s="51"/>
      <c r="AH44" s="51"/>
      <c r="AI44" s="51"/>
    </row>
    <row r="45" ht="12.75" customHeight="1">
      <c r="A45" s="475"/>
      <c r="B45" s="476"/>
      <c r="C45" s="476"/>
      <c r="D45" s="476"/>
      <c r="E45" s="476"/>
      <c r="F45" s="476"/>
      <c r="G45" s="476"/>
      <c r="H45" s="476"/>
      <c r="I45" s="476"/>
      <c r="J45" s="476"/>
      <c r="K45" s="476"/>
      <c r="L45" s="476"/>
      <c r="M45" s="476"/>
      <c r="N45" s="476"/>
      <c r="O45" s="476"/>
      <c r="P45" s="476"/>
      <c r="Q45" s="476"/>
      <c r="R45" s="476"/>
      <c r="S45" s="477"/>
      <c r="T45" s="50"/>
      <c r="U45" s="51"/>
      <c r="V45" s="51"/>
      <c r="W45" s="51"/>
      <c r="X45" s="51"/>
      <c r="Y45" s="51"/>
      <c r="Z45" s="51"/>
      <c r="AA45" s="51"/>
      <c r="AB45" s="51"/>
      <c r="AC45" s="51"/>
      <c r="AD45" s="51"/>
      <c r="AE45" s="51"/>
      <c r="AF45" s="51"/>
      <c r="AG45" s="51"/>
      <c r="AH45" s="51"/>
      <c r="AI45" s="51"/>
    </row>
    <row r="46" ht="12.75" customHeight="1">
      <c r="A46" s="475"/>
      <c r="B46" s="476"/>
      <c r="C46" s="476"/>
      <c r="D46" s="476"/>
      <c r="E46" s="476"/>
      <c r="F46" s="476"/>
      <c r="G46" s="476"/>
      <c r="H46" s="476"/>
      <c r="I46" s="476"/>
      <c r="J46" s="476"/>
      <c r="K46" s="476"/>
      <c r="L46" s="476"/>
      <c r="M46" s="476"/>
      <c r="N46" s="476"/>
      <c r="O46" s="476"/>
      <c r="P46" s="476"/>
      <c r="Q46" s="476"/>
      <c r="R46" s="476"/>
      <c r="S46" s="477"/>
      <c r="T46" s="50"/>
      <c r="U46" s="51"/>
      <c r="V46" s="51"/>
      <c r="W46" s="51"/>
      <c r="X46" s="51"/>
      <c r="Y46" s="51"/>
      <c r="Z46" s="51"/>
      <c r="AA46" s="51"/>
      <c r="AB46" s="51"/>
      <c r="AC46" s="51"/>
      <c r="AD46" s="51"/>
      <c r="AE46" s="51"/>
      <c r="AF46" s="51"/>
      <c r="AG46" s="51"/>
      <c r="AH46" s="51"/>
      <c r="AI46" s="51"/>
    </row>
    <row r="47" ht="12.75" customHeight="1">
      <c r="A47" s="475"/>
      <c r="B47" s="476"/>
      <c r="C47" s="476"/>
      <c r="D47" s="476"/>
      <c r="E47" s="476"/>
      <c r="F47" s="476"/>
      <c r="G47" s="476"/>
      <c r="H47" s="476"/>
      <c r="I47" s="476"/>
      <c r="J47" s="476"/>
      <c r="K47" s="476"/>
      <c r="L47" s="476"/>
      <c r="M47" s="476"/>
      <c r="N47" s="476"/>
      <c r="O47" s="476"/>
      <c r="P47" s="476"/>
      <c r="Q47" s="476"/>
      <c r="R47" s="476"/>
      <c r="S47" s="477"/>
      <c r="T47" s="50"/>
      <c r="U47" s="51"/>
      <c r="V47" s="51"/>
      <c r="W47" s="51"/>
      <c r="X47" s="51"/>
      <c r="Y47" s="51"/>
      <c r="Z47" s="51"/>
      <c r="AA47" s="51"/>
      <c r="AB47" s="51"/>
      <c r="AC47" s="51"/>
      <c r="AD47" s="51"/>
      <c r="AE47" s="51"/>
      <c r="AF47" s="51"/>
      <c r="AG47" s="51"/>
      <c r="AH47" s="51"/>
      <c r="AI47" s="51"/>
    </row>
    <row r="48" ht="12.75" customHeight="1">
      <c r="A48" s="475"/>
      <c r="B48" s="476"/>
      <c r="C48" s="476"/>
      <c r="D48" s="476"/>
      <c r="E48" s="476"/>
      <c r="F48" s="476"/>
      <c r="G48" s="476"/>
      <c r="H48" s="476"/>
      <c r="I48" s="476"/>
      <c r="J48" s="476"/>
      <c r="K48" s="476"/>
      <c r="L48" s="476"/>
      <c r="M48" s="476"/>
      <c r="N48" s="476"/>
      <c r="O48" s="476"/>
      <c r="P48" s="476"/>
      <c r="Q48" s="476"/>
      <c r="R48" s="476"/>
      <c r="S48" s="477"/>
      <c r="T48" s="50"/>
      <c r="U48" s="51"/>
      <c r="V48" s="51"/>
      <c r="W48" s="51"/>
      <c r="X48" s="51"/>
      <c r="Y48" s="51"/>
      <c r="Z48" s="51"/>
      <c r="AA48" s="51"/>
      <c r="AB48" s="51"/>
      <c r="AC48" s="51"/>
      <c r="AD48" s="51"/>
      <c r="AE48" s="51"/>
      <c r="AF48" s="51"/>
      <c r="AG48" s="51"/>
      <c r="AH48" s="51"/>
      <c r="AI48" s="51"/>
    </row>
    <row r="49" ht="12.75" customHeight="1">
      <c r="A49" s="475"/>
      <c r="B49" s="476"/>
      <c r="C49" s="476"/>
      <c r="D49" s="476"/>
      <c r="E49" s="476"/>
      <c r="F49" s="476"/>
      <c r="G49" s="476"/>
      <c r="H49" s="476"/>
      <c r="I49" s="476"/>
      <c r="J49" s="476"/>
      <c r="K49" s="476"/>
      <c r="L49" s="476"/>
      <c r="M49" s="476"/>
      <c r="N49" s="476"/>
      <c r="O49" s="476"/>
      <c r="P49" s="476"/>
      <c r="Q49" s="476"/>
      <c r="R49" s="476"/>
      <c r="S49" s="477"/>
      <c r="T49" s="50"/>
      <c r="U49" s="51"/>
      <c r="V49" s="51"/>
      <c r="W49" s="51"/>
      <c r="X49" s="51"/>
      <c r="Y49" s="51"/>
      <c r="Z49" s="51"/>
      <c r="AA49" s="51"/>
      <c r="AB49" s="51"/>
      <c r="AC49" s="51"/>
      <c r="AD49" s="51"/>
      <c r="AE49" s="51"/>
      <c r="AF49" s="51"/>
      <c r="AG49" s="51"/>
      <c r="AH49" s="51"/>
      <c r="AI49" s="51"/>
    </row>
    <row r="50" ht="12.75" customHeight="1">
      <c r="A50" s="475"/>
      <c r="B50" s="476"/>
      <c r="C50" s="476"/>
      <c r="D50" s="476"/>
      <c r="E50" s="476"/>
      <c r="F50" s="476"/>
      <c r="G50" s="476"/>
      <c r="H50" s="476"/>
      <c r="I50" s="476"/>
      <c r="J50" s="476"/>
      <c r="K50" s="476"/>
      <c r="L50" s="476"/>
      <c r="M50" s="476"/>
      <c r="N50" s="476"/>
      <c r="O50" s="476"/>
      <c r="P50" s="476"/>
      <c r="Q50" s="476"/>
      <c r="R50" s="476"/>
      <c r="S50" s="477"/>
      <c r="T50" s="50"/>
      <c r="U50" s="51"/>
      <c r="V50" s="51"/>
      <c r="W50" s="51"/>
      <c r="X50" s="51"/>
      <c r="Y50" s="51"/>
      <c r="Z50" s="51"/>
      <c r="AA50" s="51"/>
      <c r="AB50" s="51"/>
      <c r="AC50" s="51"/>
      <c r="AD50" s="51"/>
      <c r="AE50" s="51"/>
      <c r="AF50" s="51"/>
      <c r="AG50" s="51"/>
      <c r="AH50" s="51"/>
      <c r="AI50" s="51"/>
    </row>
    <row r="51" ht="12.75" customHeight="1">
      <c r="A51" s="475"/>
      <c r="B51" s="476"/>
      <c r="C51" s="476"/>
      <c r="D51" s="476"/>
      <c r="E51" s="476"/>
      <c r="F51" s="476"/>
      <c r="G51" s="476"/>
      <c r="H51" s="476"/>
      <c r="I51" s="476"/>
      <c r="J51" s="476"/>
      <c r="K51" s="476"/>
      <c r="L51" s="476"/>
      <c r="M51" s="476"/>
      <c r="N51" s="476"/>
      <c r="O51" s="476"/>
      <c r="P51" s="476"/>
      <c r="Q51" s="476"/>
      <c r="R51" s="476"/>
      <c r="S51" s="477"/>
      <c r="T51" s="50"/>
      <c r="U51" s="51"/>
      <c r="V51" s="51"/>
      <c r="W51" s="51"/>
      <c r="X51" s="51"/>
      <c r="Y51" s="51"/>
      <c r="Z51" s="51"/>
      <c r="AA51" s="51"/>
      <c r="AB51" s="51"/>
      <c r="AC51" s="51"/>
      <c r="AD51" s="51"/>
      <c r="AE51" s="51"/>
      <c r="AF51" s="51"/>
      <c r="AG51" s="51"/>
      <c r="AH51" s="51"/>
      <c r="AI51" s="51"/>
    </row>
    <row r="52" ht="12.75" customHeight="1">
      <c r="A52" s="475"/>
      <c r="B52" s="476"/>
      <c r="C52" s="476"/>
      <c r="D52" s="476"/>
      <c r="E52" s="476"/>
      <c r="F52" s="476"/>
      <c r="G52" s="476"/>
      <c r="H52" s="476"/>
      <c r="I52" s="476"/>
      <c r="J52" s="476"/>
      <c r="K52" s="476"/>
      <c r="L52" s="476"/>
      <c r="M52" s="476"/>
      <c r="N52" s="476"/>
      <c r="O52" s="476"/>
      <c r="P52" s="476"/>
      <c r="Q52" s="476"/>
      <c r="R52" s="476"/>
      <c r="S52" s="477"/>
      <c r="T52" s="50"/>
      <c r="U52" s="51"/>
      <c r="V52" s="51"/>
      <c r="W52" s="51"/>
      <c r="X52" s="51"/>
      <c r="Y52" s="51"/>
      <c r="Z52" s="51"/>
      <c r="AA52" s="51"/>
      <c r="AB52" s="51"/>
      <c r="AC52" s="51"/>
      <c r="AD52" s="51"/>
      <c r="AE52" s="51"/>
      <c r="AF52" s="51"/>
      <c r="AG52" s="51"/>
      <c r="AH52" s="51"/>
      <c r="AI52" s="51"/>
    </row>
    <row r="53" ht="12.75" customHeight="1">
      <c r="A53" s="475"/>
      <c r="B53" s="476"/>
      <c r="C53" s="476"/>
      <c r="D53" s="476"/>
      <c r="E53" s="476"/>
      <c r="F53" s="476"/>
      <c r="G53" s="476"/>
      <c r="H53" s="476"/>
      <c r="I53" s="476"/>
      <c r="J53" s="476"/>
      <c r="K53" s="476"/>
      <c r="L53" s="476"/>
      <c r="M53" s="476"/>
      <c r="N53" s="476"/>
      <c r="O53" s="476"/>
      <c r="P53" s="476"/>
      <c r="Q53" s="476"/>
      <c r="R53" s="476"/>
      <c r="S53" s="477"/>
      <c r="T53" s="50"/>
      <c r="U53" s="51"/>
      <c r="V53" s="51"/>
      <c r="W53" s="51"/>
      <c r="X53" s="51"/>
      <c r="Y53" s="51"/>
      <c r="Z53" s="51"/>
      <c r="AA53" s="51"/>
      <c r="AB53" s="51"/>
      <c r="AC53" s="51"/>
      <c r="AD53" s="51"/>
      <c r="AE53" s="51"/>
      <c r="AF53" s="51"/>
      <c r="AG53" s="51"/>
      <c r="AH53" s="51"/>
      <c r="AI53" s="51"/>
    </row>
    <row r="54" ht="12.75" customHeight="1">
      <c r="A54" s="475"/>
      <c r="B54" s="476"/>
      <c r="C54" s="476"/>
      <c r="D54" s="476"/>
      <c r="E54" s="476"/>
      <c r="F54" s="476"/>
      <c r="G54" s="476"/>
      <c r="H54" s="476"/>
      <c r="I54" s="476"/>
      <c r="J54" s="476"/>
      <c r="K54" s="476"/>
      <c r="L54" s="476"/>
      <c r="M54" s="476"/>
      <c r="N54" s="476"/>
      <c r="O54" s="476"/>
      <c r="P54" s="476"/>
      <c r="Q54" s="476"/>
      <c r="R54" s="476"/>
      <c r="S54" s="477"/>
      <c r="T54" s="50"/>
      <c r="U54" s="51"/>
      <c r="V54" s="51"/>
      <c r="W54" s="51"/>
      <c r="X54" s="51"/>
      <c r="Y54" s="51"/>
      <c r="Z54" s="51"/>
      <c r="AA54" s="51"/>
      <c r="AB54" s="51"/>
      <c r="AC54" s="51"/>
      <c r="AD54" s="51"/>
      <c r="AE54" s="51"/>
      <c r="AF54" s="51"/>
      <c r="AG54" s="51"/>
      <c r="AH54" s="51"/>
      <c r="AI54" s="51"/>
    </row>
    <row r="55" ht="12.75" customHeight="1">
      <c r="A55" s="475"/>
      <c r="B55" s="476"/>
      <c r="C55" s="476"/>
      <c r="D55" s="476"/>
      <c r="E55" s="476"/>
      <c r="F55" s="476"/>
      <c r="G55" s="476"/>
      <c r="H55" s="476"/>
      <c r="I55" s="476"/>
      <c r="J55" s="476"/>
      <c r="K55" s="476"/>
      <c r="L55" s="476"/>
      <c r="M55" s="476"/>
      <c r="N55" s="476"/>
      <c r="O55" s="476"/>
      <c r="P55" s="476"/>
      <c r="Q55" s="476"/>
      <c r="R55" s="476"/>
      <c r="S55" s="477"/>
      <c r="T55" s="50"/>
      <c r="U55" s="51"/>
      <c r="V55" s="51"/>
      <c r="W55" s="51"/>
      <c r="X55" s="51"/>
      <c r="Y55" s="51"/>
      <c r="Z55" s="51"/>
      <c r="AA55" s="51"/>
      <c r="AB55" s="51"/>
      <c r="AC55" s="51"/>
      <c r="AD55" s="51"/>
      <c r="AE55" s="51"/>
      <c r="AF55" s="51"/>
      <c r="AG55" s="51"/>
      <c r="AH55" s="51"/>
      <c r="AI55" s="51"/>
    </row>
    <row r="56" ht="12.75" customHeight="1">
      <c r="A56" s="475"/>
      <c r="B56" s="476"/>
      <c r="C56" s="476"/>
      <c r="D56" s="476"/>
      <c r="E56" s="476"/>
      <c r="F56" s="476"/>
      <c r="G56" s="476"/>
      <c r="H56" s="476"/>
      <c r="I56" s="476"/>
      <c r="J56" s="476"/>
      <c r="K56" s="476"/>
      <c r="L56" s="476"/>
      <c r="M56" s="476"/>
      <c r="N56" s="476"/>
      <c r="O56" s="476"/>
      <c r="P56" s="476"/>
      <c r="Q56" s="476"/>
      <c r="R56" s="476"/>
      <c r="S56" s="477"/>
      <c r="T56" s="50"/>
      <c r="U56" s="51"/>
      <c r="V56" s="51"/>
      <c r="W56" s="51"/>
      <c r="X56" s="51"/>
      <c r="Y56" s="51"/>
      <c r="Z56" s="51"/>
      <c r="AA56" s="51"/>
      <c r="AB56" s="51"/>
      <c r="AC56" s="51"/>
      <c r="AD56" s="51"/>
      <c r="AE56" s="51"/>
      <c r="AF56" s="51"/>
      <c r="AG56" s="51"/>
      <c r="AH56" s="51"/>
      <c r="AI56" s="51"/>
    </row>
    <row r="57" ht="12.75" customHeight="1">
      <c r="A57" s="475"/>
      <c r="B57" s="476"/>
      <c r="C57" s="476"/>
      <c r="D57" s="476"/>
      <c r="E57" s="476"/>
      <c r="F57" s="476"/>
      <c r="G57" s="476"/>
      <c r="H57" s="476"/>
      <c r="I57" s="476"/>
      <c r="J57" s="476"/>
      <c r="K57" s="476"/>
      <c r="L57" s="476"/>
      <c r="M57" s="476"/>
      <c r="N57" s="476"/>
      <c r="O57" s="476"/>
      <c r="P57" s="476"/>
      <c r="Q57" s="476"/>
      <c r="R57" s="476"/>
      <c r="S57" s="477"/>
      <c r="T57" s="50"/>
      <c r="U57" s="51"/>
      <c r="V57" s="51"/>
      <c r="W57" s="51"/>
      <c r="X57" s="51"/>
      <c r="Y57" s="51"/>
      <c r="Z57" s="51"/>
      <c r="AA57" s="51"/>
      <c r="AB57" s="51"/>
      <c r="AC57" s="51"/>
      <c r="AD57" s="51"/>
      <c r="AE57" s="51"/>
      <c r="AF57" s="51"/>
      <c r="AG57" s="51"/>
      <c r="AH57" s="51"/>
      <c r="AI57" s="51"/>
    </row>
    <row r="58" ht="12.75" customHeight="1">
      <c r="A58" s="475"/>
      <c r="B58" s="476"/>
      <c r="C58" s="476"/>
      <c r="D58" s="476"/>
      <c r="E58" s="476"/>
      <c r="F58" s="476"/>
      <c r="G58" s="476"/>
      <c r="H58" s="476"/>
      <c r="I58" s="476"/>
      <c r="J58" s="476"/>
      <c r="K58" s="476"/>
      <c r="L58" s="476"/>
      <c r="M58" s="476"/>
      <c r="N58" s="476"/>
      <c r="O58" s="476"/>
      <c r="P58" s="476"/>
      <c r="Q58" s="476"/>
      <c r="R58" s="476"/>
      <c r="S58" s="477"/>
      <c r="T58" s="50"/>
      <c r="U58" s="51"/>
      <c r="V58" s="51"/>
      <c r="W58" s="51"/>
      <c r="X58" s="51"/>
      <c r="Y58" s="51"/>
      <c r="Z58" s="51"/>
      <c r="AA58" s="51"/>
      <c r="AB58" s="51"/>
      <c r="AC58" s="51"/>
      <c r="AD58" s="51"/>
      <c r="AE58" s="51"/>
      <c r="AF58" s="51"/>
      <c r="AG58" s="51"/>
      <c r="AH58" s="51"/>
      <c r="AI58" s="51"/>
    </row>
    <row r="59" ht="12.75" customHeight="1">
      <c r="A59" s="475"/>
      <c r="B59" s="476"/>
      <c r="C59" s="476"/>
      <c r="D59" s="476"/>
      <c r="E59" s="476"/>
      <c r="F59" s="476"/>
      <c r="G59" s="476"/>
      <c r="H59" s="476"/>
      <c r="I59" s="476"/>
      <c r="J59" s="476"/>
      <c r="K59" s="476"/>
      <c r="L59" s="476"/>
      <c r="M59" s="476"/>
      <c r="N59" s="476"/>
      <c r="O59" s="476"/>
      <c r="P59" s="476"/>
      <c r="Q59" s="476"/>
      <c r="R59" s="476"/>
      <c r="S59" s="477"/>
      <c r="T59" s="50"/>
      <c r="U59" s="51"/>
      <c r="V59" s="51"/>
      <c r="W59" s="51"/>
      <c r="X59" s="51"/>
      <c r="Y59" s="51"/>
      <c r="Z59" s="51"/>
      <c r="AA59" s="51"/>
      <c r="AB59" s="51"/>
      <c r="AC59" s="51"/>
      <c r="AD59" s="51"/>
      <c r="AE59" s="51"/>
      <c r="AF59" s="51"/>
      <c r="AG59" s="51"/>
      <c r="AH59" s="51"/>
      <c r="AI59" s="51"/>
    </row>
    <row r="60" ht="12.75" customHeight="1">
      <c r="A60" s="475"/>
      <c r="B60" s="476"/>
      <c r="C60" s="476"/>
      <c r="D60" s="476"/>
      <c r="E60" s="476"/>
      <c r="F60" s="476"/>
      <c r="G60" s="476"/>
      <c r="H60" s="476"/>
      <c r="I60" s="476"/>
      <c r="J60" s="476"/>
      <c r="K60" s="476"/>
      <c r="L60" s="476"/>
      <c r="M60" s="476"/>
      <c r="N60" s="476"/>
      <c r="O60" s="476"/>
      <c r="P60" s="476"/>
      <c r="Q60" s="476"/>
      <c r="R60" s="476"/>
      <c r="S60" s="477"/>
      <c r="T60" s="50"/>
      <c r="U60" s="51"/>
      <c r="V60" s="51"/>
      <c r="W60" s="51"/>
      <c r="X60" s="51"/>
      <c r="Y60" s="51"/>
      <c r="Z60" s="51"/>
      <c r="AA60" s="51"/>
      <c r="AB60" s="51"/>
      <c r="AC60" s="51"/>
      <c r="AD60" s="51"/>
      <c r="AE60" s="51"/>
      <c r="AF60" s="51"/>
      <c r="AG60" s="51"/>
      <c r="AH60" s="51"/>
      <c r="AI60" s="51"/>
    </row>
    <row r="61" ht="12.75" customHeight="1">
      <c r="A61" s="475"/>
      <c r="B61" s="476"/>
      <c r="C61" s="476"/>
      <c r="D61" s="476"/>
      <c r="E61" s="476"/>
      <c r="F61" s="476"/>
      <c r="G61" s="476"/>
      <c r="H61" s="476"/>
      <c r="I61" s="476"/>
      <c r="J61" s="476"/>
      <c r="K61" s="476"/>
      <c r="L61" s="476"/>
      <c r="M61" s="476"/>
      <c r="N61" s="476"/>
      <c r="O61" s="476"/>
      <c r="P61" s="476"/>
      <c r="Q61" s="476"/>
      <c r="R61" s="476"/>
      <c r="S61" s="477"/>
      <c r="T61" s="50"/>
      <c r="U61" s="51"/>
      <c r="V61" s="51"/>
      <c r="W61" s="51"/>
      <c r="X61" s="51"/>
      <c r="Y61" s="51"/>
      <c r="Z61" s="51"/>
      <c r="AA61" s="51"/>
      <c r="AB61" s="51"/>
      <c r="AC61" s="51"/>
      <c r="AD61" s="51"/>
      <c r="AE61" s="51"/>
      <c r="AF61" s="51"/>
      <c r="AG61" s="51"/>
      <c r="AH61" s="51"/>
      <c r="AI61" s="51"/>
    </row>
    <row r="62" ht="12.75" customHeight="1">
      <c r="A62" s="475"/>
      <c r="B62" s="476"/>
      <c r="C62" s="476"/>
      <c r="D62" s="476"/>
      <c r="E62" s="476"/>
      <c r="F62" s="476"/>
      <c r="G62" s="476"/>
      <c r="H62" s="476"/>
      <c r="I62" s="476"/>
      <c r="J62" s="476"/>
      <c r="K62" s="476"/>
      <c r="L62" s="476"/>
      <c r="M62" s="476"/>
      <c r="N62" s="476"/>
      <c r="O62" s="476"/>
      <c r="P62" s="476"/>
      <c r="Q62" s="476"/>
      <c r="R62" s="476"/>
      <c r="S62" s="477"/>
      <c r="T62" s="50"/>
      <c r="U62" s="51"/>
      <c r="V62" s="51"/>
      <c r="W62" s="51"/>
      <c r="X62" s="51"/>
      <c r="Y62" s="51"/>
      <c r="Z62" s="51"/>
      <c r="AA62" s="51"/>
      <c r="AB62" s="51"/>
      <c r="AC62" s="51"/>
      <c r="AD62" s="51"/>
      <c r="AE62" s="51"/>
      <c r="AF62" s="51"/>
      <c r="AG62" s="51"/>
      <c r="AH62" s="51"/>
      <c r="AI62" s="51"/>
    </row>
    <row r="63" ht="12.75" customHeight="1">
      <c r="A63" s="478"/>
      <c r="B63" s="479"/>
      <c r="C63" s="479"/>
      <c r="D63" s="479"/>
      <c r="E63" s="479"/>
      <c r="F63" s="479"/>
      <c r="G63" s="479"/>
      <c r="H63" s="479"/>
      <c r="I63" s="479"/>
      <c r="J63" s="479"/>
      <c r="K63" s="479"/>
      <c r="L63" s="479"/>
      <c r="M63" s="479"/>
      <c r="N63" s="479"/>
      <c r="O63" s="479"/>
      <c r="P63" s="479"/>
      <c r="Q63" s="479"/>
      <c r="R63" s="479"/>
      <c r="S63" s="480"/>
      <c r="T63" s="55"/>
      <c r="U63" s="56"/>
      <c r="V63" s="56"/>
      <c r="W63" s="56"/>
      <c r="X63" s="56"/>
      <c r="Y63" s="56"/>
      <c r="Z63" s="56"/>
      <c r="AA63" s="56"/>
      <c r="AB63" s="56"/>
      <c r="AC63" s="56"/>
      <c r="AD63" s="56"/>
      <c r="AE63" s="56"/>
      <c r="AF63" s="56"/>
      <c r="AG63" s="56"/>
      <c r="AH63" s="56"/>
      <c r="AI63" s="56"/>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S1"/>
    <mergeCell ref="D3:J3"/>
    <mergeCell ref="O3:S3"/>
    <mergeCell ref="A5:S6"/>
  </mergeCells>
  <hyperlinks>
    <hyperlink display="BACK to COVER SHEET" location="'Cover Sheet'!A1" ref="O7"/>
  </hyperlinks>
  <printOptions/>
  <pageMargins bottom="0.3937007874015748" footer="0.0" header="0.0" left="0.3937007874015748" right="0.3937007874015748" top="0.3937007874015748"/>
  <pageSetup paperSize="9"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2" width="5.0"/>
    <col customWidth="1" min="3" max="3" width="6.57"/>
    <col customWidth="1" min="4" max="23" width="5.0"/>
  </cols>
  <sheetData>
    <row r="1" ht="12.75" customHeight="1">
      <c r="A1" s="269" t="s">
        <v>445</v>
      </c>
      <c r="B1" s="35"/>
      <c r="C1" s="35"/>
      <c r="D1" s="35"/>
      <c r="E1" s="35"/>
      <c r="F1" s="35"/>
      <c r="G1" s="35"/>
      <c r="H1" s="35"/>
      <c r="I1" s="35"/>
      <c r="J1" s="35"/>
      <c r="K1" s="35"/>
      <c r="L1" s="35"/>
      <c r="M1" s="35"/>
      <c r="N1" s="35"/>
      <c r="O1" s="35"/>
      <c r="P1" s="35"/>
      <c r="Q1" s="35"/>
      <c r="R1" s="35"/>
      <c r="S1" s="36"/>
      <c r="T1" s="3"/>
      <c r="U1" s="3"/>
      <c r="V1" s="3"/>
      <c r="W1" s="3"/>
      <c r="X1" s="3"/>
      <c r="Y1" s="3"/>
      <c r="Z1" s="3"/>
    </row>
    <row r="2" ht="12.75" customHeight="1">
      <c r="A2" s="87"/>
      <c r="B2" s="481"/>
      <c r="C2" s="481"/>
      <c r="D2" s="481"/>
      <c r="E2" s="481"/>
      <c r="F2" s="481"/>
      <c r="G2" s="481"/>
      <c r="H2" s="481"/>
      <c r="I2" s="481"/>
      <c r="J2" s="481"/>
      <c r="K2" s="481"/>
      <c r="L2" s="481"/>
      <c r="M2" s="481"/>
      <c r="N2" s="481"/>
      <c r="O2" s="481"/>
      <c r="P2" s="481"/>
      <c r="Q2" s="481"/>
      <c r="R2" s="481"/>
      <c r="S2" s="482"/>
      <c r="T2" s="3"/>
      <c r="U2" s="3"/>
      <c r="V2" s="3"/>
      <c r="W2" s="3"/>
      <c r="X2" s="3"/>
      <c r="Y2" s="3"/>
      <c r="Z2" s="3"/>
    </row>
    <row r="3" ht="12.75" customHeight="1">
      <c r="A3" s="483"/>
      <c r="B3" s="484" t="s">
        <v>446</v>
      </c>
      <c r="C3" s="485"/>
      <c r="D3" s="485"/>
      <c r="E3" s="485"/>
      <c r="F3" s="485"/>
      <c r="G3" s="485"/>
      <c r="H3" s="485"/>
      <c r="I3" s="485"/>
      <c r="J3" s="485"/>
      <c r="K3" s="485"/>
      <c r="L3" s="485"/>
      <c r="M3" s="485"/>
      <c r="N3" s="485"/>
      <c r="O3" s="485"/>
      <c r="P3" s="485"/>
      <c r="Q3" s="485"/>
      <c r="R3" s="485"/>
      <c r="S3" s="486"/>
      <c r="T3" s="3"/>
      <c r="U3" s="279"/>
      <c r="V3" s="3"/>
      <c r="W3" s="3"/>
      <c r="X3" s="3"/>
      <c r="Y3" s="3"/>
      <c r="Z3" s="3"/>
    </row>
    <row r="4" ht="12.75" customHeight="1">
      <c r="A4" s="483"/>
      <c r="B4" s="484"/>
      <c r="C4" s="485"/>
      <c r="D4" s="485"/>
      <c r="E4" s="485"/>
      <c r="F4" s="485"/>
      <c r="G4" s="485"/>
      <c r="H4" s="485"/>
      <c r="I4" s="485"/>
      <c r="J4" s="485"/>
      <c r="K4" s="485"/>
      <c r="L4" s="485"/>
      <c r="M4" s="485"/>
      <c r="N4" s="485"/>
      <c r="O4" s="485"/>
      <c r="P4" s="485"/>
      <c r="Q4" s="485"/>
      <c r="R4" s="485"/>
      <c r="S4" s="486"/>
      <c r="T4" s="3"/>
      <c r="U4" s="279"/>
      <c r="V4" s="3"/>
      <c r="W4" s="3"/>
      <c r="X4" s="3"/>
      <c r="Y4" s="3"/>
      <c r="Z4" s="3"/>
    </row>
    <row r="5" ht="12.75" customHeight="1">
      <c r="A5" s="483"/>
      <c r="B5" s="279" t="s">
        <v>447</v>
      </c>
      <c r="C5" s="485"/>
      <c r="D5" s="485"/>
      <c r="E5" s="485"/>
      <c r="F5" s="485"/>
      <c r="G5" s="485"/>
      <c r="H5" s="485"/>
      <c r="I5" s="485"/>
      <c r="J5" s="485"/>
      <c r="K5" s="485"/>
      <c r="L5" s="485"/>
      <c r="M5" s="485"/>
      <c r="N5" s="485"/>
      <c r="O5" s="485"/>
      <c r="P5" s="485"/>
      <c r="Q5" s="485"/>
      <c r="R5" s="485"/>
      <c r="S5" s="486"/>
      <c r="T5" s="3"/>
      <c r="U5" s="279"/>
      <c r="V5" s="3"/>
      <c r="W5" s="3"/>
      <c r="X5" s="3"/>
      <c r="Y5" s="3"/>
      <c r="Z5" s="3"/>
    </row>
    <row r="6" ht="12.75" customHeight="1">
      <c r="A6" s="483"/>
      <c r="B6" s="484"/>
      <c r="C6" s="485"/>
      <c r="D6" s="485"/>
      <c r="E6" s="485"/>
      <c r="F6" s="485"/>
      <c r="G6" s="485"/>
      <c r="H6" s="485"/>
      <c r="I6" s="485"/>
      <c r="J6" s="485"/>
      <c r="K6" s="485"/>
      <c r="L6" s="485"/>
      <c r="M6" s="485"/>
      <c r="N6" s="485"/>
      <c r="O6" s="485"/>
      <c r="P6" s="485"/>
      <c r="Q6" s="485"/>
      <c r="R6" s="485"/>
      <c r="S6" s="486"/>
      <c r="T6" s="3"/>
      <c r="U6" s="3"/>
      <c r="V6" s="3"/>
      <c r="W6" s="3"/>
      <c r="X6" s="3"/>
      <c r="Y6" s="3"/>
      <c r="Z6" s="3"/>
    </row>
    <row r="7" ht="12.75" customHeight="1">
      <c r="A7" s="483"/>
      <c r="B7" s="484" t="s">
        <v>448</v>
      </c>
      <c r="C7" s="485"/>
      <c r="D7" s="485"/>
      <c r="E7" s="485"/>
      <c r="F7" s="485"/>
      <c r="G7" s="485"/>
      <c r="H7" s="485"/>
      <c r="I7" s="485"/>
      <c r="J7" s="485"/>
      <c r="K7" s="485"/>
      <c r="L7" s="485"/>
      <c r="M7" s="485"/>
      <c r="N7" s="485"/>
      <c r="O7" s="485"/>
      <c r="P7" s="485"/>
      <c r="Q7" s="485"/>
      <c r="R7" s="485"/>
      <c r="S7" s="486"/>
      <c r="T7" s="3"/>
      <c r="U7" s="3"/>
      <c r="V7" s="3"/>
      <c r="W7" s="3"/>
      <c r="X7" s="3"/>
      <c r="Y7" s="3"/>
      <c r="Z7" s="3"/>
    </row>
    <row r="8" ht="12.75" customHeight="1">
      <c r="A8" s="483"/>
      <c r="B8" s="484" t="s">
        <v>449</v>
      </c>
      <c r="C8" s="485"/>
      <c r="D8" s="485"/>
      <c r="E8" s="485"/>
      <c r="F8" s="485"/>
      <c r="G8" s="485"/>
      <c r="H8" s="485"/>
      <c r="I8" s="485"/>
      <c r="J8" s="485"/>
      <c r="K8" s="485"/>
      <c r="L8" s="485"/>
      <c r="M8" s="485"/>
      <c r="N8" s="485"/>
      <c r="O8" s="485"/>
      <c r="P8" s="485"/>
      <c r="Q8" s="485"/>
      <c r="R8" s="485"/>
      <c r="S8" s="486"/>
      <c r="T8" s="3"/>
      <c r="U8" s="3"/>
      <c r="V8" s="3"/>
      <c r="W8" s="3"/>
      <c r="X8" s="3"/>
      <c r="Y8" s="3"/>
      <c r="Z8" s="3"/>
    </row>
    <row r="9" ht="12.75" customHeight="1">
      <c r="A9" s="483"/>
      <c r="B9" s="484"/>
      <c r="C9" s="485"/>
      <c r="D9" s="485"/>
      <c r="E9" s="485"/>
      <c r="F9" s="485"/>
      <c r="G9" s="485"/>
      <c r="H9" s="485"/>
      <c r="I9" s="485"/>
      <c r="J9" s="485"/>
      <c r="K9" s="485"/>
      <c r="L9" s="485"/>
      <c r="M9" s="485"/>
      <c r="N9" s="485"/>
      <c r="O9" s="485"/>
      <c r="P9" s="485"/>
      <c r="Q9" s="485"/>
      <c r="R9" s="485"/>
      <c r="S9" s="486"/>
      <c r="T9" s="3"/>
      <c r="U9" s="3"/>
      <c r="V9" s="3"/>
      <c r="W9" s="3"/>
      <c r="X9" s="3"/>
      <c r="Y9" s="3"/>
      <c r="Z9" s="3"/>
    </row>
    <row r="10" ht="12.75" customHeight="1">
      <c r="A10" s="483"/>
      <c r="B10" s="3"/>
      <c r="C10" s="485"/>
      <c r="D10" s="485"/>
      <c r="E10" s="485"/>
      <c r="F10" s="485"/>
      <c r="G10" s="485"/>
      <c r="H10" s="485"/>
      <c r="I10" s="485"/>
      <c r="J10" s="485"/>
      <c r="K10" s="485"/>
      <c r="L10" s="485"/>
      <c r="M10" s="485"/>
      <c r="N10" s="485"/>
      <c r="O10" s="485"/>
      <c r="P10" s="485"/>
      <c r="Q10" s="485"/>
      <c r="R10" s="485"/>
      <c r="S10" s="486"/>
      <c r="T10" s="3"/>
      <c r="U10" s="3"/>
      <c r="V10" s="3"/>
      <c r="W10" s="3"/>
      <c r="X10" s="3"/>
      <c r="Y10" s="3"/>
      <c r="Z10" s="3"/>
    </row>
    <row r="11" ht="12.75" customHeight="1">
      <c r="A11" s="483"/>
      <c r="B11" s="484"/>
      <c r="C11" s="485"/>
      <c r="D11" s="485"/>
      <c r="E11" s="485"/>
      <c r="F11" s="485"/>
      <c r="G11" s="485"/>
      <c r="H11" s="485"/>
      <c r="I11" s="485"/>
      <c r="J11" s="485"/>
      <c r="K11" s="485"/>
      <c r="L11" s="485"/>
      <c r="M11" s="485"/>
      <c r="N11" s="485"/>
      <c r="O11" s="485"/>
      <c r="P11" s="485"/>
      <c r="Q11" s="485"/>
      <c r="R11" s="485"/>
      <c r="S11" s="486"/>
      <c r="T11" s="3"/>
      <c r="U11" s="3"/>
      <c r="V11" s="3"/>
      <c r="W11" s="3"/>
      <c r="X11" s="3"/>
      <c r="Y11" s="3"/>
      <c r="Z11" s="3"/>
    </row>
    <row r="12" ht="12.75" customHeight="1">
      <c r="A12" s="483"/>
      <c r="B12" s="3"/>
      <c r="C12" s="485"/>
      <c r="D12" s="485"/>
      <c r="E12" s="485"/>
      <c r="F12" s="485"/>
      <c r="G12" s="485"/>
      <c r="H12" s="485"/>
      <c r="I12" s="485"/>
      <c r="J12" s="485"/>
      <c r="K12" s="485"/>
      <c r="L12" s="485"/>
      <c r="M12" s="485"/>
      <c r="N12" s="485"/>
      <c r="O12" s="485"/>
      <c r="P12" s="485"/>
      <c r="Q12" s="485"/>
      <c r="R12" s="485"/>
      <c r="S12" s="486"/>
      <c r="T12" s="3"/>
      <c r="U12" s="3"/>
      <c r="V12" s="3"/>
      <c r="W12" s="3"/>
      <c r="X12" s="3"/>
      <c r="Y12" s="3"/>
      <c r="Z12" s="3"/>
    </row>
    <row r="13" ht="12.75" customHeight="1">
      <c r="A13" s="483"/>
      <c r="B13" s="484"/>
      <c r="C13" s="485"/>
      <c r="D13" s="485"/>
      <c r="E13" s="485"/>
      <c r="F13" s="485"/>
      <c r="G13" s="485"/>
      <c r="H13" s="485"/>
      <c r="I13" s="485"/>
      <c r="J13" s="485"/>
      <c r="K13" s="485"/>
      <c r="L13" s="485"/>
      <c r="M13" s="485"/>
      <c r="N13" s="485"/>
      <c r="O13" s="485"/>
      <c r="P13" s="485"/>
      <c r="Q13" s="485"/>
      <c r="R13" s="485"/>
      <c r="S13" s="486"/>
      <c r="T13" s="3"/>
      <c r="U13" s="3"/>
      <c r="V13" s="3"/>
      <c r="W13" s="3"/>
      <c r="X13" s="3"/>
      <c r="Y13" s="3"/>
      <c r="Z13" s="3"/>
    </row>
    <row r="14" ht="12.75" customHeight="1">
      <c r="A14" s="483"/>
      <c r="B14" s="484"/>
      <c r="C14" s="485"/>
      <c r="D14" s="485"/>
      <c r="E14" s="485"/>
      <c r="F14" s="485"/>
      <c r="G14" s="485"/>
      <c r="H14" s="485"/>
      <c r="I14" s="485"/>
      <c r="J14" s="485"/>
      <c r="K14" s="485"/>
      <c r="L14" s="485"/>
      <c r="M14" s="485"/>
      <c r="N14" s="485"/>
      <c r="O14" s="485"/>
      <c r="P14" s="485"/>
      <c r="Q14" s="485"/>
      <c r="R14" s="485"/>
      <c r="S14" s="486"/>
      <c r="T14" s="3"/>
      <c r="U14" s="3"/>
      <c r="V14" s="3"/>
      <c r="W14" s="3"/>
      <c r="X14" s="3"/>
      <c r="Y14" s="3"/>
      <c r="Z14" s="3"/>
    </row>
    <row r="15" ht="12.75" customHeight="1">
      <c r="A15" s="483"/>
      <c r="B15" s="279"/>
      <c r="C15" s="485"/>
      <c r="D15" s="485"/>
      <c r="E15" s="485"/>
      <c r="F15" s="485"/>
      <c r="G15" s="485"/>
      <c r="H15" s="485"/>
      <c r="I15" s="485"/>
      <c r="J15" s="485"/>
      <c r="K15" s="485"/>
      <c r="L15" s="485"/>
      <c r="M15" s="485"/>
      <c r="N15" s="485"/>
      <c r="O15" s="485"/>
      <c r="P15" s="485"/>
      <c r="Q15" s="485"/>
      <c r="R15" s="485"/>
      <c r="S15" s="486"/>
      <c r="T15" s="3"/>
      <c r="U15" s="3"/>
      <c r="V15" s="3"/>
      <c r="W15" s="3"/>
      <c r="X15" s="3"/>
      <c r="Y15" s="3"/>
      <c r="Z15" s="3"/>
    </row>
    <row r="16" ht="12.75" customHeight="1">
      <c r="A16" s="483"/>
      <c r="B16" s="279"/>
      <c r="C16" s="485"/>
      <c r="D16" s="485"/>
      <c r="E16" s="485"/>
      <c r="F16" s="485"/>
      <c r="G16" s="485"/>
      <c r="H16" s="485"/>
      <c r="I16" s="485"/>
      <c r="J16" s="485"/>
      <c r="K16" s="485"/>
      <c r="L16" s="485"/>
      <c r="M16" s="485"/>
      <c r="N16" s="485"/>
      <c r="O16" s="485"/>
      <c r="P16" s="485"/>
      <c r="Q16" s="485"/>
      <c r="R16" s="485"/>
      <c r="S16" s="486"/>
      <c r="T16" s="3"/>
      <c r="U16" s="3"/>
      <c r="V16" s="3"/>
      <c r="W16" s="3"/>
      <c r="X16" s="3"/>
      <c r="Y16" s="3"/>
      <c r="Z16" s="3"/>
    </row>
    <row r="17" ht="12.75" customHeight="1">
      <c r="A17" s="483"/>
      <c r="B17" s="279"/>
      <c r="C17" s="485"/>
      <c r="D17" s="485"/>
      <c r="E17" s="485"/>
      <c r="F17" s="485"/>
      <c r="G17" s="485"/>
      <c r="H17" s="485"/>
      <c r="I17" s="485"/>
      <c r="J17" s="485"/>
      <c r="K17" s="485"/>
      <c r="L17" s="485"/>
      <c r="M17" s="485"/>
      <c r="N17" s="485"/>
      <c r="O17" s="485"/>
      <c r="P17" s="485"/>
      <c r="Q17" s="485"/>
      <c r="R17" s="485"/>
      <c r="S17" s="486"/>
      <c r="T17" s="3"/>
      <c r="U17" s="3"/>
      <c r="V17" s="3"/>
      <c r="W17" s="3"/>
      <c r="X17" s="3"/>
      <c r="Y17" s="3"/>
      <c r="Z17" s="3"/>
    </row>
    <row r="18" ht="12.75" customHeight="1">
      <c r="A18" s="483"/>
      <c r="B18" s="484"/>
      <c r="C18" s="485"/>
      <c r="D18" s="485"/>
      <c r="E18" s="485"/>
      <c r="F18" s="485"/>
      <c r="G18" s="485"/>
      <c r="H18" s="485"/>
      <c r="I18" s="485"/>
      <c r="J18" s="485"/>
      <c r="K18" s="485"/>
      <c r="L18" s="485"/>
      <c r="M18" s="485"/>
      <c r="N18" s="485"/>
      <c r="O18" s="485"/>
      <c r="P18" s="485"/>
      <c r="Q18" s="485"/>
      <c r="R18" s="485"/>
      <c r="S18" s="486"/>
      <c r="T18" s="3"/>
      <c r="U18" s="3"/>
      <c r="V18" s="3"/>
      <c r="W18" s="3"/>
      <c r="X18" s="3"/>
      <c r="Y18" s="3"/>
      <c r="Z18" s="3"/>
    </row>
    <row r="19" ht="12.75" customHeight="1">
      <c r="A19" s="483"/>
      <c r="B19" s="484"/>
      <c r="C19" s="484"/>
      <c r="D19" s="485"/>
      <c r="E19" s="485"/>
      <c r="F19" s="485"/>
      <c r="G19" s="485"/>
      <c r="H19" s="485"/>
      <c r="I19" s="485"/>
      <c r="J19" s="485"/>
      <c r="K19" s="485"/>
      <c r="L19" s="485"/>
      <c r="M19" s="485"/>
      <c r="N19" s="485"/>
      <c r="O19" s="485"/>
      <c r="P19" s="485"/>
      <c r="Q19" s="485"/>
      <c r="R19" s="485"/>
      <c r="S19" s="486"/>
      <c r="T19" s="3"/>
      <c r="U19" s="3"/>
      <c r="V19" s="3"/>
      <c r="W19" s="3"/>
      <c r="X19" s="3"/>
      <c r="Y19" s="3"/>
      <c r="Z19" s="3"/>
    </row>
    <row r="20" ht="12.75" customHeight="1">
      <c r="A20" s="483"/>
      <c r="B20" s="485"/>
      <c r="C20" s="485"/>
      <c r="D20" s="485"/>
      <c r="E20" s="485"/>
      <c r="F20" s="485"/>
      <c r="G20" s="485"/>
      <c r="H20" s="485"/>
      <c r="I20" s="485"/>
      <c r="J20" s="485"/>
      <c r="K20" s="485"/>
      <c r="L20" s="485"/>
      <c r="M20" s="485"/>
      <c r="N20" s="485"/>
      <c r="O20" s="485"/>
      <c r="P20" s="485"/>
      <c r="Q20" s="485"/>
      <c r="R20" s="485"/>
      <c r="S20" s="486"/>
      <c r="T20" s="3"/>
      <c r="U20" s="3"/>
      <c r="V20" s="3"/>
      <c r="W20" s="3"/>
      <c r="X20" s="3"/>
      <c r="Y20" s="3"/>
      <c r="Z20" s="3"/>
    </row>
    <row r="21" ht="12.75" customHeight="1">
      <c r="A21" s="483"/>
      <c r="B21" s="484"/>
      <c r="C21" s="485"/>
      <c r="D21" s="485"/>
      <c r="E21" s="485"/>
      <c r="F21" s="485"/>
      <c r="G21" s="485"/>
      <c r="H21" s="485"/>
      <c r="I21" s="485"/>
      <c r="J21" s="485"/>
      <c r="K21" s="485"/>
      <c r="L21" s="485"/>
      <c r="M21" s="485"/>
      <c r="N21" s="485"/>
      <c r="O21" s="485"/>
      <c r="P21" s="485"/>
      <c r="Q21" s="485"/>
      <c r="R21" s="485"/>
      <c r="S21" s="486"/>
      <c r="T21" s="3"/>
      <c r="U21" s="3"/>
      <c r="V21" s="3"/>
      <c r="W21" s="3"/>
      <c r="X21" s="3"/>
      <c r="Y21" s="3"/>
      <c r="Z21" s="3"/>
    </row>
    <row r="22" ht="12.75" customHeight="1">
      <c r="A22" s="483"/>
      <c r="B22" s="484"/>
      <c r="C22" s="485"/>
      <c r="D22" s="485"/>
      <c r="E22" s="485"/>
      <c r="F22" s="485"/>
      <c r="G22" s="485"/>
      <c r="H22" s="485"/>
      <c r="I22" s="485"/>
      <c r="J22" s="485"/>
      <c r="K22" s="485"/>
      <c r="L22" s="485"/>
      <c r="M22" s="485"/>
      <c r="N22" s="485"/>
      <c r="O22" s="485"/>
      <c r="P22" s="485"/>
      <c r="Q22" s="485"/>
      <c r="R22" s="485"/>
      <c r="S22" s="486"/>
      <c r="T22" s="3"/>
      <c r="U22" s="3"/>
      <c r="V22" s="3"/>
      <c r="W22" s="3"/>
      <c r="X22" s="3"/>
      <c r="Y22" s="3"/>
      <c r="Z22" s="3"/>
    </row>
    <row r="23" ht="12.75" customHeight="1">
      <c r="A23" s="483"/>
      <c r="B23" s="484"/>
      <c r="C23" s="485"/>
      <c r="D23" s="485"/>
      <c r="E23" s="485"/>
      <c r="F23" s="485"/>
      <c r="G23" s="485"/>
      <c r="H23" s="485"/>
      <c r="I23" s="485"/>
      <c r="J23" s="485"/>
      <c r="K23" s="485"/>
      <c r="L23" s="485"/>
      <c r="M23" s="485"/>
      <c r="N23" s="485"/>
      <c r="O23" s="485"/>
      <c r="P23" s="485"/>
      <c r="Q23" s="485"/>
      <c r="R23" s="485"/>
      <c r="S23" s="486"/>
      <c r="T23" s="3"/>
      <c r="U23" s="3"/>
      <c r="V23" s="3"/>
      <c r="W23" s="3"/>
      <c r="X23" s="3"/>
      <c r="Y23" s="3"/>
      <c r="Z23" s="3"/>
    </row>
    <row r="24" ht="12.75" customHeight="1">
      <c r="A24" s="483"/>
      <c r="B24" s="3"/>
      <c r="C24" s="485"/>
      <c r="D24" s="485"/>
      <c r="E24" s="485"/>
      <c r="F24" s="485"/>
      <c r="G24" s="485"/>
      <c r="H24" s="485"/>
      <c r="I24" s="485"/>
      <c r="J24" s="485"/>
      <c r="K24" s="485"/>
      <c r="L24" s="485"/>
      <c r="M24" s="485"/>
      <c r="N24" s="485"/>
      <c r="O24" s="485"/>
      <c r="P24" s="485"/>
      <c r="Q24" s="485"/>
      <c r="R24" s="485"/>
      <c r="S24" s="486"/>
      <c r="T24" s="3"/>
      <c r="U24" s="3"/>
      <c r="V24" s="3"/>
      <c r="W24" s="3"/>
      <c r="X24" s="3"/>
      <c r="Y24" s="3"/>
      <c r="Z24" s="3"/>
    </row>
    <row r="25" ht="12.75" customHeight="1">
      <c r="A25" s="483"/>
      <c r="B25" s="484"/>
      <c r="C25" s="485"/>
      <c r="D25" s="485"/>
      <c r="E25" s="485"/>
      <c r="F25" s="485"/>
      <c r="G25" s="485"/>
      <c r="H25" s="485"/>
      <c r="I25" s="485"/>
      <c r="J25" s="485"/>
      <c r="K25" s="485"/>
      <c r="L25" s="485"/>
      <c r="M25" s="485"/>
      <c r="N25" s="485"/>
      <c r="O25" s="485"/>
      <c r="P25" s="485"/>
      <c r="Q25" s="485"/>
      <c r="R25" s="485"/>
      <c r="S25" s="486"/>
      <c r="T25" s="3"/>
      <c r="U25" s="3"/>
      <c r="V25" s="3"/>
      <c r="W25" s="3"/>
      <c r="X25" s="3"/>
      <c r="Y25" s="3"/>
      <c r="Z25" s="3"/>
    </row>
    <row r="26" ht="12.75" customHeight="1">
      <c r="A26" s="483"/>
      <c r="B26" s="484"/>
      <c r="C26" s="485"/>
      <c r="D26" s="485"/>
      <c r="E26" s="485"/>
      <c r="F26" s="485"/>
      <c r="G26" s="485"/>
      <c r="H26" s="485"/>
      <c r="I26" s="485"/>
      <c r="J26" s="485"/>
      <c r="K26" s="485"/>
      <c r="L26" s="485"/>
      <c r="M26" s="485"/>
      <c r="N26" s="485"/>
      <c r="O26" s="485"/>
      <c r="P26" s="485"/>
      <c r="Q26" s="485"/>
      <c r="R26" s="485"/>
      <c r="S26" s="486"/>
      <c r="T26" s="3"/>
      <c r="U26" s="3"/>
      <c r="V26" s="3"/>
      <c r="W26" s="3"/>
      <c r="X26" s="3"/>
      <c r="Y26" s="3"/>
      <c r="Z26" s="3"/>
    </row>
    <row r="27" ht="12.75" customHeight="1">
      <c r="A27" s="483"/>
      <c r="B27" s="279"/>
      <c r="C27" s="485"/>
      <c r="D27" s="485"/>
      <c r="E27" s="485"/>
      <c r="F27" s="485"/>
      <c r="G27" s="485"/>
      <c r="H27" s="485"/>
      <c r="I27" s="485"/>
      <c r="J27" s="485"/>
      <c r="K27" s="485"/>
      <c r="L27" s="485"/>
      <c r="M27" s="485"/>
      <c r="N27" s="485"/>
      <c r="O27" s="485"/>
      <c r="P27" s="485"/>
      <c r="Q27" s="485"/>
      <c r="R27" s="485"/>
      <c r="S27" s="486"/>
      <c r="T27" s="3"/>
      <c r="U27" s="3"/>
      <c r="V27" s="3"/>
      <c r="W27" s="3"/>
      <c r="X27" s="3"/>
      <c r="Y27" s="3"/>
      <c r="Z27" s="3"/>
    </row>
    <row r="28" ht="12.75" customHeight="1">
      <c r="A28" s="483"/>
      <c r="B28" s="279"/>
      <c r="C28" s="485"/>
      <c r="D28" s="485"/>
      <c r="E28" s="485"/>
      <c r="F28" s="485"/>
      <c r="G28" s="485"/>
      <c r="H28" s="485"/>
      <c r="I28" s="485"/>
      <c r="J28" s="485"/>
      <c r="K28" s="485"/>
      <c r="L28" s="485"/>
      <c r="M28" s="485"/>
      <c r="N28" s="485"/>
      <c r="O28" s="485"/>
      <c r="P28" s="485"/>
      <c r="Q28" s="485"/>
      <c r="R28" s="485"/>
      <c r="S28" s="486"/>
      <c r="T28" s="3"/>
      <c r="U28" s="3"/>
      <c r="V28" s="3"/>
      <c r="W28" s="3"/>
      <c r="X28" s="3"/>
      <c r="Y28" s="3"/>
      <c r="Z28" s="3"/>
    </row>
    <row r="29" ht="12.75" customHeight="1">
      <c r="A29" s="483"/>
      <c r="B29" s="279"/>
      <c r="C29" s="485"/>
      <c r="D29" s="485"/>
      <c r="E29" s="485"/>
      <c r="F29" s="485"/>
      <c r="G29" s="485"/>
      <c r="H29" s="485"/>
      <c r="I29" s="485"/>
      <c r="J29" s="485"/>
      <c r="K29" s="485"/>
      <c r="L29" s="485"/>
      <c r="M29" s="485"/>
      <c r="N29" s="485"/>
      <c r="O29" s="485"/>
      <c r="P29" s="485"/>
      <c r="Q29" s="485"/>
      <c r="R29" s="485"/>
      <c r="S29" s="486"/>
      <c r="T29" s="3"/>
      <c r="U29" s="3"/>
      <c r="V29" s="3"/>
      <c r="W29" s="3"/>
      <c r="X29" s="3"/>
      <c r="Y29" s="3"/>
      <c r="Z29" s="3"/>
    </row>
    <row r="30" ht="12.75" customHeight="1">
      <c r="A30" s="483"/>
      <c r="B30" s="484"/>
      <c r="C30" s="485"/>
      <c r="D30" s="485"/>
      <c r="E30" s="485"/>
      <c r="F30" s="485"/>
      <c r="G30" s="485"/>
      <c r="H30" s="485"/>
      <c r="I30" s="485"/>
      <c r="J30" s="485"/>
      <c r="K30" s="485"/>
      <c r="L30" s="485"/>
      <c r="M30" s="485"/>
      <c r="N30" s="485"/>
      <c r="O30" s="485"/>
      <c r="P30" s="485"/>
      <c r="Q30" s="485"/>
      <c r="R30" s="485"/>
      <c r="S30" s="486"/>
      <c r="T30" s="3"/>
      <c r="U30" s="3"/>
      <c r="V30" s="3"/>
      <c r="W30" s="3"/>
      <c r="X30" s="3"/>
      <c r="Y30" s="3"/>
      <c r="Z30" s="3"/>
    </row>
    <row r="31" ht="12.75" customHeight="1">
      <c r="A31" s="483"/>
      <c r="B31" s="484"/>
      <c r="C31" s="484"/>
      <c r="D31" s="485"/>
      <c r="E31" s="485"/>
      <c r="F31" s="485"/>
      <c r="G31" s="485"/>
      <c r="H31" s="485"/>
      <c r="I31" s="485"/>
      <c r="J31" s="485"/>
      <c r="K31" s="485"/>
      <c r="L31" s="485"/>
      <c r="M31" s="485"/>
      <c r="N31" s="485"/>
      <c r="O31" s="485"/>
      <c r="P31" s="485"/>
      <c r="Q31" s="485"/>
      <c r="R31" s="485"/>
      <c r="S31" s="486"/>
      <c r="T31" s="3"/>
      <c r="U31" s="3"/>
      <c r="V31" s="3"/>
      <c r="W31" s="3"/>
      <c r="X31" s="3"/>
      <c r="Y31" s="3"/>
      <c r="Z31" s="3"/>
    </row>
    <row r="32" ht="12.75" customHeight="1">
      <c r="A32" s="483"/>
      <c r="B32" s="485"/>
      <c r="C32" s="485"/>
      <c r="D32" s="485"/>
      <c r="E32" s="485"/>
      <c r="F32" s="485"/>
      <c r="G32" s="485"/>
      <c r="H32" s="485"/>
      <c r="I32" s="485"/>
      <c r="J32" s="485"/>
      <c r="K32" s="485"/>
      <c r="L32" s="485"/>
      <c r="M32" s="485"/>
      <c r="N32" s="485"/>
      <c r="O32" s="485"/>
      <c r="P32" s="485"/>
      <c r="Q32" s="485"/>
      <c r="R32" s="485"/>
      <c r="S32" s="486"/>
      <c r="T32" s="3"/>
      <c r="U32" s="3"/>
      <c r="V32" s="3"/>
      <c r="W32" s="3"/>
      <c r="X32" s="3"/>
      <c r="Y32" s="3"/>
      <c r="Z32" s="3"/>
    </row>
    <row r="33" ht="12.75" customHeight="1">
      <c r="A33" s="483"/>
      <c r="B33" s="485"/>
      <c r="C33" s="485"/>
      <c r="D33" s="485"/>
      <c r="E33" s="485"/>
      <c r="F33" s="485"/>
      <c r="G33" s="485"/>
      <c r="H33" s="485"/>
      <c r="I33" s="485"/>
      <c r="J33" s="485"/>
      <c r="K33" s="485"/>
      <c r="L33" s="485"/>
      <c r="M33" s="485"/>
      <c r="N33" s="485"/>
      <c r="O33" s="485"/>
      <c r="P33" s="485"/>
      <c r="Q33" s="485"/>
      <c r="R33" s="485"/>
      <c r="S33" s="486"/>
      <c r="T33" s="3"/>
      <c r="U33" s="3"/>
      <c r="V33" s="3"/>
      <c r="W33" s="3"/>
      <c r="X33" s="3"/>
      <c r="Y33" s="3"/>
      <c r="Z33" s="3"/>
    </row>
    <row r="34" ht="12.75" customHeight="1">
      <c r="A34" s="483"/>
      <c r="B34" s="485"/>
      <c r="C34" s="485"/>
      <c r="D34" s="485"/>
      <c r="E34" s="485"/>
      <c r="F34" s="485"/>
      <c r="G34" s="485"/>
      <c r="H34" s="485"/>
      <c r="I34" s="485"/>
      <c r="J34" s="485"/>
      <c r="K34" s="485"/>
      <c r="L34" s="485"/>
      <c r="M34" s="485"/>
      <c r="N34" s="485"/>
      <c r="O34" s="485"/>
      <c r="P34" s="485"/>
      <c r="Q34" s="485"/>
      <c r="R34" s="485"/>
      <c r="S34" s="486"/>
      <c r="T34" s="3"/>
      <c r="U34" s="3"/>
      <c r="V34" s="3"/>
      <c r="W34" s="3"/>
      <c r="X34" s="3"/>
      <c r="Y34" s="3"/>
      <c r="Z34" s="3"/>
    </row>
    <row r="35" ht="12.75" customHeight="1">
      <c r="A35" s="483"/>
      <c r="B35" s="485"/>
      <c r="C35" s="485"/>
      <c r="D35" s="485"/>
      <c r="E35" s="485"/>
      <c r="F35" s="485"/>
      <c r="G35" s="485"/>
      <c r="H35" s="485"/>
      <c r="I35" s="485"/>
      <c r="J35" s="485"/>
      <c r="K35" s="485"/>
      <c r="L35" s="485"/>
      <c r="M35" s="485"/>
      <c r="N35" s="485"/>
      <c r="O35" s="485"/>
      <c r="P35" s="485"/>
      <c r="Q35" s="485"/>
      <c r="R35" s="485"/>
      <c r="S35" s="486"/>
      <c r="T35" s="3"/>
      <c r="U35" s="3"/>
      <c r="V35" s="3"/>
      <c r="W35" s="3"/>
      <c r="X35" s="3"/>
      <c r="Y35" s="3"/>
      <c r="Z35" s="3"/>
    </row>
    <row r="36" ht="12.75" customHeight="1">
      <c r="A36" s="483"/>
      <c r="B36" s="485"/>
      <c r="C36" s="485"/>
      <c r="D36" s="485"/>
      <c r="E36" s="485"/>
      <c r="F36" s="485"/>
      <c r="G36" s="485"/>
      <c r="H36" s="485"/>
      <c r="I36" s="485"/>
      <c r="J36" s="485"/>
      <c r="K36" s="485"/>
      <c r="L36" s="485"/>
      <c r="M36" s="485"/>
      <c r="N36" s="485"/>
      <c r="O36" s="485"/>
      <c r="P36" s="485"/>
      <c r="Q36" s="485"/>
      <c r="R36" s="485"/>
      <c r="S36" s="486"/>
      <c r="T36" s="3"/>
      <c r="U36" s="3"/>
      <c r="V36" s="3"/>
      <c r="W36" s="3"/>
      <c r="X36" s="3"/>
      <c r="Y36" s="3"/>
      <c r="Z36" s="3"/>
    </row>
    <row r="37" ht="12.75" customHeight="1">
      <c r="A37" s="483"/>
      <c r="B37" s="485"/>
      <c r="C37" s="485"/>
      <c r="D37" s="485"/>
      <c r="E37" s="485"/>
      <c r="F37" s="485"/>
      <c r="G37" s="485"/>
      <c r="H37" s="485"/>
      <c r="I37" s="485"/>
      <c r="J37" s="485"/>
      <c r="K37" s="485"/>
      <c r="L37" s="485"/>
      <c r="M37" s="485"/>
      <c r="N37" s="485"/>
      <c r="O37" s="485"/>
      <c r="P37" s="485"/>
      <c r="Q37" s="485"/>
      <c r="R37" s="485"/>
      <c r="S37" s="486"/>
      <c r="T37" s="3"/>
      <c r="U37" s="3"/>
      <c r="V37" s="3"/>
      <c r="W37" s="3"/>
      <c r="X37" s="3"/>
      <c r="Y37" s="3"/>
      <c r="Z37" s="3"/>
    </row>
    <row r="38" ht="12.75" customHeight="1">
      <c r="A38" s="483"/>
      <c r="B38" s="485"/>
      <c r="C38" s="3"/>
      <c r="D38" s="485"/>
      <c r="E38" s="485"/>
      <c r="F38" s="485"/>
      <c r="G38" s="485"/>
      <c r="H38" s="485"/>
      <c r="I38" s="485"/>
      <c r="J38" s="485"/>
      <c r="K38" s="485"/>
      <c r="L38" s="485"/>
      <c r="M38" s="485"/>
      <c r="N38" s="485"/>
      <c r="O38" s="485"/>
      <c r="P38" s="485"/>
      <c r="Q38" s="485"/>
      <c r="R38" s="485"/>
      <c r="S38" s="486"/>
      <c r="T38" s="3"/>
      <c r="U38" s="3"/>
      <c r="V38" s="3"/>
      <c r="W38" s="3"/>
      <c r="X38" s="3"/>
      <c r="Y38" s="3"/>
      <c r="Z38" s="3"/>
    </row>
    <row r="39" ht="12.75" customHeight="1">
      <c r="A39" s="483"/>
      <c r="B39" s="485"/>
      <c r="C39" s="485"/>
      <c r="D39" s="485"/>
      <c r="E39" s="485"/>
      <c r="F39" s="485"/>
      <c r="G39" s="485"/>
      <c r="H39" s="485"/>
      <c r="I39" s="485"/>
      <c r="J39" s="485"/>
      <c r="K39" s="485"/>
      <c r="L39" s="485"/>
      <c r="M39" s="485"/>
      <c r="N39" s="485"/>
      <c r="O39" s="485"/>
      <c r="P39" s="485"/>
      <c r="Q39" s="485"/>
      <c r="R39" s="485"/>
      <c r="S39" s="486"/>
      <c r="T39" s="3"/>
      <c r="U39" s="3"/>
      <c r="V39" s="3"/>
      <c r="W39" s="3"/>
      <c r="X39" s="3"/>
      <c r="Y39" s="3"/>
      <c r="Z39" s="3"/>
    </row>
    <row r="40" ht="12.75" customHeight="1">
      <c r="A40" s="483"/>
      <c r="B40" s="485"/>
      <c r="C40" s="487" t="s">
        <v>450</v>
      </c>
      <c r="D40" s="485"/>
      <c r="E40" s="485"/>
      <c r="F40" s="485"/>
      <c r="G40" s="485"/>
      <c r="H40" s="485"/>
      <c r="I40" s="485"/>
      <c r="J40" s="485"/>
      <c r="K40" s="485"/>
      <c r="L40" s="485"/>
      <c r="M40" s="485"/>
      <c r="N40" s="485"/>
      <c r="O40" s="485"/>
      <c r="P40" s="485"/>
      <c r="Q40" s="485"/>
      <c r="R40" s="485"/>
      <c r="S40" s="486"/>
      <c r="T40" s="3"/>
      <c r="U40" s="3"/>
      <c r="V40" s="3"/>
      <c r="W40" s="3"/>
      <c r="X40" s="3"/>
      <c r="Y40" s="3"/>
      <c r="Z40" s="3"/>
    </row>
    <row r="41" ht="12.75" customHeight="1">
      <c r="A41" s="483"/>
      <c r="B41" s="485"/>
      <c r="C41" s="485"/>
      <c r="D41" s="485"/>
      <c r="E41" s="485"/>
      <c r="F41" s="485"/>
      <c r="G41" s="485"/>
      <c r="H41" s="485"/>
      <c r="I41" s="485"/>
      <c r="J41" s="485"/>
      <c r="K41" s="485"/>
      <c r="L41" s="485"/>
      <c r="M41" s="485"/>
      <c r="N41" s="485"/>
      <c r="O41" s="485"/>
      <c r="P41" s="485"/>
      <c r="Q41" s="485"/>
      <c r="R41" s="485"/>
      <c r="S41" s="486"/>
      <c r="T41" s="3"/>
      <c r="U41" s="3"/>
      <c r="V41" s="3"/>
      <c r="W41" s="3"/>
      <c r="X41" s="3"/>
      <c r="Y41" s="3"/>
      <c r="Z41" s="3"/>
    </row>
    <row r="42" ht="12.75" customHeight="1">
      <c r="A42" s="483"/>
      <c r="B42" s="485"/>
      <c r="C42" s="485"/>
      <c r="D42" s="485"/>
      <c r="E42" s="485"/>
      <c r="F42" s="485"/>
      <c r="G42" s="485"/>
      <c r="H42" s="485"/>
      <c r="I42" s="485"/>
      <c r="J42" s="485"/>
      <c r="K42" s="485"/>
      <c r="L42" s="485"/>
      <c r="M42" s="485"/>
      <c r="N42" s="485"/>
      <c r="O42" s="485"/>
      <c r="P42" s="485"/>
      <c r="Q42" s="485"/>
      <c r="R42" s="485"/>
      <c r="S42" s="486"/>
      <c r="T42" s="3"/>
      <c r="U42" s="3"/>
      <c r="V42" s="3"/>
      <c r="W42" s="3"/>
      <c r="X42" s="3"/>
      <c r="Y42" s="3"/>
      <c r="Z42" s="3"/>
    </row>
    <row r="43" ht="12.75" customHeight="1">
      <c r="A43" s="483"/>
      <c r="B43" s="485"/>
      <c r="C43" s="485"/>
      <c r="D43" s="485"/>
      <c r="E43" s="485"/>
      <c r="F43" s="485"/>
      <c r="G43" s="485"/>
      <c r="H43" s="485"/>
      <c r="I43" s="485"/>
      <c r="J43" s="485"/>
      <c r="K43" s="485"/>
      <c r="L43" s="485"/>
      <c r="M43" s="485"/>
      <c r="N43" s="485"/>
      <c r="O43" s="485"/>
      <c r="P43" s="485"/>
      <c r="Q43" s="485"/>
      <c r="R43" s="485"/>
      <c r="S43" s="486"/>
      <c r="T43" s="3"/>
      <c r="U43" s="3"/>
      <c r="V43" s="3"/>
      <c r="W43" s="3"/>
      <c r="X43" s="3"/>
      <c r="Y43" s="3"/>
      <c r="Z43" s="3"/>
    </row>
    <row r="44" ht="12.75" customHeight="1">
      <c r="A44" s="483"/>
      <c r="B44" s="485"/>
      <c r="C44" s="485"/>
      <c r="D44" s="485"/>
      <c r="E44" s="485"/>
      <c r="F44" s="485"/>
      <c r="G44" s="485"/>
      <c r="H44" s="485"/>
      <c r="I44" s="485"/>
      <c r="J44" s="485"/>
      <c r="K44" s="485"/>
      <c r="L44" s="485"/>
      <c r="M44" s="485"/>
      <c r="N44" s="485"/>
      <c r="O44" s="485"/>
      <c r="P44" s="485"/>
      <c r="Q44" s="485"/>
      <c r="R44" s="485"/>
      <c r="S44" s="486"/>
      <c r="T44" s="3"/>
      <c r="U44" s="3"/>
      <c r="V44" s="3"/>
      <c r="W44" s="3"/>
      <c r="X44" s="3"/>
      <c r="Y44" s="3"/>
      <c r="Z44" s="3"/>
    </row>
    <row r="45" ht="12.75" customHeight="1">
      <c r="A45" s="483"/>
      <c r="B45" s="485"/>
      <c r="C45" s="485"/>
      <c r="D45" s="485"/>
      <c r="E45" s="485"/>
      <c r="F45" s="485"/>
      <c r="G45" s="485"/>
      <c r="H45" s="485"/>
      <c r="I45" s="485"/>
      <c r="J45" s="485"/>
      <c r="K45" s="485"/>
      <c r="L45" s="485"/>
      <c r="M45" s="485"/>
      <c r="N45" s="485"/>
      <c r="O45" s="485"/>
      <c r="P45" s="485"/>
      <c r="Q45" s="485"/>
      <c r="R45" s="485"/>
      <c r="S45" s="486"/>
      <c r="T45" s="3"/>
      <c r="U45" s="3"/>
      <c r="V45" s="3"/>
      <c r="W45" s="3"/>
      <c r="X45" s="3"/>
      <c r="Y45" s="3"/>
      <c r="Z45" s="3"/>
    </row>
    <row r="46" ht="12.75" customHeight="1">
      <c r="A46" s="483"/>
      <c r="B46" s="485"/>
      <c r="C46" s="485"/>
      <c r="D46" s="485"/>
      <c r="E46" s="485"/>
      <c r="F46" s="485"/>
      <c r="G46" s="485"/>
      <c r="H46" s="485"/>
      <c r="I46" s="485"/>
      <c r="J46" s="485"/>
      <c r="K46" s="485"/>
      <c r="L46" s="485"/>
      <c r="M46" s="485"/>
      <c r="N46" s="485"/>
      <c r="O46" s="485"/>
      <c r="P46" s="485"/>
      <c r="Q46" s="485"/>
      <c r="R46" s="485"/>
      <c r="S46" s="486"/>
      <c r="T46" s="3"/>
      <c r="U46" s="3"/>
      <c r="V46" s="3"/>
      <c r="W46" s="3"/>
      <c r="X46" s="3"/>
      <c r="Y46" s="3"/>
      <c r="Z46" s="3"/>
    </row>
    <row r="47" ht="12.75" customHeight="1">
      <c r="A47" s="483"/>
      <c r="B47" s="485"/>
      <c r="C47" s="485"/>
      <c r="D47" s="485"/>
      <c r="E47" s="485"/>
      <c r="F47" s="485"/>
      <c r="G47" s="485"/>
      <c r="H47" s="485"/>
      <c r="I47" s="485"/>
      <c r="J47" s="485"/>
      <c r="K47" s="485"/>
      <c r="L47" s="485"/>
      <c r="M47" s="485"/>
      <c r="N47" s="485"/>
      <c r="O47" s="485"/>
      <c r="P47" s="485"/>
      <c r="Q47" s="485"/>
      <c r="R47" s="485"/>
      <c r="S47" s="486"/>
      <c r="T47" s="3"/>
      <c r="U47" s="3"/>
      <c r="V47" s="3"/>
      <c r="W47" s="3"/>
      <c r="X47" s="3"/>
      <c r="Y47" s="3"/>
      <c r="Z47" s="3"/>
    </row>
    <row r="48" ht="12.75" customHeight="1">
      <c r="A48" s="483"/>
      <c r="B48" s="485"/>
      <c r="C48" s="485"/>
      <c r="D48" s="485"/>
      <c r="E48" s="485"/>
      <c r="F48" s="485"/>
      <c r="G48" s="485"/>
      <c r="H48" s="485"/>
      <c r="I48" s="485"/>
      <c r="J48" s="485"/>
      <c r="K48" s="485"/>
      <c r="L48" s="485"/>
      <c r="M48" s="485"/>
      <c r="N48" s="485"/>
      <c r="O48" s="485"/>
      <c r="P48" s="485"/>
      <c r="Q48" s="485"/>
      <c r="R48" s="485"/>
      <c r="S48" s="486"/>
      <c r="T48" s="3"/>
      <c r="U48" s="3"/>
      <c r="V48" s="3"/>
      <c r="W48" s="3"/>
      <c r="X48" s="3"/>
      <c r="Y48" s="3"/>
      <c r="Z48" s="3"/>
    </row>
    <row r="49" ht="12.75" customHeight="1">
      <c r="A49" s="483"/>
      <c r="B49" s="485"/>
      <c r="C49" s="485"/>
      <c r="D49" s="485"/>
      <c r="E49" s="485"/>
      <c r="F49" s="485"/>
      <c r="G49" s="485"/>
      <c r="H49" s="485"/>
      <c r="I49" s="485"/>
      <c r="J49" s="485"/>
      <c r="K49" s="485"/>
      <c r="L49" s="485"/>
      <c r="M49" s="485"/>
      <c r="N49" s="485"/>
      <c r="O49" s="485"/>
      <c r="P49" s="485"/>
      <c r="Q49" s="485"/>
      <c r="R49" s="485"/>
      <c r="S49" s="486"/>
      <c r="T49" s="3"/>
      <c r="U49" s="3"/>
      <c r="V49" s="3"/>
      <c r="W49" s="3"/>
      <c r="X49" s="3"/>
      <c r="Y49" s="3"/>
      <c r="Z49" s="3"/>
    </row>
    <row r="50" ht="12.75" customHeight="1">
      <c r="A50" s="483"/>
      <c r="B50" s="485"/>
      <c r="C50" s="485"/>
      <c r="D50" s="485"/>
      <c r="E50" s="485"/>
      <c r="F50" s="485"/>
      <c r="G50" s="485"/>
      <c r="H50" s="485"/>
      <c r="I50" s="485"/>
      <c r="J50" s="485"/>
      <c r="K50" s="485"/>
      <c r="L50" s="485"/>
      <c r="M50" s="485"/>
      <c r="N50" s="485"/>
      <c r="O50" s="485"/>
      <c r="P50" s="485"/>
      <c r="Q50" s="485"/>
      <c r="R50" s="485"/>
      <c r="S50" s="486"/>
      <c r="T50" s="3"/>
      <c r="U50" s="3"/>
      <c r="V50" s="3"/>
      <c r="W50" s="3"/>
      <c r="X50" s="3"/>
      <c r="Y50" s="3"/>
      <c r="Z50" s="3"/>
    </row>
    <row r="51" ht="12.75" customHeight="1">
      <c r="A51" s="483"/>
      <c r="B51" s="485"/>
      <c r="C51" s="485"/>
      <c r="D51" s="485"/>
      <c r="E51" s="485"/>
      <c r="F51" s="485"/>
      <c r="G51" s="485"/>
      <c r="H51" s="485"/>
      <c r="I51" s="485"/>
      <c r="J51" s="485"/>
      <c r="K51" s="485"/>
      <c r="L51" s="485"/>
      <c r="M51" s="485"/>
      <c r="N51" s="485"/>
      <c r="O51" s="485"/>
      <c r="P51" s="485"/>
      <c r="Q51" s="485"/>
      <c r="R51" s="485"/>
      <c r="S51" s="486"/>
      <c r="T51" s="3"/>
      <c r="U51" s="3"/>
      <c r="V51" s="3"/>
      <c r="W51" s="3"/>
      <c r="X51" s="3"/>
      <c r="Y51" s="3"/>
      <c r="Z51" s="3"/>
    </row>
    <row r="52" ht="12.75" customHeight="1">
      <c r="A52" s="483"/>
      <c r="B52" s="485"/>
      <c r="C52" s="485"/>
      <c r="D52" s="485"/>
      <c r="E52" s="485"/>
      <c r="F52" s="485"/>
      <c r="G52" s="485"/>
      <c r="H52" s="485"/>
      <c r="I52" s="485"/>
      <c r="J52" s="485"/>
      <c r="K52" s="485"/>
      <c r="L52" s="485"/>
      <c r="M52" s="485"/>
      <c r="N52" s="485"/>
      <c r="O52" s="485"/>
      <c r="P52" s="485"/>
      <c r="Q52" s="485"/>
      <c r="R52" s="485"/>
      <c r="S52" s="486"/>
      <c r="T52" s="3"/>
      <c r="U52" s="3"/>
      <c r="V52" s="3"/>
      <c r="W52" s="3"/>
      <c r="X52" s="3"/>
      <c r="Y52" s="3"/>
      <c r="Z52" s="3"/>
    </row>
    <row r="53" ht="12.75" customHeight="1">
      <c r="A53" s="483"/>
      <c r="B53" s="485"/>
      <c r="C53" s="485"/>
      <c r="D53" s="485"/>
      <c r="E53" s="485"/>
      <c r="F53" s="485"/>
      <c r="G53" s="485"/>
      <c r="H53" s="485"/>
      <c r="I53" s="485"/>
      <c r="J53" s="485"/>
      <c r="K53" s="485"/>
      <c r="L53" s="485"/>
      <c r="M53" s="485"/>
      <c r="N53" s="485"/>
      <c r="O53" s="485"/>
      <c r="P53" s="485"/>
      <c r="Q53" s="485"/>
      <c r="R53" s="485"/>
      <c r="S53" s="486"/>
      <c r="T53" s="3"/>
      <c r="U53" s="3"/>
      <c r="V53" s="3"/>
      <c r="W53" s="3"/>
      <c r="X53" s="3"/>
      <c r="Y53" s="3"/>
      <c r="Z53" s="3"/>
    </row>
    <row r="54" ht="12.75" customHeight="1">
      <c r="A54" s="483"/>
      <c r="B54" s="484"/>
      <c r="C54" s="485"/>
      <c r="D54" s="485"/>
      <c r="E54" s="485"/>
      <c r="F54" s="485"/>
      <c r="G54" s="485"/>
      <c r="H54" s="485"/>
      <c r="I54" s="485"/>
      <c r="J54" s="485"/>
      <c r="K54" s="485"/>
      <c r="L54" s="485"/>
      <c r="M54" s="485"/>
      <c r="N54" s="485"/>
      <c r="O54" s="485"/>
      <c r="P54" s="485"/>
      <c r="Q54" s="485"/>
      <c r="R54" s="485"/>
      <c r="S54" s="486"/>
      <c r="T54" s="3"/>
      <c r="U54" s="3"/>
      <c r="V54" s="3"/>
      <c r="W54" s="3"/>
      <c r="X54" s="3"/>
      <c r="Y54" s="3"/>
      <c r="Z54" s="3"/>
    </row>
    <row r="55" ht="12.75" customHeight="1">
      <c r="A55" s="483"/>
      <c r="B55" s="484"/>
      <c r="C55" s="485"/>
      <c r="D55" s="485"/>
      <c r="E55" s="485"/>
      <c r="F55" s="485"/>
      <c r="G55" s="485"/>
      <c r="H55" s="485"/>
      <c r="I55" s="485"/>
      <c r="J55" s="485"/>
      <c r="K55" s="485"/>
      <c r="L55" s="485"/>
      <c r="M55" s="485"/>
      <c r="N55" s="485"/>
      <c r="O55" s="485"/>
      <c r="P55" s="485"/>
      <c r="Q55" s="485"/>
      <c r="R55" s="485"/>
      <c r="S55" s="486"/>
      <c r="T55" s="3"/>
      <c r="U55" s="3"/>
      <c r="V55" s="3"/>
      <c r="W55" s="3"/>
      <c r="X55" s="3"/>
      <c r="Y55" s="3"/>
      <c r="Z55" s="3"/>
    </row>
    <row r="56" ht="12.75" customHeight="1">
      <c r="A56" s="488"/>
      <c r="B56" s="489"/>
      <c r="C56" s="489"/>
      <c r="D56" s="489"/>
      <c r="E56" s="489"/>
      <c r="F56" s="489"/>
      <c r="G56" s="489"/>
      <c r="H56" s="489"/>
      <c r="I56" s="489"/>
      <c r="J56" s="489"/>
      <c r="K56" s="489"/>
      <c r="L56" s="489"/>
      <c r="M56" s="489"/>
      <c r="N56" s="489"/>
      <c r="O56" s="489"/>
      <c r="P56" s="489"/>
      <c r="Q56" s="489"/>
      <c r="R56" s="489"/>
      <c r="S56" s="490"/>
      <c r="T56" s="3"/>
      <c r="U56" s="3"/>
      <c r="V56" s="3"/>
      <c r="W56" s="3"/>
      <c r="X56" s="3"/>
      <c r="Y56" s="3"/>
      <c r="Z56" s="3"/>
    </row>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S1"/>
  </mergeCells>
  <hyperlinks>
    <hyperlink display="BACK" location="'EV5.5.4 Alt. Matl - Shear'!A1" ref="C40"/>
  </hyperlinks>
  <printOptions/>
  <pageMargins bottom="0.3937007874015748" footer="0.0" header="0.0" left="0.3937007874015748" right="0.3937007874015748" top="0.3937007874015748"/>
  <pageSetup paperSize="9"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21" width="5.0"/>
    <col customWidth="1" min="22" max="26" width="11.43"/>
  </cols>
  <sheetData>
    <row r="1" ht="12.75" customHeight="1">
      <c r="A1" s="71" t="s">
        <v>451</v>
      </c>
      <c r="T1" s="3"/>
      <c r="U1" s="3"/>
      <c r="V1" s="3"/>
      <c r="W1" s="3"/>
      <c r="X1" s="3"/>
      <c r="Y1" s="3"/>
      <c r="Z1" s="3"/>
    </row>
    <row r="2" ht="12.75" customHeight="1">
      <c r="A2" s="491"/>
      <c r="B2" s="492"/>
      <c r="C2" s="492"/>
      <c r="D2" s="492"/>
      <c r="E2" s="492"/>
      <c r="F2" s="492"/>
      <c r="G2" s="492"/>
      <c r="H2" s="492"/>
      <c r="I2" s="492"/>
      <c r="J2" s="492"/>
      <c r="K2" s="492"/>
      <c r="L2" s="492"/>
      <c r="M2" s="492"/>
      <c r="N2" s="492"/>
      <c r="O2" s="492"/>
      <c r="P2" s="492"/>
      <c r="Q2" s="492"/>
      <c r="R2" s="492"/>
      <c r="S2" s="493"/>
      <c r="T2" s="3"/>
      <c r="U2" s="279"/>
      <c r="V2" s="3"/>
      <c r="W2" s="3"/>
      <c r="X2" s="3"/>
      <c r="Y2" s="3"/>
      <c r="Z2" s="3"/>
    </row>
    <row r="3" ht="12.75" customHeight="1">
      <c r="A3" s="494"/>
      <c r="B3" s="495" t="s">
        <v>452</v>
      </c>
      <c r="C3" s="484"/>
      <c r="D3" s="484"/>
      <c r="E3" s="484"/>
      <c r="F3" s="484"/>
      <c r="G3" s="484"/>
      <c r="H3" s="484"/>
      <c r="I3" s="484"/>
      <c r="J3" s="484"/>
      <c r="K3" s="484"/>
      <c r="L3" s="484"/>
      <c r="M3" s="484"/>
      <c r="N3" s="484"/>
      <c r="O3" s="484"/>
      <c r="P3" s="484"/>
      <c r="Q3" s="484"/>
      <c r="R3" s="484"/>
      <c r="S3" s="496"/>
      <c r="T3" s="3"/>
      <c r="U3" s="3"/>
      <c r="V3" s="3"/>
      <c r="W3" s="3"/>
      <c r="X3" s="3"/>
      <c r="Y3" s="3"/>
      <c r="Z3" s="3"/>
    </row>
    <row r="4" ht="12.75" customHeight="1">
      <c r="A4" s="484"/>
      <c r="B4" s="497" t="s">
        <v>453</v>
      </c>
      <c r="C4" s="484"/>
      <c r="D4" s="484"/>
      <c r="E4" s="484"/>
      <c r="F4" s="484"/>
      <c r="G4" s="484"/>
      <c r="H4" s="484"/>
      <c r="I4" s="484"/>
      <c r="J4" s="484"/>
      <c r="K4" s="484"/>
      <c r="L4" s="484"/>
      <c r="M4" s="484"/>
      <c r="N4" s="484"/>
      <c r="O4" s="484"/>
      <c r="P4" s="484"/>
      <c r="Q4" s="484"/>
      <c r="R4" s="484"/>
      <c r="S4" s="496"/>
      <c r="T4" s="3"/>
      <c r="U4" s="279"/>
      <c r="V4" s="3"/>
      <c r="W4" s="3"/>
      <c r="X4" s="3"/>
      <c r="Y4" s="3"/>
      <c r="Z4" s="3"/>
    </row>
    <row r="5" ht="12.75" customHeight="1">
      <c r="A5" s="494"/>
      <c r="B5" s="3"/>
      <c r="C5" s="484"/>
      <c r="D5" s="484"/>
      <c r="E5" s="484"/>
      <c r="F5" s="484"/>
      <c r="G5" s="484"/>
      <c r="H5" s="484"/>
      <c r="I5" s="484"/>
      <c r="J5" s="484"/>
      <c r="K5" s="484"/>
      <c r="L5" s="484"/>
      <c r="M5" s="484"/>
      <c r="N5" s="484"/>
      <c r="O5" s="484"/>
      <c r="P5" s="484"/>
      <c r="Q5" s="484"/>
      <c r="R5" s="484"/>
      <c r="S5" s="496"/>
      <c r="T5" s="3"/>
      <c r="U5" s="3"/>
      <c r="V5" s="3"/>
      <c r="W5" s="3"/>
      <c r="X5" s="3"/>
      <c r="Y5" s="3"/>
      <c r="Z5" s="3"/>
    </row>
    <row r="6" ht="12.75" customHeight="1">
      <c r="A6" s="494"/>
      <c r="B6" s="279" t="s">
        <v>454</v>
      </c>
      <c r="C6" s="484"/>
      <c r="D6" s="484"/>
      <c r="E6" s="484"/>
      <c r="F6" s="484"/>
      <c r="G6" s="484"/>
      <c r="H6" s="484"/>
      <c r="I6" s="484"/>
      <c r="J6" s="484"/>
      <c r="K6" s="484"/>
      <c r="L6" s="484"/>
      <c r="M6" s="484"/>
      <c r="N6" s="484"/>
      <c r="O6" s="484"/>
      <c r="P6" s="484"/>
      <c r="Q6" s="484"/>
      <c r="R6" s="484"/>
      <c r="S6" s="496"/>
      <c r="T6" s="3"/>
      <c r="U6" s="3"/>
      <c r="V6" s="3"/>
      <c r="W6" s="3"/>
      <c r="X6" s="3"/>
      <c r="Y6" s="3"/>
      <c r="Z6" s="3"/>
    </row>
    <row r="7" ht="12.75" customHeight="1">
      <c r="A7" s="282"/>
      <c r="B7" s="3"/>
      <c r="C7" s="484"/>
      <c r="D7" s="484"/>
      <c r="E7" s="484"/>
      <c r="F7" s="484"/>
      <c r="G7" s="484"/>
      <c r="H7" s="484"/>
      <c r="I7" s="484"/>
      <c r="J7" s="484"/>
      <c r="K7" s="484"/>
      <c r="L7" s="484"/>
      <c r="M7" s="484"/>
      <c r="N7" s="484"/>
      <c r="O7" s="484"/>
      <c r="P7" s="484"/>
      <c r="Q7" s="484"/>
      <c r="R7" s="484"/>
      <c r="S7" s="496"/>
      <c r="T7" s="3"/>
      <c r="U7" s="3"/>
      <c r="V7" s="3"/>
      <c r="W7" s="3"/>
      <c r="X7" s="3"/>
      <c r="Y7" s="3"/>
      <c r="Z7" s="3"/>
    </row>
    <row r="8" ht="12.75" customHeight="1">
      <c r="A8" s="494"/>
      <c r="B8" s="497" t="s">
        <v>455</v>
      </c>
      <c r="C8" s="484"/>
      <c r="D8" s="484"/>
      <c r="E8" s="484"/>
      <c r="F8" s="484"/>
      <c r="G8" s="484"/>
      <c r="H8" s="484"/>
      <c r="I8" s="484"/>
      <c r="J8" s="484"/>
      <c r="K8" s="484"/>
      <c r="L8" s="484"/>
      <c r="M8" s="484"/>
      <c r="N8" s="484"/>
      <c r="O8" s="484"/>
      <c r="P8" s="484"/>
      <c r="Q8" s="484"/>
      <c r="R8" s="484"/>
      <c r="S8" s="496"/>
      <c r="T8" s="3"/>
      <c r="U8" s="3"/>
      <c r="V8" s="3"/>
      <c r="W8" s="3"/>
      <c r="X8" s="3"/>
      <c r="Y8" s="3"/>
      <c r="Z8" s="3"/>
    </row>
    <row r="9" ht="12.75" customHeight="1">
      <c r="A9" s="494"/>
      <c r="B9" s="498" t="s">
        <v>456</v>
      </c>
      <c r="C9" s="484"/>
      <c r="D9" s="484"/>
      <c r="E9" s="484"/>
      <c r="F9" s="484"/>
      <c r="G9" s="484"/>
      <c r="H9" s="484"/>
      <c r="I9" s="484"/>
      <c r="J9" s="484"/>
      <c r="K9" s="484"/>
      <c r="L9" s="484"/>
      <c r="M9" s="484"/>
      <c r="N9" s="484"/>
      <c r="O9" s="484"/>
      <c r="P9" s="484"/>
      <c r="Q9" s="484"/>
      <c r="R9" s="484"/>
      <c r="S9" s="496"/>
      <c r="T9" s="3"/>
      <c r="U9" s="3"/>
      <c r="V9" s="3"/>
      <c r="W9" s="3"/>
      <c r="X9" s="3"/>
      <c r="Y9" s="3"/>
      <c r="Z9" s="3"/>
    </row>
    <row r="10" ht="12.75" customHeight="1">
      <c r="A10" s="494"/>
      <c r="B10" s="499" t="s">
        <v>457</v>
      </c>
      <c r="C10" s="484"/>
      <c r="D10" s="484"/>
      <c r="E10" s="484"/>
      <c r="F10" s="484"/>
      <c r="G10" s="484"/>
      <c r="H10" s="484"/>
      <c r="I10" s="484"/>
      <c r="J10" s="484"/>
      <c r="K10" s="484"/>
      <c r="L10" s="484"/>
      <c r="M10" s="484"/>
      <c r="N10" s="484"/>
      <c r="O10" s="484"/>
      <c r="P10" s="484"/>
      <c r="Q10" s="484"/>
      <c r="R10" s="484"/>
      <c r="S10" s="496"/>
      <c r="T10" s="3"/>
      <c r="U10" s="3"/>
      <c r="V10" s="3"/>
      <c r="W10" s="3"/>
      <c r="X10" s="3"/>
      <c r="Y10" s="3"/>
      <c r="Z10" s="3"/>
    </row>
    <row r="11" ht="12.75" customHeight="1">
      <c r="A11" s="494"/>
      <c r="B11" s="484" t="s">
        <v>458</v>
      </c>
      <c r="C11" s="484"/>
      <c r="D11" s="484"/>
      <c r="E11" s="484"/>
      <c r="F11" s="484"/>
      <c r="G11" s="484"/>
      <c r="H11" s="484"/>
      <c r="I11" s="484"/>
      <c r="J11" s="484"/>
      <c r="K11" s="484"/>
      <c r="L11" s="484"/>
      <c r="M11" s="484"/>
      <c r="N11" s="484"/>
      <c r="O11" s="484"/>
      <c r="P11" s="484"/>
      <c r="Q11" s="484"/>
      <c r="R11" s="484"/>
      <c r="S11" s="496"/>
      <c r="T11" s="3"/>
      <c r="U11" s="3"/>
      <c r="V11" s="3"/>
      <c r="W11" s="3"/>
      <c r="X11" s="3"/>
      <c r="Y11" s="3"/>
      <c r="Z11" s="3"/>
    </row>
    <row r="12" ht="12.75" customHeight="1">
      <c r="A12" s="494"/>
      <c r="B12" s="499" t="s">
        <v>459</v>
      </c>
      <c r="C12" s="484"/>
      <c r="D12" s="484"/>
      <c r="E12" s="484"/>
      <c r="F12" s="484"/>
      <c r="G12" s="484"/>
      <c r="H12" s="484"/>
      <c r="I12" s="484"/>
      <c r="J12" s="484"/>
      <c r="K12" s="484"/>
      <c r="L12" s="484"/>
      <c r="M12" s="484"/>
      <c r="N12" s="484"/>
      <c r="O12" s="484"/>
      <c r="P12" s="484"/>
      <c r="Q12" s="484"/>
      <c r="R12" s="484"/>
      <c r="S12" s="496"/>
      <c r="T12" s="3"/>
      <c r="U12" s="3"/>
      <c r="V12" s="3"/>
      <c r="W12" s="3"/>
      <c r="X12" s="3"/>
      <c r="Y12" s="3"/>
      <c r="Z12" s="3"/>
    </row>
    <row r="13" ht="12.75" customHeight="1">
      <c r="A13" s="494"/>
      <c r="B13" s="500" t="s">
        <v>460</v>
      </c>
      <c r="C13" s="484"/>
      <c r="D13" s="484"/>
      <c r="E13" s="484"/>
      <c r="F13" s="484"/>
      <c r="G13" s="484"/>
      <c r="H13" s="484"/>
      <c r="I13" s="484"/>
      <c r="J13" s="484"/>
      <c r="K13" s="484"/>
      <c r="L13" s="484"/>
      <c r="M13" s="484"/>
      <c r="N13" s="484"/>
      <c r="O13" s="484"/>
      <c r="P13" s="484"/>
      <c r="Q13" s="484"/>
      <c r="R13" s="484"/>
      <c r="S13" s="496"/>
      <c r="T13" s="3"/>
      <c r="U13" s="3"/>
      <c r="V13" s="3"/>
      <c r="W13" s="3"/>
      <c r="X13" s="3"/>
      <c r="Y13" s="3"/>
      <c r="Z13" s="3"/>
    </row>
    <row r="14" ht="12.75" customHeight="1">
      <c r="A14" s="494"/>
      <c r="B14" s="499" t="s">
        <v>461</v>
      </c>
      <c r="C14" s="484"/>
      <c r="D14" s="484"/>
      <c r="E14" s="484"/>
      <c r="F14" s="484"/>
      <c r="G14" s="484"/>
      <c r="H14" s="484"/>
      <c r="I14" s="484"/>
      <c r="J14" s="484"/>
      <c r="K14" s="484"/>
      <c r="L14" s="484"/>
      <c r="M14" s="484"/>
      <c r="N14" s="484"/>
      <c r="O14" s="484"/>
      <c r="P14" s="484"/>
      <c r="Q14" s="484"/>
      <c r="R14" s="484"/>
      <c r="S14" s="496"/>
      <c r="T14" s="3"/>
      <c r="U14" s="3"/>
      <c r="V14" s="3"/>
      <c r="W14" s="3"/>
      <c r="X14" s="3"/>
      <c r="Y14" s="3"/>
      <c r="Z14" s="3"/>
    </row>
    <row r="15" ht="12.75" customHeight="1">
      <c r="A15" s="494"/>
      <c r="B15" s="499" t="s">
        <v>462</v>
      </c>
      <c r="C15" s="484"/>
      <c r="D15" s="484"/>
      <c r="E15" s="484"/>
      <c r="F15" s="484"/>
      <c r="G15" s="484"/>
      <c r="H15" s="484"/>
      <c r="I15" s="484"/>
      <c r="J15" s="484"/>
      <c r="K15" s="484"/>
      <c r="L15" s="484"/>
      <c r="M15" s="484"/>
      <c r="N15" s="484"/>
      <c r="O15" s="484"/>
      <c r="P15" s="484"/>
      <c r="Q15" s="484"/>
      <c r="R15" s="484"/>
      <c r="S15" s="496"/>
      <c r="T15" s="3"/>
      <c r="U15" s="3"/>
      <c r="V15" s="3"/>
      <c r="W15" s="3"/>
      <c r="X15" s="3"/>
      <c r="Y15" s="3"/>
      <c r="Z15" s="3"/>
    </row>
    <row r="16" ht="12.75" customHeight="1">
      <c r="A16" s="494"/>
      <c r="B16" s="500" t="s">
        <v>463</v>
      </c>
      <c r="C16" s="484"/>
      <c r="D16" s="484"/>
      <c r="E16" s="484"/>
      <c r="F16" s="484"/>
      <c r="G16" s="484"/>
      <c r="H16" s="484"/>
      <c r="I16" s="484"/>
      <c r="J16" s="484"/>
      <c r="K16" s="484"/>
      <c r="L16" s="484"/>
      <c r="M16" s="484"/>
      <c r="N16" s="484"/>
      <c r="O16" s="484"/>
      <c r="P16" s="484"/>
      <c r="Q16" s="484"/>
      <c r="R16" s="484"/>
      <c r="S16" s="496"/>
      <c r="T16" s="3"/>
      <c r="U16" s="3"/>
      <c r="V16" s="3"/>
      <c r="W16" s="3"/>
      <c r="X16" s="3"/>
      <c r="Y16" s="3"/>
      <c r="Z16" s="3"/>
    </row>
    <row r="17" ht="12.75" customHeight="1">
      <c r="A17" s="494"/>
      <c r="B17" s="500" t="s">
        <v>464</v>
      </c>
      <c r="C17" s="484"/>
      <c r="D17" s="484"/>
      <c r="E17" s="484"/>
      <c r="F17" s="484"/>
      <c r="G17" s="484"/>
      <c r="H17" s="484"/>
      <c r="I17" s="484"/>
      <c r="J17" s="484"/>
      <c r="K17" s="484"/>
      <c r="L17" s="484"/>
      <c r="M17" s="484"/>
      <c r="N17" s="484"/>
      <c r="O17" s="484"/>
      <c r="P17" s="484"/>
      <c r="Q17" s="484"/>
      <c r="R17" s="484"/>
      <c r="S17" s="496"/>
      <c r="T17" s="3"/>
      <c r="U17" s="3"/>
      <c r="V17" s="3"/>
      <c r="W17" s="3"/>
      <c r="X17" s="3"/>
      <c r="Y17" s="3"/>
      <c r="Z17" s="3"/>
    </row>
    <row r="18" ht="12.75" customHeight="1">
      <c r="A18" s="494"/>
      <c r="B18" s="484"/>
      <c r="C18" s="484"/>
      <c r="D18" s="484"/>
      <c r="E18" s="484"/>
      <c r="F18" s="484"/>
      <c r="G18" s="484"/>
      <c r="H18" s="484"/>
      <c r="I18" s="484"/>
      <c r="J18" s="484"/>
      <c r="K18" s="484"/>
      <c r="L18" s="484"/>
      <c r="M18" s="484"/>
      <c r="N18" s="484"/>
      <c r="O18" s="484"/>
      <c r="P18" s="484"/>
      <c r="Q18" s="484"/>
      <c r="R18" s="484"/>
      <c r="S18" s="496"/>
      <c r="T18" s="3"/>
      <c r="U18" s="3"/>
      <c r="V18" s="3"/>
      <c r="W18" s="3"/>
      <c r="X18" s="3"/>
      <c r="Y18" s="3"/>
      <c r="Z18" s="3"/>
    </row>
    <row r="19" ht="12.75" customHeight="1">
      <c r="A19" s="494"/>
      <c r="B19" s="484"/>
      <c r="C19" s="484"/>
      <c r="D19" s="484"/>
      <c r="E19" s="484"/>
      <c r="F19" s="484"/>
      <c r="G19" s="484"/>
      <c r="H19" s="484"/>
      <c r="I19" s="484"/>
      <c r="J19" s="484"/>
      <c r="K19" s="484"/>
      <c r="L19" s="484"/>
      <c r="M19" s="484"/>
      <c r="N19" s="484"/>
      <c r="O19" s="484"/>
      <c r="P19" s="484"/>
      <c r="Q19" s="484"/>
      <c r="R19" s="484"/>
      <c r="S19" s="496"/>
      <c r="T19" s="3"/>
      <c r="U19" s="3"/>
      <c r="V19" s="3"/>
      <c r="W19" s="3"/>
      <c r="X19" s="3"/>
      <c r="Y19" s="3"/>
      <c r="Z19" s="3"/>
    </row>
    <row r="20" ht="12.75" customHeight="1">
      <c r="A20" s="494"/>
      <c r="B20" s="484"/>
      <c r="C20" s="484"/>
      <c r="D20" s="484"/>
      <c r="E20" s="484"/>
      <c r="F20" s="484"/>
      <c r="G20" s="484"/>
      <c r="H20" s="484"/>
      <c r="I20" s="484"/>
      <c r="J20" s="484"/>
      <c r="K20" s="484"/>
      <c r="L20" s="484"/>
      <c r="M20" s="484"/>
      <c r="N20" s="484"/>
      <c r="O20" s="484"/>
      <c r="P20" s="484"/>
      <c r="Q20" s="484"/>
      <c r="R20" s="484"/>
      <c r="S20" s="496"/>
      <c r="T20" s="3"/>
      <c r="U20" s="3"/>
      <c r="V20" s="3"/>
      <c r="W20" s="3"/>
      <c r="X20" s="3"/>
      <c r="Y20" s="3"/>
      <c r="Z20" s="3"/>
    </row>
    <row r="21" ht="12.75" customHeight="1">
      <c r="A21" s="494"/>
      <c r="B21" s="279"/>
      <c r="C21" s="484"/>
      <c r="D21" s="484"/>
      <c r="E21" s="484"/>
      <c r="F21" s="484"/>
      <c r="G21" s="484"/>
      <c r="H21" s="484"/>
      <c r="I21" s="484"/>
      <c r="J21" s="484"/>
      <c r="K21" s="484"/>
      <c r="L21" s="484"/>
      <c r="M21" s="484"/>
      <c r="N21" s="484"/>
      <c r="O21" s="484"/>
      <c r="P21" s="484"/>
      <c r="Q21" s="484"/>
      <c r="R21" s="484"/>
      <c r="S21" s="496"/>
      <c r="T21" s="3"/>
      <c r="U21" s="3"/>
      <c r="V21" s="3"/>
      <c r="W21" s="3"/>
      <c r="X21" s="3"/>
      <c r="Y21" s="3"/>
      <c r="Z21" s="3"/>
    </row>
    <row r="22" ht="12.75" customHeight="1">
      <c r="A22" s="494"/>
      <c r="B22" s="484"/>
      <c r="C22" s="484"/>
      <c r="D22" s="484"/>
      <c r="E22" s="484"/>
      <c r="F22" s="484"/>
      <c r="G22" s="484"/>
      <c r="H22" s="484"/>
      <c r="I22" s="484"/>
      <c r="J22" s="484"/>
      <c r="K22" s="484"/>
      <c r="L22" s="484"/>
      <c r="M22" s="484"/>
      <c r="N22" s="484"/>
      <c r="O22" s="484"/>
      <c r="P22" s="484"/>
      <c r="Q22" s="484"/>
      <c r="R22" s="484"/>
      <c r="S22" s="496"/>
      <c r="T22" s="3"/>
      <c r="U22" s="3"/>
      <c r="V22" s="3"/>
      <c r="W22" s="3"/>
      <c r="X22" s="3"/>
      <c r="Y22" s="3"/>
      <c r="Z22" s="3"/>
    </row>
    <row r="23" ht="12.75" customHeight="1">
      <c r="A23" s="279"/>
      <c r="B23" s="279"/>
      <c r="C23" s="484"/>
      <c r="D23" s="484"/>
      <c r="E23" s="484"/>
      <c r="F23" s="484"/>
      <c r="G23" s="484"/>
      <c r="H23" s="484"/>
      <c r="I23" s="484"/>
      <c r="J23" s="484"/>
      <c r="K23" s="484"/>
      <c r="L23" s="484"/>
      <c r="M23" s="484"/>
      <c r="N23" s="484"/>
      <c r="O23" s="484"/>
      <c r="P23" s="484"/>
      <c r="Q23" s="484"/>
      <c r="R23" s="484"/>
      <c r="S23" s="496"/>
      <c r="T23" s="3"/>
      <c r="U23" s="3"/>
      <c r="V23" s="3"/>
      <c r="W23" s="3"/>
      <c r="X23" s="3"/>
      <c r="Y23" s="3"/>
      <c r="Z23" s="3"/>
    </row>
    <row r="24" ht="12.75" customHeight="1">
      <c r="A24" s="279"/>
      <c r="B24" s="279"/>
      <c r="C24" s="484"/>
      <c r="D24" s="484"/>
      <c r="E24" s="484"/>
      <c r="F24" s="484"/>
      <c r="G24" s="484"/>
      <c r="H24" s="484"/>
      <c r="I24" s="484"/>
      <c r="J24" s="484"/>
      <c r="K24" s="484"/>
      <c r="L24" s="484"/>
      <c r="M24" s="484"/>
      <c r="N24" s="484"/>
      <c r="O24" s="484"/>
      <c r="P24" s="484"/>
      <c r="Q24" s="484"/>
      <c r="R24" s="484"/>
      <c r="S24" s="496"/>
      <c r="T24" s="3"/>
      <c r="U24" s="3"/>
      <c r="V24" s="3"/>
      <c r="W24" s="3"/>
      <c r="X24" s="3"/>
      <c r="Y24" s="3"/>
      <c r="Z24" s="3"/>
    </row>
    <row r="25" ht="12.75" customHeight="1">
      <c r="A25" s="279"/>
      <c r="B25" s="279"/>
      <c r="C25" s="279"/>
      <c r="D25" s="279"/>
      <c r="E25" s="279"/>
      <c r="F25" s="279"/>
      <c r="G25" s="279"/>
      <c r="H25" s="279"/>
      <c r="I25" s="279"/>
      <c r="J25" s="279"/>
      <c r="K25" s="279"/>
      <c r="L25" s="279"/>
      <c r="M25" s="279"/>
      <c r="N25" s="279"/>
      <c r="O25" s="279"/>
      <c r="P25" s="279"/>
      <c r="Q25" s="279"/>
      <c r="R25" s="279"/>
      <c r="S25" s="280"/>
      <c r="T25" s="3"/>
      <c r="U25" s="3"/>
      <c r="V25" s="3"/>
      <c r="W25" s="3"/>
      <c r="X25" s="3"/>
      <c r="Y25" s="3"/>
      <c r="Z25" s="3"/>
    </row>
    <row r="26" ht="12.75" customHeight="1">
      <c r="A26" s="279"/>
      <c r="B26" s="279"/>
      <c r="C26" s="279"/>
      <c r="D26" s="279"/>
      <c r="E26" s="279"/>
      <c r="F26" s="279"/>
      <c r="G26" s="279"/>
      <c r="H26" s="279"/>
      <c r="I26" s="279"/>
      <c r="J26" s="279"/>
      <c r="K26" s="279"/>
      <c r="L26" s="279"/>
      <c r="M26" s="279"/>
      <c r="N26" s="279"/>
      <c r="O26" s="279"/>
      <c r="P26" s="279"/>
      <c r="Q26" s="279"/>
      <c r="R26" s="279"/>
      <c r="S26" s="280"/>
      <c r="T26" s="3"/>
      <c r="U26" s="3"/>
      <c r="V26" s="3"/>
      <c r="W26" s="3"/>
      <c r="X26" s="3"/>
      <c r="Y26" s="3"/>
      <c r="Z26" s="3"/>
    </row>
    <row r="27" ht="12.75" customHeight="1">
      <c r="A27" s="279"/>
      <c r="B27" s="279"/>
      <c r="C27" s="279"/>
      <c r="D27" s="279"/>
      <c r="E27" s="279"/>
      <c r="F27" s="279"/>
      <c r="G27" s="279"/>
      <c r="H27" s="279"/>
      <c r="I27" s="279"/>
      <c r="J27" s="279"/>
      <c r="K27" s="279"/>
      <c r="L27" s="279"/>
      <c r="M27" s="279"/>
      <c r="N27" s="279"/>
      <c r="O27" s="279"/>
      <c r="P27" s="279"/>
      <c r="Q27" s="279"/>
      <c r="R27" s="279"/>
      <c r="S27" s="280"/>
      <c r="T27" s="3"/>
      <c r="U27" s="3"/>
      <c r="V27" s="3"/>
      <c r="W27" s="3"/>
      <c r="X27" s="3"/>
      <c r="Y27" s="3"/>
      <c r="Z27" s="3"/>
    </row>
    <row r="28" ht="12.75" customHeight="1">
      <c r="A28" s="279"/>
      <c r="B28" s="279"/>
      <c r="C28" s="279"/>
      <c r="D28" s="279"/>
      <c r="E28" s="279"/>
      <c r="F28" s="279"/>
      <c r="G28" s="279"/>
      <c r="H28" s="279"/>
      <c r="I28" s="279"/>
      <c r="J28" s="279"/>
      <c r="K28" s="279"/>
      <c r="L28" s="279"/>
      <c r="M28" s="279"/>
      <c r="N28" s="279"/>
      <c r="O28" s="279"/>
      <c r="P28" s="279"/>
      <c r="Q28" s="279"/>
      <c r="R28" s="279"/>
      <c r="S28" s="280"/>
      <c r="T28" s="3"/>
      <c r="U28" s="3"/>
      <c r="V28" s="3"/>
      <c r="W28" s="3"/>
      <c r="X28" s="3"/>
      <c r="Y28" s="3"/>
      <c r="Z28" s="3"/>
    </row>
    <row r="29" ht="12.75" customHeight="1">
      <c r="A29" s="279"/>
      <c r="B29" s="279"/>
      <c r="C29" s="279"/>
      <c r="D29" s="279"/>
      <c r="E29" s="279"/>
      <c r="F29" s="279"/>
      <c r="G29" s="279"/>
      <c r="H29" s="279"/>
      <c r="I29" s="279"/>
      <c r="J29" s="279"/>
      <c r="K29" s="279"/>
      <c r="L29" s="279"/>
      <c r="M29" s="279"/>
      <c r="N29" s="279"/>
      <c r="O29" s="279"/>
      <c r="P29" s="279"/>
      <c r="Q29" s="279"/>
      <c r="R29" s="279"/>
      <c r="S29" s="280"/>
      <c r="T29" s="3"/>
      <c r="U29" s="3"/>
      <c r="V29" s="3"/>
      <c r="W29" s="3"/>
      <c r="X29" s="3"/>
      <c r="Y29" s="3"/>
      <c r="Z29" s="3"/>
    </row>
    <row r="30" ht="12.75" customHeight="1">
      <c r="A30" s="279"/>
      <c r="B30" s="279"/>
      <c r="C30" s="279"/>
      <c r="D30" s="279"/>
      <c r="E30" s="279"/>
      <c r="F30" s="279"/>
      <c r="G30" s="279"/>
      <c r="H30" s="279"/>
      <c r="I30" s="279"/>
      <c r="J30" s="279"/>
      <c r="K30" s="279"/>
      <c r="L30" s="279"/>
      <c r="M30" s="279"/>
      <c r="N30" s="279"/>
      <c r="O30" s="279"/>
      <c r="P30" s="279"/>
      <c r="Q30" s="279"/>
      <c r="R30" s="279"/>
      <c r="S30" s="280"/>
      <c r="T30" s="3"/>
      <c r="U30" s="3"/>
      <c r="V30" s="3"/>
      <c r="W30" s="3"/>
      <c r="X30" s="3"/>
      <c r="Y30" s="3"/>
      <c r="Z30" s="3"/>
    </row>
    <row r="31" ht="12.75" customHeight="1">
      <c r="A31" s="494"/>
      <c r="B31" s="501"/>
      <c r="C31" s="501"/>
      <c r="D31" s="501"/>
      <c r="E31" s="501"/>
      <c r="F31" s="501"/>
      <c r="G31" s="501"/>
      <c r="H31" s="501"/>
      <c r="I31" s="501"/>
      <c r="J31" s="501"/>
      <c r="K31" s="501"/>
      <c r="L31" s="501"/>
      <c r="M31" s="501"/>
      <c r="N31" s="501"/>
      <c r="O31" s="501"/>
      <c r="P31" s="484"/>
      <c r="Q31" s="484"/>
      <c r="R31" s="484"/>
      <c r="S31" s="496"/>
      <c r="T31" s="3"/>
      <c r="U31" s="3"/>
      <c r="V31" s="3"/>
      <c r="W31" s="3"/>
      <c r="X31" s="3"/>
      <c r="Y31" s="3"/>
      <c r="Z31" s="3"/>
    </row>
    <row r="32" ht="12.75" customHeight="1">
      <c r="A32" s="494"/>
      <c r="B32" s="484"/>
      <c r="C32" s="484"/>
      <c r="D32" s="484"/>
      <c r="E32" s="484"/>
      <c r="F32" s="484"/>
      <c r="G32" s="484"/>
      <c r="H32" s="484"/>
      <c r="I32" s="484"/>
      <c r="J32" s="484"/>
      <c r="K32" s="484"/>
      <c r="L32" s="484"/>
      <c r="M32" s="484"/>
      <c r="N32" s="484"/>
      <c r="O32" s="484"/>
      <c r="P32" s="484"/>
      <c r="Q32" s="484"/>
      <c r="R32" s="484"/>
      <c r="S32" s="496"/>
      <c r="T32" s="3"/>
      <c r="U32" s="3"/>
      <c r="V32" s="3"/>
      <c r="W32" s="3"/>
      <c r="X32" s="3"/>
      <c r="Y32" s="3"/>
      <c r="Z32" s="3"/>
    </row>
    <row r="33" ht="12.75" customHeight="1">
      <c r="A33" s="494"/>
      <c r="B33" s="484"/>
      <c r="C33" s="484"/>
      <c r="D33" s="484"/>
      <c r="E33" s="484"/>
      <c r="F33" s="484"/>
      <c r="G33" s="484"/>
      <c r="H33" s="484"/>
      <c r="I33" s="484"/>
      <c r="J33" s="484"/>
      <c r="K33" s="484"/>
      <c r="L33" s="484"/>
      <c r="M33" s="484"/>
      <c r="N33" s="484"/>
      <c r="O33" s="484"/>
      <c r="P33" s="484"/>
      <c r="Q33" s="484"/>
      <c r="R33" s="484"/>
      <c r="S33" s="496"/>
      <c r="T33" s="3"/>
      <c r="U33" s="3"/>
      <c r="V33" s="3"/>
      <c r="W33" s="3"/>
      <c r="X33" s="3"/>
      <c r="Y33" s="3"/>
      <c r="Z33" s="3"/>
    </row>
    <row r="34" ht="12.75" customHeight="1">
      <c r="A34" s="494"/>
      <c r="B34" s="502"/>
      <c r="C34" s="484"/>
      <c r="D34" s="484"/>
      <c r="E34" s="484"/>
      <c r="F34" s="484"/>
      <c r="G34" s="484"/>
      <c r="H34" s="484"/>
      <c r="I34" s="484"/>
      <c r="J34" s="484"/>
      <c r="K34" s="484"/>
      <c r="L34" s="484"/>
      <c r="M34" s="484"/>
      <c r="N34" s="484"/>
      <c r="O34" s="484"/>
      <c r="P34" s="484"/>
      <c r="Q34" s="484"/>
      <c r="R34" s="484"/>
      <c r="S34" s="496"/>
      <c r="T34" s="3"/>
      <c r="U34" s="3"/>
      <c r="V34" s="3"/>
      <c r="W34" s="3"/>
      <c r="X34" s="3"/>
      <c r="Y34" s="3"/>
      <c r="Z34" s="3"/>
    </row>
    <row r="35" ht="12.75" customHeight="1">
      <c r="A35" s="279"/>
      <c r="B35" s="279"/>
      <c r="C35" s="484"/>
      <c r="D35" s="484"/>
      <c r="E35" s="484"/>
      <c r="F35" s="484"/>
      <c r="G35" s="484"/>
      <c r="H35" s="484"/>
      <c r="I35" s="484"/>
      <c r="J35" s="484"/>
      <c r="K35" s="484"/>
      <c r="L35" s="484"/>
      <c r="M35" s="484"/>
      <c r="N35" s="484"/>
      <c r="O35" s="484"/>
      <c r="P35" s="484"/>
      <c r="Q35" s="484"/>
      <c r="R35" s="484"/>
      <c r="S35" s="496"/>
      <c r="T35" s="3"/>
      <c r="U35" s="3"/>
      <c r="V35" s="3"/>
      <c r="W35" s="3"/>
      <c r="X35" s="3"/>
      <c r="Y35" s="3"/>
      <c r="Z35" s="3"/>
    </row>
    <row r="36" ht="12.75" customHeight="1">
      <c r="A36" s="494"/>
      <c r="B36" s="503"/>
      <c r="C36" s="504"/>
      <c r="D36" s="504"/>
      <c r="E36" s="484"/>
      <c r="F36" s="484"/>
      <c r="G36" s="484"/>
      <c r="H36" s="484"/>
      <c r="I36" s="484"/>
      <c r="J36" s="484"/>
      <c r="K36" s="484"/>
      <c r="L36" s="484"/>
      <c r="M36" s="484"/>
      <c r="N36" s="484"/>
      <c r="O36" s="484"/>
      <c r="P36" s="484"/>
      <c r="Q36" s="484"/>
      <c r="R36" s="484"/>
      <c r="S36" s="496"/>
      <c r="T36" s="3"/>
      <c r="U36" s="3"/>
      <c r="V36" s="3"/>
      <c r="W36" s="3"/>
      <c r="X36" s="3"/>
      <c r="Y36" s="3"/>
      <c r="Z36" s="3"/>
    </row>
    <row r="37" ht="12.75" customHeight="1">
      <c r="A37" s="494"/>
      <c r="B37" s="503"/>
      <c r="C37" s="505"/>
      <c r="D37" s="505"/>
      <c r="E37" s="505"/>
      <c r="F37" s="505"/>
      <c r="G37" s="505"/>
      <c r="H37" s="484"/>
      <c r="I37" s="484"/>
      <c r="J37" s="484"/>
      <c r="K37" s="484"/>
      <c r="L37" s="484"/>
      <c r="M37" s="484"/>
      <c r="N37" s="484"/>
      <c r="O37" s="484"/>
      <c r="P37" s="484"/>
      <c r="Q37" s="484"/>
      <c r="R37" s="484"/>
      <c r="S37" s="496"/>
      <c r="T37" s="3"/>
      <c r="U37" s="3"/>
      <c r="V37" s="3"/>
      <c r="W37" s="3"/>
      <c r="X37" s="3"/>
      <c r="Y37" s="3"/>
      <c r="Z37" s="3"/>
    </row>
    <row r="38" ht="12.75" customHeight="1">
      <c r="A38" s="494"/>
      <c r="B38" s="484"/>
      <c r="C38" s="484"/>
      <c r="D38" s="484"/>
      <c r="E38" s="484"/>
      <c r="F38" s="484"/>
      <c r="G38" s="484"/>
      <c r="H38" s="484"/>
      <c r="I38" s="484"/>
      <c r="J38" s="484"/>
      <c r="K38" s="484"/>
      <c r="L38" s="484"/>
      <c r="M38" s="484"/>
      <c r="N38" s="484"/>
      <c r="O38" s="484"/>
      <c r="P38" s="484"/>
      <c r="Q38" s="484"/>
      <c r="R38" s="484"/>
      <c r="S38" s="496"/>
      <c r="T38" s="3"/>
      <c r="U38" s="3"/>
      <c r="V38" s="3"/>
      <c r="W38" s="3"/>
      <c r="X38" s="3"/>
      <c r="Y38" s="3"/>
      <c r="Z38" s="3"/>
    </row>
    <row r="39" ht="12.75" customHeight="1">
      <c r="A39" s="506"/>
      <c r="B39" s="507"/>
      <c r="S39" s="508"/>
      <c r="T39" s="3"/>
      <c r="U39" s="3"/>
      <c r="V39" s="3"/>
      <c r="W39" s="3"/>
      <c r="X39" s="3"/>
      <c r="Y39" s="3"/>
      <c r="Z39" s="3"/>
    </row>
    <row r="40" ht="12.75" customHeight="1">
      <c r="A40" s="494"/>
      <c r="B40" s="484"/>
      <c r="C40" s="484"/>
      <c r="D40" s="484"/>
      <c r="E40" s="484"/>
      <c r="F40" s="484"/>
      <c r="G40" s="484"/>
      <c r="H40" s="484"/>
      <c r="I40" s="484"/>
      <c r="J40" s="484"/>
      <c r="K40" s="484"/>
      <c r="L40" s="484"/>
      <c r="M40" s="484"/>
      <c r="N40" s="484"/>
      <c r="O40" s="484"/>
      <c r="P40" s="484"/>
      <c r="Q40" s="484"/>
      <c r="R40" s="484"/>
      <c r="S40" s="496"/>
      <c r="T40" s="3"/>
      <c r="U40" s="3"/>
      <c r="V40" s="3"/>
      <c r="W40" s="3"/>
      <c r="X40" s="3"/>
      <c r="Y40" s="3"/>
      <c r="Z40" s="3"/>
    </row>
    <row r="41" ht="12.75" customHeight="1">
      <c r="A41" s="494"/>
      <c r="B41" s="484"/>
      <c r="C41" s="484"/>
      <c r="D41" s="484"/>
      <c r="E41" s="484"/>
      <c r="F41" s="484"/>
      <c r="G41" s="484"/>
      <c r="H41" s="484"/>
      <c r="I41" s="484"/>
      <c r="J41" s="484"/>
      <c r="K41" s="484"/>
      <c r="L41" s="484"/>
      <c r="M41" s="484"/>
      <c r="N41" s="484"/>
      <c r="O41" s="484"/>
      <c r="P41" s="484"/>
      <c r="Q41" s="484"/>
      <c r="R41" s="484"/>
      <c r="S41" s="496"/>
      <c r="T41" s="3"/>
      <c r="U41" s="3"/>
      <c r="V41" s="3"/>
      <c r="W41" s="3"/>
      <c r="X41" s="3"/>
      <c r="Y41" s="3"/>
      <c r="Z41" s="3"/>
    </row>
    <row r="42" ht="12.75" customHeight="1">
      <c r="A42" s="494"/>
      <c r="B42" s="484"/>
      <c r="C42" s="484"/>
      <c r="D42" s="484"/>
      <c r="E42" s="484"/>
      <c r="F42" s="484"/>
      <c r="G42" s="484"/>
      <c r="H42" s="484"/>
      <c r="I42" s="484"/>
      <c r="J42" s="484"/>
      <c r="K42" s="484"/>
      <c r="L42" s="484"/>
      <c r="M42" s="484"/>
      <c r="N42" s="484"/>
      <c r="O42" s="484"/>
      <c r="P42" s="484"/>
      <c r="Q42" s="484"/>
      <c r="R42" s="484"/>
      <c r="S42" s="496"/>
      <c r="T42" s="3"/>
      <c r="U42" s="3"/>
      <c r="V42" s="3"/>
      <c r="W42" s="3"/>
      <c r="X42" s="3"/>
      <c r="Y42" s="3"/>
      <c r="Z42" s="3"/>
    </row>
    <row r="43" ht="12.75" customHeight="1">
      <c r="A43" s="494"/>
      <c r="B43" s="484"/>
      <c r="C43" s="484"/>
      <c r="D43" s="484"/>
      <c r="E43" s="484"/>
      <c r="F43" s="484"/>
      <c r="G43" s="484"/>
      <c r="H43" s="484"/>
      <c r="I43" s="484"/>
      <c r="J43" s="484"/>
      <c r="K43" s="484"/>
      <c r="L43" s="484"/>
      <c r="M43" s="484"/>
      <c r="N43" s="484"/>
      <c r="O43" s="484"/>
      <c r="P43" s="484"/>
      <c r="Q43" s="484"/>
      <c r="R43" s="484"/>
      <c r="S43" s="496"/>
      <c r="T43" s="3"/>
      <c r="U43" s="3"/>
      <c r="V43" s="3"/>
      <c r="W43" s="3"/>
      <c r="X43" s="3"/>
      <c r="Y43" s="3"/>
      <c r="Z43" s="3"/>
    </row>
    <row r="44" ht="12.75" customHeight="1">
      <c r="A44" s="494"/>
      <c r="B44" s="484"/>
      <c r="C44" s="484"/>
      <c r="D44" s="484"/>
      <c r="E44" s="484"/>
      <c r="F44" s="484"/>
      <c r="G44" s="484"/>
      <c r="H44" s="484"/>
      <c r="I44" s="484"/>
      <c r="J44" s="484"/>
      <c r="K44" s="484"/>
      <c r="L44" s="484"/>
      <c r="M44" s="484"/>
      <c r="N44" s="484"/>
      <c r="O44" s="484"/>
      <c r="P44" s="484"/>
      <c r="Q44" s="484"/>
      <c r="R44" s="484"/>
      <c r="S44" s="496"/>
      <c r="T44" s="3"/>
      <c r="U44" s="3"/>
      <c r="V44" s="3"/>
      <c r="W44" s="3"/>
      <c r="X44" s="3"/>
      <c r="Y44" s="3"/>
      <c r="Z44" s="3"/>
    </row>
    <row r="45" ht="12.75" customHeight="1">
      <c r="A45" s="494"/>
      <c r="B45" s="484"/>
      <c r="C45" s="484"/>
      <c r="D45" s="484"/>
      <c r="E45" s="484"/>
      <c r="F45" s="484"/>
      <c r="G45" s="484"/>
      <c r="H45" s="484"/>
      <c r="I45" s="484"/>
      <c r="J45" s="484"/>
      <c r="K45" s="484"/>
      <c r="L45" s="484"/>
      <c r="M45" s="484"/>
      <c r="N45" s="484"/>
      <c r="O45" s="484"/>
      <c r="P45" s="484"/>
      <c r="Q45" s="484"/>
      <c r="R45" s="484"/>
      <c r="S45" s="496"/>
      <c r="T45" s="3"/>
      <c r="U45" s="3"/>
      <c r="V45" s="3"/>
      <c r="W45" s="3"/>
      <c r="X45" s="3"/>
      <c r="Y45" s="3"/>
      <c r="Z45" s="3"/>
    </row>
    <row r="46" ht="12.75" customHeight="1">
      <c r="A46" s="494"/>
      <c r="B46" s="484"/>
      <c r="C46" s="484"/>
      <c r="D46" s="484"/>
      <c r="E46" s="484"/>
      <c r="F46" s="484"/>
      <c r="G46" s="484"/>
      <c r="H46" s="484"/>
      <c r="I46" s="484"/>
      <c r="J46" s="484"/>
      <c r="K46" s="484"/>
      <c r="L46" s="484"/>
      <c r="M46" s="484"/>
      <c r="N46" s="484"/>
      <c r="O46" s="484"/>
      <c r="P46" s="484"/>
      <c r="Q46" s="484"/>
      <c r="R46" s="484"/>
      <c r="S46" s="496"/>
      <c r="T46" s="3"/>
      <c r="U46" s="3"/>
      <c r="V46" s="3"/>
      <c r="W46" s="3"/>
      <c r="X46" s="3"/>
      <c r="Y46" s="3"/>
      <c r="Z46" s="3"/>
    </row>
    <row r="47" ht="12.75" customHeight="1">
      <c r="A47" s="494"/>
      <c r="B47" s="484"/>
      <c r="C47" s="484"/>
      <c r="D47" s="484"/>
      <c r="E47" s="484"/>
      <c r="F47" s="484"/>
      <c r="G47" s="484"/>
      <c r="H47" s="484"/>
      <c r="I47" s="484"/>
      <c r="J47" s="484"/>
      <c r="K47" s="484"/>
      <c r="L47" s="484"/>
      <c r="M47" s="484"/>
      <c r="N47" s="484"/>
      <c r="O47" s="484"/>
      <c r="P47" s="484"/>
      <c r="Q47" s="484"/>
      <c r="R47" s="484"/>
      <c r="S47" s="496"/>
      <c r="T47" s="3"/>
      <c r="U47" s="3"/>
      <c r="V47" s="3"/>
      <c r="W47" s="3"/>
      <c r="X47" s="3"/>
      <c r="Y47" s="3"/>
      <c r="Z47" s="3"/>
    </row>
    <row r="48" ht="12.75" customHeight="1">
      <c r="A48" s="494"/>
      <c r="B48" s="484"/>
      <c r="C48" s="484"/>
      <c r="D48" s="484"/>
      <c r="E48" s="484"/>
      <c r="F48" s="484"/>
      <c r="G48" s="484"/>
      <c r="H48" s="484"/>
      <c r="I48" s="484"/>
      <c r="J48" s="484"/>
      <c r="K48" s="484"/>
      <c r="L48" s="484"/>
      <c r="M48" s="484"/>
      <c r="N48" s="484"/>
      <c r="O48" s="484"/>
      <c r="P48" s="484"/>
      <c r="Q48" s="484"/>
      <c r="R48" s="484"/>
      <c r="S48" s="496"/>
      <c r="T48" s="3"/>
      <c r="U48" s="3"/>
      <c r="V48" s="3"/>
      <c r="W48" s="3"/>
      <c r="X48" s="3"/>
      <c r="Y48" s="3"/>
      <c r="Z48" s="3"/>
    </row>
    <row r="49" ht="12.75" customHeight="1">
      <c r="A49" s="494"/>
      <c r="B49" s="484"/>
      <c r="C49" s="484"/>
      <c r="D49" s="484"/>
      <c r="E49" s="484"/>
      <c r="F49" s="484"/>
      <c r="G49" s="484"/>
      <c r="H49" s="484"/>
      <c r="I49" s="484"/>
      <c r="J49" s="484"/>
      <c r="K49" s="484"/>
      <c r="L49" s="484"/>
      <c r="M49" s="484"/>
      <c r="N49" s="484"/>
      <c r="O49" s="484"/>
      <c r="P49" s="484"/>
      <c r="Q49" s="484"/>
      <c r="R49" s="484"/>
      <c r="S49" s="496"/>
      <c r="T49" s="3"/>
      <c r="U49" s="3"/>
      <c r="V49" s="3"/>
      <c r="W49" s="3"/>
      <c r="X49" s="3"/>
      <c r="Y49" s="3"/>
      <c r="Z49" s="3"/>
    </row>
    <row r="50" ht="12.75" customHeight="1">
      <c r="A50" s="494"/>
      <c r="B50" s="484"/>
      <c r="C50" s="484"/>
      <c r="D50" s="484"/>
      <c r="E50" s="484"/>
      <c r="F50" s="484"/>
      <c r="G50" s="484"/>
      <c r="H50" s="484"/>
      <c r="I50" s="484"/>
      <c r="J50" s="484"/>
      <c r="K50" s="484"/>
      <c r="L50" s="484"/>
      <c r="M50" s="484"/>
      <c r="N50" s="484"/>
      <c r="O50" s="484"/>
      <c r="P50" s="484"/>
      <c r="Q50" s="484"/>
      <c r="R50" s="484"/>
      <c r="S50" s="496"/>
      <c r="T50" s="3"/>
      <c r="U50" s="3"/>
      <c r="V50" s="3"/>
      <c r="W50" s="3"/>
      <c r="X50" s="3"/>
      <c r="Y50" s="3"/>
      <c r="Z50" s="3"/>
    </row>
    <row r="51" ht="12.75" customHeight="1">
      <c r="A51" s="494"/>
      <c r="B51" s="484"/>
      <c r="C51" s="484"/>
      <c r="D51" s="484"/>
      <c r="E51" s="484"/>
      <c r="F51" s="484"/>
      <c r="G51" s="484"/>
      <c r="H51" s="484"/>
      <c r="I51" s="484"/>
      <c r="J51" s="484"/>
      <c r="K51" s="484"/>
      <c r="L51" s="484"/>
      <c r="M51" s="484"/>
      <c r="N51" s="484"/>
      <c r="O51" s="484"/>
      <c r="P51" s="484"/>
      <c r="Q51" s="484"/>
      <c r="R51" s="484"/>
      <c r="S51" s="496"/>
      <c r="T51" s="3"/>
      <c r="U51" s="3"/>
      <c r="V51" s="3"/>
      <c r="W51" s="3"/>
      <c r="X51" s="3"/>
      <c r="Y51" s="3"/>
      <c r="Z51" s="3"/>
    </row>
    <row r="52" ht="12.75" customHeight="1">
      <c r="A52" s="484"/>
      <c r="B52" s="484"/>
      <c r="C52" s="484"/>
      <c r="D52" s="484"/>
      <c r="E52" s="484"/>
      <c r="F52" s="484"/>
      <c r="G52" s="484"/>
      <c r="H52" s="484"/>
      <c r="I52" s="484"/>
      <c r="J52" s="484"/>
      <c r="K52" s="484"/>
      <c r="L52" s="484"/>
      <c r="M52" s="484"/>
      <c r="N52" s="484"/>
      <c r="O52" s="484"/>
      <c r="P52" s="484"/>
      <c r="Q52" s="484"/>
      <c r="R52" s="484"/>
      <c r="S52" s="496"/>
      <c r="T52" s="3"/>
      <c r="U52" s="3"/>
      <c r="V52" s="3"/>
      <c r="W52" s="3"/>
      <c r="X52" s="3"/>
      <c r="Y52" s="3"/>
      <c r="Z52" s="3"/>
    </row>
    <row r="53" ht="12.75" customHeight="1">
      <c r="A53" s="484"/>
      <c r="B53" s="484"/>
      <c r="C53" s="484"/>
      <c r="D53" s="484"/>
      <c r="E53" s="484"/>
      <c r="F53" s="484"/>
      <c r="G53" s="484"/>
      <c r="H53" s="484"/>
      <c r="I53" s="484"/>
      <c r="J53" s="484"/>
      <c r="K53" s="484"/>
      <c r="L53" s="484"/>
      <c r="M53" s="484"/>
      <c r="N53" s="484"/>
      <c r="O53" s="484"/>
      <c r="P53" s="484"/>
      <c r="Q53" s="484"/>
      <c r="R53" s="484"/>
      <c r="S53" s="496"/>
      <c r="T53" s="3"/>
      <c r="U53" s="3"/>
      <c r="V53" s="3"/>
      <c r="W53" s="3"/>
      <c r="X53" s="3"/>
      <c r="Y53" s="3"/>
      <c r="Z53" s="3"/>
    </row>
    <row r="54" ht="12.75" customHeight="1">
      <c r="A54" s="484"/>
      <c r="B54" s="484"/>
      <c r="C54" s="484"/>
      <c r="D54" s="484"/>
      <c r="E54" s="484"/>
      <c r="F54" s="484"/>
      <c r="G54" s="484"/>
      <c r="H54" s="484"/>
      <c r="I54" s="484"/>
      <c r="J54" s="484"/>
      <c r="K54" s="484"/>
      <c r="L54" s="484"/>
      <c r="M54" s="484"/>
      <c r="N54" s="484"/>
      <c r="O54" s="484"/>
      <c r="P54" s="484"/>
      <c r="Q54" s="484"/>
      <c r="R54" s="487" t="s">
        <v>450</v>
      </c>
      <c r="S54" s="496"/>
      <c r="T54" s="3"/>
      <c r="U54" s="3"/>
      <c r="V54" s="3"/>
      <c r="W54" s="3"/>
      <c r="X54" s="3"/>
      <c r="Y54" s="3"/>
      <c r="Z54" s="3"/>
    </row>
    <row r="55" ht="12.75" customHeight="1">
      <c r="A55" s="494"/>
      <c r="B55" s="484"/>
      <c r="C55" s="484"/>
      <c r="D55" s="484"/>
      <c r="E55" s="484"/>
      <c r="F55" s="484"/>
      <c r="G55" s="484"/>
      <c r="H55" s="484"/>
      <c r="I55" s="484"/>
      <c r="J55" s="484"/>
      <c r="K55" s="484"/>
      <c r="L55" s="484"/>
      <c r="M55" s="484"/>
      <c r="N55" s="484"/>
      <c r="O55" s="484"/>
      <c r="P55" s="484"/>
      <c r="Q55" s="484"/>
      <c r="R55" s="484"/>
      <c r="S55" s="496"/>
      <c r="T55" s="3"/>
      <c r="U55" s="3"/>
      <c r="V55" s="3"/>
      <c r="W55" s="3"/>
      <c r="X55" s="3"/>
      <c r="Y55" s="3"/>
      <c r="Z55" s="3"/>
    </row>
    <row r="56" ht="12.75" customHeight="1">
      <c r="A56" s="509"/>
      <c r="B56" s="510"/>
      <c r="C56" s="510"/>
      <c r="D56" s="510"/>
      <c r="E56" s="510"/>
      <c r="F56" s="510"/>
      <c r="G56" s="510"/>
      <c r="H56" s="510"/>
      <c r="I56" s="510"/>
      <c r="J56" s="510"/>
      <c r="K56" s="510"/>
      <c r="L56" s="510"/>
      <c r="M56" s="510"/>
      <c r="N56" s="510"/>
      <c r="O56" s="510"/>
      <c r="P56" s="510"/>
      <c r="Q56" s="510"/>
      <c r="R56" s="510"/>
      <c r="S56" s="511"/>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S1"/>
    <mergeCell ref="B39:R39"/>
  </mergeCells>
  <hyperlinks>
    <hyperlink display="BACK" location="'Materials Overview'!A1" ref="R54"/>
  </hyperlinks>
  <printOptions/>
  <pageMargins bottom="0.3937007874015748" footer="0.0" header="0.0" left="0.3937007874015748" right="0.3937007874015748" top="0.3937007874015748"/>
  <pageSetup paperSize="9"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21" width="5.0"/>
    <col customWidth="1" min="22" max="26" width="11.43"/>
  </cols>
  <sheetData>
    <row r="1" ht="12.75" customHeight="1">
      <c r="A1" s="71" t="s">
        <v>465</v>
      </c>
      <c r="T1" s="3"/>
      <c r="U1" s="3"/>
      <c r="V1" s="3"/>
      <c r="W1" s="3"/>
      <c r="X1" s="3"/>
      <c r="Y1" s="3"/>
      <c r="Z1" s="3"/>
    </row>
    <row r="2" ht="12.75" customHeight="1">
      <c r="A2" s="491"/>
      <c r="B2" s="492"/>
      <c r="C2" s="492"/>
      <c r="D2" s="492"/>
      <c r="E2" s="492"/>
      <c r="F2" s="492"/>
      <c r="G2" s="492"/>
      <c r="H2" s="492"/>
      <c r="I2" s="492"/>
      <c r="J2" s="492"/>
      <c r="K2" s="492"/>
      <c r="L2" s="492"/>
      <c r="M2" s="492"/>
      <c r="N2" s="492"/>
      <c r="O2" s="492"/>
      <c r="P2" s="492"/>
      <c r="Q2" s="492"/>
      <c r="R2" s="492"/>
      <c r="S2" s="493"/>
      <c r="T2" s="3"/>
      <c r="U2" s="279"/>
      <c r="V2" s="3"/>
      <c r="W2" s="3"/>
      <c r="X2" s="3"/>
      <c r="Y2" s="3"/>
      <c r="Z2" s="3"/>
    </row>
    <row r="3" ht="12.75" customHeight="1">
      <c r="A3" s="494"/>
      <c r="B3" s="484" t="s">
        <v>466</v>
      </c>
      <c r="C3" s="484"/>
      <c r="D3" s="484"/>
      <c r="E3" s="484"/>
      <c r="F3" s="484"/>
      <c r="G3" s="484"/>
      <c r="H3" s="484"/>
      <c r="I3" s="484"/>
      <c r="J3" s="484"/>
      <c r="K3" s="484"/>
      <c r="L3" s="484"/>
      <c r="M3" s="484"/>
      <c r="N3" s="484"/>
      <c r="O3" s="484"/>
      <c r="P3" s="484"/>
      <c r="Q3" s="484"/>
      <c r="R3" s="484"/>
      <c r="S3" s="496"/>
      <c r="T3" s="3"/>
      <c r="U3" s="3"/>
      <c r="V3" s="3"/>
      <c r="W3" s="3"/>
      <c r="X3" s="3"/>
      <c r="Y3" s="3"/>
      <c r="Z3" s="3"/>
    </row>
    <row r="4" ht="12.75" customHeight="1">
      <c r="A4" s="484"/>
      <c r="B4" s="484" t="s">
        <v>467</v>
      </c>
      <c r="C4" s="484"/>
      <c r="D4" s="484"/>
      <c r="E4" s="484"/>
      <c r="F4" s="484"/>
      <c r="G4" s="484"/>
      <c r="H4" s="484"/>
      <c r="I4" s="484"/>
      <c r="J4" s="484"/>
      <c r="K4" s="484"/>
      <c r="L4" s="484"/>
      <c r="M4" s="484"/>
      <c r="N4" s="484"/>
      <c r="O4" s="484"/>
      <c r="P4" s="484"/>
      <c r="Q4" s="484"/>
      <c r="R4" s="484"/>
      <c r="S4" s="496"/>
      <c r="T4" s="3"/>
      <c r="U4" s="279"/>
      <c r="V4" s="3"/>
      <c r="W4" s="3"/>
      <c r="X4" s="3"/>
      <c r="Y4" s="3"/>
      <c r="Z4" s="3"/>
    </row>
    <row r="5" ht="12.75" customHeight="1">
      <c r="A5" s="494"/>
      <c r="B5" s="484" t="s">
        <v>468</v>
      </c>
      <c r="C5" s="484"/>
      <c r="D5" s="484"/>
      <c r="E5" s="484"/>
      <c r="F5" s="484"/>
      <c r="G5" s="484"/>
      <c r="H5" s="484"/>
      <c r="I5" s="484"/>
      <c r="J5" s="484"/>
      <c r="K5" s="484"/>
      <c r="L5" s="484"/>
      <c r="M5" s="484"/>
      <c r="N5" s="484"/>
      <c r="O5" s="484"/>
      <c r="P5" s="484"/>
      <c r="Q5" s="484"/>
      <c r="R5" s="484"/>
      <c r="S5" s="496"/>
      <c r="T5" s="3"/>
      <c r="U5" s="3"/>
      <c r="V5" s="3"/>
      <c r="W5" s="3"/>
      <c r="X5" s="3"/>
      <c r="Y5" s="3"/>
      <c r="Z5" s="3"/>
    </row>
    <row r="6" ht="12.75" customHeight="1">
      <c r="A6" s="494"/>
      <c r="B6" s="484" t="s">
        <v>469</v>
      </c>
      <c r="C6" s="484"/>
      <c r="D6" s="484"/>
      <c r="E6" s="484"/>
      <c r="F6" s="484"/>
      <c r="G6" s="484"/>
      <c r="H6" s="484"/>
      <c r="I6" s="484"/>
      <c r="J6" s="484"/>
      <c r="K6" s="484"/>
      <c r="L6" s="484"/>
      <c r="M6" s="484"/>
      <c r="N6" s="484"/>
      <c r="O6" s="484"/>
      <c r="P6" s="484"/>
      <c r="Q6" s="484"/>
      <c r="R6" s="484"/>
      <c r="S6" s="496"/>
      <c r="T6" s="3"/>
      <c r="U6" s="3"/>
      <c r="V6" s="3"/>
      <c r="W6" s="3"/>
      <c r="X6" s="3"/>
      <c r="Y6" s="3"/>
      <c r="Z6" s="3"/>
    </row>
    <row r="7" ht="12.75" customHeight="1">
      <c r="A7" s="494"/>
      <c r="B7" s="484" t="s">
        <v>470</v>
      </c>
      <c r="C7" s="484"/>
      <c r="D7" s="484"/>
      <c r="E7" s="484"/>
      <c r="F7" s="484"/>
      <c r="G7" s="484"/>
      <c r="H7" s="484"/>
      <c r="I7" s="484"/>
      <c r="J7" s="484"/>
      <c r="K7" s="484"/>
      <c r="L7" s="484"/>
      <c r="M7" s="484"/>
      <c r="N7" s="484"/>
      <c r="O7" s="484"/>
      <c r="P7" s="484"/>
      <c r="Q7" s="484"/>
      <c r="R7" s="484"/>
      <c r="S7" s="496"/>
      <c r="T7" s="3"/>
      <c r="U7" s="3"/>
      <c r="V7" s="3"/>
      <c r="W7" s="3"/>
      <c r="X7" s="3"/>
      <c r="Y7" s="3"/>
      <c r="Z7" s="3"/>
    </row>
    <row r="8" ht="12.75" customHeight="1">
      <c r="A8" s="494"/>
      <c r="B8" s="484" t="s">
        <v>471</v>
      </c>
      <c r="C8" s="484"/>
      <c r="D8" s="484"/>
      <c r="E8" s="484"/>
      <c r="F8" s="484"/>
      <c r="G8" s="484"/>
      <c r="H8" s="484"/>
      <c r="I8" s="484"/>
      <c r="J8" s="484"/>
      <c r="K8" s="484"/>
      <c r="L8" s="484"/>
      <c r="M8" s="484"/>
      <c r="N8" s="484"/>
      <c r="O8" s="484"/>
      <c r="P8" s="484"/>
      <c r="Q8" s="484"/>
      <c r="R8" s="484"/>
      <c r="S8" s="496"/>
      <c r="T8" s="3"/>
      <c r="U8" s="3"/>
      <c r="V8" s="3"/>
      <c r="W8" s="3"/>
      <c r="X8" s="3"/>
      <c r="Y8" s="3"/>
      <c r="Z8" s="3"/>
    </row>
    <row r="9" ht="12.75" customHeight="1">
      <c r="A9" s="494"/>
      <c r="B9" s="484"/>
      <c r="C9" s="484"/>
      <c r="D9" s="484"/>
      <c r="E9" s="484"/>
      <c r="F9" s="484"/>
      <c r="G9" s="484"/>
      <c r="H9" s="484"/>
      <c r="I9" s="484"/>
      <c r="J9" s="484"/>
      <c r="K9" s="484"/>
      <c r="L9" s="484"/>
      <c r="M9" s="484"/>
      <c r="N9" s="484"/>
      <c r="O9" s="484"/>
      <c r="P9" s="484"/>
      <c r="Q9" s="484"/>
      <c r="R9" s="484"/>
      <c r="S9" s="496"/>
      <c r="T9" s="3"/>
      <c r="U9" s="3"/>
      <c r="V9" s="3"/>
      <c r="W9" s="3"/>
      <c r="X9" s="3"/>
      <c r="Y9" s="3"/>
      <c r="Z9" s="3"/>
    </row>
    <row r="10" ht="12.75" customHeight="1">
      <c r="A10" s="494"/>
      <c r="B10" s="484"/>
      <c r="C10" s="484"/>
      <c r="D10" s="484"/>
      <c r="E10" s="484"/>
      <c r="F10" s="484"/>
      <c r="G10" s="484"/>
      <c r="H10" s="484"/>
      <c r="I10" s="484"/>
      <c r="J10" s="484"/>
      <c r="K10" s="484"/>
      <c r="L10" s="484"/>
      <c r="M10" s="484"/>
      <c r="N10" s="484"/>
      <c r="O10" s="484"/>
      <c r="P10" s="484"/>
      <c r="Q10" s="484"/>
      <c r="R10" s="484"/>
      <c r="S10" s="496"/>
      <c r="T10" s="3"/>
      <c r="U10" s="3"/>
      <c r="V10" s="3"/>
      <c r="W10" s="3"/>
      <c r="X10" s="3"/>
      <c r="Y10" s="3"/>
      <c r="Z10" s="3"/>
    </row>
    <row r="11" ht="12.75" customHeight="1">
      <c r="A11" s="494"/>
      <c r="B11" s="292" t="s">
        <v>472</v>
      </c>
      <c r="C11" s="512"/>
      <c r="D11" s="512"/>
      <c r="E11" s="501"/>
      <c r="F11" s="501"/>
      <c r="G11" s="501"/>
      <c r="H11" s="501"/>
      <c r="I11" s="501"/>
      <c r="J11" s="501"/>
      <c r="K11" s="484"/>
      <c r="L11" s="484"/>
      <c r="M11" s="484"/>
      <c r="N11" s="484"/>
      <c r="O11" s="484"/>
      <c r="P11" s="484"/>
      <c r="Q11" s="484"/>
      <c r="R11" s="484"/>
      <c r="S11" s="496"/>
      <c r="T11" s="3"/>
      <c r="U11" s="3"/>
      <c r="V11" s="3"/>
      <c r="W11" s="3"/>
      <c r="X11" s="3"/>
      <c r="Y11" s="3"/>
      <c r="Z11" s="3"/>
    </row>
    <row r="12" ht="12.75" customHeight="1">
      <c r="A12" s="494"/>
      <c r="B12" s="292" t="s">
        <v>473</v>
      </c>
      <c r="C12" s="512"/>
      <c r="D12" s="512"/>
      <c r="E12" s="512"/>
      <c r="F12" s="512"/>
      <c r="G12" s="512"/>
      <c r="H12" s="501"/>
      <c r="I12" s="501"/>
      <c r="J12" s="501"/>
      <c r="K12" s="484"/>
      <c r="L12" s="484"/>
      <c r="M12" s="484"/>
      <c r="N12" s="484"/>
      <c r="O12" s="484"/>
      <c r="P12" s="484"/>
      <c r="Q12" s="484"/>
      <c r="R12" s="484"/>
      <c r="S12" s="496"/>
      <c r="T12" s="3"/>
      <c r="U12" s="3"/>
      <c r="V12" s="3"/>
      <c r="W12" s="3"/>
      <c r="X12" s="3"/>
      <c r="Y12" s="3"/>
      <c r="Z12" s="3"/>
    </row>
    <row r="13" ht="12.75" customHeight="1">
      <c r="A13" s="494"/>
      <c r="B13" s="484"/>
      <c r="C13" s="484"/>
      <c r="D13" s="484"/>
      <c r="E13" s="484"/>
      <c r="F13" s="484"/>
      <c r="G13" s="484"/>
      <c r="H13" s="484"/>
      <c r="I13" s="484"/>
      <c r="J13" s="484"/>
      <c r="K13" s="484"/>
      <c r="L13" s="484"/>
      <c r="M13" s="484"/>
      <c r="N13" s="484"/>
      <c r="O13" s="484"/>
      <c r="P13" s="484"/>
      <c r="Q13" s="484"/>
      <c r="R13" s="484"/>
      <c r="S13" s="496"/>
      <c r="T13" s="3"/>
      <c r="U13" s="3"/>
      <c r="V13" s="3"/>
      <c r="W13" s="3"/>
      <c r="X13" s="3"/>
      <c r="Y13" s="3"/>
      <c r="Z13" s="3"/>
    </row>
    <row r="14" ht="12.75" customHeight="1">
      <c r="A14" s="494"/>
      <c r="B14" s="507" t="s">
        <v>474</v>
      </c>
      <c r="S14" s="496"/>
      <c r="T14" s="3"/>
      <c r="U14" s="3"/>
      <c r="V14" s="3"/>
      <c r="W14" s="3"/>
      <c r="X14" s="3"/>
      <c r="Y14" s="3"/>
      <c r="Z14" s="3"/>
    </row>
    <row r="15" ht="12.75" customHeight="1">
      <c r="A15" s="494"/>
      <c r="B15" s="504" t="s">
        <v>475</v>
      </c>
      <c r="C15" s="484"/>
      <c r="D15" s="484"/>
      <c r="E15" s="484"/>
      <c r="F15" s="484"/>
      <c r="G15" s="484"/>
      <c r="H15" s="484"/>
      <c r="I15" s="484"/>
      <c r="J15" s="484"/>
      <c r="K15" s="484"/>
      <c r="L15" s="484"/>
      <c r="M15" s="484"/>
      <c r="N15" s="484"/>
      <c r="O15" s="484"/>
      <c r="P15" s="484"/>
      <c r="Q15" s="484"/>
      <c r="R15" s="484"/>
      <c r="S15" s="496"/>
      <c r="T15" s="3"/>
      <c r="U15" s="3"/>
      <c r="V15" s="3"/>
      <c r="W15" s="3"/>
      <c r="X15" s="3"/>
      <c r="Y15" s="3"/>
      <c r="Z15" s="3"/>
    </row>
    <row r="16" ht="12.75" customHeight="1">
      <c r="A16" s="494"/>
      <c r="B16" s="504" t="s">
        <v>476</v>
      </c>
      <c r="C16" s="484"/>
      <c r="D16" s="484"/>
      <c r="E16" s="484"/>
      <c r="F16" s="484"/>
      <c r="G16" s="484"/>
      <c r="H16" s="484"/>
      <c r="I16" s="484"/>
      <c r="J16" s="484"/>
      <c r="K16" s="484"/>
      <c r="L16" s="484"/>
      <c r="M16" s="484"/>
      <c r="N16" s="484"/>
      <c r="O16" s="484"/>
      <c r="P16" s="484"/>
      <c r="Q16" s="484"/>
      <c r="R16" s="484"/>
      <c r="S16" s="496"/>
      <c r="T16" s="3"/>
      <c r="U16" s="3"/>
      <c r="V16" s="3"/>
      <c r="W16" s="3"/>
      <c r="X16" s="3"/>
      <c r="Y16" s="3"/>
      <c r="Z16" s="3"/>
    </row>
    <row r="17" ht="12.75" customHeight="1">
      <c r="A17" s="494"/>
      <c r="B17" s="279"/>
      <c r="C17" s="484"/>
      <c r="D17" s="484"/>
      <c r="E17" s="484"/>
      <c r="F17" s="484"/>
      <c r="G17" s="484"/>
      <c r="H17" s="484"/>
      <c r="I17" s="484"/>
      <c r="J17" s="484"/>
      <c r="K17" s="484"/>
      <c r="L17" s="484"/>
      <c r="M17" s="484"/>
      <c r="N17" s="484"/>
      <c r="O17" s="484"/>
      <c r="P17" s="484"/>
      <c r="Q17" s="484"/>
      <c r="R17" s="484"/>
      <c r="S17" s="496"/>
      <c r="T17" s="3"/>
      <c r="U17" s="3"/>
      <c r="V17" s="3"/>
      <c r="W17" s="3"/>
      <c r="X17" s="3"/>
      <c r="Y17" s="3"/>
      <c r="Z17" s="3"/>
    </row>
    <row r="18" ht="12.75" customHeight="1">
      <c r="A18" s="494"/>
      <c r="B18" s="484"/>
      <c r="C18" s="484"/>
      <c r="D18" s="484"/>
      <c r="E18" s="484"/>
      <c r="F18" s="484"/>
      <c r="G18" s="484"/>
      <c r="H18" s="484"/>
      <c r="I18" s="484"/>
      <c r="J18" s="484"/>
      <c r="K18" s="484"/>
      <c r="L18" s="484"/>
      <c r="M18" s="484"/>
      <c r="N18" s="484"/>
      <c r="O18" s="484"/>
      <c r="P18" s="484"/>
      <c r="Q18" s="484"/>
      <c r="R18" s="484"/>
      <c r="S18" s="496"/>
      <c r="T18" s="3"/>
      <c r="U18" s="3"/>
      <c r="V18" s="3"/>
      <c r="W18" s="3"/>
      <c r="X18" s="3"/>
      <c r="Y18" s="3"/>
      <c r="Z18" s="3"/>
    </row>
    <row r="19" ht="12.75" customHeight="1">
      <c r="A19" s="494"/>
      <c r="B19" s="484"/>
      <c r="C19" s="484"/>
      <c r="D19" s="484"/>
      <c r="E19" s="484"/>
      <c r="F19" s="484"/>
      <c r="G19" s="484"/>
      <c r="H19" s="484"/>
      <c r="I19" s="484"/>
      <c r="J19" s="484"/>
      <c r="K19" s="484"/>
      <c r="L19" s="484"/>
      <c r="M19" s="484"/>
      <c r="N19" s="484"/>
      <c r="O19" s="484"/>
      <c r="P19" s="484"/>
      <c r="Q19" s="484"/>
      <c r="R19" s="484"/>
      <c r="S19" s="496"/>
      <c r="T19" s="3"/>
      <c r="U19" s="3"/>
      <c r="V19" s="3"/>
      <c r="W19" s="3"/>
      <c r="X19" s="3"/>
      <c r="Y19" s="3"/>
      <c r="Z19" s="3"/>
    </row>
    <row r="20" ht="12.75" customHeight="1">
      <c r="A20" s="494"/>
      <c r="B20" s="484"/>
      <c r="C20" s="484"/>
      <c r="D20" s="484"/>
      <c r="E20" s="484"/>
      <c r="F20" s="484"/>
      <c r="G20" s="484"/>
      <c r="H20" s="484"/>
      <c r="I20" s="484"/>
      <c r="J20" s="484"/>
      <c r="K20" s="484"/>
      <c r="L20" s="484"/>
      <c r="M20" s="484"/>
      <c r="N20" s="484"/>
      <c r="O20" s="484"/>
      <c r="P20" s="484"/>
      <c r="Q20" s="484"/>
      <c r="R20" s="484"/>
      <c r="S20" s="496"/>
      <c r="T20" s="3"/>
      <c r="U20" s="3"/>
      <c r="V20" s="3"/>
      <c r="W20" s="3"/>
      <c r="X20" s="3"/>
      <c r="Y20" s="3"/>
      <c r="Z20" s="3"/>
    </row>
    <row r="21" ht="12.75" customHeight="1">
      <c r="A21" s="494"/>
      <c r="B21" s="279"/>
      <c r="C21" s="484"/>
      <c r="D21" s="484"/>
      <c r="E21" s="484"/>
      <c r="F21" s="484"/>
      <c r="G21" s="484"/>
      <c r="H21" s="484"/>
      <c r="I21" s="484"/>
      <c r="J21" s="484"/>
      <c r="K21" s="484"/>
      <c r="L21" s="484"/>
      <c r="M21" s="484"/>
      <c r="N21" s="484"/>
      <c r="O21" s="484"/>
      <c r="P21" s="484"/>
      <c r="Q21" s="484"/>
      <c r="R21" s="484"/>
      <c r="S21" s="496"/>
      <c r="T21" s="3"/>
      <c r="U21" s="3"/>
      <c r="V21" s="3"/>
      <c r="W21" s="3"/>
      <c r="X21" s="3"/>
      <c r="Y21" s="3"/>
      <c r="Z21" s="3"/>
    </row>
    <row r="22" ht="12.75" customHeight="1">
      <c r="A22" s="494"/>
      <c r="B22" s="484"/>
      <c r="C22" s="484"/>
      <c r="D22" s="484"/>
      <c r="E22" s="484"/>
      <c r="F22" s="484"/>
      <c r="G22" s="484"/>
      <c r="H22" s="484"/>
      <c r="I22" s="484"/>
      <c r="J22" s="484"/>
      <c r="K22" s="484"/>
      <c r="L22" s="484"/>
      <c r="M22" s="484"/>
      <c r="N22" s="484"/>
      <c r="O22" s="484"/>
      <c r="P22" s="484"/>
      <c r="Q22" s="484"/>
      <c r="R22" s="484"/>
      <c r="S22" s="496"/>
      <c r="T22" s="3"/>
      <c r="U22" s="3"/>
      <c r="V22" s="3"/>
      <c r="W22" s="3"/>
      <c r="X22" s="3"/>
      <c r="Y22" s="3"/>
      <c r="Z22" s="3"/>
    </row>
    <row r="23" ht="12.75" customHeight="1">
      <c r="A23" s="279"/>
      <c r="B23" s="279"/>
      <c r="C23" s="484"/>
      <c r="D23" s="484"/>
      <c r="E23" s="484"/>
      <c r="F23" s="484"/>
      <c r="G23" s="484"/>
      <c r="H23" s="484"/>
      <c r="I23" s="484"/>
      <c r="J23" s="484"/>
      <c r="K23" s="484"/>
      <c r="L23" s="484"/>
      <c r="M23" s="484"/>
      <c r="N23" s="484"/>
      <c r="O23" s="484"/>
      <c r="P23" s="484"/>
      <c r="Q23" s="484"/>
      <c r="R23" s="484"/>
      <c r="S23" s="496"/>
      <c r="T23" s="3"/>
      <c r="U23" s="3"/>
      <c r="V23" s="3"/>
      <c r="W23" s="3"/>
      <c r="X23" s="3"/>
      <c r="Y23" s="3"/>
      <c r="Z23" s="3"/>
    </row>
    <row r="24" ht="12.75" customHeight="1">
      <c r="A24" s="279"/>
      <c r="B24" s="279"/>
      <c r="C24" s="484"/>
      <c r="D24" s="484"/>
      <c r="E24" s="484"/>
      <c r="F24" s="484"/>
      <c r="G24" s="484"/>
      <c r="H24" s="484"/>
      <c r="I24" s="484"/>
      <c r="J24" s="484"/>
      <c r="K24" s="484"/>
      <c r="L24" s="484"/>
      <c r="M24" s="484"/>
      <c r="N24" s="484"/>
      <c r="O24" s="484"/>
      <c r="P24" s="484"/>
      <c r="Q24" s="484"/>
      <c r="R24" s="484"/>
      <c r="S24" s="496"/>
      <c r="T24" s="3"/>
      <c r="U24" s="3"/>
      <c r="V24" s="3"/>
      <c r="W24" s="3"/>
      <c r="X24" s="3"/>
      <c r="Y24" s="3"/>
      <c r="Z24" s="3"/>
    </row>
    <row r="25" ht="12.75" customHeight="1">
      <c r="A25" s="279"/>
      <c r="B25" s="279"/>
      <c r="C25" s="279"/>
      <c r="D25" s="279"/>
      <c r="E25" s="279"/>
      <c r="F25" s="279"/>
      <c r="G25" s="279"/>
      <c r="H25" s="279"/>
      <c r="I25" s="279"/>
      <c r="J25" s="279"/>
      <c r="K25" s="279"/>
      <c r="L25" s="279"/>
      <c r="M25" s="279"/>
      <c r="N25" s="279"/>
      <c r="O25" s="279"/>
      <c r="P25" s="279"/>
      <c r="Q25" s="279"/>
      <c r="R25" s="279"/>
      <c r="S25" s="496"/>
      <c r="T25" s="3"/>
      <c r="U25" s="3"/>
      <c r="V25" s="3"/>
      <c r="W25" s="3"/>
      <c r="X25" s="3"/>
      <c r="Y25" s="3"/>
      <c r="Z25" s="3"/>
    </row>
    <row r="26" ht="12.75" customHeight="1">
      <c r="A26" s="279"/>
      <c r="B26" s="279"/>
      <c r="C26" s="279"/>
      <c r="D26" s="279"/>
      <c r="E26" s="279"/>
      <c r="F26" s="279"/>
      <c r="G26" s="279"/>
      <c r="H26" s="279"/>
      <c r="I26" s="279"/>
      <c r="J26" s="279"/>
      <c r="K26" s="279"/>
      <c r="L26" s="279"/>
      <c r="M26" s="279"/>
      <c r="N26" s="279"/>
      <c r="O26" s="279"/>
      <c r="P26" s="279"/>
      <c r="Q26" s="279"/>
      <c r="R26" s="279"/>
      <c r="S26" s="496"/>
      <c r="T26" s="3"/>
      <c r="U26" s="3"/>
      <c r="V26" s="3"/>
      <c r="W26" s="3"/>
      <c r="X26" s="3"/>
      <c r="Y26" s="3"/>
      <c r="Z26" s="3"/>
    </row>
    <row r="27" ht="12.75" customHeight="1">
      <c r="A27" s="279"/>
      <c r="B27" s="279"/>
      <c r="C27" s="279"/>
      <c r="D27" s="279"/>
      <c r="E27" s="279"/>
      <c r="F27" s="279"/>
      <c r="G27" s="279"/>
      <c r="H27" s="279"/>
      <c r="I27" s="279"/>
      <c r="J27" s="279"/>
      <c r="K27" s="279"/>
      <c r="L27" s="279"/>
      <c r="M27" s="279"/>
      <c r="N27" s="279"/>
      <c r="O27" s="279"/>
      <c r="P27" s="279"/>
      <c r="Q27" s="279"/>
      <c r="R27" s="279"/>
      <c r="S27" s="496"/>
      <c r="T27" s="3"/>
      <c r="U27" s="3"/>
      <c r="V27" s="3"/>
      <c r="W27" s="3"/>
      <c r="X27" s="3"/>
      <c r="Y27" s="3"/>
      <c r="Z27" s="3"/>
    </row>
    <row r="28" ht="12.75" customHeight="1">
      <c r="A28" s="279"/>
      <c r="B28" s="279"/>
      <c r="C28" s="279"/>
      <c r="D28" s="279"/>
      <c r="E28" s="279"/>
      <c r="F28" s="279"/>
      <c r="G28" s="279"/>
      <c r="H28" s="279"/>
      <c r="I28" s="279"/>
      <c r="J28" s="279"/>
      <c r="K28" s="279"/>
      <c r="L28" s="279"/>
      <c r="M28" s="279"/>
      <c r="N28" s="279"/>
      <c r="O28" s="279"/>
      <c r="P28" s="279"/>
      <c r="Q28" s="279"/>
      <c r="R28" s="279"/>
      <c r="S28" s="496"/>
      <c r="T28" s="3"/>
      <c r="U28" s="3"/>
      <c r="V28" s="3"/>
      <c r="W28" s="3"/>
      <c r="X28" s="3"/>
      <c r="Y28" s="3"/>
      <c r="Z28" s="3"/>
    </row>
    <row r="29" ht="12.75" customHeight="1">
      <c r="A29" s="279"/>
      <c r="B29" s="279"/>
      <c r="C29" s="279"/>
      <c r="D29" s="279"/>
      <c r="E29" s="279"/>
      <c r="F29" s="279"/>
      <c r="G29" s="279"/>
      <c r="H29" s="279"/>
      <c r="I29" s="279"/>
      <c r="J29" s="279"/>
      <c r="K29" s="279"/>
      <c r="L29" s="279"/>
      <c r="M29" s="279"/>
      <c r="N29" s="279"/>
      <c r="O29" s="279"/>
      <c r="P29" s="279"/>
      <c r="Q29" s="279"/>
      <c r="R29" s="279"/>
      <c r="S29" s="496"/>
      <c r="T29" s="3"/>
      <c r="U29" s="3"/>
      <c r="V29" s="3"/>
      <c r="W29" s="3"/>
      <c r="X29" s="3"/>
      <c r="Y29" s="3"/>
      <c r="Z29" s="3"/>
    </row>
    <row r="30" ht="12.75" customHeight="1">
      <c r="A30" s="279"/>
      <c r="B30" s="279"/>
      <c r="C30" s="279"/>
      <c r="D30" s="279"/>
      <c r="E30" s="279"/>
      <c r="F30" s="279"/>
      <c r="G30" s="279"/>
      <c r="H30" s="279"/>
      <c r="I30" s="279"/>
      <c r="J30" s="279"/>
      <c r="K30" s="279"/>
      <c r="L30" s="279"/>
      <c r="M30" s="279"/>
      <c r="N30" s="279"/>
      <c r="O30" s="279"/>
      <c r="P30" s="279"/>
      <c r="Q30" s="279"/>
      <c r="R30" s="279"/>
      <c r="S30" s="496"/>
      <c r="T30" s="3"/>
      <c r="U30" s="3"/>
      <c r="V30" s="3"/>
      <c r="W30" s="3"/>
      <c r="X30" s="3"/>
      <c r="Y30" s="3"/>
      <c r="Z30" s="3"/>
    </row>
    <row r="31" ht="12.75" customHeight="1">
      <c r="A31" s="494"/>
      <c r="B31" s="501"/>
      <c r="C31" s="501"/>
      <c r="D31" s="501"/>
      <c r="E31" s="501"/>
      <c r="F31" s="501"/>
      <c r="G31" s="501"/>
      <c r="H31" s="501"/>
      <c r="I31" s="501"/>
      <c r="J31" s="501"/>
      <c r="K31" s="501"/>
      <c r="L31" s="501"/>
      <c r="M31" s="501"/>
      <c r="N31" s="501"/>
      <c r="O31" s="501"/>
      <c r="P31" s="484"/>
      <c r="Q31" s="484"/>
      <c r="R31" s="484"/>
      <c r="S31" s="496"/>
      <c r="T31" s="3"/>
      <c r="U31" s="3"/>
      <c r="V31" s="3"/>
      <c r="W31" s="3"/>
      <c r="X31" s="3"/>
      <c r="Y31" s="3"/>
      <c r="Z31" s="3"/>
    </row>
    <row r="32" ht="12.75" customHeight="1">
      <c r="A32" s="494"/>
      <c r="B32" s="484"/>
      <c r="C32" s="484"/>
      <c r="D32" s="484"/>
      <c r="E32" s="484"/>
      <c r="F32" s="484"/>
      <c r="G32" s="484"/>
      <c r="H32" s="484"/>
      <c r="I32" s="484"/>
      <c r="J32" s="484"/>
      <c r="K32" s="484"/>
      <c r="L32" s="484"/>
      <c r="M32" s="484"/>
      <c r="N32" s="484"/>
      <c r="O32" s="484"/>
      <c r="P32" s="484"/>
      <c r="Q32" s="484"/>
      <c r="R32" s="484"/>
      <c r="S32" s="496"/>
      <c r="T32" s="3"/>
      <c r="U32" s="3"/>
      <c r="V32" s="3"/>
      <c r="W32" s="3"/>
      <c r="X32" s="3"/>
      <c r="Y32" s="3"/>
      <c r="Z32" s="3"/>
    </row>
    <row r="33" ht="12.75" customHeight="1">
      <c r="A33" s="494"/>
      <c r="B33" s="484"/>
      <c r="C33" s="484"/>
      <c r="D33" s="484"/>
      <c r="E33" s="484"/>
      <c r="F33" s="484"/>
      <c r="G33" s="484"/>
      <c r="H33" s="484"/>
      <c r="I33" s="484"/>
      <c r="J33" s="484"/>
      <c r="K33" s="484"/>
      <c r="L33" s="484"/>
      <c r="M33" s="484"/>
      <c r="N33" s="484"/>
      <c r="O33" s="484"/>
      <c r="P33" s="484"/>
      <c r="Q33" s="484"/>
      <c r="R33" s="484"/>
      <c r="S33" s="496"/>
      <c r="T33" s="3"/>
      <c r="U33" s="3"/>
      <c r="V33" s="3"/>
      <c r="W33" s="3"/>
      <c r="X33" s="3"/>
      <c r="Y33" s="3"/>
      <c r="Z33" s="3"/>
    </row>
    <row r="34" ht="12.75" customHeight="1">
      <c r="A34" s="494"/>
      <c r="B34" s="502"/>
      <c r="C34" s="484"/>
      <c r="D34" s="484"/>
      <c r="E34" s="484"/>
      <c r="F34" s="484"/>
      <c r="G34" s="484"/>
      <c r="H34" s="484"/>
      <c r="I34" s="484"/>
      <c r="J34" s="484"/>
      <c r="K34" s="484"/>
      <c r="L34" s="484"/>
      <c r="M34" s="484"/>
      <c r="N34" s="484"/>
      <c r="O34" s="484"/>
      <c r="P34" s="484"/>
      <c r="Q34" s="484"/>
      <c r="R34" s="484"/>
      <c r="S34" s="496"/>
      <c r="T34" s="3"/>
      <c r="U34" s="3"/>
      <c r="V34" s="3"/>
      <c r="W34" s="3"/>
      <c r="X34" s="3"/>
      <c r="Y34" s="3"/>
      <c r="Z34" s="3"/>
    </row>
    <row r="35" ht="12.75" customHeight="1">
      <c r="A35" s="279"/>
      <c r="B35" s="279"/>
      <c r="C35" s="484"/>
      <c r="D35" s="484"/>
      <c r="E35" s="484"/>
      <c r="F35" s="484"/>
      <c r="G35" s="484"/>
      <c r="H35" s="484"/>
      <c r="I35" s="484"/>
      <c r="J35" s="484"/>
      <c r="K35" s="484"/>
      <c r="L35" s="484"/>
      <c r="M35" s="484"/>
      <c r="N35" s="484"/>
      <c r="O35" s="484"/>
      <c r="P35" s="484"/>
      <c r="Q35" s="484"/>
      <c r="R35" s="484"/>
      <c r="S35" s="496"/>
      <c r="T35" s="3"/>
      <c r="U35" s="3"/>
      <c r="V35" s="3"/>
      <c r="W35" s="3"/>
      <c r="X35" s="3"/>
      <c r="Y35" s="3"/>
      <c r="Z35" s="3"/>
    </row>
    <row r="36" ht="12.75" customHeight="1">
      <c r="A36" s="494"/>
      <c r="B36" s="503"/>
      <c r="C36" s="504"/>
      <c r="D36" s="504"/>
      <c r="E36" s="484"/>
      <c r="F36" s="484"/>
      <c r="G36" s="484"/>
      <c r="H36" s="484"/>
      <c r="I36" s="484"/>
      <c r="J36" s="484"/>
      <c r="K36" s="484"/>
      <c r="L36" s="484"/>
      <c r="M36" s="484"/>
      <c r="N36" s="484"/>
      <c r="O36" s="484"/>
      <c r="P36" s="484"/>
      <c r="Q36" s="484"/>
      <c r="R36" s="484"/>
      <c r="S36" s="496"/>
      <c r="T36" s="3"/>
      <c r="U36" s="3"/>
      <c r="V36" s="3"/>
      <c r="W36" s="3"/>
      <c r="X36" s="3"/>
      <c r="Y36" s="3"/>
      <c r="Z36" s="3"/>
    </row>
    <row r="37" ht="12.75" customHeight="1">
      <c r="A37" s="494"/>
      <c r="B37" s="503"/>
      <c r="C37" s="505"/>
      <c r="D37" s="505"/>
      <c r="E37" s="505"/>
      <c r="F37" s="505"/>
      <c r="G37" s="505"/>
      <c r="H37" s="484"/>
      <c r="I37" s="484"/>
      <c r="J37" s="484"/>
      <c r="K37" s="484"/>
      <c r="L37" s="484"/>
      <c r="M37" s="484"/>
      <c r="N37" s="484"/>
      <c r="O37" s="484"/>
      <c r="P37" s="484"/>
      <c r="Q37" s="484"/>
      <c r="R37" s="484"/>
      <c r="S37" s="496"/>
      <c r="T37" s="3"/>
      <c r="U37" s="3"/>
      <c r="V37" s="3"/>
      <c r="W37" s="3"/>
      <c r="X37" s="3"/>
      <c r="Y37" s="3"/>
      <c r="Z37" s="3"/>
    </row>
    <row r="38" ht="12.75" customHeight="1">
      <c r="A38" s="494"/>
      <c r="B38" s="484"/>
      <c r="C38" s="484"/>
      <c r="D38" s="484"/>
      <c r="E38" s="484"/>
      <c r="F38" s="484"/>
      <c r="G38" s="484"/>
      <c r="H38" s="484"/>
      <c r="I38" s="484"/>
      <c r="J38" s="484"/>
      <c r="K38" s="484"/>
      <c r="L38" s="484"/>
      <c r="M38" s="484"/>
      <c r="N38" s="484"/>
      <c r="O38" s="484"/>
      <c r="P38" s="484"/>
      <c r="Q38" s="484"/>
      <c r="R38" s="484"/>
      <c r="S38" s="496"/>
      <c r="T38" s="3"/>
      <c r="U38" s="3"/>
      <c r="V38" s="3"/>
      <c r="W38" s="3"/>
      <c r="X38" s="3"/>
      <c r="Y38" s="3"/>
      <c r="Z38" s="3"/>
    </row>
    <row r="39" ht="12.75" customHeight="1">
      <c r="A39" s="506"/>
      <c r="B39" s="507"/>
      <c r="S39" s="508"/>
      <c r="T39" s="3"/>
      <c r="U39" s="3"/>
      <c r="V39" s="3"/>
      <c r="W39" s="3"/>
      <c r="X39" s="3"/>
      <c r="Y39" s="3"/>
      <c r="Z39" s="3"/>
    </row>
    <row r="40" ht="12.75" customHeight="1">
      <c r="A40" s="494"/>
      <c r="B40" s="484"/>
      <c r="C40" s="484"/>
      <c r="D40" s="484"/>
      <c r="E40" s="484"/>
      <c r="F40" s="484"/>
      <c r="G40" s="484"/>
      <c r="H40" s="484"/>
      <c r="I40" s="484"/>
      <c r="J40" s="484"/>
      <c r="K40" s="484"/>
      <c r="L40" s="484"/>
      <c r="M40" s="484"/>
      <c r="N40" s="484"/>
      <c r="O40" s="484"/>
      <c r="P40" s="484"/>
      <c r="Q40" s="484"/>
      <c r="R40" s="484"/>
      <c r="S40" s="496"/>
      <c r="T40" s="3"/>
      <c r="U40" s="3"/>
      <c r="V40" s="3"/>
      <c r="W40" s="3"/>
      <c r="X40" s="3"/>
      <c r="Y40" s="3"/>
      <c r="Z40" s="3"/>
    </row>
    <row r="41" ht="12.75" customHeight="1">
      <c r="A41" s="494"/>
      <c r="B41" s="484"/>
      <c r="C41" s="484"/>
      <c r="D41" s="484"/>
      <c r="E41" s="484"/>
      <c r="F41" s="484"/>
      <c r="G41" s="484"/>
      <c r="H41" s="484"/>
      <c r="I41" s="484"/>
      <c r="J41" s="484"/>
      <c r="K41" s="484"/>
      <c r="L41" s="484"/>
      <c r="M41" s="484"/>
      <c r="N41" s="484"/>
      <c r="O41" s="484"/>
      <c r="P41" s="484"/>
      <c r="Q41" s="484"/>
      <c r="R41" s="484"/>
      <c r="S41" s="496"/>
      <c r="T41" s="3"/>
      <c r="U41" s="3"/>
      <c r="V41" s="3"/>
      <c r="W41" s="3"/>
      <c r="X41" s="3"/>
      <c r="Y41" s="3"/>
      <c r="Z41" s="3"/>
    </row>
    <row r="42" ht="12.75" customHeight="1">
      <c r="A42" s="494"/>
      <c r="B42" s="484"/>
      <c r="C42" s="484"/>
      <c r="D42" s="484"/>
      <c r="E42" s="484"/>
      <c r="F42" s="484"/>
      <c r="G42" s="484"/>
      <c r="H42" s="484"/>
      <c r="I42" s="484"/>
      <c r="J42" s="484"/>
      <c r="K42" s="484"/>
      <c r="L42" s="484"/>
      <c r="M42" s="484"/>
      <c r="N42" s="484"/>
      <c r="O42" s="484"/>
      <c r="P42" s="484"/>
      <c r="Q42" s="484"/>
      <c r="R42" s="484"/>
      <c r="S42" s="496"/>
      <c r="T42" s="3"/>
      <c r="U42" s="3"/>
      <c r="V42" s="3"/>
      <c r="W42" s="3"/>
      <c r="X42" s="3"/>
      <c r="Y42" s="3"/>
      <c r="Z42" s="3"/>
    </row>
    <row r="43" ht="12.75" customHeight="1">
      <c r="A43" s="494"/>
      <c r="B43" s="484"/>
      <c r="C43" s="484"/>
      <c r="D43" s="484"/>
      <c r="E43" s="484"/>
      <c r="F43" s="484"/>
      <c r="G43" s="484"/>
      <c r="H43" s="484"/>
      <c r="I43" s="484"/>
      <c r="J43" s="484"/>
      <c r="K43" s="484"/>
      <c r="L43" s="484"/>
      <c r="M43" s="484"/>
      <c r="N43" s="484"/>
      <c r="O43" s="484"/>
      <c r="P43" s="484"/>
      <c r="Q43" s="484"/>
      <c r="R43" s="484"/>
      <c r="S43" s="496"/>
      <c r="T43" s="3"/>
      <c r="U43" s="3"/>
      <c r="V43" s="3"/>
      <c r="W43" s="3"/>
      <c r="X43" s="3"/>
      <c r="Y43" s="3"/>
      <c r="Z43" s="3"/>
    </row>
    <row r="44" ht="12.75" customHeight="1">
      <c r="A44" s="494"/>
      <c r="B44" s="484"/>
      <c r="C44" s="484"/>
      <c r="D44" s="484"/>
      <c r="E44" s="484"/>
      <c r="F44" s="484"/>
      <c r="G44" s="484"/>
      <c r="H44" s="484"/>
      <c r="I44" s="484"/>
      <c r="J44" s="484"/>
      <c r="K44" s="484"/>
      <c r="L44" s="484"/>
      <c r="M44" s="484"/>
      <c r="N44" s="484"/>
      <c r="O44" s="484"/>
      <c r="P44" s="484"/>
      <c r="Q44" s="484"/>
      <c r="R44" s="484"/>
      <c r="S44" s="496"/>
      <c r="T44" s="3"/>
      <c r="U44" s="3"/>
      <c r="V44" s="3"/>
      <c r="W44" s="3"/>
      <c r="X44" s="3"/>
      <c r="Y44" s="3"/>
      <c r="Z44" s="3"/>
    </row>
    <row r="45" ht="12.75" customHeight="1">
      <c r="A45" s="494"/>
      <c r="B45" s="3"/>
      <c r="C45" s="3"/>
      <c r="D45" s="3"/>
      <c r="E45" s="3"/>
      <c r="F45" s="3"/>
      <c r="G45" s="3"/>
      <c r="H45" s="3"/>
      <c r="I45" s="3"/>
      <c r="J45" s="3"/>
      <c r="K45" s="3"/>
      <c r="L45" s="3"/>
      <c r="M45" s="3"/>
      <c r="N45" s="3"/>
      <c r="O45" s="3"/>
      <c r="P45" s="3"/>
      <c r="Q45" s="3"/>
      <c r="R45" s="3"/>
      <c r="S45" s="496"/>
      <c r="T45" s="3"/>
      <c r="U45" s="3"/>
      <c r="V45" s="3"/>
      <c r="W45" s="3"/>
      <c r="X45" s="3"/>
      <c r="Y45" s="3"/>
      <c r="Z45" s="3"/>
    </row>
    <row r="46" ht="12.75" customHeight="1">
      <c r="A46" s="494"/>
      <c r="B46" s="3"/>
      <c r="C46" s="3"/>
      <c r="D46" s="3"/>
      <c r="E46" s="3"/>
      <c r="F46" s="3"/>
      <c r="G46" s="3"/>
      <c r="H46" s="3"/>
      <c r="I46" s="3"/>
      <c r="J46" s="3"/>
      <c r="K46" s="3"/>
      <c r="L46" s="3"/>
      <c r="M46" s="3"/>
      <c r="N46" s="3"/>
      <c r="O46" s="3"/>
      <c r="P46" s="3"/>
      <c r="Q46" s="3"/>
      <c r="R46" s="3"/>
      <c r="S46" s="496"/>
      <c r="T46" s="3"/>
      <c r="U46" s="3"/>
      <c r="V46" s="3"/>
      <c r="W46" s="3"/>
      <c r="X46" s="3"/>
      <c r="Y46" s="3"/>
      <c r="Z46" s="3"/>
    </row>
    <row r="47" ht="12.75" customHeight="1">
      <c r="A47" s="494"/>
      <c r="B47" s="3"/>
      <c r="C47" s="3"/>
      <c r="D47" s="3"/>
      <c r="E47" s="3"/>
      <c r="F47" s="3"/>
      <c r="G47" s="3"/>
      <c r="H47" s="3"/>
      <c r="I47" s="3"/>
      <c r="J47" s="3"/>
      <c r="K47" s="3"/>
      <c r="L47" s="3"/>
      <c r="M47" s="3"/>
      <c r="N47" s="3"/>
      <c r="O47" s="3"/>
      <c r="P47" s="3"/>
      <c r="Q47" s="3"/>
      <c r="R47" s="3"/>
      <c r="S47" s="496"/>
      <c r="T47" s="3"/>
      <c r="U47" s="3"/>
      <c r="V47" s="3"/>
      <c r="W47" s="3"/>
      <c r="X47" s="3"/>
      <c r="Y47" s="3"/>
      <c r="Z47" s="3"/>
    </row>
    <row r="48" ht="12.75" customHeight="1">
      <c r="A48" s="494"/>
      <c r="B48" s="3"/>
      <c r="C48" s="3"/>
      <c r="D48" s="3"/>
      <c r="E48" s="3"/>
      <c r="F48" s="3"/>
      <c r="G48" s="3"/>
      <c r="H48" s="3"/>
      <c r="I48" s="3"/>
      <c r="J48" s="3"/>
      <c r="K48" s="3"/>
      <c r="L48" s="3"/>
      <c r="M48" s="3"/>
      <c r="N48" s="3"/>
      <c r="O48" s="3"/>
      <c r="P48" s="3"/>
      <c r="Q48" s="3"/>
      <c r="R48" s="3"/>
      <c r="S48" s="496"/>
      <c r="T48" s="3"/>
      <c r="U48" s="3"/>
      <c r="V48" s="3"/>
      <c r="W48" s="3"/>
      <c r="X48" s="3"/>
      <c r="Y48" s="3"/>
      <c r="Z48" s="3"/>
    </row>
    <row r="49" ht="12.75" customHeight="1">
      <c r="A49" s="494"/>
      <c r="B49" s="3"/>
      <c r="C49" s="3"/>
      <c r="D49" s="3"/>
      <c r="E49" s="3"/>
      <c r="F49" s="3"/>
      <c r="G49" s="3"/>
      <c r="H49" s="3"/>
      <c r="I49" s="3"/>
      <c r="J49" s="3"/>
      <c r="K49" s="3"/>
      <c r="L49" s="3"/>
      <c r="M49" s="3"/>
      <c r="N49" s="3"/>
      <c r="O49" s="3"/>
      <c r="P49" s="3"/>
      <c r="Q49" s="3"/>
      <c r="R49" s="3"/>
      <c r="S49" s="496"/>
      <c r="T49" s="3"/>
      <c r="U49" s="3"/>
      <c r="V49" s="3"/>
      <c r="W49" s="3"/>
      <c r="X49" s="3"/>
      <c r="Y49" s="3"/>
      <c r="Z49" s="3"/>
    </row>
    <row r="50" ht="12.75" customHeight="1">
      <c r="A50" s="494"/>
      <c r="B50" s="484"/>
      <c r="C50" s="484"/>
      <c r="D50" s="484"/>
      <c r="E50" s="484"/>
      <c r="F50" s="484"/>
      <c r="G50" s="484"/>
      <c r="H50" s="484"/>
      <c r="I50" s="484"/>
      <c r="J50" s="484"/>
      <c r="K50" s="484"/>
      <c r="L50" s="484"/>
      <c r="M50" s="484"/>
      <c r="N50" s="484"/>
      <c r="O50" s="484"/>
      <c r="P50" s="484"/>
      <c r="Q50" s="484"/>
      <c r="R50" s="484"/>
      <c r="S50" s="496"/>
      <c r="T50" s="3"/>
      <c r="U50" s="3"/>
      <c r="V50" s="3"/>
      <c r="W50" s="3"/>
      <c r="X50" s="3"/>
      <c r="Y50" s="3"/>
      <c r="Z50" s="3"/>
    </row>
    <row r="51" ht="12.75" customHeight="1">
      <c r="A51" s="494"/>
      <c r="B51" s="484"/>
      <c r="C51" s="484"/>
      <c r="D51" s="484"/>
      <c r="E51" s="484"/>
      <c r="F51" s="484"/>
      <c r="G51" s="484"/>
      <c r="H51" s="484"/>
      <c r="I51" s="484"/>
      <c r="J51" s="484"/>
      <c r="K51" s="484"/>
      <c r="L51" s="484"/>
      <c r="M51" s="484"/>
      <c r="N51" s="484"/>
      <c r="O51" s="484"/>
      <c r="P51" s="484"/>
      <c r="Q51" s="484"/>
      <c r="R51" s="484"/>
      <c r="S51" s="496"/>
      <c r="T51" s="3"/>
      <c r="U51" s="3"/>
      <c r="V51" s="3"/>
      <c r="W51" s="3"/>
      <c r="X51" s="3"/>
      <c r="Y51" s="3"/>
      <c r="Z51" s="3"/>
    </row>
    <row r="52" ht="12.75" customHeight="1">
      <c r="A52" s="484"/>
      <c r="B52" s="484"/>
      <c r="C52" s="484"/>
      <c r="D52" s="484"/>
      <c r="E52" s="484"/>
      <c r="F52" s="484"/>
      <c r="G52" s="484"/>
      <c r="H52" s="484"/>
      <c r="I52" s="484"/>
      <c r="J52" s="484"/>
      <c r="K52" s="484"/>
      <c r="L52" s="484"/>
      <c r="M52" s="484"/>
      <c r="N52" s="484"/>
      <c r="O52" s="484"/>
      <c r="P52" s="484"/>
      <c r="Q52" s="484"/>
      <c r="R52" s="484"/>
      <c r="S52" s="496"/>
      <c r="T52" s="3"/>
      <c r="U52" s="3"/>
      <c r="V52" s="3"/>
      <c r="W52" s="3"/>
      <c r="X52" s="3"/>
      <c r="Y52" s="3"/>
      <c r="Z52" s="3"/>
    </row>
    <row r="53" ht="12.75" customHeight="1">
      <c r="A53" s="484"/>
      <c r="B53" s="484"/>
      <c r="C53" s="484"/>
      <c r="D53" s="484"/>
      <c r="E53" s="484"/>
      <c r="F53" s="484"/>
      <c r="G53" s="484"/>
      <c r="H53" s="484"/>
      <c r="I53" s="484"/>
      <c r="J53" s="484"/>
      <c r="K53" s="484"/>
      <c r="L53" s="484"/>
      <c r="M53" s="484"/>
      <c r="N53" s="484"/>
      <c r="O53" s="484"/>
      <c r="P53" s="484"/>
      <c r="Q53" s="484"/>
      <c r="R53" s="484"/>
      <c r="S53" s="496"/>
      <c r="T53" s="3"/>
      <c r="U53" s="3"/>
      <c r="V53" s="3"/>
      <c r="W53" s="3"/>
      <c r="X53" s="3"/>
      <c r="Y53" s="3"/>
      <c r="Z53" s="3"/>
    </row>
    <row r="54" ht="12.75" customHeight="1">
      <c r="A54" s="513"/>
      <c r="B54" s="513"/>
      <c r="C54" s="513"/>
      <c r="D54" s="513"/>
      <c r="E54" s="513"/>
      <c r="F54" s="513"/>
      <c r="G54" s="513"/>
      <c r="H54" s="513"/>
      <c r="I54" s="513"/>
      <c r="J54" s="513"/>
      <c r="K54" s="513"/>
      <c r="L54" s="513"/>
      <c r="M54" s="513"/>
      <c r="N54" s="513"/>
      <c r="O54" s="513"/>
      <c r="P54" s="513"/>
      <c r="Q54" s="513"/>
      <c r="R54" s="513"/>
      <c r="S54" s="514"/>
      <c r="T54" s="3"/>
      <c r="U54" s="3"/>
      <c r="V54" s="3"/>
      <c r="W54" s="3"/>
      <c r="X54" s="3"/>
      <c r="Y54" s="3"/>
      <c r="Z54" s="3"/>
    </row>
    <row r="55" ht="12.75" customHeight="1">
      <c r="A55" s="515"/>
      <c r="B55" s="513"/>
      <c r="C55" s="513"/>
      <c r="D55" s="513"/>
      <c r="E55" s="513"/>
      <c r="F55" s="513"/>
      <c r="G55" s="513"/>
      <c r="H55" s="513"/>
      <c r="I55" s="513"/>
      <c r="J55" s="513"/>
      <c r="K55" s="513"/>
      <c r="L55" s="513"/>
      <c r="M55" s="513"/>
      <c r="N55" s="513"/>
      <c r="O55" s="513"/>
      <c r="P55" s="513"/>
      <c r="Q55" s="513"/>
      <c r="R55" s="487" t="s">
        <v>450</v>
      </c>
      <c r="S55" s="514"/>
      <c r="T55" s="3"/>
      <c r="U55" s="3"/>
      <c r="V55" s="3"/>
      <c r="W55" s="3"/>
      <c r="X55" s="3"/>
      <c r="Y55" s="3"/>
      <c r="Z55" s="3"/>
    </row>
    <row r="56" ht="12.75" customHeight="1">
      <c r="A56" s="516"/>
      <c r="B56" s="517"/>
      <c r="C56" s="517"/>
      <c r="D56" s="517"/>
      <c r="E56" s="517"/>
      <c r="F56" s="517"/>
      <c r="G56" s="517"/>
      <c r="H56" s="517"/>
      <c r="I56" s="517"/>
      <c r="J56" s="517"/>
      <c r="K56" s="517"/>
      <c r="L56" s="517"/>
      <c r="M56" s="517"/>
      <c r="N56" s="517"/>
      <c r="O56" s="517"/>
      <c r="P56" s="517"/>
      <c r="Q56" s="517"/>
      <c r="R56" s="517"/>
      <c r="S56" s="518"/>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S1"/>
    <mergeCell ref="B14:R14"/>
    <mergeCell ref="B39:R39"/>
  </mergeCells>
  <hyperlinks>
    <hyperlink display="BACK" location="'EV5.5.8 Segment'!A1" ref="R55"/>
  </hyperlinks>
  <printOptions/>
  <pageMargins bottom="0.3937007874015748" footer="0.0" header="0.0" left="0.3937007874015748" right="0.3937007874015748" top="0.3937007874015748"/>
  <pageSetup paperSize="9"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21" width="5.0"/>
    <col customWidth="1" min="22" max="26" width="11.43"/>
  </cols>
  <sheetData>
    <row r="1" ht="12.75" customHeight="1">
      <c r="A1" s="71" t="s">
        <v>477</v>
      </c>
      <c r="T1" s="3"/>
      <c r="U1" s="3"/>
      <c r="V1" s="3"/>
      <c r="W1" s="3"/>
      <c r="X1" s="3"/>
      <c r="Y1" s="3"/>
      <c r="Z1" s="3"/>
    </row>
    <row r="2" ht="12.75" customHeight="1">
      <c r="A2" s="491"/>
      <c r="B2" s="492"/>
      <c r="C2" s="492"/>
      <c r="D2" s="492"/>
      <c r="E2" s="492"/>
      <c r="F2" s="492"/>
      <c r="G2" s="492"/>
      <c r="H2" s="492"/>
      <c r="I2" s="492"/>
      <c r="J2" s="492"/>
      <c r="K2" s="492"/>
      <c r="L2" s="492"/>
      <c r="M2" s="492"/>
      <c r="N2" s="492"/>
      <c r="O2" s="492"/>
      <c r="P2" s="492"/>
      <c r="Q2" s="492"/>
      <c r="R2" s="492"/>
      <c r="S2" s="493"/>
      <c r="T2" s="3"/>
      <c r="U2" s="279"/>
      <c r="V2" s="3"/>
      <c r="W2" s="3"/>
      <c r="X2" s="3"/>
      <c r="Y2" s="3"/>
      <c r="Z2" s="3"/>
    </row>
    <row r="3" ht="12.75" customHeight="1">
      <c r="A3" s="494"/>
      <c r="B3" s="495" t="s">
        <v>478</v>
      </c>
      <c r="C3" s="484"/>
      <c r="D3" s="484"/>
      <c r="E3" s="484"/>
      <c r="F3" s="484"/>
      <c r="G3" s="484"/>
      <c r="H3" s="484"/>
      <c r="I3" s="484"/>
      <c r="J3" s="484"/>
      <c r="K3" s="484"/>
      <c r="L3" s="484"/>
      <c r="M3" s="484"/>
      <c r="N3" s="484"/>
      <c r="O3" s="484"/>
      <c r="P3" s="484"/>
      <c r="Q3" s="484"/>
      <c r="R3" s="484"/>
      <c r="S3" s="496"/>
      <c r="T3" s="3"/>
      <c r="U3" s="3"/>
      <c r="V3" s="3"/>
      <c r="W3" s="3"/>
      <c r="X3" s="3"/>
      <c r="Y3" s="3"/>
      <c r="Z3" s="3"/>
    </row>
    <row r="4" ht="12.75" customHeight="1">
      <c r="A4" s="484"/>
      <c r="B4" s="501" t="s">
        <v>479</v>
      </c>
      <c r="C4" s="484"/>
      <c r="D4" s="484"/>
      <c r="E4" s="484"/>
      <c r="F4" s="484"/>
      <c r="G4" s="484"/>
      <c r="H4" s="484"/>
      <c r="I4" s="484"/>
      <c r="J4" s="484"/>
      <c r="K4" s="484"/>
      <c r="L4" s="484"/>
      <c r="M4" s="484"/>
      <c r="N4" s="484"/>
      <c r="O4" s="484"/>
      <c r="P4" s="484"/>
      <c r="Q4" s="484"/>
      <c r="R4" s="484"/>
      <c r="S4" s="496"/>
      <c r="T4" s="3"/>
      <c r="U4" s="279"/>
      <c r="V4" s="3"/>
      <c r="W4" s="3"/>
      <c r="X4" s="3"/>
      <c r="Y4" s="3"/>
      <c r="Z4" s="3"/>
    </row>
    <row r="5" ht="12.75" customHeight="1">
      <c r="A5" s="494"/>
      <c r="B5" s="484" t="s">
        <v>480</v>
      </c>
      <c r="C5" s="484"/>
      <c r="D5" s="484"/>
      <c r="E5" s="484"/>
      <c r="F5" s="484"/>
      <c r="G5" s="484"/>
      <c r="H5" s="484"/>
      <c r="I5" s="484"/>
      <c r="J5" s="484"/>
      <c r="K5" s="484"/>
      <c r="L5" s="484"/>
      <c r="M5" s="484"/>
      <c r="N5" s="484"/>
      <c r="O5" s="484"/>
      <c r="P5" s="484"/>
      <c r="Q5" s="484"/>
      <c r="R5" s="484"/>
      <c r="S5" s="496"/>
      <c r="T5" s="3"/>
      <c r="U5" s="3"/>
      <c r="V5" s="3"/>
      <c r="W5" s="3"/>
      <c r="X5" s="3"/>
      <c r="Y5" s="3"/>
      <c r="Z5" s="3"/>
    </row>
    <row r="6" ht="12.75" customHeight="1">
      <c r="A6" s="494"/>
      <c r="B6" s="484" t="s">
        <v>481</v>
      </c>
      <c r="C6" s="484"/>
      <c r="D6" s="484"/>
      <c r="E6" s="484"/>
      <c r="F6" s="484"/>
      <c r="G6" s="484"/>
      <c r="H6" s="484"/>
      <c r="I6" s="484"/>
      <c r="J6" s="484"/>
      <c r="K6" s="484"/>
      <c r="L6" s="484"/>
      <c r="M6" s="484"/>
      <c r="N6" s="484"/>
      <c r="O6" s="484"/>
      <c r="P6" s="484"/>
      <c r="Q6" s="484"/>
      <c r="R6" s="484"/>
      <c r="S6" s="496"/>
      <c r="T6" s="3"/>
      <c r="U6" s="3"/>
      <c r="V6" s="3"/>
      <c r="W6" s="3"/>
      <c r="X6" s="3"/>
      <c r="Y6" s="3"/>
      <c r="Z6" s="3"/>
    </row>
    <row r="7" ht="12.75" customHeight="1">
      <c r="A7" s="494"/>
      <c r="B7" s="484" t="s">
        <v>482</v>
      </c>
      <c r="C7" s="484"/>
      <c r="D7" s="484"/>
      <c r="E7" s="484"/>
      <c r="F7" s="484"/>
      <c r="G7" s="484"/>
      <c r="H7" s="484"/>
      <c r="I7" s="484"/>
      <c r="J7" s="484"/>
      <c r="K7" s="484"/>
      <c r="L7" s="484"/>
      <c r="M7" s="484"/>
      <c r="N7" s="484"/>
      <c r="O7" s="484"/>
      <c r="P7" s="484"/>
      <c r="Q7" s="484"/>
      <c r="R7" s="484"/>
      <c r="S7" s="496"/>
      <c r="T7" s="3"/>
      <c r="U7" s="3"/>
      <c r="V7" s="3"/>
      <c r="W7" s="3"/>
      <c r="X7" s="3"/>
      <c r="Y7" s="3"/>
      <c r="Z7" s="3"/>
    </row>
    <row r="8" ht="12.75" customHeight="1">
      <c r="A8" s="494"/>
      <c r="B8" s="484" t="s">
        <v>483</v>
      </c>
      <c r="C8" s="484"/>
      <c r="D8" s="484"/>
      <c r="E8" s="484"/>
      <c r="F8" s="484"/>
      <c r="G8" s="484"/>
      <c r="H8" s="484"/>
      <c r="I8" s="484"/>
      <c r="J8" s="484"/>
      <c r="K8" s="484"/>
      <c r="L8" s="484"/>
      <c r="M8" s="484"/>
      <c r="N8" s="484"/>
      <c r="O8" s="484"/>
      <c r="P8" s="484"/>
      <c r="Q8" s="484"/>
      <c r="R8" s="484"/>
      <c r="S8" s="496"/>
      <c r="T8" s="3"/>
      <c r="U8" s="3"/>
      <c r="V8" s="3"/>
      <c r="W8" s="3"/>
      <c r="X8" s="3"/>
      <c r="Y8" s="3"/>
      <c r="Z8" s="3"/>
    </row>
    <row r="9" ht="12.75" customHeight="1">
      <c r="A9" s="494"/>
      <c r="B9" s="484"/>
      <c r="C9" s="484"/>
      <c r="D9" s="484"/>
      <c r="E9" s="484"/>
      <c r="F9" s="484"/>
      <c r="G9" s="484"/>
      <c r="H9" s="484"/>
      <c r="I9" s="484"/>
      <c r="J9" s="484"/>
      <c r="K9" s="484"/>
      <c r="L9" s="484"/>
      <c r="M9" s="484"/>
      <c r="N9" s="484"/>
      <c r="O9" s="484"/>
      <c r="P9" s="484"/>
      <c r="Q9" s="484"/>
      <c r="R9" s="484"/>
      <c r="S9" s="496"/>
      <c r="T9" s="3"/>
      <c r="U9" s="3"/>
      <c r="V9" s="3"/>
      <c r="W9" s="3"/>
      <c r="X9" s="3"/>
      <c r="Y9" s="3"/>
      <c r="Z9" s="3"/>
    </row>
    <row r="10" ht="12.75" customHeight="1">
      <c r="A10" s="494"/>
      <c r="B10" s="501" t="s">
        <v>484</v>
      </c>
      <c r="C10" s="484"/>
      <c r="D10" s="484"/>
      <c r="E10" s="484"/>
      <c r="F10" s="484"/>
      <c r="G10" s="484"/>
      <c r="H10" s="484"/>
      <c r="I10" s="484"/>
      <c r="J10" s="484"/>
      <c r="K10" s="484"/>
      <c r="L10" s="484"/>
      <c r="M10" s="484"/>
      <c r="N10" s="484"/>
      <c r="O10" s="484"/>
      <c r="P10" s="484"/>
      <c r="Q10" s="484"/>
      <c r="R10" s="484"/>
      <c r="S10" s="496"/>
      <c r="T10" s="3"/>
      <c r="U10" s="3"/>
      <c r="V10" s="3"/>
      <c r="W10" s="3"/>
      <c r="X10" s="3"/>
      <c r="Y10" s="3"/>
      <c r="Z10" s="3"/>
    </row>
    <row r="11" ht="12.75" customHeight="1">
      <c r="A11" s="494"/>
      <c r="B11" s="484" t="s">
        <v>485</v>
      </c>
      <c r="C11" s="484"/>
      <c r="D11" s="484"/>
      <c r="E11" s="484"/>
      <c r="F11" s="484"/>
      <c r="G11" s="484"/>
      <c r="H11" s="484"/>
      <c r="I11" s="484"/>
      <c r="J11" s="484"/>
      <c r="K11" s="484"/>
      <c r="L11" s="484"/>
      <c r="M11" s="484"/>
      <c r="N11" s="484"/>
      <c r="O11" s="484"/>
      <c r="P11" s="484"/>
      <c r="Q11" s="484"/>
      <c r="R11" s="484"/>
      <c r="S11" s="496"/>
      <c r="T11" s="3"/>
      <c r="U11" s="3"/>
      <c r="V11" s="3"/>
      <c r="W11" s="3"/>
      <c r="X11" s="3"/>
      <c r="Y11" s="3"/>
      <c r="Z11" s="3"/>
    </row>
    <row r="12" ht="12.75" customHeight="1">
      <c r="A12" s="494"/>
      <c r="B12" s="279" t="s">
        <v>486</v>
      </c>
      <c r="C12" s="484"/>
      <c r="D12" s="484"/>
      <c r="E12" s="484"/>
      <c r="F12" s="484"/>
      <c r="G12" s="484"/>
      <c r="H12" s="484"/>
      <c r="I12" s="484"/>
      <c r="J12" s="484"/>
      <c r="K12" s="484"/>
      <c r="L12" s="484"/>
      <c r="M12" s="484"/>
      <c r="N12" s="484"/>
      <c r="O12" s="484"/>
      <c r="P12" s="484"/>
      <c r="Q12" s="484"/>
      <c r="R12" s="484"/>
      <c r="S12" s="496"/>
      <c r="T12" s="3"/>
      <c r="U12" s="3"/>
      <c r="V12" s="3"/>
      <c r="W12" s="3"/>
      <c r="X12" s="3"/>
      <c r="Y12" s="3"/>
      <c r="Z12" s="3"/>
    </row>
    <row r="13" ht="12.75" customHeight="1">
      <c r="A13" s="494"/>
      <c r="B13" s="484"/>
      <c r="C13" s="484"/>
      <c r="D13" s="484"/>
      <c r="E13" s="484"/>
      <c r="F13" s="484"/>
      <c r="G13" s="484"/>
      <c r="H13" s="484"/>
      <c r="I13" s="484"/>
      <c r="J13" s="484"/>
      <c r="K13" s="484"/>
      <c r="L13" s="484"/>
      <c r="M13" s="484"/>
      <c r="N13" s="484"/>
      <c r="O13" s="484"/>
      <c r="P13" s="484"/>
      <c r="Q13" s="484"/>
      <c r="R13" s="484"/>
      <c r="S13" s="496"/>
      <c r="T13" s="3"/>
      <c r="U13" s="3"/>
      <c r="V13" s="3"/>
      <c r="W13" s="3"/>
      <c r="X13" s="3"/>
      <c r="Y13" s="3"/>
      <c r="Z13" s="3"/>
    </row>
    <row r="14" ht="12.75" customHeight="1">
      <c r="A14" s="494"/>
      <c r="B14" s="519" t="s">
        <v>487</v>
      </c>
      <c r="C14" s="484"/>
      <c r="D14" s="484"/>
      <c r="E14" s="484"/>
      <c r="F14" s="484"/>
      <c r="G14" s="484"/>
      <c r="H14" s="484"/>
      <c r="I14" s="484"/>
      <c r="J14" s="484"/>
      <c r="K14" s="484"/>
      <c r="L14" s="484"/>
      <c r="M14" s="484"/>
      <c r="N14" s="484"/>
      <c r="O14" s="484"/>
      <c r="P14" s="484"/>
      <c r="Q14" s="484"/>
      <c r="R14" s="484"/>
      <c r="S14" s="496"/>
      <c r="T14" s="3"/>
      <c r="U14" s="3"/>
      <c r="V14" s="3"/>
      <c r="W14" s="3"/>
      <c r="X14" s="3"/>
      <c r="Y14" s="3"/>
      <c r="Z14" s="3"/>
    </row>
    <row r="15" ht="12.75" customHeight="1">
      <c r="A15" s="494"/>
      <c r="B15" s="520" t="s">
        <v>392</v>
      </c>
      <c r="C15" s="484"/>
      <c r="D15" s="484"/>
      <c r="E15" s="484"/>
      <c r="F15" s="484"/>
      <c r="G15" s="484"/>
      <c r="H15" s="484"/>
      <c r="I15" s="484"/>
      <c r="J15" s="484"/>
      <c r="K15" s="484"/>
      <c r="L15" s="484"/>
      <c r="M15" s="484"/>
      <c r="N15" s="484"/>
      <c r="O15" s="484"/>
      <c r="P15" s="484"/>
      <c r="Q15" s="484"/>
      <c r="R15" s="484"/>
      <c r="S15" s="496"/>
      <c r="T15" s="3"/>
      <c r="U15" s="3"/>
      <c r="V15" s="3"/>
      <c r="W15" s="3"/>
      <c r="X15" s="3"/>
      <c r="Y15" s="3"/>
      <c r="Z15" s="3"/>
    </row>
    <row r="16" ht="12.75" customHeight="1">
      <c r="A16" s="494"/>
      <c r="B16" s="279" t="s">
        <v>488</v>
      </c>
      <c r="C16" s="484"/>
      <c r="D16" s="484"/>
      <c r="E16" s="484"/>
      <c r="F16" s="484"/>
      <c r="G16" s="484"/>
      <c r="H16" s="484"/>
      <c r="I16" s="484"/>
      <c r="J16" s="484"/>
      <c r="K16" s="484"/>
      <c r="L16" s="484"/>
      <c r="M16" s="484"/>
      <c r="N16" s="484"/>
      <c r="O16" s="484"/>
      <c r="P16" s="484"/>
      <c r="Q16" s="484"/>
      <c r="R16" s="484"/>
      <c r="S16" s="496"/>
      <c r="T16" s="3"/>
      <c r="U16" s="3"/>
      <c r="V16" s="3"/>
      <c r="W16" s="3"/>
      <c r="X16" s="3"/>
      <c r="Y16" s="3"/>
      <c r="Z16" s="3"/>
    </row>
    <row r="17" ht="12.75" customHeight="1">
      <c r="A17" s="494"/>
      <c r="B17" s="500" t="s">
        <v>489</v>
      </c>
      <c r="C17" s="484"/>
      <c r="D17" s="484"/>
      <c r="E17" s="484"/>
      <c r="F17" s="484"/>
      <c r="G17" s="484"/>
      <c r="H17" s="484"/>
      <c r="I17" s="484"/>
      <c r="J17" s="484"/>
      <c r="K17" s="484"/>
      <c r="L17" s="484"/>
      <c r="M17" s="484"/>
      <c r="N17" s="484"/>
      <c r="O17" s="484"/>
      <c r="P17" s="484"/>
      <c r="Q17" s="484"/>
      <c r="R17" s="484"/>
      <c r="S17" s="496"/>
      <c r="T17" s="3"/>
      <c r="U17" s="3"/>
      <c r="V17" s="3"/>
      <c r="W17" s="3"/>
      <c r="X17" s="3"/>
      <c r="Y17" s="3"/>
      <c r="Z17" s="3"/>
    </row>
    <row r="18" ht="12.75" customHeight="1">
      <c r="A18" s="494"/>
      <c r="B18" s="484" t="s">
        <v>490</v>
      </c>
      <c r="C18" s="484"/>
      <c r="D18" s="484"/>
      <c r="E18" s="484"/>
      <c r="F18" s="484"/>
      <c r="G18" s="484"/>
      <c r="H18" s="484"/>
      <c r="I18" s="484"/>
      <c r="J18" s="484"/>
      <c r="K18" s="484"/>
      <c r="L18" s="484"/>
      <c r="M18" s="484"/>
      <c r="N18" s="484"/>
      <c r="O18" s="484"/>
      <c r="P18" s="484"/>
      <c r="Q18" s="484"/>
      <c r="R18" s="484"/>
      <c r="S18" s="496"/>
      <c r="T18" s="3"/>
      <c r="U18" s="3"/>
      <c r="V18" s="3"/>
      <c r="W18" s="3"/>
      <c r="X18" s="3"/>
      <c r="Y18" s="3"/>
      <c r="Z18" s="3"/>
    </row>
    <row r="19" ht="12.75" customHeight="1">
      <c r="A19" s="494"/>
      <c r="B19" s="484"/>
      <c r="C19" s="484"/>
      <c r="D19" s="484"/>
      <c r="E19" s="484"/>
      <c r="F19" s="484"/>
      <c r="G19" s="484"/>
      <c r="H19" s="484"/>
      <c r="I19" s="484"/>
      <c r="J19" s="484"/>
      <c r="K19" s="484"/>
      <c r="L19" s="484"/>
      <c r="M19" s="484"/>
      <c r="N19" s="484"/>
      <c r="O19" s="484"/>
      <c r="P19" s="484"/>
      <c r="Q19" s="484"/>
      <c r="R19" s="484"/>
      <c r="S19" s="496"/>
      <c r="T19" s="3"/>
      <c r="U19" s="3"/>
      <c r="V19" s="3"/>
      <c r="W19" s="3"/>
      <c r="X19" s="3"/>
      <c r="Y19" s="3"/>
      <c r="Z19" s="3"/>
    </row>
    <row r="20" ht="12.75" customHeight="1">
      <c r="A20" s="494"/>
      <c r="B20" s="484"/>
      <c r="C20" s="484"/>
      <c r="D20" s="484"/>
      <c r="E20" s="484"/>
      <c r="F20" s="484"/>
      <c r="G20" s="484"/>
      <c r="H20" s="484"/>
      <c r="I20" s="484"/>
      <c r="J20" s="484"/>
      <c r="K20" s="484"/>
      <c r="L20" s="484"/>
      <c r="M20" s="484"/>
      <c r="N20" s="484"/>
      <c r="O20" s="484"/>
      <c r="P20" s="484"/>
      <c r="Q20" s="484"/>
      <c r="R20" s="484"/>
      <c r="S20" s="496"/>
      <c r="T20" s="3"/>
      <c r="U20" s="3"/>
      <c r="V20" s="3"/>
      <c r="W20" s="3"/>
      <c r="X20" s="3"/>
      <c r="Y20" s="3"/>
      <c r="Z20" s="3"/>
    </row>
    <row r="21" ht="12.75" customHeight="1">
      <c r="A21" s="494"/>
      <c r="B21" s="279"/>
      <c r="C21" s="484"/>
      <c r="D21" s="484"/>
      <c r="E21" s="484"/>
      <c r="F21" s="484"/>
      <c r="G21" s="484"/>
      <c r="H21" s="484"/>
      <c r="I21" s="484"/>
      <c r="J21" s="484"/>
      <c r="K21" s="484"/>
      <c r="L21" s="484"/>
      <c r="M21" s="484"/>
      <c r="N21" s="484"/>
      <c r="O21" s="484"/>
      <c r="P21" s="484"/>
      <c r="Q21" s="484"/>
      <c r="R21" s="484"/>
      <c r="S21" s="496"/>
      <c r="T21" s="3"/>
      <c r="U21" s="3"/>
      <c r="V21" s="3"/>
      <c r="W21" s="3"/>
      <c r="X21" s="3"/>
      <c r="Y21" s="3"/>
      <c r="Z21" s="3"/>
    </row>
    <row r="22" ht="12.75" customHeight="1">
      <c r="A22" s="494"/>
      <c r="B22" s="484"/>
      <c r="C22" s="484"/>
      <c r="D22" s="484"/>
      <c r="E22" s="484"/>
      <c r="F22" s="484"/>
      <c r="G22" s="484"/>
      <c r="H22" s="484"/>
      <c r="I22" s="484"/>
      <c r="J22" s="484"/>
      <c r="K22" s="484"/>
      <c r="L22" s="484"/>
      <c r="M22" s="484"/>
      <c r="N22" s="484"/>
      <c r="O22" s="484"/>
      <c r="P22" s="484"/>
      <c r="Q22" s="484"/>
      <c r="R22" s="484"/>
      <c r="S22" s="496"/>
      <c r="T22" s="3"/>
      <c r="U22" s="3"/>
      <c r="V22" s="3"/>
      <c r="W22" s="3"/>
      <c r="X22" s="3"/>
      <c r="Y22" s="3"/>
      <c r="Z22" s="3"/>
    </row>
    <row r="23" ht="12.75" customHeight="1">
      <c r="A23" s="279"/>
      <c r="B23" s="279"/>
      <c r="C23" s="484"/>
      <c r="D23" s="484"/>
      <c r="E23" s="484"/>
      <c r="F23" s="484"/>
      <c r="G23" s="484"/>
      <c r="H23" s="484"/>
      <c r="I23" s="484"/>
      <c r="J23" s="484"/>
      <c r="K23" s="484"/>
      <c r="L23" s="484"/>
      <c r="M23" s="484"/>
      <c r="N23" s="484"/>
      <c r="O23" s="484"/>
      <c r="P23" s="484"/>
      <c r="Q23" s="484"/>
      <c r="R23" s="484"/>
      <c r="S23" s="496"/>
      <c r="T23" s="3"/>
      <c r="U23" s="3"/>
      <c r="V23" s="3"/>
      <c r="W23" s="3"/>
      <c r="X23" s="3"/>
      <c r="Y23" s="3"/>
      <c r="Z23" s="3"/>
    </row>
    <row r="24" ht="12.75" customHeight="1">
      <c r="A24" s="279"/>
      <c r="B24" s="279"/>
      <c r="C24" s="484"/>
      <c r="D24" s="484"/>
      <c r="E24" s="484"/>
      <c r="F24" s="484"/>
      <c r="G24" s="484"/>
      <c r="H24" s="484"/>
      <c r="I24" s="484"/>
      <c r="J24" s="484"/>
      <c r="K24" s="484"/>
      <c r="L24" s="484"/>
      <c r="M24" s="484"/>
      <c r="N24" s="484"/>
      <c r="O24" s="484"/>
      <c r="P24" s="484"/>
      <c r="Q24" s="484"/>
      <c r="R24" s="484"/>
      <c r="S24" s="496"/>
      <c r="T24" s="3"/>
      <c r="U24" s="3"/>
      <c r="V24" s="3"/>
      <c r="W24" s="3"/>
      <c r="X24" s="3"/>
      <c r="Y24" s="3"/>
      <c r="Z24" s="3"/>
    </row>
    <row r="25" ht="12.75" customHeight="1">
      <c r="A25" s="279"/>
      <c r="B25" s="279"/>
      <c r="C25" s="279"/>
      <c r="D25" s="279"/>
      <c r="E25" s="279"/>
      <c r="F25" s="279"/>
      <c r="G25" s="279"/>
      <c r="H25" s="279"/>
      <c r="I25" s="279"/>
      <c r="J25" s="279"/>
      <c r="K25" s="279"/>
      <c r="L25" s="279"/>
      <c r="M25" s="279"/>
      <c r="N25" s="279"/>
      <c r="O25" s="279"/>
      <c r="P25" s="279"/>
      <c r="Q25" s="279"/>
      <c r="R25" s="279"/>
      <c r="S25" s="280"/>
      <c r="T25" s="3"/>
      <c r="U25" s="3"/>
      <c r="V25" s="3"/>
      <c r="W25" s="3"/>
      <c r="X25" s="3"/>
      <c r="Y25" s="3"/>
      <c r="Z25" s="3"/>
    </row>
    <row r="26" ht="12.75" customHeight="1">
      <c r="A26" s="279"/>
      <c r="B26" s="279"/>
      <c r="C26" s="279"/>
      <c r="D26" s="279"/>
      <c r="E26" s="279"/>
      <c r="F26" s="279"/>
      <c r="G26" s="279"/>
      <c r="H26" s="279"/>
      <c r="I26" s="279"/>
      <c r="J26" s="279"/>
      <c r="K26" s="279"/>
      <c r="L26" s="279"/>
      <c r="M26" s="279"/>
      <c r="N26" s="279"/>
      <c r="O26" s="279"/>
      <c r="P26" s="279"/>
      <c r="Q26" s="279"/>
      <c r="R26" s="279"/>
      <c r="S26" s="280"/>
      <c r="T26" s="3"/>
      <c r="U26" s="3"/>
      <c r="V26" s="3"/>
      <c r="W26" s="3"/>
      <c r="X26" s="3"/>
      <c r="Y26" s="3"/>
      <c r="Z26" s="3"/>
    </row>
    <row r="27" ht="12.75" customHeight="1">
      <c r="A27" s="279"/>
      <c r="B27" s="279"/>
      <c r="C27" s="279"/>
      <c r="D27" s="279"/>
      <c r="E27" s="279"/>
      <c r="F27" s="279"/>
      <c r="G27" s="279"/>
      <c r="H27" s="279"/>
      <c r="I27" s="279"/>
      <c r="J27" s="279"/>
      <c r="K27" s="279"/>
      <c r="L27" s="279"/>
      <c r="M27" s="279"/>
      <c r="N27" s="279"/>
      <c r="O27" s="279"/>
      <c r="P27" s="279"/>
      <c r="Q27" s="279"/>
      <c r="R27" s="279"/>
      <c r="S27" s="280"/>
      <c r="T27" s="3"/>
      <c r="U27" s="3"/>
      <c r="V27" s="3"/>
      <c r="W27" s="3"/>
      <c r="X27" s="3"/>
      <c r="Y27" s="3"/>
      <c r="Z27" s="3"/>
    </row>
    <row r="28" ht="12.75" customHeight="1">
      <c r="A28" s="279"/>
      <c r="B28" s="279"/>
      <c r="C28" s="279"/>
      <c r="D28" s="279"/>
      <c r="E28" s="279"/>
      <c r="F28" s="279"/>
      <c r="G28" s="279"/>
      <c r="H28" s="279"/>
      <c r="I28" s="279"/>
      <c r="J28" s="279"/>
      <c r="K28" s="279"/>
      <c r="L28" s="279"/>
      <c r="M28" s="279"/>
      <c r="N28" s="279"/>
      <c r="O28" s="279"/>
      <c r="P28" s="279"/>
      <c r="Q28" s="279"/>
      <c r="R28" s="279"/>
      <c r="S28" s="280"/>
      <c r="T28" s="3"/>
      <c r="U28" s="3"/>
      <c r="V28" s="3"/>
      <c r="W28" s="3"/>
      <c r="X28" s="3"/>
      <c r="Y28" s="3"/>
      <c r="Z28" s="3"/>
    </row>
    <row r="29" ht="12.75" customHeight="1">
      <c r="A29" s="279"/>
      <c r="B29" s="279"/>
      <c r="C29" s="279"/>
      <c r="D29" s="279"/>
      <c r="E29" s="279"/>
      <c r="F29" s="279"/>
      <c r="G29" s="279"/>
      <c r="H29" s="279"/>
      <c r="I29" s="279"/>
      <c r="J29" s="279"/>
      <c r="K29" s="279"/>
      <c r="L29" s="279"/>
      <c r="M29" s="279"/>
      <c r="N29" s="279"/>
      <c r="O29" s="279"/>
      <c r="P29" s="279"/>
      <c r="Q29" s="279"/>
      <c r="R29" s="279"/>
      <c r="S29" s="280"/>
      <c r="T29" s="3"/>
      <c r="U29" s="3"/>
      <c r="V29" s="3"/>
      <c r="W29" s="3"/>
      <c r="X29" s="3"/>
      <c r="Y29" s="3"/>
      <c r="Z29" s="3"/>
    </row>
    <row r="30" ht="12.75" customHeight="1">
      <c r="A30" s="279"/>
      <c r="B30" s="279"/>
      <c r="C30" s="279"/>
      <c r="D30" s="279"/>
      <c r="E30" s="279"/>
      <c r="F30" s="279"/>
      <c r="G30" s="279"/>
      <c r="H30" s="279"/>
      <c r="I30" s="279"/>
      <c r="J30" s="279"/>
      <c r="K30" s="279"/>
      <c r="L30" s="279"/>
      <c r="M30" s="279"/>
      <c r="N30" s="279"/>
      <c r="O30" s="279"/>
      <c r="P30" s="279"/>
      <c r="Q30" s="279"/>
      <c r="R30" s="279"/>
      <c r="S30" s="280"/>
      <c r="T30" s="3"/>
      <c r="U30" s="3"/>
      <c r="V30" s="3"/>
      <c r="W30" s="3"/>
      <c r="X30" s="3"/>
      <c r="Y30" s="3"/>
      <c r="Z30" s="3"/>
    </row>
    <row r="31" ht="12.75" customHeight="1">
      <c r="A31" s="494"/>
      <c r="B31" s="501"/>
      <c r="C31" s="501"/>
      <c r="D31" s="501"/>
      <c r="E31" s="501"/>
      <c r="F31" s="501"/>
      <c r="G31" s="501"/>
      <c r="H31" s="501"/>
      <c r="I31" s="501"/>
      <c r="J31" s="501"/>
      <c r="K31" s="501"/>
      <c r="L31" s="501"/>
      <c r="M31" s="501"/>
      <c r="N31" s="501"/>
      <c r="O31" s="501"/>
      <c r="P31" s="484"/>
      <c r="Q31" s="484"/>
      <c r="R31" s="484"/>
      <c r="S31" s="496"/>
      <c r="T31" s="3"/>
      <c r="U31" s="3"/>
      <c r="V31" s="3"/>
      <c r="W31" s="3"/>
      <c r="X31" s="3"/>
      <c r="Y31" s="3"/>
      <c r="Z31" s="3"/>
    </row>
    <row r="32" ht="12.75" customHeight="1">
      <c r="A32" s="494"/>
      <c r="B32" s="484"/>
      <c r="C32" s="484"/>
      <c r="D32" s="484"/>
      <c r="E32" s="484"/>
      <c r="F32" s="484"/>
      <c r="G32" s="484"/>
      <c r="H32" s="484"/>
      <c r="I32" s="484"/>
      <c r="J32" s="484"/>
      <c r="K32" s="484"/>
      <c r="L32" s="484"/>
      <c r="M32" s="484"/>
      <c r="N32" s="484"/>
      <c r="O32" s="484"/>
      <c r="P32" s="484"/>
      <c r="Q32" s="484"/>
      <c r="R32" s="484"/>
      <c r="S32" s="496"/>
      <c r="T32" s="3"/>
      <c r="U32" s="3"/>
      <c r="V32" s="3"/>
      <c r="W32" s="3"/>
      <c r="X32" s="3"/>
      <c r="Y32" s="3"/>
      <c r="Z32" s="3"/>
    </row>
    <row r="33" ht="12.75" customHeight="1">
      <c r="A33" s="494"/>
      <c r="B33" s="484"/>
      <c r="C33" s="484"/>
      <c r="D33" s="484"/>
      <c r="E33" s="484"/>
      <c r="F33" s="484"/>
      <c r="G33" s="484"/>
      <c r="H33" s="484"/>
      <c r="I33" s="484"/>
      <c r="J33" s="484"/>
      <c r="K33" s="484"/>
      <c r="L33" s="484"/>
      <c r="M33" s="484"/>
      <c r="N33" s="484"/>
      <c r="O33" s="484"/>
      <c r="P33" s="484"/>
      <c r="Q33" s="484"/>
      <c r="R33" s="484"/>
      <c r="S33" s="496"/>
      <c r="T33" s="3"/>
      <c r="U33" s="3"/>
      <c r="V33" s="3"/>
      <c r="W33" s="3"/>
      <c r="X33" s="3"/>
      <c r="Y33" s="3"/>
      <c r="Z33" s="3"/>
    </row>
    <row r="34" ht="12.75" customHeight="1">
      <c r="A34" s="494"/>
      <c r="B34" s="502"/>
      <c r="C34" s="484"/>
      <c r="D34" s="484"/>
      <c r="E34" s="484"/>
      <c r="F34" s="484"/>
      <c r="G34" s="484"/>
      <c r="H34" s="484"/>
      <c r="I34" s="484"/>
      <c r="J34" s="484"/>
      <c r="K34" s="484"/>
      <c r="L34" s="484"/>
      <c r="M34" s="484"/>
      <c r="N34" s="484"/>
      <c r="O34" s="484"/>
      <c r="P34" s="484"/>
      <c r="Q34" s="484"/>
      <c r="R34" s="484"/>
      <c r="S34" s="496"/>
      <c r="T34" s="3"/>
      <c r="U34" s="3"/>
      <c r="V34" s="3"/>
      <c r="W34" s="3"/>
      <c r="X34" s="3"/>
      <c r="Y34" s="3"/>
      <c r="Z34" s="3"/>
    </row>
    <row r="35" ht="12.75" customHeight="1">
      <c r="A35" s="279"/>
      <c r="B35" s="279"/>
      <c r="C35" s="484"/>
      <c r="D35" s="484"/>
      <c r="E35" s="484"/>
      <c r="F35" s="484"/>
      <c r="G35" s="484"/>
      <c r="H35" s="484"/>
      <c r="I35" s="484"/>
      <c r="J35" s="484"/>
      <c r="K35" s="484"/>
      <c r="L35" s="484"/>
      <c r="M35" s="484"/>
      <c r="N35" s="484"/>
      <c r="O35" s="484"/>
      <c r="P35" s="484"/>
      <c r="Q35" s="484"/>
      <c r="R35" s="484"/>
      <c r="S35" s="496"/>
      <c r="T35" s="3"/>
      <c r="U35" s="3"/>
      <c r="V35" s="3"/>
      <c r="W35" s="3"/>
      <c r="X35" s="3"/>
      <c r="Y35" s="3"/>
      <c r="Z35" s="3"/>
    </row>
    <row r="36" ht="12.75" customHeight="1">
      <c r="A36" s="494"/>
      <c r="B36" s="339"/>
      <c r="C36" s="504"/>
      <c r="D36" s="504"/>
      <c r="E36" s="484"/>
      <c r="F36" s="484"/>
      <c r="G36" s="484"/>
      <c r="H36" s="484"/>
      <c r="I36" s="484"/>
      <c r="J36" s="484"/>
      <c r="K36" s="484"/>
      <c r="L36" s="484"/>
      <c r="M36" s="484"/>
      <c r="N36" s="484"/>
      <c r="O36" s="484"/>
      <c r="P36" s="484"/>
      <c r="Q36" s="484"/>
      <c r="R36" s="484"/>
      <c r="S36" s="496"/>
      <c r="T36" s="3"/>
      <c r="U36" s="3"/>
      <c r="V36" s="3"/>
      <c r="W36" s="3"/>
      <c r="X36" s="3"/>
      <c r="Y36" s="3"/>
      <c r="Z36" s="3"/>
    </row>
    <row r="37" ht="12.75" customHeight="1">
      <c r="A37" s="494"/>
      <c r="B37" s="339"/>
      <c r="C37" s="504"/>
      <c r="D37" s="504"/>
      <c r="E37" s="504"/>
      <c r="F37" s="504"/>
      <c r="G37" s="504"/>
      <c r="H37" s="484"/>
      <c r="I37" s="484"/>
      <c r="J37" s="484"/>
      <c r="K37" s="484"/>
      <c r="L37" s="484"/>
      <c r="M37" s="484"/>
      <c r="N37" s="484"/>
      <c r="O37" s="484"/>
      <c r="P37" s="484"/>
      <c r="Q37" s="484"/>
      <c r="R37" s="484"/>
      <c r="S37" s="496"/>
      <c r="T37" s="3"/>
      <c r="U37" s="3"/>
      <c r="V37" s="3"/>
      <c r="W37" s="3"/>
      <c r="X37" s="3"/>
      <c r="Y37" s="3"/>
      <c r="Z37" s="3"/>
    </row>
    <row r="38" ht="12.75" customHeight="1">
      <c r="A38" s="494"/>
      <c r="B38" s="484"/>
      <c r="C38" s="484"/>
      <c r="D38" s="484"/>
      <c r="E38" s="484"/>
      <c r="F38" s="484"/>
      <c r="G38" s="484"/>
      <c r="H38" s="484"/>
      <c r="I38" s="484"/>
      <c r="J38" s="484"/>
      <c r="K38" s="484"/>
      <c r="L38" s="484"/>
      <c r="M38" s="484"/>
      <c r="N38" s="484"/>
      <c r="O38" s="484"/>
      <c r="P38" s="484"/>
      <c r="Q38" s="484"/>
      <c r="R38" s="484"/>
      <c r="S38" s="496"/>
      <c r="T38" s="3"/>
      <c r="U38" s="3"/>
      <c r="V38" s="3"/>
      <c r="W38" s="3"/>
      <c r="X38" s="3"/>
      <c r="Y38" s="3"/>
      <c r="Z38" s="3"/>
    </row>
    <row r="39" ht="12.75" customHeight="1">
      <c r="A39" s="521"/>
      <c r="B39" s="507"/>
      <c r="S39" s="496"/>
      <c r="T39" s="3"/>
      <c r="U39" s="3"/>
      <c r="V39" s="3"/>
      <c r="W39" s="3"/>
      <c r="X39" s="3"/>
      <c r="Y39" s="3"/>
      <c r="Z39" s="3"/>
    </row>
    <row r="40" ht="12.75" customHeight="1">
      <c r="A40" s="494"/>
      <c r="B40" s="484"/>
      <c r="C40" s="484"/>
      <c r="D40" s="484"/>
      <c r="E40" s="484"/>
      <c r="F40" s="484"/>
      <c r="G40" s="484"/>
      <c r="H40" s="484"/>
      <c r="I40" s="484"/>
      <c r="J40" s="484"/>
      <c r="K40" s="484"/>
      <c r="L40" s="484"/>
      <c r="M40" s="484"/>
      <c r="N40" s="484"/>
      <c r="O40" s="484"/>
      <c r="P40" s="484"/>
      <c r="Q40" s="484"/>
      <c r="R40" s="484"/>
      <c r="S40" s="496"/>
      <c r="T40" s="3"/>
      <c r="U40" s="3"/>
      <c r="V40" s="3"/>
      <c r="W40" s="3"/>
      <c r="X40" s="3"/>
      <c r="Y40" s="3"/>
      <c r="Z40" s="3"/>
    </row>
    <row r="41" ht="12.75" customHeight="1">
      <c r="A41" s="494"/>
      <c r="B41" s="484"/>
      <c r="C41" s="484"/>
      <c r="D41" s="484"/>
      <c r="E41" s="484"/>
      <c r="F41" s="484"/>
      <c r="G41" s="484"/>
      <c r="H41" s="484"/>
      <c r="I41" s="484"/>
      <c r="J41" s="484"/>
      <c r="K41" s="484"/>
      <c r="L41" s="484"/>
      <c r="M41" s="484"/>
      <c r="N41" s="484"/>
      <c r="O41" s="484"/>
      <c r="P41" s="484"/>
      <c r="Q41" s="484"/>
      <c r="R41" s="484"/>
      <c r="S41" s="496"/>
      <c r="T41" s="3"/>
      <c r="U41" s="3"/>
      <c r="V41" s="3"/>
      <c r="W41" s="3"/>
      <c r="X41" s="3"/>
      <c r="Y41" s="3"/>
      <c r="Z41" s="3"/>
    </row>
    <row r="42" ht="12.75" customHeight="1">
      <c r="A42" s="494"/>
      <c r="B42" s="484"/>
      <c r="C42" s="484"/>
      <c r="D42" s="484"/>
      <c r="E42" s="484"/>
      <c r="F42" s="484"/>
      <c r="G42" s="484"/>
      <c r="H42" s="484"/>
      <c r="I42" s="484"/>
      <c r="J42" s="484"/>
      <c r="K42" s="484"/>
      <c r="L42" s="484"/>
      <c r="M42" s="484"/>
      <c r="N42" s="484"/>
      <c r="O42" s="484"/>
      <c r="P42" s="484"/>
      <c r="Q42" s="484"/>
      <c r="R42" s="484"/>
      <c r="S42" s="496"/>
      <c r="T42" s="3"/>
      <c r="U42" s="3"/>
      <c r="V42" s="3"/>
      <c r="W42" s="3"/>
      <c r="X42" s="3"/>
      <c r="Y42" s="3"/>
      <c r="Z42" s="3"/>
    </row>
    <row r="43" ht="12.75" customHeight="1">
      <c r="A43" s="494"/>
      <c r="B43" s="484"/>
      <c r="C43" s="484"/>
      <c r="D43" s="484"/>
      <c r="E43" s="484"/>
      <c r="F43" s="484"/>
      <c r="G43" s="484"/>
      <c r="H43" s="484"/>
      <c r="I43" s="484"/>
      <c r="J43" s="484"/>
      <c r="K43" s="484"/>
      <c r="L43" s="484"/>
      <c r="M43" s="484"/>
      <c r="N43" s="484"/>
      <c r="O43" s="484"/>
      <c r="P43" s="484"/>
      <c r="Q43" s="484"/>
      <c r="R43" s="484"/>
      <c r="S43" s="496"/>
      <c r="T43" s="3"/>
      <c r="U43" s="3"/>
      <c r="V43" s="3"/>
      <c r="W43" s="3"/>
      <c r="X43" s="3"/>
      <c r="Y43" s="3"/>
      <c r="Z43" s="3"/>
    </row>
    <row r="44" ht="12.75" customHeight="1">
      <c r="A44" s="494"/>
      <c r="B44" s="484"/>
      <c r="C44" s="484"/>
      <c r="D44" s="484"/>
      <c r="E44" s="484"/>
      <c r="F44" s="484"/>
      <c r="G44" s="484"/>
      <c r="H44" s="484"/>
      <c r="I44" s="484"/>
      <c r="J44" s="484"/>
      <c r="K44" s="484"/>
      <c r="L44" s="484"/>
      <c r="M44" s="484"/>
      <c r="N44" s="484"/>
      <c r="O44" s="484"/>
      <c r="P44" s="484"/>
      <c r="Q44" s="484"/>
      <c r="R44" s="484"/>
      <c r="S44" s="496"/>
      <c r="T44" s="3"/>
      <c r="U44" s="3"/>
      <c r="V44" s="3"/>
      <c r="W44" s="3"/>
      <c r="X44" s="3"/>
      <c r="Y44" s="3"/>
      <c r="Z44" s="3"/>
    </row>
    <row r="45" ht="12.75" customHeight="1">
      <c r="A45" s="494"/>
      <c r="B45" s="484"/>
      <c r="C45" s="484"/>
      <c r="D45" s="484"/>
      <c r="E45" s="484"/>
      <c r="F45" s="484"/>
      <c r="G45" s="484"/>
      <c r="H45" s="484"/>
      <c r="I45" s="484"/>
      <c r="J45" s="484"/>
      <c r="K45" s="484"/>
      <c r="L45" s="484"/>
      <c r="M45" s="484"/>
      <c r="N45" s="484"/>
      <c r="O45" s="484"/>
      <c r="P45" s="484"/>
      <c r="Q45" s="484"/>
      <c r="R45" s="484"/>
      <c r="S45" s="496"/>
      <c r="T45" s="3"/>
      <c r="U45" s="3"/>
      <c r="V45" s="3"/>
      <c r="W45" s="3"/>
      <c r="X45" s="3"/>
      <c r="Y45" s="3"/>
      <c r="Z45" s="3"/>
    </row>
    <row r="46" ht="12.75" customHeight="1">
      <c r="A46" s="494"/>
      <c r="B46" s="484"/>
      <c r="C46" s="484"/>
      <c r="D46" s="484"/>
      <c r="E46" s="484"/>
      <c r="F46" s="484"/>
      <c r="G46" s="484"/>
      <c r="H46" s="484"/>
      <c r="I46" s="484"/>
      <c r="J46" s="484"/>
      <c r="K46" s="484"/>
      <c r="L46" s="484"/>
      <c r="M46" s="484"/>
      <c r="N46" s="484"/>
      <c r="O46" s="484"/>
      <c r="P46" s="484"/>
      <c r="Q46" s="484"/>
      <c r="R46" s="484"/>
      <c r="S46" s="496"/>
      <c r="T46" s="3"/>
      <c r="U46" s="3"/>
      <c r="V46" s="3"/>
      <c r="W46" s="3"/>
      <c r="X46" s="3"/>
      <c r="Y46" s="3"/>
      <c r="Z46" s="3"/>
    </row>
    <row r="47" ht="12.75" customHeight="1">
      <c r="A47" s="494"/>
      <c r="B47" s="484"/>
      <c r="C47" s="484"/>
      <c r="D47" s="484"/>
      <c r="E47" s="484"/>
      <c r="F47" s="484"/>
      <c r="G47" s="484"/>
      <c r="H47" s="484"/>
      <c r="I47" s="484"/>
      <c r="J47" s="484"/>
      <c r="K47" s="484"/>
      <c r="L47" s="484"/>
      <c r="M47" s="484"/>
      <c r="N47" s="484"/>
      <c r="O47" s="484"/>
      <c r="P47" s="484"/>
      <c r="Q47" s="484"/>
      <c r="R47" s="484"/>
      <c r="S47" s="496"/>
      <c r="T47" s="3"/>
      <c r="U47" s="3"/>
      <c r="V47" s="3"/>
      <c r="W47" s="3"/>
      <c r="X47" s="3"/>
      <c r="Y47" s="3"/>
      <c r="Z47" s="3"/>
    </row>
    <row r="48" ht="12.75" customHeight="1">
      <c r="A48" s="494"/>
      <c r="B48" s="484"/>
      <c r="C48" s="484"/>
      <c r="D48" s="484"/>
      <c r="E48" s="484"/>
      <c r="F48" s="484"/>
      <c r="G48" s="484"/>
      <c r="H48" s="484"/>
      <c r="I48" s="484"/>
      <c r="J48" s="484"/>
      <c r="K48" s="484"/>
      <c r="L48" s="484"/>
      <c r="M48" s="484"/>
      <c r="N48" s="484"/>
      <c r="O48" s="484"/>
      <c r="P48" s="484"/>
      <c r="Q48" s="484"/>
      <c r="R48" s="484"/>
      <c r="S48" s="496"/>
      <c r="T48" s="3"/>
      <c r="U48" s="3"/>
      <c r="V48" s="3"/>
      <c r="W48" s="3"/>
      <c r="X48" s="3"/>
      <c r="Y48" s="3"/>
      <c r="Z48" s="3"/>
    </row>
    <row r="49" ht="12.75" customHeight="1">
      <c r="A49" s="494"/>
      <c r="B49" s="484"/>
      <c r="C49" s="484"/>
      <c r="D49" s="484"/>
      <c r="E49" s="484"/>
      <c r="F49" s="484"/>
      <c r="G49" s="484"/>
      <c r="H49" s="484"/>
      <c r="I49" s="484"/>
      <c r="J49" s="484"/>
      <c r="K49" s="484"/>
      <c r="L49" s="484"/>
      <c r="M49" s="484"/>
      <c r="N49" s="484"/>
      <c r="O49" s="484"/>
      <c r="P49" s="484"/>
      <c r="Q49" s="484"/>
      <c r="R49" s="484"/>
      <c r="S49" s="496"/>
      <c r="T49" s="3"/>
      <c r="U49" s="3"/>
      <c r="V49" s="3"/>
      <c r="W49" s="3"/>
      <c r="X49" s="3"/>
      <c r="Y49" s="3"/>
      <c r="Z49" s="3"/>
    </row>
    <row r="50" ht="12.75" customHeight="1">
      <c r="A50" s="494"/>
      <c r="B50" s="484"/>
      <c r="C50" s="484"/>
      <c r="D50" s="484"/>
      <c r="E50" s="484"/>
      <c r="F50" s="484"/>
      <c r="G50" s="484"/>
      <c r="H50" s="484"/>
      <c r="I50" s="484"/>
      <c r="J50" s="484"/>
      <c r="K50" s="484"/>
      <c r="L50" s="484"/>
      <c r="M50" s="484"/>
      <c r="N50" s="484"/>
      <c r="O50" s="484"/>
      <c r="P50" s="484"/>
      <c r="Q50" s="484"/>
      <c r="R50" s="484"/>
      <c r="S50" s="496"/>
      <c r="T50" s="3"/>
      <c r="U50" s="3"/>
      <c r="V50" s="3"/>
      <c r="W50" s="3"/>
      <c r="X50" s="3"/>
      <c r="Y50" s="3"/>
      <c r="Z50" s="3"/>
    </row>
    <row r="51" ht="12.75" customHeight="1">
      <c r="A51" s="494"/>
      <c r="B51" s="484"/>
      <c r="C51" s="484"/>
      <c r="D51" s="484"/>
      <c r="E51" s="484"/>
      <c r="F51" s="484"/>
      <c r="G51" s="484"/>
      <c r="H51" s="484"/>
      <c r="I51" s="484"/>
      <c r="J51" s="484"/>
      <c r="K51" s="484"/>
      <c r="L51" s="484"/>
      <c r="M51" s="484"/>
      <c r="N51" s="484"/>
      <c r="O51" s="484"/>
      <c r="P51" s="484"/>
      <c r="Q51" s="484"/>
      <c r="R51" s="484"/>
      <c r="S51" s="496"/>
      <c r="T51" s="3"/>
      <c r="U51" s="3"/>
      <c r="V51" s="3"/>
      <c r="W51" s="3"/>
      <c r="X51" s="3"/>
      <c r="Y51" s="3"/>
      <c r="Z51" s="3"/>
    </row>
    <row r="52" ht="12.75" customHeight="1">
      <c r="A52" s="484"/>
      <c r="B52" s="484"/>
      <c r="C52" s="484"/>
      <c r="D52" s="484"/>
      <c r="E52" s="484"/>
      <c r="F52" s="484"/>
      <c r="G52" s="484"/>
      <c r="H52" s="484"/>
      <c r="I52" s="484"/>
      <c r="J52" s="484"/>
      <c r="K52" s="484"/>
      <c r="L52" s="484"/>
      <c r="M52" s="484"/>
      <c r="N52" s="484"/>
      <c r="O52" s="484"/>
      <c r="P52" s="484"/>
      <c r="Q52" s="484"/>
      <c r="R52" s="484"/>
      <c r="S52" s="484"/>
      <c r="T52" s="3"/>
      <c r="U52" s="3"/>
      <c r="V52" s="3"/>
      <c r="W52" s="3"/>
      <c r="X52" s="3"/>
      <c r="Y52" s="3"/>
      <c r="Z52" s="3"/>
    </row>
    <row r="53" ht="12.75" customHeight="1">
      <c r="A53" s="484"/>
      <c r="B53" s="484"/>
      <c r="C53" s="484"/>
      <c r="D53" s="484"/>
      <c r="E53" s="484"/>
      <c r="F53" s="484"/>
      <c r="G53" s="484"/>
      <c r="H53" s="484"/>
      <c r="I53" s="484"/>
      <c r="J53" s="484"/>
      <c r="K53" s="484"/>
      <c r="L53" s="484"/>
      <c r="M53" s="484"/>
      <c r="N53" s="484"/>
      <c r="O53" s="484"/>
      <c r="P53" s="484"/>
      <c r="Q53" s="484"/>
      <c r="R53" s="484"/>
      <c r="S53" s="484"/>
      <c r="T53" s="3"/>
      <c r="U53" s="3"/>
      <c r="V53" s="3"/>
      <c r="W53" s="3"/>
      <c r="X53" s="3"/>
      <c r="Y53" s="3"/>
      <c r="Z53" s="3"/>
    </row>
    <row r="54" ht="12.75" customHeight="1">
      <c r="A54" s="513"/>
      <c r="B54" s="513"/>
      <c r="C54" s="513"/>
      <c r="D54" s="513"/>
      <c r="E54" s="513"/>
      <c r="F54" s="513"/>
      <c r="G54" s="513"/>
      <c r="H54" s="513"/>
      <c r="I54" s="513"/>
      <c r="J54" s="513"/>
      <c r="K54" s="513"/>
      <c r="L54" s="513"/>
      <c r="M54" s="513"/>
      <c r="N54" s="513"/>
      <c r="O54" s="513"/>
      <c r="P54" s="513"/>
      <c r="Q54" s="513"/>
      <c r="R54" s="513"/>
      <c r="S54" s="513"/>
      <c r="T54" s="3"/>
      <c r="U54" s="3"/>
      <c r="V54" s="3"/>
      <c r="W54" s="3"/>
      <c r="X54" s="3"/>
      <c r="Y54" s="3"/>
      <c r="Z54" s="3"/>
    </row>
    <row r="55" ht="12.75" customHeight="1">
      <c r="A55" s="515"/>
      <c r="B55" s="513"/>
      <c r="C55" s="513"/>
      <c r="D55" s="513"/>
      <c r="E55" s="513"/>
      <c r="F55" s="513"/>
      <c r="G55" s="513"/>
      <c r="H55" s="513"/>
      <c r="I55" s="513"/>
      <c r="J55" s="513"/>
      <c r="K55" s="513"/>
      <c r="L55" s="513"/>
      <c r="M55" s="513"/>
      <c r="N55" s="513"/>
      <c r="O55" s="513"/>
      <c r="P55" s="513"/>
      <c r="Q55" s="513"/>
      <c r="R55" s="487" t="s">
        <v>450</v>
      </c>
      <c r="S55" s="513"/>
      <c r="T55" s="3"/>
      <c r="U55" s="3"/>
      <c r="V55" s="3"/>
      <c r="W55" s="3"/>
      <c r="X55" s="3"/>
      <c r="Y55" s="3"/>
      <c r="Z55" s="3"/>
    </row>
    <row r="56" ht="12.75" customHeight="1">
      <c r="A56" s="516"/>
      <c r="B56" s="517"/>
      <c r="C56" s="517"/>
      <c r="D56" s="517"/>
      <c r="E56" s="517"/>
      <c r="F56" s="517"/>
      <c r="G56" s="517"/>
      <c r="H56" s="517"/>
      <c r="I56" s="517"/>
      <c r="J56" s="517"/>
      <c r="K56" s="517"/>
      <c r="L56" s="517"/>
      <c r="M56" s="517"/>
      <c r="N56" s="517"/>
      <c r="O56" s="517"/>
      <c r="P56" s="517"/>
      <c r="Q56" s="517"/>
      <c r="R56" s="517"/>
      <c r="S56" s="517"/>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S1"/>
    <mergeCell ref="B39:R39"/>
  </mergeCells>
  <hyperlinks>
    <hyperlink display="BACK" location="'EV5.5.8-10 Cell Fixation'!A1" ref="R55"/>
  </hyperlinks>
  <printOptions/>
  <pageMargins bottom="0.3937007874015748" footer="0.0" header="0.0" left="0.3937007874015748" right="0.3937007874015748" top="0.3937007874015748"/>
  <pageSetup paperSize="9"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21" width="5.0"/>
    <col customWidth="1" min="22" max="26" width="11.43"/>
  </cols>
  <sheetData>
    <row r="1" ht="12.75" customHeight="1">
      <c r="A1" s="71" t="s">
        <v>491</v>
      </c>
      <c r="T1" s="3"/>
      <c r="U1" s="3"/>
      <c r="V1" s="3"/>
      <c r="W1" s="3"/>
      <c r="X1" s="3"/>
      <c r="Y1" s="3"/>
      <c r="Z1" s="3"/>
    </row>
    <row r="2" ht="12.75" customHeight="1">
      <c r="A2" s="491"/>
      <c r="B2" s="492"/>
      <c r="C2" s="492"/>
      <c r="D2" s="492"/>
      <c r="E2" s="492"/>
      <c r="F2" s="492"/>
      <c r="G2" s="492"/>
      <c r="H2" s="492"/>
      <c r="I2" s="492"/>
      <c r="J2" s="492"/>
      <c r="K2" s="492"/>
      <c r="L2" s="492"/>
      <c r="M2" s="492"/>
      <c r="N2" s="492"/>
      <c r="O2" s="492"/>
      <c r="P2" s="492"/>
      <c r="Q2" s="492"/>
      <c r="R2" s="492"/>
      <c r="S2" s="493"/>
      <c r="T2" s="3"/>
      <c r="U2" s="279"/>
      <c r="V2" s="3"/>
      <c r="W2" s="3"/>
      <c r="X2" s="3"/>
      <c r="Y2" s="3"/>
      <c r="Z2" s="3"/>
    </row>
    <row r="3" ht="12.75" customHeight="1">
      <c r="A3" s="494"/>
      <c r="B3" s="279" t="s">
        <v>492</v>
      </c>
      <c r="C3" s="484"/>
      <c r="D3" s="484"/>
      <c r="E3" s="484"/>
      <c r="F3" s="484"/>
      <c r="G3" s="484"/>
      <c r="H3" s="484"/>
      <c r="I3" s="484"/>
      <c r="J3" s="484"/>
      <c r="K3" s="484"/>
      <c r="L3" s="484"/>
      <c r="M3" s="484"/>
      <c r="N3" s="484"/>
      <c r="O3" s="484"/>
      <c r="P3" s="484"/>
      <c r="Q3" s="484"/>
      <c r="R3" s="484"/>
      <c r="S3" s="496"/>
      <c r="T3" s="3"/>
      <c r="U3" s="3"/>
      <c r="V3" s="3"/>
      <c r="W3" s="3"/>
      <c r="X3" s="3"/>
      <c r="Y3" s="3"/>
      <c r="Z3" s="3"/>
    </row>
    <row r="4" ht="12.75" customHeight="1">
      <c r="A4" s="484"/>
      <c r="B4" s="484" t="s">
        <v>493</v>
      </c>
      <c r="C4" s="484"/>
      <c r="D4" s="484"/>
      <c r="E4" s="484"/>
      <c r="F4" s="484"/>
      <c r="G4" s="484"/>
      <c r="H4" s="484"/>
      <c r="I4" s="484"/>
      <c r="J4" s="484"/>
      <c r="K4" s="484"/>
      <c r="L4" s="484"/>
      <c r="M4" s="484"/>
      <c r="N4" s="484"/>
      <c r="O4" s="484"/>
      <c r="P4" s="484"/>
      <c r="Q4" s="484"/>
      <c r="R4" s="484"/>
      <c r="S4" s="496"/>
      <c r="T4" s="3"/>
      <c r="U4" s="279"/>
      <c r="V4" s="3"/>
      <c r="W4" s="3"/>
      <c r="X4" s="3"/>
      <c r="Y4" s="3"/>
      <c r="Z4" s="3"/>
    </row>
    <row r="5" ht="12.75" customHeight="1">
      <c r="A5" s="494"/>
      <c r="B5" s="484" t="s">
        <v>494</v>
      </c>
      <c r="C5" s="484"/>
      <c r="D5" s="484"/>
      <c r="E5" s="484"/>
      <c r="F5" s="484"/>
      <c r="G5" s="484"/>
      <c r="H5" s="484"/>
      <c r="I5" s="484"/>
      <c r="J5" s="484"/>
      <c r="K5" s="484"/>
      <c r="L5" s="484"/>
      <c r="M5" s="484"/>
      <c r="N5" s="484"/>
      <c r="O5" s="484"/>
      <c r="P5" s="484"/>
      <c r="Q5" s="484"/>
      <c r="R5" s="484"/>
      <c r="S5" s="496"/>
      <c r="T5" s="3"/>
      <c r="U5" s="3"/>
      <c r="V5" s="3"/>
      <c r="W5" s="3"/>
      <c r="X5" s="3"/>
      <c r="Y5" s="3"/>
      <c r="Z5" s="3"/>
    </row>
    <row r="6" ht="12.75" customHeight="1">
      <c r="A6" s="494"/>
      <c r="B6" s="484"/>
      <c r="C6" s="484"/>
      <c r="D6" s="484"/>
      <c r="E6" s="484"/>
      <c r="F6" s="484"/>
      <c r="G6" s="484"/>
      <c r="H6" s="484"/>
      <c r="I6" s="484"/>
      <c r="J6" s="484"/>
      <c r="K6" s="484"/>
      <c r="L6" s="484"/>
      <c r="M6" s="484"/>
      <c r="N6" s="484"/>
      <c r="O6" s="484"/>
      <c r="P6" s="484"/>
      <c r="Q6" s="484"/>
      <c r="R6" s="484"/>
      <c r="S6" s="496"/>
      <c r="T6" s="3"/>
      <c r="U6" s="3"/>
      <c r="V6" s="3"/>
      <c r="W6" s="3"/>
      <c r="X6" s="3"/>
      <c r="Y6" s="3"/>
      <c r="Z6" s="3"/>
    </row>
    <row r="7" ht="12.75" customHeight="1">
      <c r="A7" s="494"/>
      <c r="B7" s="484" t="s">
        <v>495</v>
      </c>
      <c r="C7" s="484"/>
      <c r="D7" s="484"/>
      <c r="E7" s="484"/>
      <c r="F7" s="484"/>
      <c r="G7" s="484"/>
      <c r="H7" s="484"/>
      <c r="I7" s="484"/>
      <c r="J7" s="484"/>
      <c r="K7" s="484"/>
      <c r="L7" s="484"/>
      <c r="M7" s="484"/>
      <c r="N7" s="484"/>
      <c r="O7" s="484"/>
      <c r="P7" s="484"/>
      <c r="Q7" s="484"/>
      <c r="R7" s="484"/>
      <c r="S7" s="496"/>
      <c r="T7" s="3"/>
      <c r="U7" s="3"/>
      <c r="V7" s="3"/>
      <c r="W7" s="3"/>
      <c r="X7" s="3"/>
      <c r="Y7" s="3"/>
      <c r="Z7" s="3"/>
    </row>
    <row r="8" ht="12.75" customHeight="1">
      <c r="A8" s="494"/>
      <c r="B8" s="484"/>
      <c r="C8" s="484"/>
      <c r="D8" s="484"/>
      <c r="E8" s="484"/>
      <c r="F8" s="484"/>
      <c r="G8" s="484"/>
      <c r="H8" s="484"/>
      <c r="I8" s="484"/>
      <c r="J8" s="484"/>
      <c r="K8" s="484"/>
      <c r="L8" s="484"/>
      <c r="M8" s="484"/>
      <c r="N8" s="484"/>
      <c r="O8" s="484"/>
      <c r="P8" s="484"/>
      <c r="Q8" s="484"/>
      <c r="R8" s="484"/>
      <c r="S8" s="496"/>
      <c r="T8" s="3"/>
      <c r="U8" s="3"/>
      <c r="V8" s="3"/>
      <c r="W8" s="3"/>
      <c r="X8" s="3"/>
      <c r="Y8" s="3"/>
      <c r="Z8" s="3"/>
    </row>
    <row r="9" ht="12.75" customHeight="1">
      <c r="A9" s="494"/>
      <c r="B9" s="484"/>
      <c r="C9" s="484"/>
      <c r="D9" s="484"/>
      <c r="E9" s="484"/>
      <c r="F9" s="484"/>
      <c r="G9" s="484"/>
      <c r="H9" s="484"/>
      <c r="I9" s="484"/>
      <c r="J9" s="484"/>
      <c r="K9" s="484"/>
      <c r="L9" s="484"/>
      <c r="M9" s="484"/>
      <c r="N9" s="484"/>
      <c r="O9" s="484"/>
      <c r="P9" s="484"/>
      <c r="Q9" s="484"/>
      <c r="R9" s="484"/>
      <c r="S9" s="496"/>
      <c r="T9" s="3"/>
      <c r="U9" s="3"/>
      <c r="V9" s="3"/>
      <c r="W9" s="3"/>
      <c r="X9" s="3"/>
      <c r="Y9" s="3"/>
      <c r="Z9" s="3"/>
    </row>
    <row r="10" ht="12.75" customHeight="1">
      <c r="A10" s="494"/>
      <c r="B10" s="484"/>
      <c r="C10" s="484"/>
      <c r="D10" s="484"/>
      <c r="E10" s="484"/>
      <c r="F10" s="484"/>
      <c r="G10" s="484"/>
      <c r="H10" s="484"/>
      <c r="I10" s="484"/>
      <c r="J10" s="484"/>
      <c r="K10" s="484"/>
      <c r="L10" s="484"/>
      <c r="M10" s="484"/>
      <c r="N10" s="484"/>
      <c r="O10" s="484"/>
      <c r="P10" s="484"/>
      <c r="Q10" s="484"/>
      <c r="R10" s="484"/>
      <c r="S10" s="496"/>
      <c r="T10" s="3"/>
      <c r="U10" s="3"/>
      <c r="V10" s="3"/>
      <c r="W10" s="3"/>
      <c r="X10" s="3"/>
      <c r="Y10" s="3"/>
      <c r="Z10" s="3"/>
    </row>
    <row r="11" ht="12.75" customHeight="1">
      <c r="A11" s="494"/>
      <c r="B11" s="484"/>
      <c r="C11" s="484"/>
      <c r="D11" s="484"/>
      <c r="E11" s="484"/>
      <c r="F11" s="484"/>
      <c r="G11" s="484"/>
      <c r="H11" s="484"/>
      <c r="I11" s="484"/>
      <c r="J11" s="484"/>
      <c r="K11" s="484"/>
      <c r="L11" s="484"/>
      <c r="M11" s="484"/>
      <c r="N11" s="484"/>
      <c r="O11" s="484"/>
      <c r="P11" s="484"/>
      <c r="Q11" s="484"/>
      <c r="R11" s="484"/>
      <c r="S11" s="496"/>
      <c r="T11" s="3"/>
      <c r="U11" s="3"/>
      <c r="V11" s="3"/>
      <c r="W11" s="3"/>
      <c r="X11" s="3"/>
      <c r="Y11" s="3"/>
      <c r="Z11" s="3"/>
    </row>
    <row r="12" ht="12.75" customHeight="1">
      <c r="A12" s="494"/>
      <c r="B12" s="279"/>
      <c r="C12" s="484"/>
      <c r="D12" s="484"/>
      <c r="E12" s="484"/>
      <c r="F12" s="484"/>
      <c r="G12" s="484"/>
      <c r="H12" s="484"/>
      <c r="I12" s="484"/>
      <c r="J12" s="484"/>
      <c r="K12" s="484"/>
      <c r="L12" s="484"/>
      <c r="M12" s="484"/>
      <c r="N12" s="484"/>
      <c r="O12" s="484"/>
      <c r="P12" s="484"/>
      <c r="Q12" s="484"/>
      <c r="R12" s="484"/>
      <c r="S12" s="496"/>
      <c r="T12" s="3"/>
      <c r="U12" s="3"/>
      <c r="V12" s="3"/>
      <c r="W12" s="3"/>
      <c r="X12" s="3"/>
      <c r="Y12" s="3"/>
      <c r="Z12" s="3"/>
    </row>
    <row r="13" ht="12.75" customHeight="1">
      <c r="A13" s="494"/>
      <c r="B13" s="484"/>
      <c r="C13" s="484"/>
      <c r="D13" s="484"/>
      <c r="E13" s="484"/>
      <c r="F13" s="484"/>
      <c r="G13" s="484"/>
      <c r="H13" s="484"/>
      <c r="I13" s="484"/>
      <c r="J13" s="484"/>
      <c r="K13" s="484"/>
      <c r="L13" s="484"/>
      <c r="M13" s="484"/>
      <c r="N13" s="484"/>
      <c r="O13" s="484"/>
      <c r="P13" s="484"/>
      <c r="Q13" s="484"/>
      <c r="R13" s="484"/>
      <c r="S13" s="496"/>
      <c r="T13" s="3"/>
      <c r="U13" s="3"/>
      <c r="V13" s="3"/>
      <c r="W13" s="3"/>
      <c r="X13" s="3"/>
      <c r="Y13" s="3"/>
      <c r="Z13" s="3"/>
    </row>
    <row r="14" ht="12.75" customHeight="1">
      <c r="A14" s="494"/>
      <c r="B14" s="484"/>
      <c r="C14" s="484"/>
      <c r="D14" s="484"/>
      <c r="E14" s="484"/>
      <c r="F14" s="484"/>
      <c r="G14" s="484"/>
      <c r="H14" s="484"/>
      <c r="I14" s="484"/>
      <c r="J14" s="484"/>
      <c r="K14" s="484"/>
      <c r="L14" s="484"/>
      <c r="M14" s="484"/>
      <c r="N14" s="484"/>
      <c r="O14" s="484"/>
      <c r="P14" s="484"/>
      <c r="Q14" s="484"/>
      <c r="R14" s="484"/>
      <c r="S14" s="496"/>
      <c r="T14" s="3"/>
      <c r="U14" s="3"/>
      <c r="V14" s="3"/>
      <c r="W14" s="3"/>
      <c r="X14" s="3"/>
      <c r="Y14" s="3"/>
      <c r="Z14" s="3"/>
    </row>
    <row r="15" ht="12.75" customHeight="1">
      <c r="A15" s="494"/>
      <c r="B15" s="279"/>
      <c r="C15" s="484"/>
      <c r="D15" s="484"/>
      <c r="E15" s="484"/>
      <c r="F15" s="484"/>
      <c r="G15" s="484"/>
      <c r="H15" s="484"/>
      <c r="I15" s="484"/>
      <c r="J15" s="484"/>
      <c r="K15" s="484"/>
      <c r="L15" s="484"/>
      <c r="M15" s="484"/>
      <c r="N15" s="484"/>
      <c r="O15" s="484"/>
      <c r="P15" s="484"/>
      <c r="Q15" s="484"/>
      <c r="R15" s="484"/>
      <c r="S15" s="496"/>
      <c r="T15" s="3"/>
      <c r="U15" s="3"/>
      <c r="V15" s="3"/>
      <c r="W15" s="3"/>
      <c r="X15" s="3"/>
      <c r="Y15" s="3"/>
      <c r="Z15" s="3"/>
    </row>
    <row r="16" ht="12.75" customHeight="1">
      <c r="A16" s="494"/>
      <c r="B16" s="279"/>
      <c r="C16" s="484"/>
      <c r="D16" s="484"/>
      <c r="E16" s="484"/>
      <c r="F16" s="484"/>
      <c r="G16" s="484"/>
      <c r="H16" s="484"/>
      <c r="I16" s="484"/>
      <c r="J16" s="484"/>
      <c r="K16" s="484"/>
      <c r="L16" s="484"/>
      <c r="M16" s="484"/>
      <c r="N16" s="484"/>
      <c r="O16" s="484"/>
      <c r="P16" s="484"/>
      <c r="Q16" s="484"/>
      <c r="R16" s="484"/>
      <c r="S16" s="496"/>
      <c r="T16" s="3"/>
      <c r="U16" s="3"/>
      <c r="V16" s="3"/>
      <c r="W16" s="3"/>
      <c r="X16" s="3"/>
      <c r="Y16" s="3"/>
      <c r="Z16" s="3"/>
    </row>
    <row r="17" ht="12.75" customHeight="1">
      <c r="A17" s="494"/>
      <c r="B17" s="279"/>
      <c r="C17" s="484"/>
      <c r="D17" s="484"/>
      <c r="E17" s="484"/>
      <c r="F17" s="484"/>
      <c r="G17" s="484"/>
      <c r="H17" s="484"/>
      <c r="I17" s="484"/>
      <c r="J17" s="484"/>
      <c r="K17" s="484"/>
      <c r="L17" s="484"/>
      <c r="M17" s="484"/>
      <c r="N17" s="484"/>
      <c r="O17" s="484"/>
      <c r="P17" s="484"/>
      <c r="Q17" s="484"/>
      <c r="R17" s="484"/>
      <c r="S17" s="496"/>
      <c r="T17" s="3"/>
      <c r="U17" s="3"/>
      <c r="V17" s="3"/>
      <c r="W17" s="3"/>
      <c r="X17" s="3"/>
      <c r="Y17" s="3"/>
      <c r="Z17" s="3"/>
    </row>
    <row r="18" ht="12.75" customHeight="1">
      <c r="A18" s="494"/>
      <c r="B18" s="484"/>
      <c r="C18" s="484"/>
      <c r="D18" s="484"/>
      <c r="E18" s="484"/>
      <c r="F18" s="484"/>
      <c r="G18" s="484"/>
      <c r="H18" s="484"/>
      <c r="I18" s="484"/>
      <c r="J18" s="484"/>
      <c r="K18" s="484"/>
      <c r="L18" s="484"/>
      <c r="M18" s="484"/>
      <c r="N18" s="484"/>
      <c r="O18" s="484"/>
      <c r="P18" s="484"/>
      <c r="Q18" s="484"/>
      <c r="R18" s="484"/>
      <c r="S18" s="496"/>
      <c r="T18" s="3"/>
      <c r="U18" s="3"/>
      <c r="V18" s="3"/>
      <c r="W18" s="3"/>
      <c r="X18" s="3"/>
      <c r="Y18" s="3"/>
      <c r="Z18" s="3"/>
    </row>
    <row r="19" ht="12.75" customHeight="1">
      <c r="A19" s="494"/>
      <c r="B19" s="484"/>
      <c r="C19" s="484"/>
      <c r="D19" s="484"/>
      <c r="E19" s="484"/>
      <c r="F19" s="484"/>
      <c r="G19" s="484"/>
      <c r="H19" s="484"/>
      <c r="I19" s="484"/>
      <c r="J19" s="484"/>
      <c r="K19" s="484"/>
      <c r="L19" s="484"/>
      <c r="M19" s="484"/>
      <c r="N19" s="484"/>
      <c r="O19" s="484"/>
      <c r="P19" s="484"/>
      <c r="Q19" s="484"/>
      <c r="R19" s="484"/>
      <c r="S19" s="496"/>
      <c r="T19" s="3"/>
      <c r="U19" s="3"/>
      <c r="V19" s="3"/>
      <c r="W19" s="3"/>
      <c r="X19" s="3"/>
      <c r="Y19" s="3"/>
      <c r="Z19" s="3"/>
    </row>
    <row r="20" ht="12.75" customHeight="1">
      <c r="A20" s="494"/>
      <c r="B20" s="484"/>
      <c r="C20" s="484"/>
      <c r="D20" s="484"/>
      <c r="E20" s="484"/>
      <c r="F20" s="484"/>
      <c r="G20" s="484"/>
      <c r="H20" s="484"/>
      <c r="I20" s="484"/>
      <c r="J20" s="484"/>
      <c r="K20" s="484"/>
      <c r="L20" s="484"/>
      <c r="M20" s="484"/>
      <c r="N20" s="484"/>
      <c r="O20" s="484"/>
      <c r="P20" s="484"/>
      <c r="Q20" s="484"/>
      <c r="R20" s="484"/>
      <c r="S20" s="496"/>
      <c r="T20" s="3"/>
      <c r="U20" s="3"/>
      <c r="V20" s="3"/>
      <c r="W20" s="3"/>
      <c r="X20" s="3"/>
      <c r="Y20" s="3"/>
      <c r="Z20" s="3"/>
    </row>
    <row r="21" ht="12.75" customHeight="1">
      <c r="A21" s="494"/>
      <c r="B21" s="279"/>
      <c r="C21" s="484"/>
      <c r="D21" s="484"/>
      <c r="E21" s="484"/>
      <c r="F21" s="484"/>
      <c r="G21" s="484"/>
      <c r="H21" s="484"/>
      <c r="I21" s="484"/>
      <c r="J21" s="484"/>
      <c r="K21" s="484"/>
      <c r="L21" s="484"/>
      <c r="M21" s="484"/>
      <c r="N21" s="484"/>
      <c r="O21" s="484"/>
      <c r="P21" s="484"/>
      <c r="Q21" s="484"/>
      <c r="R21" s="484"/>
      <c r="S21" s="496"/>
      <c r="T21" s="3"/>
      <c r="U21" s="3"/>
      <c r="V21" s="3"/>
      <c r="W21" s="3"/>
      <c r="X21" s="3"/>
      <c r="Y21" s="3"/>
      <c r="Z21" s="3"/>
    </row>
    <row r="22" ht="12.75" customHeight="1">
      <c r="A22" s="494"/>
      <c r="B22" s="484"/>
      <c r="C22" s="484"/>
      <c r="D22" s="484"/>
      <c r="E22" s="484"/>
      <c r="F22" s="484"/>
      <c r="G22" s="484"/>
      <c r="H22" s="484"/>
      <c r="I22" s="484"/>
      <c r="J22" s="484"/>
      <c r="K22" s="484"/>
      <c r="L22" s="484"/>
      <c r="M22" s="484"/>
      <c r="N22" s="484"/>
      <c r="O22" s="484"/>
      <c r="P22" s="484"/>
      <c r="Q22" s="484"/>
      <c r="R22" s="484"/>
      <c r="S22" s="496"/>
      <c r="T22" s="3"/>
      <c r="U22" s="3"/>
      <c r="V22" s="3"/>
      <c r="W22" s="3"/>
      <c r="X22" s="3"/>
      <c r="Y22" s="3"/>
      <c r="Z22" s="3"/>
    </row>
    <row r="23" ht="12.75" customHeight="1">
      <c r="A23" s="279"/>
      <c r="B23" s="279"/>
      <c r="C23" s="484"/>
      <c r="D23" s="484"/>
      <c r="E23" s="484"/>
      <c r="F23" s="484"/>
      <c r="G23" s="484"/>
      <c r="H23" s="484"/>
      <c r="I23" s="484"/>
      <c r="J23" s="484"/>
      <c r="K23" s="484"/>
      <c r="L23" s="484"/>
      <c r="M23" s="484"/>
      <c r="N23" s="484"/>
      <c r="O23" s="484"/>
      <c r="P23" s="484"/>
      <c r="Q23" s="484"/>
      <c r="R23" s="484"/>
      <c r="S23" s="496"/>
      <c r="T23" s="3"/>
      <c r="U23" s="3"/>
      <c r="V23" s="3"/>
      <c r="W23" s="3"/>
      <c r="X23" s="3"/>
      <c r="Y23" s="3"/>
      <c r="Z23" s="3"/>
    </row>
    <row r="24" ht="12.75" customHeight="1">
      <c r="A24" s="279"/>
      <c r="B24" s="495" t="s">
        <v>496</v>
      </c>
      <c r="C24" s="484"/>
      <c r="D24" s="484"/>
      <c r="E24" s="484"/>
      <c r="F24" s="484"/>
      <c r="G24" s="484"/>
      <c r="H24" s="484"/>
      <c r="I24" s="484"/>
      <c r="J24" s="484"/>
      <c r="K24" s="484"/>
      <c r="L24" s="484"/>
      <c r="M24" s="484"/>
      <c r="N24" s="484"/>
      <c r="O24" s="484"/>
      <c r="P24" s="484"/>
      <c r="Q24" s="484"/>
      <c r="R24" s="484"/>
      <c r="S24" s="496"/>
      <c r="T24" s="3"/>
      <c r="U24" s="3"/>
      <c r="V24" s="3"/>
      <c r="W24" s="3"/>
      <c r="X24" s="3"/>
      <c r="Y24" s="3"/>
      <c r="Z24" s="3"/>
    </row>
    <row r="25" ht="12.75" customHeight="1">
      <c r="A25" s="279"/>
      <c r="B25" s="279" t="s">
        <v>497</v>
      </c>
      <c r="C25" s="279"/>
      <c r="D25" s="279"/>
      <c r="E25" s="279"/>
      <c r="F25" s="279"/>
      <c r="G25" s="279"/>
      <c r="H25" s="279"/>
      <c r="I25" s="279"/>
      <c r="J25" s="279"/>
      <c r="K25" s="279"/>
      <c r="L25" s="279"/>
      <c r="M25" s="279"/>
      <c r="N25" s="279"/>
      <c r="O25" s="279"/>
      <c r="P25" s="279"/>
      <c r="Q25" s="279"/>
      <c r="R25" s="279"/>
      <c r="S25" s="280"/>
      <c r="T25" s="3"/>
      <c r="U25" s="3"/>
      <c r="V25" s="3"/>
      <c r="W25" s="3"/>
      <c r="X25" s="3"/>
      <c r="Y25" s="3"/>
      <c r="Z25" s="3"/>
    </row>
    <row r="26" ht="12.75" customHeight="1">
      <c r="A26" s="279"/>
      <c r="B26" s="279" t="s">
        <v>498</v>
      </c>
      <c r="C26" s="279"/>
      <c r="D26" s="279"/>
      <c r="E26" s="279"/>
      <c r="F26" s="279"/>
      <c r="G26" s="279"/>
      <c r="H26" s="279"/>
      <c r="I26" s="279"/>
      <c r="J26" s="279"/>
      <c r="K26" s="279"/>
      <c r="L26" s="279"/>
      <c r="M26" s="279"/>
      <c r="N26" s="279"/>
      <c r="O26" s="279"/>
      <c r="P26" s="279"/>
      <c r="Q26" s="279"/>
      <c r="R26" s="279"/>
      <c r="S26" s="280"/>
      <c r="T26" s="3"/>
      <c r="U26" s="3"/>
      <c r="V26" s="3"/>
      <c r="W26" s="3"/>
      <c r="X26" s="3"/>
      <c r="Y26" s="3"/>
      <c r="Z26" s="3"/>
    </row>
    <row r="27" ht="12.75" customHeight="1">
      <c r="A27" s="279"/>
      <c r="B27" s="279" t="s">
        <v>499</v>
      </c>
      <c r="C27" s="279"/>
      <c r="D27" s="279"/>
      <c r="E27" s="279"/>
      <c r="F27" s="279"/>
      <c r="G27" s="279"/>
      <c r="H27" s="279"/>
      <c r="I27" s="279"/>
      <c r="J27" s="279"/>
      <c r="K27" s="279"/>
      <c r="L27" s="279"/>
      <c r="M27" s="279"/>
      <c r="N27" s="279"/>
      <c r="O27" s="279"/>
      <c r="P27" s="279"/>
      <c r="Q27" s="279"/>
      <c r="R27" s="279"/>
      <c r="S27" s="280"/>
      <c r="T27" s="3"/>
      <c r="U27" s="3"/>
      <c r="V27" s="3"/>
      <c r="W27" s="3"/>
      <c r="X27" s="3"/>
      <c r="Y27" s="3"/>
      <c r="Z27" s="3"/>
    </row>
    <row r="28" ht="12.75" customHeight="1">
      <c r="A28" s="279"/>
      <c r="B28" s="279" t="s">
        <v>500</v>
      </c>
      <c r="C28" s="279"/>
      <c r="D28" s="279"/>
      <c r="E28" s="279"/>
      <c r="F28" s="279"/>
      <c r="G28" s="279"/>
      <c r="H28" s="279"/>
      <c r="I28" s="279"/>
      <c r="J28" s="279"/>
      <c r="K28" s="279"/>
      <c r="L28" s="279"/>
      <c r="M28" s="279"/>
      <c r="N28" s="279"/>
      <c r="O28" s="279"/>
      <c r="P28" s="279"/>
      <c r="Q28" s="279"/>
      <c r="R28" s="279"/>
      <c r="S28" s="280"/>
      <c r="T28" s="3"/>
      <c r="U28" s="3"/>
      <c r="V28" s="3"/>
      <c r="W28" s="3"/>
      <c r="X28" s="3"/>
      <c r="Y28" s="3"/>
      <c r="Z28" s="3"/>
    </row>
    <row r="29" ht="12.75" customHeight="1">
      <c r="A29" s="279"/>
      <c r="B29" s="279"/>
      <c r="C29" s="279"/>
      <c r="D29" s="279"/>
      <c r="E29" s="279"/>
      <c r="F29" s="279"/>
      <c r="G29" s="279"/>
      <c r="H29" s="279"/>
      <c r="I29" s="279"/>
      <c r="J29" s="279"/>
      <c r="K29" s="279"/>
      <c r="L29" s="279"/>
      <c r="M29" s="279"/>
      <c r="N29" s="279"/>
      <c r="O29" s="279"/>
      <c r="P29" s="279"/>
      <c r="Q29" s="279"/>
      <c r="R29" s="279"/>
      <c r="S29" s="280"/>
      <c r="T29" s="3"/>
      <c r="U29" s="3"/>
      <c r="V29" s="3"/>
      <c r="W29" s="3"/>
      <c r="X29" s="3"/>
      <c r="Y29" s="3"/>
      <c r="Z29" s="3"/>
    </row>
    <row r="30" ht="12.75" customHeight="1">
      <c r="A30" s="279"/>
      <c r="B30" s="495" t="s">
        <v>501</v>
      </c>
      <c r="C30" s="279"/>
      <c r="D30" s="279"/>
      <c r="E30" s="279"/>
      <c r="F30" s="279"/>
      <c r="G30" s="279"/>
      <c r="H30" s="279"/>
      <c r="I30" s="279"/>
      <c r="J30" s="279"/>
      <c r="K30" s="279"/>
      <c r="L30" s="279"/>
      <c r="M30" s="279"/>
      <c r="N30" s="279"/>
      <c r="O30" s="279"/>
      <c r="P30" s="279"/>
      <c r="Q30" s="279"/>
      <c r="R30" s="279"/>
      <c r="S30" s="280"/>
      <c r="T30" s="3"/>
      <c r="U30" s="3"/>
      <c r="V30" s="3"/>
      <c r="W30" s="3"/>
      <c r="X30" s="3"/>
      <c r="Y30" s="3"/>
      <c r="Z30" s="3"/>
    </row>
    <row r="31" ht="12.75" customHeight="1">
      <c r="A31" s="494"/>
      <c r="B31" s="484" t="s">
        <v>502</v>
      </c>
      <c r="C31" s="501"/>
      <c r="D31" s="501"/>
      <c r="E31" s="501"/>
      <c r="F31" s="501"/>
      <c r="G31" s="501"/>
      <c r="H31" s="501"/>
      <c r="I31" s="501"/>
      <c r="J31" s="501"/>
      <c r="K31" s="501"/>
      <c r="L31" s="501"/>
      <c r="M31" s="501"/>
      <c r="N31" s="501"/>
      <c r="O31" s="501"/>
      <c r="P31" s="484"/>
      <c r="Q31" s="484"/>
      <c r="R31" s="484"/>
      <c r="S31" s="496"/>
      <c r="T31" s="3"/>
      <c r="U31" s="3"/>
      <c r="V31" s="3"/>
      <c r="W31" s="3"/>
      <c r="X31" s="3"/>
      <c r="Y31" s="3"/>
      <c r="Z31" s="3"/>
    </row>
    <row r="32" ht="12.75" customHeight="1">
      <c r="A32" s="494"/>
      <c r="B32" s="484" t="s">
        <v>503</v>
      </c>
      <c r="C32" s="484"/>
      <c r="D32" s="484"/>
      <c r="E32" s="484"/>
      <c r="F32" s="484"/>
      <c r="G32" s="484"/>
      <c r="H32" s="484"/>
      <c r="I32" s="484"/>
      <c r="J32" s="484"/>
      <c r="K32" s="484"/>
      <c r="L32" s="484"/>
      <c r="M32" s="484"/>
      <c r="N32" s="484"/>
      <c r="O32" s="484"/>
      <c r="P32" s="484"/>
      <c r="Q32" s="484"/>
      <c r="R32" s="484"/>
      <c r="S32" s="496"/>
      <c r="T32" s="3"/>
      <c r="U32" s="3"/>
      <c r="V32" s="3"/>
      <c r="W32" s="3"/>
      <c r="X32" s="3"/>
      <c r="Y32" s="3"/>
      <c r="Z32" s="3"/>
    </row>
    <row r="33" ht="12.75" customHeight="1">
      <c r="A33" s="494"/>
      <c r="B33" s="499" t="s">
        <v>504</v>
      </c>
      <c r="C33" s="484"/>
      <c r="D33" s="484"/>
      <c r="E33" s="484"/>
      <c r="F33" s="484"/>
      <c r="G33" s="484"/>
      <c r="H33" s="484"/>
      <c r="I33" s="484"/>
      <c r="J33" s="484"/>
      <c r="K33" s="484"/>
      <c r="L33" s="484"/>
      <c r="M33" s="484"/>
      <c r="N33" s="484"/>
      <c r="O33" s="484"/>
      <c r="P33" s="484"/>
      <c r="Q33" s="484"/>
      <c r="R33" s="484"/>
      <c r="S33" s="496"/>
      <c r="T33" s="3"/>
      <c r="U33" s="3"/>
      <c r="V33" s="3"/>
      <c r="W33" s="3"/>
      <c r="X33" s="3"/>
      <c r="Y33" s="3"/>
      <c r="Z33" s="3"/>
    </row>
    <row r="34" ht="12.75" customHeight="1">
      <c r="A34" s="494"/>
      <c r="B34" s="500" t="s">
        <v>505</v>
      </c>
      <c r="C34" s="484"/>
      <c r="D34" s="484"/>
      <c r="E34" s="484"/>
      <c r="F34" s="484"/>
      <c r="G34" s="484"/>
      <c r="H34" s="484"/>
      <c r="I34" s="484"/>
      <c r="J34" s="484"/>
      <c r="K34" s="484"/>
      <c r="L34" s="484"/>
      <c r="M34" s="484"/>
      <c r="N34" s="484"/>
      <c r="O34" s="484"/>
      <c r="P34" s="484"/>
      <c r="Q34" s="484"/>
      <c r="R34" s="484"/>
      <c r="S34" s="496"/>
      <c r="T34" s="3"/>
      <c r="U34" s="3"/>
      <c r="V34" s="3"/>
      <c r="W34" s="3"/>
      <c r="X34" s="3"/>
      <c r="Y34" s="3"/>
      <c r="Z34" s="3"/>
    </row>
    <row r="35" ht="12.75" customHeight="1">
      <c r="A35" s="279"/>
      <c r="B35" s="279" t="s">
        <v>506</v>
      </c>
      <c r="C35" s="484"/>
      <c r="D35" s="484"/>
      <c r="E35" s="484"/>
      <c r="F35" s="484"/>
      <c r="G35" s="484"/>
      <c r="H35" s="484"/>
      <c r="I35" s="484"/>
      <c r="J35" s="484"/>
      <c r="K35" s="484"/>
      <c r="L35" s="484"/>
      <c r="M35" s="484"/>
      <c r="N35" s="484"/>
      <c r="O35" s="484"/>
      <c r="P35" s="484"/>
      <c r="Q35" s="484"/>
      <c r="R35" s="484"/>
      <c r="S35" s="496"/>
      <c r="T35" s="3"/>
      <c r="U35" s="3"/>
      <c r="V35" s="3"/>
      <c r="W35" s="3"/>
      <c r="X35" s="3"/>
      <c r="Y35" s="3"/>
      <c r="Z35" s="3"/>
    </row>
    <row r="36" ht="12.75" customHeight="1">
      <c r="A36" s="494"/>
      <c r="B36" s="279"/>
      <c r="C36" s="484"/>
      <c r="D36" s="484"/>
      <c r="E36" s="484"/>
      <c r="F36" s="484"/>
      <c r="G36" s="484"/>
      <c r="H36" s="484"/>
      <c r="I36" s="484"/>
      <c r="J36" s="484"/>
      <c r="K36" s="484"/>
      <c r="L36" s="484"/>
      <c r="M36" s="484"/>
      <c r="N36" s="484"/>
      <c r="O36" s="484"/>
      <c r="P36" s="484"/>
      <c r="Q36" s="484"/>
      <c r="R36" s="484"/>
      <c r="S36" s="496"/>
      <c r="T36" s="3"/>
      <c r="U36" s="3"/>
      <c r="V36" s="3"/>
      <c r="W36" s="3"/>
      <c r="X36" s="3"/>
      <c r="Y36" s="3"/>
      <c r="Z36" s="3"/>
    </row>
    <row r="37" ht="12.75" customHeight="1">
      <c r="A37" s="494"/>
      <c r="B37" s="495" t="s">
        <v>507</v>
      </c>
      <c r="C37" s="484"/>
      <c r="D37" s="484"/>
      <c r="E37" s="484"/>
      <c r="F37" s="484"/>
      <c r="G37" s="484"/>
      <c r="H37" s="484"/>
      <c r="I37" s="484"/>
      <c r="J37" s="484"/>
      <c r="K37" s="484"/>
      <c r="L37" s="484"/>
      <c r="M37" s="484"/>
      <c r="N37" s="484"/>
      <c r="O37" s="484"/>
      <c r="P37" s="484"/>
      <c r="Q37" s="484"/>
      <c r="R37" s="484"/>
      <c r="S37" s="496"/>
      <c r="T37" s="3"/>
      <c r="U37" s="3"/>
      <c r="V37" s="3"/>
      <c r="W37" s="3"/>
      <c r="X37" s="3"/>
      <c r="Y37" s="3"/>
      <c r="Z37" s="3"/>
    </row>
    <row r="38" ht="12.75" customHeight="1">
      <c r="A38" s="494"/>
      <c r="B38" s="484" t="s">
        <v>508</v>
      </c>
      <c r="C38" s="484"/>
      <c r="D38" s="484"/>
      <c r="E38" s="484"/>
      <c r="F38" s="484"/>
      <c r="G38" s="484"/>
      <c r="H38" s="484"/>
      <c r="I38" s="484"/>
      <c r="J38" s="484"/>
      <c r="K38" s="484"/>
      <c r="L38" s="484"/>
      <c r="M38" s="484"/>
      <c r="N38" s="484"/>
      <c r="O38" s="484"/>
      <c r="P38" s="484"/>
      <c r="Q38" s="484"/>
      <c r="R38" s="484"/>
      <c r="S38" s="496"/>
      <c r="T38" s="3"/>
      <c r="U38" s="3"/>
      <c r="V38" s="3"/>
      <c r="W38" s="3"/>
      <c r="X38" s="3"/>
      <c r="Y38" s="3"/>
      <c r="Z38" s="3"/>
    </row>
    <row r="39" ht="12.75" customHeight="1">
      <c r="A39" s="521"/>
      <c r="B39" s="279" t="s">
        <v>509</v>
      </c>
      <c r="C39" s="279"/>
      <c r="D39" s="279"/>
      <c r="E39" s="279"/>
      <c r="F39" s="279"/>
      <c r="G39" s="279"/>
      <c r="H39" s="279"/>
      <c r="I39" s="279"/>
      <c r="J39" s="279"/>
      <c r="K39" s="279"/>
      <c r="L39" s="279"/>
      <c r="M39" s="279"/>
      <c r="N39" s="279"/>
      <c r="O39" s="279"/>
      <c r="P39" s="279"/>
      <c r="Q39" s="279"/>
      <c r="R39" s="279"/>
      <c r="S39" s="496"/>
      <c r="T39" s="3"/>
      <c r="U39" s="3"/>
      <c r="V39" s="3"/>
      <c r="W39" s="3"/>
      <c r="X39" s="3"/>
      <c r="Y39" s="3"/>
      <c r="Z39" s="3"/>
    </row>
    <row r="40" ht="12.75" customHeight="1">
      <c r="A40" s="494"/>
      <c r="B40" s="484" t="s">
        <v>510</v>
      </c>
      <c r="C40" s="484"/>
      <c r="D40" s="484"/>
      <c r="E40" s="484"/>
      <c r="F40" s="484"/>
      <c r="G40" s="484"/>
      <c r="H40" s="484"/>
      <c r="I40" s="484"/>
      <c r="J40" s="484"/>
      <c r="K40" s="484"/>
      <c r="L40" s="484"/>
      <c r="M40" s="484"/>
      <c r="N40" s="484"/>
      <c r="O40" s="484"/>
      <c r="P40" s="484"/>
      <c r="Q40" s="484"/>
      <c r="R40" s="484"/>
      <c r="S40" s="496"/>
      <c r="T40" s="3"/>
      <c r="U40" s="3"/>
      <c r="V40" s="3"/>
      <c r="W40" s="3"/>
      <c r="X40" s="3"/>
      <c r="Y40" s="3"/>
      <c r="Z40" s="3"/>
    </row>
    <row r="41" ht="12.75" customHeight="1">
      <c r="A41" s="494"/>
      <c r="B41" s="484" t="s">
        <v>511</v>
      </c>
      <c r="C41" s="484"/>
      <c r="D41" s="484"/>
      <c r="E41" s="484"/>
      <c r="F41" s="484"/>
      <c r="G41" s="484"/>
      <c r="H41" s="484"/>
      <c r="I41" s="484"/>
      <c r="J41" s="484"/>
      <c r="K41" s="484"/>
      <c r="L41" s="484"/>
      <c r="M41" s="484"/>
      <c r="N41" s="484"/>
      <c r="O41" s="484"/>
      <c r="P41" s="484"/>
      <c r="Q41" s="484"/>
      <c r="R41" s="484"/>
      <c r="S41" s="496"/>
      <c r="T41" s="3"/>
      <c r="U41" s="3"/>
      <c r="V41" s="3"/>
      <c r="W41" s="3"/>
      <c r="X41" s="3"/>
      <c r="Y41" s="3"/>
      <c r="Z41" s="3"/>
    </row>
    <row r="42" ht="12.75" customHeight="1">
      <c r="A42" s="494"/>
      <c r="B42" s="484"/>
      <c r="C42" s="484"/>
      <c r="D42" s="484"/>
      <c r="E42" s="484"/>
      <c r="F42" s="484"/>
      <c r="G42" s="484"/>
      <c r="H42" s="484"/>
      <c r="I42" s="484"/>
      <c r="J42" s="484"/>
      <c r="K42" s="484"/>
      <c r="L42" s="484"/>
      <c r="M42" s="484"/>
      <c r="N42" s="484"/>
      <c r="O42" s="484"/>
      <c r="P42" s="484"/>
      <c r="Q42" s="484"/>
      <c r="R42" s="484"/>
      <c r="S42" s="496"/>
      <c r="T42" s="3"/>
      <c r="U42" s="3"/>
      <c r="V42" s="3"/>
      <c r="W42" s="3"/>
      <c r="X42" s="3"/>
      <c r="Y42" s="3"/>
      <c r="Z42" s="3"/>
    </row>
    <row r="43" ht="12.75" customHeight="1">
      <c r="A43" s="494"/>
      <c r="B43" s="484"/>
      <c r="C43" s="484"/>
      <c r="D43" s="484"/>
      <c r="E43" s="484"/>
      <c r="F43" s="484"/>
      <c r="G43" s="484"/>
      <c r="H43" s="484"/>
      <c r="I43" s="484"/>
      <c r="J43" s="484"/>
      <c r="K43" s="484"/>
      <c r="L43" s="484"/>
      <c r="M43" s="484"/>
      <c r="N43" s="484"/>
      <c r="O43" s="484"/>
      <c r="P43" s="484"/>
      <c r="Q43" s="484"/>
      <c r="R43" s="484"/>
      <c r="S43" s="496"/>
      <c r="T43" s="3"/>
      <c r="U43" s="3"/>
      <c r="V43" s="3"/>
      <c r="W43" s="3"/>
      <c r="X43" s="3"/>
      <c r="Y43" s="3"/>
      <c r="Z43" s="3"/>
    </row>
    <row r="44" ht="12.75" customHeight="1">
      <c r="A44" s="494"/>
      <c r="B44" s="484"/>
      <c r="C44" s="484"/>
      <c r="D44" s="484"/>
      <c r="E44" s="484"/>
      <c r="F44" s="484"/>
      <c r="G44" s="484"/>
      <c r="H44" s="484"/>
      <c r="I44" s="484"/>
      <c r="J44" s="484"/>
      <c r="K44" s="484"/>
      <c r="L44" s="484"/>
      <c r="M44" s="484"/>
      <c r="N44" s="484"/>
      <c r="O44" s="484"/>
      <c r="P44" s="484"/>
      <c r="Q44" s="484"/>
      <c r="R44" s="484"/>
      <c r="S44" s="496"/>
      <c r="T44" s="3"/>
      <c r="U44" s="3"/>
      <c r="V44" s="3"/>
      <c r="W44" s="3"/>
      <c r="X44" s="3"/>
      <c r="Y44" s="3"/>
      <c r="Z44" s="3"/>
    </row>
    <row r="45" ht="12.75" customHeight="1">
      <c r="A45" s="494"/>
      <c r="B45" s="484"/>
      <c r="C45" s="484"/>
      <c r="D45" s="484"/>
      <c r="E45" s="484"/>
      <c r="F45" s="484"/>
      <c r="G45" s="484"/>
      <c r="H45" s="484"/>
      <c r="I45" s="484"/>
      <c r="J45" s="484"/>
      <c r="K45" s="484"/>
      <c r="L45" s="484"/>
      <c r="M45" s="484"/>
      <c r="N45" s="484"/>
      <c r="O45" s="484"/>
      <c r="P45" s="484"/>
      <c r="Q45" s="484"/>
      <c r="R45" s="484"/>
      <c r="S45" s="496"/>
      <c r="T45" s="3"/>
      <c r="U45" s="3"/>
      <c r="V45" s="3"/>
      <c r="W45" s="3"/>
      <c r="X45" s="3"/>
      <c r="Y45" s="3"/>
      <c r="Z45" s="3"/>
    </row>
    <row r="46" ht="12.75" customHeight="1">
      <c r="A46" s="494"/>
      <c r="B46" s="484"/>
      <c r="C46" s="484"/>
      <c r="D46" s="484"/>
      <c r="E46" s="484"/>
      <c r="F46" s="484"/>
      <c r="G46" s="484"/>
      <c r="H46" s="484"/>
      <c r="I46" s="484"/>
      <c r="J46" s="484"/>
      <c r="K46" s="484"/>
      <c r="L46" s="484"/>
      <c r="M46" s="484"/>
      <c r="N46" s="484"/>
      <c r="O46" s="484"/>
      <c r="P46" s="484"/>
      <c r="Q46" s="484"/>
      <c r="R46" s="484"/>
      <c r="S46" s="496"/>
      <c r="T46" s="3"/>
      <c r="U46" s="3"/>
      <c r="V46" s="3"/>
      <c r="W46" s="3"/>
      <c r="X46" s="3"/>
      <c r="Y46" s="3"/>
      <c r="Z46" s="3"/>
    </row>
    <row r="47" ht="12.75" customHeight="1">
      <c r="A47" s="494"/>
      <c r="B47" s="484"/>
      <c r="C47" s="484"/>
      <c r="D47" s="484"/>
      <c r="E47" s="484"/>
      <c r="F47" s="484"/>
      <c r="G47" s="484"/>
      <c r="H47" s="484"/>
      <c r="I47" s="484"/>
      <c r="J47" s="484"/>
      <c r="K47" s="484"/>
      <c r="L47" s="484"/>
      <c r="M47" s="484"/>
      <c r="N47" s="484"/>
      <c r="O47" s="484"/>
      <c r="P47" s="484"/>
      <c r="Q47" s="484"/>
      <c r="R47" s="484"/>
      <c r="S47" s="496"/>
      <c r="T47" s="3"/>
      <c r="U47" s="3"/>
      <c r="V47" s="3"/>
      <c r="W47" s="3"/>
      <c r="X47" s="3"/>
      <c r="Y47" s="3"/>
      <c r="Z47" s="3"/>
    </row>
    <row r="48" ht="12.75" customHeight="1">
      <c r="A48" s="494"/>
      <c r="B48" s="484"/>
      <c r="C48" s="484"/>
      <c r="D48" s="484"/>
      <c r="E48" s="484"/>
      <c r="F48" s="484"/>
      <c r="G48" s="484"/>
      <c r="H48" s="484"/>
      <c r="I48" s="484"/>
      <c r="J48" s="484"/>
      <c r="K48" s="484"/>
      <c r="L48" s="484"/>
      <c r="M48" s="484"/>
      <c r="N48" s="484"/>
      <c r="O48" s="484"/>
      <c r="P48" s="484"/>
      <c r="Q48" s="484"/>
      <c r="R48" s="484"/>
      <c r="S48" s="496"/>
      <c r="T48" s="3"/>
      <c r="U48" s="3"/>
      <c r="V48" s="3"/>
      <c r="W48" s="3"/>
      <c r="X48" s="3"/>
      <c r="Y48" s="3"/>
      <c r="Z48" s="3"/>
    </row>
    <row r="49" ht="12.75" customHeight="1">
      <c r="A49" s="494"/>
      <c r="B49" s="484"/>
      <c r="C49" s="484"/>
      <c r="D49" s="484"/>
      <c r="E49" s="484"/>
      <c r="F49" s="484"/>
      <c r="G49" s="484"/>
      <c r="H49" s="484"/>
      <c r="I49" s="484"/>
      <c r="J49" s="484"/>
      <c r="K49" s="484"/>
      <c r="L49" s="484"/>
      <c r="M49" s="484"/>
      <c r="N49" s="484"/>
      <c r="O49" s="484"/>
      <c r="P49" s="484"/>
      <c r="Q49" s="484"/>
      <c r="R49" s="484"/>
      <c r="S49" s="496"/>
      <c r="T49" s="3"/>
      <c r="U49" s="3"/>
      <c r="V49" s="3"/>
      <c r="W49" s="3"/>
      <c r="X49" s="3"/>
      <c r="Y49" s="3"/>
      <c r="Z49" s="3"/>
    </row>
    <row r="50" ht="12.75" customHeight="1">
      <c r="A50" s="494"/>
      <c r="B50" s="484"/>
      <c r="C50" s="484"/>
      <c r="D50" s="484"/>
      <c r="E50" s="484"/>
      <c r="F50" s="484"/>
      <c r="G50" s="484"/>
      <c r="H50" s="484"/>
      <c r="I50" s="484"/>
      <c r="J50" s="484"/>
      <c r="K50" s="484"/>
      <c r="L50" s="484"/>
      <c r="M50" s="484"/>
      <c r="N50" s="484"/>
      <c r="O50" s="484"/>
      <c r="P50" s="484"/>
      <c r="Q50" s="484"/>
      <c r="R50" s="484"/>
      <c r="S50" s="496"/>
      <c r="T50" s="3"/>
      <c r="U50" s="3"/>
      <c r="V50" s="3"/>
      <c r="W50" s="3"/>
      <c r="X50" s="3"/>
      <c r="Y50" s="3"/>
      <c r="Z50" s="3"/>
    </row>
    <row r="51" ht="12.75" customHeight="1">
      <c r="A51" s="494"/>
      <c r="B51" s="484"/>
      <c r="C51" s="484"/>
      <c r="D51" s="484"/>
      <c r="E51" s="484"/>
      <c r="F51" s="484"/>
      <c r="G51" s="484"/>
      <c r="H51" s="484"/>
      <c r="I51" s="484"/>
      <c r="J51" s="484"/>
      <c r="K51" s="484"/>
      <c r="L51" s="484"/>
      <c r="M51" s="484"/>
      <c r="N51" s="484"/>
      <c r="O51" s="484"/>
      <c r="P51" s="484"/>
      <c r="Q51" s="484"/>
      <c r="R51" s="484"/>
      <c r="S51" s="496"/>
      <c r="T51" s="3"/>
      <c r="U51" s="3"/>
      <c r="V51" s="3"/>
      <c r="W51" s="3"/>
      <c r="X51" s="3"/>
      <c r="Y51" s="3"/>
      <c r="Z51" s="3"/>
    </row>
    <row r="52" ht="12.75" customHeight="1">
      <c r="A52" s="484"/>
      <c r="B52" s="484"/>
      <c r="C52" s="484"/>
      <c r="D52" s="484"/>
      <c r="E52" s="484"/>
      <c r="F52" s="484"/>
      <c r="G52" s="484"/>
      <c r="H52" s="484"/>
      <c r="I52" s="484"/>
      <c r="J52" s="484"/>
      <c r="K52" s="484"/>
      <c r="L52" s="484"/>
      <c r="M52" s="484"/>
      <c r="N52" s="484"/>
      <c r="O52" s="484"/>
      <c r="P52" s="484"/>
      <c r="Q52" s="484"/>
      <c r="R52" s="484"/>
      <c r="S52" s="484"/>
      <c r="T52" s="3"/>
      <c r="U52" s="3"/>
      <c r="V52" s="3"/>
      <c r="W52" s="3"/>
      <c r="X52" s="3"/>
      <c r="Y52" s="3"/>
      <c r="Z52" s="3"/>
    </row>
    <row r="53" ht="12.75" customHeight="1">
      <c r="A53" s="484"/>
      <c r="B53" s="484"/>
      <c r="C53" s="484"/>
      <c r="D53" s="484"/>
      <c r="E53" s="484"/>
      <c r="F53" s="484"/>
      <c r="G53" s="484"/>
      <c r="H53" s="484"/>
      <c r="I53" s="484"/>
      <c r="J53" s="484"/>
      <c r="K53" s="484"/>
      <c r="L53" s="484"/>
      <c r="M53" s="484"/>
      <c r="N53" s="484"/>
      <c r="O53" s="484"/>
      <c r="P53" s="484"/>
      <c r="Q53" s="484"/>
      <c r="R53" s="484"/>
      <c r="S53" s="484"/>
      <c r="T53" s="3"/>
      <c r="U53" s="3"/>
      <c r="V53" s="3"/>
      <c r="W53" s="3"/>
      <c r="X53" s="3"/>
      <c r="Y53" s="3"/>
      <c r="Z53" s="3"/>
    </row>
    <row r="54" ht="12.75" customHeight="1">
      <c r="A54" s="513"/>
      <c r="B54" s="513"/>
      <c r="C54" s="513"/>
      <c r="D54" s="513"/>
      <c r="E54" s="513"/>
      <c r="F54" s="513"/>
      <c r="G54" s="513"/>
      <c r="H54" s="513"/>
      <c r="I54" s="513"/>
      <c r="J54" s="513"/>
      <c r="K54" s="513"/>
      <c r="L54" s="513"/>
      <c r="M54" s="513"/>
      <c r="N54" s="513"/>
      <c r="O54" s="513"/>
      <c r="P54" s="513"/>
      <c r="Q54" s="513"/>
      <c r="R54" s="513"/>
      <c r="S54" s="513"/>
      <c r="T54" s="3"/>
      <c r="U54" s="3"/>
      <c r="V54" s="3"/>
      <c r="W54" s="3"/>
      <c r="X54" s="3"/>
      <c r="Y54" s="3"/>
      <c r="Z54" s="3"/>
    </row>
    <row r="55" ht="12.75" customHeight="1">
      <c r="A55" s="515"/>
      <c r="B55" s="513"/>
      <c r="C55" s="513"/>
      <c r="D55" s="513"/>
      <c r="E55" s="513"/>
      <c r="F55" s="513"/>
      <c r="G55" s="513"/>
      <c r="H55" s="513"/>
      <c r="I55" s="513"/>
      <c r="J55" s="513"/>
      <c r="K55" s="513"/>
      <c r="L55" s="513"/>
      <c r="M55" s="513"/>
      <c r="N55" s="513"/>
      <c r="O55" s="513"/>
      <c r="P55" s="513"/>
      <c r="Q55" s="513"/>
      <c r="R55" s="487" t="s">
        <v>450</v>
      </c>
      <c r="S55" s="513"/>
      <c r="T55" s="3"/>
      <c r="U55" s="3"/>
      <c r="V55" s="3"/>
      <c r="W55" s="3"/>
      <c r="X55" s="3"/>
      <c r="Y55" s="3"/>
      <c r="Z55" s="3"/>
    </row>
    <row r="56" ht="12.75" customHeight="1">
      <c r="A56" s="516"/>
      <c r="B56" s="517"/>
      <c r="C56" s="517"/>
      <c r="D56" s="517"/>
      <c r="E56" s="517"/>
      <c r="F56" s="517"/>
      <c r="G56" s="517"/>
      <c r="H56" s="517"/>
      <c r="I56" s="517"/>
      <c r="J56" s="517"/>
      <c r="K56" s="517"/>
      <c r="L56" s="517"/>
      <c r="M56" s="517"/>
      <c r="N56" s="517"/>
      <c r="O56" s="517"/>
      <c r="P56" s="517"/>
      <c r="Q56" s="517"/>
      <c r="R56" s="517"/>
      <c r="S56" s="517"/>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S1"/>
  </mergeCells>
  <hyperlinks>
    <hyperlink display="BACK" location="'EV5.5.8-10 Cell Fixation'!A1" ref="R55"/>
  </hyperlinks>
  <printOptions/>
  <pageMargins bottom="0.3937007874015748" footer="0.0" header="0.0" left="0.3937007874015748" right="0.3937007874015748" top="0.3937007874015748"/>
  <pageSetup paperSize="9"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5.0"/>
    <col customWidth="1" min="2" max="2" width="5.86"/>
    <col customWidth="1" min="3" max="38" width="5.0"/>
  </cols>
  <sheetData>
    <row r="1" ht="12.75" customHeight="1">
      <c r="A1" s="269" t="s">
        <v>512</v>
      </c>
      <c r="B1" s="35"/>
      <c r="C1" s="35"/>
      <c r="D1" s="35"/>
      <c r="E1" s="35"/>
      <c r="F1" s="35"/>
      <c r="G1" s="35"/>
      <c r="H1" s="35"/>
      <c r="I1" s="35"/>
      <c r="J1" s="35"/>
      <c r="K1" s="35"/>
      <c r="L1" s="35"/>
      <c r="M1" s="35"/>
      <c r="N1" s="35"/>
      <c r="O1" s="35"/>
      <c r="P1" s="35"/>
      <c r="Q1" s="35"/>
      <c r="R1" s="35"/>
      <c r="S1" s="36"/>
      <c r="T1" s="3"/>
      <c r="U1" s="3"/>
      <c r="V1" s="3"/>
      <c r="W1" s="3"/>
      <c r="X1" s="3"/>
      <c r="Y1" s="3"/>
      <c r="Z1" s="3"/>
      <c r="AA1" s="3"/>
      <c r="AB1" s="3"/>
      <c r="AC1" s="3"/>
      <c r="AD1" s="3"/>
      <c r="AE1" s="3"/>
      <c r="AF1" s="3"/>
      <c r="AG1" s="3"/>
      <c r="AH1" s="3"/>
      <c r="AI1" s="3"/>
      <c r="AJ1" s="3"/>
      <c r="AK1" s="3"/>
      <c r="AL1" s="3"/>
    </row>
    <row r="2" ht="12.75" customHeight="1">
      <c r="A2" s="87"/>
      <c r="B2" s="481"/>
      <c r="C2" s="481"/>
      <c r="D2" s="481"/>
      <c r="E2" s="481"/>
      <c r="F2" s="481"/>
      <c r="G2" s="481"/>
      <c r="H2" s="481"/>
      <c r="I2" s="481"/>
      <c r="J2" s="481"/>
      <c r="K2" s="481"/>
      <c r="L2" s="481"/>
      <c r="M2" s="481"/>
      <c r="N2" s="481"/>
      <c r="O2" s="481"/>
      <c r="P2" s="481"/>
      <c r="Q2" s="481"/>
      <c r="R2" s="481"/>
      <c r="S2" s="482"/>
      <c r="T2" s="3"/>
      <c r="U2" s="3"/>
      <c r="V2" s="3"/>
      <c r="W2" s="3"/>
      <c r="X2" s="3"/>
      <c r="Y2" s="3"/>
      <c r="Z2" s="3"/>
      <c r="AA2" s="3"/>
      <c r="AB2" s="3"/>
      <c r="AC2" s="3"/>
      <c r="AD2" s="3"/>
      <c r="AE2" s="3"/>
      <c r="AF2" s="3"/>
      <c r="AG2" s="3"/>
      <c r="AH2" s="3"/>
      <c r="AI2" s="3"/>
      <c r="AJ2" s="3"/>
      <c r="AK2" s="3"/>
      <c r="AL2" s="3"/>
    </row>
    <row r="3" ht="12.75" customHeight="1">
      <c r="A3" s="483"/>
      <c r="B3" s="484"/>
      <c r="C3" s="485"/>
      <c r="D3" s="485"/>
      <c r="E3" s="485"/>
      <c r="F3" s="485"/>
      <c r="G3" s="485"/>
      <c r="H3" s="485"/>
      <c r="I3" s="485"/>
      <c r="J3" s="485"/>
      <c r="K3" s="485"/>
      <c r="L3" s="485"/>
      <c r="M3" s="485"/>
      <c r="N3" s="485"/>
      <c r="O3" s="485"/>
      <c r="P3" s="485"/>
      <c r="Q3" s="485"/>
      <c r="R3" s="485"/>
      <c r="S3" s="486"/>
      <c r="T3" s="3"/>
      <c r="U3" s="279"/>
      <c r="V3" s="3"/>
      <c r="W3" s="3"/>
      <c r="X3" s="3"/>
      <c r="Y3" s="3"/>
      <c r="Z3" s="3"/>
      <c r="AA3" s="3"/>
      <c r="AB3" s="3"/>
      <c r="AC3" s="3"/>
      <c r="AD3" s="3"/>
      <c r="AE3" s="3"/>
      <c r="AF3" s="3"/>
      <c r="AG3" s="3"/>
      <c r="AH3" s="3"/>
      <c r="AI3" s="3"/>
      <c r="AJ3" s="3"/>
      <c r="AK3" s="3"/>
      <c r="AL3" s="3"/>
    </row>
    <row r="4" ht="12.75" customHeight="1">
      <c r="A4" s="483"/>
      <c r="B4" s="484"/>
      <c r="C4" s="485"/>
      <c r="D4" s="485"/>
      <c r="E4" s="485"/>
      <c r="F4" s="485"/>
      <c r="G4" s="485"/>
      <c r="H4" s="485"/>
      <c r="I4" s="485"/>
      <c r="J4" s="485"/>
      <c r="K4" s="485"/>
      <c r="L4" s="485"/>
      <c r="M4" s="485"/>
      <c r="N4" s="485"/>
      <c r="O4" s="485"/>
      <c r="P4" s="485"/>
      <c r="Q4" s="485"/>
      <c r="R4" s="485"/>
      <c r="S4" s="486"/>
      <c r="T4" s="3"/>
      <c r="U4" s="279"/>
      <c r="V4" s="3"/>
      <c r="W4" s="3"/>
      <c r="X4" s="3"/>
      <c r="Y4" s="3"/>
      <c r="Z4" s="3"/>
      <c r="AA4" s="3"/>
      <c r="AB4" s="3"/>
      <c r="AC4" s="3"/>
      <c r="AD4" s="3"/>
      <c r="AE4" s="3"/>
      <c r="AF4" s="3"/>
      <c r="AG4" s="3"/>
      <c r="AH4" s="3"/>
      <c r="AI4" s="3"/>
      <c r="AJ4" s="3"/>
      <c r="AK4" s="3"/>
      <c r="AL4" s="3"/>
    </row>
    <row r="5" ht="12.75" customHeight="1">
      <c r="A5" s="483"/>
      <c r="B5" s="512"/>
      <c r="C5" s="485"/>
      <c r="D5" s="485"/>
      <c r="E5" s="485"/>
      <c r="F5" s="485"/>
      <c r="G5" s="485"/>
      <c r="H5" s="485"/>
      <c r="I5" s="485"/>
      <c r="J5" s="485"/>
      <c r="K5" s="485"/>
      <c r="L5" s="485"/>
      <c r="M5" s="485"/>
      <c r="N5" s="485"/>
      <c r="O5" s="485"/>
      <c r="P5" s="485"/>
      <c r="Q5" s="485"/>
      <c r="R5" s="485"/>
      <c r="S5" s="486"/>
      <c r="T5" s="3"/>
      <c r="U5" s="279"/>
      <c r="V5" s="3"/>
      <c r="W5" s="3"/>
      <c r="X5" s="3"/>
      <c r="Y5" s="3"/>
      <c r="Z5" s="3"/>
      <c r="AA5" s="3"/>
      <c r="AB5" s="3"/>
      <c r="AC5" s="3"/>
      <c r="AD5" s="3"/>
      <c r="AE5" s="3"/>
      <c r="AF5" s="3"/>
      <c r="AG5" s="3"/>
      <c r="AH5" s="3"/>
      <c r="AI5" s="3"/>
      <c r="AJ5" s="3"/>
      <c r="AK5" s="3"/>
      <c r="AL5" s="3"/>
    </row>
    <row r="6" ht="12.75" customHeight="1">
      <c r="A6" s="483"/>
      <c r="B6" s="484"/>
      <c r="C6" s="485"/>
      <c r="D6" s="485"/>
      <c r="E6" s="485"/>
      <c r="F6" s="485"/>
      <c r="G6" s="485"/>
      <c r="H6" s="485"/>
      <c r="I6" s="485"/>
      <c r="J6" s="485"/>
      <c r="K6" s="485"/>
      <c r="L6" s="485"/>
      <c r="M6" s="485"/>
      <c r="N6" s="485"/>
      <c r="O6" s="485"/>
      <c r="P6" s="485"/>
      <c r="Q6" s="485"/>
      <c r="R6" s="485"/>
      <c r="S6" s="486"/>
      <c r="T6" s="3"/>
      <c r="U6" s="279"/>
      <c r="V6" s="3"/>
      <c r="W6" s="3"/>
      <c r="X6" s="3"/>
      <c r="Y6" s="3"/>
      <c r="Z6" s="3"/>
      <c r="AA6" s="3"/>
      <c r="AB6" s="3"/>
      <c r="AC6" s="3"/>
      <c r="AD6" s="3"/>
      <c r="AE6" s="3"/>
      <c r="AF6" s="3"/>
      <c r="AG6" s="3"/>
      <c r="AH6" s="3"/>
      <c r="AI6" s="3"/>
      <c r="AJ6" s="3"/>
      <c r="AK6" s="3"/>
      <c r="AL6" s="3"/>
    </row>
    <row r="7" ht="12.75" customHeight="1">
      <c r="A7" s="483"/>
      <c r="B7" s="484"/>
      <c r="C7" s="485"/>
      <c r="D7" s="485"/>
      <c r="E7" s="485"/>
      <c r="F7" s="485"/>
      <c r="G7" s="485"/>
      <c r="H7" s="485"/>
      <c r="I7" s="485"/>
      <c r="J7" s="485"/>
      <c r="K7" s="485"/>
      <c r="L7" s="485"/>
      <c r="M7" s="485"/>
      <c r="N7" s="485"/>
      <c r="O7" s="485"/>
      <c r="P7" s="485"/>
      <c r="Q7" s="485"/>
      <c r="R7" s="485"/>
      <c r="S7" s="486"/>
      <c r="T7" s="3"/>
      <c r="U7" s="3"/>
      <c r="V7" s="3"/>
      <c r="W7" s="3"/>
      <c r="X7" s="3"/>
      <c r="Y7" s="3"/>
      <c r="Z7" s="3"/>
      <c r="AA7" s="3"/>
      <c r="AB7" s="3"/>
      <c r="AC7" s="3"/>
      <c r="AD7" s="3"/>
      <c r="AE7" s="3"/>
      <c r="AF7" s="3"/>
      <c r="AG7" s="3"/>
      <c r="AH7" s="3"/>
      <c r="AI7" s="3"/>
      <c r="AJ7" s="3"/>
      <c r="AK7" s="3"/>
      <c r="AL7" s="3"/>
    </row>
    <row r="8" ht="12.75" customHeight="1">
      <c r="A8" s="483"/>
      <c r="B8" s="484"/>
      <c r="C8" s="485"/>
      <c r="D8" s="485"/>
      <c r="E8" s="485"/>
      <c r="F8" s="485"/>
      <c r="G8" s="485"/>
      <c r="H8" s="485"/>
      <c r="I8" s="485"/>
      <c r="J8" s="485"/>
      <c r="K8" s="485"/>
      <c r="L8" s="485"/>
      <c r="M8" s="485"/>
      <c r="N8" s="485"/>
      <c r="O8" s="485"/>
      <c r="P8" s="485"/>
      <c r="Q8" s="485"/>
      <c r="R8" s="485"/>
      <c r="S8" s="486"/>
      <c r="T8" s="3"/>
      <c r="U8" s="3"/>
      <c r="V8" s="3"/>
      <c r="W8" s="3"/>
      <c r="X8" s="3"/>
      <c r="Y8" s="3"/>
      <c r="Z8" s="3"/>
      <c r="AA8" s="3"/>
      <c r="AB8" s="3"/>
      <c r="AC8" s="3"/>
      <c r="AD8" s="3"/>
      <c r="AE8" s="3"/>
      <c r="AF8" s="3"/>
      <c r="AG8" s="3"/>
      <c r="AH8" s="3"/>
      <c r="AI8" s="3"/>
      <c r="AJ8" s="3"/>
      <c r="AK8" s="3"/>
      <c r="AL8" s="3"/>
    </row>
    <row r="9" ht="12.75" customHeight="1">
      <c r="A9" s="483"/>
      <c r="B9" s="484"/>
      <c r="C9" s="485"/>
      <c r="D9" s="485"/>
      <c r="E9" s="485"/>
      <c r="F9" s="485"/>
      <c r="G9" s="485"/>
      <c r="H9" s="485"/>
      <c r="I9" s="485"/>
      <c r="J9" s="485"/>
      <c r="K9" s="485"/>
      <c r="L9" s="485"/>
      <c r="M9" s="485"/>
      <c r="N9" s="485"/>
      <c r="O9" s="485"/>
      <c r="P9" s="485"/>
      <c r="Q9" s="485"/>
      <c r="R9" s="485"/>
      <c r="S9" s="486"/>
      <c r="T9" s="3"/>
      <c r="U9" s="3"/>
      <c r="V9" s="3"/>
      <c r="W9" s="3"/>
      <c r="X9" s="3"/>
      <c r="Y9" s="3"/>
      <c r="Z9" s="3"/>
      <c r="AA9" s="3"/>
      <c r="AB9" s="3"/>
      <c r="AC9" s="3"/>
      <c r="AD9" s="3"/>
      <c r="AE9" s="3"/>
      <c r="AF9" s="3"/>
      <c r="AG9" s="3"/>
      <c r="AH9" s="3"/>
      <c r="AI9" s="3"/>
      <c r="AJ9" s="3"/>
      <c r="AK9" s="3"/>
      <c r="AL9" s="3"/>
    </row>
    <row r="10" ht="12.75" customHeight="1">
      <c r="A10" s="483"/>
      <c r="B10" s="484"/>
      <c r="C10" s="485"/>
      <c r="D10" s="485"/>
      <c r="E10" s="485"/>
      <c r="F10" s="485"/>
      <c r="G10" s="485"/>
      <c r="H10" s="485"/>
      <c r="I10" s="485"/>
      <c r="J10" s="485"/>
      <c r="K10" s="485"/>
      <c r="L10" s="485"/>
      <c r="M10" s="485"/>
      <c r="N10" s="485"/>
      <c r="O10" s="485"/>
      <c r="P10" s="485"/>
      <c r="Q10" s="485"/>
      <c r="R10" s="485"/>
      <c r="S10" s="486"/>
      <c r="T10" s="3"/>
      <c r="U10" s="3"/>
      <c r="V10" s="3"/>
      <c r="W10" s="3"/>
      <c r="X10" s="3"/>
      <c r="Y10" s="3"/>
      <c r="Z10" s="3"/>
      <c r="AA10" s="3"/>
      <c r="AB10" s="3"/>
      <c r="AC10" s="3"/>
      <c r="AD10" s="3"/>
      <c r="AE10" s="3"/>
      <c r="AF10" s="3"/>
      <c r="AG10" s="3"/>
      <c r="AH10" s="3"/>
      <c r="AI10" s="3"/>
      <c r="AJ10" s="3"/>
      <c r="AK10" s="3"/>
      <c r="AL10" s="3"/>
    </row>
    <row r="11" ht="12.75" customHeight="1">
      <c r="A11" s="483"/>
      <c r="B11" s="484"/>
      <c r="C11" s="485"/>
      <c r="D11" s="485"/>
      <c r="E11" s="485"/>
      <c r="F11" s="485"/>
      <c r="G11" s="485"/>
      <c r="H11" s="485"/>
      <c r="I11" s="485"/>
      <c r="J11" s="485"/>
      <c r="K11" s="485"/>
      <c r="L11" s="485"/>
      <c r="M11" s="485"/>
      <c r="N11" s="485"/>
      <c r="O11" s="485"/>
      <c r="P11" s="485"/>
      <c r="Q11" s="485"/>
      <c r="R11" s="485"/>
      <c r="S11" s="486"/>
      <c r="T11" s="3"/>
      <c r="U11" s="3"/>
      <c r="V11" s="3"/>
      <c r="W11" s="3"/>
      <c r="X11" s="3"/>
      <c r="Y11" s="3"/>
      <c r="Z11" s="3"/>
      <c r="AA11" s="3"/>
      <c r="AB11" s="3"/>
      <c r="AC11" s="3"/>
      <c r="AD11" s="3"/>
      <c r="AE11" s="3"/>
      <c r="AF11" s="3"/>
      <c r="AG11" s="3"/>
      <c r="AH11" s="3"/>
      <c r="AI11" s="3"/>
      <c r="AJ11" s="3"/>
      <c r="AK11" s="3"/>
      <c r="AL11" s="3"/>
    </row>
    <row r="12" ht="12.75" customHeight="1">
      <c r="A12" s="483"/>
      <c r="B12" s="484"/>
      <c r="C12" s="485"/>
      <c r="D12" s="485"/>
      <c r="E12" s="485"/>
      <c r="F12" s="485"/>
      <c r="G12" s="485"/>
      <c r="H12" s="485"/>
      <c r="I12" s="485"/>
      <c r="J12" s="485"/>
      <c r="K12" s="485"/>
      <c r="L12" s="485"/>
      <c r="M12" s="485"/>
      <c r="N12" s="485"/>
      <c r="O12" s="485"/>
      <c r="P12" s="485"/>
      <c r="Q12" s="485"/>
      <c r="R12" s="485"/>
      <c r="S12" s="486"/>
      <c r="T12" s="3"/>
      <c r="U12" s="3"/>
      <c r="V12" s="3"/>
      <c r="W12" s="3"/>
      <c r="X12" s="3"/>
      <c r="Y12" s="3"/>
      <c r="Z12" s="3"/>
      <c r="AA12" s="3"/>
      <c r="AB12" s="3"/>
      <c r="AC12" s="3"/>
      <c r="AD12" s="3"/>
      <c r="AE12" s="3"/>
      <c r="AF12" s="3"/>
      <c r="AG12" s="3"/>
      <c r="AH12" s="3"/>
      <c r="AI12" s="3"/>
      <c r="AJ12" s="3"/>
      <c r="AK12" s="3"/>
      <c r="AL12" s="3"/>
    </row>
    <row r="13" ht="12.75" customHeight="1">
      <c r="A13" s="483"/>
      <c r="B13" s="3"/>
      <c r="C13" s="485"/>
      <c r="D13" s="485"/>
      <c r="E13" s="485"/>
      <c r="F13" s="485"/>
      <c r="G13" s="485"/>
      <c r="H13" s="485"/>
      <c r="I13" s="485"/>
      <c r="J13" s="485"/>
      <c r="K13" s="485"/>
      <c r="L13" s="485"/>
      <c r="M13" s="485"/>
      <c r="N13" s="485"/>
      <c r="O13" s="485"/>
      <c r="P13" s="485"/>
      <c r="Q13" s="485"/>
      <c r="R13" s="485"/>
      <c r="S13" s="486"/>
      <c r="T13" s="3"/>
      <c r="U13" s="3"/>
      <c r="V13" s="3"/>
      <c r="W13" s="3"/>
      <c r="X13" s="3"/>
      <c r="Y13" s="3"/>
      <c r="Z13" s="3"/>
      <c r="AA13" s="3"/>
      <c r="AB13" s="3"/>
      <c r="AC13" s="3"/>
      <c r="AD13" s="3"/>
      <c r="AE13" s="3"/>
      <c r="AF13" s="3"/>
      <c r="AG13" s="3"/>
      <c r="AH13" s="3"/>
      <c r="AI13" s="3"/>
      <c r="AJ13" s="3"/>
      <c r="AK13" s="3"/>
      <c r="AL13" s="3"/>
    </row>
    <row r="14" ht="12.75" customHeight="1">
      <c r="A14" s="483"/>
      <c r="B14" s="484"/>
      <c r="C14" s="484"/>
      <c r="D14" s="485"/>
      <c r="E14" s="485"/>
      <c r="F14" s="485"/>
      <c r="G14" s="485"/>
      <c r="H14" s="485"/>
      <c r="I14" s="485"/>
      <c r="J14" s="485"/>
      <c r="K14" s="485"/>
      <c r="L14" s="485"/>
      <c r="M14" s="485"/>
      <c r="N14" s="485"/>
      <c r="O14" s="485"/>
      <c r="P14" s="485"/>
      <c r="Q14" s="485"/>
      <c r="R14" s="485"/>
      <c r="S14" s="486"/>
      <c r="T14" s="3"/>
      <c r="U14" s="3"/>
      <c r="V14" s="3"/>
      <c r="W14" s="3"/>
      <c r="X14" s="3"/>
      <c r="Y14" s="3"/>
      <c r="Z14" s="3"/>
      <c r="AA14" s="3"/>
      <c r="AB14" s="3"/>
      <c r="AC14" s="3"/>
      <c r="AD14" s="3"/>
      <c r="AE14" s="3"/>
      <c r="AF14" s="3"/>
      <c r="AG14" s="3"/>
      <c r="AH14" s="3"/>
      <c r="AI14" s="3"/>
      <c r="AJ14" s="3"/>
      <c r="AK14" s="3"/>
      <c r="AL14" s="3"/>
    </row>
    <row r="15" ht="12.75" customHeight="1">
      <c r="A15" s="483"/>
      <c r="B15" s="484"/>
      <c r="C15" s="484"/>
      <c r="D15" s="485"/>
      <c r="E15" s="485"/>
      <c r="F15" s="485"/>
      <c r="G15" s="485"/>
      <c r="H15" s="485"/>
      <c r="I15" s="485"/>
      <c r="J15" s="485"/>
      <c r="K15" s="485"/>
      <c r="L15" s="485"/>
      <c r="M15" s="485"/>
      <c r="N15" s="485"/>
      <c r="O15" s="485"/>
      <c r="P15" s="485"/>
      <c r="Q15" s="485"/>
      <c r="R15" s="485"/>
      <c r="S15" s="486"/>
      <c r="T15" s="3"/>
      <c r="U15" s="3"/>
      <c r="V15" s="3"/>
      <c r="W15" s="3"/>
      <c r="X15" s="3"/>
      <c r="Y15" s="3"/>
      <c r="Z15" s="3"/>
      <c r="AA15" s="3"/>
      <c r="AB15" s="3"/>
      <c r="AC15" s="3"/>
      <c r="AD15" s="3"/>
      <c r="AE15" s="3"/>
      <c r="AF15" s="3"/>
      <c r="AG15" s="3"/>
      <c r="AH15" s="3"/>
      <c r="AI15" s="3"/>
      <c r="AJ15" s="3"/>
      <c r="AK15" s="3"/>
      <c r="AL15" s="3"/>
    </row>
    <row r="16" ht="12.75" customHeight="1">
      <c r="A16" s="483"/>
      <c r="B16" s="279"/>
      <c r="C16" s="484"/>
      <c r="D16" s="485"/>
      <c r="E16" s="485"/>
      <c r="F16" s="485"/>
      <c r="G16" s="485"/>
      <c r="H16" s="485"/>
      <c r="I16" s="485"/>
      <c r="J16" s="485"/>
      <c r="K16" s="485"/>
      <c r="L16" s="485"/>
      <c r="M16" s="485"/>
      <c r="N16" s="485"/>
      <c r="O16" s="485"/>
      <c r="P16" s="485"/>
      <c r="Q16" s="485"/>
      <c r="R16" s="485"/>
      <c r="S16" s="486"/>
      <c r="T16" s="3"/>
      <c r="U16" s="3"/>
      <c r="V16" s="3"/>
      <c r="W16" s="3"/>
      <c r="X16" s="3"/>
      <c r="Y16" s="3"/>
      <c r="Z16" s="3"/>
      <c r="AA16" s="3"/>
      <c r="AB16" s="3"/>
      <c r="AC16" s="3"/>
      <c r="AD16" s="3"/>
      <c r="AE16" s="3"/>
      <c r="AF16" s="3"/>
      <c r="AG16" s="3"/>
      <c r="AH16" s="3"/>
      <c r="AI16" s="3"/>
      <c r="AJ16" s="3"/>
      <c r="AK16" s="3"/>
      <c r="AL16" s="3"/>
    </row>
    <row r="17" ht="12.75" customHeight="1">
      <c r="A17" s="483"/>
      <c r="B17" s="279"/>
      <c r="C17" s="485"/>
      <c r="D17" s="485"/>
      <c r="E17" s="485"/>
      <c r="F17" s="485"/>
      <c r="G17" s="485"/>
      <c r="H17" s="485"/>
      <c r="I17" s="485"/>
      <c r="J17" s="485"/>
      <c r="K17" s="485"/>
      <c r="L17" s="485"/>
      <c r="M17" s="485"/>
      <c r="N17" s="485"/>
      <c r="O17" s="485"/>
      <c r="P17" s="485"/>
      <c r="Q17" s="485"/>
      <c r="R17" s="485"/>
      <c r="S17" s="486"/>
      <c r="T17" s="3"/>
      <c r="U17" s="3"/>
      <c r="V17" s="3"/>
      <c r="W17" s="3"/>
      <c r="X17" s="3"/>
      <c r="Y17" s="3"/>
      <c r="Z17" s="3"/>
      <c r="AA17" s="3"/>
      <c r="AB17" s="3"/>
      <c r="AC17" s="3"/>
      <c r="AD17" s="3"/>
      <c r="AE17" s="3"/>
      <c r="AF17" s="3"/>
      <c r="AG17" s="3"/>
      <c r="AH17" s="3"/>
      <c r="AI17" s="3"/>
      <c r="AJ17" s="3"/>
      <c r="AK17" s="3"/>
      <c r="AL17" s="3"/>
    </row>
    <row r="18" ht="12.75" customHeight="1">
      <c r="A18" s="483"/>
      <c r="B18" s="279"/>
      <c r="C18" s="485"/>
      <c r="D18" s="485"/>
      <c r="E18" s="485"/>
      <c r="F18" s="485"/>
      <c r="G18" s="485"/>
      <c r="H18" s="485"/>
      <c r="I18" s="485"/>
      <c r="J18" s="485"/>
      <c r="K18" s="485"/>
      <c r="L18" s="485"/>
      <c r="M18" s="485"/>
      <c r="N18" s="485"/>
      <c r="O18" s="485"/>
      <c r="P18" s="485"/>
      <c r="Q18" s="485"/>
      <c r="R18" s="485"/>
      <c r="S18" s="486"/>
      <c r="T18" s="3"/>
      <c r="U18" s="3"/>
      <c r="V18" s="3"/>
      <c r="W18" s="3"/>
      <c r="X18" s="3"/>
      <c r="Y18" s="3"/>
      <c r="Z18" s="3"/>
      <c r="AA18" s="3"/>
      <c r="AB18" s="3"/>
      <c r="AC18" s="3"/>
      <c r="AD18" s="3"/>
      <c r="AE18" s="3"/>
      <c r="AF18" s="3"/>
      <c r="AG18" s="3"/>
      <c r="AH18" s="3"/>
      <c r="AI18" s="3"/>
      <c r="AJ18" s="3"/>
      <c r="AK18" s="3"/>
      <c r="AL18" s="3"/>
    </row>
    <row r="19" ht="12.75" customHeight="1">
      <c r="A19" s="483"/>
      <c r="B19" s="484"/>
      <c r="C19" s="485"/>
      <c r="D19" s="485"/>
      <c r="E19" s="485"/>
      <c r="F19" s="485"/>
      <c r="G19" s="485"/>
      <c r="H19" s="485"/>
      <c r="I19" s="485"/>
      <c r="J19" s="485"/>
      <c r="K19" s="485"/>
      <c r="L19" s="485"/>
      <c r="M19" s="485"/>
      <c r="N19" s="485"/>
      <c r="O19" s="485"/>
      <c r="P19" s="485"/>
      <c r="Q19" s="485"/>
      <c r="R19" s="485"/>
      <c r="S19" s="486"/>
      <c r="T19" s="3"/>
      <c r="U19" s="3"/>
      <c r="V19" s="3"/>
      <c r="W19" s="3"/>
      <c r="X19" s="3"/>
      <c r="Y19" s="3"/>
      <c r="Z19" s="3"/>
      <c r="AA19" s="3"/>
      <c r="AB19" s="3"/>
      <c r="AC19" s="3"/>
      <c r="AD19" s="3"/>
      <c r="AE19" s="3"/>
      <c r="AF19" s="3"/>
      <c r="AG19" s="3"/>
      <c r="AH19" s="3"/>
      <c r="AI19" s="3"/>
      <c r="AJ19" s="3"/>
      <c r="AK19" s="3"/>
      <c r="AL19" s="3"/>
    </row>
    <row r="20" ht="12.75" customHeight="1">
      <c r="A20" s="483"/>
      <c r="B20" s="484"/>
      <c r="C20" s="485"/>
      <c r="D20" s="485"/>
      <c r="E20" s="485"/>
      <c r="F20" s="485"/>
      <c r="G20" s="485"/>
      <c r="H20" s="485"/>
      <c r="I20" s="485"/>
      <c r="J20" s="485"/>
      <c r="K20" s="485"/>
      <c r="L20" s="485"/>
      <c r="M20" s="485"/>
      <c r="N20" s="485"/>
      <c r="O20" s="485"/>
      <c r="P20" s="485"/>
      <c r="Q20" s="485"/>
      <c r="R20" s="485"/>
      <c r="S20" s="486"/>
      <c r="T20" s="3"/>
      <c r="U20" s="3"/>
      <c r="V20" s="3"/>
      <c r="W20" s="3"/>
      <c r="X20" s="3"/>
      <c r="Y20" s="3"/>
      <c r="Z20" s="3"/>
      <c r="AA20" s="3"/>
      <c r="AB20" s="3"/>
      <c r="AC20" s="3"/>
      <c r="AD20" s="3"/>
      <c r="AE20" s="3"/>
      <c r="AF20" s="3"/>
      <c r="AG20" s="3"/>
      <c r="AH20" s="3"/>
      <c r="AI20" s="3"/>
      <c r="AJ20" s="3"/>
      <c r="AK20" s="3"/>
      <c r="AL20" s="3"/>
    </row>
    <row r="21" ht="12.75" customHeight="1">
      <c r="A21" s="483"/>
      <c r="B21" s="484"/>
      <c r="C21" s="485"/>
      <c r="D21" s="485"/>
      <c r="E21" s="485"/>
      <c r="F21" s="485"/>
      <c r="G21" s="485"/>
      <c r="H21" s="485"/>
      <c r="I21" s="485"/>
      <c r="J21" s="485"/>
      <c r="K21" s="485"/>
      <c r="L21" s="485"/>
      <c r="M21" s="485"/>
      <c r="N21" s="485"/>
      <c r="O21" s="485"/>
      <c r="P21" s="485"/>
      <c r="Q21" s="485"/>
      <c r="R21" s="485"/>
      <c r="S21" s="486"/>
      <c r="T21" s="3"/>
      <c r="U21" s="3"/>
      <c r="V21" s="3"/>
      <c r="W21" s="3"/>
      <c r="X21" s="3"/>
      <c r="Y21" s="3"/>
      <c r="Z21" s="3"/>
      <c r="AA21" s="3"/>
      <c r="AB21" s="3"/>
      <c r="AC21" s="3"/>
      <c r="AD21" s="3"/>
      <c r="AE21" s="3"/>
      <c r="AF21" s="3"/>
      <c r="AG21" s="3"/>
      <c r="AH21" s="3"/>
      <c r="AI21" s="3"/>
      <c r="AJ21" s="3"/>
      <c r="AK21" s="3"/>
      <c r="AL21" s="3"/>
    </row>
    <row r="22" ht="12.75" customHeight="1">
      <c r="A22" s="483"/>
      <c r="B22" s="3"/>
      <c r="C22" s="485"/>
      <c r="D22" s="485"/>
      <c r="E22" s="485"/>
      <c r="F22" s="485"/>
      <c r="G22" s="485"/>
      <c r="H22" s="485"/>
      <c r="I22" s="485"/>
      <c r="J22" s="485"/>
      <c r="K22" s="485"/>
      <c r="L22" s="485"/>
      <c r="M22" s="485"/>
      <c r="N22" s="485"/>
      <c r="O22" s="485"/>
      <c r="P22" s="485"/>
      <c r="Q22" s="485"/>
      <c r="R22" s="485"/>
      <c r="S22" s="486"/>
      <c r="T22" s="3"/>
      <c r="U22" s="3"/>
      <c r="V22" s="3"/>
      <c r="W22" s="3"/>
      <c r="X22" s="3"/>
      <c r="Y22" s="3"/>
      <c r="Z22" s="3"/>
      <c r="AA22" s="3"/>
      <c r="AB22" s="3"/>
      <c r="AC22" s="3"/>
      <c r="AD22" s="3"/>
      <c r="AE22" s="3"/>
      <c r="AF22" s="3"/>
      <c r="AG22" s="3"/>
      <c r="AH22" s="3"/>
      <c r="AI22" s="3"/>
      <c r="AJ22" s="3"/>
      <c r="AK22" s="3"/>
      <c r="AL22" s="3"/>
    </row>
    <row r="23" ht="12.75" customHeight="1">
      <c r="A23" s="483"/>
      <c r="B23" s="484"/>
      <c r="C23" s="485"/>
      <c r="D23" s="485"/>
      <c r="E23" s="485"/>
      <c r="F23" s="485"/>
      <c r="G23" s="485"/>
      <c r="H23" s="485"/>
      <c r="I23" s="485"/>
      <c r="J23" s="485"/>
      <c r="K23" s="485"/>
      <c r="L23" s="485"/>
      <c r="M23" s="485"/>
      <c r="N23" s="485"/>
      <c r="O23" s="485"/>
      <c r="P23" s="485"/>
      <c r="Q23" s="485"/>
      <c r="R23" s="485"/>
      <c r="S23" s="486"/>
      <c r="T23" s="3"/>
      <c r="U23" s="3"/>
      <c r="V23" s="3"/>
      <c r="W23" s="3"/>
      <c r="X23" s="3"/>
      <c r="Y23" s="3"/>
      <c r="Z23" s="3"/>
      <c r="AA23" s="3"/>
      <c r="AB23" s="3"/>
      <c r="AC23" s="3"/>
      <c r="AD23" s="3"/>
      <c r="AE23" s="3"/>
      <c r="AF23" s="3"/>
      <c r="AG23" s="3"/>
      <c r="AH23" s="3"/>
      <c r="AI23" s="3"/>
      <c r="AJ23" s="3"/>
      <c r="AK23" s="3"/>
      <c r="AL23" s="3"/>
    </row>
    <row r="24" ht="12.75" customHeight="1">
      <c r="A24" s="483"/>
      <c r="B24" s="484"/>
      <c r="C24" s="485"/>
      <c r="D24" s="485"/>
      <c r="E24" s="485"/>
      <c r="F24" s="485"/>
      <c r="G24" s="485"/>
      <c r="H24" s="485"/>
      <c r="I24" s="485"/>
      <c r="J24" s="485"/>
      <c r="K24" s="485"/>
      <c r="L24" s="485"/>
      <c r="M24" s="485"/>
      <c r="N24" s="485"/>
      <c r="O24" s="485"/>
      <c r="P24" s="485"/>
      <c r="Q24" s="485"/>
      <c r="R24" s="485"/>
      <c r="S24" s="486"/>
      <c r="T24" s="3"/>
      <c r="U24" s="3"/>
      <c r="V24" s="3"/>
      <c r="W24" s="3"/>
      <c r="X24" s="3"/>
      <c r="Y24" s="3"/>
      <c r="Z24" s="3"/>
      <c r="AA24" s="3"/>
      <c r="AB24" s="3"/>
      <c r="AC24" s="3"/>
      <c r="AD24" s="3"/>
      <c r="AE24" s="3"/>
      <c r="AF24" s="3"/>
      <c r="AG24" s="3"/>
      <c r="AH24" s="3"/>
      <c r="AI24" s="3"/>
      <c r="AJ24" s="3"/>
      <c r="AK24" s="3"/>
      <c r="AL24" s="3"/>
    </row>
    <row r="25" ht="12.75" customHeight="1">
      <c r="A25" s="483"/>
      <c r="B25" s="109"/>
      <c r="C25" s="485"/>
      <c r="D25" s="485"/>
      <c r="E25" s="485"/>
      <c r="F25" s="485"/>
      <c r="G25" s="485"/>
      <c r="H25" s="485"/>
      <c r="I25" s="485"/>
      <c r="J25" s="485"/>
      <c r="K25" s="485"/>
      <c r="L25" s="485"/>
      <c r="M25" s="485"/>
      <c r="N25" s="485"/>
      <c r="O25" s="485"/>
      <c r="P25" s="485"/>
      <c r="Q25" s="485"/>
      <c r="R25" s="485"/>
      <c r="S25" s="486"/>
      <c r="T25" s="3"/>
      <c r="U25" s="3"/>
      <c r="V25" s="3"/>
      <c r="W25" s="3"/>
      <c r="X25" s="3"/>
      <c r="Y25" s="3"/>
      <c r="Z25" s="3"/>
      <c r="AA25" s="3"/>
      <c r="AB25" s="3"/>
      <c r="AC25" s="3"/>
      <c r="AD25" s="3"/>
      <c r="AE25" s="3"/>
      <c r="AF25" s="3"/>
      <c r="AG25" s="3"/>
      <c r="AH25" s="3"/>
      <c r="AI25" s="3"/>
      <c r="AJ25" s="3"/>
      <c r="AK25" s="3"/>
      <c r="AL25" s="3"/>
    </row>
    <row r="26" ht="12.75" customHeight="1">
      <c r="A26" s="483"/>
      <c r="B26" s="279"/>
      <c r="C26" s="485"/>
      <c r="D26" s="485"/>
      <c r="E26" s="485"/>
      <c r="F26" s="485"/>
      <c r="G26" s="485"/>
      <c r="H26" s="485"/>
      <c r="I26" s="485"/>
      <c r="J26" s="485"/>
      <c r="K26" s="485"/>
      <c r="L26" s="485"/>
      <c r="M26" s="485"/>
      <c r="N26" s="485"/>
      <c r="O26" s="485"/>
      <c r="P26" s="485"/>
      <c r="Q26" s="485"/>
      <c r="R26" s="485"/>
      <c r="S26" s="486"/>
      <c r="T26" s="3"/>
      <c r="U26" s="3"/>
      <c r="V26" s="3"/>
      <c r="W26" s="3"/>
      <c r="X26" s="3"/>
      <c r="Y26" s="3"/>
      <c r="Z26" s="3"/>
      <c r="AA26" s="3"/>
      <c r="AB26" s="3"/>
      <c r="AC26" s="3"/>
      <c r="AD26" s="3"/>
      <c r="AE26" s="3"/>
      <c r="AF26" s="3"/>
      <c r="AG26" s="3"/>
      <c r="AH26" s="3"/>
      <c r="AI26" s="3"/>
      <c r="AJ26" s="3"/>
      <c r="AK26" s="3"/>
      <c r="AL26" s="3"/>
    </row>
    <row r="27" ht="12.75" customHeight="1">
      <c r="A27" s="483"/>
      <c r="B27" s="503" t="s">
        <v>472</v>
      </c>
      <c r="C27" s="522"/>
      <c r="D27" s="522"/>
      <c r="E27" s="485"/>
      <c r="F27" s="485"/>
      <c r="G27" s="485"/>
      <c r="H27" s="485"/>
      <c r="I27" s="485"/>
      <c r="J27" s="485"/>
      <c r="K27" s="485"/>
      <c r="L27" s="485"/>
      <c r="M27" s="485"/>
      <c r="N27" s="485"/>
      <c r="O27" s="485"/>
      <c r="P27" s="485"/>
      <c r="Q27" s="485"/>
      <c r="R27" s="485"/>
      <c r="S27" s="486"/>
      <c r="T27" s="3"/>
      <c r="U27" s="3"/>
      <c r="V27" s="3"/>
      <c r="W27" s="3"/>
      <c r="X27" s="3"/>
      <c r="Y27" s="3"/>
      <c r="Z27" s="3"/>
      <c r="AA27" s="3"/>
      <c r="AB27" s="3"/>
      <c r="AC27" s="3"/>
      <c r="AD27" s="3"/>
      <c r="AE27" s="3"/>
      <c r="AF27" s="3"/>
      <c r="AG27" s="3"/>
      <c r="AH27" s="3"/>
      <c r="AI27" s="3"/>
      <c r="AJ27" s="3"/>
      <c r="AK27" s="3"/>
      <c r="AL27" s="3"/>
    </row>
    <row r="28" ht="12.75" customHeight="1">
      <c r="A28" s="483"/>
      <c r="B28" s="523" t="s">
        <v>513</v>
      </c>
      <c r="C28" s="524"/>
      <c r="D28" s="524"/>
      <c r="E28" s="524"/>
      <c r="F28" s="524"/>
      <c r="G28" s="524"/>
      <c r="H28" s="485"/>
      <c r="I28" s="485"/>
      <c r="J28" s="485"/>
      <c r="K28" s="485"/>
      <c r="L28" s="485"/>
      <c r="M28" s="485"/>
      <c r="N28" s="485"/>
      <c r="O28" s="485"/>
      <c r="P28" s="485"/>
      <c r="Q28" s="485"/>
      <c r="R28" s="485"/>
      <c r="S28" s="486"/>
      <c r="T28" s="3"/>
      <c r="U28" s="3"/>
      <c r="V28" s="3"/>
      <c r="W28" s="3"/>
      <c r="X28" s="3"/>
      <c r="Y28" s="3"/>
      <c r="Z28" s="3"/>
      <c r="AA28" s="3"/>
      <c r="AB28" s="3"/>
      <c r="AC28" s="3"/>
      <c r="AD28" s="3"/>
      <c r="AE28" s="3"/>
      <c r="AF28" s="3"/>
      <c r="AG28" s="3"/>
      <c r="AH28" s="3"/>
      <c r="AI28" s="3"/>
      <c r="AJ28" s="3"/>
      <c r="AK28" s="3"/>
      <c r="AL28" s="3"/>
    </row>
    <row r="29" ht="12.75" customHeight="1">
      <c r="A29" s="483"/>
      <c r="B29" s="484"/>
      <c r="C29" s="484"/>
      <c r="D29" s="485"/>
      <c r="E29" s="485"/>
      <c r="F29" s="485"/>
      <c r="G29" s="485"/>
      <c r="H29" s="485"/>
      <c r="I29" s="485"/>
      <c r="J29" s="485"/>
      <c r="K29" s="485"/>
      <c r="L29" s="485"/>
      <c r="M29" s="485"/>
      <c r="N29" s="485"/>
      <c r="O29" s="485"/>
      <c r="P29" s="485"/>
      <c r="Q29" s="485"/>
      <c r="R29" s="485"/>
      <c r="S29" s="486"/>
      <c r="T29" s="3"/>
      <c r="U29" s="3"/>
      <c r="V29" s="3"/>
      <c r="W29" s="3"/>
      <c r="X29" s="3"/>
      <c r="Y29" s="3"/>
      <c r="Z29" s="3"/>
      <c r="AA29" s="3"/>
      <c r="AB29" s="3"/>
      <c r="AC29" s="3"/>
      <c r="AD29" s="3"/>
      <c r="AE29" s="3"/>
      <c r="AF29" s="3"/>
      <c r="AG29" s="3"/>
      <c r="AH29" s="3"/>
      <c r="AI29" s="3"/>
      <c r="AJ29" s="3"/>
      <c r="AK29" s="3"/>
      <c r="AL29" s="3"/>
    </row>
    <row r="30" ht="29.25" customHeight="1">
      <c r="A30" s="525" t="s">
        <v>514</v>
      </c>
      <c r="B30" s="79" t="s">
        <v>515</v>
      </c>
      <c r="S30" s="526" t="s">
        <v>514</v>
      </c>
      <c r="T30" s="3"/>
      <c r="U30" s="3"/>
      <c r="V30" s="3"/>
      <c r="W30" s="3"/>
      <c r="X30" s="3"/>
      <c r="Y30" s="3"/>
      <c r="Z30" s="3"/>
      <c r="AA30" s="3"/>
      <c r="AB30" s="3"/>
      <c r="AC30" s="3"/>
      <c r="AD30" s="3"/>
      <c r="AE30" s="3"/>
      <c r="AF30" s="3"/>
      <c r="AG30" s="3"/>
      <c r="AH30" s="3"/>
      <c r="AI30" s="3"/>
      <c r="AJ30" s="3"/>
      <c r="AK30" s="3"/>
      <c r="AL30" s="3"/>
    </row>
    <row r="31" ht="12.75" customHeight="1">
      <c r="A31" s="483"/>
      <c r="B31" s="485"/>
      <c r="C31" s="485"/>
      <c r="D31" s="485"/>
      <c r="E31" s="485"/>
      <c r="F31" s="485"/>
      <c r="G31" s="485"/>
      <c r="H31" s="485"/>
      <c r="I31" s="485"/>
      <c r="J31" s="485"/>
      <c r="K31" s="485"/>
      <c r="L31" s="485"/>
      <c r="M31" s="485"/>
      <c r="N31" s="485"/>
      <c r="O31" s="485"/>
      <c r="P31" s="485"/>
      <c r="Q31" s="485"/>
      <c r="R31" s="485"/>
      <c r="S31" s="486"/>
      <c r="T31" s="3"/>
      <c r="U31" s="3"/>
      <c r="V31" s="3"/>
      <c r="W31" s="3"/>
      <c r="X31" s="3"/>
      <c r="Y31" s="3"/>
      <c r="Z31" s="3"/>
      <c r="AA31" s="3"/>
      <c r="AB31" s="3"/>
      <c r="AC31" s="3"/>
      <c r="AD31" s="3"/>
      <c r="AE31" s="3"/>
      <c r="AF31" s="3"/>
      <c r="AG31" s="3"/>
      <c r="AH31" s="3"/>
      <c r="AI31" s="3"/>
      <c r="AJ31" s="3"/>
      <c r="AK31" s="3"/>
      <c r="AL31" s="3"/>
    </row>
    <row r="32" ht="12.75" customHeight="1">
      <c r="A32" s="483"/>
      <c r="B32" s="485"/>
      <c r="C32" s="485"/>
      <c r="D32" s="485"/>
      <c r="E32" s="485"/>
      <c r="F32" s="485"/>
      <c r="G32" s="485"/>
      <c r="H32" s="485"/>
      <c r="I32" s="485"/>
      <c r="J32" s="485"/>
      <c r="K32" s="485"/>
      <c r="L32" s="485"/>
      <c r="M32" s="485"/>
      <c r="N32" s="485"/>
      <c r="O32" s="485"/>
      <c r="P32" s="485"/>
      <c r="Q32" s="485"/>
      <c r="R32" s="485"/>
      <c r="S32" s="486"/>
      <c r="T32" s="3"/>
      <c r="U32" s="3"/>
      <c r="V32" s="3"/>
      <c r="W32" s="3"/>
      <c r="X32" s="3"/>
      <c r="Y32" s="3"/>
      <c r="Z32" s="3"/>
      <c r="AA32" s="3"/>
      <c r="AB32" s="3"/>
      <c r="AC32" s="3"/>
      <c r="AD32" s="3"/>
      <c r="AE32" s="3"/>
      <c r="AF32" s="3"/>
      <c r="AG32" s="3"/>
      <c r="AH32" s="3"/>
      <c r="AI32" s="3"/>
      <c r="AJ32" s="3"/>
      <c r="AK32" s="3"/>
      <c r="AL32" s="3"/>
    </row>
    <row r="33" ht="12.75" customHeight="1">
      <c r="A33" s="483"/>
      <c r="B33" s="485"/>
      <c r="C33" s="485"/>
      <c r="D33" s="485"/>
      <c r="E33" s="485"/>
      <c r="F33" s="485"/>
      <c r="G33" s="485"/>
      <c r="H33" s="485"/>
      <c r="I33" s="485"/>
      <c r="J33" s="485"/>
      <c r="K33" s="485"/>
      <c r="L33" s="485"/>
      <c r="M33" s="485"/>
      <c r="N33" s="485"/>
      <c r="O33" s="485"/>
      <c r="P33" s="485"/>
      <c r="Q33" s="485"/>
      <c r="R33" s="485"/>
      <c r="S33" s="486"/>
      <c r="T33" s="3"/>
      <c r="U33" s="3"/>
      <c r="V33" s="3"/>
      <c r="W33" s="3"/>
      <c r="X33" s="3"/>
      <c r="Y33" s="3"/>
      <c r="Z33" s="3"/>
      <c r="AA33" s="3"/>
      <c r="AB33" s="3"/>
      <c r="AC33" s="3"/>
      <c r="AD33" s="3"/>
      <c r="AE33" s="3"/>
      <c r="AF33" s="3"/>
      <c r="AG33" s="3"/>
      <c r="AH33" s="3"/>
      <c r="AI33" s="3"/>
      <c r="AJ33" s="3"/>
      <c r="AK33" s="3"/>
      <c r="AL33" s="3"/>
    </row>
    <row r="34" ht="12.75" customHeight="1">
      <c r="A34" s="483"/>
      <c r="B34" s="485"/>
      <c r="C34" s="485"/>
      <c r="D34" s="485"/>
      <c r="E34" s="485"/>
      <c r="F34" s="485"/>
      <c r="G34" s="485"/>
      <c r="H34" s="485"/>
      <c r="I34" s="485"/>
      <c r="J34" s="485"/>
      <c r="K34" s="485"/>
      <c r="L34" s="485"/>
      <c r="M34" s="485"/>
      <c r="N34" s="485"/>
      <c r="O34" s="485"/>
      <c r="P34" s="485"/>
      <c r="Q34" s="485"/>
      <c r="R34" s="485"/>
      <c r="S34" s="486"/>
      <c r="T34" s="3"/>
      <c r="U34" s="3"/>
      <c r="V34" s="3"/>
      <c r="W34" s="3"/>
      <c r="X34" s="3"/>
      <c r="Y34" s="3"/>
      <c r="Z34" s="3"/>
      <c r="AA34" s="3"/>
      <c r="AB34" s="3"/>
      <c r="AC34" s="3"/>
      <c r="AD34" s="3"/>
      <c r="AE34" s="3"/>
      <c r="AF34" s="3"/>
      <c r="AG34" s="3"/>
      <c r="AH34" s="3"/>
      <c r="AI34" s="3"/>
      <c r="AJ34" s="3"/>
      <c r="AK34" s="3"/>
      <c r="AL34" s="3"/>
    </row>
    <row r="35" ht="12.75" customHeight="1">
      <c r="A35" s="483"/>
      <c r="B35" s="485"/>
      <c r="C35" s="485"/>
      <c r="D35" s="485"/>
      <c r="E35" s="485"/>
      <c r="F35" s="485"/>
      <c r="G35" s="485"/>
      <c r="H35" s="485"/>
      <c r="I35" s="485"/>
      <c r="J35" s="485"/>
      <c r="K35" s="485"/>
      <c r="L35" s="485"/>
      <c r="M35" s="485"/>
      <c r="N35" s="485"/>
      <c r="O35" s="485"/>
      <c r="P35" s="485"/>
      <c r="Q35" s="485"/>
      <c r="R35" s="485"/>
      <c r="S35" s="486"/>
      <c r="T35" s="3"/>
      <c r="U35" s="3"/>
      <c r="V35" s="3"/>
      <c r="W35" s="3"/>
      <c r="X35" s="3"/>
      <c r="Y35" s="3"/>
      <c r="Z35" s="3"/>
      <c r="AA35" s="3"/>
      <c r="AB35" s="3"/>
      <c r="AC35" s="3"/>
      <c r="AD35" s="3"/>
      <c r="AE35" s="3"/>
      <c r="AF35" s="3"/>
      <c r="AG35" s="3"/>
      <c r="AH35" s="3"/>
      <c r="AI35" s="3"/>
      <c r="AJ35" s="3"/>
      <c r="AK35" s="3"/>
      <c r="AL35" s="3"/>
    </row>
    <row r="36" ht="12.75" customHeight="1">
      <c r="A36" s="483"/>
      <c r="B36" s="485"/>
      <c r="C36" s="485"/>
      <c r="D36" s="485"/>
      <c r="E36" s="485"/>
      <c r="F36" s="485"/>
      <c r="G36" s="485"/>
      <c r="H36" s="485"/>
      <c r="I36" s="485"/>
      <c r="J36" s="485"/>
      <c r="K36" s="485"/>
      <c r="L36" s="485"/>
      <c r="M36" s="485"/>
      <c r="N36" s="485"/>
      <c r="O36" s="485"/>
      <c r="P36" s="485"/>
      <c r="Q36" s="485"/>
      <c r="R36" s="485"/>
      <c r="S36" s="486"/>
      <c r="T36" s="3"/>
      <c r="U36" s="3"/>
      <c r="V36" s="3"/>
      <c r="W36" s="3"/>
      <c r="X36" s="3"/>
      <c r="Y36" s="3"/>
      <c r="Z36" s="3"/>
      <c r="AA36" s="3"/>
      <c r="AB36" s="3"/>
      <c r="AC36" s="3"/>
      <c r="AD36" s="3"/>
      <c r="AE36" s="3"/>
      <c r="AF36" s="3"/>
      <c r="AG36" s="3"/>
      <c r="AH36" s="3"/>
      <c r="AI36" s="3"/>
      <c r="AJ36" s="3"/>
      <c r="AK36" s="3"/>
      <c r="AL36" s="3"/>
    </row>
    <row r="37" ht="12.75" customHeight="1">
      <c r="A37" s="483"/>
      <c r="B37" s="485"/>
      <c r="C37" s="485"/>
      <c r="D37" s="485"/>
      <c r="E37" s="485"/>
      <c r="F37" s="485"/>
      <c r="G37" s="485"/>
      <c r="H37" s="485"/>
      <c r="I37" s="485"/>
      <c r="J37" s="485"/>
      <c r="K37" s="485"/>
      <c r="L37" s="485"/>
      <c r="M37" s="485"/>
      <c r="N37" s="485"/>
      <c r="O37" s="485"/>
      <c r="P37" s="485"/>
      <c r="Q37" s="485"/>
      <c r="R37" s="485"/>
      <c r="S37" s="486"/>
      <c r="T37" s="3"/>
      <c r="U37" s="3"/>
      <c r="V37" s="3"/>
      <c r="W37" s="3"/>
      <c r="X37" s="3"/>
      <c r="Y37" s="3"/>
      <c r="Z37" s="3"/>
      <c r="AA37" s="3"/>
      <c r="AB37" s="3"/>
      <c r="AC37" s="3"/>
      <c r="AD37" s="3"/>
      <c r="AE37" s="3"/>
      <c r="AF37" s="3"/>
      <c r="AG37" s="3"/>
      <c r="AH37" s="3"/>
      <c r="AI37" s="3"/>
      <c r="AJ37" s="3"/>
      <c r="AK37" s="3"/>
      <c r="AL37" s="3"/>
    </row>
    <row r="38" ht="12.75" customHeight="1">
      <c r="A38" s="483"/>
      <c r="B38" s="485"/>
      <c r="C38" s="485"/>
      <c r="D38" s="485"/>
      <c r="E38" s="485"/>
      <c r="F38" s="485"/>
      <c r="G38" s="485"/>
      <c r="H38" s="485"/>
      <c r="I38" s="485"/>
      <c r="J38" s="485"/>
      <c r="K38" s="485"/>
      <c r="L38" s="485"/>
      <c r="M38" s="485"/>
      <c r="N38" s="485"/>
      <c r="O38" s="485"/>
      <c r="P38" s="485"/>
      <c r="Q38" s="485"/>
      <c r="R38" s="485"/>
      <c r="S38" s="486"/>
      <c r="T38" s="3"/>
      <c r="U38" s="3"/>
      <c r="V38" s="3"/>
      <c r="W38" s="3"/>
      <c r="X38" s="3"/>
      <c r="Y38" s="3"/>
      <c r="Z38" s="3"/>
      <c r="AA38" s="3"/>
      <c r="AB38" s="3"/>
      <c r="AC38" s="3"/>
      <c r="AD38" s="3"/>
      <c r="AE38" s="3"/>
      <c r="AF38" s="3"/>
      <c r="AG38" s="3"/>
      <c r="AH38" s="3"/>
      <c r="AI38" s="3"/>
      <c r="AJ38" s="3"/>
      <c r="AK38" s="3"/>
      <c r="AL38" s="3"/>
    </row>
    <row r="39" ht="12.75" customHeight="1">
      <c r="A39" s="483"/>
      <c r="B39" s="485"/>
      <c r="C39" s="485"/>
      <c r="D39" s="485"/>
      <c r="E39" s="485"/>
      <c r="F39" s="485"/>
      <c r="G39" s="485"/>
      <c r="H39" s="485"/>
      <c r="I39" s="485"/>
      <c r="J39" s="485"/>
      <c r="K39" s="485"/>
      <c r="L39" s="485"/>
      <c r="M39" s="485"/>
      <c r="N39" s="485"/>
      <c r="O39" s="485"/>
      <c r="P39" s="485"/>
      <c r="Q39" s="485"/>
      <c r="R39" s="485"/>
      <c r="S39" s="486"/>
      <c r="T39" s="3"/>
      <c r="U39" s="3"/>
      <c r="V39" s="3"/>
      <c r="W39" s="3"/>
      <c r="X39" s="3"/>
      <c r="Y39" s="3"/>
      <c r="Z39" s="3"/>
      <c r="AA39" s="3"/>
      <c r="AB39" s="3"/>
      <c r="AC39" s="3"/>
      <c r="AD39" s="3"/>
      <c r="AE39" s="3"/>
      <c r="AF39" s="3"/>
      <c r="AG39" s="3"/>
      <c r="AH39" s="3"/>
      <c r="AI39" s="3"/>
      <c r="AJ39" s="3"/>
      <c r="AK39" s="3"/>
      <c r="AL39" s="3"/>
    </row>
    <row r="40" ht="12.75" customHeight="1">
      <c r="A40" s="483"/>
      <c r="B40" s="485"/>
      <c r="C40" s="485"/>
      <c r="D40" s="485"/>
      <c r="E40" s="485"/>
      <c r="F40" s="485"/>
      <c r="G40" s="485"/>
      <c r="H40" s="485"/>
      <c r="I40" s="485"/>
      <c r="J40" s="485"/>
      <c r="K40" s="485"/>
      <c r="L40" s="485"/>
      <c r="M40" s="485"/>
      <c r="N40" s="485"/>
      <c r="O40" s="485"/>
      <c r="P40" s="485"/>
      <c r="Q40" s="485"/>
      <c r="R40" s="485"/>
      <c r="S40" s="486"/>
      <c r="T40" s="3"/>
      <c r="U40" s="3"/>
      <c r="V40" s="3"/>
      <c r="W40" s="3"/>
      <c r="X40" s="3"/>
      <c r="Y40" s="3"/>
      <c r="Z40" s="3"/>
      <c r="AA40" s="3"/>
      <c r="AB40" s="3"/>
      <c r="AC40" s="3"/>
      <c r="AD40" s="3"/>
      <c r="AE40" s="3"/>
      <c r="AF40" s="3"/>
      <c r="AG40" s="3"/>
      <c r="AH40" s="3"/>
      <c r="AI40" s="3"/>
      <c r="AJ40" s="3"/>
      <c r="AK40" s="3"/>
      <c r="AL40" s="3"/>
    </row>
    <row r="41" ht="12.75" customHeight="1">
      <c r="A41" s="483"/>
      <c r="B41" s="485"/>
      <c r="C41" s="485"/>
      <c r="D41" s="485"/>
      <c r="E41" s="485"/>
      <c r="F41" s="485"/>
      <c r="G41" s="485"/>
      <c r="H41" s="485"/>
      <c r="I41" s="485"/>
      <c r="J41" s="485"/>
      <c r="K41" s="485"/>
      <c r="L41" s="485"/>
      <c r="M41" s="485"/>
      <c r="N41" s="485"/>
      <c r="O41" s="485"/>
      <c r="P41" s="485"/>
      <c r="Q41" s="485"/>
      <c r="R41" s="485"/>
      <c r="S41" s="486"/>
      <c r="T41" s="3"/>
      <c r="U41" s="3"/>
      <c r="V41" s="3"/>
      <c r="W41" s="3"/>
      <c r="X41" s="3"/>
      <c r="Y41" s="3"/>
      <c r="Z41" s="3"/>
      <c r="AA41" s="3"/>
      <c r="AB41" s="3"/>
      <c r="AC41" s="3"/>
      <c r="AD41" s="3"/>
      <c r="AE41" s="3"/>
      <c r="AF41" s="3"/>
      <c r="AG41" s="3"/>
      <c r="AH41" s="3"/>
      <c r="AI41" s="3"/>
      <c r="AJ41" s="3"/>
      <c r="AK41" s="3"/>
      <c r="AL41" s="3"/>
    </row>
    <row r="42" ht="12.75" customHeight="1">
      <c r="A42" s="483"/>
      <c r="B42" s="485"/>
      <c r="C42" s="485"/>
      <c r="D42" s="485"/>
      <c r="E42" s="485"/>
      <c r="F42" s="485"/>
      <c r="G42" s="485"/>
      <c r="H42" s="485"/>
      <c r="I42" s="485"/>
      <c r="J42" s="485"/>
      <c r="K42" s="485"/>
      <c r="L42" s="485"/>
      <c r="M42" s="485"/>
      <c r="N42" s="485"/>
      <c r="O42" s="485"/>
      <c r="P42" s="485"/>
      <c r="Q42" s="485"/>
      <c r="R42" s="485"/>
      <c r="S42" s="486"/>
      <c r="T42" s="3"/>
      <c r="U42" s="3"/>
      <c r="V42" s="3"/>
      <c r="W42" s="3"/>
      <c r="X42" s="3"/>
      <c r="Y42" s="3"/>
      <c r="Z42" s="3"/>
      <c r="AA42" s="3"/>
      <c r="AB42" s="3"/>
      <c r="AC42" s="3"/>
      <c r="AD42" s="3"/>
      <c r="AE42" s="3"/>
      <c r="AF42" s="3"/>
      <c r="AG42" s="3"/>
      <c r="AH42" s="3"/>
      <c r="AI42" s="3"/>
      <c r="AJ42" s="3"/>
      <c r="AK42" s="3"/>
      <c r="AL42" s="3"/>
    </row>
    <row r="43" ht="12.75" customHeight="1">
      <c r="A43" s="483"/>
      <c r="B43" s="485"/>
      <c r="C43" s="485"/>
      <c r="D43" s="485"/>
      <c r="E43" s="485"/>
      <c r="F43" s="485"/>
      <c r="G43" s="485"/>
      <c r="H43" s="485"/>
      <c r="I43" s="485"/>
      <c r="J43" s="485"/>
      <c r="K43" s="485"/>
      <c r="L43" s="485"/>
      <c r="M43" s="485"/>
      <c r="N43" s="485"/>
      <c r="O43" s="485"/>
      <c r="P43" s="485"/>
      <c r="Q43" s="485"/>
      <c r="R43" s="485"/>
      <c r="S43" s="486"/>
      <c r="T43" s="3"/>
      <c r="U43" s="3"/>
      <c r="V43" s="3"/>
      <c r="W43" s="3"/>
      <c r="X43" s="3"/>
      <c r="Y43" s="3"/>
      <c r="Z43" s="3"/>
      <c r="AA43" s="3"/>
      <c r="AB43" s="3"/>
      <c r="AC43" s="3"/>
      <c r="AD43" s="3"/>
      <c r="AE43" s="3"/>
      <c r="AF43" s="3"/>
      <c r="AG43" s="3"/>
      <c r="AH43" s="3"/>
      <c r="AI43" s="3"/>
      <c r="AJ43" s="3"/>
      <c r="AK43" s="3"/>
      <c r="AL43" s="3"/>
    </row>
    <row r="44" ht="12.75" customHeight="1">
      <c r="A44" s="483"/>
      <c r="B44" s="485"/>
      <c r="C44" s="485"/>
      <c r="D44" s="485"/>
      <c r="E44" s="485"/>
      <c r="F44" s="485"/>
      <c r="G44" s="485"/>
      <c r="H44" s="485"/>
      <c r="I44" s="485"/>
      <c r="J44" s="485"/>
      <c r="K44" s="485"/>
      <c r="L44" s="485"/>
      <c r="M44" s="485"/>
      <c r="N44" s="485"/>
      <c r="O44" s="485"/>
      <c r="P44" s="485"/>
      <c r="Q44" s="485"/>
      <c r="R44" s="485"/>
      <c r="S44" s="486"/>
      <c r="T44" s="3"/>
      <c r="U44" s="3"/>
      <c r="V44" s="3"/>
      <c r="W44" s="3"/>
      <c r="X44" s="3"/>
      <c r="Y44" s="3"/>
      <c r="Z44" s="3"/>
      <c r="AA44" s="3"/>
      <c r="AB44" s="3"/>
      <c r="AC44" s="3"/>
      <c r="AD44" s="3"/>
      <c r="AE44" s="3"/>
      <c r="AF44" s="3"/>
      <c r="AG44" s="3"/>
      <c r="AH44" s="3"/>
      <c r="AI44" s="3"/>
      <c r="AJ44" s="3"/>
      <c r="AK44" s="3"/>
      <c r="AL44" s="3"/>
    </row>
    <row r="45" ht="12.75" customHeight="1">
      <c r="A45" s="483"/>
      <c r="B45" s="485"/>
      <c r="C45" s="485"/>
      <c r="D45" s="485"/>
      <c r="E45" s="485"/>
      <c r="F45" s="485"/>
      <c r="G45" s="485"/>
      <c r="H45" s="485"/>
      <c r="I45" s="485"/>
      <c r="J45" s="485"/>
      <c r="K45" s="485"/>
      <c r="L45" s="485"/>
      <c r="M45" s="485"/>
      <c r="N45" s="485"/>
      <c r="O45" s="485"/>
      <c r="P45" s="485"/>
      <c r="Q45" s="485"/>
      <c r="R45" s="485"/>
      <c r="S45" s="486"/>
      <c r="T45" s="3"/>
      <c r="U45" s="3"/>
      <c r="V45" s="3"/>
      <c r="W45" s="3"/>
      <c r="X45" s="3"/>
      <c r="Y45" s="3"/>
      <c r="Z45" s="3"/>
      <c r="AA45" s="3"/>
      <c r="AB45" s="3"/>
      <c r="AC45" s="3"/>
      <c r="AD45" s="3"/>
      <c r="AE45" s="3"/>
      <c r="AF45" s="3"/>
      <c r="AG45" s="3"/>
      <c r="AH45" s="3"/>
      <c r="AI45" s="3"/>
      <c r="AJ45" s="3"/>
      <c r="AK45" s="3"/>
      <c r="AL45" s="3"/>
    </row>
    <row r="46" ht="12.75" customHeight="1">
      <c r="A46" s="483"/>
      <c r="B46" s="485"/>
      <c r="C46" s="485"/>
      <c r="D46" s="485"/>
      <c r="E46" s="485"/>
      <c r="F46" s="485"/>
      <c r="G46" s="485"/>
      <c r="H46" s="485"/>
      <c r="I46" s="485"/>
      <c r="J46" s="485"/>
      <c r="K46" s="485"/>
      <c r="L46" s="485"/>
      <c r="M46" s="485"/>
      <c r="N46" s="485"/>
      <c r="O46" s="485"/>
      <c r="P46" s="485"/>
      <c r="Q46" s="485"/>
      <c r="R46" s="485"/>
      <c r="S46" s="486"/>
      <c r="T46" s="3"/>
      <c r="U46" s="3"/>
      <c r="V46" s="3"/>
      <c r="W46" s="3"/>
      <c r="X46" s="3"/>
      <c r="Y46" s="3"/>
      <c r="Z46" s="3"/>
      <c r="AA46" s="3"/>
      <c r="AB46" s="3"/>
      <c r="AC46" s="3"/>
      <c r="AD46" s="3"/>
      <c r="AE46" s="3"/>
      <c r="AF46" s="3"/>
      <c r="AG46" s="3"/>
      <c r="AH46" s="3"/>
      <c r="AI46" s="3"/>
      <c r="AJ46" s="3"/>
      <c r="AK46" s="3"/>
      <c r="AL46" s="3"/>
    </row>
    <row r="47" ht="12.75" customHeight="1">
      <c r="A47" s="483"/>
      <c r="B47" s="485"/>
      <c r="C47" s="485"/>
      <c r="D47" s="485"/>
      <c r="E47" s="485"/>
      <c r="F47" s="485"/>
      <c r="G47" s="485"/>
      <c r="H47" s="485"/>
      <c r="I47" s="485"/>
      <c r="J47" s="485"/>
      <c r="K47" s="485"/>
      <c r="L47" s="485"/>
      <c r="M47" s="485"/>
      <c r="N47" s="485"/>
      <c r="O47" s="485"/>
      <c r="P47" s="485"/>
      <c r="Q47" s="485"/>
      <c r="R47" s="485"/>
      <c r="S47" s="486"/>
      <c r="T47" s="3"/>
      <c r="U47" s="3"/>
      <c r="V47" s="3"/>
      <c r="W47" s="3"/>
      <c r="X47" s="3"/>
      <c r="Y47" s="3"/>
      <c r="Z47" s="3"/>
      <c r="AA47" s="3"/>
      <c r="AB47" s="3"/>
      <c r="AC47" s="3"/>
      <c r="AD47" s="3"/>
      <c r="AE47" s="3"/>
      <c r="AF47" s="3"/>
      <c r="AG47" s="3"/>
      <c r="AH47" s="3"/>
      <c r="AI47" s="3"/>
      <c r="AJ47" s="3"/>
      <c r="AK47" s="3"/>
      <c r="AL47" s="3"/>
    </row>
    <row r="48" ht="12.75" customHeight="1">
      <c r="A48" s="483"/>
      <c r="B48" s="485"/>
      <c r="C48" s="485"/>
      <c r="D48" s="485"/>
      <c r="E48" s="485"/>
      <c r="F48" s="485"/>
      <c r="G48" s="485"/>
      <c r="H48" s="485"/>
      <c r="I48" s="485"/>
      <c r="J48" s="485"/>
      <c r="K48" s="485"/>
      <c r="L48" s="485"/>
      <c r="M48" s="485"/>
      <c r="N48" s="485"/>
      <c r="O48" s="485"/>
      <c r="P48" s="485"/>
      <c r="Q48" s="485"/>
      <c r="R48" s="485"/>
      <c r="S48" s="486"/>
      <c r="T48" s="3"/>
      <c r="U48" s="3"/>
      <c r="V48" s="3"/>
      <c r="W48" s="3"/>
      <c r="X48" s="3"/>
      <c r="Y48" s="3"/>
      <c r="Z48" s="3"/>
      <c r="AA48" s="3"/>
      <c r="AB48" s="3"/>
      <c r="AC48" s="3"/>
      <c r="AD48" s="3"/>
      <c r="AE48" s="3"/>
      <c r="AF48" s="3"/>
      <c r="AG48" s="3"/>
      <c r="AH48" s="3"/>
      <c r="AI48" s="3"/>
      <c r="AJ48" s="3"/>
      <c r="AK48" s="3"/>
      <c r="AL48" s="3"/>
    </row>
    <row r="49" ht="12.75" customHeight="1">
      <c r="A49" s="483"/>
      <c r="B49" s="485"/>
      <c r="C49" s="485"/>
      <c r="D49" s="485"/>
      <c r="E49" s="485"/>
      <c r="F49" s="485"/>
      <c r="G49" s="485"/>
      <c r="H49" s="485"/>
      <c r="I49" s="485"/>
      <c r="J49" s="485"/>
      <c r="K49" s="485"/>
      <c r="L49" s="485"/>
      <c r="M49" s="485"/>
      <c r="N49" s="485"/>
      <c r="O49" s="485"/>
      <c r="P49" s="485"/>
      <c r="Q49" s="485"/>
      <c r="R49" s="485"/>
      <c r="S49" s="486"/>
      <c r="T49" s="3"/>
      <c r="U49" s="3"/>
      <c r="V49" s="3"/>
      <c r="W49" s="3"/>
      <c r="X49" s="3"/>
      <c r="Y49" s="3"/>
      <c r="Z49" s="3"/>
      <c r="AA49" s="3"/>
      <c r="AB49" s="3"/>
      <c r="AC49" s="3"/>
      <c r="AD49" s="3"/>
      <c r="AE49" s="3"/>
      <c r="AF49" s="3"/>
      <c r="AG49" s="3"/>
      <c r="AH49" s="3"/>
      <c r="AI49" s="3"/>
      <c r="AJ49" s="3"/>
      <c r="AK49" s="3"/>
      <c r="AL49" s="3"/>
    </row>
    <row r="50" ht="12.75" customHeight="1">
      <c r="A50" s="483"/>
      <c r="B50" s="485"/>
      <c r="C50" s="485"/>
      <c r="D50" s="485"/>
      <c r="E50" s="485"/>
      <c r="F50" s="485"/>
      <c r="G50" s="485"/>
      <c r="H50" s="485"/>
      <c r="I50" s="485"/>
      <c r="J50" s="485"/>
      <c r="K50" s="485"/>
      <c r="L50" s="485"/>
      <c r="M50" s="485"/>
      <c r="N50" s="485"/>
      <c r="O50" s="485"/>
      <c r="P50" s="485"/>
      <c r="Q50" s="485"/>
      <c r="R50" s="485"/>
      <c r="S50" s="486"/>
      <c r="T50" s="3"/>
      <c r="U50" s="3"/>
      <c r="V50" s="3"/>
      <c r="W50" s="3"/>
      <c r="X50" s="3"/>
      <c r="Y50" s="3"/>
      <c r="Z50" s="3"/>
      <c r="AA50" s="3"/>
      <c r="AB50" s="3"/>
      <c r="AC50" s="3"/>
      <c r="AD50" s="3"/>
      <c r="AE50" s="3"/>
      <c r="AF50" s="3"/>
      <c r="AG50" s="3"/>
      <c r="AH50" s="3"/>
      <c r="AI50" s="3"/>
      <c r="AJ50" s="3"/>
      <c r="AK50" s="3"/>
      <c r="AL50" s="3"/>
    </row>
    <row r="51" ht="12.75" customHeight="1">
      <c r="A51" s="483"/>
      <c r="B51" s="485"/>
      <c r="C51" s="485"/>
      <c r="D51" s="485"/>
      <c r="E51" s="485"/>
      <c r="F51" s="485"/>
      <c r="G51" s="485"/>
      <c r="H51" s="485"/>
      <c r="I51" s="485"/>
      <c r="J51" s="485"/>
      <c r="K51" s="485"/>
      <c r="L51" s="485"/>
      <c r="M51" s="485"/>
      <c r="N51" s="485"/>
      <c r="O51" s="485"/>
      <c r="P51" s="485"/>
      <c r="Q51" s="485"/>
      <c r="R51" s="485"/>
      <c r="S51" s="486"/>
      <c r="T51" s="3"/>
      <c r="U51" s="3"/>
      <c r="V51" s="3"/>
      <c r="W51" s="3"/>
      <c r="X51" s="3"/>
      <c r="Y51" s="3"/>
      <c r="Z51" s="3"/>
      <c r="AA51" s="3"/>
      <c r="AB51" s="3"/>
      <c r="AC51" s="3"/>
      <c r="AD51" s="3"/>
      <c r="AE51" s="3"/>
      <c r="AF51" s="3"/>
      <c r="AG51" s="3"/>
      <c r="AH51" s="3"/>
      <c r="AI51" s="3"/>
      <c r="AJ51" s="3"/>
      <c r="AK51" s="3"/>
      <c r="AL51" s="3"/>
    </row>
    <row r="52" ht="12.75" customHeight="1">
      <c r="A52" s="483"/>
      <c r="B52" s="484"/>
      <c r="C52" s="485"/>
      <c r="D52" s="485"/>
      <c r="E52" s="485"/>
      <c r="F52" s="485"/>
      <c r="G52" s="485"/>
      <c r="H52" s="485"/>
      <c r="I52" s="485"/>
      <c r="J52" s="485"/>
      <c r="K52" s="485"/>
      <c r="L52" s="485"/>
      <c r="M52" s="485"/>
      <c r="N52" s="485"/>
      <c r="O52" s="485"/>
      <c r="P52" s="485"/>
      <c r="Q52" s="485"/>
      <c r="R52" s="527" t="s">
        <v>450</v>
      </c>
      <c r="S52" s="486"/>
      <c r="T52" s="3"/>
      <c r="U52" s="3"/>
      <c r="V52" s="3"/>
      <c r="W52" s="3"/>
      <c r="X52" s="3"/>
      <c r="Y52" s="3"/>
      <c r="Z52" s="3"/>
      <c r="AA52" s="3"/>
      <c r="AB52" s="3"/>
      <c r="AC52" s="3"/>
      <c r="AD52" s="3"/>
      <c r="AE52" s="3"/>
      <c r="AF52" s="3"/>
      <c r="AG52" s="3"/>
      <c r="AH52" s="3"/>
      <c r="AI52" s="3"/>
      <c r="AJ52" s="3"/>
      <c r="AK52" s="3"/>
      <c r="AL52" s="3"/>
    </row>
    <row r="53" ht="12.75" customHeight="1">
      <c r="A53" s="483"/>
      <c r="B53" s="484"/>
      <c r="C53" s="485"/>
      <c r="D53" s="485"/>
      <c r="E53" s="485"/>
      <c r="F53" s="485"/>
      <c r="G53" s="485"/>
      <c r="H53" s="485"/>
      <c r="I53" s="485"/>
      <c r="J53" s="485"/>
      <c r="K53" s="485"/>
      <c r="L53" s="485"/>
      <c r="M53" s="485"/>
      <c r="N53" s="485"/>
      <c r="O53" s="485"/>
      <c r="P53" s="485"/>
      <c r="Q53" s="485"/>
      <c r="R53" s="485"/>
      <c r="S53" s="486"/>
      <c r="T53" s="3"/>
      <c r="U53" s="3"/>
      <c r="V53" s="3"/>
      <c r="W53" s="3"/>
      <c r="X53" s="3"/>
      <c r="Y53" s="3"/>
      <c r="Z53" s="3"/>
      <c r="AA53" s="3"/>
      <c r="AB53" s="3"/>
      <c r="AC53" s="3"/>
      <c r="AD53" s="3"/>
      <c r="AE53" s="3"/>
      <c r="AF53" s="3"/>
      <c r="AG53" s="3"/>
      <c r="AH53" s="3"/>
      <c r="AI53" s="3"/>
      <c r="AJ53" s="3"/>
      <c r="AK53" s="3"/>
      <c r="AL53" s="3"/>
    </row>
    <row r="54" ht="12.75" customHeight="1">
      <c r="A54" s="488"/>
      <c r="B54" s="489"/>
      <c r="C54" s="489"/>
      <c r="D54" s="489"/>
      <c r="E54" s="489"/>
      <c r="F54" s="489"/>
      <c r="G54" s="489"/>
      <c r="H54" s="489"/>
      <c r="I54" s="489"/>
      <c r="J54" s="489"/>
      <c r="K54" s="489"/>
      <c r="L54" s="489"/>
      <c r="M54" s="489"/>
      <c r="N54" s="489"/>
      <c r="O54" s="489"/>
      <c r="P54" s="489"/>
      <c r="Q54" s="489"/>
      <c r="R54" s="489"/>
      <c r="S54" s="490"/>
      <c r="T54" s="3"/>
      <c r="U54" s="3"/>
      <c r="V54" s="3"/>
      <c r="W54" s="3"/>
      <c r="X54" s="3"/>
      <c r="Y54" s="3"/>
      <c r="Z54" s="3"/>
      <c r="AA54" s="3"/>
      <c r="AB54" s="3"/>
      <c r="AC54" s="3"/>
      <c r="AD54" s="3"/>
      <c r="AE54" s="3"/>
      <c r="AF54" s="3"/>
      <c r="AG54" s="3"/>
      <c r="AH54" s="3"/>
      <c r="AI54" s="3"/>
      <c r="AJ54" s="3"/>
      <c r="AK54" s="3"/>
      <c r="AL54" s="3"/>
    </row>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S1"/>
    <mergeCell ref="B30:R30"/>
  </mergeCells>
  <hyperlinks>
    <hyperlink display="BACK" location="'EV5.5.8 TSAC attachments'!A1" ref="R52"/>
  </hyperlinks>
  <printOptions/>
  <pageMargins bottom="0.3937007874015748" footer="0.0" header="0.0" left="0.3937007874015748" right="0.3937007874015748" top="0.3937007874015748"/>
  <pageSetup paperSize="9" orientation="portrait"/>
  <drawing r:id="rId1"/>
</worksheet>
</file>