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Gameiro Nicolas\Documents\EPSA\Intergen\03_Optimus\01_Documents Projet\01_Documents Organisation\"/>
    </mc:Choice>
  </mc:AlternateContent>
  <xr:revisionPtr revIDLastSave="0" documentId="13_ncr:1_{7960A168-AED5-4BEE-855A-803740F539BE}" xr6:coauthVersionLast="43" xr6:coauthVersionMax="43" xr10:uidLastSave="{00000000-0000-0000-0000-000000000000}"/>
  <bookViews>
    <workbookView xWindow="-110" yWindow="-110" windowWidth="25820" windowHeight="15620" tabRatio="788" xr2:uid="{00000000-000D-0000-FFFF-FFFF00000000}"/>
  </bookViews>
  <sheets>
    <sheet name="Calendrier" sheetId="14" r:id="rId1"/>
  </sheets>
  <definedNames>
    <definedName name="Calendrier10ans">Calendrier!$A$127</definedName>
    <definedName name="Calendrier10mois">Calendrier!$B$127</definedName>
    <definedName name="Calendrier11ans">Calendrier!$A$141</definedName>
    <definedName name="Calendrier11mois">Calendrier!$B$141</definedName>
    <definedName name="Calendrier12ans">Calendrier!$A$155</definedName>
    <definedName name="Calendrier12mois">Calendrier!$B$155</definedName>
    <definedName name="Calendrier1an">Calendrier!$A$1</definedName>
    <definedName name="Calendrier1mois">Calendrier!$B$1</definedName>
    <definedName name="Calendrier2ans">Calendrier!$A$15</definedName>
    <definedName name="Calendrier2mois">Calendrier!$B$15</definedName>
    <definedName name="Calendrier3ans">Calendrier!$A$29</definedName>
    <definedName name="Calendrier3mois">Calendrier!$B$29</definedName>
    <definedName name="Calendrier4ans">Calendrier!$A$43</definedName>
    <definedName name="Calendrier4mois">Calendrier!$B$43</definedName>
    <definedName name="Calendrier5ans">Calendrier!$A$57</definedName>
    <definedName name="Calendrier5mois">Calendrier!$B$57</definedName>
    <definedName name="Calendrier6ans">Calendrier!$A$71</definedName>
    <definedName name="Calendrier6mois">Calendrier!$B$71</definedName>
    <definedName name="Calendrier7ans">Calendrier!$A$85</definedName>
    <definedName name="Calendrier7mois">Calendrier!$B$85</definedName>
    <definedName name="Calendrier8ans">Calendrier!$A$99</definedName>
    <definedName name="Calendrier8mois">Calendrier!$B$99</definedName>
    <definedName name="Calendrier9ans">Calendrier!$A$113</definedName>
    <definedName name="Calendrier9mois">Calendrier!$B$113</definedName>
    <definedName name="DébutSemaine">Calendrier!$A$2</definedName>
    <definedName name="Jours">{0,1,2,3,4,5,6}</definedName>
    <definedName name="Jourssemaine">{"LUNDI","MARDI","MERCREDI","JEUDI","VENDREDI","SAMEDI","DIMANCHE"}</definedName>
    <definedName name="Mois">{"Janvier","Février","Mars","Avril","Mai","Juin","Juillet","Août","Septembre","Octobre","Novembre","Décembre"}</definedName>
    <definedName name="OptionCalendrier10mois">MATCH(Calendrier10mois,Mois,0)</definedName>
    <definedName name="OptionCalendrier11mois">MATCH(Calendrier11mois,Mois,0)</definedName>
    <definedName name="OptionCalendrier12mois">MATCH(Calendrier12mois,Mois,0)</definedName>
    <definedName name="OptionCalendrier1mois">MATCH(Calendrier1mois,Mois,0)</definedName>
    <definedName name="OptionCalendrier2mois">MATCH(Calendrier2mois,Mois,0)</definedName>
    <definedName name="OptionCalendrier3mois">MATCH(Calendrier3mois,Mois,0)</definedName>
    <definedName name="OptionCalendrier4mois">MATCH(Calendrier4mois,Mois,0)</definedName>
    <definedName name="OptionCalendrier5mois">MATCH(Calendrier5mois,Mois,0)</definedName>
    <definedName name="OptionCalendrier6mois">MATCH(Calendrier6mois,Mois,0)</definedName>
    <definedName name="OptionCalendrier7mois">MATCH(Calendrier7mois,Mois,0)</definedName>
    <definedName name="OptionCalendrier8mois">MATCH(Calendrier8mois,Mois,0)</definedName>
    <definedName name="OptionCalendrier9mois">MATCH(Calendrier9mois,Mois,0)</definedName>
    <definedName name="OptionJoursemaine">MATCH(DébutSemaine,Jourssemaine,0)+10</definedName>
    <definedName name="ValeurDébutsemaine">IF(DébutSemaine="LUNDI",2,1)</definedName>
    <definedName name="_xlnm.Print_Area" localSheetId="0">Calendrier!$A$1:$H$168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" i="14" l="1"/>
  <c r="A13" i="14" l="1" a="1"/>
  <c r="A9" i="14" a="1"/>
  <c r="A5" i="14" a="1"/>
  <c r="B15" i="14"/>
  <c r="A11" i="14" a="1"/>
  <c r="A7" i="14" a="1"/>
  <c r="A3" i="14" a="1"/>
  <c r="A15" i="14"/>
  <c r="B29" i="14" l="1"/>
  <c r="A27" i="14" a="1"/>
  <c r="A25" i="14" a="1"/>
  <c r="A23" i="14" a="1"/>
  <c r="A21" i="14" a="1"/>
  <c r="A19" i="14" a="1"/>
  <c r="A17" i="14" a="1"/>
  <c r="A29" i="14"/>
  <c r="G3" i="14"/>
  <c r="G2" i="14" s="1"/>
  <c r="D3" i="14"/>
  <c r="D2" i="14" s="1"/>
  <c r="A3" i="14"/>
  <c r="E3" i="14"/>
  <c r="E2" i="14" s="1"/>
  <c r="B3" i="14"/>
  <c r="B2" i="14" s="1"/>
  <c r="F3" i="14"/>
  <c r="F2" i="14" s="1"/>
  <c r="C3" i="14"/>
  <c r="C2" i="14" s="1"/>
  <c r="G11" i="14"/>
  <c r="D11" i="14"/>
  <c r="A11" i="14"/>
  <c r="E11" i="14"/>
  <c r="B11" i="14"/>
  <c r="F11" i="14"/>
  <c r="C11" i="14"/>
  <c r="G5" i="14"/>
  <c r="B5" i="14"/>
  <c r="F5" i="14"/>
  <c r="C5" i="14"/>
  <c r="D5" i="14"/>
  <c r="A5" i="14"/>
  <c r="E5" i="14"/>
  <c r="G7" i="14"/>
  <c r="D7" i="14"/>
  <c r="A7" i="14"/>
  <c r="E7" i="14"/>
  <c r="B7" i="14"/>
  <c r="F7" i="14"/>
  <c r="C7" i="14"/>
  <c r="G9" i="14"/>
  <c r="B9" i="14"/>
  <c r="F9" i="14"/>
  <c r="C9" i="14"/>
  <c r="D9" i="14"/>
  <c r="A9" i="14"/>
  <c r="E9" i="14"/>
  <c r="A13" i="14"/>
  <c r="B13" i="14"/>
  <c r="B43" i="14" l="1"/>
  <c r="A41" i="14" a="1"/>
  <c r="A39" i="14" a="1"/>
  <c r="A37" i="14" a="1"/>
  <c r="A35" i="14" a="1"/>
  <c r="A33" i="14" a="1"/>
  <c r="A31" i="14" a="1"/>
  <c r="A43" i="14"/>
  <c r="F19" i="14"/>
  <c r="D19" i="14"/>
  <c r="B19" i="14"/>
  <c r="G19" i="14"/>
  <c r="E19" i="14"/>
  <c r="C19" i="14"/>
  <c r="A19" i="14"/>
  <c r="F23" i="14"/>
  <c r="D23" i="14"/>
  <c r="B23" i="14"/>
  <c r="G23" i="14"/>
  <c r="E23" i="14"/>
  <c r="C23" i="14"/>
  <c r="A23" i="14"/>
  <c r="B27" i="14"/>
  <c r="A27" i="14"/>
  <c r="F17" i="14"/>
  <c r="F16" i="14" s="1"/>
  <c r="D17" i="14"/>
  <c r="D16" i="14" s="1"/>
  <c r="B17" i="14"/>
  <c r="B16" i="14" s="1"/>
  <c r="G17" i="14"/>
  <c r="G16" i="14" s="1"/>
  <c r="E17" i="14"/>
  <c r="E16" i="14" s="1"/>
  <c r="C17" i="14"/>
  <c r="C16" i="14" s="1"/>
  <c r="A17" i="14"/>
  <c r="A16" i="14" s="1"/>
  <c r="F21" i="14"/>
  <c r="D21" i="14"/>
  <c r="B21" i="14"/>
  <c r="G21" i="14"/>
  <c r="E21" i="14"/>
  <c r="C21" i="14"/>
  <c r="A21" i="14"/>
  <c r="F25" i="14"/>
  <c r="D25" i="14"/>
  <c r="B25" i="14"/>
  <c r="G25" i="14"/>
  <c r="E25" i="14"/>
  <c r="C25" i="14"/>
  <c r="A25" i="14"/>
  <c r="B57" i="14" l="1"/>
  <c r="A55" i="14" a="1"/>
  <c r="A53" i="14" a="1"/>
  <c r="A51" i="14" a="1"/>
  <c r="A49" i="14" a="1"/>
  <c r="A47" i="14" a="1"/>
  <c r="A45" i="14" a="1"/>
  <c r="A57" i="14"/>
  <c r="F33" i="14"/>
  <c r="D33" i="14"/>
  <c r="B33" i="14"/>
  <c r="G33" i="14"/>
  <c r="E33" i="14"/>
  <c r="C33" i="14"/>
  <c r="A33" i="14"/>
  <c r="F37" i="14"/>
  <c r="D37" i="14"/>
  <c r="B37" i="14"/>
  <c r="G37" i="14"/>
  <c r="E37" i="14"/>
  <c r="C37" i="14"/>
  <c r="A37" i="14"/>
  <c r="B41" i="14"/>
  <c r="A41" i="14"/>
  <c r="F31" i="14"/>
  <c r="F30" i="14" s="1"/>
  <c r="D31" i="14"/>
  <c r="D30" i="14" s="1"/>
  <c r="B31" i="14"/>
  <c r="B30" i="14" s="1"/>
  <c r="G31" i="14"/>
  <c r="G30" i="14" s="1"/>
  <c r="E31" i="14"/>
  <c r="E30" i="14" s="1"/>
  <c r="C31" i="14"/>
  <c r="C30" i="14" s="1"/>
  <c r="A31" i="14"/>
  <c r="A30" i="14" s="1"/>
  <c r="F35" i="14"/>
  <c r="D35" i="14"/>
  <c r="B35" i="14"/>
  <c r="G35" i="14"/>
  <c r="E35" i="14"/>
  <c r="C35" i="14"/>
  <c r="A35" i="14"/>
  <c r="F39" i="14"/>
  <c r="D39" i="14"/>
  <c r="B39" i="14"/>
  <c r="G39" i="14"/>
  <c r="E39" i="14"/>
  <c r="C39" i="14"/>
  <c r="A39" i="14"/>
  <c r="B71" i="14" l="1"/>
  <c r="A69" i="14" a="1"/>
  <c r="A67" i="14" a="1"/>
  <c r="A65" i="14" a="1"/>
  <c r="A63" i="14" a="1"/>
  <c r="A61" i="14" a="1"/>
  <c r="A59" i="14" a="1"/>
  <c r="A71" i="14"/>
  <c r="F47" i="14"/>
  <c r="D47" i="14"/>
  <c r="B47" i="14"/>
  <c r="G47" i="14"/>
  <c r="E47" i="14"/>
  <c r="C47" i="14"/>
  <c r="A47" i="14"/>
  <c r="F51" i="14"/>
  <c r="D51" i="14"/>
  <c r="B51" i="14"/>
  <c r="G51" i="14"/>
  <c r="E51" i="14"/>
  <c r="C51" i="14"/>
  <c r="A51" i="14"/>
  <c r="B55" i="14"/>
  <c r="A55" i="14"/>
  <c r="F45" i="14"/>
  <c r="F44" i="14" s="1"/>
  <c r="D45" i="14"/>
  <c r="D44" i="14" s="1"/>
  <c r="B45" i="14"/>
  <c r="B44" i="14" s="1"/>
  <c r="G45" i="14"/>
  <c r="G44" i="14" s="1"/>
  <c r="E45" i="14"/>
  <c r="E44" i="14" s="1"/>
  <c r="C45" i="14"/>
  <c r="A45" i="14"/>
  <c r="A44" i="14" s="1"/>
  <c r="F49" i="14"/>
  <c r="D49" i="14"/>
  <c r="B49" i="14"/>
  <c r="G49" i="14"/>
  <c r="E49" i="14"/>
  <c r="C49" i="14"/>
  <c r="A49" i="14"/>
  <c r="F53" i="14"/>
  <c r="D53" i="14"/>
  <c r="B53" i="14"/>
  <c r="G53" i="14"/>
  <c r="E53" i="14"/>
  <c r="C53" i="14"/>
  <c r="A53" i="14"/>
  <c r="C44" i="14"/>
  <c r="B85" i="14" l="1"/>
  <c r="A83" i="14" a="1"/>
  <c r="A81" i="14" a="1"/>
  <c r="A79" i="14" a="1"/>
  <c r="A77" i="14" a="1"/>
  <c r="A75" i="14" a="1"/>
  <c r="A73" i="14" a="1"/>
  <c r="A85" i="14"/>
  <c r="F61" i="14"/>
  <c r="D61" i="14"/>
  <c r="B61" i="14"/>
  <c r="G61" i="14"/>
  <c r="E61" i="14"/>
  <c r="C61" i="14"/>
  <c r="A61" i="14"/>
  <c r="F65" i="14"/>
  <c r="D65" i="14"/>
  <c r="B65" i="14"/>
  <c r="G65" i="14"/>
  <c r="E65" i="14"/>
  <c r="C65" i="14"/>
  <c r="A65" i="14"/>
  <c r="B69" i="14"/>
  <c r="A69" i="14"/>
  <c r="F59" i="14"/>
  <c r="F58" i="14" s="1"/>
  <c r="D59" i="14"/>
  <c r="D58" i="14" s="1"/>
  <c r="B59" i="14"/>
  <c r="B58" i="14" s="1"/>
  <c r="G59" i="14"/>
  <c r="G58" i="14" s="1"/>
  <c r="E59" i="14"/>
  <c r="E58" i="14" s="1"/>
  <c r="C59" i="14"/>
  <c r="C58" i="14" s="1"/>
  <c r="A59" i="14"/>
  <c r="A58" i="14" s="1"/>
  <c r="F63" i="14"/>
  <c r="D63" i="14"/>
  <c r="B63" i="14"/>
  <c r="G63" i="14"/>
  <c r="E63" i="14"/>
  <c r="C63" i="14"/>
  <c r="A63" i="14"/>
  <c r="F67" i="14"/>
  <c r="D67" i="14"/>
  <c r="B67" i="14"/>
  <c r="G67" i="14"/>
  <c r="E67" i="14"/>
  <c r="C67" i="14"/>
  <c r="A67" i="14"/>
  <c r="B99" i="14" l="1"/>
  <c r="A97" i="14" a="1"/>
  <c r="A95" i="14" a="1"/>
  <c r="A93" i="14" a="1"/>
  <c r="A91" i="14" a="1"/>
  <c r="A89" i="14" a="1"/>
  <c r="A87" i="14" a="1"/>
  <c r="A99" i="14"/>
  <c r="F75" i="14"/>
  <c r="D75" i="14"/>
  <c r="B75" i="14"/>
  <c r="G75" i="14"/>
  <c r="E75" i="14"/>
  <c r="C75" i="14"/>
  <c r="A75" i="14"/>
  <c r="F79" i="14"/>
  <c r="D79" i="14"/>
  <c r="B79" i="14"/>
  <c r="G79" i="14"/>
  <c r="E79" i="14"/>
  <c r="C79" i="14"/>
  <c r="A79" i="14"/>
  <c r="B83" i="14"/>
  <c r="A83" i="14"/>
  <c r="F73" i="14"/>
  <c r="F72" i="14" s="1"/>
  <c r="D73" i="14"/>
  <c r="D72" i="14" s="1"/>
  <c r="B73" i="14"/>
  <c r="B72" i="14" s="1"/>
  <c r="G73" i="14"/>
  <c r="G72" i="14" s="1"/>
  <c r="E73" i="14"/>
  <c r="E72" i="14" s="1"/>
  <c r="C73" i="14"/>
  <c r="C72" i="14" s="1"/>
  <c r="A73" i="14"/>
  <c r="A72" i="14" s="1"/>
  <c r="F77" i="14"/>
  <c r="D77" i="14"/>
  <c r="B77" i="14"/>
  <c r="G77" i="14"/>
  <c r="E77" i="14"/>
  <c r="C77" i="14"/>
  <c r="A77" i="14"/>
  <c r="F81" i="14"/>
  <c r="D81" i="14"/>
  <c r="B81" i="14"/>
  <c r="G81" i="14"/>
  <c r="E81" i="14"/>
  <c r="C81" i="14"/>
  <c r="A81" i="14"/>
  <c r="B113" i="14" l="1"/>
  <c r="A111" i="14" a="1"/>
  <c r="A109" i="14" a="1"/>
  <c r="A107" i="14" a="1"/>
  <c r="A105" i="14" a="1"/>
  <c r="A103" i="14" a="1"/>
  <c r="A101" i="14" a="1"/>
  <c r="A113" i="14"/>
  <c r="F89" i="14"/>
  <c r="D89" i="14"/>
  <c r="B89" i="14"/>
  <c r="G89" i="14"/>
  <c r="E89" i="14"/>
  <c r="C89" i="14"/>
  <c r="A89" i="14"/>
  <c r="F93" i="14"/>
  <c r="D93" i="14"/>
  <c r="B93" i="14"/>
  <c r="G93" i="14"/>
  <c r="E93" i="14"/>
  <c r="C93" i="14"/>
  <c r="A93" i="14"/>
  <c r="B97" i="14"/>
  <c r="A97" i="14"/>
  <c r="F87" i="14"/>
  <c r="F86" i="14" s="1"/>
  <c r="D87" i="14"/>
  <c r="D86" i="14" s="1"/>
  <c r="B87" i="14"/>
  <c r="B86" i="14" s="1"/>
  <c r="G87" i="14"/>
  <c r="G86" i="14" s="1"/>
  <c r="E87" i="14"/>
  <c r="E86" i="14" s="1"/>
  <c r="C87" i="14"/>
  <c r="C86" i="14" s="1"/>
  <c r="A87" i="14"/>
  <c r="A86" i="14" s="1"/>
  <c r="F91" i="14"/>
  <c r="D91" i="14"/>
  <c r="B91" i="14"/>
  <c r="G91" i="14"/>
  <c r="E91" i="14"/>
  <c r="C91" i="14"/>
  <c r="A91" i="14"/>
  <c r="F95" i="14"/>
  <c r="D95" i="14"/>
  <c r="B95" i="14"/>
  <c r="G95" i="14"/>
  <c r="E95" i="14"/>
  <c r="C95" i="14"/>
  <c r="A95" i="14"/>
  <c r="B127" i="14" l="1"/>
  <c r="A125" i="14" a="1"/>
  <c r="A123" i="14" a="1"/>
  <c r="A121" i="14" a="1"/>
  <c r="A119" i="14" a="1"/>
  <c r="A117" i="14" a="1"/>
  <c r="A115" i="14" a="1"/>
  <c r="A127" i="14"/>
  <c r="F103" i="14"/>
  <c r="D103" i="14"/>
  <c r="B103" i="14"/>
  <c r="G103" i="14"/>
  <c r="E103" i="14"/>
  <c r="C103" i="14"/>
  <c r="A103" i="14"/>
  <c r="F107" i="14"/>
  <c r="D107" i="14"/>
  <c r="B107" i="14"/>
  <c r="G107" i="14"/>
  <c r="E107" i="14"/>
  <c r="C107" i="14"/>
  <c r="A107" i="14"/>
  <c r="B111" i="14"/>
  <c r="A111" i="14"/>
  <c r="F101" i="14"/>
  <c r="D101" i="14"/>
  <c r="B101" i="14"/>
  <c r="G101" i="14"/>
  <c r="E101" i="14"/>
  <c r="C101" i="14"/>
  <c r="A101" i="14"/>
  <c r="F105" i="14"/>
  <c r="D105" i="14"/>
  <c r="B105" i="14"/>
  <c r="G105" i="14"/>
  <c r="E105" i="14"/>
  <c r="C105" i="14"/>
  <c r="A105" i="14"/>
  <c r="F109" i="14"/>
  <c r="D109" i="14"/>
  <c r="B109" i="14"/>
  <c r="G109" i="14"/>
  <c r="E109" i="14"/>
  <c r="C109" i="14"/>
  <c r="A109" i="14"/>
  <c r="B141" i="14" l="1"/>
  <c r="A139" i="14" a="1"/>
  <c r="A137" i="14" a="1"/>
  <c r="A135" i="14" a="1"/>
  <c r="A133" i="14" a="1"/>
  <c r="A131" i="14" a="1"/>
  <c r="A129" i="14" a="1"/>
  <c r="A141" i="14"/>
  <c r="F117" i="14"/>
  <c r="D117" i="14"/>
  <c r="B117" i="14"/>
  <c r="G117" i="14"/>
  <c r="E117" i="14"/>
  <c r="C117" i="14"/>
  <c r="A117" i="14"/>
  <c r="F121" i="14"/>
  <c r="D121" i="14"/>
  <c r="B121" i="14"/>
  <c r="G121" i="14"/>
  <c r="E121" i="14"/>
  <c r="C121" i="14"/>
  <c r="A121" i="14"/>
  <c r="B125" i="14"/>
  <c r="A125" i="14"/>
  <c r="F115" i="14"/>
  <c r="F114" i="14" s="1"/>
  <c r="D115" i="14"/>
  <c r="D114" i="14" s="1"/>
  <c r="B115" i="14"/>
  <c r="B114" i="14" s="1"/>
  <c r="G115" i="14"/>
  <c r="G114" i="14" s="1"/>
  <c r="E115" i="14"/>
  <c r="E114" i="14" s="1"/>
  <c r="C115" i="14"/>
  <c r="C114" i="14" s="1"/>
  <c r="A115" i="14"/>
  <c r="A114" i="14" s="1"/>
  <c r="F119" i="14"/>
  <c r="D119" i="14"/>
  <c r="B119" i="14"/>
  <c r="G119" i="14"/>
  <c r="E119" i="14"/>
  <c r="C119" i="14"/>
  <c r="A119" i="14"/>
  <c r="F123" i="14"/>
  <c r="D123" i="14"/>
  <c r="B123" i="14"/>
  <c r="G123" i="14"/>
  <c r="E123" i="14"/>
  <c r="C123" i="14"/>
  <c r="A123" i="14"/>
  <c r="B155" i="14" l="1"/>
  <c r="A153" i="14" a="1"/>
  <c r="A151" i="14" a="1"/>
  <c r="A149" i="14" a="1"/>
  <c r="A147" i="14" a="1"/>
  <c r="A145" i="14" a="1"/>
  <c r="A143" i="14" a="1"/>
  <c r="A155" i="14"/>
  <c r="F131" i="14"/>
  <c r="D131" i="14"/>
  <c r="B131" i="14"/>
  <c r="G131" i="14"/>
  <c r="E131" i="14"/>
  <c r="C131" i="14"/>
  <c r="A131" i="14"/>
  <c r="F135" i="14"/>
  <c r="D135" i="14"/>
  <c r="B135" i="14"/>
  <c r="G135" i="14"/>
  <c r="E135" i="14"/>
  <c r="C135" i="14"/>
  <c r="A135" i="14"/>
  <c r="B139" i="14"/>
  <c r="A139" i="14"/>
  <c r="F129" i="14"/>
  <c r="F128" i="14" s="1"/>
  <c r="D129" i="14"/>
  <c r="D128" i="14" s="1"/>
  <c r="B129" i="14"/>
  <c r="B128" i="14" s="1"/>
  <c r="G129" i="14"/>
  <c r="G128" i="14" s="1"/>
  <c r="E129" i="14"/>
  <c r="E128" i="14" s="1"/>
  <c r="C129" i="14"/>
  <c r="C128" i="14" s="1"/>
  <c r="A129" i="14"/>
  <c r="A128" i="14" s="1"/>
  <c r="F133" i="14"/>
  <c r="D133" i="14"/>
  <c r="B133" i="14"/>
  <c r="G133" i="14"/>
  <c r="E133" i="14"/>
  <c r="C133" i="14"/>
  <c r="A133" i="14"/>
  <c r="F137" i="14"/>
  <c r="D137" i="14"/>
  <c r="B137" i="14"/>
  <c r="G137" i="14"/>
  <c r="E137" i="14"/>
  <c r="C137" i="14"/>
  <c r="A137" i="14"/>
  <c r="A167" i="14" l="1" a="1"/>
  <c r="A165" i="14" a="1"/>
  <c r="A163" i="14" a="1"/>
  <c r="A161" i="14" a="1"/>
  <c r="A159" i="14" a="1"/>
  <c r="A157" i="14" a="1"/>
  <c r="F145" i="14"/>
  <c r="D145" i="14"/>
  <c r="B145" i="14"/>
  <c r="G145" i="14"/>
  <c r="E145" i="14"/>
  <c r="C145" i="14"/>
  <c r="A145" i="14"/>
  <c r="F149" i="14"/>
  <c r="D149" i="14"/>
  <c r="B149" i="14"/>
  <c r="G149" i="14"/>
  <c r="E149" i="14"/>
  <c r="C149" i="14"/>
  <c r="A149" i="14"/>
  <c r="B153" i="14"/>
  <c r="A153" i="14"/>
  <c r="F143" i="14"/>
  <c r="F142" i="14" s="1"/>
  <c r="D143" i="14"/>
  <c r="D142" i="14" s="1"/>
  <c r="B143" i="14"/>
  <c r="B142" i="14" s="1"/>
  <c r="G143" i="14"/>
  <c r="G142" i="14" s="1"/>
  <c r="E143" i="14"/>
  <c r="E142" i="14" s="1"/>
  <c r="C143" i="14"/>
  <c r="C142" i="14" s="1"/>
  <c r="A143" i="14"/>
  <c r="A142" i="14" s="1"/>
  <c r="F147" i="14"/>
  <c r="D147" i="14"/>
  <c r="B147" i="14"/>
  <c r="G147" i="14"/>
  <c r="E147" i="14"/>
  <c r="C147" i="14"/>
  <c r="A147" i="14"/>
  <c r="F151" i="14"/>
  <c r="D151" i="14"/>
  <c r="B151" i="14"/>
  <c r="G151" i="14"/>
  <c r="E151" i="14"/>
  <c r="C151" i="14"/>
  <c r="A151" i="14"/>
  <c r="F157" i="14" l="1"/>
  <c r="F156" i="14" s="1"/>
  <c r="D157" i="14"/>
  <c r="D156" i="14" s="1"/>
  <c r="B157" i="14"/>
  <c r="B156" i="14" s="1"/>
  <c r="G157" i="14"/>
  <c r="G156" i="14" s="1"/>
  <c r="E157" i="14"/>
  <c r="E156" i="14" s="1"/>
  <c r="C157" i="14"/>
  <c r="C156" i="14" s="1"/>
  <c r="A157" i="14"/>
  <c r="A156" i="14" s="1"/>
  <c r="F161" i="14"/>
  <c r="D161" i="14"/>
  <c r="B161" i="14"/>
  <c r="G161" i="14"/>
  <c r="E161" i="14"/>
  <c r="C161" i="14"/>
  <c r="A161" i="14"/>
  <c r="F165" i="14"/>
  <c r="D165" i="14"/>
  <c r="B165" i="14"/>
  <c r="G165" i="14"/>
  <c r="E165" i="14"/>
  <c r="C165" i="14"/>
  <c r="A165" i="14"/>
  <c r="F159" i="14"/>
  <c r="D159" i="14"/>
  <c r="B159" i="14"/>
  <c r="G159" i="14"/>
  <c r="E159" i="14"/>
  <c r="C159" i="14"/>
  <c r="A159" i="14"/>
  <c r="F163" i="14"/>
  <c r="D163" i="14"/>
  <c r="B163" i="14"/>
  <c r="G163" i="14"/>
  <c r="E163" i="14"/>
  <c r="C163" i="14"/>
  <c r="A163" i="14"/>
  <c r="B167" i="14"/>
  <c r="A167" i="14"/>
  <c r="F100" i="14" l="1"/>
  <c r="D100" i="14"/>
  <c r="B100" i="14"/>
  <c r="G100" i="14"/>
  <c r="E100" i="14"/>
  <c r="C100" i="14"/>
  <c r="A100" i="14"/>
</calcChain>
</file>

<file path=xl/sharedStrings.xml><?xml version="1.0" encoding="utf-8"?>
<sst xmlns="http://schemas.openxmlformats.org/spreadsheetml/2006/main" count="57" uniqueCount="43">
  <si>
    <t>LUNDI</t>
  </si>
  <si>
    <t>Notes :</t>
  </si>
  <si>
    <t>janvier</t>
  </si>
  <si>
    <t xml:space="preserve">1A </t>
  </si>
  <si>
    <t>2A</t>
  </si>
  <si>
    <t>Tous</t>
  </si>
  <si>
    <t>Vacances</t>
  </si>
  <si>
    <t xml:space="preserve">Rangement de Bron </t>
  </si>
  <si>
    <t>Dépose tubes à La Gir (départ : 13h30)</t>
  </si>
  <si>
    <t>Quizz Compétition</t>
  </si>
  <si>
    <t>Partiel 2A</t>
  </si>
  <si>
    <t>EPSALTEN</t>
  </si>
  <si>
    <t>Réunion de préparation Roll Out</t>
  </si>
  <si>
    <t>ROLL OUT OPTIMUS</t>
  </si>
  <si>
    <t>Formation EPSAC pneumatique de L.Bauvir (18h15-20h)</t>
  </si>
  <si>
    <t>CLIC 1As</t>
  </si>
  <si>
    <t>Soirée remerciement sponsors</t>
  </si>
  <si>
    <t xml:space="preserve">Visite Boisard, La Mache &amp; Bron </t>
  </si>
  <si>
    <r>
      <t xml:space="preserve">Formation sécurité de C.Janolin (16h-18h) </t>
    </r>
    <r>
      <rPr>
        <b/>
        <sz val="11"/>
        <color rgb="FF00B050"/>
        <rFont val="Arial"/>
        <family val="2"/>
        <scheme val="major"/>
      </rPr>
      <t>RVP1 (14h-16h)</t>
    </r>
  </si>
  <si>
    <t>Partiel 1A</t>
  </si>
  <si>
    <r>
      <t xml:space="preserve">Partiel 1A        </t>
    </r>
    <r>
      <rPr>
        <b/>
        <sz val="11"/>
        <color rgb="FFFF0000"/>
        <rFont val="Arial"/>
        <family val="2"/>
        <scheme val="major"/>
      </rPr>
      <t>Préparation aux quizz</t>
    </r>
  </si>
  <si>
    <t>Démontage de Vulcanix [BRT &amp; BDE]</t>
  </si>
  <si>
    <t>Déposer Chassis Bery Inox [ABR]</t>
  </si>
  <si>
    <t>TOP Organe (à Boisard)</t>
  </si>
  <si>
    <t>Formation Laurent Dynamique Véhicule (Part 3)</t>
  </si>
  <si>
    <t>Vacs Boisard &amp; La mache</t>
  </si>
  <si>
    <t>Vacs La Gir</t>
  </si>
  <si>
    <t>Définition des objectifs du roll out et réalisation du gantt</t>
  </si>
  <si>
    <t>TOP Moteur</t>
  </si>
  <si>
    <r>
      <t xml:space="preserve">Partiel 2A / </t>
    </r>
    <r>
      <rPr>
        <b/>
        <sz val="11"/>
        <color rgb="FF00B050"/>
        <rFont val="Arial"/>
        <family val="2"/>
        <scheme val="major"/>
      </rPr>
      <t>Partiel 1A</t>
    </r>
  </si>
  <si>
    <r>
      <t xml:space="preserve">Partiel 1A / </t>
    </r>
    <r>
      <rPr>
        <b/>
        <sz val="11"/>
        <color rgb="FF7030A0"/>
        <rFont val="Arial"/>
        <family val="2"/>
        <scheme val="major"/>
      </rPr>
      <t xml:space="preserve">Présentation Expo Bibli / </t>
    </r>
    <r>
      <rPr>
        <b/>
        <sz val="11"/>
        <color rgb="FF0070C0"/>
        <rFont val="Arial"/>
        <family val="2"/>
        <scheme val="major"/>
      </rPr>
      <t>Visite La Mache et Boisard</t>
    </r>
  </si>
  <si>
    <t>Démontage moto session 1</t>
  </si>
  <si>
    <t>Formation EPSAC Dynamic Vehicle 1 de L.Bauvir (18h15-20h)</t>
  </si>
  <si>
    <t>Formation EPSAC Dynamic Vehicle 2 de L.Bauvir (18h15-20h)</t>
  </si>
  <si>
    <t>Formation EPSAC Dynamic Vehicle 3 de L.Bauvir (18h15-20h)</t>
  </si>
  <si>
    <t>Séance Roulage Vulcanix &amp; Rangement Bron</t>
  </si>
  <si>
    <t>Démarrage moteur</t>
  </si>
  <si>
    <t>Lancement Préparation design Event</t>
  </si>
  <si>
    <t>Essais 2</t>
  </si>
  <si>
    <t>Essais 1</t>
  </si>
  <si>
    <t>Début des stages 2As</t>
  </si>
  <si>
    <t>Réglage LAS Bron</t>
  </si>
  <si>
    <t>Passage sur Banc Moteur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</si>
</sst>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dd"/>
  </numFmts>
  <fonts count="24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rgb="FF00B050"/>
      <name val="Trebuchet MS"/>
      <family val="2"/>
      <scheme val="minor"/>
    </font>
    <font>
      <b/>
      <sz val="11"/>
      <color rgb="FF0070C0"/>
      <name val="Trebuchet MS"/>
      <family val="2"/>
      <scheme val="minor"/>
    </font>
    <font>
      <b/>
      <sz val="11"/>
      <color rgb="FF7030A0"/>
      <name val="Trebuchet MS"/>
      <family val="2"/>
      <scheme val="minor"/>
    </font>
    <font>
      <b/>
      <sz val="11"/>
      <color rgb="FF00B050"/>
      <name val="Arial"/>
      <family val="2"/>
      <scheme val="major"/>
    </font>
    <font>
      <b/>
      <sz val="36"/>
      <color theme="1"/>
      <name val="Arial"/>
      <family val="2"/>
      <scheme val="major"/>
    </font>
    <font>
      <b/>
      <sz val="11"/>
      <color rgb="FF7030A0"/>
      <name val="Arial"/>
      <family val="2"/>
      <scheme val="major"/>
    </font>
    <font>
      <b/>
      <sz val="11"/>
      <color rgb="FF0070C0"/>
      <name val="Arial"/>
      <family val="2"/>
      <scheme val="major"/>
    </font>
    <font>
      <b/>
      <sz val="12"/>
      <color rgb="FFFF0000"/>
      <name val="Arial"/>
      <family val="2"/>
      <scheme val="major"/>
    </font>
    <font>
      <b/>
      <sz val="11"/>
      <color rgb="FFFF0000"/>
      <name val="Arial"/>
      <family val="2"/>
      <scheme val="major"/>
    </font>
    <font>
      <sz val="16"/>
      <name val="Trebuchet MS"/>
      <family val="2"/>
      <scheme val="minor"/>
    </font>
    <font>
      <b/>
      <sz val="11"/>
      <color theme="1"/>
      <name val="Arial"/>
      <family val="2"/>
      <scheme val="major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/>
      <right/>
      <top/>
      <bottom style="thin">
        <color theme="0" tint="-0.14996795556505021"/>
      </bottom>
      <diagonal/>
    </border>
  </borders>
  <cellStyleXfs count="13">
    <xf numFmtId="0" fontId="0" fillId="0" borderId="0" applyFill="0" applyBorder="0" applyProtection="0"/>
    <xf numFmtId="0" fontId="12" fillId="3" borderId="0" applyNumberFormat="0" applyBorder="0" applyAlignment="0" applyProtection="0"/>
    <xf numFmtId="0" fontId="6" fillId="0" borderId="0" applyNumberFormat="0" applyFill="0" applyProtection="0">
      <alignment horizontal="left" indent="3"/>
    </xf>
    <xf numFmtId="0" fontId="3" fillId="4" borderId="1" applyNumberFormat="0" applyAlignment="0" applyProtection="0"/>
    <xf numFmtId="0" fontId="4" fillId="5" borderId="2" applyNumberFormat="0" applyProtection="0">
      <alignment vertical="center"/>
    </xf>
    <xf numFmtId="164" fontId="8" fillId="0" borderId="9" applyFill="0" applyProtection="0">
      <alignment horizontal="left" vertical="center" wrapText="1" indent="1"/>
    </xf>
    <xf numFmtId="164" fontId="11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0" fillId="0" borderId="8" applyNumberFormat="0" applyFill="0" applyProtection="0">
      <alignment horizontal="left" vertical="center" wrapText="1" indent="1"/>
    </xf>
    <xf numFmtId="0" fontId="5" fillId="6" borderId="0" applyNumberFormat="0" applyBorder="0" applyProtection="0">
      <alignment horizontal="center"/>
    </xf>
    <xf numFmtId="0" fontId="9" fillId="7" borderId="3" applyNumberFormat="0" applyProtection="0">
      <alignment horizontal="left" vertical="center" indent="1"/>
    </xf>
    <xf numFmtId="0" fontId="9" fillId="6" borderId="3" applyNumberFormat="0" applyProtection="0">
      <alignment horizontal="left" indent="1"/>
    </xf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5" fillId="6" borderId="0" xfId="9">
      <alignment horizontal="center"/>
    </xf>
    <xf numFmtId="0" fontId="0" fillId="2" borderId="0" xfId="0" applyFill="1"/>
    <xf numFmtId="164" fontId="8" fillId="0" borderId="9" xfId="5" applyFill="1">
      <alignment horizontal="left" vertical="center" wrapText="1" indent="1"/>
    </xf>
    <xf numFmtId="164" fontId="8" fillId="0" borderId="4" xfId="5" applyFill="1" applyBorder="1">
      <alignment horizontal="left" vertical="center" wrapText="1" indent="1"/>
    </xf>
    <xf numFmtId="0" fontId="6" fillId="0" borderId="0" xfId="2">
      <alignment horizontal="left" indent="3"/>
    </xf>
    <xf numFmtId="0" fontId="9" fillId="7" borderId="3" xfId="10" applyAlignment="1">
      <alignment horizontal="left" vertical="center" indent="1"/>
    </xf>
    <xf numFmtId="0" fontId="9" fillId="6" borderId="3" xfId="11" applyAlignment="1">
      <alignment horizontal="left" vertical="center" indent="1"/>
    </xf>
    <xf numFmtId="0" fontId="0" fillId="2" borderId="0" xfId="0" applyFill="1" applyBorder="1"/>
    <xf numFmtId="0" fontId="11" fillId="0" borderId="6" xfId="6" applyNumberFormat="1" applyFill="1">
      <alignment horizontal="left" vertical="top" wrapText="1" indent="1"/>
    </xf>
    <xf numFmtId="0" fontId="11" fillId="0" borderId="5" xfId="6" applyNumberFormat="1" applyFill="1" applyBorder="1">
      <alignment horizontal="left" vertical="top" wrapText="1" indent="1"/>
    </xf>
    <xf numFmtId="0" fontId="11" fillId="0" borderId="7" xfId="6" applyNumberFormat="1" applyFill="1" applyBorder="1">
      <alignment horizontal="left" vertical="top" wrapText="1" indent="1"/>
    </xf>
    <xf numFmtId="8" fontId="0" fillId="0" borderId="0" xfId="0" applyNumberFormat="1"/>
    <xf numFmtId="15" fontId="9" fillId="7" borderId="3" xfId="10" applyNumberFormat="1" applyAlignment="1">
      <alignment horizontal="left" vertical="center" indent="1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6" xfId="6" applyNumberFormat="1" applyFont="1" applyFill="1">
      <alignment horizontal="left" vertical="top" wrapText="1" indent="1"/>
    </xf>
    <xf numFmtId="0" fontId="18" fillId="0" borderId="6" xfId="6" applyNumberFormat="1" applyFont="1" applyFill="1">
      <alignment horizontal="left" vertical="top" wrapText="1" indent="1"/>
    </xf>
    <xf numFmtId="0" fontId="19" fillId="0" borderId="6" xfId="6" applyNumberFormat="1" applyFont="1" applyFill="1">
      <alignment horizontal="left" vertical="top" wrapText="1" indent="1"/>
    </xf>
    <xf numFmtId="0" fontId="20" fillId="0" borderId="6" xfId="6" applyNumberFormat="1" applyFont="1" applyFill="1">
      <alignment horizontal="left" vertical="top" wrapText="1" indent="1"/>
    </xf>
    <xf numFmtId="164" fontId="8" fillId="9" borderId="9" xfId="5" applyFill="1">
      <alignment horizontal="left" vertical="center" wrapText="1" indent="1"/>
    </xf>
    <xf numFmtId="164" fontId="8" fillId="10" borderId="9" xfId="5" applyFill="1">
      <alignment horizontal="left" vertical="center" wrapText="1" indent="1"/>
    </xf>
    <xf numFmtId="164" fontId="8" fillId="10" borderId="4" xfId="5" applyFill="1" applyBorder="1">
      <alignment horizontal="left" vertical="center" wrapText="1" indent="1"/>
    </xf>
    <xf numFmtId="0" fontId="21" fillId="0" borderId="6" xfId="6" applyNumberFormat="1" applyFont="1" applyFill="1">
      <alignment horizontal="left" vertical="top" wrapText="1" indent="1"/>
    </xf>
    <xf numFmtId="0" fontId="21" fillId="0" borderId="5" xfId="6" applyNumberFormat="1" applyFont="1" applyFill="1" applyBorder="1">
      <alignment horizontal="left" vertical="top" wrapText="1" indent="1"/>
    </xf>
    <xf numFmtId="164" fontId="22" fillId="0" borderId="9" xfId="5" applyFont="1" applyFill="1">
      <alignment horizontal="left" vertical="center" wrapText="1" indent="1"/>
    </xf>
    <xf numFmtId="164" fontId="8" fillId="11" borderId="9" xfId="5" applyFill="1">
      <alignment horizontal="left" vertical="center" wrapText="1" indent="1"/>
    </xf>
    <xf numFmtId="164" fontId="22" fillId="0" borderId="4" xfId="5" applyFont="1" applyFill="1" applyBorder="1">
      <alignment horizontal="left" vertical="center" wrapText="1" indent="1"/>
    </xf>
    <xf numFmtId="0" fontId="11" fillId="8" borderId="6" xfId="6" applyNumberFormat="1" applyFill="1">
      <alignment horizontal="left" vertical="top" wrapText="1" indent="1"/>
    </xf>
    <xf numFmtId="0" fontId="21" fillId="8" borderId="6" xfId="6" applyNumberFormat="1" applyFont="1" applyFill="1">
      <alignment horizontal="left" vertical="top" wrapText="1" indent="1"/>
    </xf>
    <xf numFmtId="0" fontId="18" fillId="8" borderId="6" xfId="6" applyNumberFormat="1" applyFont="1" applyFill="1">
      <alignment horizontal="left" vertical="top" wrapText="1" indent="1"/>
    </xf>
    <xf numFmtId="0" fontId="11" fillId="8" borderId="5" xfId="6" applyNumberFormat="1" applyFill="1" applyBorder="1">
      <alignment horizontal="left" vertical="top" wrapText="1" indent="1"/>
    </xf>
    <xf numFmtId="0" fontId="0" fillId="0" borderId="0" xfId="0" applyAlignment="1">
      <alignment wrapText="1"/>
    </xf>
    <xf numFmtId="0" fontId="0" fillId="0" borderId="0" xfId="0" applyFill="1"/>
    <xf numFmtId="0" fontId="14" fillId="0" borderId="0" xfId="0" applyFont="1" applyFill="1" applyAlignment="1">
      <alignment vertical="top"/>
    </xf>
    <xf numFmtId="0" fontId="17" fillId="8" borderId="10" xfId="6" applyNumberFormat="1" applyFont="1" applyFill="1" applyBorder="1" applyAlignment="1">
      <alignment horizontal="center" vertical="center" wrapText="1"/>
    </xf>
    <xf numFmtId="164" fontId="0" fillId="0" borderId="8" xfId="8" applyFont="1" applyBorder="1">
      <alignment horizontal="left" vertical="center" wrapText="1" indent="1"/>
    </xf>
    <xf numFmtId="164" fontId="10" fillId="0" borderId="8" xfId="8" applyBorder="1">
      <alignment horizontal="left" vertical="center" wrapText="1" indent="1"/>
    </xf>
    <xf numFmtId="0" fontId="10" fillId="0" borderId="8" xfId="8" applyNumberFormat="1">
      <alignment horizontal="left" vertical="center" wrapText="1" indent="1"/>
    </xf>
    <xf numFmtId="0" fontId="1" fillId="0" borderId="0" xfId="7" applyNumberFormat="1">
      <alignment horizontal="left" vertical="top" wrapText="1" indent="1"/>
    </xf>
    <xf numFmtId="164" fontId="10" fillId="0" borderId="8" xfId="8">
      <alignment horizontal="left" vertical="center" wrapText="1" indent="1"/>
    </xf>
    <xf numFmtId="0" fontId="23" fillId="12" borderId="6" xfId="6" applyNumberFormat="1" applyFont="1" applyFill="1">
      <alignment horizontal="left" vertical="top" wrapText="1" indent="1"/>
    </xf>
    <xf numFmtId="0" fontId="23" fillId="12" borderId="5" xfId="6" applyNumberFormat="1" applyFont="1" applyFill="1" applyBorder="1">
      <alignment horizontal="left" vertical="top" wrapText="1" indent="1"/>
    </xf>
    <xf numFmtId="0" fontId="23" fillId="0" borderId="6" xfId="6" applyNumberFormat="1" applyFont="1" applyFill="1">
      <alignment horizontal="left" vertical="top" wrapText="1" indent="1"/>
    </xf>
  </cellXfs>
  <cellStyles count="13">
    <cellStyle name="40 % - Accent1" xfId="1" builtinId="31" customBuiltin="1"/>
    <cellStyle name="Accent1" xfId="3" builtinId="29" customBuiltin="1"/>
    <cellStyle name="Accent5" xfId="4" builtinId="45" customBuiltin="1"/>
    <cellStyle name="Détail jour" xfId="6" xr:uid="{00000000-0005-0000-0000-000003000000}"/>
    <cellStyle name="En-tête de notes" xfId="8" xr:uid="{00000000-0005-0000-0000-000004000000}"/>
    <cellStyle name="Jour" xfId="5" xr:uid="{00000000-0005-0000-0000-000005000000}"/>
    <cellStyle name="Normal" xfId="0" builtinId="0" customBuiltin="1"/>
    <cellStyle name="Notes" xfId="7" xr:uid="{00000000-0005-0000-0000-000007000000}"/>
    <cellStyle name="Titre" xfId="9" builtinId="15" customBuiltin="1"/>
    <cellStyle name="Titre 1" xfId="2" builtinId="16" customBuiltin="1"/>
    <cellStyle name="Titre 2" xfId="10" builtinId="17" customBuiltin="1"/>
    <cellStyle name="Titre 3" xfId="11" builtinId="18" customBuiltin="1"/>
    <cellStyle name="Titre 4" xfId="12" builtinId="19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L168"/>
  <sheetViews>
    <sheetView showGridLines="0" tabSelected="1" view="pageLayout" topLeftCell="A85" zoomScaleNormal="100" workbookViewId="0">
      <selection activeCell="A85" sqref="A85:G98"/>
    </sheetView>
  </sheetViews>
  <sheetFormatPr baseColWidth="10" defaultColWidth="7.58203125" defaultRowHeight="14.5" x14ac:dyDescent="0.35"/>
  <cols>
    <col min="1" max="7" width="24.58203125" customWidth="1"/>
    <col min="8" max="8" width="2.5" customWidth="1"/>
    <col min="13" max="13" width="6.75" customWidth="1"/>
  </cols>
  <sheetData>
    <row r="1" spans="1:12" ht="54" customHeight="1" x14ac:dyDescent="1">
      <c r="A1" s="1">
        <f ca="1">YEAR(TODAY())</f>
        <v>2019</v>
      </c>
      <c r="B1" s="5" t="s">
        <v>2</v>
      </c>
      <c r="C1" s="2"/>
      <c r="D1" s="2"/>
      <c r="E1" s="2"/>
      <c r="F1" s="2"/>
      <c r="G1" s="2"/>
    </row>
    <row r="2" spans="1:12" ht="14.25" customHeight="1" x14ac:dyDescent="0.35">
      <c r="A2" s="6" t="s">
        <v>0</v>
      </c>
      <c r="B2" s="7" t="str">
        <f t="shared" ref="B2:G2" ca="1" si="0">UPPER(TEXT(B3,"jjjj"))</f>
        <v>MARDI</v>
      </c>
      <c r="C2" s="13" t="str">
        <f t="shared" ca="1" si="0"/>
        <v>MERCREDI</v>
      </c>
      <c r="D2" s="7" t="str">
        <f t="shared" ca="1" si="0"/>
        <v>JEUDI</v>
      </c>
      <c r="E2" s="6" t="str">
        <f t="shared" ca="1" si="0"/>
        <v>VENDREDI</v>
      </c>
      <c r="F2" s="7" t="str">
        <f t="shared" ca="1" si="0"/>
        <v>SAMEDI</v>
      </c>
      <c r="G2" s="6" t="str">
        <f t="shared" ca="1" si="0"/>
        <v>DIMANCHE</v>
      </c>
    </row>
    <row r="3" spans="1:12" ht="16.5" customHeight="1" x14ac:dyDescent="0.35">
      <c r="A3" s="3">
        <f t="array" aca="1" ref="A3:G3" ca="1">Jours+1+DATE(Calendrier1an,OptionCalendrier1mois,1)-WEEKDAY(DATE(Calendrier1an,OptionCalendrier1mois,1),OptionJoursemaine)</f>
        <v>43465</v>
      </c>
      <c r="B3" s="3">
        <f ca="1"/>
        <v>43466</v>
      </c>
      <c r="C3" s="3">
        <f ca="1"/>
        <v>43467</v>
      </c>
      <c r="D3" s="3">
        <f ca="1"/>
        <v>43468</v>
      </c>
      <c r="E3" s="3">
        <f ca="1"/>
        <v>43469</v>
      </c>
      <c r="F3" s="3">
        <f ca="1"/>
        <v>43470</v>
      </c>
      <c r="G3" s="4">
        <f ca="1"/>
        <v>43471</v>
      </c>
      <c r="I3" s="14" t="s">
        <v>3</v>
      </c>
    </row>
    <row r="4" spans="1:12" ht="56.25" customHeight="1" x14ac:dyDescent="0.35">
      <c r="A4" s="36" t="s">
        <v>6</v>
      </c>
      <c r="B4" s="36"/>
      <c r="C4" s="36"/>
      <c r="D4" s="36"/>
      <c r="E4" s="36"/>
      <c r="F4" s="36"/>
      <c r="G4" s="36"/>
      <c r="I4" s="15" t="s">
        <v>4</v>
      </c>
    </row>
    <row r="5" spans="1:12" ht="16.5" customHeight="1" x14ac:dyDescent="0.35">
      <c r="A5" s="3">
        <f t="array" aca="1" ref="A5:G5" ca="1">Jours+8+DATE(Calendrier1an,OptionCalendrier1mois,1)-WEEKDAY(DATE(Calendrier1an,OptionCalendrier1mois,1),OptionJoursemaine)</f>
        <v>43472</v>
      </c>
      <c r="B5" s="3">
        <f ca="1"/>
        <v>43473</v>
      </c>
      <c r="C5" s="3">
        <f ca="1"/>
        <v>43474</v>
      </c>
      <c r="D5" s="3">
        <f ca="1"/>
        <v>43475</v>
      </c>
      <c r="E5" s="3">
        <f ca="1"/>
        <v>43476</v>
      </c>
      <c r="F5" s="3">
        <f ca="1"/>
        <v>43477</v>
      </c>
      <c r="G5" s="4">
        <f ca="1"/>
        <v>43478</v>
      </c>
      <c r="I5" s="16" t="s">
        <v>5</v>
      </c>
    </row>
    <row r="6" spans="1:12" ht="56.25" customHeight="1" x14ac:dyDescent="0.35">
      <c r="A6" s="18" t="s">
        <v>14</v>
      </c>
      <c r="B6" s="19" t="s">
        <v>8</v>
      </c>
      <c r="C6" s="17" t="s">
        <v>15</v>
      </c>
      <c r="D6" s="19" t="s">
        <v>17</v>
      </c>
      <c r="E6" s="9"/>
      <c r="F6" s="18" t="s">
        <v>7</v>
      </c>
      <c r="G6" s="9"/>
    </row>
    <row r="7" spans="1:12" ht="16.5" customHeight="1" x14ac:dyDescent="0.35">
      <c r="A7" s="3">
        <f t="array" aca="1" ref="A7:G7" ca="1">Jours+15+DATE(Calendrier1an,OptionCalendrier1mois,1)-WEEKDAY(DATE(Calendrier1an,OptionCalendrier1mois,1),OptionJoursemaine)</f>
        <v>43479</v>
      </c>
      <c r="B7" s="3">
        <f ca="1"/>
        <v>43480</v>
      </c>
      <c r="C7" s="3">
        <f ca="1"/>
        <v>43481</v>
      </c>
      <c r="D7" s="3">
        <f ca="1"/>
        <v>43482</v>
      </c>
      <c r="E7" s="3">
        <f ca="1"/>
        <v>43483</v>
      </c>
      <c r="F7" s="3">
        <f ca="1"/>
        <v>43484</v>
      </c>
      <c r="G7" s="4">
        <f ca="1"/>
        <v>43485</v>
      </c>
    </row>
    <row r="8" spans="1:12" ht="56.25" customHeight="1" x14ac:dyDescent="0.35">
      <c r="A8" s="9"/>
      <c r="B8" s="18" t="s">
        <v>32</v>
      </c>
      <c r="C8" s="18" t="s">
        <v>18</v>
      </c>
      <c r="D8" s="9"/>
      <c r="E8" s="9"/>
      <c r="F8" s="18" t="s">
        <v>21</v>
      </c>
      <c r="G8" s="10"/>
      <c r="L8" s="12"/>
    </row>
    <row r="9" spans="1:12" ht="16.5" customHeight="1" x14ac:dyDescent="0.35">
      <c r="A9" s="21">
        <f t="array" aca="1" ref="A9:G9" ca="1">Jours+22+DATE(Calendrier1an,OptionCalendrier1mois,1)-WEEKDAY(DATE(Calendrier1an,OptionCalendrier1mois,1),OptionJoursemaine)</f>
        <v>43486</v>
      </c>
      <c r="B9" s="21">
        <f ca="1"/>
        <v>43487</v>
      </c>
      <c r="C9" s="27">
        <f ca="1"/>
        <v>43488</v>
      </c>
      <c r="D9" s="27">
        <f ca="1"/>
        <v>43489</v>
      </c>
      <c r="E9" s="27">
        <f ca="1"/>
        <v>43490</v>
      </c>
      <c r="F9" s="3">
        <f ca="1"/>
        <v>43491</v>
      </c>
      <c r="G9" s="4">
        <f ca="1"/>
        <v>43492</v>
      </c>
    </row>
    <row r="10" spans="1:12" ht="56.25" customHeight="1" x14ac:dyDescent="0.35">
      <c r="A10" s="19" t="s">
        <v>10</v>
      </c>
      <c r="B10" s="19" t="s">
        <v>29</v>
      </c>
      <c r="C10" s="17" t="s">
        <v>19</v>
      </c>
      <c r="D10" s="17" t="s">
        <v>30</v>
      </c>
      <c r="E10" s="17" t="s">
        <v>20</v>
      </c>
      <c r="F10" s="9"/>
      <c r="G10" s="10"/>
    </row>
    <row r="11" spans="1:12" ht="16.5" customHeight="1" x14ac:dyDescent="0.35">
      <c r="A11" s="21">
        <f t="array" aca="1" ref="A11:G11" ca="1">Jours+29+DATE(Calendrier1an,OptionCalendrier1mois,1)-WEEKDAY(DATE(Calendrier1an,OptionCalendrier1mois,1),OptionJoursemaine)</f>
        <v>43493</v>
      </c>
      <c r="B11" s="21">
        <f ca="1"/>
        <v>43494</v>
      </c>
      <c r="C11" s="3">
        <f ca="1"/>
        <v>43495</v>
      </c>
      <c r="D11" s="3">
        <f ca="1"/>
        <v>43496</v>
      </c>
      <c r="E11" s="3">
        <f ca="1"/>
        <v>43497</v>
      </c>
      <c r="F11" s="3">
        <f ca="1"/>
        <v>43498</v>
      </c>
      <c r="G11" s="4">
        <f ca="1"/>
        <v>43499</v>
      </c>
    </row>
    <row r="12" spans="1:12" ht="57" customHeight="1" x14ac:dyDescent="0.35">
      <c r="A12" s="19" t="s">
        <v>10</v>
      </c>
      <c r="B12" s="19" t="s">
        <v>31</v>
      </c>
      <c r="C12" s="18" t="s">
        <v>33</v>
      </c>
      <c r="D12" s="19"/>
      <c r="E12" s="20" t="s">
        <v>9</v>
      </c>
      <c r="F12" s="9"/>
      <c r="G12" s="10"/>
    </row>
    <row r="13" spans="1:12" ht="16.5" customHeight="1" x14ac:dyDescent="0.35">
      <c r="A13" s="3">
        <f t="array" aca="1" ref="A13:B13" ca="1">Jours+36+DATE(Calendrier1an,OptionCalendrier1mois,1)-WEEKDAY(DATE(Calendrier1an,OptionCalendrier1mois,1),OptionJoursemaine)</f>
        <v>43500</v>
      </c>
      <c r="B13" s="3">
        <f ca="1"/>
        <v>43501</v>
      </c>
      <c r="C13" s="39" t="s">
        <v>1</v>
      </c>
      <c r="D13" s="39"/>
      <c r="E13" s="39"/>
      <c r="F13" s="39"/>
      <c r="G13" s="39"/>
    </row>
    <row r="14" spans="1:12" ht="63.75" customHeight="1" x14ac:dyDescent="0.35">
      <c r="A14" s="9"/>
      <c r="B14" s="18" t="s">
        <v>34</v>
      </c>
      <c r="C14" s="40"/>
      <c r="D14" s="40"/>
      <c r="E14" s="40"/>
      <c r="F14" s="40"/>
      <c r="G14" s="40"/>
    </row>
    <row r="15" spans="1:12" ht="54" customHeight="1" x14ac:dyDescent="1">
      <c r="A15" s="1">
        <f ca="1">YEAR(DATE(Calendrier1an,OptionCalendrier1mois+1,1))</f>
        <v>2019</v>
      </c>
      <c r="B15" s="5" t="str">
        <f ca="1">TEXT(DATE(Calendrier1an,OptionCalendrier1mois+1,1),"mmmm")</f>
        <v>février</v>
      </c>
      <c r="C15" s="8"/>
      <c r="D15" s="8"/>
      <c r="E15" s="8"/>
      <c r="F15" s="8"/>
      <c r="G15" s="2"/>
    </row>
    <row r="16" spans="1:12" ht="14.25" customHeight="1" x14ac:dyDescent="0.35">
      <c r="A16" s="6" t="str">
        <f t="shared" ref="A16:G16" ca="1" si="1">UPPER(TEXT(A17,"jjjj"))</f>
        <v>LUNDI</v>
      </c>
      <c r="B16" s="7" t="str">
        <f t="shared" ca="1" si="1"/>
        <v>MARDI</v>
      </c>
      <c r="C16" s="6" t="str">
        <f t="shared" ca="1" si="1"/>
        <v>MERCREDI</v>
      </c>
      <c r="D16" s="7" t="str">
        <f t="shared" ca="1" si="1"/>
        <v>JEUDI</v>
      </c>
      <c r="E16" s="6" t="str">
        <f t="shared" ca="1" si="1"/>
        <v>VENDREDI</v>
      </c>
      <c r="F16" s="7" t="str">
        <f t="shared" ca="1" si="1"/>
        <v>SAMEDI</v>
      </c>
      <c r="G16" s="6" t="str">
        <f t="shared" ca="1" si="1"/>
        <v>DIMANCHE</v>
      </c>
    </row>
    <row r="17" spans="1:9" ht="16.5" customHeight="1" x14ac:dyDescent="0.35">
      <c r="A17" s="3">
        <f t="array" aca="1" ref="A17:G17" ca="1">Jours+1+DATE(Calendrier2ans,OptionCalendrier2mois,1)-WEEKDAY(DATE(Calendrier2ans,OptionCalendrier2mois,1),OptionJoursemaine)</f>
        <v>43493</v>
      </c>
      <c r="B17" s="3">
        <f ca="1"/>
        <v>43494</v>
      </c>
      <c r="C17" s="3">
        <f ca="1"/>
        <v>43495</v>
      </c>
      <c r="D17" s="3">
        <f ca="1"/>
        <v>43496</v>
      </c>
      <c r="E17" s="3">
        <f ca="1"/>
        <v>43497</v>
      </c>
      <c r="F17" s="3">
        <f ca="1"/>
        <v>43498</v>
      </c>
      <c r="G17" s="4">
        <f ca="1"/>
        <v>43499</v>
      </c>
    </row>
    <row r="18" spans="1:9" ht="56.25" customHeight="1" x14ac:dyDescent="0.35">
      <c r="A18" s="9"/>
      <c r="B18" s="9"/>
      <c r="C18" s="9"/>
      <c r="D18" s="9"/>
      <c r="E18" s="9"/>
      <c r="F18" s="9"/>
      <c r="G18" s="10"/>
    </row>
    <row r="19" spans="1:9" ht="16.5" customHeight="1" x14ac:dyDescent="0.35">
      <c r="A19" s="3">
        <f t="array" aca="1" ref="A19:G19" ca="1">Jours+8+DATE(Calendrier2ans,OptionCalendrier2mois,1)-WEEKDAY(DATE(Calendrier2ans,OptionCalendrier2mois,1),OptionJoursemaine)</f>
        <v>43500</v>
      </c>
      <c r="B19" s="3">
        <f ca="1"/>
        <v>43501</v>
      </c>
      <c r="C19" s="3">
        <f ca="1"/>
        <v>43502</v>
      </c>
      <c r="D19" s="3">
        <f ca="1"/>
        <v>43503</v>
      </c>
      <c r="E19" s="3">
        <f ca="1"/>
        <v>43504</v>
      </c>
      <c r="F19" s="3">
        <f ca="1"/>
        <v>43505</v>
      </c>
      <c r="G19" s="4">
        <f ca="1"/>
        <v>43506</v>
      </c>
    </row>
    <row r="20" spans="1:9" ht="56.25" customHeight="1" x14ac:dyDescent="0.35">
      <c r="A20" s="18" t="s">
        <v>24</v>
      </c>
      <c r="B20" s="24" t="s">
        <v>23</v>
      </c>
      <c r="C20" s="18" t="s">
        <v>11</v>
      </c>
      <c r="D20" s="18" t="s">
        <v>11</v>
      </c>
      <c r="E20" s="9"/>
      <c r="F20" s="18" t="s">
        <v>35</v>
      </c>
      <c r="G20" s="10"/>
    </row>
    <row r="21" spans="1:9" ht="16.5" customHeight="1" x14ac:dyDescent="0.35">
      <c r="A21" s="3">
        <f t="array" aca="1" ref="A21:G21" ca="1">Jours+15+DATE(Calendrier2ans,OptionCalendrier2mois,1)-WEEKDAY(DATE(Calendrier2ans,OptionCalendrier2mois,1),OptionJoursemaine)</f>
        <v>43507</v>
      </c>
      <c r="B21" s="3">
        <f ca="1"/>
        <v>43508</v>
      </c>
      <c r="C21" s="3">
        <f ca="1"/>
        <v>43509</v>
      </c>
      <c r="D21" s="3">
        <f ca="1"/>
        <v>43510</v>
      </c>
      <c r="E21" s="3">
        <f ca="1"/>
        <v>43511</v>
      </c>
      <c r="F21" s="22">
        <f ca="1"/>
        <v>43512</v>
      </c>
      <c r="G21" s="23">
        <f ca="1"/>
        <v>43513</v>
      </c>
    </row>
    <row r="22" spans="1:9" ht="56.25" customHeight="1" x14ac:dyDescent="0.35">
      <c r="A22" s="9"/>
      <c r="B22" s="19" t="s">
        <v>27</v>
      </c>
      <c r="C22" s="18" t="s">
        <v>16</v>
      </c>
      <c r="D22" s="18" t="s">
        <v>12</v>
      </c>
      <c r="E22" s="9"/>
      <c r="F22" s="30"/>
      <c r="G22" s="32"/>
      <c r="I22" s="33" t="s">
        <v>25</v>
      </c>
    </row>
    <row r="23" spans="1:9" ht="16.5" customHeight="1" x14ac:dyDescent="0.35">
      <c r="A23" s="22">
        <f t="array" aca="1" ref="A23:G23" ca="1">Jours+22+DATE(Calendrier2ans,OptionCalendrier2mois,1)-WEEKDAY(DATE(Calendrier2ans,OptionCalendrier2mois,1),OptionJoursemaine)</f>
        <v>43514</v>
      </c>
      <c r="B23" s="22">
        <f ca="1"/>
        <v>43515</v>
      </c>
      <c r="C23" s="22">
        <f ca="1"/>
        <v>43516</v>
      </c>
      <c r="D23" s="22">
        <f ca="1"/>
        <v>43517</v>
      </c>
      <c r="E23" s="22">
        <f ca="1"/>
        <v>43518</v>
      </c>
      <c r="F23" s="22">
        <f ca="1"/>
        <v>43519</v>
      </c>
      <c r="G23" s="23">
        <f ca="1"/>
        <v>43520</v>
      </c>
    </row>
    <row r="24" spans="1:9" ht="56.25" customHeight="1" x14ac:dyDescent="0.35">
      <c r="A24" s="29"/>
      <c r="B24" s="29"/>
      <c r="C24" s="29"/>
      <c r="D24" s="29"/>
      <c r="E24" s="30" t="s">
        <v>22</v>
      </c>
      <c r="F24" s="31"/>
      <c r="G24" s="32"/>
      <c r="I24" s="33" t="s">
        <v>26</v>
      </c>
    </row>
    <row r="25" spans="1:9" ht="16.5" customHeight="1" x14ac:dyDescent="0.35">
      <c r="A25" s="3">
        <f t="array" aca="1" ref="A25:G25" ca="1">Jours+29+DATE(Calendrier2ans,OptionCalendrier2mois,1)-WEEKDAY(DATE(Calendrier2ans,OptionCalendrier2mois,1),OptionJoursemaine)</f>
        <v>43521</v>
      </c>
      <c r="B25" s="3">
        <f ca="1"/>
        <v>43522</v>
      </c>
      <c r="C25" s="3">
        <f ca="1"/>
        <v>43523</v>
      </c>
      <c r="D25" s="3">
        <f ca="1"/>
        <v>43524</v>
      </c>
      <c r="E25" s="3">
        <f ca="1"/>
        <v>43525</v>
      </c>
      <c r="F25" s="3">
        <f ca="1"/>
        <v>43526</v>
      </c>
      <c r="G25" s="4">
        <f ca="1"/>
        <v>43527</v>
      </c>
    </row>
    <row r="26" spans="1:9" ht="57" customHeight="1" x14ac:dyDescent="0.35">
      <c r="A26" s="9"/>
      <c r="B26" s="9"/>
      <c r="C26" s="9"/>
      <c r="D26" s="9"/>
      <c r="E26" s="9"/>
      <c r="F26" s="9"/>
      <c r="G26" s="11"/>
    </row>
    <row r="27" spans="1:9" ht="16.5" customHeight="1" x14ac:dyDescent="0.35">
      <c r="A27" s="3">
        <f t="array" aca="1" ref="A27:B27" ca="1">Jours+36+DATE(Calendrier2ans,OptionCalendrier2mois,1)-WEEKDAY(DATE(Calendrier2ans,OptionCalendrier2mois,1),OptionJoursemaine)</f>
        <v>43528</v>
      </c>
      <c r="B27" s="3">
        <f ca="1"/>
        <v>43529</v>
      </c>
      <c r="C27" s="41" t="s">
        <v>1</v>
      </c>
      <c r="D27" s="41"/>
      <c r="E27" s="41"/>
      <c r="F27" s="41"/>
      <c r="G27" s="41"/>
    </row>
    <row r="28" spans="1:9" ht="63.75" customHeight="1" x14ac:dyDescent="0.35">
      <c r="A28" s="9"/>
      <c r="B28" s="9"/>
      <c r="C28" s="40"/>
      <c r="D28" s="40"/>
      <c r="E28" s="40"/>
      <c r="F28" s="40"/>
      <c r="G28" s="40"/>
    </row>
    <row r="29" spans="1:9" ht="54" customHeight="1" x14ac:dyDescent="1">
      <c r="A29" s="1">
        <f ca="1">YEAR(DATE(Calendrier2ans,OptionCalendrier2mois+1,1))</f>
        <v>2019</v>
      </c>
      <c r="B29" s="5" t="str">
        <f ca="1">TEXT(DATE(Calendrier2ans,OptionCalendrier2mois+1,1),"mmmm")</f>
        <v>mars</v>
      </c>
      <c r="C29" s="8"/>
      <c r="D29" s="8"/>
      <c r="E29" s="8"/>
      <c r="F29" s="8"/>
      <c r="G29" s="2"/>
    </row>
    <row r="30" spans="1:9" ht="14.25" customHeight="1" x14ac:dyDescent="0.35">
      <c r="A30" s="6" t="str">
        <f t="shared" ref="A30:G30" ca="1" si="2">UPPER(TEXT(A31,"jjjj"))</f>
        <v>LUNDI</v>
      </c>
      <c r="B30" s="7" t="str">
        <f t="shared" ca="1" si="2"/>
        <v>MARDI</v>
      </c>
      <c r="C30" s="6" t="str">
        <f t="shared" ca="1" si="2"/>
        <v>MERCREDI</v>
      </c>
      <c r="D30" s="7" t="str">
        <f t="shared" ca="1" si="2"/>
        <v>JEUDI</v>
      </c>
      <c r="E30" s="6" t="str">
        <f t="shared" ca="1" si="2"/>
        <v>VENDREDI</v>
      </c>
      <c r="F30" s="7" t="str">
        <f t="shared" ca="1" si="2"/>
        <v>SAMEDI</v>
      </c>
      <c r="G30" s="6" t="str">
        <f t="shared" ca="1" si="2"/>
        <v>DIMANCHE</v>
      </c>
    </row>
    <row r="31" spans="1:9" ht="16.5" customHeight="1" x14ac:dyDescent="0.35">
      <c r="A31" s="3">
        <f t="array" aca="1" ref="A31:G31" ca="1">Jours+1+DATE(Calendrier3ans,OptionCalendrier3mois,1)-WEEKDAY(DATE(Calendrier3ans,OptionCalendrier3mois,1),OptionJoursemaine)</f>
        <v>43521</v>
      </c>
      <c r="B31" s="3">
        <f ca="1"/>
        <v>43522</v>
      </c>
      <c r="C31" s="3">
        <f ca="1"/>
        <v>43523</v>
      </c>
      <c r="D31" s="3">
        <f ca="1"/>
        <v>43524</v>
      </c>
      <c r="E31" s="3">
        <f ca="1"/>
        <v>43525</v>
      </c>
      <c r="F31" s="3">
        <f ca="1"/>
        <v>43526</v>
      </c>
      <c r="G31" s="4">
        <f ca="1"/>
        <v>43527</v>
      </c>
    </row>
    <row r="32" spans="1:9" ht="56.25" customHeight="1" x14ac:dyDescent="0.35">
      <c r="A32" s="9"/>
      <c r="B32" s="9"/>
      <c r="C32" s="9"/>
      <c r="D32" s="9"/>
      <c r="E32" s="9"/>
      <c r="F32" s="9"/>
      <c r="G32" s="10"/>
    </row>
    <row r="33" spans="1:7" ht="16.5" customHeight="1" x14ac:dyDescent="0.35">
      <c r="A33" s="3">
        <f t="array" aca="1" ref="A33:G33" ca="1">Jours+8+DATE(Calendrier3ans,OptionCalendrier3mois,1)-WEEKDAY(DATE(Calendrier3ans,OptionCalendrier3mois,1),OptionJoursemaine)</f>
        <v>43528</v>
      </c>
      <c r="B33" s="3">
        <f ca="1"/>
        <v>43529</v>
      </c>
      <c r="C33" s="3">
        <f ca="1"/>
        <v>43530</v>
      </c>
      <c r="D33" s="3">
        <f ca="1"/>
        <v>43531</v>
      </c>
      <c r="E33" s="3">
        <f ca="1"/>
        <v>43532</v>
      </c>
      <c r="F33" s="3">
        <f ca="1"/>
        <v>43533</v>
      </c>
      <c r="G33" s="4">
        <f ca="1"/>
        <v>43534</v>
      </c>
    </row>
    <row r="34" spans="1:7" ht="56.25" customHeight="1" x14ac:dyDescent="0.35">
      <c r="A34" s="9"/>
      <c r="B34" s="24"/>
      <c r="C34" s="18"/>
      <c r="D34" s="9"/>
      <c r="E34" s="9"/>
      <c r="F34" s="9"/>
      <c r="G34" s="10"/>
    </row>
    <row r="35" spans="1:7" ht="16.5" customHeight="1" x14ac:dyDescent="0.35">
      <c r="A35" s="3">
        <f t="array" aca="1" ref="A35:G35" ca="1">Jours+15+DATE(Calendrier3ans,OptionCalendrier3mois,1)-WEEKDAY(DATE(Calendrier3ans,OptionCalendrier3mois,1),OptionJoursemaine)</f>
        <v>43535</v>
      </c>
      <c r="B35" s="3">
        <f ca="1"/>
        <v>43536</v>
      </c>
      <c r="C35" s="3">
        <f ca="1"/>
        <v>43537</v>
      </c>
      <c r="D35" s="3">
        <f ca="1"/>
        <v>43538</v>
      </c>
      <c r="E35" s="3">
        <f ca="1"/>
        <v>43539</v>
      </c>
      <c r="F35" s="26">
        <f ca="1"/>
        <v>43540</v>
      </c>
      <c r="G35" s="28">
        <f ca="1"/>
        <v>43541</v>
      </c>
    </row>
    <row r="36" spans="1:7" ht="56.25" customHeight="1" x14ac:dyDescent="0.35">
      <c r="A36" s="9"/>
      <c r="B36" s="18"/>
      <c r="C36" s="9"/>
      <c r="D36" s="9"/>
      <c r="E36" s="9"/>
      <c r="F36" s="9"/>
      <c r="G36" s="35" t="s">
        <v>28</v>
      </c>
    </row>
    <row r="37" spans="1:7" ht="16.5" customHeight="1" x14ac:dyDescent="0.35">
      <c r="A37" s="3">
        <f t="array" aca="1" ref="A37:G37" ca="1">Jours+22+DATE(Calendrier3ans,OptionCalendrier3mois,1)-WEEKDAY(DATE(Calendrier3ans,OptionCalendrier3mois,1),OptionJoursemaine)</f>
        <v>43542</v>
      </c>
      <c r="B37" s="3">
        <f ca="1"/>
        <v>43543</v>
      </c>
      <c r="C37" s="3">
        <f ca="1"/>
        <v>43544</v>
      </c>
      <c r="D37" s="3">
        <f ca="1"/>
        <v>43545</v>
      </c>
      <c r="E37" s="3">
        <f ca="1"/>
        <v>43546</v>
      </c>
      <c r="F37" s="3">
        <f ca="1"/>
        <v>43547</v>
      </c>
      <c r="G37" s="4">
        <f ca="1"/>
        <v>43548</v>
      </c>
    </row>
    <row r="38" spans="1:7" ht="56.25" customHeight="1" x14ac:dyDescent="0.35">
      <c r="A38" s="9"/>
      <c r="B38" s="9"/>
      <c r="C38" s="9"/>
      <c r="D38" s="9"/>
      <c r="E38" s="34"/>
      <c r="F38" s="34"/>
      <c r="G38" s="10"/>
    </row>
    <row r="39" spans="1:7" ht="16.5" customHeight="1" x14ac:dyDescent="0.35">
      <c r="A39" s="3">
        <f t="array" aca="1" ref="A39:G39" ca="1">Jours+29+DATE(Calendrier3ans,OptionCalendrier3mois,1)-WEEKDAY(DATE(Calendrier3ans,OptionCalendrier3mois,1),OptionJoursemaine)</f>
        <v>43549</v>
      </c>
      <c r="B39" s="3">
        <f ca="1"/>
        <v>43550</v>
      </c>
      <c r="C39" s="3">
        <f ca="1"/>
        <v>43551</v>
      </c>
      <c r="D39" s="3">
        <f ca="1"/>
        <v>43552</v>
      </c>
      <c r="E39" s="3">
        <f ca="1"/>
        <v>43553</v>
      </c>
      <c r="F39" s="3">
        <f ca="1"/>
        <v>43554</v>
      </c>
      <c r="G39" s="4">
        <f ca="1"/>
        <v>43555</v>
      </c>
    </row>
    <row r="40" spans="1:7" ht="57" customHeight="1" x14ac:dyDescent="0.35">
      <c r="A40" s="9"/>
      <c r="B40" s="9"/>
      <c r="C40" s="9"/>
      <c r="D40" s="9"/>
      <c r="E40" s="9"/>
      <c r="F40" s="9"/>
      <c r="G40" s="11"/>
    </row>
    <row r="41" spans="1:7" ht="16.5" customHeight="1" x14ac:dyDescent="0.35">
      <c r="A41" s="3">
        <f t="array" aca="1" ref="A41:B41" ca="1">Jours+36+DATE(Calendrier3ans,OptionCalendrier3mois,1)-WEEKDAY(DATE(Calendrier3ans,OptionCalendrier3mois,1),OptionJoursemaine)</f>
        <v>43556</v>
      </c>
      <c r="B41" s="3">
        <f ca="1"/>
        <v>43557</v>
      </c>
      <c r="C41" s="41" t="s">
        <v>1</v>
      </c>
      <c r="D41" s="41"/>
      <c r="E41" s="41"/>
      <c r="F41" s="41"/>
      <c r="G41" s="41"/>
    </row>
    <row r="42" spans="1:7" ht="63.75" customHeight="1" x14ac:dyDescent="0.35">
      <c r="A42" s="9"/>
      <c r="B42" s="9"/>
      <c r="C42" s="40"/>
      <c r="D42" s="40"/>
      <c r="E42" s="40"/>
      <c r="F42" s="40"/>
      <c r="G42" s="40"/>
    </row>
    <row r="43" spans="1:7" ht="54" customHeight="1" x14ac:dyDescent="1">
      <c r="A43" s="1">
        <f ca="1">YEAR(DATE(Calendrier3ans,OptionCalendrier3mois +1,1))</f>
        <v>2019</v>
      </c>
      <c r="B43" s="5" t="str">
        <f ca="1">TEXT(DATE(Calendrier3ans,OptionCalendrier3mois +1,1),"mmmm")</f>
        <v>avril</v>
      </c>
      <c r="C43" s="8"/>
      <c r="D43" s="8"/>
      <c r="E43" s="8"/>
      <c r="F43" s="8"/>
      <c r="G43" s="2"/>
    </row>
    <row r="44" spans="1:7" ht="14.25" customHeight="1" x14ac:dyDescent="0.35">
      <c r="A44" s="6" t="str">
        <f t="shared" ref="A44:G44" ca="1" si="3">UPPER(TEXT(A45,"jjjj"))</f>
        <v>LUNDI</v>
      </c>
      <c r="B44" s="7" t="str">
        <f t="shared" ca="1" si="3"/>
        <v>MARDI</v>
      </c>
      <c r="C44" s="6" t="str">
        <f t="shared" ca="1" si="3"/>
        <v>MERCREDI</v>
      </c>
      <c r="D44" s="7" t="str">
        <f t="shared" ca="1" si="3"/>
        <v>JEUDI</v>
      </c>
      <c r="E44" s="6" t="str">
        <f t="shared" ca="1" si="3"/>
        <v>VENDREDI</v>
      </c>
      <c r="F44" s="7" t="str">
        <f t="shared" ca="1" si="3"/>
        <v>SAMEDI</v>
      </c>
      <c r="G44" s="6" t="str">
        <f t="shared" ca="1" si="3"/>
        <v>DIMANCHE</v>
      </c>
    </row>
    <row r="45" spans="1:7" ht="16.5" customHeight="1" x14ac:dyDescent="0.35">
      <c r="A45" s="3">
        <f t="array" aca="1" ref="A45:G45" ca="1">Jours+1+DATE(Calendrier4ans,OptionCalendrier4mois,1)-WEEKDAY(DATE(Calendrier4ans,OptionCalendrier4mois,1),OptionJoursemaine)</f>
        <v>43556</v>
      </c>
      <c r="B45" s="3">
        <f ca="1"/>
        <v>43557</v>
      </c>
      <c r="C45" s="3">
        <f ca="1"/>
        <v>43558</v>
      </c>
      <c r="D45" s="3">
        <f ca="1"/>
        <v>43559</v>
      </c>
      <c r="E45" s="3">
        <f ca="1"/>
        <v>43560</v>
      </c>
      <c r="F45" s="3">
        <f ca="1"/>
        <v>43561</v>
      </c>
      <c r="G45" s="4">
        <f ca="1"/>
        <v>43562</v>
      </c>
    </row>
    <row r="46" spans="1:7" ht="56.25" customHeight="1" x14ac:dyDescent="0.35">
      <c r="A46" s="9"/>
      <c r="B46" s="9"/>
      <c r="C46" s="9"/>
      <c r="D46" s="9"/>
      <c r="E46" s="9"/>
      <c r="F46" s="9"/>
    </row>
    <row r="47" spans="1:7" ht="16.5" customHeight="1" x14ac:dyDescent="0.35">
      <c r="A47" s="3">
        <f t="array" aca="1" ref="A47:G47" ca="1">Jours+8+DATE(Calendrier4ans,OptionCalendrier4mois,1)-WEEKDAY(DATE(Calendrier4ans,OptionCalendrier4mois,1),OptionJoursemaine)</f>
        <v>43563</v>
      </c>
      <c r="B47" s="3">
        <f ca="1"/>
        <v>43564</v>
      </c>
      <c r="C47" s="3">
        <f ca="1"/>
        <v>43565</v>
      </c>
      <c r="D47" s="3">
        <f ca="1"/>
        <v>43566</v>
      </c>
      <c r="E47" s="3">
        <f ca="1"/>
        <v>43567</v>
      </c>
      <c r="F47" s="22">
        <f ca="1"/>
        <v>43568</v>
      </c>
      <c r="G47" s="23">
        <f ca="1"/>
        <v>43569</v>
      </c>
    </row>
    <row r="48" spans="1:7" ht="56.25" customHeight="1" x14ac:dyDescent="0.35">
      <c r="A48" s="9"/>
      <c r="B48" s="9"/>
      <c r="C48" s="25" t="s">
        <v>13</v>
      </c>
      <c r="D48" s="9"/>
      <c r="E48" s="9"/>
      <c r="F48" s="9" t="s">
        <v>36</v>
      </c>
      <c r="G48" s="10" t="s">
        <v>37</v>
      </c>
    </row>
    <row r="49" spans="1:7" ht="16.5" customHeight="1" x14ac:dyDescent="0.35">
      <c r="A49" s="22">
        <f t="array" aca="1" ref="A49:G49" ca="1">Jours+15+DATE(Calendrier4ans,OptionCalendrier4mois,1)-WEEKDAY(DATE(Calendrier4ans,OptionCalendrier4mois,1),OptionJoursemaine)</f>
        <v>43570</v>
      </c>
      <c r="B49" s="22">
        <f ca="1"/>
        <v>43571</v>
      </c>
      <c r="C49" s="22">
        <f ca="1"/>
        <v>43572</v>
      </c>
      <c r="D49" s="22">
        <f ca="1"/>
        <v>43573</v>
      </c>
      <c r="E49" s="22">
        <f ca="1"/>
        <v>43574</v>
      </c>
      <c r="F49" s="22">
        <f ca="1"/>
        <v>43575</v>
      </c>
      <c r="G49" s="23">
        <f ca="1"/>
        <v>43576</v>
      </c>
    </row>
    <row r="50" spans="1:7" ht="56.25" customHeight="1" x14ac:dyDescent="0.35">
      <c r="A50" s="9"/>
      <c r="B50" s="9"/>
      <c r="C50" s="24" t="s">
        <v>28</v>
      </c>
      <c r="D50" s="9"/>
      <c r="E50" s="9"/>
      <c r="F50" s="9"/>
      <c r="G50" s="10"/>
    </row>
    <row r="51" spans="1:7" ht="16.5" customHeight="1" x14ac:dyDescent="0.35">
      <c r="A51" s="22">
        <f t="array" aca="1" ref="A51:G51" ca="1">Jours+22+DATE(Calendrier4ans,OptionCalendrier4mois,1)-WEEKDAY(DATE(Calendrier4ans,OptionCalendrier4mois,1),OptionJoursemaine)</f>
        <v>43577</v>
      </c>
      <c r="B51" s="22">
        <f ca="1"/>
        <v>43578</v>
      </c>
      <c r="C51" s="22">
        <f ca="1"/>
        <v>43579</v>
      </c>
      <c r="D51" s="22">
        <f ca="1"/>
        <v>43580</v>
      </c>
      <c r="E51" s="22">
        <f ca="1"/>
        <v>43581</v>
      </c>
      <c r="F51" s="22">
        <f ca="1"/>
        <v>43582</v>
      </c>
      <c r="G51" s="23">
        <f ca="1"/>
        <v>43583</v>
      </c>
    </row>
    <row r="52" spans="1:7" ht="56.25" customHeight="1" x14ac:dyDescent="0.35">
      <c r="A52" s="9"/>
      <c r="B52" s="9"/>
      <c r="C52" s="9"/>
      <c r="D52" s="9"/>
      <c r="E52" s="9"/>
      <c r="F52" s="42" t="s">
        <v>39</v>
      </c>
      <c r="G52" s="43" t="s">
        <v>38</v>
      </c>
    </row>
    <row r="53" spans="1:7" ht="16.5" customHeight="1" x14ac:dyDescent="0.35">
      <c r="A53" s="3">
        <f t="array" aca="1" ref="A53:G53" ca="1">Jours+29+DATE(Calendrier4ans,OptionCalendrier4mois,1)-WEEKDAY(DATE(Calendrier4ans,OptionCalendrier4mois,1),OptionJoursemaine)</f>
        <v>43584</v>
      </c>
      <c r="B53" s="3">
        <f ca="1"/>
        <v>43585</v>
      </c>
      <c r="C53" s="3">
        <f ca="1"/>
        <v>43586</v>
      </c>
      <c r="D53" s="3">
        <f ca="1"/>
        <v>43587</v>
      </c>
      <c r="E53" s="3">
        <f ca="1"/>
        <v>43588</v>
      </c>
      <c r="F53" s="3">
        <f ca="1"/>
        <v>43589</v>
      </c>
      <c r="G53" s="4">
        <f ca="1"/>
        <v>43590</v>
      </c>
    </row>
    <row r="54" spans="1:7" ht="57" customHeight="1" x14ac:dyDescent="0.35">
      <c r="A54" s="9"/>
      <c r="B54" s="9" t="s">
        <v>42</v>
      </c>
      <c r="C54" s="44" t="s">
        <v>41</v>
      </c>
      <c r="D54" s="24" t="s">
        <v>40</v>
      </c>
      <c r="E54" s="9"/>
      <c r="F54" s="9"/>
      <c r="G54" s="11"/>
    </row>
    <row r="55" spans="1:7" ht="16.5" customHeight="1" x14ac:dyDescent="0.35">
      <c r="A55" s="3">
        <f t="array" aca="1" ref="A55:B55" ca="1">Jours+36+DATE(Calendrier4ans,OptionCalendrier4mois,1)-WEEKDAY(DATE(Calendrier4ans,OptionCalendrier4mois,1),OptionJoursemaine)</f>
        <v>43591</v>
      </c>
      <c r="B55" s="3">
        <f ca="1"/>
        <v>43592</v>
      </c>
      <c r="C55" s="37" t="s">
        <v>1</v>
      </c>
      <c r="D55" s="38"/>
      <c r="E55" s="38"/>
      <c r="F55" s="38"/>
      <c r="G55" s="38"/>
    </row>
    <row r="56" spans="1:7" ht="63.75" customHeight="1" x14ac:dyDescent="0.35">
      <c r="A56" s="9"/>
      <c r="B56" s="9"/>
      <c r="C56" s="40"/>
      <c r="D56" s="40"/>
      <c r="E56" s="40"/>
      <c r="F56" s="40"/>
      <c r="G56" s="40"/>
    </row>
    <row r="57" spans="1:7" ht="54" customHeight="1" x14ac:dyDescent="1">
      <c r="A57" s="1">
        <f ca="1">YEAR(DATE(Calendrier4ans,OptionCalendrier4mois+1,1))</f>
        <v>2019</v>
      </c>
      <c r="B57" s="5" t="str">
        <f ca="1">TEXT(DATE(Calendrier4ans,OptionCalendrier4mois+1,1),"mmmm")</f>
        <v>mai</v>
      </c>
      <c r="C57" s="8"/>
      <c r="D57" s="8"/>
      <c r="E57" s="8"/>
      <c r="F57" s="8"/>
      <c r="G57" s="2"/>
    </row>
    <row r="58" spans="1:7" ht="14.25" customHeight="1" x14ac:dyDescent="0.35">
      <c r="A58" s="6" t="str">
        <f t="shared" ref="A58:G58" ca="1" si="4">UPPER(TEXT(A59,"jjjj"))</f>
        <v>LUNDI</v>
      </c>
      <c r="B58" s="7" t="str">
        <f t="shared" ca="1" si="4"/>
        <v>MARDI</v>
      </c>
      <c r="C58" s="6" t="str">
        <f t="shared" ca="1" si="4"/>
        <v>MERCREDI</v>
      </c>
      <c r="D58" s="7" t="str">
        <f t="shared" ca="1" si="4"/>
        <v>JEUDI</v>
      </c>
      <c r="E58" s="6" t="str">
        <f t="shared" ca="1" si="4"/>
        <v>VENDREDI</v>
      </c>
      <c r="F58" s="7" t="str">
        <f t="shared" ca="1" si="4"/>
        <v>SAMEDI</v>
      </c>
      <c r="G58" s="6" t="str">
        <f t="shared" ca="1" si="4"/>
        <v>DIMANCHE</v>
      </c>
    </row>
    <row r="59" spans="1:7" ht="16.5" customHeight="1" x14ac:dyDescent="0.35">
      <c r="A59" s="3">
        <f t="array" aca="1" ref="A59:G59" ca="1">Jours+1+DATE(Calendrier5ans,OptionCalendrier5mois,1)-WEEKDAY(DATE(Calendrier5ans,OptionCalendrier5mois,1),OptionJoursemaine)</f>
        <v>43584</v>
      </c>
      <c r="B59" s="3">
        <f ca="1"/>
        <v>43585</v>
      </c>
      <c r="C59" s="3">
        <f ca="1"/>
        <v>43586</v>
      </c>
      <c r="D59" s="3">
        <f ca="1"/>
        <v>43587</v>
      </c>
      <c r="E59" s="3">
        <f ca="1"/>
        <v>43588</v>
      </c>
      <c r="F59" s="3">
        <f ca="1"/>
        <v>43589</v>
      </c>
      <c r="G59" s="4">
        <f ca="1"/>
        <v>43590</v>
      </c>
    </row>
    <row r="60" spans="1:7" ht="56.25" customHeight="1" x14ac:dyDescent="0.35">
      <c r="A60" s="9"/>
      <c r="B60" s="9"/>
      <c r="C60" s="9"/>
      <c r="D60" s="9"/>
      <c r="E60" s="9"/>
      <c r="F60" s="9"/>
      <c r="G60" s="10"/>
    </row>
    <row r="61" spans="1:7" ht="16.5" customHeight="1" x14ac:dyDescent="0.35">
      <c r="A61" s="3">
        <f t="array" aca="1" ref="A61:G61" ca="1">Jours+8+DATE(Calendrier5ans,OptionCalendrier5mois,1)-WEEKDAY(DATE(Calendrier5ans,OptionCalendrier5mois,1),OptionJoursemaine)</f>
        <v>43591</v>
      </c>
      <c r="B61" s="3">
        <f ca="1"/>
        <v>43592</v>
      </c>
      <c r="C61" s="3">
        <f ca="1"/>
        <v>43593</v>
      </c>
      <c r="D61" s="3">
        <f ca="1"/>
        <v>43594</v>
      </c>
      <c r="E61" s="3">
        <f ca="1"/>
        <v>43595</v>
      </c>
      <c r="F61" s="3">
        <f ca="1"/>
        <v>43596</v>
      </c>
      <c r="G61" s="4">
        <f ca="1"/>
        <v>43597</v>
      </c>
    </row>
    <row r="62" spans="1:7" ht="56.25" customHeight="1" x14ac:dyDescent="0.35">
      <c r="A62" s="9"/>
      <c r="B62" s="9"/>
      <c r="C62" s="9"/>
      <c r="D62" s="9"/>
      <c r="E62" s="9"/>
      <c r="F62" s="9"/>
      <c r="G62" s="10"/>
    </row>
    <row r="63" spans="1:7" ht="16.5" customHeight="1" x14ac:dyDescent="0.35">
      <c r="A63" s="3">
        <f t="array" aca="1" ref="A63:G63" ca="1">Jours+15+DATE(Calendrier5ans,OptionCalendrier5mois,1)-WEEKDAY(DATE(Calendrier5ans,OptionCalendrier5mois,1),OptionJoursemaine)</f>
        <v>43598</v>
      </c>
      <c r="B63" s="3">
        <f ca="1"/>
        <v>43599</v>
      </c>
      <c r="C63" s="3">
        <f ca="1"/>
        <v>43600</v>
      </c>
      <c r="D63" s="3">
        <f ca="1"/>
        <v>43601</v>
      </c>
      <c r="E63" s="3">
        <f ca="1"/>
        <v>43602</v>
      </c>
      <c r="F63" s="3">
        <f ca="1"/>
        <v>43603</v>
      </c>
      <c r="G63" s="4">
        <f ca="1"/>
        <v>43604</v>
      </c>
    </row>
    <row r="64" spans="1:7" ht="56.25" customHeight="1" x14ac:dyDescent="0.35">
      <c r="A64" s="9"/>
      <c r="B64" s="9"/>
      <c r="C64" s="9"/>
      <c r="D64" s="9"/>
      <c r="E64" s="9"/>
      <c r="F64" s="9"/>
      <c r="G64" s="10"/>
    </row>
    <row r="65" spans="1:7" ht="16.5" customHeight="1" x14ac:dyDescent="0.35">
      <c r="A65" s="3">
        <f t="array" aca="1" ref="A65:G65" ca="1">Jours+22+DATE(Calendrier5ans,OptionCalendrier5mois,1)-WEEKDAY(DATE(Calendrier5ans,OptionCalendrier5mois,1),OptionJoursemaine)</f>
        <v>43605</v>
      </c>
      <c r="B65" s="3">
        <f ca="1"/>
        <v>43606</v>
      </c>
      <c r="C65" s="3">
        <f ca="1"/>
        <v>43607</v>
      </c>
      <c r="D65" s="3">
        <f ca="1"/>
        <v>43608</v>
      </c>
      <c r="E65" s="3">
        <f ca="1"/>
        <v>43609</v>
      </c>
      <c r="F65" s="3">
        <f ca="1"/>
        <v>43610</v>
      </c>
      <c r="G65" s="4">
        <f ca="1"/>
        <v>43611</v>
      </c>
    </row>
    <row r="66" spans="1:7" ht="56.25" customHeight="1" x14ac:dyDescent="0.35">
      <c r="A66" s="9"/>
      <c r="B66" s="9"/>
      <c r="C66" s="9"/>
      <c r="D66" s="9"/>
      <c r="E66" s="9"/>
      <c r="F66" s="9"/>
      <c r="G66" s="10"/>
    </row>
    <row r="67" spans="1:7" ht="16.5" customHeight="1" x14ac:dyDescent="0.35">
      <c r="A67" s="3">
        <f t="array" aca="1" ref="A67:G67" ca="1">Jours+29+DATE(Calendrier5ans,OptionCalendrier5mois,1)-WEEKDAY(DATE(Calendrier5ans,OptionCalendrier5mois,1),OptionJoursemaine)</f>
        <v>43612</v>
      </c>
      <c r="B67" s="3">
        <f ca="1"/>
        <v>43613</v>
      </c>
      <c r="C67" s="3">
        <f ca="1"/>
        <v>43614</v>
      </c>
      <c r="D67" s="3">
        <f ca="1"/>
        <v>43615</v>
      </c>
      <c r="E67" s="3">
        <f ca="1"/>
        <v>43616</v>
      </c>
      <c r="F67" s="3">
        <f ca="1"/>
        <v>43617</v>
      </c>
      <c r="G67" s="4">
        <f ca="1"/>
        <v>43618</v>
      </c>
    </row>
    <row r="68" spans="1:7" ht="57" customHeight="1" x14ac:dyDescent="0.35">
      <c r="A68" s="9"/>
      <c r="B68" s="9"/>
      <c r="C68" s="9"/>
      <c r="D68" s="9"/>
      <c r="E68" s="9"/>
      <c r="F68" s="9"/>
      <c r="G68" s="11"/>
    </row>
    <row r="69" spans="1:7" ht="16.5" customHeight="1" x14ac:dyDescent="0.35">
      <c r="A69" s="3">
        <f t="array" aca="1" ref="A69:B69" ca="1">Jours+36+DATE(Calendrier5ans,OptionCalendrier5mois,1)-WEEKDAY(DATE(Calendrier5ans,OptionCalendrier5mois,1),OptionJoursemaine)</f>
        <v>43619</v>
      </c>
      <c r="B69" s="3">
        <f ca="1"/>
        <v>43620</v>
      </c>
      <c r="C69" s="37" t="s">
        <v>1</v>
      </c>
      <c r="D69" s="38"/>
      <c r="E69" s="38"/>
      <c r="F69" s="38"/>
      <c r="G69" s="38"/>
    </row>
    <row r="70" spans="1:7" ht="63.75" customHeight="1" x14ac:dyDescent="0.35">
      <c r="A70" s="9"/>
      <c r="B70" s="9"/>
      <c r="C70" s="40"/>
      <c r="D70" s="40"/>
      <c r="E70" s="40"/>
      <c r="F70" s="40"/>
      <c r="G70" s="40"/>
    </row>
    <row r="71" spans="1:7" ht="54" customHeight="1" x14ac:dyDescent="1">
      <c r="A71" s="1">
        <f ca="1">YEAR(DATE(Calendrier5ans,OptionCalendrier5mois+1,1))</f>
        <v>2019</v>
      </c>
      <c r="B71" s="5" t="str">
        <f ca="1">TEXT(DATE(Calendrier5ans,OptionCalendrier5mois+1,1),"mmmm")</f>
        <v>juin</v>
      </c>
      <c r="C71" s="8"/>
      <c r="D71" s="8"/>
      <c r="E71" s="8"/>
      <c r="F71" s="8"/>
      <c r="G71" s="2"/>
    </row>
    <row r="72" spans="1:7" ht="14.25" customHeight="1" x14ac:dyDescent="0.35">
      <c r="A72" s="6" t="str">
        <f t="shared" ref="A72:G72" ca="1" si="5">UPPER(TEXT(A73,"jjjj"))</f>
        <v>LUNDI</v>
      </c>
      <c r="B72" s="7" t="str">
        <f t="shared" ca="1" si="5"/>
        <v>MARDI</v>
      </c>
      <c r="C72" s="6" t="str">
        <f t="shared" ca="1" si="5"/>
        <v>MERCREDI</v>
      </c>
      <c r="D72" s="7" t="str">
        <f t="shared" ca="1" si="5"/>
        <v>JEUDI</v>
      </c>
      <c r="E72" s="6" t="str">
        <f t="shared" ca="1" si="5"/>
        <v>VENDREDI</v>
      </c>
      <c r="F72" s="7" t="str">
        <f t="shared" ca="1" si="5"/>
        <v>SAMEDI</v>
      </c>
      <c r="G72" s="6" t="str">
        <f t="shared" ca="1" si="5"/>
        <v>DIMANCHE</v>
      </c>
    </row>
    <row r="73" spans="1:7" ht="16.5" customHeight="1" x14ac:dyDescent="0.35">
      <c r="A73" s="3">
        <f t="array" aca="1" ref="A73:G73" ca="1">Jours+1+DATE(Calendrier6ans,OptionCalendrier6mois,1)-WEEKDAY(DATE(Calendrier6ans,OptionCalendrier6mois,1),OptionJoursemaine)</f>
        <v>43612</v>
      </c>
      <c r="B73" s="3">
        <f ca="1"/>
        <v>43613</v>
      </c>
      <c r="C73" s="3">
        <f ca="1"/>
        <v>43614</v>
      </c>
      <c r="D73" s="3">
        <f ca="1"/>
        <v>43615</v>
      </c>
      <c r="E73" s="3">
        <f ca="1"/>
        <v>43616</v>
      </c>
      <c r="F73" s="3">
        <f ca="1"/>
        <v>43617</v>
      </c>
      <c r="G73" s="4">
        <f ca="1"/>
        <v>43618</v>
      </c>
    </row>
    <row r="74" spans="1:7" ht="56.25" customHeight="1" x14ac:dyDescent="0.35">
      <c r="A74" s="9"/>
      <c r="B74" s="9"/>
      <c r="C74" s="9"/>
      <c r="D74" s="9"/>
      <c r="E74" s="9"/>
      <c r="F74" s="9"/>
      <c r="G74" s="10"/>
    </row>
    <row r="75" spans="1:7" ht="16.5" customHeight="1" x14ac:dyDescent="0.35">
      <c r="A75" s="3">
        <f t="array" aca="1" ref="A75:G75" ca="1">Jours+8+DATE(Calendrier6ans,OptionCalendrier6mois,1)-WEEKDAY(DATE(Calendrier6ans,OptionCalendrier6mois,1),OptionJoursemaine)</f>
        <v>43619</v>
      </c>
      <c r="B75" s="3">
        <f ca="1"/>
        <v>43620</v>
      </c>
      <c r="C75" s="3">
        <f ca="1"/>
        <v>43621</v>
      </c>
      <c r="D75" s="3">
        <f ca="1"/>
        <v>43622</v>
      </c>
      <c r="E75" s="3">
        <f ca="1"/>
        <v>43623</v>
      </c>
      <c r="F75" s="3">
        <f ca="1"/>
        <v>43624</v>
      </c>
      <c r="G75" s="4">
        <f ca="1"/>
        <v>43625</v>
      </c>
    </row>
    <row r="76" spans="1:7" ht="56.25" customHeight="1" x14ac:dyDescent="0.35">
      <c r="A76" s="9"/>
      <c r="B76" s="9"/>
      <c r="C76" s="9"/>
      <c r="D76" s="9"/>
      <c r="E76" s="9"/>
      <c r="F76" s="9"/>
      <c r="G76" s="10"/>
    </row>
    <row r="77" spans="1:7" ht="16.5" customHeight="1" x14ac:dyDescent="0.35">
      <c r="A77" s="3">
        <f t="array" aca="1" ref="A77:G77" ca="1">Jours+15+DATE(Calendrier6ans,OptionCalendrier6mois,1)-WEEKDAY(DATE(Calendrier6ans,OptionCalendrier6mois,1),OptionJoursemaine)</f>
        <v>43626</v>
      </c>
      <c r="B77" s="3">
        <f ca="1"/>
        <v>43627</v>
      </c>
      <c r="C77" s="3">
        <f ca="1"/>
        <v>43628</v>
      </c>
      <c r="D77" s="3">
        <f ca="1"/>
        <v>43629</v>
      </c>
      <c r="E77" s="3">
        <f ca="1"/>
        <v>43630</v>
      </c>
      <c r="F77" s="3">
        <f ca="1"/>
        <v>43631</v>
      </c>
      <c r="G77" s="4">
        <f ca="1"/>
        <v>43632</v>
      </c>
    </row>
    <row r="78" spans="1:7" ht="56.25" customHeight="1" x14ac:dyDescent="0.35">
      <c r="A78" s="9"/>
      <c r="B78" s="9"/>
      <c r="C78" s="9"/>
      <c r="D78" s="9"/>
      <c r="E78" s="9"/>
      <c r="F78" s="9"/>
      <c r="G78" s="10"/>
    </row>
    <row r="79" spans="1:7" ht="16.5" customHeight="1" x14ac:dyDescent="0.35">
      <c r="A79" s="3">
        <f t="array" aca="1" ref="A79:G79" ca="1">Jours+22+DATE(Calendrier6ans,OptionCalendrier6mois,1)-WEEKDAY(DATE(Calendrier6ans,OptionCalendrier6mois,1),OptionJoursemaine)</f>
        <v>43633</v>
      </c>
      <c r="B79" s="3">
        <f ca="1"/>
        <v>43634</v>
      </c>
      <c r="C79" s="3">
        <f ca="1"/>
        <v>43635</v>
      </c>
      <c r="D79" s="3">
        <f ca="1"/>
        <v>43636</v>
      </c>
      <c r="E79" s="3">
        <f ca="1"/>
        <v>43637</v>
      </c>
      <c r="F79" s="3">
        <f ca="1"/>
        <v>43638</v>
      </c>
      <c r="G79" s="4">
        <f ca="1"/>
        <v>43639</v>
      </c>
    </row>
    <row r="80" spans="1:7" ht="56.25" customHeight="1" x14ac:dyDescent="0.35">
      <c r="A80" s="9"/>
      <c r="B80" s="9"/>
      <c r="C80" s="9"/>
      <c r="D80" s="9"/>
      <c r="E80" s="9"/>
      <c r="F80" s="9"/>
      <c r="G80" s="10"/>
    </row>
    <row r="81" spans="1:7" ht="16.5" customHeight="1" x14ac:dyDescent="0.35">
      <c r="A81" s="3">
        <f t="array" aca="1" ref="A81:G81" ca="1">Jours+29+DATE(Calendrier6ans,OptionCalendrier6mois,1)-WEEKDAY(DATE(Calendrier6ans,OptionCalendrier6mois,1),OptionJoursemaine)</f>
        <v>43640</v>
      </c>
      <c r="B81" s="3">
        <f ca="1"/>
        <v>43641</v>
      </c>
      <c r="C81" s="3">
        <f ca="1"/>
        <v>43642</v>
      </c>
      <c r="D81" s="3">
        <f ca="1"/>
        <v>43643</v>
      </c>
      <c r="E81" s="3">
        <f ca="1"/>
        <v>43644</v>
      </c>
      <c r="F81" s="3">
        <f ca="1"/>
        <v>43645</v>
      </c>
      <c r="G81" s="4">
        <f ca="1"/>
        <v>43646</v>
      </c>
    </row>
    <row r="82" spans="1:7" ht="57" customHeight="1" x14ac:dyDescent="0.35">
      <c r="A82" s="9"/>
      <c r="B82" s="9"/>
      <c r="C82" s="9"/>
      <c r="D82" s="9"/>
      <c r="E82" s="9"/>
      <c r="F82" s="9"/>
      <c r="G82" s="11"/>
    </row>
    <row r="83" spans="1:7" ht="16.5" customHeight="1" x14ac:dyDescent="0.35">
      <c r="A83" s="3">
        <f t="array" aca="1" ref="A83:B83" ca="1">Jours+36+DATE(Calendrier6ans,OptionCalendrier6mois,1)-WEEKDAY(DATE(Calendrier6ans,OptionCalendrier6mois,1),OptionJoursemaine)</f>
        <v>43647</v>
      </c>
      <c r="B83" s="3">
        <f ca="1"/>
        <v>43648</v>
      </c>
      <c r="C83" s="37" t="s">
        <v>1</v>
      </c>
      <c r="D83" s="38"/>
      <c r="E83" s="38"/>
      <c r="F83" s="38"/>
      <c r="G83" s="38"/>
    </row>
    <row r="84" spans="1:7" ht="63.75" customHeight="1" x14ac:dyDescent="0.35">
      <c r="A84" s="9"/>
      <c r="B84" s="9"/>
      <c r="C84" s="40"/>
      <c r="D84" s="40"/>
      <c r="E84" s="40"/>
      <c r="F84" s="40"/>
      <c r="G84" s="40"/>
    </row>
    <row r="85" spans="1:7" ht="54" customHeight="1" x14ac:dyDescent="1">
      <c r="A85" s="1">
        <f ca="1">YEAR(DATE(Calendrier6ans,OptionCalendrier6mois+1,1))</f>
        <v>2019</v>
      </c>
      <c r="B85" s="5" t="str">
        <f ca="1">TEXT(DATE(Calendrier6ans,OptionCalendrier6mois+1,1),"mmmm")</f>
        <v>juillet</v>
      </c>
      <c r="C85" s="8"/>
      <c r="D85" s="8"/>
      <c r="E85" s="8"/>
      <c r="F85" s="8"/>
      <c r="G85" s="2"/>
    </row>
    <row r="86" spans="1:7" ht="14.25" customHeight="1" x14ac:dyDescent="0.35">
      <c r="A86" s="6" t="str">
        <f t="shared" ref="A86:G86" ca="1" si="6">UPPER(TEXT(A87,"jjjj"))</f>
        <v>LUNDI</v>
      </c>
      <c r="B86" s="7" t="str">
        <f t="shared" ca="1" si="6"/>
        <v>MARDI</v>
      </c>
      <c r="C86" s="6" t="str">
        <f t="shared" ca="1" si="6"/>
        <v>MERCREDI</v>
      </c>
      <c r="D86" s="7" t="str">
        <f t="shared" ca="1" si="6"/>
        <v>JEUDI</v>
      </c>
      <c r="E86" s="6" t="str">
        <f t="shared" ca="1" si="6"/>
        <v>VENDREDI</v>
      </c>
      <c r="F86" s="7" t="str">
        <f t="shared" ca="1" si="6"/>
        <v>SAMEDI</v>
      </c>
      <c r="G86" s="6" t="str">
        <f t="shared" ca="1" si="6"/>
        <v>DIMANCHE</v>
      </c>
    </row>
    <row r="87" spans="1:7" ht="16.5" customHeight="1" x14ac:dyDescent="0.35">
      <c r="A87" s="3">
        <f t="array" aca="1" ref="A87:G87" ca="1">Jours+1+DATE( Calendrier7ans,OptionCalendrier7mois,1)-WEEKDAY(DATE( Calendrier7ans,OptionCalendrier7mois,1),OptionJoursemaine)</f>
        <v>43647</v>
      </c>
      <c r="B87" s="3">
        <f ca="1"/>
        <v>43648</v>
      </c>
      <c r="C87" s="3">
        <f ca="1"/>
        <v>43649</v>
      </c>
      <c r="D87" s="3">
        <f ca="1"/>
        <v>43650</v>
      </c>
      <c r="E87" s="3">
        <f ca="1"/>
        <v>43651</v>
      </c>
      <c r="F87" s="3">
        <f ca="1"/>
        <v>43652</v>
      </c>
      <c r="G87" s="4">
        <f ca="1"/>
        <v>43653</v>
      </c>
    </row>
    <row r="88" spans="1:7" ht="56.25" customHeight="1" x14ac:dyDescent="0.35">
      <c r="A88" s="9"/>
      <c r="B88" s="9"/>
      <c r="C88" s="9"/>
      <c r="D88" s="9"/>
      <c r="E88" s="9"/>
      <c r="F88" s="9"/>
      <c r="G88" s="10"/>
    </row>
    <row r="89" spans="1:7" ht="16.5" customHeight="1" x14ac:dyDescent="0.35">
      <c r="A89" s="3">
        <f t="array" aca="1" ref="A89:G89" ca="1">Jours+8+DATE( Calendrier7ans,OptionCalendrier7mois,1)-WEEKDAY(DATE( Calendrier7ans,OptionCalendrier7mois,1),OptionJoursemaine)</f>
        <v>43654</v>
      </c>
      <c r="B89" s="3">
        <f ca="1"/>
        <v>43655</v>
      </c>
      <c r="C89" s="3">
        <f ca="1"/>
        <v>43656</v>
      </c>
      <c r="D89" s="3">
        <f ca="1"/>
        <v>43657</v>
      </c>
      <c r="E89" s="3">
        <f ca="1"/>
        <v>43658</v>
      </c>
      <c r="F89" s="3">
        <f ca="1"/>
        <v>43659</v>
      </c>
      <c r="G89" s="4">
        <f ca="1"/>
        <v>43660</v>
      </c>
    </row>
    <row r="90" spans="1:7" ht="56.25" customHeight="1" x14ac:dyDescent="0.35">
      <c r="A90" s="9"/>
      <c r="B90" s="9"/>
      <c r="C90" s="9"/>
      <c r="D90" s="9"/>
      <c r="E90" s="9"/>
      <c r="F90" s="9"/>
      <c r="G90" s="10"/>
    </row>
    <row r="91" spans="1:7" ht="16.5" customHeight="1" x14ac:dyDescent="0.35">
      <c r="A91" s="3">
        <f t="array" aca="1" ref="A91:G91" ca="1">Jours+15+DATE( Calendrier7ans,OptionCalendrier7mois,1)-WEEKDAY(DATE( Calendrier7ans,OptionCalendrier7mois,1),OptionJoursemaine)</f>
        <v>43661</v>
      </c>
      <c r="B91" s="3">
        <f ca="1"/>
        <v>43662</v>
      </c>
      <c r="C91" s="3">
        <f ca="1"/>
        <v>43663</v>
      </c>
      <c r="D91" s="3">
        <f ca="1"/>
        <v>43664</v>
      </c>
      <c r="E91" s="3">
        <f ca="1"/>
        <v>43665</v>
      </c>
      <c r="F91" s="3">
        <f ca="1"/>
        <v>43666</v>
      </c>
      <c r="G91" s="4">
        <f ca="1"/>
        <v>43667</v>
      </c>
    </row>
    <row r="92" spans="1:7" ht="56.25" customHeight="1" x14ac:dyDescent="0.35">
      <c r="A92" s="9"/>
      <c r="B92" s="9"/>
      <c r="C92" s="9"/>
      <c r="D92" s="9"/>
      <c r="E92" s="9"/>
      <c r="F92" s="9"/>
      <c r="G92" s="10"/>
    </row>
    <row r="93" spans="1:7" ht="16.5" customHeight="1" x14ac:dyDescent="0.35">
      <c r="A93" s="3">
        <f t="array" aca="1" ref="A93:G93" ca="1">Jours+22+DATE( Calendrier7ans,OptionCalendrier7mois,1)-WEEKDAY(DATE( Calendrier7ans,OptionCalendrier7mois,1),OptionJoursemaine)</f>
        <v>43668</v>
      </c>
      <c r="B93" s="3">
        <f ca="1"/>
        <v>43669</v>
      </c>
      <c r="C93" s="3">
        <f ca="1"/>
        <v>43670</v>
      </c>
      <c r="D93" s="3">
        <f ca="1"/>
        <v>43671</v>
      </c>
      <c r="E93" s="3">
        <f ca="1"/>
        <v>43672</v>
      </c>
      <c r="F93" s="3">
        <f ca="1"/>
        <v>43673</v>
      </c>
      <c r="G93" s="4">
        <f ca="1"/>
        <v>43674</v>
      </c>
    </row>
    <row r="94" spans="1:7" ht="56.25" customHeight="1" x14ac:dyDescent="0.35">
      <c r="A94" s="9"/>
      <c r="B94" s="9"/>
      <c r="C94" s="9"/>
      <c r="D94" s="9"/>
      <c r="E94" s="9"/>
      <c r="F94" s="9"/>
      <c r="G94" s="10"/>
    </row>
    <row r="95" spans="1:7" ht="16.5" customHeight="1" x14ac:dyDescent="0.35">
      <c r="A95" s="3">
        <f t="array" aca="1" ref="A95:G95" ca="1">Jours+29+DATE( Calendrier7ans,OptionCalendrier7mois,1)-WEEKDAY(DATE( Calendrier7ans,OptionCalendrier7mois,1),OptionJoursemaine)</f>
        <v>43675</v>
      </c>
      <c r="B95" s="3">
        <f ca="1"/>
        <v>43676</v>
      </c>
      <c r="C95" s="3">
        <f ca="1"/>
        <v>43677</v>
      </c>
      <c r="D95" s="3">
        <f ca="1"/>
        <v>43678</v>
      </c>
      <c r="E95" s="3">
        <f ca="1"/>
        <v>43679</v>
      </c>
      <c r="F95" s="3">
        <f ca="1"/>
        <v>43680</v>
      </c>
      <c r="G95" s="4">
        <f ca="1"/>
        <v>43681</v>
      </c>
    </row>
    <row r="96" spans="1:7" ht="57" customHeight="1" x14ac:dyDescent="0.35">
      <c r="A96" s="9"/>
      <c r="B96" s="9"/>
      <c r="C96" s="9"/>
      <c r="D96" s="9"/>
      <c r="E96" s="9"/>
      <c r="F96" s="9"/>
      <c r="G96" s="11"/>
    </row>
    <row r="97" spans="1:7" ht="16.5" customHeight="1" x14ac:dyDescent="0.35">
      <c r="A97" s="3">
        <f t="array" aca="1" ref="A97:B97" ca="1">Jours+36+DATE( Calendrier7ans,OptionCalendrier7mois,1)-WEEKDAY(DATE( Calendrier7ans,OptionCalendrier7mois,1),OptionJoursemaine)</f>
        <v>43682</v>
      </c>
      <c r="B97" s="3">
        <f ca="1"/>
        <v>43683</v>
      </c>
      <c r="C97" s="37" t="s">
        <v>1</v>
      </c>
      <c r="D97" s="38"/>
      <c r="E97" s="38"/>
      <c r="F97" s="38"/>
      <c r="G97" s="38"/>
    </row>
    <row r="98" spans="1:7" ht="63.75" customHeight="1" x14ac:dyDescent="0.35">
      <c r="A98" s="9"/>
      <c r="B98" s="9"/>
      <c r="C98" s="40"/>
      <c r="D98" s="40"/>
      <c r="E98" s="40"/>
      <c r="F98" s="40"/>
      <c r="G98" s="40"/>
    </row>
    <row r="99" spans="1:7" ht="54" customHeight="1" x14ac:dyDescent="1">
      <c r="A99" s="1">
        <f ca="1">YEAR(DATE( Calendrier7ans,OptionCalendrier7mois+1,1))</f>
        <v>2019</v>
      </c>
      <c r="B99" s="5" t="str">
        <f ca="1">TEXT(DATE( Calendrier7ans,OptionCalendrier7mois+1,1),"mmmm")</f>
        <v>août</v>
      </c>
      <c r="C99" s="8"/>
      <c r="D99" s="8"/>
      <c r="E99" s="8"/>
      <c r="F99" s="8"/>
      <c r="G99" s="2"/>
    </row>
    <row r="100" spans="1:7" ht="14.25" customHeight="1" x14ac:dyDescent="0.35">
      <c r="A100" s="6" t="str">
        <f t="shared" ref="A100:G100" ca="1" si="7">UPPER(TEXT(A101,"jjjj"))</f>
        <v>LUNDI</v>
      </c>
      <c r="B100" s="7" t="str">
        <f t="shared" ca="1" si="7"/>
        <v>MARDI</v>
      </c>
      <c r="C100" s="6" t="str">
        <f t="shared" ca="1" si="7"/>
        <v>MERCREDI</v>
      </c>
      <c r="D100" s="7" t="str">
        <f t="shared" ca="1" si="7"/>
        <v>JEUDI</v>
      </c>
      <c r="E100" s="6" t="str">
        <f t="shared" ca="1" si="7"/>
        <v>VENDREDI</v>
      </c>
      <c r="F100" s="7" t="str">
        <f t="shared" ca="1" si="7"/>
        <v>SAMEDI</v>
      </c>
      <c r="G100" s="6" t="str">
        <f t="shared" ca="1" si="7"/>
        <v>DIMANCHE</v>
      </c>
    </row>
    <row r="101" spans="1:7" ht="16.5" customHeight="1" x14ac:dyDescent="0.35">
      <c r="A101" s="3">
        <f t="array" aca="1" ref="A101:G101" ca="1">Jours+1+DATE( Calendrier8ans,OptionCalendrier8mois,1)-WEEKDAY(DATE( Calendrier8ans,OptionCalendrier8mois,1),OptionJoursemaine)</f>
        <v>43675</v>
      </c>
      <c r="B101" s="3">
        <f ca="1"/>
        <v>43676</v>
      </c>
      <c r="C101" s="3">
        <f ca="1"/>
        <v>43677</v>
      </c>
      <c r="D101" s="3">
        <f ca="1"/>
        <v>43678</v>
      </c>
      <c r="E101" s="3">
        <f ca="1"/>
        <v>43679</v>
      </c>
      <c r="F101" s="3">
        <f ca="1"/>
        <v>43680</v>
      </c>
      <c r="G101" s="4">
        <f ca="1"/>
        <v>43681</v>
      </c>
    </row>
    <row r="102" spans="1:7" ht="56.25" customHeight="1" x14ac:dyDescent="0.35">
      <c r="A102" s="9"/>
      <c r="B102" s="9"/>
      <c r="C102" s="9"/>
      <c r="D102" s="9"/>
      <c r="E102" s="9"/>
      <c r="F102" s="9"/>
      <c r="G102" s="10"/>
    </row>
    <row r="103" spans="1:7" ht="16.5" customHeight="1" x14ac:dyDescent="0.35">
      <c r="A103" s="3">
        <f t="array" aca="1" ref="A103:G103" ca="1">Jours+8+DATE( Calendrier8ans,OptionCalendrier8mois,1)-WEEKDAY(DATE( Calendrier8ans,OptionCalendrier8mois,1),OptionJoursemaine)</f>
        <v>43682</v>
      </c>
      <c r="B103" s="3">
        <f ca="1"/>
        <v>43683</v>
      </c>
      <c r="C103" s="3">
        <f ca="1"/>
        <v>43684</v>
      </c>
      <c r="D103" s="3">
        <f ca="1"/>
        <v>43685</v>
      </c>
      <c r="E103" s="3">
        <f ca="1"/>
        <v>43686</v>
      </c>
      <c r="F103" s="3">
        <f ca="1"/>
        <v>43687</v>
      </c>
      <c r="G103" s="4">
        <f ca="1"/>
        <v>43688</v>
      </c>
    </row>
    <row r="104" spans="1:7" ht="56.25" customHeight="1" x14ac:dyDescent="0.35">
      <c r="A104" s="9"/>
      <c r="B104" s="9"/>
      <c r="C104" s="9"/>
      <c r="D104" s="9"/>
      <c r="E104" s="9"/>
      <c r="F104" s="9"/>
      <c r="G104" s="10"/>
    </row>
    <row r="105" spans="1:7" ht="16.5" customHeight="1" x14ac:dyDescent="0.35">
      <c r="A105" s="3">
        <f t="array" aca="1" ref="A105:G105" ca="1">Jours+15+DATE( Calendrier8ans,OptionCalendrier8mois,1)-WEEKDAY(DATE( Calendrier8ans,OptionCalendrier8mois,1),OptionJoursemaine)</f>
        <v>43689</v>
      </c>
      <c r="B105" s="3">
        <f ca="1"/>
        <v>43690</v>
      </c>
      <c r="C105" s="3">
        <f ca="1"/>
        <v>43691</v>
      </c>
      <c r="D105" s="3">
        <f ca="1"/>
        <v>43692</v>
      </c>
      <c r="E105" s="3">
        <f ca="1"/>
        <v>43693</v>
      </c>
      <c r="F105" s="3">
        <f ca="1"/>
        <v>43694</v>
      </c>
      <c r="G105" s="4">
        <f ca="1"/>
        <v>43695</v>
      </c>
    </row>
    <row r="106" spans="1:7" ht="56.25" customHeight="1" x14ac:dyDescent="0.35">
      <c r="A106" s="9"/>
      <c r="B106" s="9"/>
      <c r="C106" s="9"/>
      <c r="D106" s="9"/>
      <c r="E106" s="9"/>
      <c r="F106" s="9"/>
      <c r="G106" s="10"/>
    </row>
    <row r="107" spans="1:7" ht="16.5" customHeight="1" x14ac:dyDescent="0.35">
      <c r="A107" s="3">
        <f t="array" aca="1" ref="A107:G107" ca="1">Jours+22+DATE( Calendrier8ans,OptionCalendrier8mois,1)-WEEKDAY(DATE( Calendrier8ans,OptionCalendrier8mois,1),OptionJoursemaine)</f>
        <v>43696</v>
      </c>
      <c r="B107" s="3">
        <f ca="1"/>
        <v>43697</v>
      </c>
      <c r="C107" s="3">
        <f ca="1"/>
        <v>43698</v>
      </c>
      <c r="D107" s="3">
        <f ca="1"/>
        <v>43699</v>
      </c>
      <c r="E107" s="3">
        <f ca="1"/>
        <v>43700</v>
      </c>
      <c r="F107" s="3">
        <f ca="1"/>
        <v>43701</v>
      </c>
      <c r="G107" s="4">
        <f ca="1"/>
        <v>43702</v>
      </c>
    </row>
    <row r="108" spans="1:7" ht="56.25" customHeight="1" x14ac:dyDescent="0.35">
      <c r="A108" s="9"/>
      <c r="B108" s="9"/>
      <c r="C108" s="9"/>
      <c r="D108" s="9"/>
      <c r="E108" s="9"/>
      <c r="F108" s="9"/>
      <c r="G108" s="10"/>
    </row>
    <row r="109" spans="1:7" ht="16.5" customHeight="1" x14ac:dyDescent="0.35">
      <c r="A109" s="3">
        <f t="array" aca="1" ref="A109:G109" ca="1">Jours+29+DATE( Calendrier8ans,OptionCalendrier8mois,1)-WEEKDAY(DATE( Calendrier8ans,OptionCalendrier8mois,1),OptionJoursemaine)</f>
        <v>43703</v>
      </c>
      <c r="B109" s="3">
        <f ca="1"/>
        <v>43704</v>
      </c>
      <c r="C109" s="3">
        <f ca="1"/>
        <v>43705</v>
      </c>
      <c r="D109" s="3">
        <f ca="1"/>
        <v>43706</v>
      </c>
      <c r="E109" s="3">
        <f ca="1"/>
        <v>43707</v>
      </c>
      <c r="F109" s="3">
        <f ca="1"/>
        <v>43708</v>
      </c>
      <c r="G109" s="4">
        <f ca="1"/>
        <v>43709</v>
      </c>
    </row>
    <row r="110" spans="1:7" ht="57" customHeight="1" x14ac:dyDescent="0.35">
      <c r="A110" s="9"/>
      <c r="B110" s="9"/>
      <c r="C110" s="9"/>
      <c r="D110" s="9"/>
      <c r="E110" s="9"/>
      <c r="F110" s="9"/>
      <c r="G110" s="11"/>
    </row>
    <row r="111" spans="1:7" ht="16.5" customHeight="1" x14ac:dyDescent="0.35">
      <c r="A111" s="3">
        <f t="array" aca="1" ref="A111:B111" ca="1">Jours+36+DATE( Calendrier8ans,OptionCalendrier8mois,1)-WEEKDAY(DATE( Calendrier8ans,OptionCalendrier8mois,1),OptionJoursemaine)</f>
        <v>43710</v>
      </c>
      <c r="B111" s="3">
        <f ca="1"/>
        <v>43711</v>
      </c>
      <c r="C111" s="37" t="s">
        <v>1</v>
      </c>
      <c r="D111" s="38"/>
      <c r="E111" s="38"/>
      <c r="F111" s="38"/>
      <c r="G111" s="38"/>
    </row>
    <row r="112" spans="1:7" ht="63.75" customHeight="1" x14ac:dyDescent="0.35">
      <c r="A112" s="9"/>
      <c r="B112" s="9"/>
      <c r="C112" s="40"/>
      <c r="D112" s="40"/>
      <c r="E112" s="40"/>
      <c r="F112" s="40"/>
      <c r="G112" s="40"/>
    </row>
    <row r="113" spans="1:7" ht="54" customHeight="1" x14ac:dyDescent="1">
      <c r="A113" s="1">
        <f ca="1">YEAR(DATE( Calendrier8ans,OptionCalendrier8mois+1,1))</f>
        <v>2019</v>
      </c>
      <c r="B113" s="5" t="str">
        <f ca="1">TEXT(DATE( Calendrier8ans,OptionCalendrier8mois+1,1),"mmmm")</f>
        <v>septembre</v>
      </c>
      <c r="C113" s="8"/>
      <c r="D113" s="8"/>
      <c r="E113" s="8"/>
      <c r="F113" s="8"/>
      <c r="G113" s="2"/>
    </row>
    <row r="114" spans="1:7" ht="14.25" customHeight="1" x14ac:dyDescent="0.35">
      <c r="A114" s="6" t="str">
        <f t="shared" ref="A114:G114" ca="1" si="8">UPPER(TEXT(A115,"jjjj"))</f>
        <v>LUNDI</v>
      </c>
      <c r="B114" s="7" t="str">
        <f t="shared" ca="1" si="8"/>
        <v>MARDI</v>
      </c>
      <c r="C114" s="6" t="str">
        <f t="shared" ca="1" si="8"/>
        <v>MERCREDI</v>
      </c>
      <c r="D114" s="7" t="str">
        <f t="shared" ca="1" si="8"/>
        <v>JEUDI</v>
      </c>
      <c r="E114" s="6" t="str">
        <f t="shared" ca="1" si="8"/>
        <v>VENDREDI</v>
      </c>
      <c r="F114" s="7" t="str">
        <f t="shared" ca="1" si="8"/>
        <v>SAMEDI</v>
      </c>
      <c r="G114" s="6" t="str">
        <f t="shared" ca="1" si="8"/>
        <v>DIMANCHE</v>
      </c>
    </row>
    <row r="115" spans="1:7" ht="16.5" customHeight="1" x14ac:dyDescent="0.35">
      <c r="A115" s="3">
        <f t="array" aca="1" ref="A115:G115" ca="1">Jours+1+DATE(Calendrier9ans,OptionCalendrier9mois,1)-WEEKDAY(DATE(Calendrier9ans,OptionCalendrier9mois,1),OptionJoursemaine)</f>
        <v>43703</v>
      </c>
      <c r="B115" s="3">
        <f ca="1"/>
        <v>43704</v>
      </c>
      <c r="C115" s="3">
        <f ca="1"/>
        <v>43705</v>
      </c>
      <c r="D115" s="3">
        <f ca="1"/>
        <v>43706</v>
      </c>
      <c r="E115" s="3">
        <f ca="1"/>
        <v>43707</v>
      </c>
      <c r="F115" s="3">
        <f ca="1"/>
        <v>43708</v>
      </c>
      <c r="G115" s="4">
        <f ca="1"/>
        <v>43709</v>
      </c>
    </row>
    <row r="116" spans="1:7" ht="56.25" customHeight="1" x14ac:dyDescent="0.35">
      <c r="A116" s="9"/>
      <c r="B116" s="9"/>
      <c r="C116" s="9"/>
      <c r="D116" s="9"/>
      <c r="E116" s="9"/>
      <c r="F116" s="9"/>
      <c r="G116" s="10"/>
    </row>
    <row r="117" spans="1:7" ht="16.5" customHeight="1" x14ac:dyDescent="0.35">
      <c r="A117" s="3">
        <f t="array" aca="1" ref="A117:G117" ca="1">Jours+8+DATE(Calendrier9ans,OptionCalendrier9mois,1)-WEEKDAY(DATE(Calendrier9ans,OptionCalendrier9mois,1),OptionJoursemaine)</f>
        <v>43710</v>
      </c>
      <c r="B117" s="3">
        <f ca="1"/>
        <v>43711</v>
      </c>
      <c r="C117" s="3">
        <f ca="1"/>
        <v>43712</v>
      </c>
      <c r="D117" s="3">
        <f ca="1"/>
        <v>43713</v>
      </c>
      <c r="E117" s="3">
        <f ca="1"/>
        <v>43714</v>
      </c>
      <c r="F117" s="3">
        <f ca="1"/>
        <v>43715</v>
      </c>
      <c r="G117" s="4">
        <f ca="1"/>
        <v>43716</v>
      </c>
    </row>
    <row r="118" spans="1:7" ht="56.25" customHeight="1" x14ac:dyDescent="0.35">
      <c r="A118" s="9"/>
      <c r="B118" s="9"/>
      <c r="C118" s="9"/>
      <c r="D118" s="9"/>
      <c r="E118" s="9"/>
      <c r="F118" s="9"/>
      <c r="G118" s="10"/>
    </row>
    <row r="119" spans="1:7" ht="16.5" customHeight="1" x14ac:dyDescent="0.35">
      <c r="A119" s="3">
        <f t="array" aca="1" ref="A119:G119" ca="1">Jours+15+DATE(Calendrier9ans,OptionCalendrier9mois,1)-WEEKDAY(DATE(Calendrier9ans,OptionCalendrier9mois,1),OptionJoursemaine)</f>
        <v>43717</v>
      </c>
      <c r="B119" s="3">
        <f ca="1"/>
        <v>43718</v>
      </c>
      <c r="C119" s="3">
        <f ca="1"/>
        <v>43719</v>
      </c>
      <c r="D119" s="3">
        <f ca="1"/>
        <v>43720</v>
      </c>
      <c r="E119" s="3">
        <f ca="1"/>
        <v>43721</v>
      </c>
      <c r="F119" s="3">
        <f ca="1"/>
        <v>43722</v>
      </c>
      <c r="G119" s="4">
        <f ca="1"/>
        <v>43723</v>
      </c>
    </row>
    <row r="120" spans="1:7" ht="56.25" customHeight="1" x14ac:dyDescent="0.35">
      <c r="A120" s="9"/>
      <c r="B120" s="9"/>
      <c r="C120" s="9"/>
      <c r="D120" s="9"/>
      <c r="E120" s="9"/>
      <c r="F120" s="9"/>
      <c r="G120" s="10"/>
    </row>
    <row r="121" spans="1:7" ht="16.5" customHeight="1" x14ac:dyDescent="0.35">
      <c r="A121" s="3">
        <f t="array" aca="1" ref="A121:G121" ca="1">Jours+22+DATE(Calendrier9ans,OptionCalendrier9mois,1)-WEEKDAY(DATE(Calendrier9ans,OptionCalendrier9mois,1),OptionJoursemaine)</f>
        <v>43724</v>
      </c>
      <c r="B121" s="3">
        <f ca="1"/>
        <v>43725</v>
      </c>
      <c r="C121" s="3">
        <f ca="1"/>
        <v>43726</v>
      </c>
      <c r="D121" s="3">
        <f ca="1"/>
        <v>43727</v>
      </c>
      <c r="E121" s="3">
        <f ca="1"/>
        <v>43728</v>
      </c>
      <c r="F121" s="3">
        <f ca="1"/>
        <v>43729</v>
      </c>
      <c r="G121" s="4">
        <f ca="1"/>
        <v>43730</v>
      </c>
    </row>
    <row r="122" spans="1:7" ht="56.25" customHeight="1" x14ac:dyDescent="0.35">
      <c r="A122" s="9"/>
      <c r="B122" s="9"/>
      <c r="C122" s="9"/>
      <c r="D122" s="9"/>
      <c r="E122" s="9"/>
      <c r="F122" s="9"/>
      <c r="G122" s="10"/>
    </row>
    <row r="123" spans="1:7" ht="16.5" customHeight="1" x14ac:dyDescent="0.35">
      <c r="A123" s="3">
        <f t="array" aca="1" ref="A123:G123" ca="1">Jours+29+DATE(Calendrier9ans,OptionCalendrier9mois,1)-WEEKDAY(DATE(Calendrier9ans,OptionCalendrier9mois,1),OptionJoursemaine)</f>
        <v>43731</v>
      </c>
      <c r="B123" s="3">
        <f ca="1"/>
        <v>43732</v>
      </c>
      <c r="C123" s="3">
        <f ca="1"/>
        <v>43733</v>
      </c>
      <c r="D123" s="3">
        <f ca="1"/>
        <v>43734</v>
      </c>
      <c r="E123" s="3">
        <f ca="1"/>
        <v>43735</v>
      </c>
      <c r="F123" s="3">
        <f ca="1"/>
        <v>43736</v>
      </c>
      <c r="G123" s="4">
        <f ca="1"/>
        <v>43737</v>
      </c>
    </row>
    <row r="124" spans="1:7" ht="57" customHeight="1" x14ac:dyDescent="0.35">
      <c r="A124" s="9"/>
      <c r="B124" s="9"/>
      <c r="C124" s="9"/>
      <c r="D124" s="9"/>
      <c r="E124" s="9"/>
      <c r="F124" s="9"/>
      <c r="G124" s="11"/>
    </row>
    <row r="125" spans="1:7" ht="16.5" customHeight="1" x14ac:dyDescent="0.35">
      <c r="A125" s="3">
        <f t="array" aca="1" ref="A125:B125" ca="1">Jours+36+DATE(Calendrier9ans,OptionCalendrier9mois,1)-WEEKDAY(DATE(Calendrier9ans,OptionCalendrier9mois,1),OptionJoursemaine)</f>
        <v>43738</v>
      </c>
      <c r="B125" s="3">
        <f ca="1"/>
        <v>43739</v>
      </c>
      <c r="C125" s="37" t="s">
        <v>1</v>
      </c>
      <c r="D125" s="38"/>
      <c r="E125" s="38"/>
      <c r="F125" s="38"/>
      <c r="G125" s="38"/>
    </row>
    <row r="126" spans="1:7" ht="63.75" customHeight="1" x14ac:dyDescent="0.35">
      <c r="A126" s="9"/>
      <c r="B126" s="9"/>
      <c r="C126" s="40"/>
      <c r="D126" s="40"/>
      <c r="E126" s="40"/>
      <c r="F126" s="40"/>
      <c r="G126" s="40"/>
    </row>
    <row r="127" spans="1:7" ht="54" customHeight="1" x14ac:dyDescent="1">
      <c r="A127" s="1">
        <f ca="1">YEAR(DATE(Calendrier9ans,OptionCalendrier9mois+1,1))</f>
        <v>2019</v>
      </c>
      <c r="B127" s="5" t="str">
        <f ca="1">TEXT(DATE(Calendrier9ans,OptionCalendrier9mois+1,1),"mmmm")</f>
        <v>octobre</v>
      </c>
      <c r="C127" s="8"/>
      <c r="D127" s="8"/>
      <c r="E127" s="8"/>
      <c r="F127" s="8"/>
      <c r="G127" s="2"/>
    </row>
    <row r="128" spans="1:7" ht="14.25" customHeight="1" x14ac:dyDescent="0.35">
      <c r="A128" s="6" t="str">
        <f t="shared" ref="A128:G128" ca="1" si="9">UPPER(TEXT(A129,"jjjj"))</f>
        <v>LUNDI</v>
      </c>
      <c r="B128" s="7" t="str">
        <f t="shared" ca="1" si="9"/>
        <v>MARDI</v>
      </c>
      <c r="C128" s="6" t="str">
        <f t="shared" ca="1" si="9"/>
        <v>MERCREDI</v>
      </c>
      <c r="D128" s="7" t="str">
        <f t="shared" ca="1" si="9"/>
        <v>JEUDI</v>
      </c>
      <c r="E128" s="6" t="str">
        <f t="shared" ca="1" si="9"/>
        <v>VENDREDI</v>
      </c>
      <c r="F128" s="7" t="str">
        <f t="shared" ca="1" si="9"/>
        <v>SAMEDI</v>
      </c>
      <c r="G128" s="6" t="str">
        <f t="shared" ca="1" si="9"/>
        <v>DIMANCHE</v>
      </c>
    </row>
    <row r="129" spans="1:7" ht="16.5" customHeight="1" x14ac:dyDescent="0.35">
      <c r="A129" s="3">
        <f t="array" aca="1" ref="A129:G129" ca="1">Jours+1+DATE(Calendrier10ans,OptionCalendrier10mois,1)-WEEKDAY(DATE(Calendrier10ans,OptionCalendrier10mois,1),OptionJoursemaine)</f>
        <v>43738</v>
      </c>
      <c r="B129" s="3">
        <f ca="1"/>
        <v>43739</v>
      </c>
      <c r="C129" s="3">
        <f ca="1"/>
        <v>43740</v>
      </c>
      <c r="D129" s="3">
        <f ca="1"/>
        <v>43741</v>
      </c>
      <c r="E129" s="3">
        <f ca="1"/>
        <v>43742</v>
      </c>
      <c r="F129" s="3">
        <f ca="1"/>
        <v>43743</v>
      </c>
      <c r="G129" s="4">
        <f ca="1"/>
        <v>43744</v>
      </c>
    </row>
    <row r="130" spans="1:7" ht="56.25" customHeight="1" x14ac:dyDescent="0.35">
      <c r="A130" s="9"/>
      <c r="B130" s="9"/>
      <c r="C130" s="9"/>
      <c r="D130" s="9"/>
      <c r="E130" s="9"/>
      <c r="F130" s="9"/>
      <c r="G130" s="10"/>
    </row>
    <row r="131" spans="1:7" ht="16.5" customHeight="1" x14ac:dyDescent="0.35">
      <c r="A131" s="3">
        <f t="array" aca="1" ref="A131:G131" ca="1">Jours+8+DATE(Calendrier10ans,OptionCalendrier10mois,1)-WEEKDAY(DATE(Calendrier10ans,OptionCalendrier10mois,1),OptionJoursemaine)</f>
        <v>43745</v>
      </c>
      <c r="B131" s="3">
        <f ca="1"/>
        <v>43746</v>
      </c>
      <c r="C131" s="3">
        <f ca="1"/>
        <v>43747</v>
      </c>
      <c r="D131" s="3">
        <f ca="1"/>
        <v>43748</v>
      </c>
      <c r="E131" s="3">
        <f ca="1"/>
        <v>43749</v>
      </c>
      <c r="F131" s="3">
        <f ca="1"/>
        <v>43750</v>
      </c>
      <c r="G131" s="4">
        <f ca="1"/>
        <v>43751</v>
      </c>
    </row>
    <row r="132" spans="1:7" ht="56.25" customHeight="1" x14ac:dyDescent="0.35">
      <c r="A132" s="9"/>
      <c r="B132" s="9"/>
      <c r="C132" s="9"/>
      <c r="D132" s="9"/>
      <c r="E132" s="9"/>
      <c r="F132" s="9"/>
      <c r="G132" s="10"/>
    </row>
    <row r="133" spans="1:7" ht="16.5" customHeight="1" x14ac:dyDescent="0.35">
      <c r="A133" s="3">
        <f t="array" aca="1" ref="A133:G133" ca="1">Jours+15+DATE(Calendrier10ans,OptionCalendrier10mois,1)-WEEKDAY(DATE(Calendrier10ans,OptionCalendrier10mois,1),OptionJoursemaine)</f>
        <v>43752</v>
      </c>
      <c r="B133" s="3">
        <f ca="1"/>
        <v>43753</v>
      </c>
      <c r="C133" s="3">
        <f ca="1"/>
        <v>43754</v>
      </c>
      <c r="D133" s="3">
        <f ca="1"/>
        <v>43755</v>
      </c>
      <c r="E133" s="3">
        <f ca="1"/>
        <v>43756</v>
      </c>
      <c r="F133" s="3">
        <f ca="1"/>
        <v>43757</v>
      </c>
      <c r="G133" s="4">
        <f ca="1"/>
        <v>43758</v>
      </c>
    </row>
    <row r="134" spans="1:7" ht="56.25" customHeight="1" x14ac:dyDescent="0.35">
      <c r="A134" s="9"/>
      <c r="B134" s="9"/>
      <c r="C134" s="9"/>
      <c r="D134" s="9"/>
      <c r="E134" s="9"/>
      <c r="F134" s="9"/>
      <c r="G134" s="10"/>
    </row>
    <row r="135" spans="1:7" ht="16.5" customHeight="1" x14ac:dyDescent="0.35">
      <c r="A135" s="3">
        <f t="array" aca="1" ref="A135:G135" ca="1">Jours+22+DATE(Calendrier10ans,OptionCalendrier10mois,1)-WEEKDAY(DATE(Calendrier10ans,OptionCalendrier10mois,1),OptionJoursemaine)</f>
        <v>43759</v>
      </c>
      <c r="B135" s="3">
        <f ca="1"/>
        <v>43760</v>
      </c>
      <c r="C135" s="3">
        <f ca="1"/>
        <v>43761</v>
      </c>
      <c r="D135" s="3">
        <f ca="1"/>
        <v>43762</v>
      </c>
      <c r="E135" s="3">
        <f ca="1"/>
        <v>43763</v>
      </c>
      <c r="F135" s="3">
        <f ca="1"/>
        <v>43764</v>
      </c>
      <c r="G135" s="4">
        <f ca="1"/>
        <v>43765</v>
      </c>
    </row>
    <row r="136" spans="1:7" ht="56.25" customHeight="1" x14ac:dyDescent="0.35">
      <c r="A136" s="9"/>
      <c r="B136" s="9"/>
      <c r="C136" s="9"/>
      <c r="D136" s="9"/>
      <c r="E136" s="9"/>
      <c r="F136" s="9"/>
      <c r="G136" s="10"/>
    </row>
    <row r="137" spans="1:7" ht="16.5" customHeight="1" x14ac:dyDescent="0.35">
      <c r="A137" s="3">
        <f t="array" aca="1" ref="A137:G137" ca="1">Jours+29+DATE(Calendrier10ans,OptionCalendrier10mois,1)-WEEKDAY(DATE(Calendrier10ans,OptionCalendrier10mois,1),OptionJoursemaine)</f>
        <v>43766</v>
      </c>
      <c r="B137" s="3">
        <f ca="1"/>
        <v>43767</v>
      </c>
      <c r="C137" s="3">
        <f ca="1"/>
        <v>43768</v>
      </c>
      <c r="D137" s="3">
        <f ca="1"/>
        <v>43769</v>
      </c>
      <c r="E137" s="3">
        <f ca="1"/>
        <v>43770</v>
      </c>
      <c r="F137" s="3">
        <f ca="1"/>
        <v>43771</v>
      </c>
      <c r="G137" s="4">
        <f ca="1"/>
        <v>43772</v>
      </c>
    </row>
    <row r="138" spans="1:7" ht="57" customHeight="1" x14ac:dyDescent="0.35">
      <c r="A138" s="9"/>
      <c r="B138" s="9"/>
      <c r="C138" s="9"/>
      <c r="D138" s="9"/>
      <c r="E138" s="9"/>
      <c r="F138" s="9"/>
      <c r="G138" s="11"/>
    </row>
    <row r="139" spans="1:7" ht="16.5" customHeight="1" x14ac:dyDescent="0.35">
      <c r="A139" s="3">
        <f t="array" aca="1" ref="A139:B139" ca="1">Jours+36+DATE(Calendrier10ans,OptionCalendrier10mois,1)-WEEKDAY(DATE(Calendrier10ans,OptionCalendrier10mois,1),OptionJoursemaine)</f>
        <v>43773</v>
      </c>
      <c r="B139" s="3">
        <f ca="1"/>
        <v>43774</v>
      </c>
      <c r="C139" s="37" t="s">
        <v>1</v>
      </c>
      <c r="D139" s="38"/>
      <c r="E139" s="38"/>
      <c r="F139" s="38"/>
      <c r="G139" s="38"/>
    </row>
    <row r="140" spans="1:7" ht="63.75" customHeight="1" x14ac:dyDescent="0.35">
      <c r="A140" s="9"/>
      <c r="B140" s="9"/>
      <c r="C140" s="40"/>
      <c r="D140" s="40"/>
      <c r="E140" s="40"/>
      <c r="F140" s="40"/>
      <c r="G140" s="40"/>
    </row>
    <row r="141" spans="1:7" ht="54" customHeight="1" x14ac:dyDescent="1">
      <c r="A141" s="1">
        <f ca="1">YEAR(DATE(Calendrier10ans,OptionCalendrier10mois+1,1))</f>
        <v>2019</v>
      </c>
      <c r="B141" s="5" t="str">
        <f ca="1">TEXT(DATE(Calendrier10ans,OptionCalendrier10mois+1,1),"mmmm")</f>
        <v>novembre</v>
      </c>
      <c r="C141" s="8"/>
      <c r="D141" s="8"/>
      <c r="E141" s="8"/>
      <c r="F141" s="8"/>
      <c r="G141" s="2"/>
    </row>
    <row r="142" spans="1:7" ht="14.25" customHeight="1" x14ac:dyDescent="0.35">
      <c r="A142" s="6" t="str">
        <f t="shared" ref="A142:G142" ca="1" si="10">UPPER(TEXT(A143,"jjjj"))</f>
        <v>LUNDI</v>
      </c>
      <c r="B142" s="7" t="str">
        <f t="shared" ca="1" si="10"/>
        <v>MARDI</v>
      </c>
      <c r="C142" s="6" t="str">
        <f t="shared" ca="1" si="10"/>
        <v>MERCREDI</v>
      </c>
      <c r="D142" s="7" t="str">
        <f t="shared" ca="1" si="10"/>
        <v>JEUDI</v>
      </c>
      <c r="E142" s="6" t="str">
        <f t="shared" ca="1" si="10"/>
        <v>VENDREDI</v>
      </c>
      <c r="F142" s="7" t="str">
        <f t="shared" ca="1" si="10"/>
        <v>SAMEDI</v>
      </c>
      <c r="G142" s="6" t="str">
        <f t="shared" ca="1" si="10"/>
        <v>DIMANCHE</v>
      </c>
    </row>
    <row r="143" spans="1:7" ht="16.5" customHeight="1" x14ac:dyDescent="0.35">
      <c r="A143" s="3">
        <f t="array" aca="1" ref="A143:G143" ca="1">Jours+1+DATE( Calendrier11ans,OptionCalendrier11mois,1)-WEEKDAY(DATE( Calendrier11ans,OptionCalendrier11mois,1),OptionJoursemaine)</f>
        <v>43766</v>
      </c>
      <c r="B143" s="3">
        <f ca="1"/>
        <v>43767</v>
      </c>
      <c r="C143" s="3">
        <f ca="1"/>
        <v>43768</v>
      </c>
      <c r="D143" s="3">
        <f ca="1"/>
        <v>43769</v>
      </c>
      <c r="E143" s="3">
        <f ca="1"/>
        <v>43770</v>
      </c>
      <c r="F143" s="3">
        <f ca="1"/>
        <v>43771</v>
      </c>
      <c r="G143" s="4">
        <f ca="1"/>
        <v>43772</v>
      </c>
    </row>
    <row r="144" spans="1:7" ht="56.25" customHeight="1" x14ac:dyDescent="0.35">
      <c r="A144" s="9"/>
      <c r="B144" s="9"/>
      <c r="C144" s="9"/>
      <c r="D144" s="9"/>
      <c r="E144" s="9"/>
      <c r="F144" s="9"/>
      <c r="G144" s="10"/>
    </row>
    <row r="145" spans="1:7" ht="16.5" customHeight="1" x14ac:dyDescent="0.35">
      <c r="A145" s="3">
        <f t="array" aca="1" ref="A145:G145" ca="1">Jours+8+DATE( Calendrier11ans,OptionCalendrier11mois,1)-WEEKDAY(DATE( Calendrier11ans,OptionCalendrier11mois,1),OptionJoursemaine)</f>
        <v>43773</v>
      </c>
      <c r="B145" s="3">
        <f ca="1"/>
        <v>43774</v>
      </c>
      <c r="C145" s="3">
        <f ca="1"/>
        <v>43775</v>
      </c>
      <c r="D145" s="3">
        <f ca="1"/>
        <v>43776</v>
      </c>
      <c r="E145" s="3">
        <f ca="1"/>
        <v>43777</v>
      </c>
      <c r="F145" s="3">
        <f ca="1"/>
        <v>43778</v>
      </c>
      <c r="G145" s="4">
        <f ca="1"/>
        <v>43779</v>
      </c>
    </row>
    <row r="146" spans="1:7" ht="56.25" customHeight="1" x14ac:dyDescent="0.35">
      <c r="A146" s="9"/>
      <c r="B146" s="9"/>
      <c r="C146" s="9"/>
      <c r="D146" s="9"/>
      <c r="E146" s="9"/>
      <c r="F146" s="9"/>
      <c r="G146" s="10"/>
    </row>
    <row r="147" spans="1:7" ht="16.5" customHeight="1" x14ac:dyDescent="0.35">
      <c r="A147" s="3">
        <f t="array" aca="1" ref="A147:G147" ca="1">Jours+15+DATE( Calendrier11ans,OptionCalendrier11mois,1)-WEEKDAY(DATE( Calendrier11ans,OptionCalendrier11mois,1),OptionJoursemaine)</f>
        <v>43780</v>
      </c>
      <c r="B147" s="3">
        <f ca="1"/>
        <v>43781</v>
      </c>
      <c r="C147" s="3">
        <f ca="1"/>
        <v>43782</v>
      </c>
      <c r="D147" s="3">
        <f ca="1"/>
        <v>43783</v>
      </c>
      <c r="E147" s="3">
        <f ca="1"/>
        <v>43784</v>
      </c>
      <c r="F147" s="3">
        <f ca="1"/>
        <v>43785</v>
      </c>
      <c r="G147" s="4">
        <f ca="1"/>
        <v>43786</v>
      </c>
    </row>
    <row r="148" spans="1:7" ht="56.25" customHeight="1" x14ac:dyDescent="0.35">
      <c r="A148" s="9"/>
      <c r="B148" s="9"/>
      <c r="C148" s="9"/>
      <c r="D148" s="9"/>
      <c r="E148" s="9"/>
      <c r="F148" s="9"/>
      <c r="G148" s="10"/>
    </row>
    <row r="149" spans="1:7" ht="16.5" customHeight="1" x14ac:dyDescent="0.35">
      <c r="A149" s="3">
        <f t="array" aca="1" ref="A149:G149" ca="1">Jours+22+DATE( Calendrier11ans,OptionCalendrier11mois,1)-WEEKDAY(DATE( Calendrier11ans,OptionCalendrier11mois,1),OptionJoursemaine)</f>
        <v>43787</v>
      </c>
      <c r="B149" s="3">
        <f ca="1"/>
        <v>43788</v>
      </c>
      <c r="C149" s="3">
        <f ca="1"/>
        <v>43789</v>
      </c>
      <c r="D149" s="3">
        <f ca="1"/>
        <v>43790</v>
      </c>
      <c r="E149" s="3">
        <f ca="1"/>
        <v>43791</v>
      </c>
      <c r="F149" s="3">
        <f ca="1"/>
        <v>43792</v>
      </c>
      <c r="G149" s="4">
        <f ca="1"/>
        <v>43793</v>
      </c>
    </row>
    <row r="150" spans="1:7" ht="56.25" customHeight="1" x14ac:dyDescent="0.35">
      <c r="A150" s="9"/>
      <c r="B150" s="9"/>
      <c r="C150" s="9"/>
      <c r="D150" s="9"/>
      <c r="E150" s="9"/>
      <c r="F150" s="9"/>
      <c r="G150" s="10"/>
    </row>
    <row r="151" spans="1:7" ht="16.5" customHeight="1" x14ac:dyDescent="0.35">
      <c r="A151" s="3">
        <f t="array" aca="1" ref="A151:G151" ca="1">Jours+29+DATE( Calendrier11ans,OptionCalendrier11mois,1)-WEEKDAY(DATE( Calendrier11ans,OptionCalendrier11mois,1),OptionJoursemaine)</f>
        <v>43794</v>
      </c>
      <c r="B151" s="3">
        <f ca="1"/>
        <v>43795</v>
      </c>
      <c r="C151" s="3">
        <f ca="1"/>
        <v>43796</v>
      </c>
      <c r="D151" s="3">
        <f ca="1"/>
        <v>43797</v>
      </c>
      <c r="E151" s="3">
        <f ca="1"/>
        <v>43798</v>
      </c>
      <c r="F151" s="3">
        <f ca="1"/>
        <v>43799</v>
      </c>
      <c r="G151" s="4">
        <f ca="1"/>
        <v>43800</v>
      </c>
    </row>
    <row r="152" spans="1:7" ht="57" customHeight="1" x14ac:dyDescent="0.35">
      <c r="A152" s="9"/>
      <c r="B152" s="9"/>
      <c r="C152" s="9"/>
      <c r="D152" s="9"/>
      <c r="E152" s="9"/>
      <c r="F152" s="9"/>
      <c r="G152" s="11"/>
    </row>
    <row r="153" spans="1:7" ht="16.5" customHeight="1" x14ac:dyDescent="0.35">
      <c r="A153" s="3">
        <f t="array" aca="1" ref="A153:B153" ca="1">Jours+36+DATE( Calendrier11ans,OptionCalendrier11mois,1)-WEEKDAY(DATE( Calendrier11ans,OptionCalendrier11mois,1),OptionJoursemaine)</f>
        <v>43801</v>
      </c>
      <c r="B153" s="3">
        <f ca="1"/>
        <v>43802</v>
      </c>
      <c r="C153" s="37" t="s">
        <v>1</v>
      </c>
      <c r="D153" s="38"/>
      <c r="E153" s="38"/>
      <c r="F153" s="38"/>
      <c r="G153" s="38"/>
    </row>
    <row r="154" spans="1:7" ht="63.75" customHeight="1" x14ac:dyDescent="0.35">
      <c r="A154" s="9"/>
      <c r="B154" s="9"/>
      <c r="C154" s="40"/>
      <c r="D154" s="40"/>
      <c r="E154" s="40"/>
      <c r="F154" s="40"/>
      <c r="G154" s="40"/>
    </row>
    <row r="155" spans="1:7" ht="54" customHeight="1" x14ac:dyDescent="1">
      <c r="A155" s="1">
        <f ca="1">YEAR(DATE( Calendrier11ans,OptionCalendrier11mois+1,1))</f>
        <v>2019</v>
      </c>
      <c r="B155" s="5" t="str">
        <f ca="1">TEXT(DATE( Calendrier11ans,OptionCalendrier11mois+1,1),"mmmm")</f>
        <v>décembre</v>
      </c>
      <c r="C155" s="8"/>
      <c r="D155" s="8"/>
      <c r="E155" s="8"/>
      <c r="F155" s="8"/>
      <c r="G155" s="2"/>
    </row>
    <row r="156" spans="1:7" ht="14.25" customHeight="1" x14ac:dyDescent="0.35">
      <c r="A156" s="6" t="str">
        <f t="shared" ref="A156:G156" ca="1" si="11">UPPER(TEXT(A157,"jjjj"))</f>
        <v>LUNDI</v>
      </c>
      <c r="B156" s="7" t="str">
        <f t="shared" ca="1" si="11"/>
        <v>MARDI</v>
      </c>
      <c r="C156" s="6" t="str">
        <f t="shared" ca="1" si="11"/>
        <v>MERCREDI</v>
      </c>
      <c r="D156" s="7" t="str">
        <f t="shared" ca="1" si="11"/>
        <v>JEUDI</v>
      </c>
      <c r="E156" s="6" t="str">
        <f t="shared" ca="1" si="11"/>
        <v>VENDREDI</v>
      </c>
      <c r="F156" s="7" t="str">
        <f t="shared" ca="1" si="11"/>
        <v>SAMEDI</v>
      </c>
      <c r="G156" s="6" t="str">
        <f t="shared" ca="1" si="11"/>
        <v>DIMANCHE</v>
      </c>
    </row>
    <row r="157" spans="1:7" ht="16.5" customHeight="1" x14ac:dyDescent="0.35">
      <c r="A157" s="3">
        <f t="array" aca="1" ref="A157:G157" ca="1">Jours+1+DATE( Calendrier12ans,OptionCalendrier12mois,1)-WEEKDAY(DATE( Calendrier12ans,OptionCalendrier12mois,1),OptionJoursemaine)</f>
        <v>43794</v>
      </c>
      <c r="B157" s="3">
        <f ca="1"/>
        <v>43795</v>
      </c>
      <c r="C157" s="3">
        <f ca="1"/>
        <v>43796</v>
      </c>
      <c r="D157" s="3">
        <f ca="1"/>
        <v>43797</v>
      </c>
      <c r="E157" s="3">
        <f ca="1"/>
        <v>43798</v>
      </c>
      <c r="F157" s="3">
        <f ca="1"/>
        <v>43799</v>
      </c>
      <c r="G157" s="4">
        <f ca="1"/>
        <v>43800</v>
      </c>
    </row>
    <row r="158" spans="1:7" ht="56.25" customHeight="1" x14ac:dyDescent="0.35">
      <c r="A158" s="9"/>
      <c r="B158" s="9"/>
      <c r="C158" s="9"/>
      <c r="D158" s="9"/>
      <c r="E158" s="9"/>
      <c r="F158" s="9"/>
      <c r="G158" s="10"/>
    </row>
    <row r="159" spans="1:7" ht="16.5" customHeight="1" x14ac:dyDescent="0.35">
      <c r="A159" s="3">
        <f t="array" aca="1" ref="A159:G159" ca="1">Jours+8+DATE( Calendrier12ans,OptionCalendrier12mois,1)-WEEKDAY(DATE( Calendrier12ans,OptionCalendrier12mois,1),OptionJoursemaine)</f>
        <v>43801</v>
      </c>
      <c r="B159" s="3">
        <f ca="1"/>
        <v>43802</v>
      </c>
      <c r="C159" s="3">
        <f ca="1"/>
        <v>43803</v>
      </c>
      <c r="D159" s="3">
        <f ca="1"/>
        <v>43804</v>
      </c>
      <c r="E159" s="3">
        <f ca="1"/>
        <v>43805</v>
      </c>
      <c r="F159" s="3">
        <f ca="1"/>
        <v>43806</v>
      </c>
      <c r="G159" s="4">
        <f ca="1"/>
        <v>43807</v>
      </c>
    </row>
    <row r="160" spans="1:7" ht="56.25" customHeight="1" x14ac:dyDescent="0.35">
      <c r="A160" s="9"/>
      <c r="B160" s="9"/>
      <c r="C160" s="9"/>
      <c r="D160" s="9"/>
      <c r="E160" s="9"/>
      <c r="F160" s="9"/>
      <c r="G160" s="10"/>
    </row>
    <row r="161" spans="1:7" ht="16.5" customHeight="1" x14ac:dyDescent="0.35">
      <c r="A161" s="3">
        <f t="array" aca="1" ref="A161:G161" ca="1">Jours+15+DATE( Calendrier12ans,OptionCalendrier12mois,1)-WEEKDAY(DATE( Calendrier12ans,OptionCalendrier12mois,1),OptionJoursemaine)</f>
        <v>43808</v>
      </c>
      <c r="B161" s="3">
        <f ca="1"/>
        <v>43809</v>
      </c>
      <c r="C161" s="3">
        <f ca="1"/>
        <v>43810</v>
      </c>
      <c r="D161" s="3">
        <f ca="1"/>
        <v>43811</v>
      </c>
      <c r="E161" s="3">
        <f ca="1"/>
        <v>43812</v>
      </c>
      <c r="F161" s="3">
        <f ca="1"/>
        <v>43813</v>
      </c>
      <c r="G161" s="4">
        <f ca="1"/>
        <v>43814</v>
      </c>
    </row>
    <row r="162" spans="1:7" ht="56.25" customHeight="1" x14ac:dyDescent="0.35">
      <c r="A162" s="9"/>
      <c r="B162" s="9"/>
      <c r="C162" s="9"/>
      <c r="D162" s="9"/>
      <c r="E162" s="9"/>
      <c r="F162" s="9"/>
      <c r="G162" s="10"/>
    </row>
    <row r="163" spans="1:7" ht="16.5" customHeight="1" x14ac:dyDescent="0.35">
      <c r="A163" s="3">
        <f t="array" aca="1" ref="A163:G163" ca="1">Jours+22+DATE( Calendrier12ans,OptionCalendrier12mois,1)-WEEKDAY(DATE( Calendrier12ans,OptionCalendrier12mois,1),OptionJoursemaine)</f>
        <v>43815</v>
      </c>
      <c r="B163" s="3">
        <f ca="1"/>
        <v>43816</v>
      </c>
      <c r="C163" s="3">
        <f ca="1"/>
        <v>43817</v>
      </c>
      <c r="D163" s="3">
        <f ca="1"/>
        <v>43818</v>
      </c>
      <c r="E163" s="3">
        <f ca="1"/>
        <v>43819</v>
      </c>
      <c r="F163" s="3">
        <f ca="1"/>
        <v>43820</v>
      </c>
      <c r="G163" s="4">
        <f ca="1"/>
        <v>43821</v>
      </c>
    </row>
    <row r="164" spans="1:7" ht="56.25" customHeight="1" x14ac:dyDescent="0.35">
      <c r="A164" s="9"/>
      <c r="B164" s="9"/>
      <c r="C164" s="9"/>
      <c r="D164" s="9"/>
      <c r="E164" s="9"/>
      <c r="F164" s="9"/>
      <c r="G164" s="10"/>
    </row>
    <row r="165" spans="1:7" ht="16.5" customHeight="1" x14ac:dyDescent="0.35">
      <c r="A165" s="3">
        <f t="array" aca="1" ref="A165:G165" ca="1">Jours+29+DATE( Calendrier12ans,OptionCalendrier12mois,1)-WEEKDAY(DATE( Calendrier12ans,OptionCalendrier12mois,1),OptionJoursemaine)</f>
        <v>43822</v>
      </c>
      <c r="B165" s="3">
        <f ca="1"/>
        <v>43823</v>
      </c>
      <c r="C165" s="3">
        <f ca="1"/>
        <v>43824</v>
      </c>
      <c r="D165" s="3">
        <f ca="1"/>
        <v>43825</v>
      </c>
      <c r="E165" s="3">
        <f ca="1"/>
        <v>43826</v>
      </c>
      <c r="F165" s="3">
        <f ca="1"/>
        <v>43827</v>
      </c>
      <c r="G165" s="4">
        <f ca="1"/>
        <v>43828</v>
      </c>
    </row>
    <row r="166" spans="1:7" ht="57" customHeight="1" x14ac:dyDescent="0.35">
      <c r="A166" s="9"/>
      <c r="B166" s="9"/>
      <c r="C166" s="9"/>
      <c r="D166" s="9"/>
      <c r="E166" s="9"/>
      <c r="F166" s="9"/>
      <c r="G166" s="11"/>
    </row>
    <row r="167" spans="1:7" ht="16.5" customHeight="1" x14ac:dyDescent="0.35">
      <c r="A167" s="3">
        <f t="array" aca="1" ref="A167:B167" ca="1">Jours+36+DATE( Calendrier12ans,OptionCalendrier12mois,1)-WEEKDAY(DATE( Calendrier12ans,OptionCalendrier12mois,1),OptionJoursemaine)</f>
        <v>43829</v>
      </c>
      <c r="B167" s="3">
        <f ca="1"/>
        <v>43830</v>
      </c>
      <c r="C167" s="37" t="s">
        <v>1</v>
      </c>
      <c r="D167" s="38"/>
      <c r="E167" s="38"/>
      <c r="F167" s="38"/>
      <c r="G167" s="38"/>
    </row>
    <row r="168" spans="1:7" ht="63.75" customHeight="1" x14ac:dyDescent="0.35">
      <c r="A168" s="9"/>
      <c r="B168" s="9"/>
      <c r="C168" s="40"/>
      <c r="D168" s="40"/>
      <c r="E168" s="40"/>
      <c r="F168" s="40"/>
      <c r="G168" s="40"/>
    </row>
  </sheetData>
  <mergeCells count="25">
    <mergeCell ref="C168:G168"/>
    <mergeCell ref="C139:G139"/>
    <mergeCell ref="C140:G140"/>
    <mergeCell ref="C97:G97"/>
    <mergeCell ref="C84:G84"/>
    <mergeCell ref="C126:G126"/>
    <mergeCell ref="C111:G111"/>
    <mergeCell ref="C125:G125"/>
    <mergeCell ref="C98:G98"/>
    <mergeCell ref="C112:G112"/>
    <mergeCell ref="C154:G154"/>
    <mergeCell ref="C167:G167"/>
    <mergeCell ref="A4:G4"/>
    <mergeCell ref="C83:G83"/>
    <mergeCell ref="C153:G153"/>
    <mergeCell ref="C13:G13"/>
    <mergeCell ref="C14:G14"/>
    <mergeCell ref="C42:G42"/>
    <mergeCell ref="C56:G56"/>
    <mergeCell ref="C70:G70"/>
    <mergeCell ref="C55:G55"/>
    <mergeCell ref="C69:G69"/>
    <mergeCell ref="C27:G27"/>
    <mergeCell ref="C28:G28"/>
    <mergeCell ref="C41:G41"/>
  </mergeCells>
  <phoneticPr fontId="2" type="noConversion"/>
  <conditionalFormatting sqref="A3:G3 A5:G5 A7:G7 A9:G9 A11:G11 A13:B13">
    <cfRule type="expression" dxfId="11" priority="38">
      <formula>MONTH(A3)&lt;&gt;OptionCalendrier1mois</formula>
    </cfRule>
  </conditionalFormatting>
  <conditionalFormatting sqref="A17:G17 A19:G19 A21:G21 A23:G23 A25:G25 A27:B27">
    <cfRule type="expression" dxfId="10" priority="27">
      <formula>MONTH(A17)&lt;&gt;OptionCalendrier2mois</formula>
    </cfRule>
  </conditionalFormatting>
  <conditionalFormatting sqref="A31:G31 A33:G33 A35:G35 A37:G37 A39:G39 A41:B41">
    <cfRule type="expression" dxfId="9" priority="25">
      <formula>MONTH(A31)&lt;&gt;OptionCalendrier3mois</formula>
    </cfRule>
  </conditionalFormatting>
  <conditionalFormatting sqref="A45:G45 A47:G47 A49:G49 A51:G51 A53:G53 A55:B55">
    <cfRule type="expression" dxfId="8" priority="23">
      <formula>MONTH(A45)&lt;&gt;OptionCalendrier4mois</formula>
    </cfRule>
  </conditionalFormatting>
  <conditionalFormatting sqref="A59:G59 A61:G61 A63:G63 A65:G65 A67:G67 A69:B69">
    <cfRule type="expression" dxfId="7" priority="21">
      <formula>MONTH(A59)&lt;&gt;OptionCalendrier5mois</formula>
    </cfRule>
  </conditionalFormatting>
  <conditionalFormatting sqref="A73:G73 A75:G75 A77:G77 A79:G79 A81:G81 A83:B83">
    <cfRule type="expression" dxfId="6" priority="19">
      <formula>MONTH(A73)&lt;&gt;OptionCalendrier6mois</formula>
    </cfRule>
  </conditionalFormatting>
  <conditionalFormatting sqref="A87:G87 A89:G89 A91:G91 A93:G93 A95:G95 A97:B97">
    <cfRule type="expression" dxfId="5" priority="17">
      <formula>MONTH(A87)&lt;&gt;OptionCalendrier7mois</formula>
    </cfRule>
  </conditionalFormatting>
  <conditionalFormatting sqref="A101:G101 A103:G103 A105:G105 A107:G107 A109:G109 A111:B111">
    <cfRule type="expression" dxfId="4" priority="15">
      <formula>MONTH(A101)&lt;&gt;OptionCalendrier8mois</formula>
    </cfRule>
  </conditionalFormatting>
  <conditionalFormatting sqref="A115:G115 A117:G117 A119:G119 A121:G121 A123:G123 A125:B125">
    <cfRule type="expression" dxfId="3" priority="13">
      <formula>MONTH(A115)&lt;&gt;OptionCalendrier9mois</formula>
    </cfRule>
  </conditionalFormatting>
  <conditionalFormatting sqref="A129:G129 A131:G131 A133:G133 A135:G135 A137:G137 A139:B139">
    <cfRule type="expression" dxfId="2" priority="3">
      <formula>MONTH(A129)&lt;&gt;OptionCalendrier10mois</formula>
    </cfRule>
  </conditionalFormatting>
  <conditionalFormatting sqref="A143:G143 A145:G145 A147:G147 A149:G149 A151:G151 A153:B153">
    <cfRule type="expression" dxfId="1" priority="2">
      <formula>MONTH(A143)&lt;&gt;OptionCalendrier11mois</formula>
    </cfRule>
  </conditionalFormatting>
  <conditionalFormatting sqref="A157:G157 A159:G159 A161:G161 A163:G163 A165:G165 A167:B167">
    <cfRule type="expression" dxfId="0" priority="1">
      <formula>MONTH(A157)&lt;&gt;OptionCalendrier12mois</formula>
    </cfRule>
  </conditionalFormatting>
  <dataValidations count="10">
    <dataValidation type="list" allowBlank="1" showInputMessage="1" showErrorMessage="1" error="Seuls les jours de la liste déroulante peuvent être utilisés pour les titres des jours de la semaine. Pour sélectionner un autre jour de la semaine, sélectionnez ANNULER, puis ALT + flèche bas pour faire votre choix dans la liste déroulante" prompt="Sélectionnez le premier jour de la semaine dans la liste déroulante. Appuyez sur ALT + Bas pour ouvrir la liste déroulante, puis appuyez sur ENTRÉE pour sélectionner un jour. Le calendrier se met automatiquement à jour." sqref="A2" xr:uid="{00000000-0002-0000-0000-000000000000}">
      <formula1>"DIMANCHE,LUNDI,MARDI,MERCREDI,JEUDI,VENDREDI,SAMEDI"</formula1>
    </dataValidation>
    <dataValidation type="list" allowBlank="1" showInputMessage="1" showErrorMessage="1" error="Sélectionnez un mois dans la liste. Sélectionnez ANNULER, puis ALT + flèche bas pour faire votre choix dans la liste déroulante" prompt="Sélectionnez le mois de début du calendrier dans la liste déroulante. Appuyez sur ALT + Bas pour ouvrir la liste déroulante, puis appuyez sur ENTRÉE pour sélectionner l’un des éléments" sqref="B1" xr:uid="{00000000-0002-0000-0000-000001000000}">
      <formula1>"janvier,février,mars,avril,mai,juin,juillet,août,septembre,octobre,novembre,décembre"</formula1>
    </dataValidation>
    <dataValidation allowBlank="1" showInputMessage="1" showErrorMessage="1" prompt="Entrez une année pour ce calendrier" sqref="A1" xr:uid="{00000000-0002-0000-0000-000002000000}"/>
    <dataValidation allowBlank="1" showInputMessage="1" prompt="Jour de la semaine défini automatiquement Pour modifier les jours de la semaine, sélectionnez un nouveau jour de début de semaine dans la cellule B2." sqref="B2:G2 A16" xr:uid="{00000000-0002-0000-0000-000003000000}"/>
    <dataValidation allowBlank="1" showInputMessage="1" prompt="Date" sqref="A3" xr:uid="{00000000-0002-0000-0000-000004000000}"/>
    <dataValidation allowBlank="1" showInputMessage="1" prompt="Ajouter des notes mensuelles ici" sqref="C14" xr:uid="{00000000-0002-0000-0000-000005000000}"/>
    <dataValidation allowBlank="1" showInputMessage="1" prompt="Titre des notes mensuelles" sqref="C13" xr:uid="{00000000-0002-0000-0000-000006000000}"/>
    <dataValidation allowBlank="1" showInputMessage="1" prompt="Ajoutez des notes quotidiennes ici" sqref="A4" xr:uid="{00000000-0002-0000-0000-000007000000}"/>
    <dataValidation allowBlank="1" showInputMessage="1" prompt="Année civile définie automatiquement par la saisie de l’année dans la cellule B1" sqref="A15" xr:uid="{00000000-0002-0000-0000-000008000000}"/>
    <dataValidation allowBlank="1" showInputMessage="1" prompt="Décalage mensuel du calendrier pour le mois sélectionné dans la cellule C1" sqref="B15" xr:uid="{00000000-0002-0000-0000-000009000000}"/>
  </dataValidations>
  <printOptions horizontalCentered="1" verticalCentered="1"/>
  <pageMargins left="0.25" right="0.25" top="0.75" bottom="0.75" header="0.3" footer="0.3"/>
  <pageSetup paperSize="9" scale="76" fitToHeight="0" orientation="landscape" r:id="rId1"/>
  <headerFooter alignWithMargins="0">
    <oddHeader>&amp;C&amp;"-,Gras italique"&amp;28Calendrier EPSA</oddHeader>
    <oddFooter>&amp;Lpar NGO&amp;CVersion 1.2 du &amp;D&amp;RSTUF'2019 Optimus</oddFooter>
  </headerFooter>
  <rowBreaks count="11" manualBreakCount="11">
    <brk id="14" max="7" man="1"/>
    <brk id="28" max="7" man="1"/>
    <brk id="42" max="7" man="1"/>
    <brk id="56" max="7" man="1"/>
    <brk id="70" max="7" man="1"/>
    <brk id="84" max="16383" man="1"/>
    <brk id="98" max="7" man="1"/>
    <brk id="112" max="7" man="1"/>
    <brk id="126" max="7" man="1"/>
    <brk id="140" max="7" man="1"/>
    <brk id="154" max="7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26</vt:i4>
      </vt:variant>
    </vt:vector>
  </HeadingPairs>
  <TitlesOfParts>
    <vt:vector size="27" baseType="lpstr">
      <vt:lpstr>Calendrier</vt:lpstr>
      <vt:lpstr>Calendrier10ans</vt:lpstr>
      <vt:lpstr>Calendrier10mois</vt:lpstr>
      <vt:lpstr>Calendrier11ans</vt:lpstr>
      <vt:lpstr>Calendrier11mois</vt:lpstr>
      <vt:lpstr>Calendrier12ans</vt:lpstr>
      <vt:lpstr>Calendrier12mois</vt:lpstr>
      <vt:lpstr>Calendrier1an</vt:lpstr>
      <vt:lpstr>Calendrier1mois</vt:lpstr>
      <vt:lpstr>Calendrier2ans</vt:lpstr>
      <vt:lpstr>Calendrier2mois</vt:lpstr>
      <vt:lpstr>Calendrier3ans</vt:lpstr>
      <vt:lpstr>Calendrier3mois</vt:lpstr>
      <vt:lpstr>Calendrier4ans</vt:lpstr>
      <vt:lpstr>Calendrier4mois</vt:lpstr>
      <vt:lpstr>Calendrier5ans</vt:lpstr>
      <vt:lpstr>Calendrier5mois</vt:lpstr>
      <vt:lpstr>Calendrier6ans</vt:lpstr>
      <vt:lpstr>Calendrier6mois</vt:lpstr>
      <vt:lpstr>Calendrier7ans</vt:lpstr>
      <vt:lpstr>Calendrier7mois</vt:lpstr>
      <vt:lpstr>Calendrier8ans</vt:lpstr>
      <vt:lpstr>Calendrier8mois</vt:lpstr>
      <vt:lpstr>Calendrier9ans</vt:lpstr>
      <vt:lpstr>Calendrier9mois</vt:lpstr>
      <vt:lpstr>DébutSemaine</vt:lpstr>
      <vt:lpstr>Calendrier!Zone_d_impression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nicolas gameiro</dc:creator>
  <cp:lastModifiedBy>Gameiro Nicolas</cp:lastModifiedBy>
  <cp:lastPrinted>2019-01-22T12:38:40Z</cp:lastPrinted>
  <dcterms:created xsi:type="dcterms:W3CDTF">2016-07-26T15:53:57Z</dcterms:created>
  <dcterms:modified xsi:type="dcterms:W3CDTF">2019-04-14T14:47:51Z</dcterms:modified>
</cp:coreProperties>
</file>