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7_Documents Techniques\01_Livrables_TOPs\01_Livrables_TOP_Projet\"/>
    </mc:Choice>
  </mc:AlternateContent>
  <xr:revisionPtr revIDLastSave="0" documentId="13_ncr:1_{28B4E942-DE1E-4A62-A832-4FF7ED210217}" xr6:coauthVersionLast="40" xr6:coauthVersionMax="40" xr10:uidLastSave="{00000000-0000-0000-0000-000000000000}"/>
  <bookViews>
    <workbookView xWindow="-110" yWindow="-110" windowWidth="25820" windowHeight="15620" xr2:uid="{00000000-000D-0000-FFFF-FFFF00000000}"/>
  </bookViews>
  <sheets>
    <sheet name="TEMPS INTER-TOP" sheetId="1" r:id="rId1"/>
    <sheet name="GLOBAL" sheetId="2" r:id="rId2"/>
    <sheet name="LASMECA" sheetId="3" r:id="rId3"/>
    <sheet name="CHASSIS EQUIPE ET AERO" sheetId="4" r:id="rId4"/>
    <sheet name="MOTORISATION INSTRUMENTEE" sheetId="5" r:id="rId5"/>
    <sheet name="SEISM" sheetId="6" r:id="rId6"/>
  </sheets>
  <calcPr calcId="191029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B10" i="4" s="1"/>
  <c r="B4" i="2" s="1"/>
  <c r="B15" i="1"/>
  <c r="B7" i="6"/>
  <c r="B6" i="6"/>
  <c r="B5" i="6"/>
  <c r="C4" i="6"/>
  <c r="C9" i="6" s="1"/>
  <c r="B4" i="6"/>
  <c r="B3" i="6"/>
  <c r="B9" i="6" s="1"/>
  <c r="B5" i="2" s="1"/>
  <c r="B2" i="6"/>
  <c r="B11" i="5"/>
  <c r="B10" i="5"/>
  <c r="B9" i="5"/>
  <c r="B8" i="5"/>
  <c r="B7" i="5"/>
  <c r="B6" i="5"/>
  <c r="B5" i="5"/>
  <c r="C4" i="5"/>
  <c r="B4" i="5"/>
  <c r="B3" i="5"/>
  <c r="B13" i="5" s="1"/>
  <c r="B3" i="2" s="1"/>
  <c r="B2" i="5"/>
  <c r="C4" i="4"/>
  <c r="B9" i="3"/>
  <c r="B8" i="3"/>
  <c r="B7" i="3"/>
  <c r="B6" i="3"/>
  <c r="B5" i="3"/>
  <c r="C4" i="3"/>
  <c r="B4" i="3"/>
  <c r="B3" i="3"/>
  <c r="B11" i="3" s="1"/>
  <c r="B2" i="2" s="1"/>
  <c r="B2" i="3"/>
  <c r="B31" i="1"/>
  <c r="C11" i="1" s="1"/>
  <c r="C14" i="1" l="1"/>
  <c r="B8" i="2"/>
  <c r="C8" i="1"/>
  <c r="C9" i="1"/>
  <c r="C5" i="1"/>
  <c r="C12" i="1"/>
  <c r="C4" i="1"/>
  <c r="C3" i="1"/>
  <c r="C6" i="1"/>
  <c r="C13" i="1"/>
  <c r="C7" i="1"/>
  <c r="C10" i="1" l="1"/>
  <c r="C15" i="1" s="1"/>
  <c r="B9" i="2" l="1"/>
  <c r="B10" i="2" s="1"/>
  <c r="C17" i="1"/>
</calcChain>
</file>

<file path=xl/sharedStrings.xml><?xml version="1.0" encoding="utf-8"?>
<sst xmlns="http://schemas.openxmlformats.org/spreadsheetml/2006/main" count="106" uniqueCount="89">
  <si>
    <t xml:space="preserve">Nombre de semaine entre TOP </t>
  </si>
  <si>
    <t xml:space="preserve">Nombre d'heure </t>
  </si>
  <si>
    <t>Nombre heures par semaines par homme</t>
  </si>
  <si>
    <t>Phase de conception</t>
  </si>
  <si>
    <t>TOP Pré Dim -- TOP Appro</t>
  </si>
  <si>
    <t>Effectif de l'équipe</t>
  </si>
  <si>
    <t>Vacances</t>
  </si>
  <si>
    <t xml:space="preserve">Pôle </t>
  </si>
  <si>
    <t>nombre</t>
  </si>
  <si>
    <t>Rentrée -- TOP Saison</t>
  </si>
  <si>
    <t>LAS</t>
  </si>
  <si>
    <t>TOP Saison -- TOP Synthèse</t>
  </si>
  <si>
    <t>Motor</t>
  </si>
  <si>
    <t>TOP Synthèse -- TOP Copeau</t>
  </si>
  <si>
    <t>Elec</t>
  </si>
  <si>
    <t>Phase de fabrication &amp; Intégration</t>
  </si>
  <si>
    <t>Chassis</t>
  </si>
  <si>
    <t>TOP Copeau -- TOP Organe</t>
  </si>
  <si>
    <t>Aéro</t>
  </si>
  <si>
    <t>TOP Organe -- TOP Véhicule</t>
  </si>
  <si>
    <t>Total</t>
  </si>
  <si>
    <t>TOP Véhicule -- TOP Moteur</t>
  </si>
  <si>
    <t xml:space="preserve">temps équi réparti </t>
  </si>
  <si>
    <t>BUDGET Heure/Homme S1: LASMECA</t>
  </si>
  <si>
    <t>BUDGET Heure/Homme GLOBAL</t>
  </si>
  <si>
    <t>en semaine</t>
  </si>
  <si>
    <t>Commentaire</t>
  </si>
  <si>
    <t>Amortisseurs</t>
  </si>
  <si>
    <t>S1 LASMECA</t>
  </si>
  <si>
    <t>S2 MOTORISATION INSTRUMENTEE</t>
  </si>
  <si>
    <t>Barre anti roulis</t>
  </si>
  <si>
    <t>S3 CHASSIS EQUIPEE ET PACK AERO</t>
  </si>
  <si>
    <t>modèle et dimensionnement en torsion + packaging</t>
  </si>
  <si>
    <t>Triangles</t>
  </si>
  <si>
    <t>S4 SEISM</t>
  </si>
  <si>
    <t>choix points de suspensions + collage</t>
  </si>
  <si>
    <t>Système de freinage</t>
  </si>
  <si>
    <t>AUTRE</t>
  </si>
  <si>
    <t>compréhesion et choix appro</t>
  </si>
  <si>
    <t>Roue équipée</t>
  </si>
  <si>
    <t>Pas mal de conception et dimensionnement</t>
  </si>
  <si>
    <t>Pneus</t>
  </si>
  <si>
    <t>Appro récupération</t>
  </si>
  <si>
    <t>TEMPS TOTALE (h)</t>
  </si>
  <si>
    <t>Jantes</t>
  </si>
  <si>
    <t>Appro en magnésium (voir OZ racing)</t>
  </si>
  <si>
    <t>Direction</t>
  </si>
  <si>
    <t>comprendre modéle + comparaison avec résultats réel de vulcanix + appro + conception collone de drémaillère</t>
  </si>
  <si>
    <t>BUDGET Heure/Homme S3: CHASSIS EQUIPE ET PACK AERO</t>
  </si>
  <si>
    <t>Châssis tubulaire</t>
  </si>
  <si>
    <t>dessin filaire du chassis</t>
  </si>
  <si>
    <t>Equipements</t>
  </si>
  <si>
    <t>faciliter les chapes (tubes rectangles endroits clé ?)</t>
  </si>
  <si>
    <t>Paroi pare feu</t>
  </si>
  <si>
    <t>Fond plat</t>
  </si>
  <si>
    <t>Plaque anti intrusion</t>
  </si>
  <si>
    <t>Carrosserie</t>
  </si>
  <si>
    <t xml:space="preserve">conserver celle de vulcanix </t>
  </si>
  <si>
    <t>Apendices aéro</t>
  </si>
  <si>
    <t>à justifier car bcp de travail et pas forcément rentable</t>
  </si>
  <si>
    <t>BUDGET Heure/Homme S2: MOTORISATION INSTRUMENTEE</t>
  </si>
  <si>
    <t>Admission</t>
  </si>
  <si>
    <t>Echappement</t>
  </si>
  <si>
    <t>Modification de celui de vulcanix</t>
  </si>
  <si>
    <t>Moteur</t>
  </si>
  <si>
    <t>temps d'appro</t>
  </si>
  <si>
    <t>Système de lubrification</t>
  </si>
  <si>
    <t>Pas fait cette année</t>
  </si>
  <si>
    <t>Circuit de carburant</t>
  </si>
  <si>
    <t>Refroidissement</t>
  </si>
  <si>
    <t>Différentiel</t>
  </si>
  <si>
    <t>Arbres de transmission</t>
  </si>
  <si>
    <t>Autres éléments de transmission secondaire</t>
  </si>
  <si>
    <t>Mulet thermodynamique</t>
  </si>
  <si>
    <t>BUDGET heure/homme S4: SEISM</t>
  </si>
  <si>
    <t>Faisceau électrique</t>
  </si>
  <si>
    <t>Tableau de bord</t>
  </si>
  <si>
    <t>normalement fais par un 0A sinon ce sera pas long</t>
  </si>
  <si>
    <t>Volant équipé</t>
  </si>
  <si>
    <t>Très surement appro chez FormulaSeven</t>
  </si>
  <si>
    <t>Commande BV</t>
  </si>
  <si>
    <t>Télémétrie</t>
  </si>
  <si>
    <t>Interface télémétrie</t>
  </si>
  <si>
    <t>TOP Projet -- TOP Maquette</t>
  </si>
  <si>
    <t>TOP Maquette -- TOP Pré dim</t>
  </si>
  <si>
    <t>Essais</t>
  </si>
  <si>
    <t>h/h par département</t>
  </si>
  <si>
    <t>Temps disponible</t>
  </si>
  <si>
    <t>Temps Restant à répartir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</si>
</sst>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name val="Tahoma"/>
    </font>
    <font>
      <sz val="10"/>
      <name val="Tahoma"/>
    </font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3" fillId="5" borderId="4" xfId="0" applyFont="1" applyFill="1" applyBorder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5" fillId="4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5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3" fillId="6" borderId="2" xfId="0" applyFont="1" applyFill="1" applyBorder="1"/>
    <xf numFmtId="0" fontId="5" fillId="4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Budget Heure/Homme 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42-424E-A979-048FE97601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42-424E-A979-048FE97601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42-424E-A979-048FE97601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42-424E-A979-048FE97601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42-424E-A979-048FE976016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GLOBAL!$A$2:$A$6</c:f>
              <c:strCache>
                <c:ptCount val="5"/>
                <c:pt idx="0">
                  <c:v>S1 LASMECA</c:v>
                </c:pt>
                <c:pt idx="1">
                  <c:v>S2 MOTORISATION INSTRUMENTEE</c:v>
                </c:pt>
                <c:pt idx="2">
                  <c:v>S3 CHASSIS EQUIPEE ET PACK AERO</c:v>
                </c:pt>
                <c:pt idx="3">
                  <c:v>S4 SEISM</c:v>
                </c:pt>
                <c:pt idx="4">
                  <c:v>AUTRE</c:v>
                </c:pt>
              </c:strCache>
            </c:strRef>
          </c:cat>
          <c:val>
            <c:numRef>
              <c:f>GLOBAL!$B$2:$B$6</c:f>
              <c:numCache>
                <c:formatCode>General</c:formatCode>
                <c:ptCount val="5"/>
                <c:pt idx="0">
                  <c:v>240</c:v>
                </c:pt>
                <c:pt idx="1">
                  <c:v>186</c:v>
                </c:pt>
                <c:pt idx="2">
                  <c:v>276</c:v>
                </c:pt>
                <c:pt idx="3">
                  <c:v>88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42-424E-A979-048FE97601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fr-FR"/>
              <a:t>Budget Heure/Homme S1: LASMECA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1DB4-483E-AC30-8C853808E953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1DB4-483E-AC30-8C853808E95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1DB4-483E-AC30-8C853808E953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1DB4-483E-AC30-8C853808E953}"/>
              </c:ext>
            </c:extLst>
          </c:dPt>
          <c:dPt>
            <c:idx val="4"/>
            <c:bubble3D val="0"/>
            <c:spPr>
              <a:solidFill>
                <a:srgbClr val="B7B7B7"/>
              </a:solidFill>
            </c:spPr>
            <c:extLst>
              <c:ext xmlns:c16="http://schemas.microsoft.com/office/drawing/2014/chart" uri="{C3380CC4-5D6E-409C-BE32-E72D297353CC}">
                <c16:uniqueId val="{00000009-1DB4-483E-AC30-8C853808E953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1DB4-483E-AC30-8C853808E953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1DB4-483E-AC30-8C853808E953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1DB4-483E-AC30-8C853808E953}"/>
              </c:ext>
            </c:extLst>
          </c:dPt>
          <c:cat>
            <c:strRef>
              <c:f>LASMECA!$A$2:$A$9</c:f>
              <c:strCache>
                <c:ptCount val="8"/>
                <c:pt idx="0">
                  <c:v>Amortisseurs</c:v>
                </c:pt>
                <c:pt idx="1">
                  <c:v>Barre anti roulis</c:v>
                </c:pt>
                <c:pt idx="2">
                  <c:v>Triangles</c:v>
                </c:pt>
                <c:pt idx="3">
                  <c:v>Système de freinage</c:v>
                </c:pt>
                <c:pt idx="4">
                  <c:v>Roue équipée</c:v>
                </c:pt>
                <c:pt idx="5">
                  <c:v>Pneus</c:v>
                </c:pt>
                <c:pt idx="6">
                  <c:v>Jantes</c:v>
                </c:pt>
                <c:pt idx="7">
                  <c:v>Direction</c:v>
                </c:pt>
              </c:strCache>
            </c:strRef>
          </c:cat>
          <c:val>
            <c:numRef>
              <c:f>LASMECA!$B$2:$B$9</c:f>
              <c:numCache>
                <c:formatCode>General</c:formatCode>
                <c:ptCount val="8"/>
                <c:pt idx="0">
                  <c:v>32</c:v>
                </c:pt>
                <c:pt idx="1">
                  <c:v>32</c:v>
                </c:pt>
                <c:pt idx="2">
                  <c:v>40</c:v>
                </c:pt>
                <c:pt idx="3">
                  <c:v>16</c:v>
                </c:pt>
                <c:pt idx="4">
                  <c:v>64</c:v>
                </c:pt>
                <c:pt idx="5">
                  <c:v>16</c:v>
                </c:pt>
                <c:pt idx="6">
                  <c:v>8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B4-483E-AC30-8C853808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1600">
              <a:solidFill>
                <a:srgbClr val="000000"/>
              </a:solidFill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Budget massique S3: CHASSIS EQUIPE ET PACK AERO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E6-433C-B570-839CE8889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E6-433C-B570-839CE88891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E6-433C-B570-839CE88891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E6-433C-B570-839CE88891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FE6-433C-B570-839CE88891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FE6-433C-B570-839CE88891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FE6-433C-B570-839CE88891B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'CHASSIS EQUIPE ET AERO'!$A$2:$A$8</c:f>
              <c:strCache>
                <c:ptCount val="7"/>
                <c:pt idx="0">
                  <c:v>Châssis tubulaire</c:v>
                </c:pt>
                <c:pt idx="1">
                  <c:v>Equipements</c:v>
                </c:pt>
                <c:pt idx="2">
                  <c:v>Paroi pare feu</c:v>
                </c:pt>
                <c:pt idx="3">
                  <c:v>Fond plat</c:v>
                </c:pt>
                <c:pt idx="4">
                  <c:v>Plaque anti intrusion</c:v>
                </c:pt>
                <c:pt idx="5">
                  <c:v>Carrosserie</c:v>
                </c:pt>
                <c:pt idx="6">
                  <c:v>Apendices aéro</c:v>
                </c:pt>
              </c:strCache>
            </c:strRef>
          </c:cat>
          <c:val>
            <c:numRef>
              <c:f>'CHASSIS EQUIPE ET AERO'!$B$2:$B$8</c:f>
              <c:numCache>
                <c:formatCode>General</c:formatCode>
                <c:ptCount val="7"/>
                <c:pt idx="0">
                  <c:v>72</c:v>
                </c:pt>
                <c:pt idx="1">
                  <c:v>48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24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FE6-433C-B570-839CE88891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Budget massique S2: MOTORISATION INSTRUMENTEE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69-495F-99FD-1BF0DE3641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69-495F-99FD-1BF0DE3641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69-495F-99FD-1BF0DE3641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69-495F-99FD-1BF0DE3641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969-495F-99FD-1BF0DE3641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969-495F-99FD-1BF0DE3641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969-495F-99FD-1BF0DE3641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969-495F-99FD-1BF0DE3641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969-495F-99FD-1BF0DE3641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969-495F-99FD-1BF0DE3641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'MOTORISATION INSTRUMENTEE'!$A$2:$A$11</c:f>
              <c:strCache>
                <c:ptCount val="10"/>
                <c:pt idx="0">
                  <c:v>Admission</c:v>
                </c:pt>
                <c:pt idx="1">
                  <c:v>Echappement</c:v>
                </c:pt>
                <c:pt idx="2">
                  <c:v>Moteur</c:v>
                </c:pt>
                <c:pt idx="3">
                  <c:v>Système de lubrification</c:v>
                </c:pt>
                <c:pt idx="4">
                  <c:v>Circuit de carburant</c:v>
                </c:pt>
                <c:pt idx="5">
                  <c:v>Refroidissement</c:v>
                </c:pt>
                <c:pt idx="6">
                  <c:v>Différentiel</c:v>
                </c:pt>
                <c:pt idx="7">
                  <c:v>Arbres de transmission</c:v>
                </c:pt>
                <c:pt idx="8">
                  <c:v>Autres éléments de transmission secondaire</c:v>
                </c:pt>
                <c:pt idx="9">
                  <c:v>Mulet thermodynamique</c:v>
                </c:pt>
              </c:strCache>
            </c:strRef>
          </c:cat>
          <c:val>
            <c:numRef>
              <c:f>'MOTORISATION INSTRUMENTEE'!$B$2:$B$11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30</c:v>
                </c:pt>
                <c:pt idx="3">
                  <c:v>0</c:v>
                </c:pt>
                <c:pt idx="4">
                  <c:v>24</c:v>
                </c:pt>
                <c:pt idx="5">
                  <c:v>24</c:v>
                </c:pt>
                <c:pt idx="6">
                  <c:v>36</c:v>
                </c:pt>
                <c:pt idx="7">
                  <c:v>6</c:v>
                </c:pt>
                <c:pt idx="8">
                  <c:v>12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969-495F-99FD-1BF0DE3641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Budget Heure/Homme S4: SEISM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8C-44DE-B705-054D0E0441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8C-44DE-B705-054D0E0441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8C-44DE-B705-054D0E0441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8C-44DE-B705-054D0E0441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08C-44DE-B705-054D0E0441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08C-44DE-B705-054D0E0441C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SEISM!$A$2:$A$7</c:f>
              <c:strCache>
                <c:ptCount val="6"/>
                <c:pt idx="0">
                  <c:v>Faisceau électrique</c:v>
                </c:pt>
                <c:pt idx="1">
                  <c:v>Tableau de bord</c:v>
                </c:pt>
                <c:pt idx="2">
                  <c:v>Volant équipé</c:v>
                </c:pt>
                <c:pt idx="3">
                  <c:v>Commande BV</c:v>
                </c:pt>
                <c:pt idx="4">
                  <c:v>Télémétrie</c:v>
                </c:pt>
                <c:pt idx="5">
                  <c:v>Interface télémétrie</c:v>
                </c:pt>
              </c:strCache>
            </c:strRef>
          </c:cat>
          <c:val>
            <c:numRef>
              <c:f>SEISM!$B$2:$B$7</c:f>
              <c:numCache>
                <c:formatCode>General</c:formatCode>
                <c:ptCount val="6"/>
                <c:pt idx="0">
                  <c:v>32</c:v>
                </c:pt>
                <c:pt idx="1">
                  <c:v>8</c:v>
                </c:pt>
                <c:pt idx="2">
                  <c:v>0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8C-44DE-B705-054D0E0441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16</xdr:row>
      <xdr:rowOff>57150</xdr:rowOff>
    </xdr:from>
    <xdr:ext cx="5111749" cy="4273550"/>
    <xdr:graphicFrame macro="">
      <xdr:nvGraphicFramePr>
        <xdr:cNvPr id="2" name="Chart 2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19</xdr:row>
      <xdr:rowOff>6350</xdr:rowOff>
    </xdr:from>
    <xdr:ext cx="4356100" cy="284480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34924</xdr:rowOff>
    </xdr:from>
    <xdr:ext cx="5892800" cy="5013326"/>
    <xdr:graphicFrame macro="">
      <xdr:nvGraphicFramePr>
        <xdr:cNvPr id="3" name="Chart 3" title="Graphiqu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18</xdr:row>
      <xdr:rowOff>190500</xdr:rowOff>
    </xdr:from>
    <xdr:ext cx="6172199" cy="4286250"/>
    <xdr:graphicFrame macro="">
      <xdr:nvGraphicFramePr>
        <xdr:cNvPr id="4" name="Chart 4" title="Graphiqu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136525</xdr:colOff>
      <xdr:row>15</xdr:row>
      <xdr:rowOff>57150</xdr:rowOff>
    </xdr:from>
    <xdr:ext cx="5946775" cy="4286250"/>
    <xdr:graphicFrame macro="">
      <xdr:nvGraphicFramePr>
        <xdr:cNvPr id="5" name="Chart 5" title="Graphiqu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1"/>
  <sheetViews>
    <sheetView tabSelected="1" view="pageLayout" zoomScaleNormal="100" workbookViewId="0">
      <selection activeCell="C31" sqref="C31"/>
    </sheetView>
  </sheetViews>
  <sheetFormatPr baseColWidth="10" defaultColWidth="14.453125" defaultRowHeight="15.75" customHeight="1" x14ac:dyDescent="0.25"/>
  <cols>
    <col min="1" max="1" width="33.36328125" bestFit="1" customWidth="1"/>
    <col min="3" max="3" width="8.36328125" bestFit="1" customWidth="1"/>
    <col min="4" max="4" width="17.81640625" bestFit="1" customWidth="1"/>
  </cols>
  <sheetData>
    <row r="1" spans="1:9" ht="37.5" x14ac:dyDescent="0.25">
      <c r="A1" s="1"/>
      <c r="B1" s="2" t="s">
        <v>0</v>
      </c>
      <c r="C1" s="2" t="s">
        <v>1</v>
      </c>
      <c r="D1" s="3"/>
      <c r="E1" s="3"/>
      <c r="H1" s="3"/>
      <c r="I1" s="3"/>
    </row>
    <row r="2" spans="1:9" ht="15.75" customHeight="1" x14ac:dyDescent="0.25">
      <c r="A2" s="5" t="s">
        <v>3</v>
      </c>
      <c r="B2" s="6"/>
      <c r="C2" s="7"/>
      <c r="D2" s="3"/>
      <c r="E2" s="3"/>
      <c r="H2" s="3"/>
      <c r="I2" s="3"/>
    </row>
    <row r="3" spans="1:9" ht="15.75" customHeight="1" x14ac:dyDescent="0.25">
      <c r="A3" s="10" t="s">
        <v>83</v>
      </c>
      <c r="B3" s="11">
        <v>3</v>
      </c>
      <c r="C3" s="11">
        <f>B3*$B$20*B$31</f>
        <v>342</v>
      </c>
      <c r="D3" s="12"/>
      <c r="E3" s="12"/>
      <c r="H3" s="12"/>
      <c r="I3" s="12"/>
    </row>
    <row r="4" spans="1:9" ht="15.75" customHeight="1" x14ac:dyDescent="0.25">
      <c r="A4" s="10" t="s">
        <v>84</v>
      </c>
      <c r="B4" s="11">
        <v>3</v>
      </c>
      <c r="C4" s="11">
        <f>B4*$B$20*B$31</f>
        <v>342</v>
      </c>
      <c r="D4" s="12"/>
      <c r="E4" s="12"/>
      <c r="H4" s="12"/>
      <c r="I4" s="12"/>
    </row>
    <row r="5" spans="1:9" ht="15.75" customHeight="1" x14ac:dyDescent="0.25">
      <c r="A5" s="10" t="s">
        <v>4</v>
      </c>
      <c r="B5" s="4">
        <v>3</v>
      </c>
      <c r="C5" s="11">
        <f>B5*$B$20*B$31</f>
        <v>342</v>
      </c>
      <c r="D5" s="3"/>
      <c r="E5" s="3"/>
      <c r="H5" s="3"/>
      <c r="I5" s="3"/>
    </row>
    <row r="6" spans="1:9" ht="15.75" customHeight="1" x14ac:dyDescent="0.25">
      <c r="A6" s="10" t="s">
        <v>6</v>
      </c>
      <c r="B6" s="4">
        <v>9</v>
      </c>
      <c r="C6" s="11">
        <f>B6*$B$20*B$31</f>
        <v>1026</v>
      </c>
      <c r="D6" s="3"/>
      <c r="E6" s="3"/>
      <c r="H6" s="3"/>
      <c r="I6" s="3"/>
    </row>
    <row r="7" spans="1:9" ht="15.75" customHeight="1" x14ac:dyDescent="0.25">
      <c r="A7" s="10" t="s">
        <v>9</v>
      </c>
      <c r="B7" s="4">
        <v>3</v>
      </c>
      <c r="C7" s="11">
        <f>B7*$B$20*B$31</f>
        <v>342</v>
      </c>
      <c r="D7" s="3"/>
      <c r="E7" s="3"/>
      <c r="H7" s="3"/>
      <c r="I7" s="3"/>
    </row>
    <row r="8" spans="1:9" ht="15.75" customHeight="1" x14ac:dyDescent="0.25">
      <c r="A8" s="10" t="s">
        <v>11</v>
      </c>
      <c r="B8" s="4">
        <v>1</v>
      </c>
      <c r="C8" s="11">
        <f>B8*$B$20*B$31</f>
        <v>114</v>
      </c>
      <c r="D8" s="3"/>
      <c r="E8" s="3"/>
      <c r="H8" s="3"/>
      <c r="I8" s="3"/>
    </row>
    <row r="9" spans="1:9" ht="15.75" customHeight="1" x14ac:dyDescent="0.25">
      <c r="A9" s="10" t="s">
        <v>13</v>
      </c>
      <c r="B9" s="4">
        <v>5</v>
      </c>
      <c r="C9" s="11">
        <f>B9*$B$20*B$31</f>
        <v>570</v>
      </c>
      <c r="D9" s="3"/>
      <c r="E9" s="3"/>
      <c r="H9" s="3"/>
      <c r="I9" s="3"/>
    </row>
    <row r="10" spans="1:9" ht="15.75" customHeight="1" x14ac:dyDescent="0.25">
      <c r="A10" s="5" t="s">
        <v>15</v>
      </c>
      <c r="B10" s="7"/>
      <c r="C10" s="7">
        <f>SUM(C7:C9)</f>
        <v>1026</v>
      </c>
      <c r="D10" s="12"/>
      <c r="E10" s="3"/>
      <c r="H10" s="3"/>
      <c r="I10" s="3"/>
    </row>
    <row r="11" spans="1:9" ht="15.75" customHeight="1" x14ac:dyDescent="0.25">
      <c r="A11" s="13" t="s">
        <v>17</v>
      </c>
      <c r="B11" s="14">
        <v>9</v>
      </c>
      <c r="C11" s="11">
        <f>B11*$B$20*B$31</f>
        <v>1026</v>
      </c>
      <c r="D11" s="3"/>
      <c r="E11" s="3"/>
      <c r="H11" s="3"/>
      <c r="I11" s="3"/>
    </row>
    <row r="12" spans="1:9" ht="15.75" customHeight="1" x14ac:dyDescent="0.25">
      <c r="A12" s="13" t="s">
        <v>19</v>
      </c>
      <c r="B12" s="14">
        <v>6</v>
      </c>
      <c r="C12" s="11">
        <f>B12*$B$20*B$31</f>
        <v>684</v>
      </c>
      <c r="D12" s="3"/>
      <c r="E12" s="3"/>
      <c r="H12" s="3"/>
      <c r="I12" s="3"/>
    </row>
    <row r="13" spans="1:9" ht="15.75" customHeight="1" x14ac:dyDescent="0.25">
      <c r="A13" s="13" t="s">
        <v>21</v>
      </c>
      <c r="B13" s="14">
        <v>2</v>
      </c>
      <c r="C13" s="11">
        <f>B13*$B$20*B$31</f>
        <v>228</v>
      </c>
      <c r="D13" s="3"/>
      <c r="E13" s="3"/>
      <c r="F13" s="3"/>
      <c r="G13" s="3"/>
      <c r="H13" s="3"/>
      <c r="I13" s="3"/>
    </row>
    <row r="14" spans="1:9" ht="15.75" customHeight="1" x14ac:dyDescent="0.25">
      <c r="A14" s="13" t="s">
        <v>85</v>
      </c>
      <c r="B14" s="17">
        <v>8</v>
      </c>
      <c r="C14" s="11">
        <f>B14*$B$20*B$31</f>
        <v>912</v>
      </c>
      <c r="D14" s="12"/>
      <c r="E14" s="12"/>
      <c r="F14" s="12"/>
      <c r="G14" s="12"/>
      <c r="H14" s="12"/>
      <c r="I14" s="12"/>
    </row>
    <row r="15" spans="1:9" ht="15.75" customHeight="1" x14ac:dyDescent="0.25">
      <c r="A15" s="16" t="s">
        <v>20</v>
      </c>
      <c r="B15" s="17">
        <f>SUM(B2:B14)</f>
        <v>52</v>
      </c>
      <c r="C15" s="11">
        <f>SUM(C2:C14)</f>
        <v>6954</v>
      </c>
      <c r="D15" s="3"/>
      <c r="E15" s="3"/>
      <c r="F15" s="3"/>
      <c r="G15" s="3"/>
      <c r="H15" s="3"/>
      <c r="I15" s="3"/>
    </row>
    <row r="16" spans="1:9" ht="15.75" customHeight="1" x14ac:dyDescent="0.25">
      <c r="C16" s="9"/>
      <c r="D16" s="3"/>
      <c r="E16" s="3"/>
      <c r="F16" s="3"/>
      <c r="G16" s="3"/>
      <c r="H16" s="3"/>
      <c r="I16" s="3"/>
    </row>
    <row r="17" spans="1:9" ht="15.75" customHeight="1" x14ac:dyDescent="0.25">
      <c r="A17" s="18" t="s">
        <v>22</v>
      </c>
      <c r="C17" s="9">
        <f>C15/4</f>
        <v>1738.5</v>
      </c>
      <c r="D17" s="12" t="s">
        <v>86</v>
      </c>
      <c r="E17" s="3"/>
      <c r="F17" s="3"/>
      <c r="G17" s="3"/>
      <c r="H17" s="3"/>
      <c r="I17" s="3"/>
    </row>
    <row r="18" spans="1:9" ht="15.75" customHeight="1" x14ac:dyDescent="0.25">
      <c r="C18" s="9"/>
      <c r="D18" s="3"/>
      <c r="E18" s="3"/>
      <c r="F18" s="3"/>
      <c r="G18" s="3"/>
      <c r="H18" s="3"/>
      <c r="I18" s="3"/>
    </row>
    <row r="19" spans="1:9" ht="15.75" customHeight="1" x14ac:dyDescent="0.25">
      <c r="C19" s="9"/>
      <c r="D19" s="3"/>
      <c r="E19" s="3"/>
      <c r="F19" s="3"/>
      <c r="G19" s="3"/>
      <c r="H19" s="3"/>
      <c r="I19" s="3"/>
    </row>
    <row r="20" spans="1:9" ht="15.75" customHeight="1" x14ac:dyDescent="0.25">
      <c r="A20" s="4" t="s">
        <v>2</v>
      </c>
      <c r="B20" s="4">
        <v>6</v>
      </c>
      <c r="C20" s="9"/>
      <c r="D20" s="3"/>
      <c r="E20" s="3"/>
      <c r="F20" s="3"/>
      <c r="G20" s="3"/>
      <c r="H20" s="3"/>
      <c r="I20" s="3"/>
    </row>
    <row r="21" spans="1:9" ht="15.75" customHeight="1" x14ac:dyDescent="0.25">
      <c r="A21" s="8"/>
      <c r="B21" s="9"/>
      <c r="C21" s="9"/>
      <c r="D21" s="3"/>
      <c r="E21" s="3"/>
      <c r="F21" s="3"/>
      <c r="G21" s="3"/>
      <c r="H21" s="3"/>
      <c r="I21" s="3"/>
    </row>
    <row r="22" spans="1:9" ht="15.75" customHeight="1" x14ac:dyDescent="0.25">
      <c r="A22" s="9"/>
      <c r="B22" s="9"/>
      <c r="C22" s="9"/>
      <c r="D22" s="3"/>
      <c r="E22" s="3"/>
      <c r="F22" s="3"/>
      <c r="G22" s="3"/>
      <c r="H22" s="3"/>
      <c r="I22" s="3"/>
    </row>
    <row r="23" spans="1:9" ht="15.75" customHeight="1" x14ac:dyDescent="0.25">
      <c r="A23" s="9"/>
      <c r="B23" s="9"/>
      <c r="C23" s="9"/>
      <c r="D23" s="3"/>
      <c r="E23" s="3"/>
      <c r="F23" s="3"/>
      <c r="G23" s="3"/>
      <c r="H23" s="3"/>
      <c r="I23" s="3"/>
    </row>
    <row r="24" spans="1:9" ht="15.75" customHeight="1" x14ac:dyDescent="0.25">
      <c r="A24" s="33" t="s">
        <v>5</v>
      </c>
      <c r="B24" s="34"/>
      <c r="C24" s="9"/>
      <c r="D24" s="3"/>
      <c r="E24" s="3"/>
      <c r="F24" s="3"/>
      <c r="G24" s="3"/>
      <c r="H24" s="3"/>
      <c r="I24" s="3"/>
    </row>
    <row r="25" spans="1:9" ht="15.75" customHeight="1" x14ac:dyDescent="0.25">
      <c r="A25" s="10" t="s">
        <v>7</v>
      </c>
      <c r="B25" s="10" t="s">
        <v>8</v>
      </c>
      <c r="C25" s="9"/>
      <c r="D25" s="3"/>
      <c r="E25" s="3"/>
      <c r="F25" s="3"/>
      <c r="G25" s="3"/>
      <c r="H25" s="3"/>
      <c r="I25" s="3"/>
    </row>
    <row r="26" spans="1:9" ht="15.75" customHeight="1" x14ac:dyDescent="0.25">
      <c r="A26" s="4" t="s">
        <v>10</v>
      </c>
      <c r="B26" s="4">
        <v>6</v>
      </c>
      <c r="C26" s="19"/>
      <c r="D26" s="19"/>
      <c r="E26" s="19"/>
      <c r="F26" s="19"/>
      <c r="G26" s="19"/>
      <c r="H26" s="19"/>
      <c r="I26" s="19"/>
    </row>
    <row r="27" spans="1:9" ht="15.75" customHeight="1" x14ac:dyDescent="0.25">
      <c r="A27" s="4" t="s">
        <v>12</v>
      </c>
      <c r="B27" s="4">
        <v>4</v>
      </c>
      <c r="C27" s="19"/>
      <c r="D27" s="19"/>
      <c r="E27" s="19"/>
      <c r="F27" s="19"/>
      <c r="G27" s="19"/>
      <c r="H27" s="19"/>
      <c r="I27" s="19"/>
    </row>
    <row r="28" spans="1:9" ht="15.75" customHeight="1" x14ac:dyDescent="0.25">
      <c r="A28" s="4" t="s">
        <v>14</v>
      </c>
      <c r="B28" s="4">
        <v>5</v>
      </c>
      <c r="C28" s="19"/>
      <c r="D28" s="19"/>
      <c r="E28" s="19"/>
      <c r="F28" s="19"/>
      <c r="G28" s="19"/>
      <c r="H28" s="19"/>
      <c r="I28" s="19"/>
    </row>
    <row r="29" spans="1:9" ht="15.75" customHeight="1" x14ac:dyDescent="0.25">
      <c r="A29" s="4" t="s">
        <v>16</v>
      </c>
      <c r="B29" s="4">
        <v>3</v>
      </c>
    </row>
    <row r="30" spans="1:9" ht="15.75" customHeight="1" x14ac:dyDescent="0.25">
      <c r="A30" s="4" t="s">
        <v>18</v>
      </c>
      <c r="B30" s="4">
        <v>1</v>
      </c>
    </row>
    <row r="31" spans="1:9" ht="15.75" customHeight="1" x14ac:dyDescent="0.25">
      <c r="A31" s="15" t="s">
        <v>20</v>
      </c>
      <c r="B31" s="11">
        <f>SUM(B26:B30)</f>
        <v>19</v>
      </c>
    </row>
  </sheetData>
  <mergeCells count="1">
    <mergeCell ref="A24:B24"/>
  </mergeCells>
  <pageMargins left="0.7" right="0.7" top="0.75" bottom="0.75" header="0.3" footer="0.3"/>
  <pageSetup paperSize="9" orientation="portrait" r:id="rId1"/>
  <headerFooter>
    <oddFooter>&amp;Lpar NGO&amp;CVersion 1.0&amp;ROptimus Saison 2019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2"/>
  <sheetViews>
    <sheetView view="pageLayout" topLeftCell="A13" zoomScaleNormal="100" workbookViewId="0">
      <selection activeCell="D12" sqref="D12"/>
    </sheetView>
  </sheetViews>
  <sheetFormatPr baseColWidth="10" defaultColWidth="14.453125" defaultRowHeight="15.75" customHeight="1" x14ac:dyDescent="0.25"/>
  <cols>
    <col min="1" max="1" width="36" customWidth="1"/>
  </cols>
  <sheetData>
    <row r="1" spans="1:26" ht="15.75" customHeight="1" x14ac:dyDescent="0.25">
      <c r="A1" s="35" t="s">
        <v>24</v>
      </c>
      <c r="B1" s="34"/>
      <c r="C1" s="20" t="s">
        <v>25</v>
      </c>
      <c r="D1" s="20" t="s">
        <v>26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25">
      <c r="A2" s="22" t="s">
        <v>28</v>
      </c>
      <c r="B2" s="23">
        <f>LASMECA!B11</f>
        <v>240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.75" customHeight="1" x14ac:dyDescent="0.25">
      <c r="A3" s="22" t="s">
        <v>29</v>
      </c>
      <c r="B3" s="24">
        <f>'MOTORISATION INSTRUMENTEE'!B13</f>
        <v>186</v>
      </c>
      <c r="C3" s="20"/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.75" customHeight="1" x14ac:dyDescent="0.25">
      <c r="A4" s="22" t="s">
        <v>31</v>
      </c>
      <c r="B4" s="24">
        <f>'CHASSIS EQUIPE ET AERO'!B10</f>
        <v>276</v>
      </c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.75" customHeight="1" x14ac:dyDescent="0.25">
      <c r="A5" s="22" t="s">
        <v>34</v>
      </c>
      <c r="B5" s="24">
        <f>SEISM!B9</f>
        <v>88</v>
      </c>
      <c r="C5" s="20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.75" customHeight="1" x14ac:dyDescent="0.25">
      <c r="A6" s="22" t="s">
        <v>37</v>
      </c>
      <c r="B6" s="24">
        <v>9</v>
      </c>
      <c r="C6" s="20"/>
      <c r="D6" s="20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.75" customHeight="1" x14ac:dyDescent="0.25">
      <c r="A7" s="36"/>
      <c r="B7" s="34"/>
      <c r="C7" s="20"/>
      <c r="D7" s="20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.75" customHeight="1" x14ac:dyDescent="0.25">
      <c r="A8" s="25" t="s">
        <v>43</v>
      </c>
      <c r="B8" s="26">
        <f>SUM(B2:B6)</f>
        <v>799</v>
      </c>
      <c r="C8" s="20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.75" customHeight="1" x14ac:dyDescent="0.25">
      <c r="A9" s="21" t="s">
        <v>87</v>
      </c>
      <c r="B9" s="21">
        <f>'TEMPS INTER-TOP'!C15</f>
        <v>6954</v>
      </c>
      <c r="C9" s="20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.75" customHeight="1" x14ac:dyDescent="0.25">
      <c r="A10" s="4" t="s">
        <v>88</v>
      </c>
      <c r="B10" s="4">
        <f>B9-B8</f>
        <v>6155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.75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.7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.7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.7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5">
      <c r="A18" s="20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5">
      <c r="A19" s="20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2.5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2.5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2.5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2.5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5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5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5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5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5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5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5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5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5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5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5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5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5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5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5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5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5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5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5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5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5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5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5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5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5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5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5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5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5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5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5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5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5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5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5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5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5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5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5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5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5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5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5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5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5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5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5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5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5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5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5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5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5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5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5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5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5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5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5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5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5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5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5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5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5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5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5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5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5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5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5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5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5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5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5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5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5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5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5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5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5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5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5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5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5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5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5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5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5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5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5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5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5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5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5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5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5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5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5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5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5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5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5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5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5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5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5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5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5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5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5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5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5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5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5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5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5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5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5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5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5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5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5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5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5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5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5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5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5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5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5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5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5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5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5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5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5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5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5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5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5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5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5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5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5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5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5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5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5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5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5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5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5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5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5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5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5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5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5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5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5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5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5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5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5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5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5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5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5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5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5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5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5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5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5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5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5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5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5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5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5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5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5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5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5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5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5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5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5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5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5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5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5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5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5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5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5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5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5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5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5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5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5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5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5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5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5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5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5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5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5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5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5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5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5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5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5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5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5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5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5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5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5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5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5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5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5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5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5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5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5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5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5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5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5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5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5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5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5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5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5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5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5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5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5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5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5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5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5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5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5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5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5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5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5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5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5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5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5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5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5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5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5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5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5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5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5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5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5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5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5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5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5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5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5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5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5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5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5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5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5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5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5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5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5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5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5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5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5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5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5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5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5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5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5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5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5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5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5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5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5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5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5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5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5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5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5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5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5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5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5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5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5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5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5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5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5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5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5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5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5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5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5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5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5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5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5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5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5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5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5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5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5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5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5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5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5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5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5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5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5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5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5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5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5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5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5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5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5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5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5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5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5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5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5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5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5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5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5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5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5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5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5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5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5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5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5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5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5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5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5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5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5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5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5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5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5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5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5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5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5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5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5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5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5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5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5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5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5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5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5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5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5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5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5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5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5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5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5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5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5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5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5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5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5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5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5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5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5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5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5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5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5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5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5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5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5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5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5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5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5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5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5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5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5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5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5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5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5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5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5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5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5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5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5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5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5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5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5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5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5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5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5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5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5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5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5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5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5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5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5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5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5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5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5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5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5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5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5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5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5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5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5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5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5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5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5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5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5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5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5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5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5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5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5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5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5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5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5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5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5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5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5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5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5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5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5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5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5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5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5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5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5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5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5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5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5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5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5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5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5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5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5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5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5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5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5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5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5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5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5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5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5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5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5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5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5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5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5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5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5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5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5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5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5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5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5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5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5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5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5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5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5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5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5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5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5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5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5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5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5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5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5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5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5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5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5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5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5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5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5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5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5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5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5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5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5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5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5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5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5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5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5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5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5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5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5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5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5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5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5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5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5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5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5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5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5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5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5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5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5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5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5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5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5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5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5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5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5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5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5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5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5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5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5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5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5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5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5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5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5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5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5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5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5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5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5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5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5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5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5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5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5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5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5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5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5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5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5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5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5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5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5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5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5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5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5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5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5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5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5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5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5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5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5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5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5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5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5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5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5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5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5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5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5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5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5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5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5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5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5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5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5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5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5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5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5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5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5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5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5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5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5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5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5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5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5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5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5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5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5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5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5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5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5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5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5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5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5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5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5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5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5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5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5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5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5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5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5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5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5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5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5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5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5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5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5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5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5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5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5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5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5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5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5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5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5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5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5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5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5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5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5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5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5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5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5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5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5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5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5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5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5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5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5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5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5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5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5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5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5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5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5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5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5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5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5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5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5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</sheetData>
  <mergeCells count="2">
    <mergeCell ref="A1:B1"/>
    <mergeCell ref="A7:B7"/>
  </mergeCells>
  <pageMargins left="0.7" right="0.7" top="0.75" bottom="0.75" header="0.3" footer="0.3"/>
  <pageSetup paperSize="9" orientation="portrait" r:id="rId1"/>
  <headerFooter>
    <oddFooter>&amp;Lpar NGO&amp;CVersion 1.0&amp;ROptimus Saison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3"/>
  <sheetViews>
    <sheetView view="pageLayout" topLeftCell="A19" zoomScaleNormal="100" workbookViewId="0">
      <selection activeCell="D12" sqref="D12"/>
    </sheetView>
  </sheetViews>
  <sheetFormatPr baseColWidth="10" defaultColWidth="14.453125" defaultRowHeight="15.75" customHeight="1" x14ac:dyDescent="0.25"/>
  <cols>
    <col min="1" max="1" width="33.08984375" style="45" customWidth="1"/>
    <col min="2" max="2" width="6.26953125" style="45" customWidth="1"/>
    <col min="3" max="3" width="10" style="45" bestFit="1" customWidth="1"/>
    <col min="4" max="4" width="34.54296875" style="45" customWidth="1"/>
    <col min="5" max="16384" width="14.453125" style="45"/>
  </cols>
  <sheetData>
    <row r="1" spans="1:4" ht="15.75" customHeight="1" x14ac:dyDescent="0.25">
      <c r="A1" s="42" t="s">
        <v>23</v>
      </c>
      <c r="B1" s="43"/>
      <c r="C1" s="44" t="s">
        <v>25</v>
      </c>
      <c r="D1" s="44" t="s">
        <v>26</v>
      </c>
    </row>
    <row r="2" spans="1:4" ht="12.5" x14ac:dyDescent="0.25">
      <c r="A2" s="46" t="s">
        <v>27</v>
      </c>
      <c r="B2" s="47">
        <f t="shared" ref="B2:B9" si="0">C2*B$13</f>
        <v>32</v>
      </c>
      <c r="C2" s="44">
        <v>4</v>
      </c>
      <c r="D2" s="44"/>
    </row>
    <row r="3" spans="1:4" ht="25" x14ac:dyDescent="0.25">
      <c r="A3" s="46" t="s">
        <v>30</v>
      </c>
      <c r="B3" s="47">
        <f t="shared" si="0"/>
        <v>32</v>
      </c>
      <c r="C3" s="44">
        <v>4</v>
      </c>
      <c r="D3" s="44" t="s">
        <v>32</v>
      </c>
    </row>
    <row r="4" spans="1:4" ht="12.5" x14ac:dyDescent="0.25">
      <c r="A4" s="46" t="s">
        <v>33</v>
      </c>
      <c r="B4" s="47">
        <f t="shared" si="0"/>
        <v>40</v>
      </c>
      <c r="C4" s="44">
        <f>3+2</f>
        <v>5</v>
      </c>
      <c r="D4" s="44" t="s">
        <v>35</v>
      </c>
    </row>
    <row r="5" spans="1:4" ht="12.5" x14ac:dyDescent="0.25">
      <c r="A5" s="46" t="s">
        <v>36</v>
      </c>
      <c r="B5" s="47">
        <f t="shared" si="0"/>
        <v>16</v>
      </c>
      <c r="C5" s="44">
        <v>2</v>
      </c>
      <c r="D5" s="44" t="s">
        <v>38</v>
      </c>
    </row>
    <row r="6" spans="1:4" ht="25" x14ac:dyDescent="0.25">
      <c r="A6" s="46" t="s">
        <v>39</v>
      </c>
      <c r="B6" s="47">
        <f t="shared" si="0"/>
        <v>64</v>
      </c>
      <c r="C6" s="44">
        <v>8</v>
      </c>
      <c r="D6" s="44" t="s">
        <v>40</v>
      </c>
    </row>
    <row r="7" spans="1:4" ht="15.75" customHeight="1" x14ac:dyDescent="0.25">
      <c r="A7" s="46" t="s">
        <v>41</v>
      </c>
      <c r="B7" s="47">
        <f t="shared" si="0"/>
        <v>16</v>
      </c>
      <c r="C7" s="44">
        <v>2</v>
      </c>
      <c r="D7" s="44" t="s">
        <v>42</v>
      </c>
    </row>
    <row r="8" spans="1:4" ht="12.5" x14ac:dyDescent="0.25">
      <c r="A8" s="46" t="s">
        <v>44</v>
      </c>
      <c r="B8" s="47">
        <f t="shared" si="0"/>
        <v>8</v>
      </c>
      <c r="C8" s="44">
        <v>1</v>
      </c>
      <c r="D8" s="44" t="s">
        <v>45</v>
      </c>
    </row>
    <row r="9" spans="1:4" ht="37.5" x14ac:dyDescent="0.25">
      <c r="A9" s="48" t="s">
        <v>46</v>
      </c>
      <c r="B9" s="47">
        <f t="shared" si="0"/>
        <v>32</v>
      </c>
      <c r="C9" s="44">
        <v>4</v>
      </c>
      <c r="D9" s="44" t="s">
        <v>47</v>
      </c>
    </row>
    <row r="10" spans="1:4" ht="15.75" customHeight="1" x14ac:dyDescent="0.25">
      <c r="A10" s="49"/>
      <c r="B10" s="50"/>
      <c r="C10" s="44"/>
      <c r="D10" s="44"/>
    </row>
    <row r="11" spans="1:4" ht="15.75" customHeight="1" x14ac:dyDescent="0.25">
      <c r="A11" s="51" t="s">
        <v>43</v>
      </c>
      <c r="B11" s="47">
        <f>SUM(B2:B9)</f>
        <v>240</v>
      </c>
      <c r="C11" s="44"/>
      <c r="D11" s="44"/>
    </row>
    <row r="12" spans="1:4" ht="15.75" customHeight="1" x14ac:dyDescent="0.25">
      <c r="A12" s="44"/>
      <c r="B12" s="44"/>
      <c r="C12" s="44"/>
      <c r="D12" s="44"/>
    </row>
    <row r="13" spans="1:4" ht="15.75" customHeight="1" x14ac:dyDescent="0.25">
      <c r="A13" s="52" t="s">
        <v>2</v>
      </c>
      <c r="B13" s="52">
        <v>8</v>
      </c>
      <c r="C13" s="44"/>
      <c r="D13" s="44"/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headerFooter>
    <oddFooter>&amp;Lpar NGO&amp;CVersion 1.0&amp;ROptimus Saison 2019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3"/>
  <sheetViews>
    <sheetView showGridLines="0" view="pageLayout" zoomScaleNormal="100" workbookViewId="0">
      <selection activeCell="C31" sqref="C31"/>
    </sheetView>
  </sheetViews>
  <sheetFormatPr baseColWidth="10" defaultColWidth="14.453125" defaultRowHeight="15.75" customHeight="1" x14ac:dyDescent="0.25"/>
  <cols>
    <col min="1" max="1" width="43.7265625" customWidth="1"/>
    <col min="2" max="2" width="12.81640625" customWidth="1"/>
  </cols>
  <sheetData>
    <row r="1" spans="1:4" ht="15.75" customHeight="1" x14ac:dyDescent="0.25">
      <c r="A1" s="38" t="s">
        <v>48</v>
      </c>
      <c r="B1" s="34"/>
      <c r="C1" s="20" t="s">
        <v>25</v>
      </c>
      <c r="D1" s="20" t="s">
        <v>26</v>
      </c>
    </row>
    <row r="2" spans="1:4" ht="25" x14ac:dyDescent="0.25">
      <c r="A2" s="27" t="s">
        <v>49</v>
      </c>
      <c r="B2" s="14">
        <f>C2*$B$12</f>
        <v>72</v>
      </c>
      <c r="C2" s="20">
        <v>12</v>
      </c>
      <c r="D2" s="20" t="s">
        <v>50</v>
      </c>
    </row>
    <row r="3" spans="1:4" ht="50" x14ac:dyDescent="0.25">
      <c r="A3" s="27" t="s">
        <v>51</v>
      </c>
      <c r="B3" s="17">
        <f t="shared" ref="B3:B8" si="0">C3*$B$12</f>
        <v>48</v>
      </c>
      <c r="C3" s="20">
        <v>8</v>
      </c>
      <c r="D3" s="20" t="s">
        <v>52</v>
      </c>
    </row>
    <row r="4" spans="1:4" ht="15.75" customHeight="1" x14ac:dyDescent="0.25">
      <c r="A4" s="27" t="s">
        <v>53</v>
      </c>
      <c r="B4" s="17">
        <f t="shared" si="0"/>
        <v>12</v>
      </c>
      <c r="C4" s="20">
        <f>2</f>
        <v>2</v>
      </c>
      <c r="D4" s="20"/>
    </row>
    <row r="5" spans="1:4" ht="15.75" customHeight="1" x14ac:dyDescent="0.25">
      <c r="A5" s="27" t="s">
        <v>54</v>
      </c>
      <c r="B5" s="17">
        <f t="shared" si="0"/>
        <v>12</v>
      </c>
      <c r="C5" s="20">
        <v>2</v>
      </c>
      <c r="D5" s="20"/>
    </row>
    <row r="6" spans="1:4" ht="15.75" customHeight="1" x14ac:dyDescent="0.25">
      <c r="A6" s="27" t="s">
        <v>55</v>
      </c>
      <c r="B6" s="17">
        <f t="shared" si="0"/>
        <v>12</v>
      </c>
      <c r="C6" s="20">
        <v>2</v>
      </c>
      <c r="D6" s="20"/>
    </row>
    <row r="7" spans="1:4" ht="25" x14ac:dyDescent="0.25">
      <c r="A7" s="27" t="s">
        <v>56</v>
      </c>
      <c r="B7" s="17">
        <f t="shared" si="0"/>
        <v>24</v>
      </c>
      <c r="C7" s="20">
        <v>4</v>
      </c>
      <c r="D7" s="20" t="s">
        <v>57</v>
      </c>
    </row>
    <row r="8" spans="1:4" ht="50" x14ac:dyDescent="0.25">
      <c r="A8" s="27" t="s">
        <v>58</v>
      </c>
      <c r="B8" s="17">
        <f t="shared" si="0"/>
        <v>96</v>
      </c>
      <c r="C8" s="20">
        <v>16</v>
      </c>
      <c r="D8" s="20" t="s">
        <v>59</v>
      </c>
    </row>
    <row r="9" spans="1:4" ht="15.75" customHeight="1" x14ac:dyDescent="0.25">
      <c r="A9" s="39"/>
      <c r="B9" s="34"/>
      <c r="C9" s="20"/>
      <c r="D9" s="20"/>
    </row>
    <row r="10" spans="1:4" ht="15.75" customHeight="1" x14ac:dyDescent="0.25">
      <c r="A10" s="25" t="s">
        <v>43</v>
      </c>
      <c r="B10" s="17">
        <f>SUM(B2:B8)</f>
        <v>276</v>
      </c>
      <c r="C10" s="21"/>
      <c r="D10" s="21"/>
    </row>
    <row r="11" spans="1:4" ht="15.75" customHeight="1" x14ac:dyDescent="0.25">
      <c r="C11" s="21"/>
      <c r="D11" s="21"/>
    </row>
    <row r="12" spans="1:4" ht="15.75" customHeight="1" x14ac:dyDescent="0.25">
      <c r="A12" s="4" t="s">
        <v>2</v>
      </c>
      <c r="B12" s="4">
        <v>6</v>
      </c>
      <c r="C12" s="21"/>
      <c r="D12" s="21"/>
    </row>
    <row r="13" spans="1:4" ht="15.75" customHeight="1" x14ac:dyDescent="0.25">
      <c r="C13" s="21"/>
      <c r="D13" s="21"/>
    </row>
  </sheetData>
  <mergeCells count="2">
    <mergeCell ref="A1:B1"/>
    <mergeCell ref="A9:B9"/>
  </mergeCells>
  <pageMargins left="0.7" right="0.7" top="0.75" bottom="0.75" header="0.3" footer="0.3"/>
  <pageSetup paperSize="9" orientation="portrait" r:id="rId1"/>
  <headerFooter>
    <oddFooter>&amp;Lpar NGO&amp;CVersion 1.0&amp;ROptimus Saison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5"/>
  <sheetViews>
    <sheetView view="pageLayout" zoomScaleNormal="100" workbookViewId="0">
      <selection activeCell="D16" sqref="D16"/>
    </sheetView>
  </sheetViews>
  <sheetFormatPr baseColWidth="10" defaultColWidth="14.453125" defaultRowHeight="15.75" customHeight="1" x14ac:dyDescent="0.25"/>
  <cols>
    <col min="1" max="1" width="39.81640625" customWidth="1"/>
    <col min="2" max="2" width="3.81640625" bestFit="1" customWidth="1"/>
    <col min="3" max="3" width="10" bestFit="1" customWidth="1"/>
    <col min="4" max="4" width="35.54296875" customWidth="1"/>
  </cols>
  <sheetData>
    <row r="1" spans="1:4" ht="15.75" customHeight="1" x14ac:dyDescent="0.3">
      <c r="A1" s="40" t="s">
        <v>60</v>
      </c>
      <c r="B1" s="34"/>
      <c r="C1" s="20" t="s">
        <v>25</v>
      </c>
      <c r="D1" s="20" t="s">
        <v>26</v>
      </c>
    </row>
    <row r="2" spans="1:4" ht="15.75" customHeight="1" x14ac:dyDescent="0.25">
      <c r="A2" s="28" t="s">
        <v>61</v>
      </c>
      <c r="B2" s="29">
        <f t="shared" ref="B2:B11" si="0">C2*$B$15</f>
        <v>18</v>
      </c>
      <c r="C2" s="20">
        <v>3</v>
      </c>
      <c r="D2" s="21"/>
    </row>
    <row r="3" spans="1:4" ht="15.75" customHeight="1" x14ac:dyDescent="0.25">
      <c r="A3" s="28" t="s">
        <v>62</v>
      </c>
      <c r="B3" s="29">
        <f t="shared" si="0"/>
        <v>18</v>
      </c>
      <c r="C3" s="20">
        <v>3</v>
      </c>
      <c r="D3" s="20" t="s">
        <v>63</v>
      </c>
    </row>
    <row r="4" spans="1:4" ht="15.75" customHeight="1" x14ac:dyDescent="0.25">
      <c r="A4" s="28" t="s">
        <v>64</v>
      </c>
      <c r="B4" s="29">
        <f t="shared" si="0"/>
        <v>30</v>
      </c>
      <c r="C4" s="20">
        <f>3+2</f>
        <v>5</v>
      </c>
      <c r="D4" s="20" t="s">
        <v>65</v>
      </c>
    </row>
    <row r="5" spans="1:4" ht="15.75" customHeight="1" x14ac:dyDescent="0.25">
      <c r="A5" s="28" t="s">
        <v>66</v>
      </c>
      <c r="B5" s="29">
        <f t="shared" si="0"/>
        <v>0</v>
      </c>
      <c r="C5" s="20">
        <v>0</v>
      </c>
      <c r="D5" s="20" t="s">
        <v>67</v>
      </c>
    </row>
    <row r="6" spans="1:4" ht="15.75" customHeight="1" x14ac:dyDescent="0.25">
      <c r="A6" s="28" t="s">
        <v>68</v>
      </c>
      <c r="B6" s="29">
        <f t="shared" si="0"/>
        <v>24</v>
      </c>
      <c r="C6" s="20">
        <v>4</v>
      </c>
      <c r="D6" s="20"/>
    </row>
    <row r="7" spans="1:4" ht="15.75" customHeight="1" x14ac:dyDescent="0.25">
      <c r="A7" s="28" t="s">
        <v>69</v>
      </c>
      <c r="B7" s="29">
        <f t="shared" si="0"/>
        <v>24</v>
      </c>
      <c r="C7" s="20">
        <v>4</v>
      </c>
      <c r="D7" s="20"/>
    </row>
    <row r="8" spans="1:4" ht="15.75" customHeight="1" x14ac:dyDescent="0.25">
      <c r="A8" s="30" t="s">
        <v>70</v>
      </c>
      <c r="B8" s="29">
        <f t="shared" si="0"/>
        <v>36</v>
      </c>
      <c r="C8" s="20">
        <v>6</v>
      </c>
      <c r="D8" s="20"/>
    </row>
    <row r="9" spans="1:4" ht="15.75" customHeight="1" x14ac:dyDescent="0.25">
      <c r="A9" s="30" t="s">
        <v>71</v>
      </c>
      <c r="B9" s="29">
        <f t="shared" si="0"/>
        <v>6</v>
      </c>
      <c r="C9" s="20">
        <v>1</v>
      </c>
    </row>
    <row r="10" spans="1:4" ht="15.75" customHeight="1" x14ac:dyDescent="0.25">
      <c r="A10" s="30" t="s">
        <v>72</v>
      </c>
      <c r="B10" s="29">
        <f t="shared" si="0"/>
        <v>12</v>
      </c>
      <c r="C10" s="20">
        <v>2</v>
      </c>
    </row>
    <row r="11" spans="1:4" ht="15.75" customHeight="1" x14ac:dyDescent="0.25">
      <c r="A11" s="30" t="s">
        <v>73</v>
      </c>
      <c r="B11" s="29">
        <f t="shared" si="0"/>
        <v>18</v>
      </c>
      <c r="C11" s="31">
        <v>3</v>
      </c>
    </row>
    <row r="12" spans="1:4" ht="15.75" customHeight="1" x14ac:dyDescent="0.25">
      <c r="A12" s="41"/>
      <c r="B12" s="34"/>
    </row>
    <row r="13" spans="1:4" ht="15.75" customHeight="1" x14ac:dyDescent="0.25">
      <c r="A13" s="25" t="s">
        <v>43</v>
      </c>
      <c r="B13" s="32">
        <f>SUM(B2:B11)</f>
        <v>186</v>
      </c>
    </row>
    <row r="15" spans="1:4" ht="15.75" customHeight="1" x14ac:dyDescent="0.25">
      <c r="A15" s="4" t="s">
        <v>2</v>
      </c>
      <c r="B15" s="4">
        <v>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headerFooter>
    <oddFooter>&amp;Lpar NGO&amp;CVersion 1.0&amp;ROptimus Saison 2019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1"/>
  <sheetViews>
    <sheetView view="pageLayout" topLeftCell="A7" zoomScaleNormal="100" workbookViewId="0">
      <selection activeCell="D11" sqref="D11"/>
    </sheetView>
  </sheetViews>
  <sheetFormatPr baseColWidth="10" defaultColWidth="14.453125" defaultRowHeight="15.75" customHeight="1" x14ac:dyDescent="0.25"/>
  <cols>
    <col min="1" max="1" width="30.54296875" customWidth="1"/>
    <col min="2" max="2" width="2.81640625" bestFit="1" customWidth="1"/>
    <col min="3" max="3" width="10" bestFit="1" customWidth="1"/>
    <col min="4" max="4" width="43.7265625" customWidth="1"/>
  </cols>
  <sheetData>
    <row r="1" spans="1:4" ht="15.75" customHeight="1" x14ac:dyDescent="0.3">
      <c r="A1" s="40" t="s">
        <v>74</v>
      </c>
      <c r="B1" s="34"/>
      <c r="C1" s="20" t="s">
        <v>25</v>
      </c>
      <c r="D1" s="20" t="s">
        <v>26</v>
      </c>
    </row>
    <row r="2" spans="1:4" ht="15.75" customHeight="1" x14ac:dyDescent="0.25">
      <c r="A2" s="28" t="s">
        <v>75</v>
      </c>
      <c r="B2" s="29">
        <f t="shared" ref="B2:B7" si="0">C2*B$11</f>
        <v>32</v>
      </c>
      <c r="C2" s="20">
        <v>4</v>
      </c>
      <c r="D2" s="21"/>
    </row>
    <row r="3" spans="1:4" ht="15.75" customHeight="1" x14ac:dyDescent="0.25">
      <c r="A3" s="28" t="s">
        <v>76</v>
      </c>
      <c r="B3" s="29">
        <f t="shared" si="0"/>
        <v>8</v>
      </c>
      <c r="C3" s="20">
        <v>1</v>
      </c>
      <c r="D3" s="20" t="s">
        <v>77</v>
      </c>
    </row>
    <row r="4" spans="1:4" ht="15.75" customHeight="1" x14ac:dyDescent="0.25">
      <c r="A4" s="28" t="s">
        <v>78</v>
      </c>
      <c r="B4" s="29">
        <f t="shared" si="0"/>
        <v>0</v>
      </c>
      <c r="C4" s="20">
        <f>0</f>
        <v>0</v>
      </c>
      <c r="D4" s="20" t="s">
        <v>79</v>
      </c>
    </row>
    <row r="5" spans="1:4" ht="15.75" customHeight="1" x14ac:dyDescent="0.25">
      <c r="A5" s="28" t="s">
        <v>80</v>
      </c>
      <c r="B5" s="29">
        <f t="shared" si="0"/>
        <v>24</v>
      </c>
      <c r="C5" s="20">
        <v>3</v>
      </c>
      <c r="D5" s="20"/>
    </row>
    <row r="6" spans="1:4" ht="15.75" customHeight="1" x14ac:dyDescent="0.25">
      <c r="A6" s="28" t="s">
        <v>81</v>
      </c>
      <c r="B6" s="29">
        <f t="shared" si="0"/>
        <v>24</v>
      </c>
      <c r="C6" s="20">
        <v>3</v>
      </c>
      <c r="D6" s="20"/>
    </row>
    <row r="7" spans="1:4" ht="15.75" customHeight="1" x14ac:dyDescent="0.25">
      <c r="A7" s="28" t="s">
        <v>82</v>
      </c>
      <c r="B7" s="29">
        <f t="shared" si="0"/>
        <v>24</v>
      </c>
      <c r="C7" s="20">
        <v>3</v>
      </c>
      <c r="D7" s="20"/>
    </row>
    <row r="8" spans="1:4" ht="15.75" customHeight="1" x14ac:dyDescent="0.25">
      <c r="A8" s="41"/>
      <c r="B8" s="37"/>
      <c r="C8" s="20"/>
      <c r="D8" s="20"/>
    </row>
    <row r="9" spans="1:4" ht="15.75" customHeight="1" x14ac:dyDescent="0.25">
      <c r="A9" s="25" t="s">
        <v>43</v>
      </c>
      <c r="B9" s="32">
        <f t="shared" ref="B9:C9" si="1">SUM(B2:B6)</f>
        <v>88</v>
      </c>
      <c r="C9" s="32">
        <f t="shared" si="1"/>
        <v>11</v>
      </c>
    </row>
    <row r="11" spans="1:4" ht="15.75" customHeight="1" x14ac:dyDescent="0.25">
      <c r="A11" s="4" t="s">
        <v>2</v>
      </c>
      <c r="B11" s="4">
        <v>8</v>
      </c>
    </row>
  </sheetData>
  <mergeCells count="2">
    <mergeCell ref="A1:B1"/>
    <mergeCell ref="A8:B8"/>
  </mergeCells>
  <pageMargins left="0.7" right="0.7" top="0.75" bottom="0.75" header="0.3" footer="0.3"/>
  <pageSetup paperSize="9" orientation="portrait" r:id="rId1"/>
  <headerFooter>
    <oddFooter>&amp;Lpar NGO&amp;CVersion 1.0&amp;ROptimus Saison 2019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TEMPS INTER-TOP</vt:lpstr>
      <vt:lpstr>GLOBAL</vt:lpstr>
      <vt:lpstr>LASMECA</vt:lpstr>
      <vt:lpstr>CHASSIS EQUIPE ET AERO</vt:lpstr>
      <vt:lpstr>MOTORISATION INSTRUMENTEE</vt:lpstr>
      <vt:lpstr>SEISM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Gameiro Nicolas</cp:lastModifiedBy>
  <dcterms:modified xsi:type="dcterms:W3CDTF">2019-02-28T23:47:38Z</dcterms:modified>
</cp:coreProperties>
</file>