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 MACHE LASER" sheetId="1" r:id="rId3"/>
    <sheet state="visible" name="LA MACHE PRODUCTIQUE" sheetId="2" r:id="rId4"/>
    <sheet state="visible" name="BOISARD" sheetId="3" r:id="rId5"/>
    <sheet state="visible" name="ALPEN TECH" sheetId="4" r:id="rId6"/>
  </sheets>
  <definedNames>
    <definedName hidden="1" localSheetId="1" name="_xlnm._FilterDatabase">'LA MACHE PRODUCTIQUE'!$A$14:$I$26</definedName>
    <definedName hidden="1" localSheetId="0" name="_xlnm._FilterDatabase">'LA MACHE LASER'!$A$23:$J$98</definedName>
    <definedName hidden="1" localSheetId="2" name="_xlnm._FilterDatabase">BOISARD!$A$15:$I$42</definedName>
  </definedNames>
  <calcPr/>
</workbook>
</file>

<file path=xl/sharedStrings.xml><?xml version="1.0" encoding="utf-8"?>
<sst xmlns="http://schemas.openxmlformats.org/spreadsheetml/2006/main" count="844" uniqueCount="251">
  <si>
    <t>RSP OPTIMUS STUF2019</t>
  </si>
  <si>
    <t>Téléphone</t>
  </si>
  <si>
    <t xml:space="preserve"> </t>
  </si>
  <si>
    <t>E-mail</t>
  </si>
  <si>
    <t xml:space="preserve">Partenaire: </t>
  </si>
  <si>
    <t xml:space="preserve">Responsables EPSA: </t>
  </si>
  <si>
    <t>Clément Emerique</t>
  </si>
  <si>
    <t>0778041636</t>
  </si>
  <si>
    <t>clement.emerique@ecl17.ec-lyon.fr</t>
  </si>
  <si>
    <t>Maxime Proriol</t>
  </si>
  <si>
    <t>0637499240</t>
  </si>
  <si>
    <t>maxime.proriol@ecl17.ec-lyon.fr</t>
  </si>
  <si>
    <t xml:space="preserve">Version: </t>
  </si>
  <si>
    <t>V1.8</t>
  </si>
  <si>
    <t xml:space="preserve">Contact partenaire: </t>
  </si>
  <si>
    <t>Joël Madranges (Productique)</t>
  </si>
  <si>
    <t xml:space="preserve">Responsable EPSA: </t>
  </si>
  <si>
    <t>joel.madranges@lamache.org</t>
  </si>
  <si>
    <t>Date:</t>
  </si>
  <si>
    <t>Phillipe Passalacqua (Usinage)</t>
  </si>
  <si>
    <t>0472056844</t>
  </si>
  <si>
    <t>Arnaud Desjonqueres (Directeur)</t>
  </si>
  <si>
    <t>ICO (Indice cardinal organique)</t>
  </si>
  <si>
    <t>clement.emereique@ecl17.ec-lyon.fr</t>
  </si>
  <si>
    <t xml:space="preserve">Localisation </t>
  </si>
  <si>
    <t>Département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</si>
  <si>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</si>
  <si>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</si>
  <si>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</si>
  <si>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</si>
  <si>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</si>
  <si>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</si>
  <si>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</si>
  <si>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Responsable</t>
  </si>
  <si>
    <t>LASMECA</t>
  </si>
  <si>
    <t>ACIER</t>
  </si>
  <si>
    <t>Pivot de direction</t>
  </si>
  <si>
    <t>Tournage</t>
  </si>
  <si>
    <t>S235</t>
  </si>
  <si>
    <t>Brice Gelly (Laser)</t>
  </si>
  <si>
    <t>0616790875</t>
  </si>
  <si>
    <t>brice.gelly@lamache.org</t>
  </si>
  <si>
    <t>Entretoise type 16mm M6</t>
  </si>
  <si>
    <t>NxNxN</t>
  </si>
  <si>
    <t>Fraisage</t>
  </si>
  <si>
    <t>35NCD16</t>
  </si>
  <si>
    <t>Standardisation des plaques</t>
  </si>
  <si>
    <t>GTE</t>
  </si>
  <si>
    <t>Manchon de direction</t>
  </si>
  <si>
    <t>Insert chassis pivot de basculeur</t>
  </si>
  <si>
    <t>Usinage</t>
  </si>
  <si>
    <t>S355</t>
  </si>
  <si>
    <t>Acier</t>
  </si>
  <si>
    <t xml:space="preserve">APU </t>
  </si>
  <si>
    <t>ALUMINIUM</t>
  </si>
  <si>
    <t>S700</t>
  </si>
  <si>
    <t xml:space="preserve">CPT </t>
  </si>
  <si>
    <t>Entretoise type 25mm M6</t>
  </si>
  <si>
    <t>Entretoise type 20mm M6</t>
  </si>
  <si>
    <t>Entretoise type 20mm M8</t>
  </si>
  <si>
    <t>Voir PA</t>
  </si>
  <si>
    <t>MOTORISATION INSTRUMENTEE</t>
  </si>
  <si>
    <t>Épaisseurs</t>
  </si>
  <si>
    <t>Porte moyeu avant</t>
  </si>
  <si>
    <t>170x280x45</t>
  </si>
  <si>
    <t>Tournage/Fraisage</t>
  </si>
  <si>
    <t>7075 T6</t>
  </si>
  <si>
    <t>4mm</t>
  </si>
  <si>
    <t>3 mm</t>
  </si>
  <si>
    <t>PLASTIQUE</t>
  </si>
  <si>
    <t>Excentrique gauche</t>
  </si>
  <si>
    <t>200x200x25</t>
  </si>
  <si>
    <t>DELRIN</t>
  </si>
  <si>
    <t>1,5 mm</t>
  </si>
  <si>
    <t>Moyeu avant</t>
  </si>
  <si>
    <t>130x20</t>
  </si>
  <si>
    <t>Chape rapporté triangle supérieur</t>
  </si>
  <si>
    <t>40x45x65</t>
  </si>
  <si>
    <t xml:space="preserve">Fraisage </t>
  </si>
  <si>
    <t>Porte moyeu arrière</t>
  </si>
  <si>
    <t>155x260x45</t>
  </si>
  <si>
    <t>MSO</t>
  </si>
  <si>
    <t>Moyeu arrière</t>
  </si>
  <si>
    <t>130x105</t>
  </si>
  <si>
    <t>Frette de frein avant</t>
  </si>
  <si>
    <t>NGO</t>
  </si>
  <si>
    <t>Frette de frein arrière</t>
  </si>
  <si>
    <t>LDN</t>
  </si>
  <si>
    <t>Excentrique droit</t>
  </si>
  <si>
    <t xml:space="preserve">CHASSIS ÉQUIPÉ </t>
  </si>
  <si>
    <t>Sleeves Joint</t>
  </si>
  <si>
    <t>SCE</t>
  </si>
  <si>
    <t>acheté chez Beringer</t>
  </si>
  <si>
    <t>Cylindres percés diam 11.8</t>
  </si>
  <si>
    <t>Entretoise quick-realise</t>
  </si>
  <si>
    <t>Surface (cm²)</t>
  </si>
  <si>
    <t>2017A T4</t>
  </si>
  <si>
    <t>Base cale de carrossage chape rapporté avant</t>
  </si>
  <si>
    <t xml:space="preserve">2017A T4 </t>
  </si>
  <si>
    <t>MEP en cours</t>
  </si>
  <si>
    <t>CAD</t>
  </si>
  <si>
    <t>Entretoise roulement avant</t>
  </si>
  <si>
    <t>Tournage (fraisage si arrache roulement)</t>
  </si>
  <si>
    <t xml:space="preserve">Pédale accélérateur </t>
  </si>
  <si>
    <t>256x15x15</t>
  </si>
  <si>
    <t>Entretoise roulement arrière</t>
  </si>
  <si>
    <t>BDE</t>
  </si>
  <si>
    <t>Entretoise tripod housing</t>
  </si>
  <si>
    <t xml:space="preserve">Pédale frein  </t>
  </si>
  <si>
    <t>247x20x15</t>
  </si>
  <si>
    <t xml:space="preserve">Pivot de basculeur arrière </t>
  </si>
  <si>
    <t>PCT</t>
  </si>
  <si>
    <t>Chape basculeur arrière</t>
  </si>
  <si>
    <t>Entretoise intérieure maîtres cylindres</t>
  </si>
  <si>
    <t>Soutient crémaillère de direction (demi-lune)</t>
  </si>
  <si>
    <t xml:space="preserve">Pivot barre anti roulie </t>
  </si>
  <si>
    <t>Entretoise extérieure maîtres cylindres</t>
  </si>
  <si>
    <t>Reprise d'usine spline coupler</t>
  </si>
  <si>
    <t>Perçage</t>
  </si>
  <si>
    <t>/</t>
  </si>
  <si>
    <t xml:space="preserve">Reprise d'usinage joint de cardan </t>
  </si>
  <si>
    <t>Reprise colonne de direction</t>
  </si>
  <si>
    <t xml:space="preserve">Porte excentrique gauche </t>
  </si>
  <si>
    <t>Porte excentrique droit</t>
  </si>
  <si>
    <t>CHASSIS EQUIPE</t>
  </si>
  <si>
    <t>Entretoises intérieures pédalier</t>
  </si>
  <si>
    <t>MPY</t>
  </si>
  <si>
    <t>Entretoises extérieurs pédalier</t>
  </si>
  <si>
    <t>Axe shifter</t>
  </si>
  <si>
    <t>Aluminium</t>
  </si>
  <si>
    <t>MPL</t>
  </si>
  <si>
    <t>Aurélien Bienner</t>
  </si>
  <si>
    <t>0630916640</t>
  </si>
  <si>
    <t>aurelien.bienner@ecl16.ec-lyon.fr</t>
  </si>
  <si>
    <t>Dimensions du brut</t>
  </si>
  <si>
    <t>Insert avant supérieur côté PM</t>
  </si>
  <si>
    <t>Epaisseur (en mm)</t>
  </si>
  <si>
    <t>ABR</t>
  </si>
  <si>
    <t>Surface approximative totale (cm²)</t>
  </si>
  <si>
    <t>Insert avant inférieur côté PM</t>
  </si>
  <si>
    <t xml:space="preserve">Chapes fixation triangles au châssis </t>
  </si>
  <si>
    <t>Insert arrière supérieur côté PM</t>
  </si>
  <si>
    <t>Insert arrière inférieur côté PM</t>
  </si>
  <si>
    <t>Insert taraudés</t>
  </si>
  <si>
    <t xml:space="preserve">Inserts côté châssis </t>
  </si>
  <si>
    <t>Découpe laser</t>
  </si>
  <si>
    <t>PCK</t>
  </si>
  <si>
    <t>Chapes fixation suspensions arrière au chassis</t>
  </si>
  <si>
    <t>PAX</t>
  </si>
  <si>
    <t>Plaques fixation suspensions avant au chassis</t>
  </si>
  <si>
    <t>MKI</t>
  </si>
  <si>
    <t xml:space="preserve">Basculeurs avant </t>
  </si>
  <si>
    <t>ADT</t>
  </si>
  <si>
    <t>Chapes basculeurs avant</t>
  </si>
  <si>
    <t>Basculeurs arrière</t>
  </si>
  <si>
    <t>VDO</t>
  </si>
  <si>
    <t>Chapes barre anti roulie avant</t>
  </si>
  <si>
    <t xml:space="preserve">Découpe laser / Pliage </t>
  </si>
  <si>
    <t>Chapes barre anti roulie arrière</t>
  </si>
  <si>
    <t>Couteaux avant</t>
  </si>
  <si>
    <t>MEP à vérifier</t>
  </si>
  <si>
    <t>EDP</t>
  </si>
  <si>
    <t>Couteaux arrière</t>
  </si>
  <si>
    <t>Disques capteur vitesses</t>
  </si>
  <si>
    <t>Découpe laser + reprise alésage au tour pour montage presse</t>
  </si>
  <si>
    <t xml:space="preserve">S235 </t>
  </si>
  <si>
    <t>Entretoises capteur de vitesse 3mm</t>
  </si>
  <si>
    <t>2017A</t>
  </si>
  <si>
    <t>Entretoises capteur de vitesse 2mm</t>
  </si>
  <si>
    <t>Cales de carrossage 2mm</t>
  </si>
  <si>
    <t>N</t>
  </si>
  <si>
    <t>Cales de carrossages 1mm</t>
  </si>
  <si>
    <t xml:space="preserve">Chapes fixation moteur </t>
  </si>
  <si>
    <t xml:space="preserve">Découpe laser </t>
  </si>
  <si>
    <t>TLS</t>
  </si>
  <si>
    <t xml:space="preserve">Partie mobile guillotine </t>
  </si>
  <si>
    <t>Découpe laser / Rectification / Pliage</t>
  </si>
  <si>
    <t>CEE</t>
  </si>
  <si>
    <t xml:space="preserve">Plaque supérieure guillotine </t>
  </si>
  <si>
    <t xml:space="preserve">Plaque inferieure guillotine </t>
  </si>
  <si>
    <t>Découpe laser / Pliage</t>
  </si>
  <si>
    <t>Chapes portes excentriques</t>
  </si>
  <si>
    <t>EBA</t>
  </si>
  <si>
    <t xml:space="preserve">Chapes fixation refroidissement </t>
  </si>
  <si>
    <t xml:space="preserve">Chapes fixation réservoir de carburant </t>
  </si>
  <si>
    <t xml:space="preserve">Cache chaîne </t>
  </si>
  <si>
    <t>Chapes cache chaine</t>
  </si>
  <si>
    <t>Chapes jacking bar</t>
  </si>
  <si>
    <t>Chape fixation pompe</t>
  </si>
  <si>
    <t>MJT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</si>
  <si>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</si>
  <si>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</si>
  <si>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</si>
  <si>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</si>
  <si>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</si>
  <si>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Plan de joint carter d'huile</t>
  </si>
  <si>
    <t>Plaques extérieures carter d'huile</t>
  </si>
  <si>
    <t>Plaques intérieures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</si>
  <si>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</si>
  <si>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</si>
  <si>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</si>
  <si>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</si>
  <si>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</si>
  <si>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Jonction plenum/guillotine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</si>
  <si>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</si>
  <si>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</si>
  <si>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</si>
  <si>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Récupérateur de fluide </t>
  </si>
  <si>
    <t xml:space="preserve">Chape motoreducteur arrière </t>
  </si>
  <si>
    <t xml:space="preserve">Chape motoreducteur avant </t>
  </si>
  <si>
    <t>Chapes radiateurs</t>
  </si>
  <si>
    <t>Chapes vase d'expension</t>
  </si>
  <si>
    <t>Chapes fixation harnais</t>
  </si>
  <si>
    <t>TMN</t>
  </si>
  <si>
    <t>Chapes baquet</t>
  </si>
  <si>
    <t>Chapes appui-tête</t>
  </si>
  <si>
    <t>CMI</t>
  </si>
  <si>
    <t>Support latéral pédale de frein</t>
  </si>
  <si>
    <t>Support latéral pédale accelérateur gauche</t>
  </si>
  <si>
    <t>Support latéral pédale accelérateur droit</t>
  </si>
  <si>
    <t xml:space="preserve">Chapes avant pédalier </t>
  </si>
  <si>
    <t xml:space="preserve">Chapes arrière pédalier </t>
  </si>
  <si>
    <t>Plaque anti intruison</t>
  </si>
  <si>
    <t>Chapes pare feu</t>
  </si>
  <si>
    <t>(A déterminer)</t>
  </si>
  <si>
    <t>Chape bocal liquide pédalier</t>
  </si>
  <si>
    <t xml:space="preserve">Chape répartiteur </t>
  </si>
  <si>
    <t>Chapes carrosserie</t>
  </si>
  <si>
    <t>JKL</t>
  </si>
  <si>
    <t>Chapes crémaillère</t>
  </si>
  <si>
    <t>Chapes cache crémaillère</t>
  </si>
  <si>
    <t>Cales talon</t>
  </si>
  <si>
    <t>Cales bout de pieds</t>
  </si>
  <si>
    <t>Support coupe circuit freinage</t>
  </si>
  <si>
    <t>Cache crémaillère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</si>
  <si>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</si>
  <si>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</si>
  <si>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</si>
  <si>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</si>
  <si>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</si>
  <si>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</si>
  <si>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</si>
  <si>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</si>
  <si>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</si>
  <si>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</si>
  <si>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</si>
  <si>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</si>
  <si>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BMA</t>
  </si>
  <si>
    <t>Chapes tableau de bords</t>
  </si>
  <si>
    <t xml:space="preserve">Support batterie </t>
  </si>
  <si>
    <t>PTS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</si>
</sst>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9">
    <font>
      <sz val="10.0"/>
      <color rgb="FF000000"/>
      <name val="Arial"/>
    </font>
    <font>
      <name val="Century Gothic"/>
    </font>
    <font>
      <sz val="16.0"/>
      <color rgb="FF000000"/>
      <name val="Century Gothic"/>
    </font>
    <font/>
    <font>
      <b/>
      <name val="Century Gothic"/>
    </font>
    <font>
      <sz val="10.0"/>
      <name val="Century Gothic"/>
    </font>
    <font>
      <color rgb="FF000000"/>
      <name val="Century Gothic"/>
    </font>
    <font>
      <sz val="8.0"/>
      <name val="Century Gothic"/>
    </font>
    <font>
      <b/>
      <sz val="8.0"/>
      <name val="Century Gothic"/>
    </font>
    <font>
      <b/>
      <sz val="9.0"/>
      <name val="Century Gothic"/>
    </font>
    <font>
      <sz val="9.0"/>
      <name val="Century Gothic"/>
    </font>
    <font>
      <b/>
      <sz val="10.0"/>
      <name val="Century Gothic"/>
    </font>
    <font>
      <b/>
      <sz val="8.0"/>
      <color rgb="FFFF0000"/>
      <name val="Century Gothic"/>
    </font>
    <font>
      <sz val="8.0"/>
      <color rgb="FF000000"/>
      <name val="Century Gothic"/>
    </font>
    <font>
      <b/>
      <sz val="8.0"/>
      <color rgb="FF3C78D8"/>
      <name val="Century Gothic"/>
    </font>
    <font>
      <b/>
      <sz val="8.0"/>
      <color rgb="FF6AA84F"/>
      <name val="Century Gothic"/>
    </font>
    <font>
      <name val="Arial"/>
    </font>
    <font>
      <sz val="10.0"/>
      <color rgb="FF000000"/>
      <name val="Century Gothic"/>
    </font>
    <font>
      <sz val="8.0"/>
      <color rgb="FF3C78D8"/>
      <name val="Century Gothic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15">
    <border/>
    <border>
      <left style="thick">
        <color rgb="FFFF0000"/>
      </left>
      <top style="thick">
        <color rgb="FFFF0000"/>
      </top>
      <bottom style="thick">
        <color rgb="FFFF0000"/>
      </bottom>
    </border>
    <border>
      <top style="thick">
        <color rgb="FFFF0000"/>
      </top>
      <bottom style="thick">
        <color rgb="FFFF0000"/>
      </bottom>
    </border>
    <border>
      <right style="thick">
        <color rgb="FFFF0000"/>
      </right>
      <top style="thick">
        <color rgb="FFFF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5" fillId="0" fontId="4" numFmtId="0" xfId="0" applyAlignment="1" applyBorder="1" applyFont="1">
      <alignment horizontal="center" readingOrder="0" vertical="center"/>
    </xf>
    <xf borderId="4" fillId="2" fontId="6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horizontal="center" readingOrder="0" shrinkToFit="0" vertical="center" wrapText="1"/>
    </xf>
    <xf borderId="4" fillId="0" fontId="7" numFmtId="49" xfId="0" applyAlignment="1" applyBorder="1" applyFont="1" applyNumberFormat="1">
      <alignment readingOrder="0"/>
    </xf>
    <xf borderId="4" fillId="0" fontId="7" numFmtId="0" xfId="0" applyAlignment="1" applyBorder="1" applyFont="1">
      <alignment readingOrder="0"/>
    </xf>
    <xf borderId="4" fillId="0" fontId="4" numFmtId="0" xfId="0" applyAlignment="1" applyBorder="1" applyFont="1">
      <alignment readingOrder="0" shrinkToFit="0" wrapText="1"/>
    </xf>
    <xf borderId="6" fillId="0" fontId="3" numFmtId="0" xfId="0" applyBorder="1" applyFont="1"/>
    <xf borderId="0" fillId="0" fontId="5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4" fillId="0" fontId="4" numFmtId="0" xfId="0" applyAlignment="1" applyBorder="1" applyFont="1">
      <alignment horizontal="center" readingOrder="0" vertical="center"/>
    </xf>
    <xf borderId="0" fillId="0" fontId="7" numFmtId="0" xfId="0" applyFont="1"/>
    <xf borderId="4" fillId="0" fontId="1" numFmtId="0" xfId="0" applyAlignment="1" applyBorder="1" applyFont="1">
      <alignment readingOrder="0"/>
    </xf>
    <xf borderId="4" fillId="0" fontId="7" numFmtId="49" xfId="0" applyBorder="1" applyFont="1" applyNumberFormat="1"/>
    <xf borderId="5" fillId="0" fontId="4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4" fillId="2" fontId="6" numFmtId="0" xfId="0" applyAlignment="1" applyBorder="1" applyFont="1">
      <alignment horizontal="left" readingOrder="0" shrinkToFit="0" wrapText="1"/>
    </xf>
    <xf borderId="4" fillId="0" fontId="1" numFmtId="49" xfId="0" applyBorder="1" applyFont="1" applyNumberFormat="1"/>
    <xf borderId="0" fillId="0" fontId="8" numFmtId="164" xfId="0" applyAlignment="1" applyFont="1" applyNumberFormat="1">
      <alignment horizontal="left" readingOrder="0"/>
    </xf>
    <xf borderId="7" fillId="2" fontId="4" numFmtId="0" xfId="0" applyAlignment="1" applyBorder="1" applyFont="1">
      <alignment readingOrder="0"/>
    </xf>
    <xf borderId="4" fillId="0" fontId="7" numFmtId="49" xfId="0" applyAlignment="1" applyBorder="1" applyFont="1" applyNumberFormat="1">
      <alignment readingOrder="0" shrinkToFit="0" wrapText="1"/>
    </xf>
    <xf borderId="4" fillId="0" fontId="7" numFmtId="0" xfId="0" applyAlignment="1" applyBorder="1" applyFont="1">
      <alignment readingOrder="0" shrinkToFit="0" wrapText="1"/>
    </xf>
    <xf borderId="7" fillId="0" fontId="4" numFmtId="0" xfId="0" applyBorder="1" applyFont="1"/>
    <xf borderId="0" fillId="0" fontId="3" numFmtId="0" xfId="0" applyAlignment="1" applyFont="1">
      <alignment shrinkToFit="0" vertical="center" wrapText="1"/>
    </xf>
    <xf borderId="0" fillId="2" fontId="7" numFmtId="0" xfId="0" applyAlignment="1" applyFont="1">
      <alignment horizontal="center" readingOrder="0" vertical="center"/>
    </xf>
    <xf borderId="0" fillId="0" fontId="8" numFmtId="0" xfId="0" applyAlignment="1" applyFont="1">
      <alignment readingOrder="0" shrinkToFit="0" wrapText="1"/>
    </xf>
    <xf borderId="4" fillId="3" fontId="9" numFmtId="0" xfId="0" applyAlignment="1" applyBorder="1" applyFill="1" applyFont="1">
      <alignment readingOrder="0"/>
    </xf>
    <xf borderId="4" fillId="3" fontId="9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textRotation="0" vertical="center"/>
    </xf>
    <xf borderId="5" fillId="0" fontId="7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 shrinkToFit="0" wrapText="1"/>
    </xf>
    <xf borderId="5" fillId="3" fontId="10" numFmtId="0" xfId="0" applyAlignment="1" applyBorder="1" applyFont="1">
      <alignment horizontal="center" readingOrder="0" vertical="center"/>
    </xf>
    <xf borderId="4" fillId="3" fontId="10" numFmtId="0" xfId="0" applyAlignment="1" applyBorder="1" applyFont="1">
      <alignment horizontal="center" readingOrder="0" vertical="center"/>
    </xf>
    <xf borderId="0" fillId="0" fontId="8" numFmtId="164" xfId="0" applyAlignment="1" applyFont="1" applyNumberFormat="1">
      <alignment horizontal="left" readingOrder="0" shrinkToFit="0" wrapText="1"/>
    </xf>
    <xf borderId="5" fillId="2" fontId="7" numFmtId="0" xfId="0" applyAlignment="1" applyBorder="1" applyFont="1">
      <alignment readingOrder="0"/>
    </xf>
    <xf borderId="7" fillId="2" fontId="4" numFmtId="0" xfId="0" applyAlignment="1" applyBorder="1" applyFont="1">
      <alignment readingOrder="0" shrinkToFit="0" wrapText="1"/>
    </xf>
    <xf borderId="4" fillId="2" fontId="7" numFmtId="0" xfId="0" applyAlignment="1" applyBorder="1" applyFont="1">
      <alignment horizontal="right" readingOrder="0"/>
    </xf>
    <xf borderId="7" fillId="0" fontId="4" numFmtId="0" xfId="0" applyAlignment="1" applyBorder="1" applyFont="1">
      <alignment shrinkToFit="0" wrapText="1"/>
    </xf>
    <xf borderId="4" fillId="4" fontId="7" numFmtId="0" xfId="0" applyAlignment="1" applyBorder="1" applyFill="1" applyFont="1">
      <alignment readingOrder="0"/>
    </xf>
    <xf borderId="8" fillId="0" fontId="11" numFmtId="0" xfId="0" applyAlignment="1" applyBorder="1" applyFont="1">
      <alignment readingOrder="0" shrinkToFit="0" wrapText="1"/>
    </xf>
    <xf borderId="4" fillId="2" fontId="12" numFmtId="0" xfId="0" applyAlignment="1" applyBorder="1" applyFont="1">
      <alignment readingOrder="0"/>
    </xf>
    <xf borderId="9" fillId="0" fontId="3" numFmtId="0" xfId="0" applyBorder="1" applyFont="1"/>
    <xf borderId="0" fillId="0" fontId="7" numFmtId="0" xfId="0" applyAlignment="1" applyFont="1">
      <alignment shrinkToFit="0" vertical="center" wrapText="1"/>
    </xf>
    <xf borderId="4" fillId="2" fontId="7" numFmtId="0" xfId="0" applyAlignment="1" applyBorder="1" applyFont="1">
      <alignment readingOrder="0"/>
    </xf>
    <xf borderId="0" fillId="0" fontId="7" numFmtId="0" xfId="0" applyAlignment="1" applyFont="1">
      <alignment shrinkToFit="0" wrapText="1"/>
    </xf>
    <xf borderId="4" fillId="2" fontId="7" numFmtId="0" xfId="0" applyBorder="1" applyFont="1"/>
    <xf borderId="0" fillId="0" fontId="3" numFmtId="0" xfId="0" applyAlignment="1" applyFont="1">
      <alignment shrinkToFit="0" wrapText="1"/>
    </xf>
    <xf borderId="4" fillId="5" fontId="7" numFmtId="0" xfId="0" applyAlignment="1" applyBorder="1" applyFill="1" applyFont="1">
      <alignment readingOrder="0"/>
    </xf>
    <xf borderId="10" fillId="0" fontId="8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readingOrder="0" shrinkToFit="0" wrapText="1"/>
    </xf>
    <xf borderId="4" fillId="6" fontId="13" numFmtId="0" xfId="0" applyAlignment="1" applyBorder="1" applyFill="1" applyFont="1">
      <alignment horizontal="left" readingOrder="0"/>
    </xf>
    <xf borderId="4" fillId="7" fontId="8" numFmtId="0" xfId="0" applyAlignment="1" applyBorder="1" applyFill="1" applyFont="1">
      <alignment readingOrder="0" shrinkToFit="0" vertical="center" wrapText="1"/>
    </xf>
    <xf borderId="4" fillId="2" fontId="14" numFmtId="0" xfId="0" applyAlignment="1" applyBorder="1" applyFont="1">
      <alignment readingOrder="0"/>
    </xf>
    <xf borderId="4" fillId="8" fontId="8" numFmtId="0" xfId="0" applyAlignment="1" applyBorder="1" applyFill="1" applyFont="1">
      <alignment readingOrder="0" shrinkToFit="0" wrapText="1"/>
    </xf>
    <xf borderId="4" fillId="4" fontId="8" numFmtId="0" xfId="0" applyAlignment="1" applyBorder="1" applyFont="1">
      <alignment readingOrder="0" shrinkToFit="0" wrapText="1"/>
    </xf>
    <xf borderId="10" fillId="0" fontId="3" numFmtId="0" xfId="0" applyBorder="1" applyFont="1"/>
    <xf borderId="5" fillId="0" fontId="7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readingOrder="0" shrinkToFit="0" wrapText="1"/>
    </xf>
    <xf borderId="4" fillId="9" fontId="8" numFmtId="0" xfId="0" applyAlignment="1" applyBorder="1" applyFill="1" applyFont="1">
      <alignment readingOrder="0" shrinkToFit="0" vertical="center" wrapText="1"/>
    </xf>
    <xf borderId="4" fillId="0" fontId="7" numFmtId="0" xfId="0" applyAlignment="1" applyBorder="1" applyFont="1">
      <alignment horizontal="center" readingOrder="0" textRotation="0" vertical="center"/>
    </xf>
    <xf borderId="4" fillId="0" fontId="7" numFmtId="0" xfId="0" applyAlignment="1" applyBorder="1" applyFont="1">
      <alignment horizontal="center" readingOrder="0" vertical="center"/>
    </xf>
    <xf borderId="4" fillId="10" fontId="8" numFmtId="0" xfId="0" applyAlignment="1" applyBorder="1" applyFill="1" applyFont="1">
      <alignment readingOrder="0" shrinkToFit="0" wrapText="1"/>
    </xf>
    <xf borderId="4" fillId="7" fontId="7" numFmtId="0" xfId="0" applyAlignment="1" applyBorder="1" applyFont="1">
      <alignment readingOrder="0"/>
    </xf>
    <xf borderId="4" fillId="11" fontId="8" numFmtId="0" xfId="0" applyAlignment="1" applyBorder="1" applyFill="1" applyFont="1">
      <alignment readingOrder="0" shrinkToFit="0" wrapText="1"/>
    </xf>
    <xf borderId="0" fillId="2" fontId="7" numFmtId="0" xfId="0" applyAlignment="1" applyFont="1">
      <alignment shrinkToFit="0" wrapText="1"/>
    </xf>
    <xf borderId="4" fillId="2" fontId="15" numFmtId="0" xfId="0" applyAlignment="1" applyBorder="1" applyFont="1">
      <alignment readingOrder="0"/>
    </xf>
    <xf borderId="0" fillId="0" fontId="7" numFmtId="0" xfId="0" applyAlignment="1" applyFont="1">
      <alignment readingOrder="0" shrinkToFit="0" wrapText="1"/>
    </xf>
    <xf borderId="4" fillId="4" fontId="13" numFmtId="0" xfId="0" applyAlignment="1" applyBorder="1" applyFont="1">
      <alignment readingOrder="0"/>
    </xf>
    <xf borderId="4" fillId="12" fontId="7" numFmtId="0" xfId="0" applyAlignment="1" applyBorder="1" applyFill="1" applyFont="1">
      <alignment readingOrder="0"/>
    </xf>
    <xf borderId="11" fillId="0" fontId="3" numFmtId="0" xfId="0" applyBorder="1" applyFont="1"/>
    <xf borderId="4" fillId="8" fontId="7" numFmtId="0" xfId="0" applyAlignment="1" applyBorder="1" applyFont="1">
      <alignment readingOrder="0"/>
    </xf>
    <xf borderId="4" fillId="9" fontId="7" numFmtId="0" xfId="0" applyAlignment="1" applyBorder="1" applyFont="1">
      <alignment horizontal="left" readingOrder="0" shrinkToFit="0" vertical="center" wrapText="1"/>
    </xf>
    <xf borderId="4" fillId="10" fontId="7" numFmtId="0" xfId="0" applyAlignment="1" applyBorder="1" applyFont="1">
      <alignment horizontal="left" readingOrder="0" shrinkToFit="0" wrapText="1"/>
    </xf>
    <xf borderId="4" fillId="2" fontId="7" numFmtId="0" xfId="0" applyAlignment="1" applyBorder="1" applyFont="1">
      <alignment horizontal="center" readingOrder="0"/>
    </xf>
    <xf borderId="4" fillId="11" fontId="7" numFmtId="0" xfId="0" applyAlignment="1" applyBorder="1" applyFont="1">
      <alignment horizontal="left" readingOrder="0" shrinkToFit="0" wrapText="1"/>
    </xf>
    <xf borderId="9" fillId="2" fontId="7" numFmtId="0" xfId="0" applyAlignment="1" applyBorder="1" applyFont="1">
      <alignment readingOrder="0"/>
    </xf>
    <xf borderId="8" fillId="3" fontId="7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ont="1">
      <alignment horizontal="center" readingOrder="0" vertical="center"/>
    </xf>
    <xf borderId="4" fillId="4" fontId="7" numFmtId="0" xfId="0" applyAlignment="1" applyBorder="1" applyFont="1">
      <alignment horizontal="left" readingOrder="0" vertical="center"/>
    </xf>
    <xf borderId="12" fillId="0" fontId="3" numFmtId="0" xfId="0" applyBorder="1" applyFont="1"/>
    <xf borderId="0" fillId="2" fontId="7" numFmtId="0" xfId="0" applyAlignment="1" applyFont="1">
      <alignment horizontal="center" readingOrder="0" shrinkToFit="0" vertical="center" wrapText="1"/>
    </xf>
    <xf borderId="4" fillId="2" fontId="7" numFmtId="0" xfId="0" applyAlignment="1" applyBorder="1" applyFont="1">
      <alignment vertical="bottom"/>
    </xf>
    <xf borderId="5" fillId="0" fontId="8" numFmtId="0" xfId="0" applyAlignment="1" applyBorder="1" applyFont="1">
      <alignment horizontal="center" readingOrder="0" shrinkToFit="0" vertical="center" wrapText="1"/>
    </xf>
    <xf borderId="9" fillId="2" fontId="7" numFmtId="0" xfId="0" applyAlignment="1" applyBorder="1" applyFont="1">
      <alignment horizontal="right" vertical="bottom"/>
    </xf>
    <xf borderId="8" fillId="0" fontId="8" numFmtId="0" xfId="0" applyAlignment="1" applyBorder="1" applyFont="1">
      <alignment horizontal="center" readingOrder="0" shrinkToFit="0" vertical="center" wrapText="1"/>
    </xf>
    <xf borderId="9" fillId="2" fontId="16" numFmtId="0" xfId="0" applyBorder="1" applyFont="1"/>
    <xf borderId="9" fillId="2" fontId="7" numFmtId="0" xfId="0" applyAlignment="1" applyBorder="1" applyFont="1">
      <alignment vertical="bottom"/>
    </xf>
    <xf borderId="13" fillId="0" fontId="3" numFmtId="0" xfId="0" applyBorder="1" applyFont="1"/>
    <xf borderId="9" fillId="4" fontId="7" numFmtId="0" xfId="0" applyBorder="1" applyFont="1"/>
    <xf borderId="4" fillId="8" fontId="8" numFmtId="0" xfId="0" applyAlignment="1" applyBorder="1" applyFont="1">
      <alignment readingOrder="0" shrinkToFit="0" vertical="center" wrapText="1"/>
    </xf>
    <xf borderId="9" fillId="0" fontId="16" numFmtId="0" xfId="0" applyAlignment="1" applyBorder="1" applyFont="1">
      <alignment vertical="bottom"/>
    </xf>
    <xf borderId="4" fillId="13" fontId="8" numFmtId="0" xfId="0" applyAlignment="1" applyBorder="1" applyFill="1" applyFont="1">
      <alignment readingOrder="0" shrinkToFit="0" wrapText="1"/>
    </xf>
    <xf borderId="9" fillId="2" fontId="14" numFmtId="0" xfId="0" applyBorder="1" applyFont="1"/>
    <xf borderId="4" fillId="14" fontId="8" numFmtId="0" xfId="0" applyAlignment="1" applyBorder="1" applyFill="1" applyFont="1">
      <alignment readingOrder="0" shrinkToFit="0" wrapText="1"/>
    </xf>
    <xf borderId="5" fillId="0" fontId="4" numFmtId="0" xfId="0" applyAlignment="1" applyBorder="1" applyFont="1">
      <alignment readingOrder="0" vertical="center"/>
    </xf>
    <xf borderId="4" fillId="2" fontId="17" numFmtId="0" xfId="0" applyAlignment="1" applyBorder="1" applyFont="1">
      <alignment horizontal="left" readingOrder="0"/>
    </xf>
    <xf borderId="4" fillId="10" fontId="7" numFmtId="0" xfId="0" applyAlignment="1" applyBorder="1" applyFont="1">
      <alignment horizontal="left" readingOrder="0" shrinkToFit="0" vertical="center" wrapText="1"/>
    </xf>
    <xf borderId="4" fillId="0" fontId="5" numFmtId="0" xfId="0" applyAlignment="1" applyBorder="1" applyFont="1">
      <alignment readingOrder="0"/>
    </xf>
    <xf borderId="4" fillId="5" fontId="7" numFmtId="0" xfId="0" applyAlignment="1" applyBorder="1" applyFont="1">
      <alignment horizontal="left" readingOrder="0" shrinkToFit="0" wrapText="1"/>
    </xf>
    <xf borderId="4" fillId="15" fontId="7" numFmtId="0" xfId="0" applyAlignment="1" applyBorder="1" applyFill="1" applyFont="1">
      <alignment horizontal="left" readingOrder="0" shrinkToFit="0" wrapText="1"/>
    </xf>
    <xf borderId="5" fillId="0" fontId="7" numFmtId="0" xfId="0" applyAlignment="1" applyBorder="1" applyFont="1">
      <alignment horizontal="center" readingOrder="0" textRotation="90" vertical="center"/>
    </xf>
    <xf borderId="4" fillId="3" fontId="10" numFmtId="0" xfId="0" applyAlignment="1" applyBorder="1" applyFont="1">
      <alignment horizontal="center" readingOrder="0" shrinkToFit="0" vertical="center" wrapText="1"/>
    </xf>
    <xf borderId="4" fillId="3" fontId="9" numFmtId="0" xfId="0" applyAlignment="1" applyBorder="1" applyFont="1">
      <alignment horizontal="center" readingOrder="0" shrinkToFit="0" vertical="center" wrapText="1"/>
    </xf>
    <xf borderId="5" fillId="2" fontId="12" numFmtId="0" xfId="0" applyAlignment="1" applyBorder="1" applyFont="1">
      <alignment horizontal="center" readingOrder="0" vertical="center"/>
    </xf>
    <xf borderId="5" fillId="0" fontId="7" numFmtId="0" xfId="0" applyAlignment="1" applyBorder="1" applyFont="1">
      <alignment horizontal="center" readingOrder="0" shrinkToFit="0" textRotation="0" vertical="center" wrapText="1"/>
    </xf>
    <xf borderId="4" fillId="0" fontId="7" numFmtId="0" xfId="0" applyAlignment="1" applyBorder="1" applyFont="1">
      <alignment readingOrder="0" shrinkToFit="0" vertical="center" wrapText="1"/>
    </xf>
    <xf borderId="4" fillId="0" fontId="7" numFmtId="0" xfId="0" applyAlignment="1" applyBorder="1" applyFont="1">
      <alignment horizontal="right" readingOrder="0" shrinkToFit="0" wrapText="1"/>
    </xf>
    <xf borderId="4" fillId="7" fontId="7" numFmtId="0" xfId="0" applyAlignment="1" applyBorder="1" applyFont="1">
      <alignment readingOrder="0" shrinkToFit="0" wrapText="1"/>
    </xf>
    <xf borderId="4" fillId="2" fontId="7" numFmtId="0" xfId="0" applyAlignment="1" applyBorder="1" applyFont="1">
      <alignment readingOrder="0" shrinkToFit="0" wrapText="1"/>
    </xf>
    <xf borderId="4" fillId="2" fontId="15" numFmtId="0" xfId="0" applyAlignment="1" applyBorder="1" applyFont="1">
      <alignment readingOrder="0" shrinkToFit="0" wrapText="1"/>
    </xf>
    <xf borderId="4" fillId="8" fontId="7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shrinkToFit="0" vertical="center" wrapText="1"/>
    </xf>
    <xf borderId="9" fillId="0" fontId="7" numFmtId="0" xfId="0" applyAlignment="1" applyBorder="1" applyFont="1">
      <alignment horizontal="right" shrinkToFit="0" vertical="bottom" wrapText="1"/>
    </xf>
    <xf borderId="9" fillId="8" fontId="7" numFmtId="0" xfId="0" applyAlignment="1" applyBorder="1" applyFont="1">
      <alignment horizontal="right" shrinkToFit="0" vertical="bottom" wrapText="1"/>
    </xf>
    <xf borderId="9" fillId="0" fontId="7" numFmtId="0" xfId="0" applyAlignment="1" applyBorder="1" applyFont="1">
      <alignment shrinkToFit="0" vertical="bottom" wrapText="1"/>
    </xf>
    <xf borderId="9" fillId="2" fontId="7" numFmtId="0" xfId="0" applyAlignment="1" applyBorder="1" applyFont="1">
      <alignment shrinkToFit="0" vertical="bottom" wrapText="1"/>
    </xf>
    <xf borderId="9" fillId="0" fontId="7" numFmtId="0" xfId="0" applyAlignment="1" applyBorder="1" applyFont="1">
      <alignment readingOrder="0" shrinkToFit="0" wrapText="1"/>
    </xf>
    <xf borderId="9" fillId="8" fontId="7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readingOrder="0" shrinkToFit="0" vertical="center" wrapText="1"/>
    </xf>
    <xf borderId="4" fillId="8" fontId="7" numFmtId="0" xfId="0" applyAlignment="1" applyBorder="1" applyFont="1">
      <alignment horizontal="right" readingOrder="0" shrinkToFit="0" vertical="center" wrapText="1"/>
    </xf>
    <xf borderId="8" fillId="2" fontId="7" numFmtId="0" xfId="0" applyAlignment="1" applyBorder="1" applyFont="1">
      <alignment horizontal="left" readingOrder="0" shrinkToFit="0" vertical="center" wrapText="1"/>
    </xf>
    <xf borderId="4" fillId="2" fontId="7" numFmtId="0" xfId="0" applyAlignment="1" applyBorder="1" applyFont="1">
      <alignment horizontal="left" readingOrder="0" shrinkToFit="0" vertical="center" wrapText="1"/>
    </xf>
    <xf borderId="4" fillId="2" fontId="7" numFmtId="0" xfId="0" applyAlignment="1" applyBorder="1" applyFont="1">
      <alignment horizontal="right" readingOrder="0" shrinkToFit="0" vertical="center" wrapText="1"/>
    </xf>
    <xf borderId="4" fillId="2" fontId="14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shrinkToFit="0" wrapText="1"/>
    </xf>
    <xf borderId="8" fillId="2" fontId="7" numFmtId="0" xfId="0" applyAlignment="1" applyBorder="1" applyFont="1">
      <alignment readingOrder="0" shrinkToFit="0" wrapText="1"/>
    </xf>
    <xf borderId="4" fillId="12" fontId="7" numFmtId="0" xfId="0" applyAlignment="1" applyBorder="1" applyFont="1">
      <alignment shrinkToFit="0" wrapText="1"/>
    </xf>
    <xf borderId="4" fillId="6" fontId="7" numFmtId="0" xfId="0" applyAlignment="1" applyBorder="1" applyFont="1">
      <alignment readingOrder="0" shrinkToFit="0" wrapText="1"/>
    </xf>
    <xf borderId="4" fillId="2" fontId="7" numFmtId="0" xfId="0" applyAlignment="1" applyBorder="1" applyFont="1">
      <alignment horizontal="right" readingOrder="0" shrinkToFit="0" wrapText="1"/>
    </xf>
    <xf borderId="4" fillId="14" fontId="7" numFmtId="0" xfId="0" applyAlignment="1" applyBorder="1" applyFont="1">
      <alignment readingOrder="0" shrinkToFit="0" wrapText="1"/>
    </xf>
    <xf borderId="4" fillId="2" fontId="7" numFmtId="0" xfId="0" applyAlignment="1" applyBorder="1" applyFont="1">
      <alignment readingOrder="0" shrinkToFit="0" vertical="center" wrapText="1"/>
    </xf>
    <xf borderId="4" fillId="2" fontId="13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readingOrder="0" shrinkToFit="0" wrapText="1"/>
    </xf>
    <xf borderId="0" fillId="0" fontId="18" numFmtId="0" xfId="0" applyAlignment="1" applyFont="1">
      <alignment shrinkToFit="0" wrapText="1"/>
    </xf>
    <xf borderId="4" fillId="0" fontId="15" numFmtId="0" xfId="0" applyAlignment="1" applyBorder="1" applyFont="1">
      <alignment readingOrder="0" shrinkToFit="0" wrapText="1"/>
    </xf>
    <xf borderId="4" fillId="0" fontId="14" numFmtId="0" xfId="0" applyAlignment="1" applyBorder="1" applyFont="1">
      <alignment readingOrder="0" shrinkToFit="0" wrapText="1"/>
    </xf>
    <xf borderId="14" fillId="2" fontId="7" numFmtId="0" xfId="0" applyAlignment="1" applyBorder="1" applyFont="1">
      <alignment readingOrder="0" shrinkToFit="0" wrapText="1"/>
    </xf>
    <xf borderId="4" fillId="2" fontId="15" numFmtId="0" xfId="0" applyAlignment="1" applyBorder="1" applyFont="1">
      <alignment horizontal="left" readingOrder="0" shrinkToFit="0" vertical="center" wrapText="1"/>
    </xf>
    <xf borderId="4" fillId="2" fontId="12" numFmtId="0" xfId="0" applyAlignment="1" applyBorder="1" applyFont="1">
      <alignment readingOrder="0" shrinkToFit="0" wrapText="1"/>
    </xf>
    <xf borderId="4" fillId="12" fontId="7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center" readingOrder="0" shrinkToFit="0" textRotation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4" fillId="6" fontId="7" numFmtId="0" xfId="0" applyAlignment="1" applyBorder="1" applyFont="1">
      <alignment horizontal="right" readingOrder="0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952500</xdr:colOff>
      <xdr:row>0</xdr:row>
      <xdr:rowOff>28575</xdr:rowOff>
    </xdr:from>
    <xdr:ext cx="3381375" cy="704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1114425</xdr:colOff>
      <xdr:row>0</xdr:row>
      <xdr:rowOff>38100</xdr:rowOff>
    </xdr:from>
    <xdr:ext cx="3381375" cy="704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628650</xdr:colOff>
      <xdr:row>5</xdr:row>
      <xdr:rowOff>28575</xdr:rowOff>
    </xdr:from>
    <xdr:ext cx="1581150" cy="10477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2095500</xdr:colOff>
      <xdr:row>0</xdr:row>
      <xdr:rowOff>0</xdr:rowOff>
    </xdr:from>
    <xdr:ext cx="3381375" cy="704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0" name="image4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1038225</xdr:colOff>
      <xdr:row>0</xdr:row>
      <xdr:rowOff>28575</xdr:rowOff>
    </xdr:from>
    <xdr:ext cx="3381375" cy="7048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0"/>
    <col customWidth="1" min="2" max="2" width="17.71"/>
    <col customWidth="1" min="3" max="3" width="40.0"/>
    <col customWidth="1" min="4" max="4" width="12.29"/>
    <col customWidth="1" min="5" max="5" width="30.0"/>
    <col customWidth="1" min="6" max="6" width="22.14"/>
    <col customWidth="1" min="7" max="7" width="13.71"/>
    <col customWidth="1" min="8" max="8" width="27.71"/>
  </cols>
  <sheetData>
    <row r="1">
      <c r="A1" s="2"/>
      <c r="B1" s="2"/>
      <c r="C1" s="4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2"/>
      <c r="B2" s="2"/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0"/>
      <c r="B3" s="2"/>
      <c r="C3" s="4"/>
      <c r="D3" s="2"/>
      <c r="E3" s="2"/>
      <c r="F3" s="2"/>
      <c r="G3" s="2"/>
      <c r="H3" s="1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0"/>
      <c r="B4" s="2"/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3" t="s">
        <v>0</v>
      </c>
      <c r="B5" s="6"/>
      <c r="C5" s="6"/>
      <c r="D5" s="6"/>
      <c r="E5" s="6"/>
      <c r="F5" s="6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2"/>
      <c r="B6" s="2"/>
      <c r="C6" s="4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2"/>
      <c r="B7" s="2"/>
      <c r="C7" s="4"/>
      <c r="D7" s="2"/>
      <c r="E7" s="2"/>
      <c r="F7" s="2"/>
      <c r="G7" s="16" t="s">
        <v>1</v>
      </c>
      <c r="H7" s="16" t="s">
        <v>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18" t="s">
        <v>4</v>
      </c>
      <c r="B8" s="2"/>
      <c r="C8" s="4"/>
      <c r="D8" s="2"/>
      <c r="E8" s="25" t="s">
        <v>5</v>
      </c>
      <c r="F8" s="27" t="s">
        <v>6</v>
      </c>
      <c r="G8" s="31" t="s">
        <v>7</v>
      </c>
      <c r="H8" s="32" t="s">
        <v>23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2"/>
      <c r="B9" s="2"/>
      <c r="C9" s="34"/>
      <c r="D9" s="2"/>
      <c r="E9" s="17"/>
      <c r="F9" s="27" t="s">
        <v>9</v>
      </c>
      <c r="G9" s="31" t="s">
        <v>10</v>
      </c>
      <c r="H9" s="32" t="s">
        <v>11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36" t="s">
        <v>12</v>
      </c>
      <c r="B10" s="36" t="s">
        <v>13</v>
      </c>
      <c r="C10" s="41"/>
      <c r="D10" s="2"/>
      <c r="E10" s="42" t="s">
        <v>14</v>
      </c>
      <c r="F10" s="43" t="s">
        <v>39</v>
      </c>
      <c r="G10" s="31" t="s">
        <v>40</v>
      </c>
      <c r="H10" s="32" t="s">
        <v>41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6" t="s">
        <v>18</v>
      </c>
      <c r="B11" s="46">
        <v>43433.0</v>
      </c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2"/>
      <c r="B12" s="2"/>
      <c r="C12" s="4"/>
      <c r="D12" s="2"/>
      <c r="E12" s="48" t="s">
        <v>22</v>
      </c>
      <c r="F12" s="50">
        <f>SUM(D24:D98)</f>
        <v>201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52" t="s">
        <v>46</v>
      </c>
      <c r="B13" s="54"/>
      <c r="C13" s="55"/>
      <c r="D13" s="57"/>
      <c r="E13" s="57"/>
      <c r="F13" s="5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61" t="s">
        <v>52</v>
      </c>
      <c r="B14" s="62" t="s">
        <v>31</v>
      </c>
      <c r="C14" s="64" t="s">
        <v>55</v>
      </c>
      <c r="D14" s="66" t="s">
        <v>51</v>
      </c>
      <c r="E14" s="67" t="s">
        <v>38</v>
      </c>
      <c r="F14" s="2"/>
      <c r="G14" s="2"/>
      <c r="H14" s="2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2"/>
      <c r="X14" s="2"/>
      <c r="Y14" s="2"/>
      <c r="Z14" s="2"/>
      <c r="AA14" s="2"/>
      <c r="AB14" s="2"/>
      <c r="AC14" s="2"/>
    </row>
    <row r="15">
      <c r="A15" s="68"/>
      <c r="B15" s="70" t="s">
        <v>62</v>
      </c>
      <c r="C15" s="71" t="s">
        <v>67</v>
      </c>
      <c r="D15" s="74" t="s">
        <v>68</v>
      </c>
      <c r="E15" s="76" t="s">
        <v>73</v>
      </c>
      <c r="F15" s="77"/>
      <c r="G15" s="79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2"/>
      <c r="X15" s="2"/>
      <c r="Y15" s="2"/>
      <c r="Z15" s="2"/>
      <c r="AA15" s="2"/>
      <c r="AB15" s="2"/>
      <c r="AC15" s="2"/>
    </row>
    <row r="16">
      <c r="A16" s="82"/>
      <c r="B16" s="70" t="s">
        <v>95</v>
      </c>
      <c r="C16" s="84">
        <f>H24+H39+H71+180</f>
        <v>481.189</v>
      </c>
      <c r="D16" s="85" t="str">
        <f>H25+H26+H27+H29+H30+H31+H32+H33+H28+H40+H41+H42+H43+H44+H45+H46+H47+H48+#REF!+H73+H74+H75+H76+H77+H78</f>
        <v>#REF!</v>
      </c>
      <c r="E16" s="87">
        <f>H49+H50+H51+H52+H53+H54+H82+H83+H84+H85+H90+H91+H92+H93+H94+H95+H97</f>
        <v>309</v>
      </c>
      <c r="F16" s="77"/>
      <c r="G16" s="7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2"/>
      <c r="X16" s="2"/>
      <c r="Y16" s="2"/>
      <c r="Z16" s="2"/>
      <c r="AA16" s="2"/>
      <c r="AB16" s="2"/>
      <c r="AC16" s="2"/>
    </row>
    <row r="17">
      <c r="A17" s="89"/>
      <c r="B17" s="92"/>
      <c r="C17" s="92"/>
      <c r="D17" s="92"/>
      <c r="E17" s="54"/>
      <c r="F17" s="93"/>
      <c r="G17" s="93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2"/>
      <c r="X17" s="2"/>
      <c r="Y17" s="2"/>
      <c r="Z17" s="2"/>
      <c r="AA17" s="2"/>
      <c r="AB17" s="2"/>
      <c r="AC17" s="2"/>
    </row>
    <row r="18">
      <c r="A18" s="95" t="s">
        <v>129</v>
      </c>
      <c r="B18" s="70" t="s">
        <v>31</v>
      </c>
      <c r="C18" s="97" t="s">
        <v>96</v>
      </c>
      <c r="D18" s="92"/>
      <c r="E18" s="54"/>
      <c r="F18" s="93"/>
      <c r="G18" s="93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2"/>
      <c r="X18" s="2"/>
      <c r="Y18" s="2"/>
      <c r="Z18" s="2"/>
      <c r="AA18" s="2"/>
      <c r="AB18" s="2"/>
      <c r="AC18" s="2"/>
    </row>
    <row r="19">
      <c r="A19" s="100"/>
      <c r="B19" s="70" t="s">
        <v>62</v>
      </c>
      <c r="C19" s="102">
        <v>3.0</v>
      </c>
      <c r="D19" s="104">
        <v>2.0</v>
      </c>
      <c r="E19" s="106">
        <v>1.0</v>
      </c>
      <c r="F19" s="93"/>
      <c r="G19" s="93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2"/>
      <c r="X19" s="2"/>
      <c r="Y19" s="2"/>
      <c r="Z19" s="2"/>
      <c r="AA19" s="2"/>
      <c r="AB19" s="2"/>
      <c r="AC19" s="2"/>
    </row>
    <row r="20">
      <c r="A20" s="17"/>
      <c r="B20" s="70" t="s">
        <v>95</v>
      </c>
      <c r="C20" s="109">
        <f>H35+H55+H56+H57+H58+H86+H59+H87+H88</f>
        <v>536</v>
      </c>
      <c r="D20" s="111">
        <f>H36+H37+H60+H61+H62+H63+H64+H65+H66+H67+H68+H69+H70+H89+H98</f>
        <v>7419</v>
      </c>
      <c r="E20" s="112" t="str">
        <f>H38</f>
        <v/>
      </c>
      <c r="F20" s="93"/>
      <c r="G20" s="93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2"/>
      <c r="X20" s="2"/>
      <c r="Y20" s="2"/>
      <c r="Z20" s="2"/>
      <c r="AA20" s="2"/>
      <c r="AB20" s="2"/>
      <c r="AC20" s="2"/>
    </row>
    <row r="21">
      <c r="A21" s="2"/>
      <c r="B21" s="2"/>
      <c r="C21" s="4"/>
      <c r="D21" s="2"/>
      <c r="E21" s="2"/>
      <c r="F21" s="93"/>
      <c r="G21" s="93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2"/>
      <c r="X21" s="2"/>
      <c r="Y21" s="2"/>
      <c r="Z21" s="2"/>
      <c r="AA21" s="2"/>
      <c r="AB21" s="2"/>
      <c r="AC21" s="2"/>
    </row>
    <row r="22">
      <c r="A22" s="93"/>
      <c r="B22" s="93"/>
      <c r="C22" s="93"/>
      <c r="D22" s="2"/>
      <c r="E22" s="2"/>
      <c r="F22" s="2"/>
      <c r="G22" s="2"/>
      <c r="H22" s="2"/>
      <c r="I22" s="2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2"/>
      <c r="X22" s="2"/>
      <c r="Y22" s="2"/>
      <c r="Z22" s="2"/>
      <c r="AA22" s="2"/>
      <c r="AB22" s="2"/>
      <c r="AC22" s="2"/>
    </row>
    <row r="23">
      <c r="A23" s="114" t="s">
        <v>25</v>
      </c>
      <c r="B23" s="114" t="s">
        <v>26</v>
      </c>
      <c r="C23" s="114" t="s">
        <v>27</v>
      </c>
      <c r="D23" s="114" t="s">
        <v>28</v>
      </c>
      <c r="E23" s="114" t="s">
        <v>136</v>
      </c>
      <c r="F23" s="114" t="s">
        <v>30</v>
      </c>
      <c r="G23" s="114" t="s">
        <v>31</v>
      </c>
      <c r="H23" s="114" t="s">
        <v>138</v>
      </c>
      <c r="I23" s="114" t="s">
        <v>32</v>
      </c>
      <c r="J23" s="115" t="s">
        <v>33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2"/>
      <c r="X23" s="2"/>
      <c r="Y23" s="2"/>
      <c r="Z23" s="2"/>
      <c r="AA23" s="2"/>
      <c r="AB23" s="2"/>
      <c r="AC23" s="2"/>
    </row>
    <row r="24" hidden="1">
      <c r="A24" s="117" t="s">
        <v>34</v>
      </c>
      <c r="B24" s="69" t="s">
        <v>35</v>
      </c>
      <c r="C24" s="118" t="s">
        <v>140</v>
      </c>
      <c r="D24" s="119">
        <v>32.0</v>
      </c>
      <c r="E24" s="120">
        <v>4.0</v>
      </c>
      <c r="F24" s="32" t="s">
        <v>145</v>
      </c>
      <c r="G24" s="121" t="s">
        <v>55</v>
      </c>
      <c r="H24" s="32">
        <v>221.189</v>
      </c>
      <c r="I24" s="32"/>
      <c r="J24" s="122" t="s">
        <v>146</v>
      </c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2"/>
      <c r="X24" s="2"/>
      <c r="Y24" s="2"/>
      <c r="Z24" s="2"/>
      <c r="AA24" s="2"/>
      <c r="AB24" s="2"/>
      <c r="AC24" s="2"/>
    </row>
    <row r="25" hidden="1">
      <c r="A25" s="117" t="s">
        <v>34</v>
      </c>
      <c r="B25" s="69" t="s">
        <v>35</v>
      </c>
      <c r="C25" s="118" t="s">
        <v>147</v>
      </c>
      <c r="D25" s="119">
        <v>4.0</v>
      </c>
      <c r="E25" s="123">
        <v>3.0</v>
      </c>
      <c r="F25" s="32" t="s">
        <v>145</v>
      </c>
      <c r="G25" s="121" t="s">
        <v>51</v>
      </c>
      <c r="H25" s="32">
        <v>15.408</v>
      </c>
      <c r="I25" s="32"/>
      <c r="J25" s="122" t="s">
        <v>148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2"/>
      <c r="X25" s="2"/>
      <c r="Y25" s="2"/>
      <c r="Z25" s="2"/>
      <c r="AA25" s="2"/>
      <c r="AB25" s="2"/>
      <c r="AC25" s="2"/>
    </row>
    <row r="26" hidden="1">
      <c r="A26" s="117" t="s">
        <v>34</v>
      </c>
      <c r="B26" s="69" t="s">
        <v>35</v>
      </c>
      <c r="C26" s="124" t="s">
        <v>149</v>
      </c>
      <c r="D26" s="125">
        <v>2.0</v>
      </c>
      <c r="E26" s="126">
        <v>3.0</v>
      </c>
      <c r="F26" s="127" t="s">
        <v>145</v>
      </c>
      <c r="G26" s="128" t="s">
        <v>51</v>
      </c>
      <c r="H26" s="32">
        <v>40.0</v>
      </c>
      <c r="I26" s="32"/>
      <c r="J26" s="122" t="s">
        <v>150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2"/>
      <c r="X26" s="2"/>
      <c r="Y26" s="2"/>
      <c r="Z26" s="2"/>
      <c r="AA26" s="2"/>
      <c r="AB26" s="2"/>
      <c r="AC26" s="2"/>
    </row>
    <row r="27" hidden="1">
      <c r="A27" s="117" t="s">
        <v>34</v>
      </c>
      <c r="B27" s="69" t="s">
        <v>35</v>
      </c>
      <c r="C27" s="118" t="s">
        <v>151</v>
      </c>
      <c r="D27" s="129">
        <v>4.0</v>
      </c>
      <c r="E27" s="130">
        <v>3.0</v>
      </c>
      <c r="F27" s="127" t="s">
        <v>145</v>
      </c>
      <c r="G27" s="128" t="s">
        <v>51</v>
      </c>
      <c r="H27" s="121">
        <f>56*4</f>
        <v>224</v>
      </c>
      <c r="I27" s="32"/>
      <c r="J27" s="122" t="s">
        <v>152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2"/>
      <c r="X27" s="2"/>
      <c r="Y27" s="2"/>
      <c r="Z27" s="2"/>
      <c r="AA27" s="2"/>
      <c r="AB27" s="2"/>
      <c r="AC27" s="2"/>
    </row>
    <row r="28" hidden="1">
      <c r="A28" s="117" t="s">
        <v>34</v>
      </c>
      <c r="B28" s="69" t="s">
        <v>35</v>
      </c>
      <c r="C28" s="131" t="s">
        <v>153</v>
      </c>
      <c r="D28" s="119">
        <v>4.0</v>
      </c>
      <c r="E28" s="132">
        <v>3.0</v>
      </c>
      <c r="F28" s="127" t="s">
        <v>145</v>
      </c>
      <c r="G28" s="133" t="s">
        <v>51</v>
      </c>
      <c r="H28" s="121">
        <f>4.75*4</f>
        <v>19</v>
      </c>
      <c r="I28" s="32"/>
      <c r="J28" s="122" t="s">
        <v>81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2"/>
      <c r="X28" s="2"/>
      <c r="Y28" s="2"/>
      <c r="Z28" s="2"/>
      <c r="AA28" s="2"/>
      <c r="AB28" s="2"/>
      <c r="AC28" s="2"/>
    </row>
    <row r="29" hidden="1">
      <c r="A29" s="117" t="s">
        <v>34</v>
      </c>
      <c r="B29" s="69" t="s">
        <v>35</v>
      </c>
      <c r="C29" s="118" t="s">
        <v>154</v>
      </c>
      <c r="D29" s="129">
        <v>4.0</v>
      </c>
      <c r="E29" s="130">
        <v>3.0</v>
      </c>
      <c r="F29" s="127" t="s">
        <v>145</v>
      </c>
      <c r="G29" s="128" t="s">
        <v>51</v>
      </c>
      <c r="H29" s="121">
        <f>90*4</f>
        <v>360</v>
      </c>
      <c r="I29" s="32"/>
      <c r="J29" s="122" t="s">
        <v>155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2"/>
      <c r="X29" s="2"/>
      <c r="Y29" s="2"/>
      <c r="Z29" s="2"/>
      <c r="AA29" s="2"/>
      <c r="AB29" s="2"/>
      <c r="AC29" s="2"/>
    </row>
    <row r="30" hidden="1">
      <c r="A30" s="117" t="s">
        <v>34</v>
      </c>
      <c r="B30" s="69" t="s">
        <v>35</v>
      </c>
      <c r="C30" s="134" t="s">
        <v>156</v>
      </c>
      <c r="D30" s="135">
        <v>2.0</v>
      </c>
      <c r="E30" s="132">
        <v>3.0</v>
      </c>
      <c r="F30" s="32" t="s">
        <v>157</v>
      </c>
      <c r="G30" s="133" t="s">
        <v>51</v>
      </c>
      <c r="H30" s="135">
        <v>180.0</v>
      </c>
      <c r="I30" s="32"/>
      <c r="J30" s="136" t="s">
        <v>111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2"/>
      <c r="X30" s="2"/>
      <c r="Y30" s="2"/>
      <c r="Z30" s="2"/>
      <c r="AA30" s="2"/>
      <c r="AB30" s="2"/>
      <c r="AC30" s="2"/>
    </row>
    <row r="31" hidden="1">
      <c r="A31" s="117" t="s">
        <v>34</v>
      </c>
      <c r="B31" s="69" t="s">
        <v>35</v>
      </c>
      <c r="C31" s="134" t="s">
        <v>158</v>
      </c>
      <c r="D31" s="135">
        <v>2.0</v>
      </c>
      <c r="E31" s="132">
        <v>3.0</v>
      </c>
      <c r="F31" s="32" t="s">
        <v>157</v>
      </c>
      <c r="G31" s="133" t="s">
        <v>51</v>
      </c>
      <c r="H31" s="135">
        <v>180.0</v>
      </c>
      <c r="I31" s="137"/>
      <c r="J31" s="136" t="s">
        <v>111</v>
      </c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2"/>
      <c r="X31" s="2"/>
      <c r="Y31" s="2"/>
      <c r="Z31" s="2"/>
      <c r="AA31" s="2"/>
      <c r="AB31" s="2"/>
      <c r="AC31" s="2"/>
    </row>
    <row r="32" hidden="1">
      <c r="A32" s="117" t="s">
        <v>34</v>
      </c>
      <c r="B32" s="69" t="s">
        <v>35</v>
      </c>
      <c r="C32" s="131" t="s">
        <v>159</v>
      </c>
      <c r="D32" s="119">
        <v>4.0</v>
      </c>
      <c r="E32" s="132">
        <v>3.0</v>
      </c>
      <c r="F32" s="127" t="s">
        <v>145</v>
      </c>
      <c r="G32" s="133" t="s">
        <v>51</v>
      </c>
      <c r="H32" s="121">
        <v>160.0</v>
      </c>
      <c r="I32" s="32" t="s">
        <v>160</v>
      </c>
      <c r="J32" s="136" t="s">
        <v>161</v>
      </c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2"/>
      <c r="X32" s="2"/>
      <c r="Y32" s="2"/>
      <c r="Z32" s="2"/>
      <c r="AA32" s="2"/>
      <c r="AB32" s="2"/>
      <c r="AC32" s="2"/>
    </row>
    <row r="33" hidden="1">
      <c r="A33" s="117" t="s">
        <v>34</v>
      </c>
      <c r="B33" s="69" t="s">
        <v>35</v>
      </c>
      <c r="C33" s="131" t="s">
        <v>162</v>
      </c>
      <c r="D33" s="119">
        <v>4.0</v>
      </c>
      <c r="E33" s="132">
        <v>3.0</v>
      </c>
      <c r="F33" s="127" t="s">
        <v>145</v>
      </c>
      <c r="G33" s="133" t="s">
        <v>51</v>
      </c>
      <c r="H33" s="121">
        <v>18.52</v>
      </c>
      <c r="I33" s="32" t="s">
        <v>160</v>
      </c>
      <c r="J33" s="136" t="s">
        <v>161</v>
      </c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2"/>
      <c r="X33" s="2"/>
      <c r="Y33" s="2"/>
      <c r="Z33" s="2"/>
      <c r="AA33" s="2"/>
      <c r="AB33" s="2"/>
      <c r="AC33" s="2"/>
    </row>
    <row r="34" hidden="1">
      <c r="A34" s="117" t="s">
        <v>34</v>
      </c>
      <c r="B34" s="69" t="s">
        <v>35</v>
      </c>
      <c r="C34" s="131" t="s">
        <v>163</v>
      </c>
      <c r="D34" s="119">
        <v>4.0</v>
      </c>
      <c r="E34" s="32">
        <v>4.0</v>
      </c>
      <c r="F34" s="32" t="s">
        <v>164</v>
      </c>
      <c r="G34" s="138" t="s">
        <v>165</v>
      </c>
      <c r="H34" s="121">
        <f>36*4</f>
        <v>144</v>
      </c>
      <c r="I34" s="32"/>
      <c r="J34" s="136" t="s">
        <v>161</v>
      </c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2"/>
      <c r="X34" s="2"/>
      <c r="Y34" s="2"/>
      <c r="Z34" s="2"/>
      <c r="AA34" s="2"/>
      <c r="AB34" s="2"/>
      <c r="AC34" s="2"/>
    </row>
    <row r="35">
      <c r="A35" s="117" t="s">
        <v>34</v>
      </c>
      <c r="B35" s="69" t="s">
        <v>54</v>
      </c>
      <c r="C35" s="118" t="s">
        <v>166</v>
      </c>
      <c r="D35" s="32">
        <v>5.0</v>
      </c>
      <c r="E35" s="123">
        <v>3.0</v>
      </c>
      <c r="F35" s="32" t="s">
        <v>145</v>
      </c>
      <c r="G35" s="32" t="s">
        <v>167</v>
      </c>
      <c r="H35" s="139"/>
      <c r="I35" s="137"/>
      <c r="J35" s="122" t="s">
        <v>155</v>
      </c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2"/>
      <c r="X35" s="2"/>
      <c r="Y35" s="2"/>
      <c r="Z35" s="2"/>
      <c r="AA35" s="2"/>
      <c r="AB35" s="2"/>
      <c r="AC35" s="2"/>
    </row>
    <row r="36">
      <c r="A36" s="117" t="s">
        <v>34</v>
      </c>
      <c r="B36" s="69" t="s">
        <v>54</v>
      </c>
      <c r="C36" s="118" t="s">
        <v>168</v>
      </c>
      <c r="D36" s="32">
        <v>8.0</v>
      </c>
      <c r="E36" s="140">
        <v>2.0</v>
      </c>
      <c r="F36" s="32" t="s">
        <v>145</v>
      </c>
      <c r="G36" s="32" t="s">
        <v>167</v>
      </c>
      <c r="H36" s="139"/>
      <c r="I36" s="137"/>
      <c r="J36" s="122" t="s">
        <v>148</v>
      </c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2"/>
      <c r="X36" s="2"/>
      <c r="Y36" s="2"/>
      <c r="Z36" s="2"/>
      <c r="AA36" s="2"/>
      <c r="AB36" s="2"/>
      <c r="AC36" s="2"/>
    </row>
    <row r="37">
      <c r="A37" s="117" t="s">
        <v>34</v>
      </c>
      <c r="B37" s="69" t="s">
        <v>54</v>
      </c>
      <c r="C37" s="118" t="s">
        <v>169</v>
      </c>
      <c r="D37" s="141" t="s">
        <v>170</v>
      </c>
      <c r="E37" s="140">
        <v>2.0</v>
      </c>
      <c r="F37" s="32" t="s">
        <v>145</v>
      </c>
      <c r="G37" s="32" t="s">
        <v>167</v>
      </c>
      <c r="H37" s="139"/>
      <c r="I37" s="137"/>
      <c r="J37" s="122" t="s">
        <v>146</v>
      </c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2"/>
      <c r="X37" s="2"/>
      <c r="Y37" s="2"/>
      <c r="Z37" s="2"/>
      <c r="AA37" s="2"/>
      <c r="AB37" s="2"/>
      <c r="AC37" s="2"/>
    </row>
    <row r="38">
      <c r="A38" s="117" t="s">
        <v>34</v>
      </c>
      <c r="B38" s="69" t="s">
        <v>54</v>
      </c>
      <c r="C38" s="118" t="s">
        <v>171</v>
      </c>
      <c r="D38" s="141" t="s">
        <v>170</v>
      </c>
      <c r="E38" s="142">
        <v>1.0</v>
      </c>
      <c r="F38" s="32" t="s">
        <v>145</v>
      </c>
      <c r="G38" s="32" t="s">
        <v>167</v>
      </c>
      <c r="H38" s="139"/>
      <c r="I38" s="137"/>
      <c r="J38" s="122" t="s">
        <v>152</v>
      </c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2"/>
      <c r="X38" s="2"/>
      <c r="Y38" s="2"/>
      <c r="Z38" s="2"/>
      <c r="AA38" s="2"/>
      <c r="AB38" s="2"/>
      <c r="AC38" s="2"/>
    </row>
    <row r="39" hidden="1">
      <c r="A39" s="117" t="s">
        <v>61</v>
      </c>
      <c r="B39" s="69" t="s">
        <v>35</v>
      </c>
      <c r="C39" s="143" t="s">
        <v>172</v>
      </c>
      <c r="D39" s="121">
        <v>2.0</v>
      </c>
      <c r="E39" s="120">
        <v>4.0</v>
      </c>
      <c r="F39" s="121" t="s">
        <v>173</v>
      </c>
      <c r="G39" s="121" t="s">
        <v>55</v>
      </c>
      <c r="H39" s="32">
        <v>48.0</v>
      </c>
      <c r="I39" s="137"/>
      <c r="J39" s="122" t="s">
        <v>174</v>
      </c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2"/>
      <c r="X39" s="2"/>
      <c r="Y39" s="2"/>
      <c r="Z39" s="2"/>
      <c r="AA39" s="2"/>
      <c r="AB39" s="2"/>
      <c r="AC39" s="2"/>
    </row>
    <row r="40" hidden="1">
      <c r="A40" s="117" t="s">
        <v>61</v>
      </c>
      <c r="B40" s="69" t="s">
        <v>35</v>
      </c>
      <c r="C40" s="143" t="s">
        <v>175</v>
      </c>
      <c r="D40" s="121">
        <v>1.0</v>
      </c>
      <c r="E40" s="123">
        <v>3.0</v>
      </c>
      <c r="F40" s="121" t="s">
        <v>176</v>
      </c>
      <c r="G40" s="121" t="s">
        <v>51</v>
      </c>
      <c r="H40" s="32">
        <v>56.0</v>
      </c>
      <c r="I40" s="137"/>
      <c r="J40" s="136" t="s">
        <v>177</v>
      </c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2"/>
      <c r="X40" s="2"/>
      <c r="Y40" s="2"/>
      <c r="Z40" s="2"/>
      <c r="AA40" s="2"/>
      <c r="AB40" s="2"/>
      <c r="AC40" s="2"/>
    </row>
    <row r="41" hidden="1">
      <c r="A41" s="117" t="s">
        <v>61</v>
      </c>
      <c r="B41" s="69" t="s">
        <v>35</v>
      </c>
      <c r="C41" s="143" t="s">
        <v>178</v>
      </c>
      <c r="D41" s="121">
        <v>4.0</v>
      </c>
      <c r="E41" s="123">
        <v>3.0</v>
      </c>
      <c r="F41" s="121" t="s">
        <v>145</v>
      </c>
      <c r="G41" s="121" t="s">
        <v>51</v>
      </c>
      <c r="H41" s="32">
        <v>40.0</v>
      </c>
      <c r="I41" s="137"/>
      <c r="J41" s="136" t="s">
        <v>177</v>
      </c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2"/>
      <c r="X41" s="2"/>
      <c r="Y41" s="2"/>
      <c r="Z41" s="2"/>
      <c r="AA41" s="2"/>
      <c r="AB41" s="2"/>
      <c r="AC41" s="2"/>
    </row>
    <row r="42" hidden="1">
      <c r="A42" s="117" t="s">
        <v>61</v>
      </c>
      <c r="B42" s="69" t="s">
        <v>35</v>
      </c>
      <c r="C42" s="143" t="s">
        <v>179</v>
      </c>
      <c r="D42" s="121">
        <v>2.0</v>
      </c>
      <c r="E42" s="123">
        <v>3.0</v>
      </c>
      <c r="F42" s="121" t="s">
        <v>180</v>
      </c>
      <c r="G42" s="121" t="s">
        <v>51</v>
      </c>
      <c r="H42" s="32">
        <v>40.0</v>
      </c>
      <c r="I42" s="137"/>
      <c r="J42" s="136" t="s">
        <v>177</v>
      </c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2"/>
      <c r="X42" s="2"/>
      <c r="Y42" s="2"/>
      <c r="Z42" s="2"/>
      <c r="AA42" s="2"/>
      <c r="AB42" s="2"/>
      <c r="AC42" s="2"/>
    </row>
    <row r="43" hidden="1">
      <c r="A43" s="117" t="s">
        <v>61</v>
      </c>
      <c r="B43" s="69" t="s">
        <v>35</v>
      </c>
      <c r="C43" s="143" t="s">
        <v>181</v>
      </c>
      <c r="D43" s="121">
        <v>8.0</v>
      </c>
      <c r="E43" s="123">
        <v>3.0</v>
      </c>
      <c r="F43" s="121" t="s">
        <v>173</v>
      </c>
      <c r="G43" s="121" t="s">
        <v>51</v>
      </c>
      <c r="H43" s="32">
        <v>80.0</v>
      </c>
      <c r="I43" s="137"/>
      <c r="J43" s="122" t="s">
        <v>182</v>
      </c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2"/>
      <c r="X43" s="2"/>
      <c r="Y43" s="2"/>
      <c r="Z43" s="2"/>
      <c r="AA43" s="2"/>
      <c r="AB43" s="2"/>
      <c r="AC43" s="2"/>
    </row>
    <row r="44" hidden="1">
      <c r="A44" s="117" t="s">
        <v>61</v>
      </c>
      <c r="B44" s="69" t="s">
        <v>35</v>
      </c>
      <c r="C44" s="143" t="s">
        <v>183</v>
      </c>
      <c r="D44" s="121">
        <v>2.0</v>
      </c>
      <c r="E44" s="123">
        <v>3.0</v>
      </c>
      <c r="F44" s="121" t="s">
        <v>173</v>
      </c>
      <c r="G44" s="121" t="s">
        <v>51</v>
      </c>
      <c r="H44" s="32">
        <f>12+4+4</f>
        <v>20</v>
      </c>
      <c r="I44" s="137"/>
      <c r="J44" s="121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2"/>
      <c r="X44" s="2"/>
      <c r="Y44" s="2"/>
      <c r="Z44" s="2"/>
      <c r="AA44" s="2"/>
      <c r="AB44" s="2"/>
      <c r="AC44" s="2"/>
    </row>
    <row r="45" hidden="1">
      <c r="A45" s="117" t="s">
        <v>61</v>
      </c>
      <c r="B45" s="69" t="s">
        <v>35</v>
      </c>
      <c r="C45" s="143" t="s">
        <v>184</v>
      </c>
      <c r="D45" s="121">
        <v>4.0</v>
      </c>
      <c r="E45" s="123">
        <v>3.0</v>
      </c>
      <c r="F45" s="121" t="s">
        <v>173</v>
      </c>
      <c r="G45" s="121" t="s">
        <v>51</v>
      </c>
      <c r="H45" s="32">
        <f>12+10+10+8</f>
        <v>40</v>
      </c>
      <c r="I45" s="137"/>
      <c r="J45" s="121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2"/>
      <c r="X45" s="2"/>
      <c r="Y45" s="2"/>
      <c r="Z45" s="2"/>
      <c r="AA45" s="2"/>
      <c r="AB45" s="2"/>
      <c r="AC45" s="2"/>
    </row>
    <row r="46" hidden="1">
      <c r="A46" s="117" t="s">
        <v>61</v>
      </c>
      <c r="B46" s="69" t="s">
        <v>35</v>
      </c>
      <c r="C46" s="144" t="s">
        <v>185</v>
      </c>
      <c r="D46" s="121">
        <v>1.0</v>
      </c>
      <c r="E46" s="123">
        <v>3.0</v>
      </c>
      <c r="F46" s="121" t="s">
        <v>180</v>
      </c>
      <c r="G46" s="121" t="s">
        <v>51</v>
      </c>
      <c r="H46" s="32">
        <v>520.0</v>
      </c>
      <c r="I46" s="32" t="s">
        <v>160</v>
      </c>
      <c r="J46" s="136" t="s">
        <v>130</v>
      </c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2"/>
      <c r="X46" s="2"/>
      <c r="Y46" s="2"/>
      <c r="Z46" s="2"/>
      <c r="AA46" s="2"/>
      <c r="AB46" s="2"/>
      <c r="AC46" s="2"/>
    </row>
    <row r="47" hidden="1">
      <c r="A47" s="117" t="s">
        <v>61</v>
      </c>
      <c r="B47" s="69" t="s">
        <v>35</v>
      </c>
      <c r="C47" s="144" t="s">
        <v>186</v>
      </c>
      <c r="D47" s="121">
        <v>2.0</v>
      </c>
      <c r="E47" s="123">
        <v>3.0</v>
      </c>
      <c r="F47" s="121" t="s">
        <v>173</v>
      </c>
      <c r="G47" s="121" t="s">
        <v>51</v>
      </c>
      <c r="H47" s="32">
        <v>20.0</v>
      </c>
      <c r="I47" s="137"/>
      <c r="J47" s="134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2"/>
      <c r="X47" s="2"/>
      <c r="Y47" s="2"/>
      <c r="Z47" s="2"/>
      <c r="AA47" s="2"/>
      <c r="AB47" s="2"/>
      <c r="AC47" s="2"/>
    </row>
    <row r="48" hidden="1">
      <c r="A48" s="117" t="s">
        <v>61</v>
      </c>
      <c r="B48" s="69" t="s">
        <v>35</v>
      </c>
      <c r="C48" s="143" t="s">
        <v>187</v>
      </c>
      <c r="D48" s="121">
        <v>2.0</v>
      </c>
      <c r="E48" s="123">
        <v>3.0</v>
      </c>
      <c r="F48" s="121" t="s">
        <v>173</v>
      </c>
      <c r="G48" s="121" t="s">
        <v>51</v>
      </c>
      <c r="H48" s="32">
        <v>60.0</v>
      </c>
      <c r="I48" s="137"/>
      <c r="J48" s="134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2"/>
      <c r="X48" s="2"/>
      <c r="Y48" s="2"/>
      <c r="Z48" s="2"/>
      <c r="AA48" s="2"/>
      <c r="AB48" s="2"/>
      <c r="AC48" s="2"/>
    </row>
    <row r="49" hidden="1">
      <c r="A49" s="117" t="s">
        <v>61</v>
      </c>
      <c r="B49" s="69" t="s">
        <v>35</v>
      </c>
      <c r="C49" s="143" t="s">
        <v>188</v>
      </c>
      <c r="D49" s="121">
        <v>1.0</v>
      </c>
      <c r="E49" s="145">
        <v>1.5</v>
      </c>
      <c r="F49" s="121" t="s">
        <v>173</v>
      </c>
      <c r="G49" s="121" t="s">
        <v>38</v>
      </c>
      <c r="H49" s="32">
        <v>5.0</v>
      </c>
      <c r="I49" s="137"/>
      <c r="J49" s="122" t="s">
        <v>189</v>
      </c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2"/>
      <c r="X49" s="2"/>
      <c r="Y49" s="2"/>
      <c r="Z49" s="2"/>
      <c r="AA49" s="2"/>
      <c r="AB49" s="2"/>
      <c r="AC49" s="2"/>
    </row>
    <row r="50" hidden="1">
      <c r="A50" s="117" t="s">
        <v>61</v>
      </c>
      <c r="B50" s="69" t="s">
        <v>35</v>
      </c>
      <c r="C50" s="143" t="s">
        <v>190</v>
      </c>
      <c r="D50" s="121">
        <v>1.0</v>
      </c>
      <c r="E50" s="145">
        <v>1.5</v>
      </c>
      <c r="F50" s="121" t="s">
        <v>173</v>
      </c>
      <c r="G50" s="121" t="s">
        <v>38</v>
      </c>
      <c r="H50" s="32">
        <v>10.0</v>
      </c>
      <c r="I50" s="137"/>
      <c r="J50" s="122" t="s">
        <v>189</v>
      </c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2"/>
      <c r="X50" s="2"/>
      <c r="Y50" s="2"/>
      <c r="Z50" s="2"/>
      <c r="AA50" s="2"/>
      <c r="AB50" s="2"/>
      <c r="AC50" s="2"/>
    </row>
    <row r="51" hidden="1">
      <c r="A51" s="117" t="s">
        <v>61</v>
      </c>
      <c r="B51" s="69" t="s">
        <v>35</v>
      </c>
      <c r="C51" s="143" t="s">
        <v>191</v>
      </c>
      <c r="D51" s="121">
        <v>1.0</v>
      </c>
      <c r="E51" s="145">
        <v>1.5</v>
      </c>
      <c r="F51" s="121" t="s">
        <v>173</v>
      </c>
      <c r="G51" s="121" t="s">
        <v>38</v>
      </c>
      <c r="H51" s="121">
        <v>7.0</v>
      </c>
      <c r="I51" s="137"/>
      <c r="J51" s="122" t="s">
        <v>189</v>
      </c>
      <c r="K51" s="146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2"/>
      <c r="X51" s="2"/>
      <c r="Y51" s="2"/>
      <c r="Z51" s="2"/>
      <c r="AA51" s="2"/>
      <c r="AB51" s="2"/>
      <c r="AC51" s="2"/>
    </row>
    <row r="52" hidden="1">
      <c r="A52" s="117" t="s">
        <v>61</v>
      </c>
      <c r="B52" s="69" t="s">
        <v>35</v>
      </c>
      <c r="C52" s="143" t="s">
        <v>192</v>
      </c>
      <c r="D52" s="121">
        <v>1.0</v>
      </c>
      <c r="E52" s="145">
        <v>1.5</v>
      </c>
      <c r="F52" s="121" t="s">
        <v>173</v>
      </c>
      <c r="G52" s="121" t="s">
        <v>38</v>
      </c>
      <c r="H52" s="32">
        <v>6.0</v>
      </c>
      <c r="I52" s="137"/>
      <c r="J52" s="122" t="s">
        <v>189</v>
      </c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2"/>
      <c r="X52" s="2"/>
      <c r="Y52" s="2"/>
      <c r="Z52" s="2"/>
      <c r="AA52" s="2"/>
      <c r="AB52" s="2"/>
      <c r="AC52" s="2"/>
    </row>
    <row r="53" hidden="1">
      <c r="A53" s="117" t="s">
        <v>61</v>
      </c>
      <c r="B53" s="69" t="s">
        <v>35</v>
      </c>
      <c r="C53" s="143" t="s">
        <v>193</v>
      </c>
      <c r="D53" s="121">
        <v>2.0</v>
      </c>
      <c r="E53" s="145">
        <v>1.5</v>
      </c>
      <c r="F53" s="121" t="s">
        <v>173</v>
      </c>
      <c r="G53" s="121" t="s">
        <v>38</v>
      </c>
      <c r="H53" s="32">
        <v>12.0</v>
      </c>
      <c r="I53" s="137"/>
      <c r="J53" s="122" t="s">
        <v>189</v>
      </c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2"/>
      <c r="X53" s="2"/>
      <c r="Y53" s="2"/>
      <c r="Z53" s="2"/>
      <c r="AA53" s="2"/>
      <c r="AB53" s="2"/>
      <c r="AC53" s="2"/>
    </row>
    <row r="54" hidden="1">
      <c r="A54" s="117" t="s">
        <v>61</v>
      </c>
      <c r="B54" s="69" t="s">
        <v>35</v>
      </c>
      <c r="C54" s="143" t="s">
        <v>194</v>
      </c>
      <c r="D54" s="121">
        <v>1.0</v>
      </c>
      <c r="E54" s="145">
        <v>1.5</v>
      </c>
      <c r="F54" s="121" t="s">
        <v>145</v>
      </c>
      <c r="G54" s="121" t="s">
        <v>38</v>
      </c>
      <c r="H54" s="32">
        <v>8.0</v>
      </c>
      <c r="I54" s="137"/>
      <c r="J54" s="147" t="s">
        <v>189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2"/>
      <c r="X54" s="2"/>
      <c r="Y54" s="2"/>
      <c r="Z54" s="2"/>
      <c r="AA54" s="2"/>
      <c r="AB54" s="2"/>
      <c r="AC54" s="2"/>
    </row>
    <row r="55">
      <c r="A55" s="117" t="s">
        <v>61</v>
      </c>
      <c r="B55" s="69" t="s">
        <v>54</v>
      </c>
      <c r="C55" s="143" t="s">
        <v>195</v>
      </c>
      <c r="D55" s="121">
        <v>1.0</v>
      </c>
      <c r="E55" s="123">
        <v>3.0</v>
      </c>
      <c r="F55" s="121" t="s">
        <v>173</v>
      </c>
      <c r="G55" s="121" t="s">
        <v>167</v>
      </c>
      <c r="H55" s="32">
        <v>0.0</v>
      </c>
      <c r="I55" s="32" t="s">
        <v>99</v>
      </c>
      <c r="J55" s="148" t="s">
        <v>130</v>
      </c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2"/>
      <c r="X55" s="2"/>
      <c r="Y55" s="2"/>
      <c r="Z55" s="2"/>
      <c r="AA55" s="2"/>
      <c r="AB55" s="2"/>
      <c r="AC55" s="2"/>
    </row>
    <row r="56">
      <c r="A56" s="117" t="s">
        <v>61</v>
      </c>
      <c r="B56" s="69" t="s">
        <v>54</v>
      </c>
      <c r="C56" s="143" t="s">
        <v>196</v>
      </c>
      <c r="D56" s="121">
        <v>6.0</v>
      </c>
      <c r="E56" s="123">
        <v>3.0</v>
      </c>
      <c r="F56" s="121" t="s">
        <v>173</v>
      </c>
      <c r="G56" s="121" t="s">
        <v>167</v>
      </c>
      <c r="H56" s="32">
        <v>0.0</v>
      </c>
      <c r="I56" s="32" t="s">
        <v>99</v>
      </c>
      <c r="J56" s="148" t="s">
        <v>130</v>
      </c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2"/>
      <c r="X56" s="2"/>
      <c r="Y56" s="2"/>
      <c r="Z56" s="2"/>
      <c r="AA56" s="2"/>
      <c r="AB56" s="2"/>
      <c r="AC56" s="2"/>
    </row>
    <row r="57">
      <c r="A57" s="117" t="s">
        <v>61</v>
      </c>
      <c r="B57" s="69" t="s">
        <v>54</v>
      </c>
      <c r="C57" s="143" t="s">
        <v>197</v>
      </c>
      <c r="D57" s="121">
        <v>3.0</v>
      </c>
      <c r="E57" s="123">
        <v>3.0</v>
      </c>
      <c r="F57" s="121" t="s">
        <v>173</v>
      </c>
      <c r="G57" s="121" t="s">
        <v>167</v>
      </c>
      <c r="H57" s="32">
        <v>0.0</v>
      </c>
      <c r="I57" s="32" t="s">
        <v>99</v>
      </c>
      <c r="J57" s="148" t="s">
        <v>130</v>
      </c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2"/>
      <c r="X57" s="2"/>
      <c r="Y57" s="2"/>
      <c r="Z57" s="2"/>
      <c r="AA57" s="2"/>
      <c r="AB57" s="2"/>
      <c r="AC57" s="2"/>
    </row>
    <row r="58">
      <c r="A58" s="117" t="s">
        <v>61</v>
      </c>
      <c r="B58" s="69" t="s">
        <v>54</v>
      </c>
      <c r="C58" s="143" t="s">
        <v>198</v>
      </c>
      <c r="D58" s="121">
        <v>1.0</v>
      </c>
      <c r="E58" s="123">
        <v>3.0</v>
      </c>
      <c r="F58" s="121" t="s">
        <v>180</v>
      </c>
      <c r="G58" s="121" t="s">
        <v>167</v>
      </c>
      <c r="H58" s="32">
        <v>80.0</v>
      </c>
      <c r="I58" s="137"/>
      <c r="J58" s="148" t="s">
        <v>177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2"/>
      <c r="X58" s="2"/>
      <c r="Y58" s="2"/>
      <c r="Z58" s="2"/>
      <c r="AA58" s="2"/>
      <c r="AB58" s="2"/>
      <c r="AC58" s="2"/>
    </row>
    <row r="59">
      <c r="A59" s="117" t="s">
        <v>61</v>
      </c>
      <c r="B59" s="69" t="s">
        <v>54</v>
      </c>
      <c r="C59" s="143" t="s">
        <v>199</v>
      </c>
      <c r="D59" s="121">
        <v>1.0</v>
      </c>
      <c r="E59" s="123">
        <v>3.0</v>
      </c>
      <c r="F59" s="121" t="s">
        <v>173</v>
      </c>
      <c r="G59" s="121" t="s">
        <v>167</v>
      </c>
      <c r="H59" s="32">
        <v>5.0</v>
      </c>
      <c r="I59" s="137"/>
      <c r="J59" s="148" t="s">
        <v>177</v>
      </c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2"/>
      <c r="X59" s="2"/>
      <c r="Y59" s="2"/>
      <c r="Z59" s="2"/>
      <c r="AA59" s="2"/>
      <c r="AB59" s="2"/>
      <c r="AC59" s="2"/>
    </row>
    <row r="60">
      <c r="A60" s="117" t="s">
        <v>61</v>
      </c>
      <c r="B60" s="69" t="s">
        <v>54</v>
      </c>
      <c r="C60" s="143" t="s">
        <v>200</v>
      </c>
      <c r="D60" s="121">
        <v>1.0</v>
      </c>
      <c r="E60" s="140">
        <v>2.0</v>
      </c>
      <c r="F60" s="121" t="s">
        <v>173</v>
      </c>
      <c r="G60" s="121" t="s">
        <v>167</v>
      </c>
      <c r="H60" s="32">
        <v>440.0</v>
      </c>
      <c r="I60" s="137"/>
      <c r="J60" s="121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2"/>
      <c r="X60" s="2"/>
      <c r="Y60" s="2"/>
      <c r="Z60" s="2"/>
      <c r="AA60" s="2"/>
      <c r="AB60" s="2"/>
      <c r="AC60" s="2"/>
    </row>
    <row r="61">
      <c r="A61" s="117" t="s">
        <v>61</v>
      </c>
      <c r="B61" s="69" t="s">
        <v>54</v>
      </c>
      <c r="C61" s="143" t="s">
        <v>201</v>
      </c>
      <c r="D61" s="121">
        <v>2.0</v>
      </c>
      <c r="E61" s="140">
        <v>2.0</v>
      </c>
      <c r="F61" s="121" t="s">
        <v>180</v>
      </c>
      <c r="G61" s="121" t="s">
        <v>202</v>
      </c>
      <c r="H61" s="121">
        <v>100.0</v>
      </c>
      <c r="I61" s="137"/>
      <c r="J61" s="121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2"/>
      <c r="X61" s="2"/>
      <c r="Y61" s="2"/>
      <c r="Z61" s="2"/>
      <c r="AA61" s="2"/>
      <c r="AB61" s="2"/>
      <c r="AC61" s="2"/>
    </row>
    <row r="62">
      <c r="A62" s="117" t="s">
        <v>61</v>
      </c>
      <c r="B62" s="69" t="s">
        <v>54</v>
      </c>
      <c r="C62" s="143" t="s">
        <v>203</v>
      </c>
      <c r="D62" s="121">
        <v>2.0</v>
      </c>
      <c r="E62" s="140">
        <v>2.0</v>
      </c>
      <c r="F62" s="121" t="s">
        <v>173</v>
      </c>
      <c r="G62" s="121" t="s">
        <v>202</v>
      </c>
      <c r="H62" s="32">
        <v>16.0</v>
      </c>
      <c r="I62" s="137"/>
      <c r="J62" s="121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2"/>
      <c r="X62" s="2"/>
      <c r="Y62" s="2"/>
      <c r="Z62" s="2"/>
      <c r="AA62" s="2"/>
      <c r="AB62" s="2"/>
      <c r="AC62" s="2"/>
    </row>
    <row r="63">
      <c r="A63" s="117" t="s">
        <v>61</v>
      </c>
      <c r="B63" s="69" t="s">
        <v>54</v>
      </c>
      <c r="C63" s="143" t="s">
        <v>204</v>
      </c>
      <c r="D63" s="121">
        <v>1.0</v>
      </c>
      <c r="E63" s="140">
        <v>2.0</v>
      </c>
      <c r="F63" s="121" t="s">
        <v>157</v>
      </c>
      <c r="G63" s="121" t="s">
        <v>202</v>
      </c>
      <c r="H63" s="32">
        <v>4108.0</v>
      </c>
      <c r="I63" s="137"/>
      <c r="J63" s="121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2"/>
      <c r="X63" s="2"/>
      <c r="Y63" s="2"/>
      <c r="Z63" s="2"/>
      <c r="AA63" s="2"/>
      <c r="AB63" s="2"/>
      <c r="AC63" s="2"/>
    </row>
    <row r="64">
      <c r="A64" s="117" t="s">
        <v>61</v>
      </c>
      <c r="B64" s="69" t="s">
        <v>54</v>
      </c>
      <c r="C64" s="143" t="s">
        <v>205</v>
      </c>
      <c r="D64" s="121">
        <v>1.0</v>
      </c>
      <c r="E64" s="140">
        <v>2.0</v>
      </c>
      <c r="F64" s="121" t="s">
        <v>157</v>
      </c>
      <c r="G64" s="121" t="s">
        <v>202</v>
      </c>
      <c r="H64" s="32">
        <v>880.0</v>
      </c>
      <c r="I64" s="137"/>
      <c r="J64" s="121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2"/>
      <c r="X64" s="2"/>
      <c r="Y64" s="2"/>
      <c r="Z64" s="2"/>
      <c r="AA64" s="2"/>
      <c r="AB64" s="2"/>
      <c r="AC64" s="2"/>
    </row>
    <row r="65">
      <c r="A65" s="117" t="s">
        <v>61</v>
      </c>
      <c r="B65" s="69" t="s">
        <v>54</v>
      </c>
      <c r="C65" s="143" t="s">
        <v>206</v>
      </c>
      <c r="D65" s="121">
        <v>1.0</v>
      </c>
      <c r="E65" s="140">
        <v>2.0</v>
      </c>
      <c r="F65" s="121" t="s">
        <v>157</v>
      </c>
      <c r="G65" s="121" t="s">
        <v>202</v>
      </c>
      <c r="H65" s="32">
        <v>176.0</v>
      </c>
      <c r="I65" s="137"/>
      <c r="J65" s="121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2"/>
      <c r="X65" s="2"/>
      <c r="Y65" s="2"/>
      <c r="Z65" s="2"/>
      <c r="AA65" s="2"/>
      <c r="AB65" s="2"/>
      <c r="AC65" s="2"/>
    </row>
    <row r="66">
      <c r="A66" s="117" t="s">
        <v>61</v>
      </c>
      <c r="B66" s="69" t="s">
        <v>54</v>
      </c>
      <c r="C66" s="143" t="s">
        <v>207</v>
      </c>
      <c r="D66" s="121">
        <v>1.0</v>
      </c>
      <c r="E66" s="140">
        <v>2.0</v>
      </c>
      <c r="F66" s="121" t="s">
        <v>157</v>
      </c>
      <c r="G66" s="32" t="s">
        <v>202</v>
      </c>
      <c r="H66" s="32">
        <v>1070.0</v>
      </c>
      <c r="I66" s="137"/>
      <c r="J66" s="121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2"/>
      <c r="X66" s="2"/>
      <c r="Y66" s="2"/>
      <c r="Z66" s="2"/>
      <c r="AA66" s="2"/>
      <c r="AB66" s="2"/>
      <c r="AC66" s="2"/>
    </row>
    <row r="67">
      <c r="A67" s="117" t="s">
        <v>61</v>
      </c>
      <c r="B67" s="69" t="s">
        <v>54</v>
      </c>
      <c r="C67" s="143" t="s">
        <v>208</v>
      </c>
      <c r="D67" s="121">
        <v>1.0</v>
      </c>
      <c r="E67" s="140">
        <v>2.0</v>
      </c>
      <c r="F67" s="121" t="s">
        <v>157</v>
      </c>
      <c r="G67" s="149" t="s">
        <v>167</v>
      </c>
      <c r="H67" s="32">
        <v>48.0</v>
      </c>
      <c r="I67" s="137"/>
      <c r="J67" s="121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2"/>
      <c r="X67" s="2"/>
      <c r="Y67" s="2"/>
      <c r="Z67" s="2"/>
      <c r="AA67" s="2"/>
      <c r="AB67" s="2"/>
      <c r="AC67" s="2"/>
    </row>
    <row r="68">
      <c r="A68" s="117" t="s">
        <v>61</v>
      </c>
      <c r="B68" s="69" t="s">
        <v>54</v>
      </c>
      <c r="C68" s="143" t="s">
        <v>209</v>
      </c>
      <c r="D68" s="121">
        <v>1.0</v>
      </c>
      <c r="E68" s="140">
        <v>2.0</v>
      </c>
      <c r="F68" s="121" t="s">
        <v>157</v>
      </c>
      <c r="G68" s="149" t="s">
        <v>167</v>
      </c>
      <c r="H68" s="32">
        <v>11.0</v>
      </c>
      <c r="I68" s="137"/>
      <c r="J68" s="121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2"/>
      <c r="X68" s="2"/>
      <c r="Y68" s="2"/>
      <c r="Z68" s="2"/>
      <c r="AA68" s="2"/>
      <c r="AB68" s="2"/>
      <c r="AC68" s="2"/>
    </row>
    <row r="69">
      <c r="A69" s="117" t="s">
        <v>61</v>
      </c>
      <c r="B69" s="69" t="s">
        <v>54</v>
      </c>
      <c r="C69" s="143" t="s">
        <v>210</v>
      </c>
      <c r="D69" s="121">
        <v>3.0</v>
      </c>
      <c r="E69" s="140">
        <v>2.0</v>
      </c>
      <c r="F69" s="121" t="s">
        <v>157</v>
      </c>
      <c r="G69" s="149" t="s">
        <v>167</v>
      </c>
      <c r="H69" s="32">
        <v>8.0</v>
      </c>
      <c r="I69" s="137"/>
      <c r="J69" s="121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2"/>
      <c r="X69" s="2"/>
      <c r="Y69" s="2"/>
      <c r="Z69" s="2"/>
      <c r="AA69" s="2"/>
      <c r="AB69" s="2"/>
      <c r="AC69" s="2"/>
    </row>
    <row r="70">
      <c r="A70" s="117" t="s">
        <v>61</v>
      </c>
      <c r="B70" s="69" t="s">
        <v>54</v>
      </c>
      <c r="C70" s="143" t="s">
        <v>211</v>
      </c>
      <c r="D70" s="121">
        <v>1.0</v>
      </c>
      <c r="E70" s="140">
        <v>2.0</v>
      </c>
      <c r="F70" s="121" t="s">
        <v>157</v>
      </c>
      <c r="G70" s="149" t="s">
        <v>167</v>
      </c>
      <c r="H70" s="32">
        <v>2.0</v>
      </c>
      <c r="I70" s="137"/>
      <c r="J70" s="121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2"/>
      <c r="X70" s="2"/>
      <c r="Y70" s="2"/>
      <c r="Z70" s="2"/>
      <c r="AA70" s="2"/>
      <c r="AB70" s="2"/>
      <c r="AC70" s="2"/>
    </row>
    <row r="71" hidden="1">
      <c r="A71" s="117" t="s">
        <v>89</v>
      </c>
      <c r="B71" s="69" t="s">
        <v>35</v>
      </c>
      <c r="C71" s="118" t="s">
        <v>212</v>
      </c>
      <c r="D71" s="32">
        <v>2.0</v>
      </c>
      <c r="E71" s="120">
        <v>4.0</v>
      </c>
      <c r="F71" s="32" t="s">
        <v>145</v>
      </c>
      <c r="G71" s="121" t="s">
        <v>55</v>
      </c>
      <c r="H71" s="121">
        <v>32.0</v>
      </c>
      <c r="I71" s="137"/>
      <c r="J71" s="150" t="s">
        <v>213</v>
      </c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2"/>
      <c r="X71" s="2"/>
      <c r="Y71" s="2"/>
      <c r="Z71" s="2"/>
      <c r="AA71" s="2"/>
      <c r="AB71" s="2"/>
      <c r="AC71" s="2"/>
    </row>
    <row r="72" hidden="1">
      <c r="A72" s="117" t="s">
        <v>89</v>
      </c>
      <c r="B72" s="69" t="s">
        <v>35</v>
      </c>
      <c r="C72" s="118" t="s">
        <v>214</v>
      </c>
      <c r="D72" s="121">
        <v>6.0</v>
      </c>
      <c r="E72" s="123">
        <v>3.0</v>
      </c>
      <c r="F72" s="32" t="s">
        <v>145</v>
      </c>
      <c r="G72" s="121" t="s">
        <v>51</v>
      </c>
      <c r="H72" s="32">
        <v>24.0</v>
      </c>
      <c r="I72" s="137"/>
      <c r="J72" s="150" t="s">
        <v>100</v>
      </c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2"/>
      <c r="X72" s="2"/>
      <c r="Y72" s="2"/>
      <c r="Z72" s="2"/>
      <c r="AA72" s="2"/>
      <c r="AB72" s="2"/>
      <c r="AC72" s="2"/>
    </row>
    <row r="73" hidden="1">
      <c r="A73" s="117" t="s">
        <v>89</v>
      </c>
      <c r="B73" s="69" t="s">
        <v>35</v>
      </c>
      <c r="C73" s="143" t="s">
        <v>215</v>
      </c>
      <c r="D73" s="121">
        <v>2.0</v>
      </c>
      <c r="E73" s="123">
        <v>3.0</v>
      </c>
      <c r="F73" s="32" t="s">
        <v>145</v>
      </c>
      <c r="G73" s="121" t="s">
        <v>51</v>
      </c>
      <c r="H73" s="139"/>
      <c r="I73" s="137"/>
      <c r="J73" s="150" t="s">
        <v>216</v>
      </c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2"/>
      <c r="X73" s="2"/>
      <c r="Y73" s="2"/>
      <c r="Z73" s="2"/>
      <c r="AA73" s="2"/>
      <c r="AB73" s="2"/>
      <c r="AC73" s="2"/>
    </row>
    <row r="74" hidden="1">
      <c r="A74" s="117" t="s">
        <v>89</v>
      </c>
      <c r="B74" s="69" t="s">
        <v>35</v>
      </c>
      <c r="C74" s="143" t="s">
        <v>217</v>
      </c>
      <c r="D74" s="121">
        <v>2.0</v>
      </c>
      <c r="E74" s="123">
        <v>3.0</v>
      </c>
      <c r="F74" s="121" t="s">
        <v>145</v>
      </c>
      <c r="G74" s="121" t="s">
        <v>51</v>
      </c>
      <c r="H74" s="32">
        <v>182.0</v>
      </c>
      <c r="I74" s="137"/>
      <c r="J74" s="151" t="s">
        <v>106</v>
      </c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2"/>
      <c r="X74" s="2"/>
      <c r="Y74" s="2"/>
      <c r="Z74" s="2"/>
      <c r="AA74" s="2"/>
      <c r="AB74" s="2"/>
      <c r="AC74" s="2"/>
    </row>
    <row r="75" hidden="1">
      <c r="A75" s="117" t="s">
        <v>89</v>
      </c>
      <c r="B75" s="69" t="s">
        <v>35</v>
      </c>
      <c r="C75" s="143" t="s">
        <v>218</v>
      </c>
      <c r="D75" s="121">
        <v>1.0</v>
      </c>
      <c r="E75" s="123">
        <v>3.0</v>
      </c>
      <c r="F75" s="121" t="s">
        <v>145</v>
      </c>
      <c r="G75" s="121" t="s">
        <v>51</v>
      </c>
      <c r="H75" s="32">
        <v>75.0</v>
      </c>
      <c r="I75" s="137"/>
      <c r="J75" s="151" t="s">
        <v>106</v>
      </c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2"/>
      <c r="X75" s="2"/>
      <c r="Y75" s="2"/>
      <c r="Z75" s="2"/>
      <c r="AA75" s="2"/>
      <c r="AB75" s="2"/>
      <c r="AC75" s="2"/>
    </row>
    <row r="76" hidden="1">
      <c r="A76" s="117" t="s">
        <v>89</v>
      </c>
      <c r="B76" s="69" t="s">
        <v>35</v>
      </c>
      <c r="C76" s="143" t="s">
        <v>219</v>
      </c>
      <c r="D76" s="121">
        <v>1.0</v>
      </c>
      <c r="E76" s="123">
        <v>3.0</v>
      </c>
      <c r="F76" s="121" t="s">
        <v>145</v>
      </c>
      <c r="G76" s="121" t="s">
        <v>51</v>
      </c>
      <c r="H76" s="32">
        <v>126.0</v>
      </c>
      <c r="I76" s="137"/>
      <c r="J76" s="151" t="s">
        <v>106</v>
      </c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2"/>
      <c r="X76" s="2"/>
      <c r="Y76" s="2"/>
      <c r="Z76" s="2"/>
      <c r="AA76" s="2"/>
      <c r="AB76" s="2"/>
      <c r="AC76" s="2"/>
    </row>
    <row r="77" hidden="1">
      <c r="A77" s="117" t="s">
        <v>89</v>
      </c>
      <c r="B77" s="69" t="s">
        <v>35</v>
      </c>
      <c r="C77" s="143" t="s">
        <v>220</v>
      </c>
      <c r="D77" s="121">
        <v>4.0</v>
      </c>
      <c r="E77" s="123">
        <v>3.0</v>
      </c>
      <c r="F77" s="121" t="s">
        <v>145</v>
      </c>
      <c r="G77" s="121" t="s">
        <v>51</v>
      </c>
      <c r="H77" s="32">
        <v>76.0</v>
      </c>
      <c r="I77" s="137"/>
      <c r="J77" s="151" t="s">
        <v>106</v>
      </c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2"/>
      <c r="X77" s="2"/>
      <c r="Y77" s="2"/>
      <c r="Z77" s="2"/>
      <c r="AA77" s="2"/>
      <c r="AB77" s="2"/>
      <c r="AC77" s="2"/>
    </row>
    <row r="78" hidden="1">
      <c r="A78" s="117" t="s">
        <v>89</v>
      </c>
      <c r="B78" s="69" t="s">
        <v>35</v>
      </c>
      <c r="C78" s="143" t="s">
        <v>221</v>
      </c>
      <c r="D78" s="121">
        <v>4.0</v>
      </c>
      <c r="E78" s="123">
        <v>3.0</v>
      </c>
      <c r="F78" s="121" t="s">
        <v>145</v>
      </c>
      <c r="G78" s="121" t="s">
        <v>51</v>
      </c>
      <c r="H78" s="32">
        <v>52.0</v>
      </c>
      <c r="I78" s="137"/>
      <c r="J78" s="151" t="s">
        <v>106</v>
      </c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2"/>
      <c r="X78" s="2"/>
      <c r="Y78" s="2"/>
      <c r="Z78" s="2"/>
      <c r="AA78" s="2"/>
      <c r="AB78" s="2"/>
      <c r="AC78" s="2"/>
    </row>
    <row r="79" hidden="1">
      <c r="A79" s="117" t="s">
        <v>89</v>
      </c>
      <c r="B79" s="69" t="s">
        <v>35</v>
      </c>
      <c r="C79" s="143" t="s">
        <v>222</v>
      </c>
      <c r="D79" s="121">
        <v>1.0</v>
      </c>
      <c r="E79" s="121"/>
      <c r="F79" s="121" t="s">
        <v>145</v>
      </c>
      <c r="G79" s="121"/>
      <c r="H79" s="32"/>
      <c r="I79" s="137"/>
      <c r="J79" s="150" t="s">
        <v>216</v>
      </c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2"/>
      <c r="X79" s="2"/>
      <c r="Y79" s="2"/>
      <c r="Z79" s="2"/>
      <c r="AA79" s="2"/>
      <c r="AB79" s="2"/>
      <c r="AC79" s="2"/>
    </row>
    <row r="80" hidden="1">
      <c r="A80" s="117" t="s">
        <v>89</v>
      </c>
      <c r="B80" s="69" t="s">
        <v>35</v>
      </c>
      <c r="C80" s="118" t="s">
        <v>223</v>
      </c>
      <c r="D80" s="152" t="s">
        <v>224</v>
      </c>
      <c r="E80" s="145">
        <v>1.5</v>
      </c>
      <c r="F80" s="32" t="s">
        <v>145</v>
      </c>
      <c r="G80" s="121" t="s">
        <v>38</v>
      </c>
      <c r="H80" s="139"/>
      <c r="I80" s="137"/>
      <c r="J80" s="150" t="s">
        <v>216</v>
      </c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2"/>
      <c r="X80" s="2"/>
      <c r="Y80" s="2"/>
      <c r="Z80" s="2"/>
      <c r="AA80" s="2"/>
      <c r="AB80" s="2"/>
      <c r="AC80" s="2"/>
    </row>
    <row r="81" hidden="1">
      <c r="A81" s="117" t="s">
        <v>89</v>
      </c>
      <c r="B81" s="69" t="s">
        <v>35</v>
      </c>
      <c r="C81" s="143" t="s">
        <v>225</v>
      </c>
      <c r="D81" s="121">
        <v>1.0</v>
      </c>
      <c r="E81" s="145">
        <v>1.5</v>
      </c>
      <c r="F81" s="121" t="s">
        <v>145</v>
      </c>
      <c r="G81" s="121" t="s">
        <v>38</v>
      </c>
      <c r="H81" s="32"/>
      <c r="I81" s="137"/>
      <c r="J81" s="151" t="s">
        <v>106</v>
      </c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2"/>
      <c r="X81" s="2"/>
      <c r="Y81" s="2"/>
      <c r="Z81" s="2"/>
      <c r="AA81" s="2"/>
      <c r="AB81" s="2"/>
      <c r="AC81" s="2"/>
    </row>
    <row r="82" hidden="1">
      <c r="A82" s="117" t="s">
        <v>89</v>
      </c>
      <c r="B82" s="69" t="s">
        <v>35</v>
      </c>
      <c r="C82" s="143" t="s">
        <v>226</v>
      </c>
      <c r="D82" s="121">
        <v>1.0</v>
      </c>
      <c r="E82" s="145">
        <v>1.5</v>
      </c>
      <c r="F82" s="121" t="s">
        <v>145</v>
      </c>
      <c r="G82" s="121" t="s">
        <v>38</v>
      </c>
      <c r="H82" s="32">
        <v>10.0</v>
      </c>
      <c r="I82" s="137"/>
      <c r="J82" s="151" t="s">
        <v>106</v>
      </c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2"/>
      <c r="X82" s="2"/>
      <c r="Y82" s="2"/>
      <c r="Z82" s="2"/>
      <c r="AA82" s="2"/>
      <c r="AB82" s="2"/>
      <c r="AC82" s="2"/>
    </row>
    <row r="83" hidden="1">
      <c r="A83" s="117" t="s">
        <v>89</v>
      </c>
      <c r="B83" s="69" t="s">
        <v>35</v>
      </c>
      <c r="C83" s="143" t="s">
        <v>227</v>
      </c>
      <c r="D83" s="121">
        <v>4.0</v>
      </c>
      <c r="E83" s="145">
        <v>1.5</v>
      </c>
      <c r="F83" s="121" t="s">
        <v>145</v>
      </c>
      <c r="G83" s="121" t="s">
        <v>38</v>
      </c>
      <c r="H83" s="32">
        <v>48.0</v>
      </c>
      <c r="I83" s="137"/>
      <c r="J83" s="136" t="s">
        <v>228</v>
      </c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2"/>
      <c r="X83" s="2"/>
      <c r="Y83" s="2"/>
      <c r="Z83" s="2"/>
      <c r="AA83" s="2"/>
      <c r="AB83" s="2"/>
      <c r="AC83" s="2"/>
    </row>
    <row r="84" hidden="1">
      <c r="A84" s="117" t="s">
        <v>89</v>
      </c>
      <c r="B84" s="69" t="s">
        <v>35</v>
      </c>
      <c r="C84" s="143" t="s">
        <v>229</v>
      </c>
      <c r="D84" s="121">
        <v>2.0</v>
      </c>
      <c r="E84" s="145">
        <v>1.5</v>
      </c>
      <c r="F84" s="121" t="s">
        <v>157</v>
      </c>
      <c r="G84" s="121" t="s">
        <v>38</v>
      </c>
      <c r="H84" s="32">
        <v>52.0</v>
      </c>
      <c r="I84" s="137"/>
      <c r="J84" s="122" t="s">
        <v>148</v>
      </c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2"/>
      <c r="X84" s="2"/>
      <c r="Y84" s="2"/>
      <c r="Z84" s="2"/>
      <c r="AA84" s="2"/>
      <c r="AB84" s="2"/>
      <c r="AC84" s="2"/>
    </row>
    <row r="85" hidden="1">
      <c r="A85" s="117" t="s">
        <v>89</v>
      </c>
      <c r="B85" s="69" t="s">
        <v>35</v>
      </c>
      <c r="C85" s="143" t="s">
        <v>230</v>
      </c>
      <c r="D85" s="121">
        <v>4.0</v>
      </c>
      <c r="E85" s="145">
        <v>1.5</v>
      </c>
      <c r="F85" s="121" t="s">
        <v>157</v>
      </c>
      <c r="G85" s="121" t="s">
        <v>38</v>
      </c>
      <c r="H85" s="121">
        <v>83.0</v>
      </c>
      <c r="I85" s="137"/>
      <c r="J85" s="122" t="s">
        <v>148</v>
      </c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2"/>
      <c r="X85" s="2"/>
      <c r="Y85" s="2"/>
      <c r="Z85" s="2"/>
      <c r="AA85" s="2"/>
      <c r="AB85" s="2"/>
      <c r="AC85" s="2"/>
    </row>
    <row r="86">
      <c r="A86" s="117" t="s">
        <v>89</v>
      </c>
      <c r="B86" s="69" t="s">
        <v>54</v>
      </c>
      <c r="C86" s="143" t="s">
        <v>231</v>
      </c>
      <c r="D86" s="121">
        <v>2.0</v>
      </c>
      <c r="E86" s="123">
        <v>3.0</v>
      </c>
      <c r="F86" s="121" t="s">
        <v>157</v>
      </c>
      <c r="G86" s="121" t="s">
        <v>96</v>
      </c>
      <c r="H86" s="32">
        <v>184.0</v>
      </c>
      <c r="I86" s="137"/>
      <c r="J86" s="151" t="s">
        <v>106</v>
      </c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2"/>
      <c r="X86" s="2"/>
      <c r="Y86" s="2"/>
      <c r="Z86" s="2"/>
      <c r="AA86" s="2"/>
      <c r="AB86" s="2"/>
      <c r="AC86" s="2"/>
    </row>
    <row r="87">
      <c r="A87" s="117" t="s">
        <v>89</v>
      </c>
      <c r="B87" s="69" t="s">
        <v>54</v>
      </c>
      <c r="C87" s="143" t="s">
        <v>232</v>
      </c>
      <c r="D87" s="121">
        <v>2.0</v>
      </c>
      <c r="E87" s="123">
        <v>3.0</v>
      </c>
      <c r="F87" s="121" t="s">
        <v>157</v>
      </c>
      <c r="G87" s="121" t="s">
        <v>96</v>
      </c>
      <c r="H87" s="32">
        <v>257.0</v>
      </c>
      <c r="I87" s="137"/>
      <c r="J87" s="151" t="s">
        <v>106</v>
      </c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2"/>
      <c r="X87" s="2"/>
      <c r="Y87" s="2"/>
      <c r="Z87" s="2"/>
      <c r="AA87" s="2"/>
      <c r="AB87" s="2"/>
      <c r="AC87" s="2"/>
    </row>
    <row r="88">
      <c r="A88" s="153" t="s">
        <v>89</v>
      </c>
      <c r="B88" s="154" t="s">
        <v>54</v>
      </c>
      <c r="C88" s="143" t="s">
        <v>233</v>
      </c>
      <c r="D88" s="121">
        <v>1.0</v>
      </c>
      <c r="E88" s="123">
        <v>3.0</v>
      </c>
      <c r="F88" s="121" t="s">
        <v>157</v>
      </c>
      <c r="G88" s="121" t="s">
        <v>96</v>
      </c>
      <c r="H88" s="32">
        <v>10.0</v>
      </c>
      <c r="I88" s="137"/>
      <c r="J88" s="151" t="s">
        <v>106</v>
      </c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2"/>
      <c r="X88" s="2"/>
      <c r="Y88" s="2"/>
      <c r="Z88" s="2"/>
      <c r="AA88" s="2"/>
      <c r="AB88" s="2"/>
      <c r="AC88" s="2"/>
    </row>
    <row r="89">
      <c r="A89" s="117" t="s">
        <v>89</v>
      </c>
      <c r="B89" s="69" t="s">
        <v>54</v>
      </c>
      <c r="C89" s="143" t="s">
        <v>234</v>
      </c>
      <c r="D89" s="121">
        <v>1.0</v>
      </c>
      <c r="E89" s="140">
        <v>2.0</v>
      </c>
      <c r="F89" s="121" t="s">
        <v>157</v>
      </c>
      <c r="G89" s="138" t="s">
        <v>96</v>
      </c>
      <c r="H89" s="121">
        <v>560.0</v>
      </c>
      <c r="I89" s="137"/>
      <c r="J89" s="122" t="s">
        <v>148</v>
      </c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2"/>
      <c r="X89" s="2"/>
      <c r="Y89" s="2"/>
      <c r="Z89" s="2"/>
      <c r="AA89" s="2"/>
      <c r="AB89" s="2"/>
      <c r="AC89" s="2"/>
    </row>
    <row r="90" hidden="1">
      <c r="A90" s="117" t="s">
        <v>235</v>
      </c>
      <c r="B90" s="69" t="s">
        <v>35</v>
      </c>
      <c r="C90" s="143" t="s">
        <v>236</v>
      </c>
      <c r="D90" s="121">
        <v>2.0</v>
      </c>
      <c r="E90" s="145">
        <v>1.5</v>
      </c>
      <c r="F90" s="121" t="s">
        <v>145</v>
      </c>
      <c r="G90" s="121" t="s">
        <v>38</v>
      </c>
      <c r="H90" s="137">
        <f t="shared" ref="H90:H97" si="1">4*D90</f>
        <v>8</v>
      </c>
      <c r="I90" s="137"/>
      <c r="J90" s="122" t="s">
        <v>237</v>
      </c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2"/>
      <c r="X90" s="2"/>
      <c r="Y90" s="2"/>
      <c r="Z90" s="2"/>
      <c r="AA90" s="2"/>
      <c r="AB90" s="2"/>
      <c r="AC90" s="2"/>
    </row>
    <row r="91" hidden="1">
      <c r="A91" s="117" t="s">
        <v>235</v>
      </c>
      <c r="B91" s="69" t="s">
        <v>35</v>
      </c>
      <c r="C91" s="143" t="s">
        <v>238</v>
      </c>
      <c r="D91" s="121">
        <v>2.0</v>
      </c>
      <c r="E91" s="145">
        <v>1.5</v>
      </c>
      <c r="F91" s="121" t="s">
        <v>145</v>
      </c>
      <c r="G91" s="121" t="s">
        <v>38</v>
      </c>
      <c r="H91" s="137">
        <f t="shared" si="1"/>
        <v>8</v>
      </c>
      <c r="I91" s="137"/>
      <c r="J91" s="122" t="s">
        <v>239</v>
      </c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2"/>
      <c r="X91" s="2"/>
      <c r="Y91" s="2"/>
      <c r="Z91" s="2"/>
      <c r="AA91" s="2"/>
      <c r="AB91" s="2"/>
      <c r="AC91" s="2"/>
    </row>
    <row r="92" hidden="1">
      <c r="A92" s="117" t="s">
        <v>235</v>
      </c>
      <c r="B92" s="69" t="s">
        <v>35</v>
      </c>
      <c r="C92" s="143" t="s">
        <v>240</v>
      </c>
      <c r="D92" s="121">
        <v>2.0</v>
      </c>
      <c r="E92" s="145">
        <v>1.5</v>
      </c>
      <c r="F92" s="121" t="s">
        <v>145</v>
      </c>
      <c r="G92" s="121" t="s">
        <v>38</v>
      </c>
      <c r="H92" s="137">
        <f t="shared" si="1"/>
        <v>8</v>
      </c>
      <c r="I92" s="137"/>
      <c r="J92" s="122" t="s">
        <v>239</v>
      </c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2"/>
      <c r="X92" s="2"/>
      <c r="Y92" s="2"/>
      <c r="Z92" s="2"/>
      <c r="AA92" s="2"/>
      <c r="AB92" s="2"/>
      <c r="AC92" s="2"/>
    </row>
    <row r="93" hidden="1">
      <c r="A93" s="117" t="s">
        <v>235</v>
      </c>
      <c r="B93" s="69" t="s">
        <v>35</v>
      </c>
      <c r="C93" s="118" t="s">
        <v>241</v>
      </c>
      <c r="D93" s="32">
        <v>1.0</v>
      </c>
      <c r="E93" s="145">
        <v>1.5</v>
      </c>
      <c r="F93" s="121" t="s">
        <v>145</v>
      </c>
      <c r="G93" s="121" t="s">
        <v>38</v>
      </c>
      <c r="H93" s="137">
        <f t="shared" si="1"/>
        <v>4</v>
      </c>
      <c r="I93" s="137"/>
      <c r="J93" s="122" t="s">
        <v>242</v>
      </c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2"/>
      <c r="X93" s="2"/>
      <c r="Y93" s="2"/>
      <c r="Z93" s="2"/>
      <c r="AA93" s="2"/>
      <c r="AB93" s="2"/>
      <c r="AC93" s="2"/>
    </row>
    <row r="94" hidden="1">
      <c r="A94" s="117" t="s">
        <v>235</v>
      </c>
      <c r="B94" s="69" t="s">
        <v>35</v>
      </c>
      <c r="C94" s="118" t="s">
        <v>243</v>
      </c>
      <c r="D94" s="32">
        <v>1.0</v>
      </c>
      <c r="E94" s="145">
        <v>1.5</v>
      </c>
      <c r="F94" s="121" t="s">
        <v>145</v>
      </c>
      <c r="G94" s="121" t="s">
        <v>38</v>
      </c>
      <c r="H94" s="137">
        <f t="shared" si="1"/>
        <v>4</v>
      </c>
      <c r="I94" s="137"/>
      <c r="J94" s="122" t="s">
        <v>242</v>
      </c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2"/>
      <c r="X94" s="2"/>
      <c r="Y94" s="2"/>
      <c r="Z94" s="2"/>
      <c r="AA94" s="2"/>
      <c r="AB94" s="2"/>
      <c r="AC94" s="2"/>
    </row>
    <row r="95" hidden="1">
      <c r="A95" s="117" t="s">
        <v>235</v>
      </c>
      <c r="B95" s="69" t="s">
        <v>35</v>
      </c>
      <c r="C95" s="118" t="s">
        <v>244</v>
      </c>
      <c r="D95" s="32">
        <v>3.0</v>
      </c>
      <c r="E95" s="145">
        <v>1.5</v>
      </c>
      <c r="F95" s="121" t="s">
        <v>145</v>
      </c>
      <c r="G95" s="121" t="s">
        <v>38</v>
      </c>
      <c r="H95" s="137">
        <f t="shared" si="1"/>
        <v>12</v>
      </c>
      <c r="I95" s="137"/>
      <c r="J95" s="122" t="s">
        <v>245</v>
      </c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2"/>
      <c r="X95" s="2"/>
      <c r="Y95" s="2"/>
      <c r="Z95" s="2"/>
      <c r="AA95" s="2"/>
      <c r="AB95" s="2"/>
      <c r="AC95" s="2"/>
    </row>
    <row r="96" hidden="1">
      <c r="A96" s="117" t="s">
        <v>235</v>
      </c>
      <c r="B96" s="69" t="s">
        <v>35</v>
      </c>
      <c r="C96" s="118" t="s">
        <v>246</v>
      </c>
      <c r="D96" s="32">
        <v>1.0</v>
      </c>
      <c r="E96" s="145">
        <v>1.5</v>
      </c>
      <c r="F96" s="121" t="s">
        <v>145</v>
      </c>
      <c r="G96" s="121" t="s">
        <v>38</v>
      </c>
      <c r="H96" s="137">
        <f t="shared" si="1"/>
        <v>4</v>
      </c>
      <c r="I96" s="137"/>
      <c r="J96" s="122" t="s">
        <v>247</v>
      </c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2"/>
      <c r="X96" s="2"/>
      <c r="Y96" s="2"/>
      <c r="Z96" s="2"/>
      <c r="AA96" s="2"/>
      <c r="AB96" s="2"/>
      <c r="AC96" s="2"/>
    </row>
    <row r="97" hidden="1">
      <c r="A97" s="117" t="s">
        <v>235</v>
      </c>
      <c r="B97" s="69" t="s">
        <v>35</v>
      </c>
      <c r="C97" s="118" t="s">
        <v>248</v>
      </c>
      <c r="D97" s="32">
        <v>6.0</v>
      </c>
      <c r="E97" s="145">
        <v>1.5</v>
      </c>
      <c r="F97" s="121" t="s">
        <v>145</v>
      </c>
      <c r="G97" s="121" t="s">
        <v>38</v>
      </c>
      <c r="H97" s="137">
        <f t="shared" si="1"/>
        <v>24</v>
      </c>
      <c r="I97" s="137"/>
      <c r="J97" s="122" t="s">
        <v>237</v>
      </c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2"/>
      <c r="X97" s="2"/>
      <c r="Y97" s="2"/>
      <c r="Z97" s="2"/>
      <c r="AA97" s="2"/>
      <c r="AB97" s="2"/>
      <c r="AC97" s="2"/>
    </row>
    <row r="98">
      <c r="A98" s="153" t="s">
        <v>235</v>
      </c>
      <c r="B98" s="154" t="s">
        <v>54</v>
      </c>
      <c r="C98" s="118" t="s">
        <v>249</v>
      </c>
      <c r="D98" s="121">
        <v>1.0</v>
      </c>
      <c r="E98" s="155">
        <v>2.0</v>
      </c>
      <c r="F98" s="121" t="s">
        <v>180</v>
      </c>
      <c r="G98" s="121" t="s">
        <v>167</v>
      </c>
      <c r="H98" s="137"/>
      <c r="I98" s="137"/>
      <c r="J98" s="122" t="s">
        <v>250</v>
      </c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2"/>
      <c r="X98" s="2"/>
      <c r="Y98" s="2"/>
      <c r="Z98" s="2"/>
      <c r="AA98" s="2"/>
      <c r="AB98" s="2"/>
      <c r="AC98" s="2"/>
    </row>
    <row r="99">
      <c r="A99" s="57"/>
      <c r="B99" s="2"/>
      <c r="C99" s="4"/>
      <c r="D99" s="2"/>
      <c r="E99" s="2"/>
      <c r="F99" s="2"/>
      <c r="G99" s="2"/>
      <c r="H99" s="2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2"/>
      <c r="X99" s="2"/>
      <c r="Y99" s="2"/>
      <c r="Z99" s="2"/>
      <c r="AA99" s="2"/>
      <c r="AB99" s="2"/>
      <c r="AC99" s="2"/>
    </row>
  </sheetData>
  <autoFilter ref="$A$23:$J$98">
    <filterColumn colId="1">
      <filters>
        <filter val="ALUMINIUM"/>
      </filters>
    </filterColumn>
  </autoFilter>
  <mergeCells count="7">
    <mergeCell ref="C18:E18"/>
    <mergeCell ref="A18:A20"/>
    <mergeCell ref="A13:B13"/>
    <mergeCell ref="A5:G5"/>
    <mergeCell ref="A14:A16"/>
    <mergeCell ref="A17:E17"/>
    <mergeCell ref="E8:E9"/>
  </mergeCells>
  <conditionalFormatting sqref="I24:I98">
    <cfRule type="cellIs" dxfId="0" priority="1" operator="equal">
      <formula>"MEP validée"</formula>
    </cfRule>
  </conditionalFormatting>
  <conditionalFormatting sqref="I24:I98">
    <cfRule type="cellIs" dxfId="1" priority="2" operator="equal">
      <formula>"MEP à vérifier"</formula>
    </cfRule>
  </conditionalFormatting>
  <conditionalFormatting sqref="I24:I98">
    <cfRule type="cellIs" dxfId="2" priority="3" operator="equal">
      <formula>"MEP en cours"</formula>
    </cfRule>
  </conditionalFormatting>
  <conditionalFormatting sqref="I24:I98">
    <cfRule type="cellIs" dxfId="3" priority="4" operator="equal">
      <formula>"En production"</formula>
    </cfRule>
  </conditionalFormatting>
  <conditionalFormatting sqref="I24:I98">
    <cfRule type="cellIs" dxfId="4" priority="5" operator="equal">
      <formula>"Reçu"</formula>
    </cfRule>
  </conditionalFormatting>
  <dataValidations>
    <dataValidation type="list" allowBlank="1" showErrorMessage="1" sqref="I24:I98">
      <formula1>"MEP en cours,MEP à vérifier,MEP validée,En production,Reçu"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8.0"/>
    <col customWidth="1" min="2" max="2" width="17.71"/>
    <col customWidth="1" min="3" max="3" width="40.0"/>
    <col customWidth="1" min="4" max="4" width="12.29"/>
    <col customWidth="1" min="5" max="5" width="30.0"/>
    <col customWidth="1" min="6" max="6" width="31.57"/>
    <col customWidth="1" min="7" max="7" width="13.71"/>
    <col customWidth="1" min="8" max="8" width="25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5" t="s">
        <v>0</v>
      </c>
      <c r="B5" s="6"/>
      <c r="C5" s="6"/>
      <c r="D5" s="6"/>
      <c r="E5" s="6"/>
      <c r="F5" s="6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"/>
      <c r="C7" s="1"/>
      <c r="D7" s="1"/>
      <c r="E7" s="1"/>
      <c r="F7" s="1"/>
      <c r="G7" s="8" t="s">
        <v>1</v>
      </c>
      <c r="H7" s="8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9" t="s">
        <v>4</v>
      </c>
      <c r="B8" s="1"/>
      <c r="C8" s="1"/>
      <c r="D8" s="1"/>
      <c r="E8" s="11" t="s">
        <v>5</v>
      </c>
      <c r="F8" s="12" t="s">
        <v>6</v>
      </c>
      <c r="G8" s="14" t="s">
        <v>7</v>
      </c>
      <c r="H8" s="15" t="s">
        <v>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"/>
      <c r="C9" s="1"/>
      <c r="D9" s="1"/>
      <c r="E9" s="17"/>
      <c r="F9" s="12" t="s">
        <v>9</v>
      </c>
      <c r="G9" s="14" t="s">
        <v>10</v>
      </c>
      <c r="H9" s="15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9" t="s">
        <v>12</v>
      </c>
      <c r="B10" s="19" t="s">
        <v>13</v>
      </c>
      <c r="C10" s="1"/>
      <c r="D10" s="1"/>
      <c r="E10" s="21" t="s">
        <v>14</v>
      </c>
      <c r="F10" s="23" t="s">
        <v>15</v>
      </c>
      <c r="G10" s="24"/>
      <c r="H10" s="15" t="s">
        <v>17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9" t="s">
        <v>18</v>
      </c>
      <c r="B11" s="29">
        <v>43433.0</v>
      </c>
      <c r="C11" s="1"/>
      <c r="D11" s="1"/>
      <c r="E11" s="1"/>
      <c r="F11" s="1"/>
      <c r="G11" s="1"/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"/>
      <c r="C12" s="1"/>
      <c r="D12" s="1"/>
      <c r="E12" s="30" t="s">
        <v>22</v>
      </c>
      <c r="F12" s="33">
        <f>SUM(D15:D21)</f>
        <v>144</v>
      </c>
      <c r="G12" s="35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1"/>
      <c r="W12" s="1"/>
      <c r="X12" s="1"/>
      <c r="Y12" s="1"/>
      <c r="Z12" s="1"/>
      <c r="AA12" s="1"/>
      <c r="AB12" s="1"/>
    </row>
    <row r="13">
      <c r="A13" s="35"/>
      <c r="B13" s="35"/>
      <c r="C13" s="35"/>
      <c r="D13" s="1"/>
      <c r="E13" s="1"/>
      <c r="F13" s="1"/>
      <c r="G13" s="1"/>
      <c r="H13" s="1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1"/>
      <c r="W13" s="1"/>
      <c r="X13" s="1"/>
      <c r="Y13" s="1"/>
      <c r="Z13" s="1"/>
      <c r="AA13" s="1"/>
      <c r="AB13" s="1"/>
    </row>
    <row r="14">
      <c r="A14" s="44" t="s">
        <v>25</v>
      </c>
      <c r="B14" s="44" t="s">
        <v>26</v>
      </c>
      <c r="C14" s="44" t="s">
        <v>27</v>
      </c>
      <c r="D14" s="44" t="s">
        <v>28</v>
      </c>
      <c r="E14" s="44" t="s">
        <v>29</v>
      </c>
      <c r="F14" s="44" t="s">
        <v>30</v>
      </c>
      <c r="G14" s="44" t="s">
        <v>31</v>
      </c>
      <c r="H14" s="45" t="s">
        <v>32</v>
      </c>
      <c r="I14" s="38" t="s">
        <v>33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1"/>
      <c r="W14" s="1"/>
      <c r="X14" s="1"/>
      <c r="Y14" s="1"/>
      <c r="Z14" s="1"/>
      <c r="AA14" s="1"/>
      <c r="AB14" s="1"/>
    </row>
    <row r="15">
      <c r="A15" s="39" t="s">
        <v>34</v>
      </c>
      <c r="B15" s="40" t="s">
        <v>35</v>
      </c>
      <c r="C15" s="47" t="s">
        <v>42</v>
      </c>
      <c r="D15" s="47">
        <v>80.0</v>
      </c>
      <c r="E15" s="49" t="s">
        <v>43</v>
      </c>
      <c r="F15" s="47" t="s">
        <v>44</v>
      </c>
      <c r="G15" s="63" t="s">
        <v>45</v>
      </c>
      <c r="H15" s="15"/>
      <c r="I15" s="65" t="s">
        <v>56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1"/>
      <c r="W15" s="1"/>
      <c r="X15" s="1"/>
      <c r="Y15" s="1"/>
      <c r="Z15" s="1"/>
      <c r="AA15" s="1"/>
      <c r="AB15" s="1"/>
    </row>
    <row r="16">
      <c r="A16" s="39" t="s">
        <v>34</v>
      </c>
      <c r="B16" s="40" t="s">
        <v>35</v>
      </c>
      <c r="C16" s="47" t="s">
        <v>57</v>
      </c>
      <c r="D16" s="47">
        <v>36.0</v>
      </c>
      <c r="E16" s="49" t="s">
        <v>43</v>
      </c>
      <c r="F16" s="47" t="s">
        <v>44</v>
      </c>
      <c r="G16" s="63" t="s">
        <v>45</v>
      </c>
      <c r="H16" s="15"/>
      <c r="I16" s="65" t="s">
        <v>56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1"/>
      <c r="W16" s="1"/>
      <c r="X16" s="1"/>
      <c r="Y16" s="1"/>
      <c r="Z16" s="1"/>
      <c r="AA16" s="1"/>
      <c r="AB16" s="1"/>
    </row>
    <row r="17">
      <c r="A17" s="39" t="s">
        <v>34</v>
      </c>
      <c r="B17" s="40" t="s">
        <v>35</v>
      </c>
      <c r="C17" s="47" t="s">
        <v>58</v>
      </c>
      <c r="D17" s="47">
        <v>24.0</v>
      </c>
      <c r="E17" s="49" t="s">
        <v>43</v>
      </c>
      <c r="F17" s="47" t="s">
        <v>44</v>
      </c>
      <c r="G17" s="63" t="s">
        <v>45</v>
      </c>
      <c r="H17" s="15"/>
      <c r="I17" s="65" t="s">
        <v>56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1"/>
      <c r="W17" s="1"/>
      <c r="X17" s="1"/>
      <c r="Y17" s="1"/>
      <c r="Z17" s="1"/>
      <c r="AA17" s="1"/>
      <c r="AB17" s="1"/>
    </row>
    <row r="18">
      <c r="A18" s="39" t="s">
        <v>34</v>
      </c>
      <c r="B18" s="40" t="s">
        <v>35</v>
      </c>
      <c r="C18" s="47" t="s">
        <v>59</v>
      </c>
      <c r="D18" s="47" t="s">
        <v>60</v>
      </c>
      <c r="E18" s="49" t="s">
        <v>43</v>
      </c>
      <c r="F18" s="47" t="s">
        <v>44</v>
      </c>
      <c r="G18" s="63" t="s">
        <v>45</v>
      </c>
      <c r="H18" s="15"/>
      <c r="I18" s="65" t="s">
        <v>56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1"/>
      <c r="W18" s="1"/>
      <c r="X18" s="1"/>
      <c r="Y18" s="1"/>
      <c r="Z18" s="1"/>
      <c r="AA18" s="1"/>
      <c r="AB18" s="1"/>
    </row>
    <row r="19">
      <c r="A19" s="72" t="s">
        <v>61</v>
      </c>
      <c r="B19" s="73" t="s">
        <v>69</v>
      </c>
      <c r="C19" s="56" t="s">
        <v>70</v>
      </c>
      <c r="D19" s="56">
        <v>1.0</v>
      </c>
      <c r="E19" s="49" t="s">
        <v>71</v>
      </c>
      <c r="F19" s="47" t="s">
        <v>44</v>
      </c>
      <c r="G19" s="80" t="s">
        <v>72</v>
      </c>
      <c r="H19" s="15"/>
      <c r="I19" s="65" t="s">
        <v>87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"/>
      <c r="W19" s="1"/>
      <c r="X19" s="1"/>
      <c r="Y19" s="1"/>
      <c r="Z19" s="1"/>
      <c r="AA19" s="1"/>
      <c r="AB19" s="1"/>
    </row>
    <row r="20">
      <c r="A20" s="72" t="s">
        <v>61</v>
      </c>
      <c r="B20" s="73" t="s">
        <v>69</v>
      </c>
      <c r="C20" s="56" t="s">
        <v>88</v>
      </c>
      <c r="D20" s="56">
        <v>1.0</v>
      </c>
      <c r="E20" s="49" t="s">
        <v>71</v>
      </c>
      <c r="F20" s="56" t="s">
        <v>44</v>
      </c>
      <c r="G20" s="80" t="s">
        <v>72</v>
      </c>
      <c r="H20" s="15"/>
      <c r="I20" s="65" t="s">
        <v>87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"/>
      <c r="W20" s="1"/>
      <c r="X20" s="1"/>
      <c r="Y20" s="1"/>
      <c r="Z20" s="1"/>
      <c r="AA20" s="1"/>
      <c r="AB20" s="1"/>
    </row>
    <row r="21">
      <c r="A21" s="72" t="s">
        <v>89</v>
      </c>
      <c r="B21" s="73" t="s">
        <v>35</v>
      </c>
      <c r="C21" s="56" t="s">
        <v>90</v>
      </c>
      <c r="D21" s="56">
        <v>2.0</v>
      </c>
      <c r="E21" s="49" t="s">
        <v>43</v>
      </c>
      <c r="F21" s="56" t="s">
        <v>44</v>
      </c>
      <c r="G21" s="56"/>
      <c r="H21" s="26"/>
      <c r="I21" s="78" t="s">
        <v>91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1"/>
      <c r="W21" s="1"/>
      <c r="X21" s="1"/>
      <c r="Y21" s="1"/>
      <c r="Z21" s="1"/>
      <c r="AA21" s="1"/>
      <c r="AB21" s="1"/>
    </row>
    <row r="22">
      <c r="A22" s="72" t="s">
        <v>89</v>
      </c>
      <c r="B22" s="73" t="s">
        <v>54</v>
      </c>
      <c r="C22" s="56" t="s">
        <v>94</v>
      </c>
      <c r="D22" s="56">
        <v>1.0</v>
      </c>
      <c r="E22" s="49" t="s">
        <v>43</v>
      </c>
      <c r="F22" s="56" t="s">
        <v>44</v>
      </c>
      <c r="G22" s="83" t="s">
        <v>96</v>
      </c>
      <c r="H22" s="15" t="s">
        <v>99</v>
      </c>
      <c r="I22" s="78" t="s">
        <v>100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1"/>
      <c r="W22" s="1"/>
      <c r="X22" s="1"/>
      <c r="Y22" s="1"/>
      <c r="Z22" s="1"/>
      <c r="AA22" s="1"/>
      <c r="AB22" s="1"/>
    </row>
    <row r="23">
      <c r="A23" s="72" t="s">
        <v>89</v>
      </c>
      <c r="B23" s="73" t="s">
        <v>54</v>
      </c>
      <c r="C23" s="56" t="s">
        <v>103</v>
      </c>
      <c r="D23" s="56">
        <v>1.0</v>
      </c>
      <c r="E23" s="49" t="s">
        <v>104</v>
      </c>
      <c r="F23" s="56" t="s">
        <v>44</v>
      </c>
      <c r="G23" s="83" t="s">
        <v>96</v>
      </c>
      <c r="H23" s="15" t="s">
        <v>99</v>
      </c>
      <c r="I23" s="53" t="s">
        <v>106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1"/>
      <c r="W23" s="1"/>
      <c r="X23" s="1"/>
      <c r="Y23" s="1"/>
      <c r="Z23" s="1"/>
      <c r="AA23" s="1"/>
      <c r="AB23" s="1"/>
    </row>
    <row r="24">
      <c r="A24" s="72" t="s">
        <v>89</v>
      </c>
      <c r="B24" s="73" t="s">
        <v>54</v>
      </c>
      <c r="C24" s="56" t="s">
        <v>108</v>
      </c>
      <c r="D24" s="56">
        <v>1.0</v>
      </c>
      <c r="E24" s="49" t="s">
        <v>109</v>
      </c>
      <c r="F24" s="56" t="s">
        <v>44</v>
      </c>
      <c r="G24" s="83" t="s">
        <v>96</v>
      </c>
      <c r="H24" s="15"/>
      <c r="I24" s="53" t="s">
        <v>106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1"/>
      <c r="W24" s="1"/>
      <c r="X24" s="1"/>
      <c r="Y24" s="1"/>
      <c r="Z24" s="1"/>
      <c r="AA24" s="1"/>
      <c r="AB24" s="1"/>
    </row>
    <row r="25">
      <c r="A25" s="72" t="s">
        <v>89</v>
      </c>
      <c r="B25" s="73" t="s">
        <v>35</v>
      </c>
      <c r="C25" s="56" t="s">
        <v>113</v>
      </c>
      <c r="D25" s="56">
        <v>2.0</v>
      </c>
      <c r="E25" s="49"/>
      <c r="F25" s="56" t="s">
        <v>37</v>
      </c>
      <c r="G25" s="83" t="s">
        <v>38</v>
      </c>
      <c r="H25" s="15"/>
      <c r="I25" s="53" t="s">
        <v>106</v>
      </c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1"/>
      <c r="W25" s="1"/>
      <c r="X25" s="1"/>
      <c r="Y25" s="1"/>
      <c r="Z25" s="1"/>
      <c r="AA25" s="1"/>
      <c r="AB25" s="1"/>
    </row>
    <row r="26">
      <c r="A26" s="72" t="s">
        <v>89</v>
      </c>
      <c r="B26" s="73" t="s">
        <v>35</v>
      </c>
      <c r="C26" s="56" t="s">
        <v>116</v>
      </c>
      <c r="D26" s="56">
        <v>2.0</v>
      </c>
      <c r="E26" s="49"/>
      <c r="F26" s="56" t="s">
        <v>37</v>
      </c>
      <c r="G26" s="83" t="s">
        <v>38</v>
      </c>
      <c r="H26" s="15"/>
      <c r="I26" s="53" t="s">
        <v>106</v>
      </c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1"/>
      <c r="W26" s="1"/>
      <c r="X26" s="1"/>
      <c r="Y26" s="1"/>
      <c r="Z26" s="1"/>
      <c r="AA26" s="1"/>
      <c r="AB26" s="1"/>
    </row>
  </sheetData>
  <autoFilter ref="$A$14:$I$26"/>
  <mergeCells count="2">
    <mergeCell ref="A5:G5"/>
    <mergeCell ref="E8:E9"/>
  </mergeCells>
  <conditionalFormatting sqref="H15:H26">
    <cfRule type="cellIs" dxfId="0" priority="1" operator="equal">
      <formula>"MEP validée"</formula>
    </cfRule>
  </conditionalFormatting>
  <conditionalFormatting sqref="H15:H26">
    <cfRule type="cellIs" dxfId="1" priority="2" operator="equal">
      <formula>"MEP à vérifier"</formula>
    </cfRule>
  </conditionalFormatting>
  <conditionalFormatting sqref="H15:H26">
    <cfRule type="cellIs" dxfId="2" priority="3" operator="equal">
      <formula>"MEP en cours"</formula>
    </cfRule>
  </conditionalFormatting>
  <conditionalFormatting sqref="H15:H26">
    <cfRule type="cellIs" dxfId="3" priority="4" operator="equal">
      <formula>"En production"</formula>
    </cfRule>
  </conditionalFormatting>
  <conditionalFormatting sqref="H15:H26">
    <cfRule type="cellIs" dxfId="4" priority="5" operator="equal">
      <formula>"Reçu"</formula>
    </cfRule>
  </conditionalFormatting>
  <dataValidations>
    <dataValidation type="list" allowBlank="1" showErrorMessage="1" sqref="H15:H26">
      <formula1>"MEP en cours,MEP à vérifier,MEP validée,En production,Reçu"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27.71"/>
    <col customWidth="1" min="2" max="2" width="11.29"/>
    <col customWidth="1" min="3" max="3" width="40.0"/>
    <col customWidth="1" min="4" max="4" width="11.57"/>
    <col customWidth="1" min="5" max="5" width="30.71"/>
    <col customWidth="1" min="6" max="6" width="30.43"/>
    <col customWidth="1" min="7" max="7" width="24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1"/>
      <c r="D3" s="1"/>
      <c r="E3" s="1"/>
      <c r="F3" s="1"/>
      <c r="G3" s="1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5" t="s">
        <v>0</v>
      </c>
      <c r="B5" s="6"/>
      <c r="C5" s="6"/>
      <c r="D5" s="6"/>
      <c r="E5" s="6"/>
      <c r="F5" s="6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/>
      <c r="C6" s="3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1"/>
      <c r="D7" s="1"/>
      <c r="E7" s="1"/>
      <c r="F7" s="8" t="s">
        <v>1</v>
      </c>
      <c r="G7" s="8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20" t="s">
        <v>4</v>
      </c>
      <c r="B8" s="22"/>
      <c r="C8" s="22"/>
      <c r="D8" s="8" t="s">
        <v>16</v>
      </c>
      <c r="E8" s="12" t="s">
        <v>9</v>
      </c>
      <c r="F8" s="14" t="s">
        <v>10</v>
      </c>
      <c r="G8" s="15" t="s">
        <v>11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22"/>
      <c r="B9" s="22"/>
      <c r="C9" s="22"/>
      <c r="D9" s="25" t="s">
        <v>14</v>
      </c>
      <c r="E9" s="23" t="s">
        <v>19</v>
      </c>
      <c r="F9" s="14" t="s">
        <v>20</v>
      </c>
      <c r="G9" s="26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22"/>
      <c r="B10" s="22"/>
      <c r="C10" s="22"/>
      <c r="D10" s="17"/>
      <c r="E10" s="23" t="s">
        <v>21</v>
      </c>
      <c r="F10" s="28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"/>
      <c r="C11" s="22"/>
      <c r="D11" s="22"/>
      <c r="E11" s="22"/>
      <c r="F11" s="22"/>
      <c r="G11" s="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9" t="s">
        <v>12</v>
      </c>
      <c r="B12" s="19" t="s">
        <v>13</v>
      </c>
      <c r="C12" s="22"/>
      <c r="F12" s="30" t="s">
        <v>22</v>
      </c>
      <c r="G12" s="33">
        <f>SUM(D16:D41)</f>
        <v>62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9" t="s">
        <v>18</v>
      </c>
      <c r="B13" s="29">
        <v>43433.0</v>
      </c>
      <c r="D13" s="22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22"/>
      <c r="B14" s="22"/>
      <c r="C14" s="22"/>
      <c r="E14" s="22"/>
      <c r="F14" s="20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37" t="s">
        <v>24</v>
      </c>
      <c r="B15" s="37" t="s">
        <v>26</v>
      </c>
      <c r="C15" s="37" t="s">
        <v>27</v>
      </c>
      <c r="D15" s="37" t="s">
        <v>28</v>
      </c>
      <c r="E15" s="37" t="s">
        <v>29</v>
      </c>
      <c r="F15" s="37" t="s">
        <v>30</v>
      </c>
      <c r="G15" s="37" t="s">
        <v>31</v>
      </c>
      <c r="H15" s="38" t="s">
        <v>32</v>
      </c>
      <c r="I15" s="37" t="s">
        <v>33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39" t="s">
        <v>34</v>
      </c>
      <c r="B16" s="40" t="s">
        <v>35</v>
      </c>
      <c r="C16" s="15" t="s">
        <v>36</v>
      </c>
      <c r="D16" s="15">
        <v>1.0</v>
      </c>
      <c r="E16" s="15"/>
      <c r="F16" s="15" t="s">
        <v>37</v>
      </c>
      <c r="G16" s="51" t="s">
        <v>38</v>
      </c>
      <c r="H16" s="15"/>
      <c r="I16" s="53" t="s">
        <v>47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39" t="s">
        <v>34</v>
      </c>
      <c r="B17" s="40" t="s">
        <v>35</v>
      </c>
      <c r="C17" s="15" t="s">
        <v>48</v>
      </c>
      <c r="D17" s="15">
        <v>1.0</v>
      </c>
      <c r="E17" s="15"/>
      <c r="F17" s="15" t="s">
        <v>37</v>
      </c>
      <c r="G17" s="51" t="s">
        <v>38</v>
      </c>
      <c r="H17" s="15"/>
      <c r="I17" s="53" t="s">
        <v>47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39" t="s">
        <v>34</v>
      </c>
      <c r="B18" s="40" t="s">
        <v>35</v>
      </c>
      <c r="C18" s="56" t="s">
        <v>49</v>
      </c>
      <c r="D18" s="56">
        <v>2.0</v>
      </c>
      <c r="E18" s="58"/>
      <c r="F18" s="56" t="s">
        <v>50</v>
      </c>
      <c r="G18" s="60" t="s">
        <v>51</v>
      </c>
      <c r="H18" s="15"/>
      <c r="I18" s="53" t="s">
        <v>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39" t="s">
        <v>34</v>
      </c>
      <c r="B19" s="69" t="s">
        <v>54</v>
      </c>
      <c r="C19" s="15" t="s">
        <v>63</v>
      </c>
      <c r="D19" s="15">
        <v>2.0</v>
      </c>
      <c r="E19" s="56" t="s">
        <v>64</v>
      </c>
      <c r="F19" s="15" t="s">
        <v>65</v>
      </c>
      <c r="G19" s="75" t="s">
        <v>66</v>
      </c>
      <c r="H19" s="15"/>
      <c r="I19" s="53" t="s">
        <v>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39" t="s">
        <v>34</v>
      </c>
      <c r="B20" s="69" t="s">
        <v>54</v>
      </c>
      <c r="C20" s="15" t="s">
        <v>74</v>
      </c>
      <c r="D20" s="15">
        <v>2.0</v>
      </c>
      <c r="E20" s="56" t="s">
        <v>75</v>
      </c>
      <c r="F20" s="15" t="s">
        <v>65</v>
      </c>
      <c r="G20" s="75" t="s">
        <v>66</v>
      </c>
      <c r="H20" s="15"/>
      <c r="I20" s="53" t="s">
        <v>53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39" t="s">
        <v>34</v>
      </c>
      <c r="B21" s="69" t="s">
        <v>54</v>
      </c>
      <c r="C21" s="15" t="s">
        <v>76</v>
      </c>
      <c r="D21" s="15">
        <v>5.0</v>
      </c>
      <c r="E21" s="56" t="s">
        <v>77</v>
      </c>
      <c r="F21" s="15" t="s">
        <v>78</v>
      </c>
      <c r="G21" s="75" t="s">
        <v>66</v>
      </c>
      <c r="H21" s="15"/>
      <c r="I21" s="53" t="s">
        <v>53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39" t="s">
        <v>34</v>
      </c>
      <c r="B22" s="69" t="s">
        <v>54</v>
      </c>
      <c r="C22" s="15" t="s">
        <v>79</v>
      </c>
      <c r="D22" s="15">
        <v>2.0</v>
      </c>
      <c r="E22" s="56" t="s">
        <v>80</v>
      </c>
      <c r="F22" s="15" t="s">
        <v>65</v>
      </c>
      <c r="G22" s="75" t="s">
        <v>66</v>
      </c>
      <c r="H22" s="15"/>
      <c r="I22" s="78" t="s">
        <v>81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39" t="s">
        <v>34</v>
      </c>
      <c r="B23" s="69" t="s">
        <v>54</v>
      </c>
      <c r="C23" s="15" t="s">
        <v>82</v>
      </c>
      <c r="D23" s="15">
        <v>2.0</v>
      </c>
      <c r="E23" s="56" t="s">
        <v>83</v>
      </c>
      <c r="F23" s="15" t="s">
        <v>65</v>
      </c>
      <c r="G23" s="75" t="s">
        <v>66</v>
      </c>
      <c r="H23" s="26"/>
      <c r="I23" s="78" t="s">
        <v>81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39" t="s">
        <v>34</v>
      </c>
      <c r="B24" s="69" t="s">
        <v>54</v>
      </c>
      <c r="C24" s="15" t="s">
        <v>84</v>
      </c>
      <c r="D24" s="15">
        <v>2.0</v>
      </c>
      <c r="E24" s="56"/>
      <c r="F24" s="15" t="s">
        <v>78</v>
      </c>
      <c r="G24" s="75" t="s">
        <v>66</v>
      </c>
      <c r="H24" s="15"/>
      <c r="I24" s="65" t="s">
        <v>85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39" t="s">
        <v>34</v>
      </c>
      <c r="B25" s="69" t="s">
        <v>54</v>
      </c>
      <c r="C25" s="81" t="s">
        <v>86</v>
      </c>
      <c r="D25" s="15">
        <v>2.0</v>
      </c>
      <c r="E25" s="56"/>
      <c r="F25" s="15" t="s">
        <v>78</v>
      </c>
      <c r="G25" s="75" t="s">
        <v>66</v>
      </c>
      <c r="H25" s="15"/>
      <c r="I25" s="53"/>
      <c r="J25" s="3" t="s">
        <v>92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39" t="s">
        <v>34</v>
      </c>
      <c r="B26" s="69" t="s">
        <v>54</v>
      </c>
      <c r="C26" s="56" t="s">
        <v>93</v>
      </c>
      <c r="D26" s="56">
        <v>12.0</v>
      </c>
      <c r="E26" s="58"/>
      <c r="F26" s="56" t="s">
        <v>50</v>
      </c>
      <c r="G26" s="75" t="s">
        <v>66</v>
      </c>
      <c r="H26" s="15"/>
      <c r="I26" s="53" t="s">
        <v>53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39" t="s">
        <v>34</v>
      </c>
      <c r="B27" s="69" t="s">
        <v>54</v>
      </c>
      <c r="C27" s="15" t="s">
        <v>97</v>
      </c>
      <c r="D27" s="15">
        <v>2.0</v>
      </c>
      <c r="E27" s="56"/>
      <c r="F27" s="15" t="s">
        <v>78</v>
      </c>
      <c r="G27" s="83" t="s">
        <v>98</v>
      </c>
      <c r="H27" s="15"/>
      <c r="I27" s="53" t="s">
        <v>53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39" t="s">
        <v>34</v>
      </c>
      <c r="B28" s="69" t="s">
        <v>54</v>
      </c>
      <c r="C28" s="15" t="s">
        <v>101</v>
      </c>
      <c r="D28" s="15">
        <v>2.0</v>
      </c>
      <c r="E28" s="56"/>
      <c r="F28" s="15" t="s">
        <v>102</v>
      </c>
      <c r="G28" s="83" t="s">
        <v>98</v>
      </c>
      <c r="H28" s="26"/>
      <c r="I28" s="53" t="s">
        <v>53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39" t="s">
        <v>34</v>
      </c>
      <c r="B29" s="69" t="s">
        <v>54</v>
      </c>
      <c r="C29" s="15" t="s">
        <v>105</v>
      </c>
      <c r="D29" s="15">
        <v>2.0</v>
      </c>
      <c r="E29" s="56"/>
      <c r="F29" s="15" t="s">
        <v>102</v>
      </c>
      <c r="G29" s="83" t="s">
        <v>98</v>
      </c>
      <c r="H29" s="26"/>
      <c r="I29" s="53" t="s">
        <v>53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39" t="s">
        <v>34</v>
      </c>
      <c r="B30" s="69" t="s">
        <v>54</v>
      </c>
      <c r="C30" s="15" t="s">
        <v>107</v>
      </c>
      <c r="D30" s="15">
        <v>2.0</v>
      </c>
      <c r="E30" s="56"/>
      <c r="F30" s="15" t="s">
        <v>37</v>
      </c>
      <c r="G30" s="83" t="s">
        <v>98</v>
      </c>
      <c r="H30" s="26"/>
      <c r="I30" s="53" t="s">
        <v>53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39" t="s">
        <v>34</v>
      </c>
      <c r="B31" s="69" t="s">
        <v>54</v>
      </c>
      <c r="C31" s="56" t="s">
        <v>110</v>
      </c>
      <c r="D31" s="56">
        <v>2.0</v>
      </c>
      <c r="E31" s="56"/>
      <c r="F31" s="56" t="s">
        <v>78</v>
      </c>
      <c r="G31" s="83" t="s">
        <v>98</v>
      </c>
      <c r="H31" s="26"/>
      <c r="I31" s="65" t="s">
        <v>111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39" t="s">
        <v>34</v>
      </c>
      <c r="B32" s="69" t="s">
        <v>54</v>
      </c>
      <c r="C32" s="56" t="s">
        <v>112</v>
      </c>
      <c r="D32" s="56">
        <v>2.0</v>
      </c>
      <c r="E32" s="56"/>
      <c r="F32" s="56" t="s">
        <v>78</v>
      </c>
      <c r="G32" s="83" t="s">
        <v>98</v>
      </c>
      <c r="H32" s="26"/>
      <c r="I32" s="65" t="s">
        <v>111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39" t="s">
        <v>34</v>
      </c>
      <c r="B33" s="69" t="s">
        <v>54</v>
      </c>
      <c r="C33" s="56" t="s">
        <v>114</v>
      </c>
      <c r="D33" s="56">
        <v>4.0</v>
      </c>
      <c r="E33" s="56"/>
      <c r="F33" s="56" t="s">
        <v>50</v>
      </c>
      <c r="G33" s="83" t="s">
        <v>98</v>
      </c>
      <c r="H33" s="26"/>
      <c r="I33" s="53" t="s">
        <v>53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39" t="s">
        <v>34</v>
      </c>
      <c r="B34" s="69" t="s">
        <v>54</v>
      </c>
      <c r="C34" s="56" t="s">
        <v>115</v>
      </c>
      <c r="D34" s="56">
        <v>4.0</v>
      </c>
      <c r="E34" s="58"/>
      <c r="F34" s="56" t="s">
        <v>50</v>
      </c>
      <c r="G34" s="83" t="s">
        <v>98</v>
      </c>
      <c r="H34" s="26"/>
      <c r="I34" s="5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39" t="s">
        <v>34</v>
      </c>
      <c r="B35" s="69" t="s">
        <v>54</v>
      </c>
      <c r="C35" s="56" t="s">
        <v>117</v>
      </c>
      <c r="D35" s="56">
        <v>1.0</v>
      </c>
      <c r="E35" s="58"/>
      <c r="F35" s="56" t="s">
        <v>118</v>
      </c>
      <c r="G35" s="86" t="s">
        <v>119</v>
      </c>
      <c r="H35" s="26"/>
      <c r="I35" s="53" t="s">
        <v>53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39" t="s">
        <v>34</v>
      </c>
      <c r="B36" s="69" t="s">
        <v>54</v>
      </c>
      <c r="C36" s="56" t="s">
        <v>120</v>
      </c>
      <c r="D36" s="56">
        <v>1.0</v>
      </c>
      <c r="E36" s="58"/>
      <c r="F36" s="56" t="s">
        <v>118</v>
      </c>
      <c r="G36" s="86" t="s">
        <v>119</v>
      </c>
      <c r="H36" s="26"/>
      <c r="I36" s="53" t="s">
        <v>53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39" t="s">
        <v>34</v>
      </c>
      <c r="B37" s="69" t="s">
        <v>54</v>
      </c>
      <c r="C37" s="56" t="s">
        <v>121</v>
      </c>
      <c r="D37" s="56">
        <v>1.0</v>
      </c>
      <c r="E37" s="58"/>
      <c r="F37" s="56" t="s">
        <v>118</v>
      </c>
      <c r="G37" s="86" t="s">
        <v>119</v>
      </c>
      <c r="H37" s="26"/>
      <c r="I37" s="53" t="s">
        <v>53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39" t="s">
        <v>61</v>
      </c>
      <c r="B38" s="40" t="s">
        <v>54</v>
      </c>
      <c r="C38" s="88" t="s">
        <v>122</v>
      </c>
      <c r="D38" s="56">
        <v>1.0</v>
      </c>
      <c r="E38" s="56"/>
      <c r="F38" s="56" t="s">
        <v>78</v>
      </c>
      <c r="G38" s="75" t="s">
        <v>66</v>
      </c>
      <c r="H38" s="26"/>
      <c r="I38" s="53" t="s">
        <v>53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39" t="s">
        <v>61</v>
      </c>
      <c r="B39" s="40" t="s">
        <v>54</v>
      </c>
      <c r="C39" s="88" t="s">
        <v>123</v>
      </c>
      <c r="D39" s="56">
        <v>1.0</v>
      </c>
      <c r="E39" s="56"/>
      <c r="F39" s="56" t="s">
        <v>78</v>
      </c>
      <c r="G39" s="75" t="s">
        <v>66</v>
      </c>
      <c r="H39" s="26"/>
      <c r="I39" s="53" t="s">
        <v>53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72" t="s">
        <v>124</v>
      </c>
      <c r="B40" s="73" t="s">
        <v>35</v>
      </c>
      <c r="C40" s="56" t="s">
        <v>125</v>
      </c>
      <c r="D40" s="56">
        <v>2.0</v>
      </c>
      <c r="E40" s="90"/>
      <c r="F40" s="56" t="s">
        <v>50</v>
      </c>
      <c r="G40" s="91" t="s">
        <v>38</v>
      </c>
      <c r="H40" s="26"/>
      <c r="I40" s="65" t="s">
        <v>126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72" t="s">
        <v>124</v>
      </c>
      <c r="B41" s="73" t="s">
        <v>35</v>
      </c>
      <c r="C41" s="56" t="s">
        <v>127</v>
      </c>
      <c r="D41" s="56">
        <v>2.0</v>
      </c>
      <c r="E41" s="90"/>
      <c r="F41" s="56" t="s">
        <v>50</v>
      </c>
      <c r="G41" s="91" t="s">
        <v>38</v>
      </c>
      <c r="H41" s="26"/>
      <c r="I41" s="65" t="s">
        <v>126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72" t="s">
        <v>124</v>
      </c>
      <c r="B42" s="73" t="s">
        <v>35</v>
      </c>
      <c r="C42" s="94" t="s">
        <v>128</v>
      </c>
      <c r="D42" s="96">
        <v>1.0</v>
      </c>
      <c r="E42" s="98"/>
      <c r="F42" s="99" t="s">
        <v>37</v>
      </c>
      <c r="G42" s="101" t="s">
        <v>38</v>
      </c>
      <c r="H42" s="103"/>
      <c r="I42" s="105" t="s">
        <v>130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</sheetData>
  <autoFilter ref="$A$15:$I$42"/>
  <mergeCells count="2">
    <mergeCell ref="D9:D10"/>
    <mergeCell ref="A5:G5"/>
  </mergeCells>
  <conditionalFormatting sqref="H16:H42">
    <cfRule type="cellIs" dxfId="0" priority="1" operator="equal">
      <formula>"MEP validée"</formula>
    </cfRule>
  </conditionalFormatting>
  <conditionalFormatting sqref="H16:H42">
    <cfRule type="cellIs" dxfId="1" priority="2" operator="equal">
      <formula>"MEP à vérifier"</formula>
    </cfRule>
  </conditionalFormatting>
  <conditionalFormatting sqref="H16:H42">
    <cfRule type="cellIs" dxfId="2" priority="3" operator="equal">
      <formula>"MEP en cours"</formula>
    </cfRule>
  </conditionalFormatting>
  <conditionalFormatting sqref="H16:H42">
    <cfRule type="cellIs" dxfId="3" priority="4" operator="equal">
      <formula>"En production"</formula>
    </cfRule>
  </conditionalFormatting>
  <conditionalFormatting sqref="H16:H42">
    <cfRule type="cellIs" dxfId="4" priority="5" operator="equal">
      <formula>"Reçu"</formula>
    </cfRule>
  </conditionalFormatting>
  <dataValidations>
    <dataValidation type="list" allowBlank="1" showErrorMessage="1" sqref="H16:H42">
      <formula1>"MEP en cours,MEP à vérifier,MEP validée,En production,Reçu"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14.14"/>
    <col customWidth="1" min="2" max="2" width="17.71"/>
    <col customWidth="1" min="3" max="3" width="22.0"/>
    <col customWidth="1" min="4" max="4" width="30.14"/>
    <col customWidth="1" min="5" max="5" width="20.29"/>
    <col customWidth="1" min="6" max="6" width="12.29"/>
    <col customWidth="1" min="7" max="7" width="25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1"/>
      <c r="D3" s="1"/>
      <c r="E3" s="1"/>
      <c r="F3" s="1"/>
      <c r="G3" s="1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5" t="s">
        <v>0</v>
      </c>
      <c r="B5" s="6"/>
      <c r="C5" s="6"/>
      <c r="D5" s="6"/>
      <c r="E5" s="6"/>
      <c r="F5" s="6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/>
      <c r="C6" s="3"/>
      <c r="D6" s="1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3" t="s">
        <v>2</v>
      </c>
      <c r="D7" s="1"/>
      <c r="E7" s="1"/>
      <c r="F7" s="8" t="s">
        <v>1</v>
      </c>
      <c r="G7" s="8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22"/>
      <c r="B8" s="22"/>
      <c r="C8" s="22"/>
      <c r="D8" s="107" t="s">
        <v>16</v>
      </c>
      <c r="E8" s="108" t="s">
        <v>131</v>
      </c>
      <c r="F8" s="14" t="s">
        <v>132</v>
      </c>
      <c r="G8" s="15" t="s">
        <v>133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20"/>
      <c r="B9" s="22"/>
      <c r="C9" s="22"/>
      <c r="D9" s="17"/>
      <c r="E9" s="108" t="s">
        <v>9</v>
      </c>
      <c r="F9" s="14" t="s">
        <v>10</v>
      </c>
      <c r="G9" s="15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20" t="s">
        <v>4</v>
      </c>
      <c r="B10" s="22"/>
      <c r="C10" s="22"/>
      <c r="D10" s="21" t="s">
        <v>14</v>
      </c>
      <c r="E10" s="110"/>
      <c r="F10" s="14"/>
      <c r="G10" s="2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22"/>
      <c r="B11" s="22"/>
      <c r="C11" s="22"/>
      <c r="D11" s="1"/>
      <c r="E11" s="1"/>
      <c r="F11" s="22"/>
      <c r="G11" s="2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9" t="s">
        <v>12</v>
      </c>
      <c r="B12" s="19" t="s">
        <v>13</v>
      </c>
      <c r="C12" s="22"/>
      <c r="D12" s="30" t="s">
        <v>22</v>
      </c>
      <c r="E12" s="33">
        <f>SUM(D16:D21)</f>
        <v>60</v>
      </c>
      <c r="F12" s="22"/>
      <c r="G12" s="2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9" t="s">
        <v>18</v>
      </c>
      <c r="B13" s="29">
        <v>43433.0</v>
      </c>
      <c r="C13" s="22"/>
      <c r="D13" s="22"/>
      <c r="E13" s="22"/>
      <c r="F13" s="22"/>
      <c r="G13" s="2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22"/>
      <c r="B14" s="22"/>
      <c r="C14" s="22"/>
      <c r="D14" s="22"/>
      <c r="E14" s="22"/>
      <c r="F14" s="22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37" t="s">
        <v>24</v>
      </c>
      <c r="B15" s="37" t="s">
        <v>26</v>
      </c>
      <c r="C15" s="37" t="s">
        <v>27</v>
      </c>
      <c r="D15" s="37" t="s">
        <v>28</v>
      </c>
      <c r="E15" s="37" t="s">
        <v>134</v>
      </c>
      <c r="F15" s="37" t="s">
        <v>30</v>
      </c>
      <c r="G15" s="37" t="s">
        <v>31</v>
      </c>
      <c r="H15" s="38" t="s">
        <v>32</v>
      </c>
      <c r="I15" s="38" t="s">
        <v>33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13" t="s">
        <v>34</v>
      </c>
      <c r="B16" s="69" t="s">
        <v>54</v>
      </c>
      <c r="C16" s="15" t="s">
        <v>135</v>
      </c>
      <c r="D16" s="15">
        <v>2.0</v>
      </c>
      <c r="E16" s="15"/>
      <c r="F16" s="15" t="s">
        <v>44</v>
      </c>
      <c r="G16" s="56" t="s">
        <v>66</v>
      </c>
      <c r="H16" s="15" t="s">
        <v>99</v>
      </c>
      <c r="I16" s="116" t="s">
        <v>137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00"/>
      <c r="B17" s="100"/>
      <c r="C17" s="15" t="s">
        <v>139</v>
      </c>
      <c r="D17" s="15">
        <v>2.0</v>
      </c>
      <c r="E17" s="15"/>
      <c r="F17" s="15" t="s">
        <v>44</v>
      </c>
      <c r="G17" s="56" t="s">
        <v>66</v>
      </c>
      <c r="H17" s="15" t="s">
        <v>99</v>
      </c>
      <c r="I17" s="10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00"/>
      <c r="B18" s="100"/>
      <c r="C18" s="15" t="s">
        <v>141</v>
      </c>
      <c r="D18" s="15">
        <v>2.0</v>
      </c>
      <c r="E18" s="15"/>
      <c r="F18" s="15" t="s">
        <v>44</v>
      </c>
      <c r="G18" s="56" t="s">
        <v>66</v>
      </c>
      <c r="H18" s="15" t="s">
        <v>99</v>
      </c>
      <c r="I18" s="10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00"/>
      <c r="B19" s="100"/>
      <c r="C19" s="15" t="s">
        <v>142</v>
      </c>
      <c r="D19" s="15">
        <v>2.0</v>
      </c>
      <c r="E19" s="15"/>
      <c r="F19" s="15" t="s">
        <v>44</v>
      </c>
      <c r="G19" s="56" t="s">
        <v>66</v>
      </c>
      <c r="H19" s="15" t="s">
        <v>99</v>
      </c>
      <c r="I19" s="10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00"/>
      <c r="B20" s="100"/>
      <c r="C20" s="15" t="s">
        <v>143</v>
      </c>
      <c r="D20" s="15">
        <v>24.0</v>
      </c>
      <c r="E20" s="15"/>
      <c r="F20" s="15" t="s">
        <v>44</v>
      </c>
      <c r="G20" s="56" t="s">
        <v>66</v>
      </c>
      <c r="H20" s="15" t="s">
        <v>99</v>
      </c>
      <c r="I20" s="10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7"/>
      <c r="B21" s="17"/>
      <c r="C21" s="15" t="s">
        <v>144</v>
      </c>
      <c r="D21" s="15">
        <v>28.0</v>
      </c>
      <c r="E21" s="15"/>
      <c r="F21" s="15" t="s">
        <v>44</v>
      </c>
      <c r="G21" s="56" t="s">
        <v>66</v>
      </c>
      <c r="H21" s="15" t="s">
        <v>99</v>
      </c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</sheetData>
  <mergeCells count="5">
    <mergeCell ref="A5:G5"/>
    <mergeCell ref="D8:D9"/>
    <mergeCell ref="B16:B21"/>
    <mergeCell ref="A16:A21"/>
    <mergeCell ref="I16:I21"/>
  </mergeCells>
  <conditionalFormatting sqref="H16:H21">
    <cfRule type="cellIs" dxfId="0" priority="1" operator="equal">
      <formula>"MEP validée"</formula>
    </cfRule>
  </conditionalFormatting>
  <conditionalFormatting sqref="H16:H21">
    <cfRule type="cellIs" dxfId="1" priority="2" operator="equal">
      <formula>"MEP à vérifier"</formula>
    </cfRule>
  </conditionalFormatting>
  <conditionalFormatting sqref="H16:H21">
    <cfRule type="cellIs" dxfId="2" priority="3" operator="equal">
      <formula>"MEP en cours"</formula>
    </cfRule>
  </conditionalFormatting>
  <conditionalFormatting sqref="H16:H21">
    <cfRule type="cellIs" dxfId="3" priority="4" operator="equal">
      <formula>"En production"</formula>
    </cfRule>
  </conditionalFormatting>
  <conditionalFormatting sqref="H16:H21">
    <cfRule type="cellIs" dxfId="4" priority="5" operator="equal">
      <formula>"Reçu"</formula>
    </cfRule>
  </conditionalFormatting>
  <dataValidations>
    <dataValidation type="list" allowBlank="1" showErrorMessage="1" sqref="H16:H21">
      <formula1>"MEP en cours,MEP à vérifier,MEP validée,En production,Reçu"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