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lep\Documents\Intergen\02_Modèles\Conso essence PTN\"/>
    </mc:Choice>
  </mc:AlternateContent>
  <bookViews>
    <workbookView xWindow="0" yWindow="0" windowWidth="27645" windowHeight="118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E7" i="1" s="1"/>
  <c r="E10" i="1" s="1"/>
  <c r="N8" i="1" s="1"/>
  <c r="N7" i="1" s="1"/>
  <c r="B11" i="1" s="1"/>
  <c r="H9" i="1" l="1"/>
  <c r="E9" i="1" s="1"/>
  <c r="H5" i="1"/>
  <c r="E6" i="1" s="1"/>
  <c r="E4" i="1"/>
  <c r="N4" i="1" l="1"/>
  <c r="E16" i="1" l="1"/>
  <c r="F16" i="1" s="1"/>
  <c r="N6" i="1"/>
  <c r="B13" i="1" s="1"/>
  <c r="C13" i="1" s="1"/>
  <c r="N5" i="1"/>
  <c r="B12" i="1" s="1"/>
  <c r="B15" i="1" s="1"/>
  <c r="C15" i="1" s="1"/>
  <c r="C11" i="1" l="1"/>
  <c r="C12" i="1"/>
  <c r="E15" i="1"/>
  <c r="F15" i="1" s="1"/>
</calcChain>
</file>

<file path=xl/sharedStrings.xml><?xml version="1.0" encoding="utf-8"?>
<sst xmlns="http://schemas.openxmlformats.org/spreadsheetml/2006/main" count="42" uniqueCount="41">
  <si>
    <t>fuel system design</t>
  </si>
  <si>
    <t>Pump selection</t>
  </si>
  <si>
    <t xml:space="preserve">Engine </t>
  </si>
  <si>
    <t>CBR 600 RR</t>
  </si>
  <si>
    <t>MAX RPM</t>
  </si>
  <si>
    <t>Displacement</t>
  </si>
  <si>
    <t>Remplacement</t>
  </si>
  <si>
    <t>Performance Lambda</t>
  </si>
  <si>
    <t>Consomation Lambda</t>
  </si>
  <si>
    <t>Overheat Lambda</t>
  </si>
  <si>
    <t>TPS</t>
  </si>
  <si>
    <t>Stockio</t>
  </si>
  <si>
    <t>Air density</t>
  </si>
  <si>
    <t>Max fuel flow (g/s)</t>
  </si>
  <si>
    <t>Performance fuel flow (g/s)</t>
  </si>
  <si>
    <t>Mixed Drive fuel flow (g/s)</t>
  </si>
  <si>
    <t>Consomation fuel flow (g/s)</t>
  </si>
  <si>
    <t>Average RPM</t>
  </si>
  <si>
    <t>Mixed ratio</t>
  </si>
  <si>
    <t>Endurance avg speed (kmh)</t>
  </si>
  <si>
    <t>Endurance avg speed (m/s)</t>
  </si>
  <si>
    <t>Endurance lenght (m)</t>
  </si>
  <si>
    <t>Endurance duration (s)</t>
  </si>
  <si>
    <t>Liters</t>
  </si>
  <si>
    <t>Prev. Endu. Conso (g)</t>
  </si>
  <si>
    <t>Max. Endu. Conso (g)</t>
  </si>
  <si>
    <t>Fuel density</t>
  </si>
  <si>
    <t>T air ( C)</t>
  </si>
  <si>
    <t>T air (K)</t>
  </si>
  <si>
    <t>T fuel ( C)</t>
  </si>
  <si>
    <t>T fuel (K)</t>
  </si>
  <si>
    <t>Fuel molar mass</t>
  </si>
  <si>
    <t>Air molar mass</t>
  </si>
  <si>
    <t>Molar air flow</t>
  </si>
  <si>
    <t>Molar fuel flow P</t>
  </si>
  <si>
    <t>Molar fuel flow C</t>
  </si>
  <si>
    <t>Molar fuel flow O</t>
  </si>
  <si>
    <t>Average TPS</t>
  </si>
  <si>
    <t>AV. Air mass flow (g/s)</t>
  </si>
  <si>
    <t>Max Air mass flow (g/s)</t>
  </si>
  <si>
    <t>Molar max air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</si>
</sst>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G16" sqref="G16"/>
    </sheetView>
  </sheetViews>
  <sheetFormatPr baseColWidth="10" defaultRowHeight="15" x14ac:dyDescent="0.25"/>
  <cols>
    <col min="1" max="1" width="37.28515625" customWidth="1"/>
    <col min="4" max="4" width="21.140625" customWidth="1"/>
    <col min="7" max="7" width="24.28515625" customWidth="1"/>
    <col min="10" max="10" width="23.28515625" customWidth="1"/>
    <col min="13" max="13" width="34.5703125" customWidth="1"/>
  </cols>
  <sheetData>
    <row r="1" spans="1:14" x14ac:dyDescent="0.25">
      <c r="E1" t="s">
        <v>0</v>
      </c>
    </row>
    <row r="2" spans="1:14" x14ac:dyDescent="0.25">
      <c r="E2" t="s">
        <v>1</v>
      </c>
    </row>
    <row r="3" spans="1:14" x14ac:dyDescent="0.25">
      <c r="A3" t="s">
        <v>2</v>
      </c>
      <c r="B3" t="s">
        <v>3</v>
      </c>
    </row>
    <row r="4" spans="1:14" x14ac:dyDescent="0.25">
      <c r="A4" t="s">
        <v>4</v>
      </c>
      <c r="B4">
        <v>14500</v>
      </c>
      <c r="D4" t="s">
        <v>10</v>
      </c>
      <c r="E4">
        <f>B4/60</f>
        <v>241.66666666666666</v>
      </c>
      <c r="G4" t="s">
        <v>27</v>
      </c>
      <c r="H4">
        <v>45</v>
      </c>
      <c r="J4" t="s">
        <v>29</v>
      </c>
      <c r="M4" t="s">
        <v>33</v>
      </c>
      <c r="N4">
        <f>E7/K8</f>
        <v>0.81872746000922114</v>
      </c>
    </row>
    <row r="5" spans="1:14" x14ac:dyDescent="0.25">
      <c r="A5" t="s">
        <v>5</v>
      </c>
      <c r="B5">
        <v>0.6</v>
      </c>
      <c r="D5" t="s">
        <v>11</v>
      </c>
      <c r="E5">
        <v>14.7</v>
      </c>
      <c r="G5" t="s">
        <v>28</v>
      </c>
      <c r="H5">
        <f>H4+273.15</f>
        <v>318.14999999999998</v>
      </c>
      <c r="J5" t="s">
        <v>30</v>
      </c>
      <c r="M5" t="s">
        <v>34</v>
      </c>
      <c r="N5">
        <f>$N$4/($E$5*B7)</f>
        <v>6.3290619975975654E-2</v>
      </c>
    </row>
    <row r="6" spans="1:14" x14ac:dyDescent="0.25">
      <c r="A6" t="s">
        <v>6</v>
      </c>
      <c r="B6">
        <v>0.9</v>
      </c>
      <c r="D6" t="s">
        <v>12</v>
      </c>
      <c r="E6">
        <f>1.292*273.15/H5</f>
        <v>1.1092560113154173</v>
      </c>
      <c r="G6" t="s">
        <v>18</v>
      </c>
      <c r="H6">
        <v>0.7</v>
      </c>
      <c r="J6" t="s">
        <v>26</v>
      </c>
      <c r="K6">
        <v>0.755</v>
      </c>
      <c r="M6" t="s">
        <v>35</v>
      </c>
      <c r="N6">
        <f t="shared" ref="N6" si="0">$N$4/($E$5*B8)</f>
        <v>4.641312131571549E-2</v>
      </c>
    </row>
    <row r="7" spans="1:14" x14ac:dyDescent="0.25">
      <c r="A7" t="s">
        <v>7</v>
      </c>
      <c r="B7">
        <v>0.88</v>
      </c>
      <c r="D7" t="s">
        <v>38</v>
      </c>
      <c r="E7">
        <f>H10*B6*B5*E6/4</f>
        <v>23.710347241867044</v>
      </c>
      <c r="G7" t="s">
        <v>17</v>
      </c>
      <c r="H7">
        <v>9500</v>
      </c>
      <c r="J7" t="s">
        <v>31</v>
      </c>
      <c r="K7">
        <v>66</v>
      </c>
      <c r="M7" t="s">
        <v>36</v>
      </c>
      <c r="N7">
        <f>$N$8/($E$5*B9)</f>
        <v>0.13078353212849383</v>
      </c>
    </row>
    <row r="8" spans="1:14" x14ac:dyDescent="0.25">
      <c r="A8" t="s">
        <v>8</v>
      </c>
      <c r="B8">
        <v>1.2</v>
      </c>
      <c r="D8" t="s">
        <v>21</v>
      </c>
      <c r="E8">
        <v>22000</v>
      </c>
      <c r="G8" t="s">
        <v>19</v>
      </c>
      <c r="H8">
        <v>50</v>
      </c>
      <c r="J8" t="s">
        <v>32</v>
      </c>
      <c r="K8">
        <v>28.96</v>
      </c>
      <c r="M8" t="s">
        <v>40</v>
      </c>
      <c r="N8">
        <f>E10/K8</f>
        <v>1.2496366494877584</v>
      </c>
    </row>
    <row r="9" spans="1:14" x14ac:dyDescent="0.25">
      <c r="A9" t="s">
        <v>9</v>
      </c>
      <c r="B9">
        <v>0.65</v>
      </c>
      <c r="D9" t="s">
        <v>22</v>
      </c>
      <c r="E9">
        <f>E8/H9</f>
        <v>1584</v>
      </c>
      <c r="G9" t="s">
        <v>20</v>
      </c>
      <c r="H9">
        <f>H8/3.6</f>
        <v>13.888888888888889</v>
      </c>
    </row>
    <row r="10" spans="1:14" x14ac:dyDescent="0.25">
      <c r="C10" t="s">
        <v>23</v>
      </c>
      <c r="D10" t="s">
        <v>39</v>
      </c>
      <c r="E10">
        <f>E7*E4/H10</f>
        <v>36.189477369165488</v>
      </c>
      <c r="G10" t="s">
        <v>37</v>
      </c>
      <c r="H10">
        <f>H7/60</f>
        <v>158.33333333333334</v>
      </c>
    </row>
    <row r="11" spans="1:14" x14ac:dyDescent="0.25">
      <c r="A11" t="s">
        <v>13</v>
      </c>
      <c r="B11">
        <f>N7*K7</f>
        <v>8.6317131204805939</v>
      </c>
      <c r="C11">
        <f>(B11/765)*60</f>
        <v>0.67699710748867403</v>
      </c>
    </row>
    <row r="12" spans="1:14" x14ac:dyDescent="0.25">
      <c r="A12" t="s">
        <v>14</v>
      </c>
      <c r="B12">
        <f>N5*K7</f>
        <v>4.1771809184143933</v>
      </c>
      <c r="C12">
        <f t="shared" ref="C12:C13" si="1">(B12/765)*60</f>
        <v>0.32762203281681512</v>
      </c>
    </row>
    <row r="13" spans="1:14" x14ac:dyDescent="0.25">
      <c r="A13" t="s">
        <v>16</v>
      </c>
      <c r="B13">
        <f>N6*K7</f>
        <v>3.0632660068372224</v>
      </c>
      <c r="C13">
        <f t="shared" si="1"/>
        <v>0.24025615739899783</v>
      </c>
    </row>
    <row r="14" spans="1:14" x14ac:dyDescent="0.25">
      <c r="F14" t="s">
        <v>23</v>
      </c>
    </row>
    <row r="15" spans="1:14" x14ac:dyDescent="0.25">
      <c r="A15" t="s">
        <v>15</v>
      </c>
      <c r="B15">
        <f>(H7/B4)*(H6*B12+(1-H6)*B13)</f>
        <v>2.5178318087546065</v>
      </c>
      <c r="C15">
        <f>(B15/(K6*1000))*60</f>
        <v>0.20009259407321375</v>
      </c>
      <c r="D15" t="s">
        <v>24</v>
      </c>
      <c r="E15">
        <f>E9*B15</f>
        <v>3988.2455850672968</v>
      </c>
      <c r="F15">
        <f>E15/765</f>
        <v>5.2133929216565971</v>
      </c>
    </row>
    <row r="16" spans="1:14" x14ac:dyDescent="0.25">
      <c r="D16" t="s">
        <v>25</v>
      </c>
      <c r="E16">
        <f>E9*B11</f>
        <v>13672.633582841261</v>
      </c>
      <c r="F16">
        <f>E16/765</f>
        <v>17.872723637700997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 TANCHON</dc:creator>
  <cp:lastModifiedBy>Paco TANCHON</cp:lastModifiedBy>
  <dcterms:created xsi:type="dcterms:W3CDTF">2018-08-30T16:51:34Z</dcterms:created>
  <dcterms:modified xsi:type="dcterms:W3CDTF">2018-12-11T12:25:05Z</dcterms:modified>
</cp:coreProperties>
</file>