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rthu\Documents\Ressources2020\EL_Electrical\"/>
    </mc:Choice>
  </mc:AlternateContent>
  <xr:revisionPtr revIDLastSave="0" documentId="13_ncr:1_{526516DA-FCF0-4AE5-AFD0-CDC75D241DA8}" xr6:coauthVersionLast="45" xr6:coauthVersionMax="45" xr10:uidLastSave="{00000000-0000-0000-0000-000000000000}"/>
  <bookViews>
    <workbookView xWindow="38280" yWindow="-120" windowWidth="21840" windowHeight="13140" xr2:uid="{00000000-000D-0000-FFFF-FFFF00000000}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3" l="1"/>
  <c r="K17" i="2"/>
  <c r="G2" i="3" l="1"/>
  <c r="K2" i="3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3" i="3" l="1"/>
  <c r="G32" i="3"/>
  <c r="G31" i="3"/>
  <c r="G30" i="3"/>
  <c r="G29" i="3"/>
  <c r="G28" i="3"/>
  <c r="G27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8" i="2"/>
  <c r="G27" i="2"/>
  <c r="G2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28" i="2"/>
  <c r="K29" i="2"/>
  <c r="K29" i="3"/>
  <c r="K30" i="3"/>
  <c r="K31" i="3"/>
  <c r="K32" i="3"/>
  <c r="K33" i="3"/>
  <c r="K34" i="3"/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4" i="3"/>
  <c r="K25" i="3"/>
  <c r="K26" i="3"/>
  <c r="K27" i="3"/>
  <c r="K28" i="3"/>
</calcChain>
</file>

<file path=xl/sharedStrings.xml><?xml version="1.0" encoding="utf-8"?>
<sst xmlns="http://schemas.openxmlformats.org/spreadsheetml/2006/main" count="220" uniqueCount="111">
  <si>
    <t>Composant</t>
  </si>
  <si>
    <t>Description</t>
  </si>
  <si>
    <t>Fournisseur</t>
  </si>
  <si>
    <t>Référence</t>
  </si>
  <si>
    <t>Prix HT</t>
  </si>
  <si>
    <t>Réduction</t>
  </si>
  <si>
    <t>Prix TTC</t>
  </si>
  <si>
    <t>Quantité requise</t>
  </si>
  <si>
    <t>Quantité achetée</t>
  </si>
  <si>
    <t>Quantité déjà à Bron</t>
  </si>
  <si>
    <t>Condensateur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</si>
  <si>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</si>
  <si>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</si>
  <si>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</si>
  <si>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</si>
  <si>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</si>
  <si>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</si>
  <si>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</si>
  <si>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</si>
  <si>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</si>
  <si>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r>
      <t>100k</t>
    </r>
    <r>
      <rPr>
        <sz val="11"/>
        <color theme="1"/>
        <rFont val="Calibri"/>
        <family val="2"/>
      </rPr>
      <t>Ω, cms, package R0805</t>
    </r>
  </si>
  <si>
    <r>
      <t>10k</t>
    </r>
    <r>
      <rPr>
        <sz val="11"/>
        <color theme="1"/>
        <rFont val="Calibri"/>
        <family val="2"/>
      </rPr>
      <t>Ω, cms, package R0805</t>
    </r>
  </si>
  <si>
    <t>120Ω, cms, package R0805</t>
  </si>
  <si>
    <t>330Ω, cms, package R0805</t>
  </si>
  <si>
    <t>1kΩ, cms, package R0805</t>
  </si>
  <si>
    <t>4.7kΩ, cms, package R0805</t>
  </si>
  <si>
    <t>6.8kΩ, cms, package R0805</t>
  </si>
  <si>
    <t>18kΩ, cms, package R0805</t>
  </si>
  <si>
    <t>27pF, cms, package C0805</t>
  </si>
  <si>
    <t>100nF, cms, package C0603</t>
  </si>
  <si>
    <t>0.1µF, cms, package C0805</t>
  </si>
  <si>
    <t>0.33µF, cms, package C0805</t>
  </si>
  <si>
    <t>1µF, cms, package C0805</t>
  </si>
  <si>
    <t>10µF, cms, package C0805</t>
  </si>
  <si>
    <t>1000µF, chimique, package E25-10</t>
  </si>
  <si>
    <t>Pin Connecteur blanc</t>
  </si>
  <si>
    <t xml:space="preserve">Deux entrées, package 6410-02 </t>
  </si>
  <si>
    <t>Molex</t>
  </si>
  <si>
    <t>3 entrées, package 6410-03</t>
  </si>
  <si>
    <t>6 entrées, package 6410-06</t>
  </si>
  <si>
    <t>7 entrées, package 6410-07</t>
  </si>
  <si>
    <t>Transistor MOSFET</t>
  </si>
  <si>
    <t>BSS138, N-channel MOSFET</t>
  </si>
  <si>
    <t>Cristal horloge</t>
  </si>
  <si>
    <t>Package HC-49-SLF Crystal 16MHz, 30ppm, 2-Pin</t>
  </si>
  <si>
    <t>Regulateur de tension</t>
  </si>
  <si>
    <t>Low-dropout linear regulator 5V  -LM1117IMPX-5.0, Package LINEAR_SOT223</t>
  </si>
  <si>
    <t xml:space="preserve">Jumper </t>
  </si>
  <si>
    <t>package JP2</t>
  </si>
  <si>
    <t xml:space="preserve">Pin Header </t>
  </si>
  <si>
    <t xml:space="preserve">PH 1x1, package 1x01 </t>
  </si>
  <si>
    <t>PH 1x2, package 1x02</t>
  </si>
  <si>
    <t>Bouton</t>
  </si>
  <si>
    <t>switch button package tact_pana-evq</t>
  </si>
  <si>
    <t>Contrôleur CAN</t>
  </si>
  <si>
    <t>MCP2515-I_SO, package SOIC127P1030X265-18N</t>
  </si>
  <si>
    <t>MCP2562-E_SN, package SOIC127P600X175-8N</t>
  </si>
  <si>
    <t>Carte teensy</t>
  </si>
  <si>
    <t>Teensy 3.2</t>
  </si>
  <si>
    <t>2.2kΩ, cms, package R0805</t>
  </si>
  <si>
    <t>10kΩ, cms, package R0805</t>
  </si>
  <si>
    <t>100kΩ, cms, package R0805</t>
  </si>
  <si>
    <t>0,1µF, cms, package C0805</t>
  </si>
  <si>
    <t>1000µF, cms, package E25-10</t>
  </si>
  <si>
    <t>Pins connecteur Blanc</t>
  </si>
  <si>
    <t>Connecteur 2 entrées, package 6410-02</t>
  </si>
  <si>
    <t>Connecteur 9 entrées, package 6410-09</t>
  </si>
  <si>
    <t xml:space="preserve">Transistor MOSFET </t>
  </si>
  <si>
    <t>BSS138 N-channel MOSFET, package SOT23</t>
  </si>
  <si>
    <t>Jumper</t>
  </si>
  <si>
    <t>Régulateur de tension</t>
  </si>
  <si>
    <t>Low-dropout linear regulator 5V  -LM1117IMPX-5.0, package linear SOT223</t>
  </si>
  <si>
    <t>Horloge à quartz</t>
  </si>
  <si>
    <t xml:space="preserve"> packageHC-49-SLF, Crystal 16MHz, 30ppm, 2-Pin</t>
  </si>
  <si>
    <t>PH 1x1, package 1X01</t>
  </si>
  <si>
    <t>PH 1x2, package 1X02</t>
  </si>
  <si>
    <t>PH 1x8, package 1x08</t>
  </si>
  <si>
    <t>Switch-pushbutton, package TACT_PANA-EVQ</t>
  </si>
  <si>
    <t>Controleur CAN</t>
  </si>
  <si>
    <t>Teensy</t>
  </si>
  <si>
    <t>Carte Teensy 3.2</t>
  </si>
  <si>
    <t>Nombre de Carte:</t>
  </si>
  <si>
    <t>Resistance</t>
  </si>
  <si>
    <t>1N4004 DO41-10</t>
  </si>
  <si>
    <t>DIODE</t>
  </si>
  <si>
    <t>NPN TRANSISTOR</t>
  </si>
  <si>
    <t>N-CHANNEL MOS FET</t>
  </si>
  <si>
    <t>General purpose bipolar Timer</t>
  </si>
  <si>
    <t>INVERTER Gate</t>
  </si>
  <si>
    <t>100Ω  R-EU_R0805</t>
  </si>
  <si>
    <t>1kΩ  R-EU_R0805</t>
  </si>
  <si>
    <t>2.2kΩ  R-EU_R0805</t>
  </si>
  <si>
    <t>10kΩ  R-EU_R0805</t>
  </si>
  <si>
    <r>
      <t>12k</t>
    </r>
    <r>
      <rPr>
        <sz val="11"/>
        <color theme="1"/>
        <rFont val="Calibri"/>
        <family val="2"/>
      </rPr>
      <t>Ω  R-EU_R0805</t>
    </r>
  </si>
  <si>
    <t>18kΩ  R-EU_R0805</t>
  </si>
  <si>
    <t>0.01µF C-EUC0805</t>
  </si>
  <si>
    <t>0.1µF C-EUC0805</t>
  </si>
  <si>
    <t>1µF C-EUC0805</t>
  </si>
  <si>
    <t>2.2µF C-EUC0805</t>
  </si>
  <si>
    <t>20µF C-EUC0805</t>
  </si>
  <si>
    <t>2N2369  TO18</t>
  </si>
  <si>
    <t>BSS138  SOT23</t>
  </si>
  <si>
    <t>NE555  DIL-08</t>
  </si>
  <si>
    <t>TC4S584F _ 74AHC1G04DBV SOT23-5</t>
  </si>
  <si>
    <t>Nb de carte:</t>
  </si>
  <si>
    <t>https://fr.rs-online.com/web/p/boitiers-pour-usage-general/9190395/</t>
  </si>
  <si>
    <t>RS-Component</t>
  </si>
  <si>
    <t>Boite de carte arrière: 80x80x43mm</t>
  </si>
  <si>
    <t>919-0395</t>
  </si>
  <si>
    <t>USB Connecteur boîte</t>
  </si>
  <si>
    <t>https://il.farnell.com/amphenol-commercial-products/musbrb55130/sealed-usb-2-0-type-mini-b-rcpt/dp/2708983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</si>
</sst>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0" fillId="0" borderId="0" xfId="0" applyFont="1"/>
    <xf numFmtId="44" fontId="4" fillId="2" borderId="1" xfId="1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 wrapText="1"/>
    </xf>
    <xf numFmtId="44" fontId="3" fillId="0" borderId="5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0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 wrapText="1"/>
    </xf>
    <xf numFmtId="44" fontId="8" fillId="0" borderId="3" xfId="1" applyFont="1" applyBorder="1" applyAlignment="1">
      <alignment horizontal="center" vertical="center" wrapText="1"/>
    </xf>
    <xf numFmtId="0" fontId="5" fillId="0" borderId="11" xfId="2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J17" totalsRowShown="0" headerRowDxfId="78" dataDxfId="76" headerRowBorderDxfId="77" tableBorderDxfId="75" totalsRowBorderDxfId="74">
  <autoFilter ref="A1:J17" xr:uid="{00000000-0009-0000-0100-000002000000}"/>
  <tableColumns count="10">
    <tableColumn id="1" xr3:uid="{00000000-0010-0000-0000-000001000000}" name="Composant" dataDxfId="73"/>
    <tableColumn id="2" xr3:uid="{00000000-0010-0000-0000-000002000000}" name="Description" dataDxfId="72"/>
    <tableColumn id="3" xr3:uid="{00000000-0010-0000-0000-000003000000}" name="Fournisseur" dataDxfId="71"/>
    <tableColumn id="4" xr3:uid="{00000000-0010-0000-0000-000004000000}" name="Référence" dataDxfId="70"/>
    <tableColumn id="5" xr3:uid="{00000000-0010-0000-0000-000005000000}" name="Prix HT" dataDxfId="69"/>
    <tableColumn id="9" xr3:uid="{00000000-0010-0000-0000-000009000000}" name="Quantité requise" dataDxfId="68"/>
    <tableColumn id="10" xr3:uid="{00000000-0010-0000-0000-00000A000000}" name="Quantité déjà à Bron" dataDxfId="67"/>
    <tableColumn id="6" xr3:uid="{00000000-0010-0000-0000-000006000000}" name="Quantité achetée" dataDxfId="66"/>
    <tableColumn id="7" xr3:uid="{00000000-0010-0000-0000-000007000000}" name="Réduction" dataDxfId="65"/>
    <tableColumn id="8" xr3:uid="{00000000-0010-0000-0000-000008000000}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24" displayName="Tableau24" ref="A1:K29" totalsRowShown="0" headerRowDxfId="63" dataDxfId="61" headerRowBorderDxfId="62" tableBorderDxfId="60" totalsRowBorderDxfId="59">
  <autoFilter ref="A1:K29" xr:uid="{00000000-0009-0000-0100-000003000000}"/>
  <tableColumns count="11">
    <tableColumn id="1" xr3:uid="{00000000-0010-0000-0100-000001000000}" name="Composant" dataDxfId="58"/>
    <tableColumn id="2" xr3:uid="{00000000-0010-0000-0100-000002000000}" name="Description" dataDxfId="57"/>
    <tableColumn id="3" xr3:uid="{00000000-0010-0000-0100-000003000000}" name="Fournisseur" dataDxfId="56"/>
    <tableColumn id="4" xr3:uid="{00000000-0010-0000-0100-000004000000}" name="Référence" dataDxfId="55"/>
    <tableColumn id="12" xr3:uid="{00000000-0010-0000-0100-00000C000000}" name="Lien" dataDxfId="54"/>
    <tableColumn id="5" xr3:uid="{00000000-0010-0000-0100-000005000000}" name="Prix HT" dataDxfId="53" dataCellStyle="Monétaire"/>
    <tableColumn id="9" xr3:uid="{00000000-0010-0000-0100-000009000000}" name="Quantité requise" dataDxfId="52"/>
    <tableColumn id="10" xr3:uid="{00000000-0010-0000-0100-00000A000000}" name="Quantité déjà à Bron" dataDxfId="51"/>
    <tableColumn id="6" xr3:uid="{00000000-0010-0000-0100-000006000000}" name="Quantité achetée" dataDxfId="50"/>
    <tableColumn id="7" xr3:uid="{00000000-0010-0000-0100-000007000000}" name="Réduction" dataDxfId="49"/>
    <tableColumn id="8" xr3:uid="{00000000-0010-0000-0100-000008000000}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au245" displayName="Tableau245" ref="A1:K34" totalsRowShown="0" headerRowDxfId="47" dataDxfId="45" headerRowBorderDxfId="46" tableBorderDxfId="44" totalsRowBorderDxfId="43">
  <autoFilter ref="A1:K34" xr:uid="{00000000-0009-0000-0100-000004000000}"/>
  <tableColumns count="11">
    <tableColumn id="1" xr3:uid="{00000000-0010-0000-0200-000001000000}" name="Composant" dataDxfId="42"/>
    <tableColumn id="2" xr3:uid="{00000000-0010-0000-0200-000002000000}" name="Description" dataDxfId="41"/>
    <tableColumn id="3" xr3:uid="{00000000-0010-0000-0200-000003000000}" name="Fournisseur" dataDxfId="40"/>
    <tableColumn id="4" xr3:uid="{00000000-0010-0000-0200-000004000000}" name="Référence" dataDxfId="39"/>
    <tableColumn id="11" xr3:uid="{00000000-0010-0000-0200-00000B000000}" name="Lien " dataDxfId="38"/>
    <tableColumn id="5" xr3:uid="{00000000-0010-0000-0200-000005000000}" name="Prix HT" dataDxfId="37" dataCellStyle="Monétaire"/>
    <tableColumn id="9" xr3:uid="{00000000-0010-0000-0200-000009000000}" name="Quantité requise" dataDxfId="36"/>
    <tableColumn id="10" xr3:uid="{00000000-0010-0000-0200-00000A000000}" name="Quantité déjà à Bron" dataDxfId="35"/>
    <tableColumn id="6" xr3:uid="{00000000-0010-0000-0200-000006000000}" name="Quantité achetée" dataDxfId="34"/>
    <tableColumn id="7" xr3:uid="{00000000-0010-0000-0200-000007000000}" name="Réduction" dataDxfId="33"/>
    <tableColumn id="8" xr3:uid="{00000000-0010-0000-0200-000008000000}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au2452" displayName="Tableau2452" ref="A1:K26" totalsRowShown="0" headerRowDxfId="31" dataDxfId="29" headerRowBorderDxfId="30" tableBorderDxfId="28" totalsRowBorderDxfId="27">
  <autoFilter ref="A1:K26" xr:uid="{00000000-0009-0000-0100-000001000000}"/>
  <tableColumns count="11">
    <tableColumn id="1" xr3:uid="{00000000-0010-0000-0300-000001000000}" name="Composant" dataDxfId="26"/>
    <tableColumn id="2" xr3:uid="{00000000-0010-0000-0300-000002000000}" name="Description" dataDxfId="25"/>
    <tableColumn id="3" xr3:uid="{00000000-0010-0000-0300-000003000000}" name="Fournisseur" dataDxfId="24"/>
    <tableColumn id="4" xr3:uid="{00000000-0010-0000-0300-000004000000}" name="Référence" dataDxfId="23"/>
    <tableColumn id="11" xr3:uid="{00000000-0010-0000-0300-00000B000000}" name="Lien " dataDxfId="22"/>
    <tableColumn id="5" xr3:uid="{00000000-0010-0000-0300-000005000000}" name="Prix HT" dataDxfId="21" dataCellStyle="Monétaire"/>
    <tableColumn id="9" xr3:uid="{00000000-0010-0000-0300-000009000000}" name="Quantité requise" dataDxfId="20"/>
    <tableColumn id="10" xr3:uid="{00000000-0010-0000-0300-00000A000000}" name="Quantité déjà à Bron" dataDxfId="19"/>
    <tableColumn id="6" xr3:uid="{00000000-0010-0000-0300-000006000000}" name="Quantité achetée" dataDxfId="18"/>
    <tableColumn id="7" xr3:uid="{00000000-0010-0000-0300-000007000000}" name="Réduction" dataDxfId="17"/>
    <tableColumn id="8" xr3:uid="{00000000-0010-0000-0300-000008000000}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24526" displayName="Tableau24526" ref="A1:K26" totalsRowShown="0" headerRowDxfId="15" dataDxfId="13" headerRowBorderDxfId="14" tableBorderDxfId="12" totalsRowBorderDxfId="11">
  <autoFilter ref="A1:K26" xr:uid="{00000000-0009-0000-0100-000005000000}"/>
  <tableColumns count="11">
    <tableColumn id="1" xr3:uid="{00000000-0010-0000-0400-000001000000}" name="Composant" dataDxfId="10"/>
    <tableColumn id="2" xr3:uid="{00000000-0010-0000-0400-000002000000}" name="Description" dataDxfId="9"/>
    <tableColumn id="3" xr3:uid="{00000000-0010-0000-0400-000003000000}" name="Fournisseur" dataDxfId="8"/>
    <tableColumn id="4" xr3:uid="{00000000-0010-0000-0400-000004000000}" name="Référence" dataDxfId="7"/>
    <tableColumn id="11" xr3:uid="{00000000-0010-0000-0400-00000B000000}" name="Lien " dataDxfId="6"/>
    <tableColumn id="5" xr3:uid="{00000000-0010-0000-0400-000005000000}" name="Prix HT" dataDxfId="5" dataCellStyle="Monétaire"/>
    <tableColumn id="9" xr3:uid="{00000000-0010-0000-0400-000009000000}" name="Quantité requise" dataDxfId="4"/>
    <tableColumn id="10" xr3:uid="{00000000-0010-0000-0400-00000A000000}" name="Quantité déjà à Bron" dataDxfId="3"/>
    <tableColumn id="6" xr3:uid="{00000000-0010-0000-0400-000006000000}" name="Quantité achetée" dataDxfId="2"/>
    <tableColumn id="7" xr3:uid="{00000000-0010-0000-0400-000007000000}" name="Réduction" dataDxfId="1"/>
    <tableColumn id="8" xr3:uid="{00000000-0010-0000-0400-000008000000}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il.farnell.com/amphenol-commercial-products/musbrb55130/sealed-usb-2-0-type-mini-b-rcpt/dp/2708983" TargetMode="External"/><Relationship Id="rId1" Type="http://schemas.openxmlformats.org/officeDocument/2006/relationships/hyperlink" Target="https://fr.farnell.com/bopla/02210000/revetement-plastique-euromas/dp/12174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l.farnell.com/amphenol-commercial-products/musbrb55130/sealed-usb-2-0-type-mini-b-rcpt/dp/2708983" TargetMode="External"/><Relationship Id="rId2" Type="http://schemas.openxmlformats.org/officeDocument/2006/relationships/hyperlink" Target="https://fr.rs-online.com/web/p/boitiers-pour-usage-general/9190395/" TargetMode="External"/><Relationship Id="rId1" Type="http://schemas.openxmlformats.org/officeDocument/2006/relationships/hyperlink" Target="https://fr.farnell.com/hammond/1554ee2gysl/coffret-pcb-pc-gris/dp/2469989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G25" sqref="G25"/>
    </sheetView>
  </sheetViews>
  <sheetFormatPr baseColWidth="10" defaultRowHeight="14.4"/>
  <cols>
    <col min="1" max="1" width="27.109375" customWidth="1"/>
    <col min="2" max="2" width="17" customWidth="1"/>
    <col min="3" max="3" width="21.109375" customWidth="1"/>
    <col min="4" max="9" width="15.77734375" customWidth="1"/>
  </cols>
  <sheetData>
    <row r="1" spans="1:17" ht="31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7</v>
      </c>
      <c r="G1" s="11" t="s">
        <v>9</v>
      </c>
      <c r="H1" s="6" t="s">
        <v>8</v>
      </c>
      <c r="I1" s="6" t="s">
        <v>5</v>
      </c>
      <c r="J1" s="7" t="s">
        <v>6</v>
      </c>
      <c r="K1" s="1" t="s">
        <v>104</v>
      </c>
      <c r="L1" s="1">
        <v>3</v>
      </c>
      <c r="M1" s="1"/>
      <c r="N1" s="1"/>
      <c r="O1" s="1"/>
      <c r="P1" s="1"/>
      <c r="Q1" s="1"/>
    </row>
    <row r="2" spans="1:17">
      <c r="A2" s="54" t="s">
        <v>82</v>
      </c>
      <c r="B2" s="53" t="s">
        <v>89</v>
      </c>
      <c r="C2" s="52"/>
      <c r="D2" s="51"/>
      <c r="E2" s="2"/>
      <c r="F2" s="52">
        <f>L1*3</f>
        <v>9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>
      <c r="A3" s="54" t="s">
        <v>82</v>
      </c>
      <c r="B3" s="53" t="s">
        <v>90</v>
      </c>
      <c r="C3" s="52"/>
      <c r="D3" s="2"/>
      <c r="E3" s="2"/>
      <c r="F3" s="52">
        <f>L1*1</f>
        <v>3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>
      <c r="A4" s="54" t="s">
        <v>82</v>
      </c>
      <c r="B4" s="53" t="s">
        <v>91</v>
      </c>
      <c r="C4" s="52"/>
      <c r="D4" s="2"/>
      <c r="E4" s="2"/>
      <c r="F4" s="52">
        <f>L1*1</f>
        <v>3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>
      <c r="A5" s="54" t="s">
        <v>82</v>
      </c>
      <c r="B5" s="53" t="s">
        <v>92</v>
      </c>
      <c r="C5" s="52"/>
      <c r="D5" s="2"/>
      <c r="E5" s="2"/>
      <c r="F5" s="52">
        <f>L1*2</f>
        <v>6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>
      <c r="A6" s="54" t="s">
        <v>82</v>
      </c>
      <c r="B6" s="53" t="s">
        <v>93</v>
      </c>
      <c r="C6" s="52"/>
      <c r="D6" s="2"/>
      <c r="E6" s="2"/>
      <c r="F6" s="52">
        <f>L1*1</f>
        <v>3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>
      <c r="A7" s="54" t="s">
        <v>82</v>
      </c>
      <c r="B7" s="53" t="s">
        <v>94</v>
      </c>
      <c r="C7" s="52"/>
      <c r="D7" s="2"/>
      <c r="E7" s="2"/>
      <c r="F7" s="52">
        <f>L1*1</f>
        <v>3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>
      <c r="A8" s="54" t="s">
        <v>84</v>
      </c>
      <c r="B8" s="53" t="s">
        <v>83</v>
      </c>
      <c r="C8" s="52"/>
      <c r="D8" s="2"/>
      <c r="E8" s="2"/>
      <c r="F8" s="52">
        <f>L1*1</f>
        <v>3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>
      <c r="A9" s="54" t="s">
        <v>10</v>
      </c>
      <c r="B9" s="53" t="s">
        <v>95</v>
      </c>
      <c r="C9" s="52"/>
      <c r="D9" s="2"/>
      <c r="E9" s="2"/>
      <c r="F9" s="52">
        <f>L1*1</f>
        <v>3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>
      <c r="A10" s="54" t="s">
        <v>10</v>
      </c>
      <c r="B10" s="53" t="s">
        <v>96</v>
      </c>
      <c r="C10" s="52"/>
      <c r="D10" s="2"/>
      <c r="E10" s="2"/>
      <c r="F10" s="52">
        <f>L1*1</f>
        <v>3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>
      <c r="A11" s="54" t="s">
        <v>10</v>
      </c>
      <c r="B11" s="53" t="s">
        <v>97</v>
      </c>
      <c r="C11" s="52"/>
      <c r="D11" s="2"/>
      <c r="E11" s="2"/>
      <c r="F11" s="52">
        <f>L1*1</f>
        <v>3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>
      <c r="A12" s="54" t="s">
        <v>10</v>
      </c>
      <c r="B12" s="53" t="s">
        <v>98</v>
      </c>
      <c r="C12" s="52"/>
      <c r="D12" s="2"/>
      <c r="E12" s="2"/>
      <c r="F12" s="52">
        <f>L1*1</f>
        <v>3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>
      <c r="A13" s="54" t="s">
        <v>10</v>
      </c>
      <c r="B13" s="53" t="s">
        <v>99</v>
      </c>
      <c r="C13" s="52"/>
      <c r="D13" s="2"/>
      <c r="E13" s="2"/>
      <c r="F13" s="52">
        <f>L1*1</f>
        <v>3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>
      <c r="A14" s="54" t="s">
        <v>85</v>
      </c>
      <c r="B14" s="53" t="s">
        <v>100</v>
      </c>
      <c r="C14" s="52"/>
      <c r="D14" s="2"/>
      <c r="E14" s="2"/>
      <c r="F14" s="52">
        <f>L1*1</f>
        <v>3</v>
      </c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>
      <c r="A15" s="54" t="s">
        <v>86</v>
      </c>
      <c r="B15" s="53" t="s">
        <v>101</v>
      </c>
      <c r="C15" s="52"/>
      <c r="D15" s="2"/>
      <c r="E15" s="2"/>
      <c r="F15" s="52">
        <f>L1*1</f>
        <v>3</v>
      </c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>
      <c r="A16" s="54" t="s">
        <v>87</v>
      </c>
      <c r="B16" s="53" t="s">
        <v>102</v>
      </c>
      <c r="C16" s="52"/>
      <c r="D16" s="2"/>
      <c r="E16" s="2"/>
      <c r="F16" s="52">
        <f>L1*1</f>
        <v>3</v>
      </c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ht="43.2">
      <c r="A17" s="55" t="s">
        <v>88</v>
      </c>
      <c r="B17" s="56" t="s">
        <v>103</v>
      </c>
      <c r="C17" s="57"/>
      <c r="D17" s="9"/>
      <c r="E17" s="9"/>
      <c r="F17" s="57">
        <f>L1*2</f>
        <v>6</v>
      </c>
      <c r="G17" s="9"/>
      <c r="H17" s="9"/>
      <c r="I17" s="9"/>
      <c r="J17" s="10"/>
      <c r="K17" s="1"/>
      <c r="L17" s="1"/>
      <c r="M17" s="1"/>
      <c r="N17" s="1"/>
      <c r="O17" s="1"/>
      <c r="P17" s="1"/>
      <c r="Q17" s="1"/>
    </row>
    <row r="18" spans="1:17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1"/>
      <c r="L18" s="1"/>
      <c r="M18" s="1"/>
      <c r="N18" s="1"/>
      <c r="O18" s="1"/>
      <c r="P18" s="1"/>
      <c r="Q18" s="1"/>
    </row>
    <row r="19" spans="1:17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1"/>
      <c r="L19" s="1"/>
      <c r="M19" s="1"/>
      <c r="N19" s="1"/>
      <c r="O19" s="1"/>
      <c r="P19" s="1"/>
      <c r="Q19" s="1"/>
    </row>
    <row r="20" spans="1:17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1"/>
      <c r="L20" s="1"/>
      <c r="M20" s="1"/>
      <c r="N20" s="1"/>
      <c r="O20" s="1"/>
      <c r="P20" s="1"/>
      <c r="Q20" s="1"/>
    </row>
    <row r="21" spans="1:17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1"/>
      <c r="L21" s="1"/>
      <c r="M21" s="1"/>
      <c r="N21" s="1"/>
      <c r="O21" s="1"/>
      <c r="P21" s="1"/>
      <c r="Q21" s="1"/>
    </row>
    <row r="22" spans="1:17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1"/>
      <c r="L22" s="1"/>
      <c r="M22" s="1"/>
      <c r="N22" s="1"/>
      <c r="O22" s="1"/>
      <c r="P22" s="1"/>
      <c r="Q22" s="1"/>
    </row>
    <row r="23" spans="1:17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1"/>
      <c r="L23" s="1"/>
      <c r="M23" s="1"/>
      <c r="N23" s="1"/>
      <c r="O23" s="1"/>
      <c r="P23" s="1"/>
      <c r="Q23" s="1"/>
    </row>
    <row r="24" spans="1:17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1"/>
      <c r="L24" s="1"/>
      <c r="M24" s="1"/>
      <c r="N24" s="1"/>
      <c r="O24" s="1"/>
      <c r="P24" s="1"/>
      <c r="Q24" s="1"/>
    </row>
    <row r="25" spans="1:17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1"/>
      <c r="L25" s="1"/>
      <c r="M25" s="1"/>
      <c r="N25" s="1"/>
      <c r="O25" s="1"/>
      <c r="P25" s="1"/>
      <c r="Q25" s="1"/>
    </row>
    <row r="26" spans="1:17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1"/>
      <c r="L26" s="1"/>
      <c r="M26" s="1"/>
      <c r="N26" s="1"/>
      <c r="O26" s="1"/>
      <c r="P26" s="1"/>
      <c r="Q26" s="1"/>
    </row>
    <row r="27" spans="1:1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1"/>
      <c r="L27" s="1"/>
      <c r="M27" s="1"/>
      <c r="N27" s="1"/>
      <c r="O27" s="1"/>
      <c r="P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topLeftCell="A7" zoomScale="70" zoomScaleNormal="70" workbookViewId="0">
      <selection activeCell="A17" sqref="A17:XFD17"/>
    </sheetView>
  </sheetViews>
  <sheetFormatPr baseColWidth="10" defaultRowHeight="14.4"/>
  <cols>
    <col min="1" max="3" width="15.77734375" customWidth="1"/>
    <col min="4" max="4" width="15.77734375" style="31" customWidth="1"/>
    <col min="5" max="5" width="25.77734375" style="31" customWidth="1"/>
    <col min="6" max="6" width="15.77734375" style="42" customWidth="1"/>
    <col min="7" max="10" width="15.77734375" customWidth="1"/>
    <col min="11" max="11" width="15.77734375" style="17" customWidth="1"/>
    <col min="13" max="13" width="15.6640625" customWidth="1"/>
  </cols>
  <sheetData>
    <row r="1" spans="1:14" ht="31.2">
      <c r="A1" s="5" t="s">
        <v>0</v>
      </c>
      <c r="B1" s="6" t="s">
        <v>1</v>
      </c>
      <c r="C1" s="6" t="s">
        <v>2</v>
      </c>
      <c r="D1" s="11" t="s">
        <v>3</v>
      </c>
      <c r="E1" s="11" t="s">
        <v>15</v>
      </c>
      <c r="F1" s="40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81</v>
      </c>
      <c r="N1">
        <v>3</v>
      </c>
    </row>
    <row r="2" spans="1:14" ht="64.2" customHeight="1">
      <c r="A2" s="3" t="s">
        <v>12</v>
      </c>
      <c r="B2" s="2" t="s">
        <v>17</v>
      </c>
      <c r="C2" s="2" t="s">
        <v>14</v>
      </c>
      <c r="D2" s="26">
        <v>1217454</v>
      </c>
      <c r="E2" s="28" t="s">
        <v>16</v>
      </c>
      <c r="F2" s="30">
        <v>19.989999999999998</v>
      </c>
      <c r="G2" s="2">
        <f>1*N1</f>
        <v>3</v>
      </c>
      <c r="H2" s="2">
        <v>0</v>
      </c>
      <c r="I2" s="2"/>
      <c r="J2" s="2"/>
      <c r="K2" s="19">
        <f>Tableau24[[#This Row],[Prix HT]]*1.2*Tableau24[[#This Row],[Quantité achetée]]</f>
        <v>0</v>
      </c>
    </row>
    <row r="3" spans="1:14" ht="28.8">
      <c r="A3" s="24" t="s">
        <v>11</v>
      </c>
      <c r="B3" s="44" t="s">
        <v>22</v>
      </c>
      <c r="C3" s="21"/>
      <c r="D3" s="27"/>
      <c r="E3" s="27"/>
      <c r="F3" s="32"/>
      <c r="G3" s="21">
        <f>1*N1</f>
        <v>3</v>
      </c>
      <c r="H3" s="21"/>
      <c r="I3" s="21"/>
      <c r="J3" s="21"/>
      <c r="K3" s="23">
        <f>Tableau24[[#This Row],[Prix HT]]*1.2*Tableau24[[#This Row],[Quantité achetée]]</f>
        <v>0</v>
      </c>
    </row>
    <row r="4" spans="1:14" ht="28.8">
      <c r="A4" s="3" t="s">
        <v>11</v>
      </c>
      <c r="B4" s="43" t="s">
        <v>23</v>
      </c>
      <c r="C4" s="2"/>
      <c r="D4" s="26"/>
      <c r="E4" s="26"/>
      <c r="F4" s="30"/>
      <c r="G4" s="2">
        <f>2*N1</f>
        <v>6</v>
      </c>
      <c r="H4" s="2"/>
      <c r="I4" s="2"/>
      <c r="J4" s="2"/>
      <c r="K4" s="19">
        <f>Tableau24[[#This Row],[Prix HT]]*1.2*Tableau24[[#This Row],[Quantité achetée]]</f>
        <v>0</v>
      </c>
    </row>
    <row r="5" spans="1:14" ht="28.8">
      <c r="A5" s="3" t="s">
        <v>11</v>
      </c>
      <c r="B5" s="43" t="s">
        <v>24</v>
      </c>
      <c r="C5" s="2"/>
      <c r="D5" s="26"/>
      <c r="E5" s="26"/>
      <c r="F5" s="30"/>
      <c r="G5" s="2">
        <f>2*N1</f>
        <v>6</v>
      </c>
      <c r="H5" s="2"/>
      <c r="I5" s="2"/>
      <c r="J5" s="2"/>
      <c r="K5" s="19">
        <f>Tableau24[[#This Row],[Prix HT]]*1.2*Tableau24[[#This Row],[Quantité achetée]]</f>
        <v>0</v>
      </c>
    </row>
    <row r="6" spans="1:14" ht="28.8">
      <c r="A6" s="3" t="s">
        <v>11</v>
      </c>
      <c r="B6" s="2" t="s">
        <v>59</v>
      </c>
      <c r="C6" s="2"/>
      <c r="D6" s="26"/>
      <c r="E6" s="26"/>
      <c r="F6" s="30"/>
      <c r="G6" s="2">
        <f>2*N1</f>
        <v>6</v>
      </c>
      <c r="H6" s="2"/>
      <c r="I6" s="2"/>
      <c r="J6" s="2"/>
      <c r="K6" s="19">
        <f>Tableau24[[#This Row],[Prix HT]]*1.2*Tableau24[[#This Row],[Quantité achetée]]</f>
        <v>0</v>
      </c>
    </row>
    <row r="7" spans="1:14" ht="28.8">
      <c r="A7" s="3" t="s">
        <v>11</v>
      </c>
      <c r="B7" s="2" t="s">
        <v>60</v>
      </c>
      <c r="C7" s="2"/>
      <c r="D7" s="26"/>
      <c r="E7" s="26"/>
      <c r="F7" s="30"/>
      <c r="G7" s="2">
        <f>6*N1</f>
        <v>18</v>
      </c>
      <c r="H7" s="2"/>
      <c r="I7" s="2"/>
      <c r="J7" s="2"/>
      <c r="K7" s="19">
        <f>Tableau24[[#This Row],[Prix HT]]*1.2*Tableau24[[#This Row],[Quantité achetée]]</f>
        <v>0</v>
      </c>
    </row>
    <row r="8" spans="1:14" ht="28.8">
      <c r="A8" s="3" t="s">
        <v>11</v>
      </c>
      <c r="B8" s="2" t="s">
        <v>61</v>
      </c>
      <c r="C8" s="2"/>
      <c r="D8" s="26"/>
      <c r="E8" s="26"/>
      <c r="F8" s="30"/>
      <c r="G8" s="2">
        <f>1*N1</f>
        <v>3</v>
      </c>
      <c r="H8" s="2"/>
      <c r="I8" s="2"/>
      <c r="J8" s="2"/>
      <c r="K8" s="19">
        <f>Tableau24[[#This Row],[Prix HT]]*1.2*Tableau24[[#This Row],[Quantité achetée]]</f>
        <v>0</v>
      </c>
    </row>
    <row r="9" spans="1:14" ht="28.8">
      <c r="A9" s="24" t="s">
        <v>10</v>
      </c>
      <c r="B9" s="21" t="s">
        <v>28</v>
      </c>
      <c r="C9" s="21"/>
      <c r="D9" s="27"/>
      <c r="E9" s="27"/>
      <c r="F9" s="32"/>
      <c r="G9" s="21">
        <f>4*N1</f>
        <v>12</v>
      </c>
      <c r="H9" s="21"/>
      <c r="I9" s="21"/>
      <c r="J9" s="21"/>
      <c r="K9" s="23">
        <f>Tableau24[[#This Row],[Prix HT]]*1.2*Tableau24[[#This Row],[Quantité achetée]]</f>
        <v>0</v>
      </c>
    </row>
    <row r="10" spans="1:14" ht="28.8">
      <c r="A10" s="3" t="s">
        <v>10</v>
      </c>
      <c r="B10" s="2" t="s">
        <v>29</v>
      </c>
      <c r="C10" s="2"/>
      <c r="D10" s="26"/>
      <c r="E10" s="26"/>
      <c r="F10" s="30"/>
      <c r="G10" s="2">
        <f>2*N1</f>
        <v>6</v>
      </c>
      <c r="H10" s="2"/>
      <c r="I10" s="2"/>
      <c r="J10" s="2"/>
      <c r="K10" s="19">
        <f>Tableau24[[#This Row],[Prix HT]]*1.2*Tableau24[[#This Row],[Quantité achetée]]</f>
        <v>0</v>
      </c>
    </row>
    <row r="11" spans="1:14" ht="28.8">
      <c r="A11" s="3" t="s">
        <v>10</v>
      </c>
      <c r="B11" s="2" t="s">
        <v>62</v>
      </c>
      <c r="C11" s="2"/>
      <c r="D11" s="26"/>
      <c r="E11" s="26"/>
      <c r="F11" s="30"/>
      <c r="G11" s="2">
        <f>1*N1</f>
        <v>3</v>
      </c>
      <c r="H11" s="2"/>
      <c r="I11" s="2"/>
      <c r="J11" s="2"/>
      <c r="K11" s="19">
        <f>Tableau24[[#This Row],[Prix HT]]*1.2*Tableau24[[#This Row],[Quantité achetée]]</f>
        <v>0</v>
      </c>
    </row>
    <row r="12" spans="1:14" ht="28.8">
      <c r="A12" s="3" t="s">
        <v>10</v>
      </c>
      <c r="B12" s="2" t="s">
        <v>32</v>
      </c>
      <c r="C12" s="2"/>
      <c r="D12" s="26"/>
      <c r="E12" s="26"/>
      <c r="F12" s="30"/>
      <c r="G12" s="2">
        <f>2*N1</f>
        <v>6</v>
      </c>
      <c r="H12" s="2"/>
      <c r="I12" s="2"/>
      <c r="J12" s="2"/>
      <c r="K12" s="19">
        <f>Tableau24[[#This Row],[Prix HT]]*1.2*Tableau24[[#This Row],[Quantité achetée]]</f>
        <v>0</v>
      </c>
    </row>
    <row r="13" spans="1:14" ht="28.8">
      <c r="A13" s="3" t="s">
        <v>10</v>
      </c>
      <c r="B13" s="2" t="s">
        <v>33</v>
      </c>
      <c r="C13" s="2"/>
      <c r="D13" s="26"/>
      <c r="E13" s="26"/>
      <c r="F13" s="30"/>
      <c r="G13" s="2">
        <f>2*N1</f>
        <v>6</v>
      </c>
      <c r="H13" s="2"/>
      <c r="I13" s="2"/>
      <c r="J13" s="2"/>
      <c r="K13" s="19">
        <f>Tableau24[[#This Row],[Prix HT]]*1.2*Tableau24[[#This Row],[Quantité achetée]]</f>
        <v>0</v>
      </c>
    </row>
    <row r="14" spans="1:14" ht="28.8">
      <c r="A14" s="3" t="s">
        <v>10</v>
      </c>
      <c r="B14" s="2" t="s">
        <v>63</v>
      </c>
      <c r="C14" s="2"/>
      <c r="D14" s="26"/>
      <c r="E14" s="26"/>
      <c r="F14" s="30"/>
      <c r="G14" s="2">
        <f>1*N1</f>
        <v>3</v>
      </c>
      <c r="H14" s="2"/>
      <c r="I14" s="2"/>
      <c r="J14" s="2"/>
      <c r="K14" s="19">
        <f>Tableau24[[#This Row],[Prix HT]]*1.2*Tableau24[[#This Row],[Quantité achetée]]</f>
        <v>0</v>
      </c>
    </row>
    <row r="15" spans="1:14" ht="43.2">
      <c r="A15" s="24" t="s">
        <v>64</v>
      </c>
      <c r="B15" s="21" t="s">
        <v>65</v>
      </c>
      <c r="C15" s="21"/>
      <c r="D15" s="27"/>
      <c r="E15" s="27"/>
      <c r="F15" s="32"/>
      <c r="G15" s="21">
        <f>3*N1</f>
        <v>9</v>
      </c>
      <c r="H15" s="21"/>
      <c r="I15" s="21"/>
      <c r="J15" s="21"/>
      <c r="K15" s="23">
        <f>Tableau24[[#This Row],[Prix HT]]*1.2*Tableau24[[#This Row],[Quantité achetée]]</f>
        <v>0</v>
      </c>
    </row>
    <row r="16" spans="1:14" ht="43.2">
      <c r="A16" s="3" t="s">
        <v>64</v>
      </c>
      <c r="B16" s="2" t="s">
        <v>66</v>
      </c>
      <c r="C16" s="2"/>
      <c r="D16" s="26"/>
      <c r="E16" s="26"/>
      <c r="F16" s="30"/>
      <c r="G16" s="2">
        <f>1*N1</f>
        <v>3</v>
      </c>
      <c r="H16" s="2"/>
      <c r="I16" s="2"/>
      <c r="J16" s="2"/>
      <c r="K16" s="19">
        <f>Tableau24[[#This Row],[Prix HT]]*1.2*Tableau24[[#This Row],[Quantité achetée]]</f>
        <v>0</v>
      </c>
    </row>
    <row r="17" spans="1:11" ht="72">
      <c r="A17" s="3" t="s">
        <v>109</v>
      </c>
      <c r="B17" s="2"/>
      <c r="C17" s="2" t="s">
        <v>14</v>
      </c>
      <c r="D17" s="45"/>
      <c r="E17" s="62" t="s">
        <v>110</v>
      </c>
      <c r="F17" s="47"/>
      <c r="G17" s="3">
        <v>1</v>
      </c>
      <c r="H17" s="2"/>
      <c r="I17" s="2">
        <v>1</v>
      </c>
      <c r="J17" s="2"/>
      <c r="K17" s="19">
        <f>Tableau24[[#This Row],[Prix HT]]*1.2*Tableau24[[#This Row],[Quantité achetée]]</f>
        <v>0</v>
      </c>
    </row>
    <row r="18" spans="1:11" ht="43.2">
      <c r="A18" s="24" t="s">
        <v>67</v>
      </c>
      <c r="B18" s="21" t="s">
        <v>68</v>
      </c>
      <c r="C18" s="21"/>
      <c r="D18" s="27"/>
      <c r="E18" s="27"/>
      <c r="F18" s="32"/>
      <c r="G18" s="21">
        <f>4*N1</f>
        <v>12</v>
      </c>
      <c r="H18" s="21"/>
      <c r="I18" s="21"/>
      <c r="J18" s="21"/>
      <c r="K18" s="23">
        <f>Tableau24[[#This Row],[Prix HT]]*1.2*Tableau24[[#This Row],[Quantité achetée]]</f>
        <v>0</v>
      </c>
    </row>
    <row r="19" spans="1:11">
      <c r="A19" s="3" t="s">
        <v>69</v>
      </c>
      <c r="B19" s="2" t="s">
        <v>48</v>
      </c>
      <c r="C19" s="2"/>
      <c r="D19" s="26"/>
      <c r="E19" s="26"/>
      <c r="F19" s="30"/>
      <c r="G19" s="2">
        <f>2*N1</f>
        <v>6</v>
      </c>
      <c r="H19" s="2"/>
      <c r="I19" s="2"/>
      <c r="J19" s="2"/>
      <c r="K19" s="19">
        <f>Tableau24[[#This Row],[Prix HT]]*1.2*Tableau24[[#This Row],[Quantité achetée]]</f>
        <v>0</v>
      </c>
    </row>
    <row r="20" spans="1:11" ht="72">
      <c r="A20" s="3" t="s">
        <v>70</v>
      </c>
      <c r="B20" s="2" t="s">
        <v>71</v>
      </c>
      <c r="C20" s="2"/>
      <c r="D20" s="26"/>
      <c r="E20" s="26"/>
      <c r="F20" s="30"/>
      <c r="G20" s="2">
        <f>1*N1</f>
        <v>3</v>
      </c>
      <c r="H20" s="2"/>
      <c r="I20" s="2"/>
      <c r="J20" s="2"/>
      <c r="K20" s="19">
        <f>Tableau24[[#This Row],[Prix HT]]*1.2*Tableau24[[#This Row],[Quantité achetée]]</f>
        <v>0</v>
      </c>
    </row>
    <row r="21" spans="1:11" ht="57.6">
      <c r="A21" s="3" t="s">
        <v>72</v>
      </c>
      <c r="B21" s="2" t="s">
        <v>73</v>
      </c>
      <c r="C21" s="2"/>
      <c r="D21" s="26"/>
      <c r="E21" s="26"/>
      <c r="F21" s="30"/>
      <c r="G21" s="2">
        <f>1*N1</f>
        <v>3</v>
      </c>
      <c r="H21" s="2"/>
      <c r="I21" s="2"/>
      <c r="J21" s="2"/>
      <c r="K21" s="19">
        <f>Tableau24[[#This Row],[Prix HT]]*1.2*Tableau24[[#This Row],[Quantité achetée]]</f>
        <v>0</v>
      </c>
    </row>
    <row r="22" spans="1:11" ht="28.8">
      <c r="A22" s="3" t="s">
        <v>49</v>
      </c>
      <c r="B22" s="2" t="s">
        <v>74</v>
      </c>
      <c r="C22" s="2"/>
      <c r="D22" s="26"/>
      <c r="E22" s="26"/>
      <c r="F22" s="30"/>
      <c r="G22" s="2">
        <f>2*N1</f>
        <v>6</v>
      </c>
      <c r="H22" s="2"/>
      <c r="I22" s="2"/>
      <c r="J22" s="2"/>
      <c r="K22" s="19">
        <f>Tableau24[[#This Row],[Prix HT]]*1.2*Tableau24[[#This Row],[Quantité achetée]]</f>
        <v>0</v>
      </c>
    </row>
    <row r="23" spans="1:11" ht="28.8">
      <c r="A23" s="3" t="s">
        <v>49</v>
      </c>
      <c r="B23" s="2" t="s">
        <v>75</v>
      </c>
      <c r="C23" s="2"/>
      <c r="D23" s="26"/>
      <c r="E23" s="26"/>
      <c r="F23" s="30"/>
      <c r="G23" s="2">
        <f>1*N1</f>
        <v>3</v>
      </c>
      <c r="H23" s="2"/>
      <c r="I23" s="2"/>
      <c r="J23" s="2"/>
      <c r="K23" s="19">
        <f>Tableau24[[#This Row],[Prix HT]]*1.2*Tableau24[[#This Row],[Quantité achetée]]</f>
        <v>0</v>
      </c>
    </row>
    <row r="24" spans="1:11" ht="28.8">
      <c r="A24" s="3" t="s">
        <v>49</v>
      </c>
      <c r="B24" s="2" t="s">
        <v>76</v>
      </c>
      <c r="C24" s="2"/>
      <c r="D24" s="26"/>
      <c r="E24" s="26"/>
      <c r="F24" s="30"/>
      <c r="G24" s="2">
        <f>1*N1</f>
        <v>3</v>
      </c>
      <c r="H24" s="2"/>
      <c r="I24" s="2"/>
      <c r="J24" s="2"/>
      <c r="K24" s="19">
        <f>Tableau24[[#This Row],[Prix HT]]*1.2*Tableau24[[#This Row],[Quantité achetée]]</f>
        <v>0</v>
      </c>
    </row>
    <row r="25" spans="1:11" ht="57.6">
      <c r="A25" s="3" t="s">
        <v>52</v>
      </c>
      <c r="B25" s="2" t="s">
        <v>77</v>
      </c>
      <c r="C25" s="2"/>
      <c r="D25" s="26"/>
      <c r="E25" s="26"/>
      <c r="F25" s="30"/>
      <c r="G25" s="2">
        <f>1*N1</f>
        <v>3</v>
      </c>
      <c r="H25" s="2"/>
      <c r="I25" s="2"/>
      <c r="J25" s="2"/>
      <c r="K25" s="19">
        <f>Tableau24[[#This Row],[Prix HT]]*1.2*Tableau24[[#This Row],[Quantité achetée]]</f>
        <v>0</v>
      </c>
    </row>
    <row r="26" spans="1:11" ht="57.6">
      <c r="A26" s="24" t="s">
        <v>78</v>
      </c>
      <c r="B26" s="21" t="s">
        <v>55</v>
      </c>
      <c r="C26" s="21"/>
      <c r="D26" s="27"/>
      <c r="E26" s="27"/>
      <c r="F26" s="32"/>
      <c r="G26" s="21">
        <f>1*N1</f>
        <v>3</v>
      </c>
      <c r="H26" s="21"/>
      <c r="I26" s="21"/>
      <c r="J26" s="21"/>
      <c r="K26" s="23">
        <f>Tableau24[[#This Row],[Prix HT]]*1.2*Tableau24[[#This Row],[Quantité achetée]]</f>
        <v>0</v>
      </c>
    </row>
    <row r="27" spans="1:11" ht="57.6">
      <c r="A27" s="3" t="s">
        <v>78</v>
      </c>
      <c r="B27" s="9" t="s">
        <v>56</v>
      </c>
      <c r="C27" s="9"/>
      <c r="D27" s="29"/>
      <c r="E27" s="29"/>
      <c r="F27" s="41"/>
      <c r="G27" s="9">
        <f>1*N1</f>
        <v>3</v>
      </c>
      <c r="H27" s="9"/>
      <c r="I27" s="9"/>
      <c r="J27" s="9"/>
      <c r="K27" s="20">
        <f>Tableau24[[#This Row],[Prix HT]]*1.2*Tableau24[[#This Row],[Quantité achetée]]</f>
        <v>0</v>
      </c>
    </row>
    <row r="28" spans="1:11">
      <c r="A28" s="3" t="s">
        <v>79</v>
      </c>
      <c r="B28" s="2" t="s">
        <v>80</v>
      </c>
      <c r="C28" s="2"/>
      <c r="D28" s="45"/>
      <c r="E28" s="46"/>
      <c r="F28" s="47"/>
      <c r="G28" s="3">
        <f>1*N1</f>
        <v>3</v>
      </c>
      <c r="H28" s="2">
        <v>5</v>
      </c>
      <c r="I28" s="2"/>
      <c r="J28" s="2"/>
      <c r="K28" s="19">
        <f>Tableau24[[#This Row],[Prix HT]]*1.2*Tableau24[[#This Row],[Quantité achetée]]</f>
        <v>0</v>
      </c>
    </row>
    <row r="29" spans="1:11">
      <c r="A29" s="8"/>
      <c r="B29" s="9"/>
      <c r="C29" s="9"/>
      <c r="D29" s="48"/>
      <c r="E29" s="49"/>
      <c r="F29" s="50"/>
      <c r="G29" s="8"/>
      <c r="H29" s="9"/>
      <c r="I29" s="9"/>
      <c r="J29" s="9"/>
      <c r="K29" s="20">
        <f>Tableau24[[#This Row],[Prix HT]]*1.2*Tableau24[[#This Row],[Quantité achetée]]</f>
        <v>0</v>
      </c>
    </row>
  </sheetData>
  <hyperlinks>
    <hyperlink ref="E2" r:id="rId1" xr:uid="{00000000-0004-0000-0100-000000000000}"/>
    <hyperlink ref="E17" r:id="rId2" xr:uid="{56617018-3C46-42E9-8719-F7030BE1BFE1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zoomScale="70" zoomScaleNormal="70" workbookViewId="0">
      <selection activeCell="N23" sqref="N23"/>
    </sheetView>
  </sheetViews>
  <sheetFormatPr baseColWidth="10" defaultRowHeight="14.4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7" width="15.77734375" customWidth="1"/>
    <col min="8" max="8" width="22.5546875" customWidth="1"/>
    <col min="9" max="10" width="15.77734375" customWidth="1"/>
    <col min="11" max="11" width="15.77734375" style="17" customWidth="1"/>
    <col min="12" max="12" width="7.88671875" customWidth="1"/>
    <col min="13" max="13" width="15.33203125" customWidth="1"/>
  </cols>
  <sheetData>
    <row r="1" spans="1:14" ht="31.2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  <c r="M1" t="s">
        <v>81</v>
      </c>
      <c r="N1">
        <v>3</v>
      </c>
    </row>
    <row r="2" spans="1:14" ht="43.2">
      <c r="A2" s="3" t="s">
        <v>12</v>
      </c>
      <c r="B2" s="2" t="s">
        <v>107</v>
      </c>
      <c r="C2" s="26" t="s">
        <v>106</v>
      </c>
      <c r="D2" s="26" t="s">
        <v>108</v>
      </c>
      <c r="E2" s="12" t="s">
        <v>105</v>
      </c>
      <c r="F2" s="60">
        <v>4.45</v>
      </c>
      <c r="G2" s="2">
        <f>1*N1</f>
        <v>3</v>
      </c>
      <c r="H2" s="59">
        <v>0</v>
      </c>
      <c r="I2" s="59"/>
      <c r="J2" s="59"/>
      <c r="K2" s="61">
        <f>Tableau245[[#This Row],[Prix HT]]*1.2*Tableau245[[#This Row],[Quantité achetée]]</f>
        <v>0</v>
      </c>
    </row>
    <row r="3" spans="1:14" ht="46.2" customHeight="1">
      <c r="A3" s="3" t="s">
        <v>12</v>
      </c>
      <c r="B3" s="2" t="s">
        <v>18</v>
      </c>
      <c r="C3" s="13" t="s">
        <v>14</v>
      </c>
      <c r="D3" s="2">
        <v>2469989</v>
      </c>
      <c r="E3" s="12" t="s">
        <v>19</v>
      </c>
      <c r="F3" s="15">
        <v>11.04</v>
      </c>
      <c r="G3" s="2">
        <f>1*N1</f>
        <v>3</v>
      </c>
      <c r="H3" s="2">
        <v>0</v>
      </c>
      <c r="I3" s="2"/>
      <c r="J3" s="2"/>
      <c r="K3" s="19">
        <f>Tableau245[[#This Row],[Prix HT]]*1.2*Tableau245[[#This Row],[Quantité achetée]]</f>
        <v>0</v>
      </c>
    </row>
    <row r="4" spans="1:14" ht="28.8">
      <c r="A4" s="24" t="s">
        <v>11</v>
      </c>
      <c r="B4" s="21" t="s">
        <v>22</v>
      </c>
      <c r="C4" s="21"/>
      <c r="D4" s="21"/>
      <c r="E4" s="21"/>
      <c r="F4" s="22"/>
      <c r="G4" s="21">
        <f>1*N1</f>
        <v>3</v>
      </c>
      <c r="H4" s="21"/>
      <c r="I4" s="21"/>
      <c r="J4" s="21"/>
      <c r="K4" s="23">
        <f>Tableau245[[#This Row],[Prix HT]]*1.2*Tableau245[[#This Row],[Quantité achetée]]</f>
        <v>0</v>
      </c>
    </row>
    <row r="5" spans="1:14" ht="28.8">
      <c r="A5" s="3" t="s">
        <v>11</v>
      </c>
      <c r="B5" s="2" t="s">
        <v>23</v>
      </c>
      <c r="C5" s="2"/>
      <c r="D5" s="2"/>
      <c r="E5" s="2"/>
      <c r="F5" s="15"/>
      <c r="G5" s="2">
        <f>4*N1</f>
        <v>12</v>
      </c>
      <c r="H5" s="2"/>
      <c r="I5" s="2"/>
      <c r="J5" s="2"/>
      <c r="K5" s="19">
        <f>Tableau245[[#This Row],[Prix HT]]*1.2*Tableau245[[#This Row],[Quantité achetée]]</f>
        <v>0</v>
      </c>
    </row>
    <row r="6" spans="1:14" ht="28.8">
      <c r="A6" s="3" t="s">
        <v>11</v>
      </c>
      <c r="B6" s="2" t="s">
        <v>24</v>
      </c>
      <c r="C6" s="2"/>
      <c r="D6" s="2"/>
      <c r="E6" s="2"/>
      <c r="F6" s="15"/>
      <c r="G6" s="2">
        <f>2*N1</f>
        <v>6</v>
      </c>
      <c r="H6" s="2"/>
      <c r="I6" s="2"/>
      <c r="J6" s="2"/>
      <c r="K6" s="19">
        <f>Tableau245[[#This Row],[Prix HT]]*1.2*Tableau245[[#This Row],[Quantité achetée]]</f>
        <v>0</v>
      </c>
    </row>
    <row r="7" spans="1:14" ht="28.8">
      <c r="A7" s="3" t="s">
        <v>11</v>
      </c>
      <c r="B7" s="2" t="s">
        <v>25</v>
      </c>
      <c r="C7" s="2"/>
      <c r="D7" s="2"/>
      <c r="E7" s="2"/>
      <c r="F7" s="15"/>
      <c r="G7" s="2">
        <f>1*N1</f>
        <v>3</v>
      </c>
      <c r="H7" s="2"/>
      <c r="I7" s="2"/>
      <c r="J7" s="2"/>
      <c r="K7" s="19">
        <f>Tableau245[[#This Row],[Prix HT]]*1.2*Tableau245[[#This Row],[Quantité achetée]]</f>
        <v>0</v>
      </c>
    </row>
    <row r="8" spans="1:14" ht="28.8">
      <c r="A8" s="3" t="s">
        <v>11</v>
      </c>
      <c r="B8" s="2" t="s">
        <v>26</v>
      </c>
      <c r="C8" s="2"/>
      <c r="D8" s="2"/>
      <c r="E8" s="2"/>
      <c r="F8" s="15"/>
      <c r="G8" s="2">
        <f>2*N1</f>
        <v>6</v>
      </c>
      <c r="H8" s="2"/>
      <c r="I8" s="2"/>
      <c r="J8" s="2"/>
      <c r="K8" s="19">
        <f>Tableau245[[#This Row],[Prix HT]]*1.2*Tableau245[[#This Row],[Quantité achetée]]</f>
        <v>0</v>
      </c>
    </row>
    <row r="9" spans="1:14" ht="28.8">
      <c r="A9" s="3" t="s">
        <v>11</v>
      </c>
      <c r="B9" s="2" t="s">
        <v>27</v>
      </c>
      <c r="C9" s="2"/>
      <c r="D9" s="2"/>
      <c r="E9" s="2"/>
      <c r="F9" s="15"/>
      <c r="G9" s="2">
        <f>2*N1</f>
        <v>6</v>
      </c>
      <c r="H9" s="2"/>
      <c r="I9" s="2"/>
      <c r="J9" s="2"/>
      <c r="K9" s="19">
        <f>Tableau245[[#This Row],[Prix HT]]*1.2*Tableau245[[#This Row],[Quantité achetée]]</f>
        <v>0</v>
      </c>
    </row>
    <row r="10" spans="1:14" ht="28.8">
      <c r="A10" s="3" t="s">
        <v>11</v>
      </c>
      <c r="B10" s="2" t="s">
        <v>21</v>
      </c>
      <c r="C10" s="2"/>
      <c r="D10" s="2"/>
      <c r="E10" s="2"/>
      <c r="F10" s="15"/>
      <c r="G10" s="2">
        <f>16*N1</f>
        <v>48</v>
      </c>
      <c r="H10" s="2"/>
      <c r="I10" s="2"/>
      <c r="J10" s="2"/>
      <c r="K10" s="19">
        <f>Tableau245[[#This Row],[Prix HT]]*1.2*Tableau245[[#This Row],[Quantité achetée]]</f>
        <v>0</v>
      </c>
    </row>
    <row r="11" spans="1:14" ht="28.8">
      <c r="A11" s="3" t="s">
        <v>11</v>
      </c>
      <c r="B11" s="2" t="s">
        <v>20</v>
      </c>
      <c r="C11" s="2"/>
      <c r="D11" s="2"/>
      <c r="E11" s="2"/>
      <c r="F11" s="15"/>
      <c r="G11" s="2">
        <f>1*N1</f>
        <v>3</v>
      </c>
      <c r="H11" s="2"/>
      <c r="I11" s="2"/>
      <c r="J11" s="2"/>
      <c r="K11" s="19">
        <f>Tableau245[[#This Row],[Prix HT]]*1.2*Tableau245[[#This Row],[Quantité achetée]]</f>
        <v>0</v>
      </c>
    </row>
    <row r="12" spans="1:14" ht="28.8">
      <c r="A12" s="24" t="s">
        <v>10</v>
      </c>
      <c r="B12" s="21" t="s">
        <v>28</v>
      </c>
      <c r="C12" s="21"/>
      <c r="D12" s="21"/>
      <c r="E12" s="21"/>
      <c r="F12" s="22"/>
      <c r="G12" s="21">
        <f>4*N1</f>
        <v>12</v>
      </c>
      <c r="H12" s="21"/>
      <c r="I12" s="21"/>
      <c r="J12" s="21"/>
      <c r="K12" s="23">
        <f>Tableau245[[#This Row],[Prix HT]]*1.2*Tableau245[[#This Row],[Quantité achetée]]</f>
        <v>0</v>
      </c>
    </row>
    <row r="13" spans="1:14" ht="28.8">
      <c r="A13" s="3" t="s">
        <v>10</v>
      </c>
      <c r="B13" s="2" t="s">
        <v>29</v>
      </c>
      <c r="C13" s="2"/>
      <c r="D13" s="2"/>
      <c r="E13" s="2"/>
      <c r="F13" s="15"/>
      <c r="G13" s="2">
        <f>2*N1</f>
        <v>6</v>
      </c>
      <c r="H13" s="2"/>
      <c r="I13" s="2"/>
      <c r="J13" s="2"/>
      <c r="K13" s="19">
        <f>Tableau245[[#This Row],[Prix HT]]*1.2*Tableau245[[#This Row],[Quantité achetée]]</f>
        <v>0</v>
      </c>
    </row>
    <row r="14" spans="1:14" ht="28.8">
      <c r="A14" s="3" t="s">
        <v>10</v>
      </c>
      <c r="B14" s="2" t="s">
        <v>30</v>
      </c>
      <c r="C14" s="2"/>
      <c r="D14" s="2"/>
      <c r="E14" s="2"/>
      <c r="F14" s="15"/>
      <c r="G14" s="2">
        <f>1*N1</f>
        <v>3</v>
      </c>
      <c r="H14" s="2"/>
      <c r="I14" s="2"/>
      <c r="J14" s="2"/>
      <c r="K14" s="19">
        <f>Tableau245[[#This Row],[Prix HT]]*1.2*Tableau245[[#This Row],[Quantité achetée]]</f>
        <v>0</v>
      </c>
    </row>
    <row r="15" spans="1:14" ht="28.8">
      <c r="A15" s="3" t="s">
        <v>10</v>
      </c>
      <c r="B15" s="2" t="s">
        <v>31</v>
      </c>
      <c r="C15" s="2"/>
      <c r="D15" s="2"/>
      <c r="E15" s="2"/>
      <c r="F15" s="15"/>
      <c r="G15" s="2">
        <f>2*N1</f>
        <v>6</v>
      </c>
      <c r="H15" s="2"/>
      <c r="I15" s="2"/>
      <c r="J15" s="2"/>
      <c r="K15" s="19">
        <f>Tableau245[[#This Row],[Prix HT]]*1.2*Tableau245[[#This Row],[Quantité achetée]]</f>
        <v>0</v>
      </c>
    </row>
    <row r="16" spans="1:14" ht="28.8">
      <c r="A16" s="3" t="s">
        <v>10</v>
      </c>
      <c r="B16" s="2" t="s">
        <v>32</v>
      </c>
      <c r="C16" s="2"/>
      <c r="D16" s="2"/>
      <c r="E16" s="2"/>
      <c r="F16" s="15"/>
      <c r="G16" s="2">
        <f>2*N1</f>
        <v>6</v>
      </c>
      <c r="H16" s="2"/>
      <c r="I16" s="2"/>
      <c r="J16" s="2"/>
      <c r="K16" s="19">
        <f>Tableau245[[#This Row],[Prix HT]]*1.2*Tableau245[[#This Row],[Quantité achetée]]</f>
        <v>0</v>
      </c>
    </row>
    <row r="17" spans="1:11" ht="28.8">
      <c r="A17" s="3" t="s">
        <v>10</v>
      </c>
      <c r="B17" s="2" t="s">
        <v>33</v>
      </c>
      <c r="C17" s="2"/>
      <c r="D17" s="2"/>
      <c r="E17" s="2"/>
      <c r="F17" s="15"/>
      <c r="G17" s="2">
        <f>2*N1</f>
        <v>6</v>
      </c>
      <c r="H17" s="2"/>
      <c r="I17" s="2"/>
      <c r="J17" s="2"/>
      <c r="K17" s="19">
        <f>Tableau245[[#This Row],[Prix HT]]*1.2*Tableau245[[#This Row],[Quantité achetée]]</f>
        <v>0</v>
      </c>
    </row>
    <row r="18" spans="1:11" ht="28.8">
      <c r="A18" s="3" t="s">
        <v>10</v>
      </c>
      <c r="B18" s="2" t="s">
        <v>34</v>
      </c>
      <c r="C18" s="2"/>
      <c r="D18" s="2"/>
      <c r="E18" s="2"/>
      <c r="F18" s="15"/>
      <c r="G18" s="2">
        <f>1*N1</f>
        <v>3</v>
      </c>
      <c r="H18" s="2"/>
      <c r="I18" s="2"/>
      <c r="J18" s="2"/>
      <c r="K18" s="19">
        <f>Tableau245[[#This Row],[Prix HT]]*1.2*Tableau245[[#This Row],[Quantité achetée]]</f>
        <v>0</v>
      </c>
    </row>
    <row r="19" spans="1:11" ht="28.8">
      <c r="A19" s="24" t="s">
        <v>35</v>
      </c>
      <c r="B19" s="21" t="s">
        <v>36</v>
      </c>
      <c r="C19" s="21" t="s">
        <v>37</v>
      </c>
      <c r="D19" s="21"/>
      <c r="E19" s="21"/>
      <c r="F19" s="22"/>
      <c r="G19" s="21">
        <f>2*N1</f>
        <v>6</v>
      </c>
      <c r="H19" s="21"/>
      <c r="I19" s="21"/>
      <c r="J19" s="21"/>
      <c r="K19" s="23">
        <f>Tableau245[[#This Row],[Prix HT]]*1.2*Tableau245[[#This Row],[Quantité achetée]]</f>
        <v>0</v>
      </c>
    </row>
    <row r="20" spans="1:11" ht="28.8">
      <c r="A20" s="25" t="s">
        <v>35</v>
      </c>
      <c r="B20" s="2" t="s">
        <v>38</v>
      </c>
      <c r="C20" s="2" t="s">
        <v>37</v>
      </c>
      <c r="D20" s="2"/>
      <c r="E20" s="2"/>
      <c r="F20" s="15"/>
      <c r="G20" s="2">
        <f>1*N1</f>
        <v>3</v>
      </c>
      <c r="H20" s="2"/>
      <c r="I20" s="2"/>
      <c r="J20" s="2"/>
      <c r="K20" s="19">
        <f>Tableau245[[#This Row],[Prix HT]]*1.2*Tableau245[[#This Row],[Quantité achetée]]</f>
        <v>0</v>
      </c>
    </row>
    <row r="21" spans="1:11" ht="28.8">
      <c r="A21" s="25" t="s">
        <v>35</v>
      </c>
      <c r="B21" s="2" t="s">
        <v>39</v>
      </c>
      <c r="C21" s="2" t="s">
        <v>37</v>
      </c>
      <c r="D21" s="2"/>
      <c r="E21" s="2"/>
      <c r="F21" s="15"/>
      <c r="G21" s="2">
        <f>1*N1</f>
        <v>3</v>
      </c>
      <c r="H21" s="2"/>
      <c r="I21" s="2"/>
      <c r="J21" s="2"/>
      <c r="K21" s="19">
        <f>Tableau245[[#This Row],[Prix HT]]*1.2*Tableau245[[#This Row],[Quantité achetée]]</f>
        <v>0</v>
      </c>
    </row>
    <row r="22" spans="1:11" ht="28.8">
      <c r="A22" s="25" t="s">
        <v>35</v>
      </c>
      <c r="B22" s="2" t="s">
        <v>40</v>
      </c>
      <c r="C22" s="2" t="s">
        <v>37</v>
      </c>
      <c r="D22" s="2"/>
      <c r="E22" s="2"/>
      <c r="F22" s="15"/>
      <c r="G22" s="2">
        <f>1*N1</f>
        <v>3</v>
      </c>
      <c r="H22" s="2"/>
      <c r="I22" s="2"/>
      <c r="J22" s="2"/>
      <c r="K22" s="19">
        <f>Tableau245[[#This Row],[Prix HT]]*1.2*Tableau245[[#This Row],[Quantité achetée]]</f>
        <v>0</v>
      </c>
    </row>
    <row r="23" spans="1:11" ht="72">
      <c r="A23" s="3" t="s">
        <v>109</v>
      </c>
      <c r="B23" s="2"/>
      <c r="C23" s="2" t="s">
        <v>14</v>
      </c>
      <c r="D23" s="45"/>
      <c r="E23" s="62" t="s">
        <v>110</v>
      </c>
      <c r="F23" s="47"/>
      <c r="G23" s="3">
        <v>1</v>
      </c>
      <c r="H23" s="2"/>
      <c r="I23" s="2">
        <v>1</v>
      </c>
      <c r="J23" s="2"/>
      <c r="K23" s="19">
        <f>Tableau24[[#This Row],[Prix HT]]*1.2*Tableau24[[#This Row],[Quantité achetée]]</f>
        <v>0</v>
      </c>
    </row>
    <row r="24" spans="1:11" s="34" customFormat="1" ht="28.8">
      <c r="A24" s="24" t="s">
        <v>41</v>
      </c>
      <c r="B24" s="27" t="s">
        <v>42</v>
      </c>
      <c r="C24" s="27"/>
      <c r="D24" s="27"/>
      <c r="E24" s="27"/>
      <c r="F24" s="32"/>
      <c r="G24" s="27">
        <f>9*N1</f>
        <v>27</v>
      </c>
      <c r="H24" s="27"/>
      <c r="I24" s="27"/>
      <c r="J24" s="27"/>
      <c r="K24" s="33">
        <f>Tableau245[[#This Row],[Prix HT]]*1.2*Tableau245[[#This Row],[Quantité achetée]]</f>
        <v>0</v>
      </c>
    </row>
    <row r="25" spans="1:11" ht="57.6">
      <c r="A25" s="3" t="s">
        <v>43</v>
      </c>
      <c r="B25" s="2" t="s">
        <v>44</v>
      </c>
      <c r="C25" s="2"/>
      <c r="D25" s="2"/>
      <c r="E25" s="2"/>
      <c r="F25" s="15"/>
      <c r="G25" s="2">
        <f>1*N1</f>
        <v>3</v>
      </c>
      <c r="H25" s="2"/>
      <c r="I25" s="2"/>
      <c r="J25" s="2"/>
      <c r="K25" s="19">
        <f>Tableau245[[#This Row],[Prix HT]]*1.2*Tableau245[[#This Row],[Quantité achetée]]</f>
        <v>0</v>
      </c>
    </row>
    <row r="26" spans="1:11" ht="72">
      <c r="A26" s="3" t="s">
        <v>45</v>
      </c>
      <c r="B26" s="2" t="s">
        <v>46</v>
      </c>
      <c r="C26" s="35"/>
      <c r="D26" s="2"/>
      <c r="E26" s="2"/>
      <c r="F26" s="15"/>
      <c r="G26" s="2">
        <f>1*N1</f>
        <v>3</v>
      </c>
      <c r="H26" s="2"/>
      <c r="I26" s="2"/>
      <c r="J26" s="2"/>
      <c r="K26" s="19">
        <f>Tableau245[[#This Row],[Prix HT]]*1.2*Tableau245[[#This Row],[Quantité achetée]]</f>
        <v>0</v>
      </c>
    </row>
    <row r="27" spans="1:11">
      <c r="A27" s="3" t="s">
        <v>47</v>
      </c>
      <c r="B27" s="2" t="s">
        <v>48</v>
      </c>
      <c r="C27" s="2"/>
      <c r="D27" s="2"/>
      <c r="E27" s="2"/>
      <c r="F27" s="15"/>
      <c r="G27" s="2">
        <f>2*N1</f>
        <v>6</v>
      </c>
      <c r="H27" s="2"/>
      <c r="I27" s="2"/>
      <c r="J27" s="2"/>
      <c r="K27" s="19">
        <f>Tableau245[[#This Row],[Prix HT]]*1.2*Tableau245[[#This Row],[Quantité achetée]]</f>
        <v>0</v>
      </c>
    </row>
    <row r="28" spans="1:11" ht="28.8">
      <c r="A28" s="3" t="s">
        <v>49</v>
      </c>
      <c r="B28" s="9" t="s">
        <v>50</v>
      </c>
      <c r="C28" s="9"/>
      <c r="D28" s="9"/>
      <c r="E28" s="9"/>
      <c r="F28" s="16"/>
      <c r="G28" s="9">
        <f>3*N1</f>
        <v>9</v>
      </c>
      <c r="H28" s="9"/>
      <c r="I28" s="9"/>
      <c r="J28" s="9"/>
      <c r="K28" s="20">
        <f>Tableau245[[#This Row],[Prix HT]]*1.2*Tableau245[[#This Row],[Quantité achetée]]</f>
        <v>0</v>
      </c>
    </row>
    <row r="29" spans="1:11" ht="28.8">
      <c r="A29" s="3" t="s">
        <v>49</v>
      </c>
      <c r="B29" s="9" t="s">
        <v>51</v>
      </c>
      <c r="C29" s="2"/>
      <c r="D29" s="2"/>
      <c r="E29" s="2"/>
      <c r="F29" s="15"/>
      <c r="G29" s="2">
        <f>1*N1</f>
        <v>3</v>
      </c>
      <c r="H29" s="2"/>
      <c r="I29" s="2"/>
      <c r="J29" s="2"/>
      <c r="K29" s="19">
        <f>Tableau245[[#This Row],[Prix HT]]*1.2*Tableau245[[#This Row],[Quantité achetée]]</f>
        <v>0</v>
      </c>
    </row>
    <row r="30" spans="1:11" ht="43.2">
      <c r="A30" s="3" t="s">
        <v>52</v>
      </c>
      <c r="B30" s="2" t="s">
        <v>53</v>
      </c>
      <c r="C30" s="2"/>
      <c r="D30" s="2"/>
      <c r="E30" s="2"/>
      <c r="F30" s="15"/>
      <c r="G30" s="2">
        <f>1*N1</f>
        <v>3</v>
      </c>
      <c r="H30" s="2"/>
      <c r="I30" s="2"/>
      <c r="J30" s="2"/>
      <c r="K30" s="19">
        <f>Tableau245[[#This Row],[Prix HT]]*1.2*Tableau245[[#This Row],[Quantité achetée]]</f>
        <v>0</v>
      </c>
    </row>
    <row r="31" spans="1:11" ht="57.6">
      <c r="A31" s="36" t="s">
        <v>54</v>
      </c>
      <c r="B31" s="37" t="s">
        <v>55</v>
      </c>
      <c r="C31" s="37"/>
      <c r="D31" s="37"/>
      <c r="E31" s="37"/>
      <c r="F31" s="38"/>
      <c r="G31" s="37">
        <f>1*N1</f>
        <v>3</v>
      </c>
      <c r="H31" s="37"/>
      <c r="I31" s="37"/>
      <c r="J31" s="37"/>
      <c r="K31" s="39">
        <f>Tableau245[[#This Row],[Prix HT]]*1.2*Tableau245[[#This Row],[Quantité achetée]]</f>
        <v>0</v>
      </c>
    </row>
    <row r="32" spans="1:11" ht="57.6">
      <c r="A32" s="3" t="s">
        <v>54</v>
      </c>
      <c r="B32" s="2" t="s">
        <v>56</v>
      </c>
      <c r="C32" s="2"/>
      <c r="D32" s="2"/>
      <c r="E32" s="2"/>
      <c r="F32" s="15"/>
      <c r="G32" s="2">
        <f>1*N1</f>
        <v>3</v>
      </c>
      <c r="H32" s="2"/>
      <c r="I32" s="2"/>
      <c r="J32" s="2"/>
      <c r="K32" s="19">
        <f>Tableau245[[#This Row],[Prix HT]]*1.2*Tableau245[[#This Row],[Quantité achetée]]</f>
        <v>0</v>
      </c>
    </row>
    <row r="33" spans="1:11">
      <c r="A33" s="36" t="s">
        <v>57</v>
      </c>
      <c r="B33" s="37" t="s">
        <v>58</v>
      </c>
      <c r="C33" s="37"/>
      <c r="D33" s="37"/>
      <c r="E33" s="37"/>
      <c r="F33" s="38"/>
      <c r="G33" s="37">
        <f>1*N1</f>
        <v>3</v>
      </c>
      <c r="H33" s="37">
        <v>5</v>
      </c>
      <c r="I33" s="37"/>
      <c r="J33" s="37"/>
      <c r="K33" s="39">
        <f>Tableau245[[#This Row],[Prix HT]]*1.2*Tableau245[[#This Row],[Quantité achetée]]</f>
        <v>0</v>
      </c>
    </row>
    <row r="34" spans="1:11">
      <c r="A34" s="8"/>
      <c r="B34" s="9"/>
      <c r="C34" s="9"/>
      <c r="D34" s="9"/>
      <c r="E34" s="9"/>
      <c r="F34" s="16"/>
      <c r="G34" s="9"/>
      <c r="H34" s="9"/>
      <c r="I34" s="9"/>
      <c r="J34" s="9"/>
      <c r="K34" s="20">
        <f>Tableau245[[#This Row],[Prix HT]]*1.2*Tableau245[[#This Row],[Quantité achetée]]</f>
        <v>0</v>
      </c>
    </row>
  </sheetData>
  <hyperlinks>
    <hyperlink ref="E3" r:id="rId1" xr:uid="{00000000-0004-0000-0200-000000000000}"/>
    <hyperlink ref="E2" r:id="rId2" xr:uid="{00000000-0004-0000-0200-000001000000}"/>
    <hyperlink ref="E23" r:id="rId3" xr:uid="{6B824F51-33EF-4975-9F83-CFA376F44F9B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workbookViewId="0">
      <selection activeCell="D28" sqref="D28"/>
    </sheetView>
  </sheetViews>
  <sheetFormatPr baseColWidth="10" defaultRowHeight="14.4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31.2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"/>
  <sheetViews>
    <sheetView workbookViewId="0">
      <selection activeCell="M10" sqref="M10"/>
    </sheetView>
  </sheetViews>
  <sheetFormatPr baseColWidth="10" defaultRowHeight="14.4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31.2">
      <c r="A1" s="5" t="s">
        <v>0</v>
      </c>
      <c r="B1" s="6" t="s">
        <v>1</v>
      </c>
      <c r="C1" s="6" t="s">
        <v>2</v>
      </c>
      <c r="D1" s="6" t="s">
        <v>3</v>
      </c>
      <c r="E1" s="6" t="s">
        <v>13</v>
      </c>
      <c r="F1" s="14" t="s">
        <v>4</v>
      </c>
      <c r="G1" s="11" t="s">
        <v>7</v>
      </c>
      <c r="H1" s="11" t="s">
        <v>9</v>
      </c>
      <c r="I1" s="6" t="s">
        <v>8</v>
      </c>
      <c r="J1" s="6" t="s">
        <v>5</v>
      </c>
      <c r="K1" s="18" t="s">
        <v>6</v>
      </c>
    </row>
    <row r="2" spans="1:11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Timer</vt:lpstr>
      <vt:lpstr>Carte avant</vt:lpstr>
      <vt:lpstr>Carte arrière</vt:lpstr>
      <vt:lpstr>Faisceau</vt:lpstr>
      <vt:lpstr>Tableau de Bord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Arthur Rodriguez</cp:lastModifiedBy>
  <dcterms:created xsi:type="dcterms:W3CDTF">2019-11-26T19:29:26Z</dcterms:created>
  <dcterms:modified xsi:type="dcterms:W3CDTF">2019-12-17T13:32:26Z</dcterms:modified>
</cp:coreProperties>
</file>