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368" windowHeight="9048" activeTab="1"/>
  </bookViews>
  <sheets>
    <sheet name="Feuil1" sheetId="1" r:id="rId1"/>
    <sheet name="Feuil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  <c r="G26" i="2"/>
  <c r="G8" i="2"/>
  <c r="G9" i="2"/>
  <c r="G7" i="2"/>
  <c r="G10" i="2"/>
  <c r="G15" i="2"/>
  <c r="G20" i="2"/>
  <c r="G19" i="2"/>
  <c r="G18" i="2"/>
  <c r="G17" i="2"/>
  <c r="G16" i="2"/>
  <c r="H3" i="2"/>
  <c r="H10" i="2"/>
  <c r="G14" i="2"/>
  <c r="G13" i="2"/>
  <c r="G12" i="2"/>
  <c r="G3" i="2"/>
  <c r="G11" i="2"/>
  <c r="H11" i="2" s="1"/>
  <c r="H12" i="2" l="1"/>
  <c r="H16" i="2"/>
  <c r="G6" i="2"/>
  <c r="G5" i="2"/>
  <c r="G4" i="2"/>
  <c r="H4" i="2" s="1"/>
  <c r="G31" i="2"/>
  <c r="G22" i="2"/>
  <c r="G23" i="2"/>
  <c r="G24" i="2"/>
  <c r="G25" i="2"/>
  <c r="G28" i="2"/>
  <c r="G29" i="2"/>
  <c r="G30" i="2"/>
  <c r="G21" i="2"/>
  <c r="K14" i="1"/>
  <c r="K12" i="1"/>
  <c r="J10" i="1"/>
  <c r="K10" i="1" s="1"/>
  <c r="J11" i="1"/>
  <c r="K11" i="1" s="1"/>
  <c r="J12" i="1"/>
  <c r="J9" i="1"/>
  <c r="K9" i="1" s="1"/>
  <c r="K16" i="1" s="1"/>
  <c r="H21" i="2" l="1"/>
  <c r="H32" i="2" s="1"/>
</calcChain>
</file>

<file path=xl/sharedStrings.xml><?xml version="1.0" encoding="utf-8"?>
<sst xmlns="http://schemas.openxmlformats.org/spreadsheetml/2006/main" count="115" uniqueCount="81">
  <si>
    <t>SKF BEARING</t>
  </si>
  <si>
    <t>LOAD CASE</t>
  </si>
  <si>
    <t>Steering Lateral Force</t>
  </si>
  <si>
    <t>Steering Torque</t>
  </si>
  <si>
    <t>Steering Longi. Force</t>
  </si>
  <si>
    <t>N</t>
  </si>
  <si>
    <t xml:space="preserve">LOWER BEARING </t>
  </si>
  <si>
    <t>Radial</t>
  </si>
  <si>
    <t xml:space="preserve">Axial </t>
  </si>
  <si>
    <t>UPPER BEARING</t>
  </si>
  <si>
    <t>Axial</t>
  </si>
  <si>
    <t>FS</t>
  </si>
  <si>
    <t>Equivalent Load</t>
  </si>
  <si>
    <t>C0</t>
  </si>
  <si>
    <t>C</t>
  </si>
  <si>
    <t>Combined Long&amp;Lat</t>
  </si>
  <si>
    <t xml:space="preserve">Steering Longi. Force inv. </t>
  </si>
  <si>
    <t xml:space="preserve">FS min </t>
  </si>
  <si>
    <t xml:space="preserve">Max Eq. Load </t>
  </si>
  <si>
    <t>N.m</t>
  </si>
  <si>
    <t>SHEAR STRESS</t>
  </si>
  <si>
    <t>MPA</t>
  </si>
  <si>
    <t>Twist Angle</t>
  </si>
  <si>
    <t>deg</t>
  </si>
  <si>
    <t>Tube OD.16mm x Ep. 1mm</t>
  </si>
  <si>
    <t xml:space="preserve">Shear Modulus </t>
  </si>
  <si>
    <t>Shear Strength</t>
  </si>
  <si>
    <t>GPA</t>
  </si>
  <si>
    <t>P/N</t>
  </si>
  <si>
    <t xml:space="preserve">ST_07001_STEERING UPPER SHAFT </t>
  </si>
  <si>
    <t xml:space="preserve">ST_07002_STEERING BORE </t>
  </si>
  <si>
    <t xml:space="preserve">ST_07003_STEERING BORE PLATE </t>
  </si>
  <si>
    <t>ST_07004_BEARING SPACER</t>
  </si>
  <si>
    <t xml:space="preserve">ST_07005_STEERING END PLATE </t>
  </si>
  <si>
    <t>SKF 61806</t>
  </si>
  <si>
    <t xml:space="preserve">M8 Washer </t>
  </si>
  <si>
    <t>M8 Nut</t>
  </si>
  <si>
    <t xml:space="preserve">M8x14 Bolt </t>
  </si>
  <si>
    <t>Part Name</t>
  </si>
  <si>
    <t>Qty</t>
  </si>
  <si>
    <t>Mass (gr)</t>
  </si>
  <si>
    <t>Mass tot. (gr)</t>
  </si>
  <si>
    <t>Material</t>
  </si>
  <si>
    <t xml:space="preserve">Steel </t>
  </si>
  <si>
    <t>Aluminium</t>
  </si>
  <si>
    <t>N/A</t>
  </si>
  <si>
    <t xml:space="preserve">Assy name </t>
  </si>
  <si>
    <t>ST_A0700</t>
  </si>
  <si>
    <t>ST_0300_003_STEERING SHAFT</t>
  </si>
  <si>
    <t>ST_A0200</t>
  </si>
  <si>
    <t>ST_0200_002_SPLINE ADAPTER</t>
  </si>
  <si>
    <t xml:space="preserve">STEERING RACK </t>
  </si>
  <si>
    <t xml:space="preserve">TOTAL </t>
  </si>
  <si>
    <t>TOTAL  (gr)</t>
  </si>
  <si>
    <t>ST_A0100</t>
  </si>
  <si>
    <t>ST_A0300</t>
  </si>
  <si>
    <t>ST_A0400</t>
  </si>
  <si>
    <t>ST_0500_001 TIE ROD</t>
  </si>
  <si>
    <t>ST_0500_003 TIE ROD BUSH</t>
  </si>
  <si>
    <t>ST_A0600</t>
  </si>
  <si>
    <t>ST_0600_001 STERRING BRACKETS</t>
  </si>
  <si>
    <t>ST_0600_002 STEERING BRACKETS TIE</t>
  </si>
  <si>
    <t>M6*50 Bolt</t>
  </si>
  <si>
    <t>M6 Washer</t>
  </si>
  <si>
    <t>M6 Nut</t>
  </si>
  <si>
    <t xml:space="preserve">M8 Nut </t>
  </si>
  <si>
    <t>STEERING U-JOINT</t>
  </si>
  <si>
    <t>QUICK RELEASE</t>
  </si>
  <si>
    <t>STEERING WHEEL</t>
  </si>
  <si>
    <t>ST_07006 LONGITUDINAL STEERING ARM</t>
  </si>
  <si>
    <t>ST_07007 LATERAL  STEERING ARM</t>
  </si>
  <si>
    <t xml:space="preserve">ST_A0500 </t>
  </si>
  <si>
    <t>Description</t>
  </si>
  <si>
    <t>U-Joint</t>
  </si>
  <si>
    <t>Tie Rod Assy</t>
  </si>
  <si>
    <t>Steering Rack Assy</t>
  </si>
  <si>
    <t>Brackets</t>
  </si>
  <si>
    <t>Steering Shaft Pivot</t>
  </si>
  <si>
    <t>M6*35 Bolt</t>
  </si>
  <si>
    <t>ST_0500_002 INSERT</t>
  </si>
  <si>
    <t>Cabon fibers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</si>
</sst>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06">
    <xf numFmtId="0" fontId="0" fillId="0" borderId="0" xfId="0"/>
    <xf numFmtId="0" fontId="2" fillId="0" borderId="2" xfId="0" applyFont="1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164" fontId="0" fillId="0" borderId="10" xfId="0" applyNumberFormat="1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0" fontId="0" fillId="0" borderId="4" xfId="0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2" fillId="0" borderId="7" xfId="0" applyFont="1" applyBorder="1"/>
    <xf numFmtId="0" fontId="2" fillId="0" borderId="8" xfId="0" applyFont="1" applyBorder="1"/>
    <xf numFmtId="0" fontId="0" fillId="0" borderId="19" xfId="0" applyBorder="1"/>
    <xf numFmtId="0" fontId="0" fillId="0" borderId="20" xfId="0" applyBorder="1"/>
    <xf numFmtId="0" fontId="0" fillId="0" borderId="5" xfId="0" applyBorder="1"/>
    <xf numFmtId="0" fontId="0" fillId="0" borderId="3" xfId="0" applyBorder="1"/>
    <xf numFmtId="0" fontId="2" fillId="0" borderId="11" xfId="0" applyFont="1" applyBorder="1"/>
    <xf numFmtId="0" fontId="2" fillId="0" borderId="12" xfId="0" applyFont="1" applyBorder="1"/>
    <xf numFmtId="0" fontId="1" fillId="2" borderId="20" xfId="1" applyBorder="1"/>
    <xf numFmtId="0" fontId="1" fillId="2" borderId="1" xfId="1" applyBorder="1"/>
    <xf numFmtId="0" fontId="1" fillId="2" borderId="13" xfId="1" applyBorder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5" xfId="1" applyFont="1" applyBorder="1" applyAlignment="1">
      <alignment horizontal="center"/>
    </xf>
    <xf numFmtId="0" fontId="2" fillId="0" borderId="5" xfId="0" applyFont="1" applyBorder="1"/>
    <xf numFmtId="0" fontId="2" fillId="2" borderId="3" xfId="1" applyFont="1" applyBorder="1"/>
    <xf numFmtId="0" fontId="0" fillId="0" borderId="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2" borderId="23" xfId="1" applyBorder="1"/>
    <xf numFmtId="0" fontId="0" fillId="0" borderId="20" xfId="0" applyFill="1" applyBorder="1"/>
    <xf numFmtId="0" fontId="0" fillId="0" borderId="19" xfId="0" applyFill="1" applyBorder="1"/>
    <xf numFmtId="0" fontId="2" fillId="0" borderId="3" xfId="0" applyFont="1" applyBorder="1" applyAlignment="1">
      <alignment horizontal="center"/>
    </xf>
    <xf numFmtId="0" fontId="2" fillId="0" borderId="24" xfId="0" applyFont="1" applyBorder="1"/>
    <xf numFmtId="0" fontId="0" fillId="0" borderId="6" xfId="0" applyBorder="1"/>
    <xf numFmtId="0" fontId="0" fillId="0" borderId="25" xfId="0" applyBorder="1"/>
    <xf numFmtId="0" fontId="2" fillId="3" borderId="2" xfId="2" applyFont="1" applyBorder="1"/>
    <xf numFmtId="164" fontId="2" fillId="3" borderId="3" xfId="2" applyNumberFormat="1" applyFont="1" applyBorder="1"/>
    <xf numFmtId="0" fontId="3" fillId="0" borderId="19" xfId="0" applyFont="1" applyBorder="1"/>
    <xf numFmtId="0" fontId="3" fillId="0" borderId="15" xfId="0" applyFont="1" applyBorder="1"/>
    <xf numFmtId="0" fontId="0" fillId="0" borderId="31" xfId="0" applyBorder="1"/>
    <xf numFmtId="0" fontId="0" fillId="0" borderId="17" xfId="0" applyBorder="1"/>
    <xf numFmtId="0" fontId="0" fillId="0" borderId="18" xfId="0" applyBorder="1"/>
    <xf numFmtId="0" fontId="2" fillId="0" borderId="32" xfId="0" applyFont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1" fontId="0" fillId="0" borderId="0" xfId="0" applyNumberFormat="1" applyFill="1" applyBorder="1"/>
    <xf numFmtId="0" fontId="0" fillId="0" borderId="18" xfId="0" quotePrefix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44" xfId="0" applyBorder="1"/>
    <xf numFmtId="0" fontId="0" fillId="0" borderId="1" xfId="0" quotePrefix="1" applyBorder="1"/>
    <xf numFmtId="0" fontId="0" fillId="0" borderId="7" xfId="0" quotePrefix="1" applyBorder="1"/>
    <xf numFmtId="0" fontId="0" fillId="0" borderId="13" xfId="0" quotePrefix="1" applyBorder="1"/>
    <xf numFmtId="0" fontId="0" fillId="0" borderId="37" xfId="0" quotePrefix="1" applyBorder="1"/>
    <xf numFmtId="0" fontId="0" fillId="0" borderId="45" xfId="0" applyBorder="1"/>
    <xf numFmtId="0" fontId="0" fillId="0" borderId="46" xfId="0" quotePrefix="1" applyBorder="1"/>
    <xf numFmtId="0" fontId="0" fillId="0" borderId="46" xfId="0" applyBorder="1"/>
    <xf numFmtId="0" fontId="0" fillId="0" borderId="47" xfId="0" applyBorder="1"/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20 % - Accent3" xfId="1" builtinId="38"/>
    <cellStyle name="60 % - Accent3" xfId="2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"/>
  <sheetViews>
    <sheetView workbookViewId="0">
      <selection activeCell="K14" sqref="K14"/>
    </sheetView>
  </sheetViews>
  <sheetFormatPr baseColWidth="10" defaultRowHeight="14.4" x14ac:dyDescent="0.3"/>
  <cols>
    <col min="1" max="1" width="22.33203125" customWidth="1"/>
    <col min="4" max="4" width="14.33203125" customWidth="1"/>
    <col min="6" max="6" width="15.109375" customWidth="1"/>
    <col min="9" max="9" width="15.88671875" customWidth="1"/>
    <col min="10" max="10" width="14.6640625" customWidth="1"/>
  </cols>
  <sheetData>
    <row r="2" spans="1:11" ht="15" thickBot="1" x14ac:dyDescent="0.35"/>
    <row r="3" spans="1:11" ht="15" thickBot="1" x14ac:dyDescent="0.35">
      <c r="A3" s="41" t="s">
        <v>0</v>
      </c>
      <c r="B3" s="3" t="s">
        <v>28</v>
      </c>
      <c r="C3" s="4">
        <v>61806</v>
      </c>
      <c r="D3" s="73" t="s">
        <v>24</v>
      </c>
      <c r="E3" s="74"/>
      <c r="F3" s="75"/>
    </row>
    <row r="4" spans="1:11" x14ac:dyDescent="0.3">
      <c r="A4" s="8" t="s">
        <v>13</v>
      </c>
      <c r="B4" s="2">
        <v>2900</v>
      </c>
      <c r="C4" s="7" t="s">
        <v>5</v>
      </c>
      <c r="D4" s="46" t="s">
        <v>25</v>
      </c>
      <c r="E4" s="20">
        <v>73</v>
      </c>
      <c r="F4" s="43" t="s">
        <v>27</v>
      </c>
    </row>
    <row r="5" spans="1:11" ht="15" thickBot="1" x14ac:dyDescent="0.35">
      <c r="A5" s="10" t="s">
        <v>14</v>
      </c>
      <c r="B5" s="11">
        <v>4490</v>
      </c>
      <c r="C5" s="16" t="s">
        <v>5</v>
      </c>
      <c r="D5" s="47" t="s">
        <v>26</v>
      </c>
      <c r="E5" s="11">
        <v>230</v>
      </c>
      <c r="F5" s="16" t="s">
        <v>21</v>
      </c>
    </row>
    <row r="6" spans="1:11" ht="15" thickBot="1" x14ac:dyDescent="0.35"/>
    <row r="7" spans="1:11" ht="15" thickBot="1" x14ac:dyDescent="0.35">
      <c r="A7" s="78" t="s">
        <v>1</v>
      </c>
      <c r="B7" s="79"/>
      <c r="C7" s="80"/>
      <c r="D7" s="77" t="s">
        <v>6</v>
      </c>
      <c r="E7" s="76"/>
      <c r="F7" s="76"/>
      <c r="G7" s="76" t="s">
        <v>9</v>
      </c>
      <c r="H7" s="76"/>
      <c r="I7" s="76"/>
      <c r="J7" s="17" t="s">
        <v>18</v>
      </c>
      <c r="K7" s="18" t="s">
        <v>11</v>
      </c>
    </row>
    <row r="8" spans="1:11" ht="15" thickBot="1" x14ac:dyDescent="0.35">
      <c r="A8" s="5"/>
      <c r="B8" s="6"/>
      <c r="C8" s="15"/>
      <c r="D8" s="28" t="s">
        <v>7</v>
      </c>
      <c r="E8" s="29" t="s">
        <v>8</v>
      </c>
      <c r="F8" s="30" t="s">
        <v>12</v>
      </c>
      <c r="G8" s="31" t="s">
        <v>7</v>
      </c>
      <c r="H8" s="31" t="s">
        <v>10</v>
      </c>
      <c r="I8" s="32" t="s">
        <v>12</v>
      </c>
      <c r="J8" s="13"/>
      <c r="K8" s="7"/>
    </row>
    <row r="9" spans="1:11" x14ac:dyDescent="0.3">
      <c r="A9" s="23" t="s">
        <v>2</v>
      </c>
      <c r="B9" s="2">
        <v>660</v>
      </c>
      <c r="C9" s="7" t="s">
        <v>5</v>
      </c>
      <c r="D9" s="19">
        <v>1053</v>
      </c>
      <c r="E9" s="20">
        <v>0</v>
      </c>
      <c r="F9" s="25">
        <v>1053</v>
      </c>
      <c r="G9" s="20">
        <v>1712</v>
      </c>
      <c r="H9" s="20">
        <v>0</v>
      </c>
      <c r="I9" s="25">
        <v>1712</v>
      </c>
      <c r="J9" s="2">
        <f>MAX(F9,I9)</f>
        <v>1712</v>
      </c>
      <c r="K9" s="9">
        <f>$B$4/J9</f>
        <v>1.6939252336448598</v>
      </c>
    </row>
    <row r="10" spans="1:11" x14ac:dyDescent="0.3">
      <c r="A10" s="23" t="s">
        <v>4</v>
      </c>
      <c r="B10" s="2">
        <v>800</v>
      </c>
      <c r="C10" s="7" t="s">
        <v>5</v>
      </c>
      <c r="D10" s="13">
        <v>394</v>
      </c>
      <c r="E10" s="2">
        <v>760</v>
      </c>
      <c r="F10" s="26">
        <v>981</v>
      </c>
      <c r="G10" s="2">
        <v>640</v>
      </c>
      <c r="H10" s="2">
        <v>0</v>
      </c>
      <c r="I10" s="26">
        <v>640</v>
      </c>
      <c r="J10" s="2">
        <f t="shared" ref="J10:J12" si="0">MAX(F10,I10)</f>
        <v>981</v>
      </c>
      <c r="K10" s="9">
        <f t="shared" ref="K10:K12" si="1">$B$4/J10</f>
        <v>2.9561671763506627</v>
      </c>
    </row>
    <row r="11" spans="1:11" x14ac:dyDescent="0.3">
      <c r="A11" s="23" t="s">
        <v>15</v>
      </c>
      <c r="B11" s="2"/>
      <c r="C11" s="7"/>
      <c r="D11" s="13">
        <v>1100</v>
      </c>
      <c r="E11" s="2">
        <v>760</v>
      </c>
      <c r="F11" s="26">
        <v>1376</v>
      </c>
      <c r="G11" s="2">
        <v>1830</v>
      </c>
      <c r="H11" s="2">
        <v>0</v>
      </c>
      <c r="I11" s="26">
        <v>1830</v>
      </c>
      <c r="J11" s="2">
        <f t="shared" si="0"/>
        <v>1830</v>
      </c>
      <c r="K11" s="9">
        <f t="shared" si="1"/>
        <v>1.5846994535519126</v>
      </c>
    </row>
    <row r="12" spans="1:11" ht="15" thickBot="1" x14ac:dyDescent="0.35">
      <c r="A12" s="24" t="s">
        <v>16</v>
      </c>
      <c r="B12" s="11">
        <v>-800</v>
      </c>
      <c r="C12" s="16" t="s">
        <v>5</v>
      </c>
      <c r="D12" s="35">
        <v>394</v>
      </c>
      <c r="E12" s="36">
        <v>0</v>
      </c>
      <c r="F12" s="37">
        <v>397</v>
      </c>
      <c r="G12" s="11">
        <v>640</v>
      </c>
      <c r="H12" s="11">
        <v>760</v>
      </c>
      <c r="I12" s="27">
        <v>1118</v>
      </c>
      <c r="J12" s="11">
        <f t="shared" si="0"/>
        <v>1118</v>
      </c>
      <c r="K12" s="12">
        <f t="shared" si="1"/>
        <v>2.5939177101967799</v>
      </c>
    </row>
    <row r="13" spans="1:11" ht="15" thickBot="1" x14ac:dyDescent="0.35">
      <c r="D13" s="78" t="s">
        <v>20</v>
      </c>
      <c r="E13" s="79"/>
      <c r="F13" s="40" t="s">
        <v>22</v>
      </c>
    </row>
    <row r="14" spans="1:11" ht="15" thickBot="1" x14ac:dyDescent="0.35">
      <c r="A14" s="1" t="s">
        <v>3</v>
      </c>
      <c r="B14" s="21">
        <v>100</v>
      </c>
      <c r="C14" s="22" t="s">
        <v>19</v>
      </c>
      <c r="D14" s="39">
        <v>220</v>
      </c>
      <c r="E14" s="38" t="s">
        <v>21</v>
      </c>
      <c r="F14" s="20">
        <v>7.46</v>
      </c>
      <c r="G14" t="s">
        <v>23</v>
      </c>
      <c r="K14" s="54">
        <f>E5/D14</f>
        <v>1.0454545454545454</v>
      </c>
    </row>
    <row r="15" spans="1:11" ht="15" thickBot="1" x14ac:dyDescent="0.35">
      <c r="A15" s="6"/>
      <c r="B15" s="6"/>
      <c r="C15" s="6"/>
      <c r="D15" s="33"/>
      <c r="E15" s="33"/>
    </row>
    <row r="16" spans="1:11" ht="15" thickBot="1" x14ac:dyDescent="0.35">
      <c r="J16" s="44" t="s">
        <v>17</v>
      </c>
      <c r="K16" s="45">
        <f>MIN(K9:K14)</f>
        <v>1.0454545454545454</v>
      </c>
    </row>
  </sheetData>
  <mergeCells count="5">
    <mergeCell ref="D3:F3"/>
    <mergeCell ref="G7:I7"/>
    <mergeCell ref="D7:F7"/>
    <mergeCell ref="A7:C7"/>
    <mergeCell ref="D13:E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="85" zoomScaleNormal="85" workbookViewId="0">
      <selection activeCell="H32" sqref="A2:H32"/>
    </sheetView>
  </sheetViews>
  <sheetFormatPr baseColWidth="10" defaultRowHeight="14.4" x14ac:dyDescent="0.3"/>
  <cols>
    <col min="2" max="2" width="13.88671875" customWidth="1"/>
    <col min="3" max="3" width="35" customWidth="1"/>
    <col min="4" max="4" width="13.5546875" customWidth="1"/>
  </cols>
  <sheetData>
    <row r="1" spans="1:8" ht="15" thickBot="1" x14ac:dyDescent="0.35">
      <c r="A1" s="105"/>
      <c r="B1" s="105"/>
      <c r="C1" s="105"/>
      <c r="D1" s="105"/>
      <c r="E1" s="105"/>
      <c r="F1" s="105"/>
      <c r="G1" s="105"/>
      <c r="H1" s="105"/>
    </row>
    <row r="2" spans="1:8" ht="15" thickBot="1" x14ac:dyDescent="0.35">
      <c r="A2" s="72" t="s">
        <v>46</v>
      </c>
      <c r="B2" s="72" t="s">
        <v>72</v>
      </c>
      <c r="C2" s="49" t="s">
        <v>38</v>
      </c>
      <c r="D2" s="50" t="s">
        <v>42</v>
      </c>
      <c r="E2" s="50" t="s">
        <v>39</v>
      </c>
      <c r="F2" s="50" t="s">
        <v>40</v>
      </c>
      <c r="G2" s="52" t="s">
        <v>41</v>
      </c>
      <c r="H2" s="48" t="s">
        <v>53</v>
      </c>
    </row>
    <row r="3" spans="1:8" ht="15" thickBot="1" x14ac:dyDescent="0.35">
      <c r="A3" s="68" t="s">
        <v>54</v>
      </c>
      <c r="B3" s="68" t="s">
        <v>73</v>
      </c>
      <c r="C3" s="49" t="s">
        <v>66</v>
      </c>
      <c r="D3" s="50" t="s">
        <v>43</v>
      </c>
      <c r="E3" s="50">
        <v>1</v>
      </c>
      <c r="F3" s="50">
        <v>268</v>
      </c>
      <c r="G3" s="52">
        <f>E3*F3</f>
        <v>268</v>
      </c>
      <c r="H3" s="70">
        <f>G3</f>
        <v>268</v>
      </c>
    </row>
    <row r="4" spans="1:8" ht="18.600000000000001" customHeight="1" x14ac:dyDescent="0.3">
      <c r="A4" s="84" t="s">
        <v>49</v>
      </c>
      <c r="B4" s="96" t="s">
        <v>75</v>
      </c>
      <c r="C4" s="42" t="s">
        <v>48</v>
      </c>
      <c r="D4" s="3" t="s">
        <v>43</v>
      </c>
      <c r="E4" s="3">
        <v>1</v>
      </c>
      <c r="F4" s="3">
        <v>173</v>
      </c>
      <c r="G4" s="4">
        <f>F4*E4</f>
        <v>173</v>
      </c>
      <c r="H4" s="93">
        <f>SUM(G4:G9)</f>
        <v>1228</v>
      </c>
    </row>
    <row r="5" spans="1:8" x14ac:dyDescent="0.3">
      <c r="A5" s="85"/>
      <c r="B5" s="97"/>
      <c r="C5" s="13" t="s">
        <v>50</v>
      </c>
      <c r="D5" s="2" t="s">
        <v>43</v>
      </c>
      <c r="E5" s="2">
        <v>1</v>
      </c>
      <c r="F5" s="2">
        <v>85</v>
      </c>
      <c r="G5" s="7">
        <f>F5*E5</f>
        <v>85</v>
      </c>
      <c r="H5" s="94"/>
    </row>
    <row r="6" spans="1:8" x14ac:dyDescent="0.3">
      <c r="A6" s="85"/>
      <c r="B6" s="97"/>
      <c r="C6" s="13" t="s">
        <v>51</v>
      </c>
      <c r="D6" s="2" t="s">
        <v>45</v>
      </c>
      <c r="E6" s="2">
        <v>1</v>
      </c>
      <c r="F6" s="2">
        <v>940</v>
      </c>
      <c r="G6" s="7">
        <f>F6*E6</f>
        <v>940</v>
      </c>
      <c r="H6" s="94"/>
    </row>
    <row r="7" spans="1:8" x14ac:dyDescent="0.3">
      <c r="A7" s="85"/>
      <c r="B7" s="97"/>
      <c r="C7" s="13" t="s">
        <v>78</v>
      </c>
      <c r="D7" s="2" t="s">
        <v>43</v>
      </c>
      <c r="E7" s="2">
        <v>2</v>
      </c>
      <c r="F7" s="2">
        <v>10</v>
      </c>
      <c r="G7" s="7">
        <f>F7*E7</f>
        <v>20</v>
      </c>
      <c r="H7" s="94"/>
    </row>
    <row r="8" spans="1:8" x14ac:dyDescent="0.3">
      <c r="A8" s="85"/>
      <c r="B8" s="97"/>
      <c r="C8" s="13" t="s">
        <v>63</v>
      </c>
      <c r="D8" s="2" t="s">
        <v>43</v>
      </c>
      <c r="E8" s="2">
        <v>4</v>
      </c>
      <c r="F8" s="2">
        <v>1</v>
      </c>
      <c r="G8" s="7">
        <f t="shared" ref="G8:G9" si="0">F8*E8</f>
        <v>4</v>
      </c>
      <c r="H8" s="94"/>
    </row>
    <row r="9" spans="1:8" ht="15" thickBot="1" x14ac:dyDescent="0.35">
      <c r="A9" s="86"/>
      <c r="B9" s="98"/>
      <c r="C9" s="14" t="s">
        <v>64</v>
      </c>
      <c r="D9" s="11" t="s">
        <v>43</v>
      </c>
      <c r="E9" s="11">
        <v>2</v>
      </c>
      <c r="F9" s="11">
        <v>3</v>
      </c>
      <c r="G9" s="16">
        <f t="shared" si="0"/>
        <v>6</v>
      </c>
      <c r="H9" s="95"/>
    </row>
    <row r="10" spans="1:8" ht="15" thickBot="1" x14ac:dyDescent="0.35">
      <c r="A10" s="69" t="s">
        <v>55</v>
      </c>
      <c r="B10" s="69"/>
      <c r="C10" s="56" t="s">
        <v>67</v>
      </c>
      <c r="D10" s="57" t="s">
        <v>44</v>
      </c>
      <c r="E10" s="57">
        <v>1</v>
      </c>
      <c r="F10" s="57">
        <v>97</v>
      </c>
      <c r="G10" s="58">
        <f>E10*F10</f>
        <v>97</v>
      </c>
      <c r="H10" s="71">
        <f>G10</f>
        <v>97</v>
      </c>
    </row>
    <row r="11" spans="1:8" ht="15" thickBot="1" x14ac:dyDescent="0.35">
      <c r="A11" s="68" t="s">
        <v>56</v>
      </c>
      <c r="B11" s="68"/>
      <c r="C11" s="49" t="s">
        <v>68</v>
      </c>
      <c r="D11" s="55" t="s">
        <v>45</v>
      </c>
      <c r="E11" s="50">
        <v>1</v>
      </c>
      <c r="F11" s="50">
        <v>350</v>
      </c>
      <c r="G11" s="52">
        <f t="shared" ref="G11:G21" si="1">F11*E11</f>
        <v>350</v>
      </c>
      <c r="H11" s="70">
        <f>G11</f>
        <v>350</v>
      </c>
    </row>
    <row r="12" spans="1:8" x14ac:dyDescent="0.3">
      <c r="A12" s="90" t="s">
        <v>71</v>
      </c>
      <c r="B12" s="84" t="s">
        <v>74</v>
      </c>
      <c r="C12" s="42" t="s">
        <v>57</v>
      </c>
      <c r="D12" s="61" t="s">
        <v>80</v>
      </c>
      <c r="E12" s="3">
        <v>2</v>
      </c>
      <c r="F12" s="3">
        <v>50</v>
      </c>
      <c r="G12" s="4">
        <f t="shared" si="1"/>
        <v>100</v>
      </c>
      <c r="H12" s="93">
        <f>SUM(G12:G14)</f>
        <v>364</v>
      </c>
    </row>
    <row r="13" spans="1:8" x14ac:dyDescent="0.3">
      <c r="A13" s="91"/>
      <c r="B13" s="85"/>
      <c r="C13" s="13" t="s">
        <v>79</v>
      </c>
      <c r="D13" s="60" t="s">
        <v>43</v>
      </c>
      <c r="E13" s="2">
        <v>4</v>
      </c>
      <c r="F13" s="2">
        <v>28</v>
      </c>
      <c r="G13" s="7">
        <f t="shared" si="1"/>
        <v>112</v>
      </c>
      <c r="H13" s="94"/>
    </row>
    <row r="14" spans="1:8" x14ac:dyDescent="0.3">
      <c r="A14" s="91"/>
      <c r="B14" s="85"/>
      <c r="C14" s="13" t="s">
        <v>58</v>
      </c>
      <c r="D14" s="60" t="s">
        <v>43</v>
      </c>
      <c r="E14" s="2">
        <v>4</v>
      </c>
      <c r="F14" s="2">
        <v>38</v>
      </c>
      <c r="G14" s="7">
        <f t="shared" si="1"/>
        <v>152</v>
      </c>
      <c r="H14" s="94"/>
    </row>
    <row r="15" spans="1:8" ht="15" thickBot="1" x14ac:dyDescent="0.35">
      <c r="A15" s="92"/>
      <c r="B15" s="86"/>
      <c r="C15" s="14" t="s">
        <v>65</v>
      </c>
      <c r="D15" s="62" t="s">
        <v>43</v>
      </c>
      <c r="E15" s="11">
        <v>4</v>
      </c>
      <c r="F15" s="11">
        <v>3</v>
      </c>
      <c r="G15" s="16">
        <f t="shared" si="1"/>
        <v>12</v>
      </c>
      <c r="H15" s="95"/>
    </row>
    <row r="16" spans="1:8" x14ac:dyDescent="0.3">
      <c r="A16" s="84" t="s">
        <v>59</v>
      </c>
      <c r="B16" s="84" t="s">
        <v>76</v>
      </c>
      <c r="C16" s="56" t="s">
        <v>60</v>
      </c>
      <c r="D16" s="63" t="s">
        <v>43</v>
      </c>
      <c r="E16" s="57">
        <v>2</v>
      </c>
      <c r="F16" s="57">
        <v>44</v>
      </c>
      <c r="G16" s="58">
        <f t="shared" si="1"/>
        <v>88</v>
      </c>
      <c r="H16" s="87">
        <f>SUM(G16:G20)</f>
        <v>252</v>
      </c>
    </row>
    <row r="17" spans="1:8" x14ac:dyDescent="0.3">
      <c r="A17" s="85"/>
      <c r="B17" s="85"/>
      <c r="C17" s="56" t="s">
        <v>61</v>
      </c>
      <c r="D17" s="63" t="s">
        <v>44</v>
      </c>
      <c r="E17" s="57">
        <v>4</v>
      </c>
      <c r="F17" s="57">
        <v>22</v>
      </c>
      <c r="G17" s="58">
        <f t="shared" si="1"/>
        <v>88</v>
      </c>
      <c r="H17" s="88"/>
    </row>
    <row r="18" spans="1:8" x14ac:dyDescent="0.3">
      <c r="A18" s="85"/>
      <c r="B18" s="85"/>
      <c r="C18" s="56" t="s">
        <v>62</v>
      </c>
      <c r="D18" s="63" t="s">
        <v>43</v>
      </c>
      <c r="E18" s="57">
        <v>4</v>
      </c>
      <c r="F18" s="57">
        <v>14</v>
      </c>
      <c r="G18" s="58">
        <f t="shared" si="1"/>
        <v>56</v>
      </c>
      <c r="H18" s="88"/>
    </row>
    <row r="19" spans="1:8" x14ac:dyDescent="0.3">
      <c r="A19" s="85"/>
      <c r="B19" s="85"/>
      <c r="C19" s="56" t="s">
        <v>63</v>
      </c>
      <c r="D19" s="63" t="s">
        <v>43</v>
      </c>
      <c r="E19" s="57">
        <v>8</v>
      </c>
      <c r="F19" s="57">
        <v>1</v>
      </c>
      <c r="G19" s="58">
        <f t="shared" si="1"/>
        <v>8</v>
      </c>
      <c r="H19" s="88"/>
    </row>
    <row r="20" spans="1:8" ht="15" thickBot="1" x14ac:dyDescent="0.35">
      <c r="A20" s="86"/>
      <c r="B20" s="86"/>
      <c r="C20" s="64" t="s">
        <v>64</v>
      </c>
      <c r="D20" s="65" t="s">
        <v>43</v>
      </c>
      <c r="E20" s="66">
        <v>4</v>
      </c>
      <c r="F20" s="66">
        <v>3</v>
      </c>
      <c r="G20" s="67">
        <f t="shared" si="1"/>
        <v>12</v>
      </c>
      <c r="H20" s="89"/>
    </row>
    <row r="21" spans="1:8" x14ac:dyDescent="0.3">
      <c r="A21" s="99" t="s">
        <v>47</v>
      </c>
      <c r="B21" s="96" t="s">
        <v>77</v>
      </c>
      <c r="C21" s="19" t="s">
        <v>29</v>
      </c>
      <c r="D21" s="20" t="s">
        <v>43</v>
      </c>
      <c r="E21" s="20">
        <v>1</v>
      </c>
      <c r="F21" s="20">
        <v>162</v>
      </c>
      <c r="G21" s="59">
        <f t="shared" si="1"/>
        <v>162</v>
      </c>
      <c r="H21" s="102">
        <f>SUM(G21:G31)</f>
        <v>804.8</v>
      </c>
    </row>
    <row r="22" spans="1:8" x14ac:dyDescent="0.3">
      <c r="A22" s="100"/>
      <c r="B22" s="97"/>
      <c r="C22" s="13" t="s">
        <v>30</v>
      </c>
      <c r="D22" s="2" t="s">
        <v>43</v>
      </c>
      <c r="E22" s="2">
        <v>1</v>
      </c>
      <c r="F22" s="2">
        <v>212</v>
      </c>
      <c r="G22" s="34">
        <f t="shared" ref="G22:G31" si="2">F22*E22</f>
        <v>212</v>
      </c>
      <c r="H22" s="103"/>
    </row>
    <row r="23" spans="1:8" x14ac:dyDescent="0.3">
      <c r="A23" s="100"/>
      <c r="B23" s="97"/>
      <c r="C23" s="13" t="s">
        <v>31</v>
      </c>
      <c r="D23" s="2" t="s">
        <v>43</v>
      </c>
      <c r="E23" s="2">
        <v>1</v>
      </c>
      <c r="F23" s="2">
        <v>34</v>
      </c>
      <c r="G23" s="34">
        <f t="shared" si="2"/>
        <v>34</v>
      </c>
      <c r="H23" s="103"/>
    </row>
    <row r="24" spans="1:8" x14ac:dyDescent="0.3">
      <c r="A24" s="100"/>
      <c r="B24" s="97"/>
      <c r="C24" s="13" t="s">
        <v>32</v>
      </c>
      <c r="D24" s="2" t="s">
        <v>44</v>
      </c>
      <c r="E24" s="2">
        <v>1</v>
      </c>
      <c r="F24" s="2">
        <v>11</v>
      </c>
      <c r="G24" s="34">
        <f t="shared" si="2"/>
        <v>11</v>
      </c>
      <c r="H24" s="103"/>
    </row>
    <row r="25" spans="1:8" x14ac:dyDescent="0.3">
      <c r="A25" s="100"/>
      <c r="B25" s="97"/>
      <c r="C25" s="13" t="s">
        <v>33</v>
      </c>
      <c r="D25" s="2" t="s">
        <v>43</v>
      </c>
      <c r="E25" s="2">
        <v>1</v>
      </c>
      <c r="F25" s="2">
        <v>43</v>
      </c>
      <c r="G25" s="34">
        <f t="shared" si="2"/>
        <v>43</v>
      </c>
      <c r="H25" s="103"/>
    </row>
    <row r="26" spans="1:8" x14ac:dyDescent="0.3">
      <c r="A26" s="100"/>
      <c r="B26" s="97"/>
      <c r="C26" s="13" t="s">
        <v>69</v>
      </c>
      <c r="D26" s="2" t="s">
        <v>43</v>
      </c>
      <c r="E26" s="2">
        <v>1</v>
      </c>
      <c r="F26" s="2">
        <v>74</v>
      </c>
      <c r="G26" s="34">
        <f t="shared" si="2"/>
        <v>74</v>
      </c>
      <c r="H26" s="103"/>
    </row>
    <row r="27" spans="1:8" x14ac:dyDescent="0.3">
      <c r="A27" s="100"/>
      <c r="B27" s="97"/>
      <c r="C27" s="13" t="s">
        <v>70</v>
      </c>
      <c r="D27" s="2" t="s">
        <v>43</v>
      </c>
      <c r="E27" s="2">
        <v>2</v>
      </c>
      <c r="F27" s="2">
        <v>105</v>
      </c>
      <c r="G27" s="34">
        <f t="shared" si="2"/>
        <v>210</v>
      </c>
      <c r="H27" s="103"/>
    </row>
    <row r="28" spans="1:8" x14ac:dyDescent="0.3">
      <c r="A28" s="100"/>
      <c r="B28" s="97"/>
      <c r="C28" s="13" t="s">
        <v>34</v>
      </c>
      <c r="D28" s="2" t="s">
        <v>43</v>
      </c>
      <c r="E28" s="2">
        <v>2</v>
      </c>
      <c r="F28" s="2">
        <v>22</v>
      </c>
      <c r="G28" s="34">
        <f t="shared" si="2"/>
        <v>44</v>
      </c>
      <c r="H28" s="103"/>
    </row>
    <row r="29" spans="1:8" x14ac:dyDescent="0.3">
      <c r="A29" s="100"/>
      <c r="B29" s="97"/>
      <c r="C29" s="13" t="s">
        <v>37</v>
      </c>
      <c r="D29" s="2" t="s">
        <v>43</v>
      </c>
      <c r="E29" s="2">
        <v>4</v>
      </c>
      <c r="F29" s="2">
        <v>2</v>
      </c>
      <c r="G29" s="34">
        <f t="shared" si="2"/>
        <v>8</v>
      </c>
      <c r="H29" s="103"/>
    </row>
    <row r="30" spans="1:8" x14ac:dyDescent="0.3">
      <c r="A30" s="100"/>
      <c r="B30" s="97"/>
      <c r="C30" s="13" t="s">
        <v>35</v>
      </c>
      <c r="D30" s="2" t="s">
        <v>43</v>
      </c>
      <c r="E30" s="2">
        <v>8</v>
      </c>
      <c r="F30" s="2">
        <v>0.35</v>
      </c>
      <c r="G30" s="34">
        <f t="shared" si="2"/>
        <v>2.8</v>
      </c>
      <c r="H30" s="103"/>
    </row>
    <row r="31" spans="1:8" ht="15" thickBot="1" x14ac:dyDescent="0.35">
      <c r="A31" s="101"/>
      <c r="B31" s="98"/>
      <c r="C31" s="14" t="s">
        <v>36</v>
      </c>
      <c r="D31" s="11" t="s">
        <v>43</v>
      </c>
      <c r="E31" s="11">
        <v>4</v>
      </c>
      <c r="F31" s="11">
        <v>1</v>
      </c>
      <c r="G31" s="53">
        <f t="shared" si="2"/>
        <v>4</v>
      </c>
      <c r="H31" s="104"/>
    </row>
    <row r="32" spans="1:8" ht="15" thickBot="1" x14ac:dyDescent="0.35">
      <c r="A32" s="81" t="s">
        <v>52</v>
      </c>
      <c r="B32" s="82"/>
      <c r="C32" s="82"/>
      <c r="D32" s="82"/>
      <c r="E32" s="82"/>
      <c r="F32" s="82"/>
      <c r="G32" s="83"/>
      <c r="H32" s="51">
        <f>SUM(H3:H21)</f>
        <v>3363.8</v>
      </c>
    </row>
    <row r="36" ht="26.4" customHeight="1" x14ac:dyDescent="0.3"/>
  </sheetData>
  <mergeCells count="14">
    <mergeCell ref="A1:H1"/>
    <mergeCell ref="A4:A9"/>
    <mergeCell ref="H4:H9"/>
    <mergeCell ref="B21:B31"/>
    <mergeCell ref="B16:B20"/>
    <mergeCell ref="B12:B15"/>
    <mergeCell ref="B4:B9"/>
    <mergeCell ref="A21:A31"/>
    <mergeCell ref="H21:H31"/>
    <mergeCell ref="A32:G32"/>
    <mergeCell ref="A16:A20"/>
    <mergeCell ref="H16:H20"/>
    <mergeCell ref="A12:A15"/>
    <mergeCell ref="H12:H15"/>
  </mergeCells>
  <conditionalFormatting sqref="G21:G31 G4:G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{3EF3AB52-E8EC-46BB-B50C-C8ADBE342736}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F3AB52-E8EC-46BB-B50C-C8ADBE3427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G21:G31 G4:G5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Guillaume Touzé</cp:lastModifiedBy>
  <dcterms:created xsi:type="dcterms:W3CDTF">2017-12-07T15:12:01Z</dcterms:created>
  <dcterms:modified xsi:type="dcterms:W3CDTF">2017-12-13T08:29:34Z</dcterms:modified>
</cp:coreProperties>
</file>