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coc\Desktop\"/>
    </mc:Choice>
  </mc:AlternateContent>
  <bookViews>
    <workbookView xWindow="38280" yWindow="-120" windowWidth="21840" windowHeight="13140" firstSheet="4" activeTab="5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  <sheet name="Quant. Composant" sheetId="9" r:id="rId6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K3" i="2" l="1"/>
  <c r="K23" i="3" l="1"/>
  <c r="K18" i="2"/>
  <c r="G2" i="3" l="1"/>
  <c r="K2" i="3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3" i="3" l="1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10" i="3"/>
  <c r="G8" i="3"/>
  <c r="G7" i="3"/>
  <c r="G6" i="3"/>
  <c r="G5" i="3"/>
  <c r="G4" i="3"/>
  <c r="G3" i="3"/>
  <c r="G29" i="2"/>
  <c r="G28" i="2"/>
  <c r="G27" i="2"/>
  <c r="G26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K29" i="2"/>
  <c r="K30" i="2"/>
  <c r="K29" i="3"/>
  <c r="K30" i="3"/>
  <c r="K31" i="3"/>
  <c r="K32" i="3"/>
  <c r="K33" i="3"/>
  <c r="K34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</calcChain>
</file>

<file path=xl/sharedStrings.xml><?xml version="1.0" encoding="utf-8"?>
<sst xmlns="http://schemas.openxmlformats.org/spreadsheetml/2006/main" count="290" uniqueCount="133">
  <si>
    <t>Composant</t>
  </si>
  <si>
    <t>Description</t>
  </si>
  <si>
    <t>Fournisseur</t>
  </si>
  <si>
    <t>Référence</t>
  </si>
  <si>
    <t>Prix HT</t>
  </si>
  <si>
    <t>Réduction</t>
  </si>
  <si>
    <t>Prix TTC</t>
  </si>
  <si>
    <t>Quantité requise</t>
  </si>
  <si>
    <t>Quantité achetée</t>
  </si>
  <si>
    <t>Quantité déjà à Bron</t>
  </si>
  <si>
    <t>Condensateur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</si>
  <si>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</si>
  <si>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</si>
  <si>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</si>
  <si>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</si>
  <si>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</si>
  <si>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</si>
  <si>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</si>
  <si>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</si>
  <si>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</si>
  <si>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</si>
  <si>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</si>
  <si>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</si>
  <si>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</si>
  <si>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</si>
  <si>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</si>
  <si>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</si>
  <si>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</si>
  <si>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</si>
  <si>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</si>
  <si>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</si>
  <si>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</si>
  <si>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</si>
  <si>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</si>
  <si>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</si>
  <si>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</si>
  <si>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</si>
  <si>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</si>
  <si>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</si>
  <si>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</si>
  <si>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</si>
  <si>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</si>
  <si>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</si>
  <si>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</si>
  <si>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</si>
  <si>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</si>
  <si>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</si>
  <si>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</si>
  <si>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</si>
  <si>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</si>
  <si>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</si>
  <si>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</si>
  <si>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</si>
  <si>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</si>
  <si>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</si>
  <si>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</si>
  <si>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</si>
  <si>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</si>
  <si>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</si>
  <si>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</si>
  <si>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</si>
  <si>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</si>
  <si>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</si>
  <si>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</si>
  <si>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</si>
  <si>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</si>
  <si>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</si>
  <si>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</si>
  <si>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</si>
  <si>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</si>
  <si>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</si>
  <si>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</si>
  <si>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</si>
  <si>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</si>
  <si>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</si>
  <si>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</si>
  <si>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</si>
  <si>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</si>
  <si>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</si>
  <si>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</si>
  <si>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</si>
  <si>
    <t>Resistance</t>
  </si>
  <si>
    <t>1N4004 DO41-10</t>
  </si>
  <si>
    <t>DIODE</t>
  </si>
  <si>
    <t>NPN TRANSISTOR</t>
  </si>
  <si>
    <t>N-CHANNEL MOS FET</t>
  </si>
  <si>
    <t>General purpose bipolar Timer</t>
  </si>
  <si>
    <t>INVERTER Gate</t>
  </si>
  <si>
    <t>1kΩ  R-EU_R0805</t>
  </si>
  <si>
    <t>2.2kΩ  R-EU_R0805</t>
  </si>
  <si>
    <t>10kΩ  R-EU_R0805</t>
  </si>
  <si>
    <r>
      <t>12k</t>
    </r>
    <r>
      <rPr>
        <sz val="11"/>
        <color theme="1"/>
        <rFont val="Calibri"/>
        <family val="2"/>
      </rPr>
      <t>Ω  R-EU_R0805</t>
    </r>
  </si>
  <si>
    <t>18kΩ  R-EU_R0805</t>
  </si>
  <si>
    <t>0.01µF C-EUC0805</t>
  </si>
  <si>
    <t>0.1µF C-EUC0805</t>
  </si>
  <si>
    <t>1µF C-EUC0805</t>
  </si>
  <si>
    <t>2.2µF C-EUC0805</t>
  </si>
  <si>
    <t>2N2369  TO18</t>
  </si>
  <si>
    <t>BSS138  SOT23</t>
  </si>
  <si>
    <t>NE555  DIL-08</t>
  </si>
  <si>
    <t>TC4S584F _ 74AHC1G04DBV SOT23-5</t>
  </si>
  <si>
    <t>Nb de carte:</t>
  </si>
  <si>
    <t>https://fr.rs-online.com/web/p/boitiers-pour-usage-general/9190395/</t>
  </si>
  <si>
    <t>RS-Component</t>
  </si>
  <si>
    <t>Boite de carte arrière: 80x80x43mm</t>
  </si>
  <si>
    <t>919-0395</t>
  </si>
  <si>
    <t>USB Connecteur boîte</t>
  </si>
  <si>
    <t>https://il.farnell.com/amphenol-commercial-products/musbrb55130/sealed-usb-2-0-type-mini-b-rcpt/dp/2708983</t>
  </si>
  <si>
    <t>Carte Av</t>
  </si>
  <si>
    <t>Timer</t>
  </si>
  <si>
    <t>Carte Arr</t>
  </si>
  <si>
    <t>Tdb</t>
  </si>
  <si>
    <t xml:space="preserve">Faisceau </t>
  </si>
  <si>
    <t>Quant possédé</t>
  </si>
  <si>
    <t xml:space="preserve">2 entrées, package 6410-02 </t>
  </si>
  <si>
    <t>Connecteur usb boite</t>
  </si>
  <si>
    <t>Jumper package JP2</t>
  </si>
  <si>
    <t>150µF C-EUC0805</t>
  </si>
  <si>
    <t>diode 1N4004 DO41-10</t>
  </si>
  <si>
    <t>NPN 2N2369  TO18</t>
  </si>
  <si>
    <t>Inv gate TC4S584F _ 74AHC1G04DBV SOT23-5</t>
  </si>
  <si>
    <t xml:space="preserve">Led Rouge </t>
  </si>
  <si>
    <t>Led Bleu</t>
  </si>
  <si>
    <t>10nF C-EUC0805</t>
  </si>
  <si>
    <t>Quant. Totale requise</t>
  </si>
  <si>
    <t>https://fr.farnell.com/panasonic/eeeftv151xap/condensateur-150-f-35v-radial/dp/1868418</t>
  </si>
  <si>
    <t>120Ω  R-EU_R0805</t>
  </si>
  <si>
    <t>https://fr.farnell.com/multicomp/mc01w08055120r/res-couche-epaisse-120r-5-0-1w/dp/9333819</t>
  </si>
  <si>
    <t>0,057 les 10</t>
  </si>
  <si>
    <t>https://fr.farnell.com/multicomp/mc01w08051330r/res-couche-epaisse-330r-1-0-1w/dp/9333037</t>
  </si>
  <si>
    <t>https://fr.farnell.com/multicomp/mc01w080551k/res-couche-epaisse-1k-5-0-1w-0805/dp/9333711</t>
  </si>
  <si>
    <t>https://fr.farnell.com/multicomp/mc01w080512k2/res-couche-epaisse-2-2k-1-0-1w/dp/9332812</t>
  </si>
  <si>
    <t>https://fr.farnell.com/panasonic/erj6rbd4701v/res-couche-epaisse-4-7k-0-5-0/dp/2380397RL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</si>
</sst>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wrapText="1"/>
    </xf>
    <xf numFmtId="0" fontId="9" fillId="0" borderId="12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5" fillId="2" borderId="1" xfId="2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Lien hypertexte" xfId="2" builtinId="8"/>
    <cellStyle name="Monétaire" xfId="1" builtinId="4"/>
    <cellStyle name="Normal" xfId="0" builtinId="0"/>
  </cellStyles>
  <dxfs count="80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K17" totalsRowShown="0" headerRowDxfId="79" dataDxfId="77" headerRowBorderDxfId="78" tableBorderDxfId="76" totalsRowBorderDxfId="75">
  <autoFilter ref="A1:K17"/>
  <tableColumns count="11">
    <tableColumn id="1" name="Composant" dataDxfId="74"/>
    <tableColumn id="2" name="Description" dataDxfId="73"/>
    <tableColumn id="3" name="Fournisseur" dataDxfId="72"/>
    <tableColumn id="11" name="Lien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30" totalsRowShown="0" headerRowDxfId="63" dataDxfId="61" headerRowBorderDxfId="62" tableBorderDxfId="60" totalsRowBorderDxfId="59">
  <autoFilter ref="A1:K30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4" totalsRowShown="0" headerRowDxfId="47" dataDxfId="45" headerRowBorderDxfId="46" tableBorderDxfId="44" totalsRowBorderDxfId="43">
  <autoFilter ref="A1:K34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multicomp/mc01w08055120r/res-couche-epaisse-120r-5-0-1w/dp/9333819" TargetMode="External"/><Relationship Id="rId2" Type="http://schemas.openxmlformats.org/officeDocument/2006/relationships/hyperlink" Target="https://il.farnell.com/amphenol-commercial-products/musbrb55130/sealed-usb-2-0-type-mini-b-rcpt/dp/2708983" TargetMode="External"/><Relationship Id="rId1" Type="http://schemas.openxmlformats.org/officeDocument/2006/relationships/hyperlink" Target="https://fr.farnell.com/bopla/02210000/revetement-plastique-euromas/dp/1217454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l.farnell.com/amphenol-commercial-products/musbrb55130/sealed-usb-2-0-type-mini-b-rcpt/dp/2708983" TargetMode="External"/><Relationship Id="rId2" Type="http://schemas.openxmlformats.org/officeDocument/2006/relationships/hyperlink" Target="https://fr.rs-online.com/web/p/boitiers-pour-usage-general/9190395/" TargetMode="External"/><Relationship Id="rId1" Type="http://schemas.openxmlformats.org/officeDocument/2006/relationships/hyperlink" Target="https://fr.farnell.com/hammond/1554ee2gysl/coffret-pcb-pc-gris/dp/2469989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B3" sqref="B3"/>
    </sheetView>
  </sheetViews>
  <sheetFormatPr baseColWidth="10" defaultRowHeight="14.4" x14ac:dyDescent="0.3"/>
  <cols>
    <col min="1" max="1" width="27.109375" customWidth="1"/>
    <col min="2" max="2" width="17" customWidth="1"/>
    <col min="3" max="4" width="21.109375" customWidth="1"/>
    <col min="5" max="10" width="15.77734375" customWidth="1"/>
  </cols>
  <sheetData>
    <row r="1" spans="1:18" ht="42" x14ac:dyDescent="0.3">
      <c r="A1" s="5" t="s">
        <v>0</v>
      </c>
      <c r="B1" s="6" t="s">
        <v>1</v>
      </c>
      <c r="C1" s="6" t="s">
        <v>2</v>
      </c>
      <c r="D1" s="6" t="s">
        <v>15</v>
      </c>
      <c r="E1" s="6" t="s">
        <v>3</v>
      </c>
      <c r="F1" s="6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7" t="s">
        <v>6</v>
      </c>
      <c r="L1" s="1" t="s">
        <v>101</v>
      </c>
      <c r="M1" s="1">
        <v>3</v>
      </c>
      <c r="N1" s="1"/>
      <c r="O1" s="1"/>
      <c r="P1" s="1"/>
      <c r="Q1" s="1"/>
      <c r="R1" s="1"/>
    </row>
    <row r="2" spans="1:18" x14ac:dyDescent="0.3">
      <c r="A2" s="77" t="s">
        <v>81</v>
      </c>
      <c r="B2" s="2" t="s">
        <v>126</v>
      </c>
      <c r="C2" s="77"/>
      <c r="D2" s="79"/>
      <c r="E2" s="51"/>
      <c r="F2" s="2"/>
      <c r="G2" s="77">
        <f>M1*3</f>
        <v>9</v>
      </c>
      <c r="H2" s="2"/>
      <c r="I2" s="2"/>
      <c r="J2" s="2"/>
      <c r="K2" s="4"/>
      <c r="L2" s="1"/>
      <c r="M2" s="1"/>
      <c r="N2" s="1"/>
      <c r="O2" s="1"/>
      <c r="P2" s="1"/>
      <c r="Q2" s="1"/>
      <c r="R2" s="1"/>
    </row>
    <row r="3" spans="1:18" x14ac:dyDescent="0.3">
      <c r="A3" s="77" t="s">
        <v>81</v>
      </c>
      <c r="B3" s="2" t="s">
        <v>88</v>
      </c>
      <c r="C3" s="77"/>
      <c r="D3" s="77"/>
      <c r="E3" s="2"/>
      <c r="F3" s="2"/>
      <c r="G3" s="77">
        <f>M1*1</f>
        <v>3</v>
      </c>
      <c r="H3" s="2"/>
      <c r="I3" s="2"/>
      <c r="J3" s="2"/>
      <c r="K3" s="4"/>
      <c r="L3" s="1"/>
      <c r="M3" s="1"/>
      <c r="N3" s="1"/>
      <c r="O3" s="1"/>
      <c r="P3" s="1"/>
      <c r="Q3" s="1"/>
      <c r="R3" s="1"/>
    </row>
    <row r="4" spans="1:18" x14ac:dyDescent="0.3">
      <c r="A4" s="77" t="s">
        <v>81</v>
      </c>
      <c r="B4" s="2" t="s">
        <v>89</v>
      </c>
      <c r="C4" s="77"/>
      <c r="D4" s="77"/>
      <c r="E4" s="2"/>
      <c r="F4" s="2"/>
      <c r="G4" s="77">
        <f>M1*1</f>
        <v>3</v>
      </c>
      <c r="H4" s="2"/>
      <c r="I4" s="2"/>
      <c r="J4" s="2"/>
      <c r="K4" s="4"/>
      <c r="L4" s="1"/>
      <c r="M4" s="1"/>
      <c r="N4" s="1"/>
      <c r="O4" s="1"/>
      <c r="P4" s="1"/>
      <c r="Q4" s="1"/>
      <c r="R4" s="1"/>
    </row>
    <row r="5" spans="1:18" x14ac:dyDescent="0.3">
      <c r="A5" s="77" t="s">
        <v>81</v>
      </c>
      <c r="B5" s="2" t="s">
        <v>90</v>
      </c>
      <c r="C5" s="77"/>
      <c r="D5" s="77"/>
      <c r="E5" s="2"/>
      <c r="F5" s="2"/>
      <c r="G5" s="77">
        <f>M1*2</f>
        <v>6</v>
      </c>
      <c r="H5" s="2"/>
      <c r="I5" s="2"/>
      <c r="J5" s="2"/>
      <c r="K5" s="4"/>
      <c r="L5" s="1"/>
      <c r="M5" s="1"/>
      <c r="N5" s="1"/>
      <c r="O5" s="1"/>
      <c r="P5" s="1"/>
      <c r="Q5" s="1"/>
      <c r="R5" s="1"/>
    </row>
    <row r="6" spans="1:18" x14ac:dyDescent="0.3">
      <c r="A6" s="77" t="s">
        <v>81</v>
      </c>
      <c r="B6" s="2" t="s">
        <v>91</v>
      </c>
      <c r="C6" s="77"/>
      <c r="D6" s="77"/>
      <c r="E6" s="2"/>
      <c r="F6" s="2"/>
      <c r="G6" s="77">
        <f>M1*1</f>
        <v>3</v>
      </c>
      <c r="H6" s="2"/>
      <c r="I6" s="2"/>
      <c r="J6" s="2"/>
      <c r="K6" s="4"/>
      <c r="L6" s="1"/>
      <c r="M6" s="1"/>
      <c r="N6" s="1"/>
      <c r="O6" s="1"/>
      <c r="P6" s="1"/>
      <c r="Q6" s="1"/>
      <c r="R6" s="1"/>
    </row>
    <row r="7" spans="1:18" x14ac:dyDescent="0.3">
      <c r="A7" s="77" t="s">
        <v>81</v>
      </c>
      <c r="B7" s="2" t="s">
        <v>92</v>
      </c>
      <c r="C7" s="77"/>
      <c r="D7" s="77"/>
      <c r="E7" s="2"/>
      <c r="F7" s="2"/>
      <c r="G7" s="77">
        <f>M1*1</f>
        <v>3</v>
      </c>
      <c r="H7" s="2"/>
      <c r="I7" s="2"/>
      <c r="J7" s="2"/>
      <c r="K7" s="4"/>
      <c r="L7" s="1"/>
      <c r="M7" s="1"/>
      <c r="N7" s="1"/>
      <c r="O7" s="1"/>
      <c r="P7" s="1"/>
      <c r="Q7" s="1"/>
      <c r="R7" s="1"/>
    </row>
    <row r="8" spans="1:18" x14ac:dyDescent="0.3">
      <c r="A8" s="77" t="s">
        <v>83</v>
      </c>
      <c r="B8" s="2" t="s">
        <v>82</v>
      </c>
      <c r="C8" s="77"/>
      <c r="D8" s="77"/>
      <c r="E8" s="2"/>
      <c r="F8" s="2"/>
      <c r="G8" s="77">
        <f>M1*1</f>
        <v>3</v>
      </c>
      <c r="H8" s="2"/>
      <c r="I8" s="2"/>
      <c r="J8" s="2"/>
      <c r="K8" s="4"/>
      <c r="L8" s="1"/>
      <c r="M8" s="1"/>
      <c r="N8" s="1"/>
      <c r="O8" s="1"/>
      <c r="P8" s="1"/>
      <c r="Q8" s="1"/>
      <c r="R8" s="1"/>
    </row>
    <row r="9" spans="1:18" x14ac:dyDescent="0.3">
      <c r="A9" s="77" t="s">
        <v>10</v>
      </c>
      <c r="B9" s="2" t="s">
        <v>93</v>
      </c>
      <c r="C9" s="77"/>
      <c r="D9" s="77"/>
      <c r="E9" s="2"/>
      <c r="F9" s="2"/>
      <c r="G9" s="77">
        <f>M1*1</f>
        <v>3</v>
      </c>
      <c r="H9" s="2"/>
      <c r="I9" s="2"/>
      <c r="J9" s="2"/>
      <c r="K9" s="4"/>
      <c r="L9" s="1"/>
      <c r="M9" s="1"/>
      <c r="N9" s="1"/>
      <c r="O9" s="1"/>
      <c r="P9" s="1"/>
      <c r="Q9" s="1"/>
      <c r="R9" s="1"/>
    </row>
    <row r="10" spans="1:18" x14ac:dyDescent="0.3">
      <c r="A10" s="77" t="s">
        <v>10</v>
      </c>
      <c r="B10" s="2" t="s">
        <v>94</v>
      </c>
      <c r="C10" s="77"/>
      <c r="D10" s="77"/>
      <c r="E10" s="2"/>
      <c r="F10" s="2"/>
      <c r="G10" s="77">
        <f>M1*1</f>
        <v>3</v>
      </c>
      <c r="H10" s="2"/>
      <c r="I10" s="2"/>
      <c r="J10" s="2"/>
      <c r="K10" s="4"/>
      <c r="L10" s="1"/>
      <c r="M10" s="1"/>
      <c r="N10" s="1"/>
      <c r="O10" s="1"/>
      <c r="P10" s="1"/>
      <c r="Q10" s="1"/>
      <c r="R10" s="1"/>
    </row>
    <row r="11" spans="1:18" x14ac:dyDescent="0.3">
      <c r="A11" s="77" t="s">
        <v>10</v>
      </c>
      <c r="B11" s="2" t="s">
        <v>95</v>
      </c>
      <c r="C11" s="77"/>
      <c r="D11" s="77"/>
      <c r="E11" s="2"/>
      <c r="F11" s="2"/>
      <c r="G11" s="77">
        <f>M1*1</f>
        <v>3</v>
      </c>
      <c r="H11" s="2"/>
      <c r="I11" s="2"/>
      <c r="J11" s="2"/>
      <c r="K11" s="4"/>
      <c r="L11" s="1"/>
      <c r="M11" s="1"/>
      <c r="N11" s="1"/>
      <c r="O11" s="1"/>
      <c r="P11" s="1"/>
      <c r="Q11" s="1"/>
      <c r="R11" s="1"/>
    </row>
    <row r="12" spans="1:18" x14ac:dyDescent="0.3">
      <c r="A12" s="77" t="s">
        <v>10</v>
      </c>
      <c r="B12" s="2" t="s">
        <v>96</v>
      </c>
      <c r="C12" s="77"/>
      <c r="D12" s="77"/>
      <c r="E12" s="2"/>
      <c r="F12" s="2"/>
      <c r="G12" s="77">
        <f>M1*1</f>
        <v>3</v>
      </c>
      <c r="H12" s="2"/>
      <c r="I12" s="2"/>
      <c r="J12" s="2"/>
      <c r="K12" s="4"/>
      <c r="L12" s="1"/>
      <c r="M12" s="1"/>
      <c r="N12" s="1"/>
      <c r="O12" s="1"/>
      <c r="P12" s="1"/>
      <c r="Q12" s="1"/>
      <c r="R12" s="1"/>
    </row>
    <row r="13" spans="1:18" ht="57.6" x14ac:dyDescent="0.3">
      <c r="A13" s="77" t="s">
        <v>10</v>
      </c>
      <c r="B13" s="2" t="s">
        <v>117</v>
      </c>
      <c r="C13" s="77" t="s">
        <v>14</v>
      </c>
      <c r="D13" s="2" t="s">
        <v>125</v>
      </c>
      <c r="E13" s="2"/>
      <c r="F13" s="2"/>
      <c r="G13" s="77">
        <f>M1*1</f>
        <v>3</v>
      </c>
      <c r="H13" s="2"/>
      <c r="I13" s="2"/>
      <c r="J13" s="2"/>
      <c r="K13" s="4"/>
      <c r="L13" s="1"/>
      <c r="M13" s="1"/>
      <c r="N13" s="1"/>
      <c r="O13" s="1"/>
      <c r="P13" s="1"/>
      <c r="Q13" s="1"/>
      <c r="R13" s="1"/>
    </row>
    <row r="14" spans="1:18" x14ac:dyDescent="0.3">
      <c r="A14" s="77" t="s">
        <v>84</v>
      </c>
      <c r="B14" s="2" t="s">
        <v>97</v>
      </c>
      <c r="C14" s="77"/>
      <c r="D14" s="77"/>
      <c r="E14" s="2"/>
      <c r="F14" s="2"/>
      <c r="G14" s="77">
        <f>M1*1</f>
        <v>3</v>
      </c>
      <c r="H14" s="2"/>
      <c r="I14" s="2"/>
      <c r="J14" s="2"/>
      <c r="K14" s="4"/>
      <c r="L14" s="1"/>
      <c r="M14" s="1"/>
      <c r="N14" s="1"/>
      <c r="O14" s="1"/>
      <c r="P14" s="1"/>
      <c r="Q14" s="1"/>
      <c r="R14" s="1"/>
    </row>
    <row r="15" spans="1:18" x14ac:dyDescent="0.3">
      <c r="A15" s="77" t="s">
        <v>85</v>
      </c>
      <c r="B15" s="2" t="s">
        <v>98</v>
      </c>
      <c r="C15" s="77"/>
      <c r="D15" s="77"/>
      <c r="E15" s="2"/>
      <c r="F15" s="2"/>
      <c r="G15" s="77">
        <f>M1*1</f>
        <v>3</v>
      </c>
      <c r="H15" s="2"/>
      <c r="I15" s="2"/>
      <c r="J15" s="2"/>
      <c r="K15" s="4"/>
      <c r="L15" s="1"/>
      <c r="M15" s="1"/>
      <c r="N15" s="1"/>
      <c r="O15" s="1"/>
      <c r="P15" s="1"/>
      <c r="Q15" s="1"/>
      <c r="R15" s="1"/>
    </row>
    <row r="16" spans="1:18" x14ac:dyDescent="0.3">
      <c r="A16" s="77" t="s">
        <v>86</v>
      </c>
      <c r="B16" s="2" t="s">
        <v>99</v>
      </c>
      <c r="C16" s="77"/>
      <c r="D16" s="77"/>
      <c r="E16" s="2"/>
      <c r="F16" s="2"/>
      <c r="G16" s="77">
        <f>M1*1</f>
        <v>3</v>
      </c>
      <c r="H16" s="2"/>
      <c r="I16" s="2"/>
      <c r="J16" s="2"/>
      <c r="K16" s="4"/>
      <c r="L16" s="1"/>
      <c r="M16" s="1"/>
      <c r="N16" s="1"/>
      <c r="O16" s="1"/>
      <c r="P16" s="1"/>
      <c r="Q16" s="1"/>
      <c r="R16" s="1"/>
    </row>
    <row r="17" spans="1:18" ht="43.2" x14ac:dyDescent="0.3">
      <c r="A17" s="78" t="s">
        <v>87</v>
      </c>
      <c r="B17" s="9" t="s">
        <v>100</v>
      </c>
      <c r="C17" s="78"/>
      <c r="D17" s="78"/>
      <c r="E17" s="9"/>
      <c r="F17" s="9"/>
      <c r="G17" s="78">
        <f>M1*2</f>
        <v>6</v>
      </c>
      <c r="H17" s="9"/>
      <c r="I17" s="9"/>
      <c r="J17" s="9"/>
      <c r="K17" s="10"/>
      <c r="L17" s="1"/>
      <c r="M17" s="1"/>
      <c r="N17" s="1"/>
      <c r="O17" s="1"/>
      <c r="P17" s="1"/>
      <c r="Q17" s="1"/>
      <c r="R17" s="1"/>
    </row>
    <row r="18" spans="1:18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1"/>
      <c r="M18" s="1"/>
      <c r="N18" s="1"/>
      <c r="O18" s="1"/>
      <c r="P18" s="1"/>
      <c r="Q18" s="1"/>
      <c r="R18" s="1"/>
    </row>
    <row r="19" spans="1:18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1"/>
      <c r="M19" s="1"/>
      <c r="N19" s="1"/>
      <c r="O19" s="1"/>
      <c r="P19" s="1"/>
      <c r="Q19" s="1"/>
      <c r="R19" s="1"/>
    </row>
    <row r="20" spans="1:18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1"/>
      <c r="M20" s="1"/>
      <c r="N20" s="1"/>
      <c r="O20" s="1"/>
      <c r="P20" s="1"/>
      <c r="Q20" s="1"/>
      <c r="R20" s="1"/>
    </row>
    <row r="21" spans="1:18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1"/>
      <c r="M21" s="1"/>
      <c r="N21" s="1"/>
      <c r="O21" s="1"/>
      <c r="P21" s="1"/>
      <c r="Q21" s="1"/>
      <c r="R21" s="1"/>
    </row>
    <row r="22" spans="1:18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1"/>
      <c r="M22" s="1"/>
      <c r="N22" s="1"/>
      <c r="O22" s="1"/>
      <c r="P22" s="1"/>
      <c r="Q22" s="1"/>
      <c r="R22" s="1"/>
    </row>
    <row r="23" spans="1:18" x14ac:dyDescent="0.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1"/>
      <c r="M23" s="1"/>
      <c r="N23" s="1"/>
      <c r="O23" s="1"/>
      <c r="P23" s="1"/>
      <c r="Q23" s="1"/>
      <c r="R23" s="1"/>
    </row>
    <row r="24" spans="1:18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1"/>
      <c r="M24" s="1"/>
      <c r="N24" s="1"/>
      <c r="O24" s="1"/>
      <c r="P24" s="1"/>
      <c r="Q24" s="1"/>
      <c r="R24" s="1"/>
    </row>
    <row r="25" spans="1:18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1"/>
      <c r="M25" s="1"/>
      <c r="N25" s="1"/>
      <c r="O25" s="1"/>
      <c r="P25" s="1"/>
      <c r="Q25" s="1"/>
      <c r="R25" s="1"/>
    </row>
    <row r="26" spans="1:18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1"/>
      <c r="M26" s="1"/>
      <c r="N26" s="1"/>
      <c r="O26" s="1"/>
      <c r="P26" s="1"/>
      <c r="Q26" s="1"/>
      <c r="R26" s="1"/>
    </row>
    <row r="27" spans="1:18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1"/>
      <c r="M27" s="1"/>
      <c r="N27" s="1"/>
      <c r="O27" s="1"/>
      <c r="P27" s="1"/>
      <c r="Q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zoomScaleNormal="100" workbookViewId="0">
      <selection activeCell="E6" sqref="E6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38.3320312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15</v>
      </c>
      <c r="F1" s="40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80</v>
      </c>
      <c r="N1">
        <v>3</v>
      </c>
    </row>
    <row r="2" spans="1:14" ht="64.2" customHeight="1" x14ac:dyDescent="0.3">
      <c r="A2" s="3" t="s">
        <v>12</v>
      </c>
      <c r="B2" s="2" t="s">
        <v>17</v>
      </c>
      <c r="C2" s="2" t="s">
        <v>14</v>
      </c>
      <c r="D2" s="26">
        <v>1217454</v>
      </c>
      <c r="E2" s="28" t="s">
        <v>16</v>
      </c>
      <c r="F2" s="30">
        <v>19.989999999999998</v>
      </c>
      <c r="G2" s="2">
        <f>1*N1</f>
        <v>3</v>
      </c>
      <c r="H2" s="2">
        <v>0</v>
      </c>
      <c r="I2" s="2"/>
      <c r="J2" s="2"/>
      <c r="K2" s="19">
        <f>Tableau24[[#This Row],[Prix HT]]*1.2*Tableau24[[#This Row],[Quantité achetée]]</f>
        <v>0</v>
      </c>
    </row>
    <row r="3" spans="1:14" ht="10.199999999999999" customHeight="1" x14ac:dyDescent="0.3">
      <c r="A3" s="3"/>
      <c r="B3" s="2"/>
      <c r="C3" s="2" t="s">
        <v>14</v>
      </c>
      <c r="D3" s="45"/>
      <c r="E3" s="28"/>
      <c r="F3" s="47"/>
      <c r="G3" s="3"/>
      <c r="H3" s="2"/>
      <c r="I3" s="2"/>
      <c r="J3" s="2"/>
      <c r="K3" s="19">
        <f>Tableau24[[#This Row],[Prix HT]]*1.2*Tableau24[[#This Row],[Quantité achetée]]</f>
        <v>0</v>
      </c>
    </row>
    <row r="4" spans="1:14" ht="43.2" x14ac:dyDescent="0.3">
      <c r="A4" s="24" t="s">
        <v>11</v>
      </c>
      <c r="B4" s="44" t="s">
        <v>22</v>
      </c>
      <c r="C4" s="2" t="s">
        <v>14</v>
      </c>
      <c r="D4" s="80">
        <v>9333819</v>
      </c>
      <c r="E4" s="82" t="s">
        <v>127</v>
      </c>
      <c r="F4" s="22" t="s">
        <v>128</v>
      </c>
      <c r="G4" s="21">
        <f>1*N1</f>
        <v>3</v>
      </c>
      <c r="H4" s="21"/>
      <c r="I4" s="21"/>
      <c r="J4" s="21"/>
      <c r="K4" s="23" t="e">
        <f>Tableau24[[#This Row],[Prix HT]]*1.2*Tableau24[[#This Row],[Quantité achetée]]</f>
        <v>#VALUE!</v>
      </c>
    </row>
    <row r="5" spans="1:14" ht="28.8" x14ac:dyDescent="0.3">
      <c r="A5" s="3" t="s">
        <v>11</v>
      </c>
      <c r="B5" s="43" t="s">
        <v>23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11</v>
      </c>
      <c r="B6" s="43" t="s">
        <v>24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11</v>
      </c>
      <c r="B7" s="2" t="s">
        <v>58</v>
      </c>
      <c r="C7" s="2"/>
      <c r="D7" s="26"/>
      <c r="E7" s="26"/>
      <c r="F7" s="30"/>
      <c r="G7" s="2">
        <f>2*N1</f>
        <v>6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11</v>
      </c>
      <c r="B8" s="2" t="s">
        <v>59</v>
      </c>
      <c r="C8" s="2"/>
      <c r="D8" s="26"/>
      <c r="E8" s="26"/>
      <c r="F8" s="30"/>
      <c r="G8" s="2">
        <f>6*N1</f>
        <v>18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3" t="s">
        <v>11</v>
      </c>
      <c r="B9" s="2" t="s">
        <v>60</v>
      </c>
      <c r="C9" s="2"/>
      <c r="D9" s="26"/>
      <c r="E9" s="26"/>
      <c r="F9" s="30"/>
      <c r="G9" s="2">
        <f>1*N1</f>
        <v>3</v>
      </c>
      <c r="H9" s="2"/>
      <c r="I9" s="2"/>
      <c r="J9" s="2"/>
      <c r="K9" s="19">
        <f>Tableau24[[#This Row],[Prix HT]]*1.2*Tableau24[[#This Row],[Quantité achetée]]</f>
        <v>0</v>
      </c>
    </row>
    <row r="10" spans="1:14" ht="28.8" x14ac:dyDescent="0.3">
      <c r="A10" s="24" t="s">
        <v>10</v>
      </c>
      <c r="B10" s="21" t="s">
        <v>28</v>
      </c>
      <c r="C10" s="21"/>
      <c r="D10" s="27"/>
      <c r="E10" s="27"/>
      <c r="F10" s="32"/>
      <c r="G10" s="21">
        <f>4*N1</f>
        <v>12</v>
      </c>
      <c r="H10" s="21"/>
      <c r="I10" s="21"/>
      <c r="J10" s="21"/>
      <c r="K10" s="23">
        <f>Tableau24[[#This Row],[Prix HT]]*1.2*Tableau24[[#This Row],[Quantité achetée]]</f>
        <v>0</v>
      </c>
    </row>
    <row r="11" spans="1:14" ht="28.8" x14ac:dyDescent="0.3">
      <c r="A11" s="3" t="s">
        <v>10</v>
      </c>
      <c r="B11" s="2" t="s">
        <v>29</v>
      </c>
      <c r="C11" s="2"/>
      <c r="D11" s="26"/>
      <c r="E11" s="26"/>
      <c r="F11" s="30"/>
      <c r="G11" s="2">
        <f>2*N1</f>
        <v>6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10</v>
      </c>
      <c r="B12" s="2" t="s">
        <v>61</v>
      </c>
      <c r="C12" s="2"/>
      <c r="D12" s="26"/>
      <c r="E12" s="26"/>
      <c r="F12" s="30"/>
      <c r="G12" s="2">
        <f>1*N1</f>
        <v>3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10</v>
      </c>
      <c r="B13" s="2" t="s">
        <v>32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10</v>
      </c>
      <c r="B14" s="2" t="s">
        <v>33</v>
      </c>
      <c r="C14" s="2"/>
      <c r="D14" s="26"/>
      <c r="E14" s="26"/>
      <c r="F14" s="30"/>
      <c r="G14" s="2">
        <f>2*N1</f>
        <v>6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28.8" x14ac:dyDescent="0.3">
      <c r="A15" s="3" t="s">
        <v>10</v>
      </c>
      <c r="B15" s="2" t="s">
        <v>62</v>
      </c>
      <c r="C15" s="2"/>
      <c r="D15" s="26"/>
      <c r="E15" s="26"/>
      <c r="F15" s="30"/>
      <c r="G15" s="2">
        <f>1*N1</f>
        <v>3</v>
      </c>
      <c r="H15" s="2"/>
      <c r="I15" s="2"/>
      <c r="J15" s="2"/>
      <c r="K15" s="19">
        <f>Tableau24[[#This Row],[Prix HT]]*1.2*Tableau24[[#This Row],[Quantité achetée]]</f>
        <v>0</v>
      </c>
    </row>
    <row r="16" spans="1:14" ht="43.2" x14ac:dyDescent="0.3">
      <c r="A16" s="24" t="s">
        <v>63</v>
      </c>
      <c r="B16" s="21" t="s">
        <v>64</v>
      </c>
      <c r="C16" s="21"/>
      <c r="D16" s="27"/>
      <c r="E16" s="27"/>
      <c r="F16" s="32"/>
      <c r="G16" s="21">
        <f>3*N1</f>
        <v>9</v>
      </c>
      <c r="H16" s="21"/>
      <c r="I16" s="21"/>
      <c r="J16" s="21"/>
      <c r="K16" s="23">
        <f>Tableau24[[#This Row],[Prix HT]]*1.2*Tableau24[[#This Row],[Quantité achetée]]</f>
        <v>0</v>
      </c>
    </row>
    <row r="17" spans="1:11" ht="43.2" x14ac:dyDescent="0.3">
      <c r="A17" s="3" t="s">
        <v>63</v>
      </c>
      <c r="B17" s="2" t="s">
        <v>65</v>
      </c>
      <c r="C17" s="2"/>
      <c r="D17" s="26"/>
      <c r="E17" s="26"/>
      <c r="F17" s="30"/>
      <c r="G17" s="2">
        <f>1*N1</f>
        <v>3</v>
      </c>
      <c r="H17" s="2"/>
      <c r="I17" s="2"/>
      <c r="J17" s="2"/>
      <c r="K17" s="19">
        <f>Tableau24[[#This Row],[Prix HT]]*1.2*Tableau24[[#This Row],[Quantité achetée]]</f>
        <v>0</v>
      </c>
    </row>
    <row r="18" spans="1:11" ht="43.2" x14ac:dyDescent="0.3">
      <c r="A18" s="3" t="s">
        <v>106</v>
      </c>
      <c r="B18" s="2"/>
      <c r="C18" s="2" t="s">
        <v>14</v>
      </c>
      <c r="D18" s="45"/>
      <c r="E18" s="12" t="s">
        <v>107</v>
      </c>
      <c r="F18" s="47"/>
      <c r="G18" s="3">
        <v>1</v>
      </c>
      <c r="H18" s="2"/>
      <c r="I18" s="2">
        <v>1</v>
      </c>
      <c r="J18" s="2"/>
      <c r="K18" s="19">
        <f>Tableau24[[#This Row],[Prix HT]]*1.2*Tableau24[[#This Row],[Quantité achetée]]</f>
        <v>0</v>
      </c>
    </row>
    <row r="19" spans="1:11" ht="43.2" x14ac:dyDescent="0.3">
      <c r="A19" s="24" t="s">
        <v>66</v>
      </c>
      <c r="B19" s="21" t="s">
        <v>67</v>
      </c>
      <c r="C19" s="21"/>
      <c r="D19" s="27"/>
      <c r="E19" s="27"/>
      <c r="F19" s="32"/>
      <c r="G19" s="21">
        <f>4*N1</f>
        <v>12</v>
      </c>
      <c r="H19" s="21"/>
      <c r="I19" s="21"/>
      <c r="J19" s="21"/>
      <c r="K19" s="23">
        <f>Tableau24[[#This Row],[Prix HT]]*1.2*Tableau24[[#This Row],[Quantité achetée]]</f>
        <v>0</v>
      </c>
    </row>
    <row r="20" spans="1:11" x14ac:dyDescent="0.3">
      <c r="A20" s="3" t="s">
        <v>68</v>
      </c>
      <c r="B20" s="2" t="s">
        <v>47</v>
      </c>
      <c r="C20" s="2"/>
      <c r="D20" s="26"/>
      <c r="E20" s="26"/>
      <c r="F20" s="30"/>
      <c r="G20" s="2">
        <f>2*N1</f>
        <v>6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72" x14ac:dyDescent="0.3">
      <c r="A21" s="3" t="s">
        <v>69</v>
      </c>
      <c r="B21" s="2" t="s">
        <v>70</v>
      </c>
      <c r="C21" s="2"/>
      <c r="D21" s="26"/>
      <c r="E21" s="26"/>
      <c r="F21" s="30"/>
      <c r="G21" s="2">
        <f>1*N1</f>
        <v>3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57.6" x14ac:dyDescent="0.3">
      <c r="A22" s="3" t="s">
        <v>71</v>
      </c>
      <c r="B22" s="2" t="s">
        <v>72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48</v>
      </c>
      <c r="B23" s="2" t="s">
        <v>73</v>
      </c>
      <c r="C23" s="2"/>
      <c r="D23" s="26"/>
      <c r="E23" s="26"/>
      <c r="F23" s="30"/>
      <c r="G23" s="2">
        <f>2*N1</f>
        <v>6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28.8" x14ac:dyDescent="0.3">
      <c r="A24" s="3" t="s">
        <v>48</v>
      </c>
      <c r="B24" s="2" t="s">
        <v>74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28.8" x14ac:dyDescent="0.3">
      <c r="A25" s="3" t="s">
        <v>48</v>
      </c>
      <c r="B25" s="2" t="s">
        <v>75</v>
      </c>
      <c r="C25" s="2"/>
      <c r="D25" s="26"/>
      <c r="E25" s="26"/>
      <c r="F25" s="30"/>
      <c r="G25" s="2">
        <f>1*N1</f>
        <v>3</v>
      </c>
      <c r="H25" s="2"/>
      <c r="I25" s="2"/>
      <c r="J25" s="2"/>
      <c r="K25" s="19">
        <f>Tableau24[[#This Row],[Prix HT]]*1.2*Tableau24[[#This Row],[Quantité achetée]]</f>
        <v>0</v>
      </c>
    </row>
    <row r="26" spans="1:11" ht="57.6" x14ac:dyDescent="0.3">
      <c r="A26" s="3" t="s">
        <v>51</v>
      </c>
      <c r="B26" s="2" t="s">
        <v>76</v>
      </c>
      <c r="C26" s="2"/>
      <c r="D26" s="26"/>
      <c r="E26" s="26"/>
      <c r="F26" s="30"/>
      <c r="G26" s="2">
        <f>1*N1</f>
        <v>3</v>
      </c>
      <c r="H26" s="2"/>
      <c r="I26" s="2"/>
      <c r="J26" s="2"/>
      <c r="K26" s="19">
        <f>Tableau24[[#This Row],[Prix HT]]*1.2*Tableau24[[#This Row],[Quantité achetée]]</f>
        <v>0</v>
      </c>
    </row>
    <row r="27" spans="1:11" ht="57.6" x14ac:dyDescent="0.3">
      <c r="A27" s="24" t="s">
        <v>77</v>
      </c>
      <c r="B27" s="21" t="s">
        <v>54</v>
      </c>
      <c r="C27" s="21"/>
      <c r="D27" s="27"/>
      <c r="E27" s="27"/>
      <c r="F27" s="32"/>
      <c r="G27" s="21">
        <f>1*N1</f>
        <v>3</v>
      </c>
      <c r="H27" s="21"/>
      <c r="I27" s="21"/>
      <c r="J27" s="21"/>
      <c r="K27" s="23">
        <f>Tableau24[[#This Row],[Prix HT]]*1.2*Tableau24[[#This Row],[Quantité achetée]]</f>
        <v>0</v>
      </c>
    </row>
    <row r="28" spans="1:11" ht="57.6" x14ac:dyDescent="0.3">
      <c r="A28" s="3" t="s">
        <v>77</v>
      </c>
      <c r="B28" s="9" t="s">
        <v>55</v>
      </c>
      <c r="C28" s="9"/>
      <c r="D28" s="29"/>
      <c r="E28" s="29"/>
      <c r="F28" s="41"/>
      <c r="G28" s="9">
        <f>1*N1</f>
        <v>3</v>
      </c>
      <c r="H28" s="9"/>
      <c r="I28" s="9"/>
      <c r="J28" s="9"/>
      <c r="K28" s="20">
        <f>Tableau24[[#This Row],[Prix HT]]*1.2*Tableau24[[#This Row],[Quantité achetée]]</f>
        <v>0</v>
      </c>
    </row>
    <row r="29" spans="1:11" x14ac:dyDescent="0.3">
      <c r="A29" s="3" t="s">
        <v>78</v>
      </c>
      <c r="B29" s="2" t="s">
        <v>79</v>
      </c>
      <c r="C29" s="2"/>
      <c r="D29" s="45"/>
      <c r="E29" s="46"/>
      <c r="F29" s="47"/>
      <c r="G29" s="3">
        <f>1*N1</f>
        <v>3</v>
      </c>
      <c r="H29" s="2">
        <v>5</v>
      </c>
      <c r="I29" s="2"/>
      <c r="J29" s="2"/>
      <c r="K29" s="19">
        <f>Tableau24[[#This Row],[Prix HT]]*1.2*Tableau24[[#This Row],[Quantité achetée]]</f>
        <v>0</v>
      </c>
    </row>
    <row r="30" spans="1:11" x14ac:dyDescent="0.3">
      <c r="A30" s="8"/>
      <c r="B30" s="9"/>
      <c r="C30" s="9"/>
      <c r="D30" s="48"/>
      <c r="E30" s="49"/>
      <c r="F30" s="50"/>
      <c r="G30" s="8"/>
      <c r="H30" s="9"/>
      <c r="I30" s="9"/>
      <c r="J30" s="9"/>
      <c r="K30" s="20">
        <f>Tableau24[[#This Row],[Prix HT]]*1.2*Tableau24[[#This Row],[Quantité achetée]]</f>
        <v>0</v>
      </c>
    </row>
  </sheetData>
  <hyperlinks>
    <hyperlink ref="E2" r:id="rId1"/>
    <hyperlink ref="E18" r:id="rId2"/>
    <hyperlink ref="E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2" zoomScaleNormal="100" workbookViewId="0">
      <selection activeCell="D6" sqref="D6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80</v>
      </c>
      <c r="N1">
        <v>3</v>
      </c>
    </row>
    <row r="2" spans="1:14" ht="43.2" x14ac:dyDescent="0.3">
      <c r="A2" s="3" t="s">
        <v>12</v>
      </c>
      <c r="B2" s="2" t="s">
        <v>104</v>
      </c>
      <c r="C2" s="26" t="s">
        <v>103</v>
      </c>
      <c r="D2" s="26" t="s">
        <v>105</v>
      </c>
      <c r="E2" s="12" t="s">
        <v>102</v>
      </c>
      <c r="F2" s="54">
        <v>4.45</v>
      </c>
      <c r="G2" s="2">
        <f>1*N1</f>
        <v>3</v>
      </c>
      <c r="H2" s="53">
        <v>0</v>
      </c>
      <c r="I2" s="53"/>
      <c r="J2" s="53"/>
      <c r="K2" s="55">
        <f>Tableau245[[#This Row],[Prix HT]]*1.2*Tableau245[[#This Row],[Quantité achetée]]</f>
        <v>0</v>
      </c>
    </row>
    <row r="3" spans="1:14" ht="46.2" customHeight="1" x14ac:dyDescent="0.3">
      <c r="A3" s="3" t="s">
        <v>12</v>
      </c>
      <c r="B3" s="2" t="s">
        <v>18</v>
      </c>
      <c r="C3" s="13" t="s">
        <v>14</v>
      </c>
      <c r="D3" s="2">
        <v>2469989</v>
      </c>
      <c r="E3" s="12" t="s">
        <v>19</v>
      </c>
      <c r="F3" s="15">
        <v>11.04</v>
      </c>
      <c r="G3" s="2">
        <f>1*N1</f>
        <v>3</v>
      </c>
      <c r="H3" s="2">
        <v>0</v>
      </c>
      <c r="I3" s="2"/>
      <c r="J3" s="2"/>
      <c r="K3" s="19">
        <f>Tableau245[[#This Row],[Prix HT]]*1.2*Tableau245[[#This Row],[Quantité achetée]]</f>
        <v>0</v>
      </c>
    </row>
    <row r="4" spans="1:14" ht="28.8" x14ac:dyDescent="0.3">
      <c r="A4" s="24" t="s">
        <v>11</v>
      </c>
      <c r="B4" s="21" t="s">
        <v>22</v>
      </c>
      <c r="C4" s="21"/>
      <c r="D4" s="21"/>
      <c r="E4" s="21"/>
      <c r="F4" s="22"/>
      <c r="G4" s="21">
        <f>1*N1</f>
        <v>3</v>
      </c>
      <c r="H4" s="21"/>
      <c r="I4" s="21"/>
      <c r="J4" s="21"/>
      <c r="K4" s="23">
        <f>Tableau245[[#This Row],[Prix HT]]*1.2*Tableau245[[#This Row],[Quantité achetée]]</f>
        <v>0</v>
      </c>
    </row>
    <row r="5" spans="1:14" ht="28.8" x14ac:dyDescent="0.3">
      <c r="A5" s="3" t="s">
        <v>11</v>
      </c>
      <c r="B5" s="2" t="s">
        <v>23</v>
      </c>
      <c r="C5" s="2"/>
      <c r="D5" s="2"/>
      <c r="E5" s="2"/>
      <c r="F5" s="15"/>
      <c r="G5" s="2">
        <f>4*N1</f>
        <v>12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11</v>
      </c>
      <c r="B6" s="2" t="s">
        <v>24</v>
      </c>
      <c r="C6" s="2"/>
      <c r="D6" s="2"/>
      <c r="E6" s="2"/>
      <c r="F6" s="15"/>
      <c r="G6" s="2">
        <f>2*N1</f>
        <v>6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11</v>
      </c>
      <c r="B7" s="2" t="s">
        <v>25</v>
      </c>
      <c r="C7" s="2"/>
      <c r="D7" s="2"/>
      <c r="E7" s="2"/>
      <c r="F7" s="15"/>
      <c r="G7" s="2">
        <f>1*N1</f>
        <v>3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11</v>
      </c>
      <c r="B8" s="2" t="s">
        <v>26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11</v>
      </c>
      <c r="B9" s="2" t="s">
        <v>21</v>
      </c>
      <c r="C9" s="2"/>
      <c r="D9" s="2"/>
      <c r="E9" s="2"/>
      <c r="F9" s="15"/>
      <c r="G9" s="2">
        <f>16*N1</f>
        <v>48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11</v>
      </c>
      <c r="B10" s="2" t="s">
        <v>27</v>
      </c>
      <c r="C10" s="2"/>
      <c r="D10" s="2"/>
      <c r="E10" s="2"/>
      <c r="F10" s="15"/>
      <c r="G10" s="2">
        <f>2*N1</f>
        <v>6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3" t="s">
        <v>11</v>
      </c>
      <c r="B11" s="2" t="s">
        <v>20</v>
      </c>
      <c r="C11" s="2"/>
      <c r="D11" s="2"/>
      <c r="E11" s="2"/>
      <c r="F11" s="15"/>
      <c r="G11" s="2">
        <f>1*N1</f>
        <v>3</v>
      </c>
      <c r="H11" s="2"/>
      <c r="I11" s="2"/>
      <c r="J11" s="2"/>
      <c r="K11" s="19">
        <f>Tableau245[[#This Row],[Prix HT]]*1.2*Tableau245[[#This Row],[Quantité achetée]]</f>
        <v>0</v>
      </c>
    </row>
    <row r="12" spans="1:14" ht="28.8" x14ac:dyDescent="0.3">
      <c r="A12" s="24" t="s">
        <v>10</v>
      </c>
      <c r="B12" s="21" t="s">
        <v>28</v>
      </c>
      <c r="C12" s="21"/>
      <c r="D12" s="21"/>
      <c r="E12" s="21"/>
      <c r="F12" s="22"/>
      <c r="G12" s="21">
        <f>4*N1</f>
        <v>12</v>
      </c>
      <c r="H12" s="21"/>
      <c r="I12" s="21"/>
      <c r="J12" s="21"/>
      <c r="K12" s="23">
        <f>Tableau245[[#This Row],[Prix HT]]*1.2*Tableau245[[#This Row],[Quantité achetée]]</f>
        <v>0</v>
      </c>
    </row>
    <row r="13" spans="1:14" ht="28.8" x14ac:dyDescent="0.3">
      <c r="A13" s="3" t="s">
        <v>10</v>
      </c>
      <c r="B13" s="2" t="s">
        <v>29</v>
      </c>
      <c r="C13" s="2"/>
      <c r="D13" s="2"/>
      <c r="E13" s="2"/>
      <c r="F13" s="15"/>
      <c r="G13" s="2">
        <f>2*N1</f>
        <v>6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10</v>
      </c>
      <c r="B14" s="2" t="s">
        <v>30</v>
      </c>
      <c r="C14" s="2"/>
      <c r="D14" s="2"/>
      <c r="E14" s="2"/>
      <c r="F14" s="15"/>
      <c r="G14" s="2">
        <f>1*N1</f>
        <v>3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10</v>
      </c>
      <c r="B15" s="2" t="s">
        <v>31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10</v>
      </c>
      <c r="B16" s="2" t="s">
        <v>32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10</v>
      </c>
      <c r="B17" s="2" t="s">
        <v>33</v>
      </c>
      <c r="C17" s="2"/>
      <c r="D17" s="2"/>
      <c r="E17" s="2"/>
      <c r="F17" s="15"/>
      <c r="G17" s="2">
        <f>2*N1</f>
        <v>6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3" t="s">
        <v>10</v>
      </c>
      <c r="B18" s="2" t="s">
        <v>34</v>
      </c>
      <c r="C18" s="2"/>
      <c r="D18" s="2"/>
      <c r="E18" s="2"/>
      <c r="F18" s="15"/>
      <c r="G18" s="2">
        <f>1*N1</f>
        <v>3</v>
      </c>
      <c r="H18" s="2"/>
      <c r="I18" s="2"/>
      <c r="J18" s="2"/>
      <c r="K18" s="19">
        <f>Tableau245[[#This Row],[Prix HT]]*1.2*Tableau245[[#This Row],[Quantité achetée]]</f>
        <v>0</v>
      </c>
    </row>
    <row r="19" spans="1:11" ht="28.8" x14ac:dyDescent="0.3">
      <c r="A19" s="24" t="s">
        <v>35</v>
      </c>
      <c r="B19" s="21" t="s">
        <v>114</v>
      </c>
      <c r="C19" s="21" t="s">
        <v>36</v>
      </c>
      <c r="D19" s="21"/>
      <c r="E19" s="21"/>
      <c r="F19" s="22"/>
      <c r="G19" s="21">
        <f>2*N1</f>
        <v>6</v>
      </c>
      <c r="H19" s="21"/>
      <c r="I19" s="21"/>
      <c r="J19" s="21"/>
      <c r="K19" s="23">
        <f>Tableau245[[#This Row],[Prix HT]]*1.2*Tableau245[[#This Row],[Quantité achetée]]</f>
        <v>0</v>
      </c>
    </row>
    <row r="20" spans="1:11" ht="28.8" x14ac:dyDescent="0.3">
      <c r="A20" s="25" t="s">
        <v>35</v>
      </c>
      <c r="B20" s="2" t="s">
        <v>37</v>
      </c>
      <c r="C20" s="2" t="s">
        <v>36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35</v>
      </c>
      <c r="B21" s="2" t="s">
        <v>38</v>
      </c>
      <c r="C21" s="2" t="s">
        <v>36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ht="28.8" x14ac:dyDescent="0.3">
      <c r="A22" s="25" t="s">
        <v>35</v>
      </c>
      <c r="B22" s="2" t="s">
        <v>39</v>
      </c>
      <c r="C22" s="2" t="s">
        <v>36</v>
      </c>
      <c r="D22" s="2"/>
      <c r="E22" s="2"/>
      <c r="F22" s="15"/>
      <c r="G22" s="2">
        <f>1*N1</f>
        <v>3</v>
      </c>
      <c r="H22" s="2"/>
      <c r="I22" s="2"/>
      <c r="J22" s="2"/>
      <c r="K22" s="19">
        <f>Tableau245[[#This Row],[Prix HT]]*1.2*Tableau245[[#This Row],[Quantité achetée]]</f>
        <v>0</v>
      </c>
    </row>
    <row r="23" spans="1:11" ht="57.6" x14ac:dyDescent="0.3">
      <c r="A23" s="3" t="s">
        <v>106</v>
      </c>
      <c r="B23" s="2"/>
      <c r="C23" s="2" t="s">
        <v>14</v>
      </c>
      <c r="D23" s="45"/>
      <c r="E23" s="56" t="s">
        <v>107</v>
      </c>
      <c r="F23" s="47"/>
      <c r="G23" s="3">
        <v>1</v>
      </c>
      <c r="H23" s="2"/>
      <c r="I23" s="2">
        <v>1</v>
      </c>
      <c r="J23" s="2"/>
      <c r="K23" s="19">
        <f>Tableau24[[#This Row],[Prix HT]]*1.2*Tableau24[[#This Row],[Quantité achetée]]</f>
        <v>0</v>
      </c>
    </row>
    <row r="24" spans="1:11" s="34" customFormat="1" ht="28.8" x14ac:dyDescent="0.3">
      <c r="A24" s="24" t="s">
        <v>40</v>
      </c>
      <c r="B24" s="27" t="s">
        <v>41</v>
      </c>
      <c r="C24" s="27"/>
      <c r="D24" s="27"/>
      <c r="E24" s="27"/>
      <c r="F24" s="32"/>
      <c r="G24" s="27">
        <f>9*N1</f>
        <v>27</v>
      </c>
      <c r="H24" s="27"/>
      <c r="I24" s="27"/>
      <c r="J24" s="27"/>
      <c r="K24" s="33">
        <f>Tableau245[[#This Row],[Prix HT]]*1.2*Tableau245[[#This Row],[Quantité achetée]]</f>
        <v>0</v>
      </c>
    </row>
    <row r="25" spans="1:11" ht="57.6" x14ac:dyDescent="0.3">
      <c r="A25" s="3" t="s">
        <v>42</v>
      </c>
      <c r="B25" s="2" t="s">
        <v>43</v>
      </c>
      <c r="C25" s="2"/>
      <c r="D25" s="2"/>
      <c r="E25" s="2"/>
      <c r="F25" s="15"/>
      <c r="G25" s="2">
        <f>1*N1</f>
        <v>3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72" x14ac:dyDescent="0.3">
      <c r="A26" s="3" t="s">
        <v>44</v>
      </c>
      <c r="B26" s="2" t="s">
        <v>45</v>
      </c>
      <c r="C26" s="35"/>
      <c r="D26" s="2"/>
      <c r="E26" s="2"/>
      <c r="F26" s="15"/>
      <c r="G26" s="2">
        <f>1*N1</f>
        <v>3</v>
      </c>
      <c r="H26" s="2"/>
      <c r="I26" s="2"/>
      <c r="J26" s="2"/>
      <c r="K26" s="19">
        <f>Tableau245[[#This Row],[Prix HT]]*1.2*Tableau245[[#This Row],[Quantité achetée]]</f>
        <v>0</v>
      </c>
    </row>
    <row r="27" spans="1:11" x14ac:dyDescent="0.3">
      <c r="A27" s="3" t="s">
        <v>46</v>
      </c>
      <c r="B27" s="2" t="s">
        <v>47</v>
      </c>
      <c r="C27" s="2"/>
      <c r="D27" s="2"/>
      <c r="E27" s="2"/>
      <c r="F27" s="15"/>
      <c r="G27" s="2">
        <f>2*N1</f>
        <v>6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28.8" x14ac:dyDescent="0.3">
      <c r="A28" s="3" t="s">
        <v>48</v>
      </c>
      <c r="B28" s="9" t="s">
        <v>49</v>
      </c>
      <c r="C28" s="9"/>
      <c r="D28" s="9"/>
      <c r="E28" s="9"/>
      <c r="F28" s="16"/>
      <c r="G28" s="9">
        <f>3*N1</f>
        <v>9</v>
      </c>
      <c r="H28" s="9"/>
      <c r="I28" s="9"/>
      <c r="J28" s="9"/>
      <c r="K28" s="20">
        <f>Tableau245[[#This Row],[Prix HT]]*1.2*Tableau245[[#This Row],[Quantité achetée]]</f>
        <v>0</v>
      </c>
    </row>
    <row r="29" spans="1:11" ht="28.8" x14ac:dyDescent="0.3">
      <c r="A29" s="3" t="s">
        <v>48</v>
      </c>
      <c r="B29" s="9" t="s">
        <v>50</v>
      </c>
      <c r="C29" s="2"/>
      <c r="D29" s="2"/>
      <c r="E29" s="2"/>
      <c r="F29" s="15"/>
      <c r="G29" s="2">
        <f>1*N1</f>
        <v>3</v>
      </c>
      <c r="H29" s="2"/>
      <c r="I29" s="2"/>
      <c r="J29" s="2"/>
      <c r="K29" s="19">
        <f>Tableau245[[#This Row],[Prix HT]]*1.2*Tableau245[[#This Row],[Quantité achetée]]</f>
        <v>0</v>
      </c>
    </row>
    <row r="30" spans="1:11" ht="43.2" x14ac:dyDescent="0.3">
      <c r="A30" s="3" t="s">
        <v>51</v>
      </c>
      <c r="B30" s="2" t="s">
        <v>52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ht="57.6" x14ac:dyDescent="0.3">
      <c r="A31" s="36" t="s">
        <v>53</v>
      </c>
      <c r="B31" s="37" t="s">
        <v>54</v>
      </c>
      <c r="C31" s="37"/>
      <c r="D31" s="37"/>
      <c r="E31" s="37"/>
      <c r="F31" s="38"/>
      <c r="G31" s="37">
        <f>1*N1</f>
        <v>3</v>
      </c>
      <c r="H31" s="37"/>
      <c r="I31" s="37"/>
      <c r="J31" s="37"/>
      <c r="K31" s="39">
        <f>Tableau245[[#This Row],[Prix HT]]*1.2*Tableau245[[#This Row],[Quantité achetée]]</f>
        <v>0</v>
      </c>
    </row>
    <row r="32" spans="1:11" ht="57.6" x14ac:dyDescent="0.3">
      <c r="A32" s="3" t="s">
        <v>53</v>
      </c>
      <c r="B32" s="2" t="s">
        <v>55</v>
      </c>
      <c r="C32" s="2"/>
      <c r="D32" s="2"/>
      <c r="E32" s="2"/>
      <c r="F32" s="15"/>
      <c r="G32" s="2">
        <f>1*N1</f>
        <v>3</v>
      </c>
      <c r="H32" s="2"/>
      <c r="I32" s="2"/>
      <c r="J32" s="2"/>
      <c r="K32" s="19">
        <f>Tableau245[[#This Row],[Prix HT]]*1.2*Tableau245[[#This Row],[Quantité achetée]]</f>
        <v>0</v>
      </c>
    </row>
    <row r="33" spans="1:11" x14ac:dyDescent="0.3">
      <c r="A33" s="36" t="s">
        <v>56</v>
      </c>
      <c r="B33" s="37" t="s">
        <v>57</v>
      </c>
      <c r="C33" s="37"/>
      <c r="D33" s="37"/>
      <c r="E33" s="37"/>
      <c r="F33" s="38"/>
      <c r="G33" s="37">
        <f>1*N1</f>
        <v>3</v>
      </c>
      <c r="H33" s="37">
        <v>5</v>
      </c>
      <c r="I33" s="37"/>
      <c r="J33" s="37"/>
      <c r="K33" s="39">
        <f>Tableau245[[#This Row],[Prix HT]]*1.2*Tableau245[[#This Row],[Quantité achetée]]</f>
        <v>0</v>
      </c>
    </row>
    <row r="34" spans="1:11" x14ac:dyDescent="0.3">
      <c r="A34" s="8"/>
      <c r="B34" s="9"/>
      <c r="C34" s="9"/>
      <c r="D34" s="9"/>
      <c r="E34" s="9"/>
      <c r="F34" s="16"/>
      <c r="G34" s="9"/>
      <c r="H34" s="9"/>
      <c r="I34" s="9"/>
      <c r="J34" s="9"/>
      <c r="K34" s="20">
        <f>Tableau245[[#This Row],[Prix HT]]*1.2*Tableau245[[#This Row],[Quantité achetée]]</f>
        <v>0</v>
      </c>
    </row>
  </sheetData>
  <hyperlinks>
    <hyperlink ref="E3" r:id="rId1"/>
    <hyperlink ref="E2" r:id="rId2"/>
    <hyperlink ref="E23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" sqref="A4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 t="s">
        <v>121</v>
      </c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 t="s">
        <v>122</v>
      </c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G7" sqref="G7"/>
    </sheetView>
  </sheetViews>
  <sheetFormatPr baseColWidth="10" defaultRowHeight="14.4" x14ac:dyDescent="0.3"/>
  <cols>
    <col min="1" max="1" width="14.88671875" customWidth="1"/>
    <col min="2" max="2" width="7.21875" customWidth="1"/>
    <col min="3" max="3" width="10" customWidth="1"/>
    <col min="4" max="4" width="10.5546875" customWidth="1"/>
    <col min="5" max="6" width="11" customWidth="1"/>
    <col min="7" max="7" width="14" customWidth="1"/>
    <col min="8" max="8" width="10.6640625" style="86" customWidth="1"/>
    <col min="9" max="9" width="16.88671875" customWidth="1"/>
    <col min="10" max="10" width="24.6640625" customWidth="1"/>
    <col min="12" max="12" width="19.109375" customWidth="1"/>
  </cols>
  <sheetData>
    <row r="1" spans="1:13" ht="18.600000000000001" thickBot="1" x14ac:dyDescent="0.35">
      <c r="A1" s="64" t="s">
        <v>0</v>
      </c>
      <c r="B1" s="64" t="s">
        <v>109</v>
      </c>
      <c r="C1" s="64" t="s">
        <v>108</v>
      </c>
      <c r="D1" s="64" t="s">
        <v>110</v>
      </c>
      <c r="E1" s="64" t="s">
        <v>111</v>
      </c>
      <c r="F1" s="64" t="s">
        <v>112</v>
      </c>
      <c r="G1" s="81" t="s">
        <v>2</v>
      </c>
      <c r="H1" s="84" t="s">
        <v>15</v>
      </c>
      <c r="I1" s="64" t="s">
        <v>113</v>
      </c>
      <c r="J1" s="57" t="s">
        <v>124</v>
      </c>
    </row>
    <row r="2" spans="1:13" ht="144" x14ac:dyDescent="0.3">
      <c r="A2" s="65" t="s">
        <v>22</v>
      </c>
      <c r="B2" s="71">
        <v>9</v>
      </c>
      <c r="C2" s="71">
        <v>3</v>
      </c>
      <c r="D2" s="71">
        <v>3</v>
      </c>
      <c r="E2" s="71"/>
      <c r="F2" s="71"/>
      <c r="G2" s="71" t="s">
        <v>14</v>
      </c>
      <c r="H2" s="83" t="s">
        <v>127</v>
      </c>
      <c r="I2" s="71">
        <v>0</v>
      </c>
      <c r="J2" s="75">
        <f>SUM(B2:H2)-I2</f>
        <v>15</v>
      </c>
      <c r="K2" s="59"/>
      <c r="L2" s="62"/>
      <c r="M2" s="63"/>
    </row>
    <row r="3" spans="1:13" ht="144" x14ac:dyDescent="0.3">
      <c r="A3" s="65" t="s">
        <v>23</v>
      </c>
      <c r="B3" s="71"/>
      <c r="C3" s="71">
        <v>6</v>
      </c>
      <c r="D3" s="71">
        <v>12</v>
      </c>
      <c r="E3" s="71"/>
      <c r="F3" s="71"/>
      <c r="G3" s="71" t="s">
        <v>14</v>
      </c>
      <c r="H3" s="83" t="s">
        <v>129</v>
      </c>
      <c r="I3" s="71">
        <v>0</v>
      </c>
      <c r="J3" s="75">
        <f>SUM(B3:H3)-I3</f>
        <v>18</v>
      </c>
      <c r="K3" s="59"/>
      <c r="L3" s="62"/>
      <c r="M3" s="63"/>
    </row>
    <row r="4" spans="1:13" ht="28.8" x14ac:dyDescent="0.3">
      <c r="A4" s="65" t="s">
        <v>24</v>
      </c>
      <c r="B4" s="71">
        <v>3</v>
      </c>
      <c r="C4" s="71">
        <v>6</v>
      </c>
      <c r="D4" s="71">
        <v>6</v>
      </c>
      <c r="E4" s="71"/>
      <c r="F4" s="71"/>
      <c r="G4" s="71" t="s">
        <v>14</v>
      </c>
      <c r="H4" s="83" t="s">
        <v>130</v>
      </c>
      <c r="I4" s="71">
        <v>0</v>
      </c>
      <c r="J4" s="75">
        <f>SUM(B4:H4)-I4</f>
        <v>15</v>
      </c>
      <c r="K4" s="60"/>
      <c r="L4" s="62"/>
      <c r="M4" s="63"/>
    </row>
    <row r="5" spans="1:13" ht="28.8" x14ac:dyDescent="0.3">
      <c r="A5" s="66" t="s">
        <v>58</v>
      </c>
      <c r="B5" s="71">
        <v>3</v>
      </c>
      <c r="C5" s="71">
        <v>6</v>
      </c>
      <c r="D5" s="71"/>
      <c r="E5" s="71"/>
      <c r="F5" s="71"/>
      <c r="G5" s="71" t="s">
        <v>14</v>
      </c>
      <c r="H5" s="83" t="s">
        <v>131</v>
      </c>
      <c r="I5" s="71">
        <v>0</v>
      </c>
      <c r="J5" s="75">
        <f>SUM(B5:H5)-I5</f>
        <v>9</v>
      </c>
      <c r="K5" s="60"/>
      <c r="L5" s="62"/>
      <c r="M5" s="60"/>
    </row>
    <row r="6" spans="1:13" ht="28.8" x14ac:dyDescent="0.3">
      <c r="A6" s="66" t="s">
        <v>25</v>
      </c>
      <c r="B6" s="71"/>
      <c r="C6" s="71"/>
      <c r="D6" s="71">
        <v>3</v>
      </c>
      <c r="E6" s="71"/>
      <c r="F6" s="71"/>
      <c r="G6" s="71" t="s">
        <v>14</v>
      </c>
      <c r="H6" s="83" t="s">
        <v>132</v>
      </c>
      <c r="I6" s="71">
        <v>0</v>
      </c>
      <c r="J6" s="75">
        <f>SUM(B6:H6)-I6</f>
        <v>3</v>
      </c>
      <c r="K6" s="60"/>
      <c r="L6" s="62"/>
      <c r="M6" s="63"/>
    </row>
    <row r="7" spans="1:13" ht="28.8" x14ac:dyDescent="0.3">
      <c r="A7" s="66" t="s">
        <v>26</v>
      </c>
      <c r="B7" s="71"/>
      <c r="C7" s="71"/>
      <c r="D7" s="71">
        <v>6</v>
      </c>
      <c r="E7" s="71"/>
      <c r="F7" s="71"/>
      <c r="G7" s="71"/>
      <c r="H7" s="83"/>
      <c r="I7" s="71">
        <v>0</v>
      </c>
      <c r="J7" s="75">
        <f>SUM(B7:H7)-I7</f>
        <v>6</v>
      </c>
      <c r="K7" s="59"/>
      <c r="L7" s="62"/>
      <c r="M7" s="60"/>
    </row>
    <row r="8" spans="1:13" ht="28.8" x14ac:dyDescent="0.3">
      <c r="A8" s="66" t="s">
        <v>59</v>
      </c>
      <c r="B8" s="71">
        <v>3</v>
      </c>
      <c r="C8" s="71">
        <v>18</v>
      </c>
      <c r="D8" s="71">
        <v>48</v>
      </c>
      <c r="E8" s="71"/>
      <c r="F8" s="71"/>
      <c r="G8" s="71"/>
      <c r="H8" s="83"/>
      <c r="I8" s="71">
        <v>0</v>
      </c>
      <c r="J8" s="75">
        <f>SUM(B8:H8)-I8</f>
        <v>69</v>
      </c>
      <c r="K8" s="59"/>
      <c r="L8" s="62"/>
      <c r="M8" s="60"/>
    </row>
    <row r="9" spans="1:13" ht="28.8" x14ac:dyDescent="0.3">
      <c r="A9" s="67" t="s">
        <v>91</v>
      </c>
      <c r="B9" s="71">
        <v>3</v>
      </c>
      <c r="C9" s="71"/>
      <c r="D9" s="71"/>
      <c r="E9" s="71"/>
      <c r="F9" s="71"/>
      <c r="G9" s="71"/>
      <c r="H9" s="83"/>
      <c r="I9" s="71">
        <v>0</v>
      </c>
      <c r="J9" s="75">
        <f>SUM(B9:H9)-I9</f>
        <v>3</v>
      </c>
      <c r="K9" s="58"/>
      <c r="L9" s="62"/>
      <c r="M9" s="59"/>
    </row>
    <row r="10" spans="1:13" ht="28.8" x14ac:dyDescent="0.3">
      <c r="A10" s="66" t="s">
        <v>27</v>
      </c>
      <c r="B10" s="71">
        <v>3</v>
      </c>
      <c r="C10" s="71"/>
      <c r="D10" s="71">
        <v>6</v>
      </c>
      <c r="E10" s="71"/>
      <c r="F10" s="71"/>
      <c r="G10" s="71"/>
      <c r="H10" s="83"/>
      <c r="I10" s="71">
        <v>0</v>
      </c>
      <c r="J10" s="75">
        <f>SUM(B10:H10)-I10</f>
        <v>9</v>
      </c>
      <c r="K10" s="59"/>
      <c r="L10" s="62"/>
      <c r="M10" s="59"/>
    </row>
    <row r="11" spans="1:13" ht="28.8" x14ac:dyDescent="0.3">
      <c r="A11" s="66" t="s">
        <v>60</v>
      </c>
      <c r="B11" s="71"/>
      <c r="C11" s="71">
        <v>3</v>
      </c>
      <c r="D11" s="71">
        <v>3</v>
      </c>
      <c r="E11" s="71"/>
      <c r="F11" s="71"/>
      <c r="G11" s="71"/>
      <c r="H11" s="83"/>
      <c r="I11" s="71">
        <v>0</v>
      </c>
      <c r="J11" s="75">
        <f>SUM(B11:H11)-I11</f>
        <v>6</v>
      </c>
      <c r="K11" s="59"/>
      <c r="L11" s="62"/>
      <c r="M11" s="60"/>
    </row>
    <row r="12" spans="1:13" ht="28.8" x14ac:dyDescent="0.3">
      <c r="A12" s="66" t="s">
        <v>28</v>
      </c>
      <c r="B12" s="71"/>
      <c r="C12" s="71">
        <v>12</v>
      </c>
      <c r="D12" s="71">
        <v>12</v>
      </c>
      <c r="E12" s="71"/>
      <c r="F12" s="71"/>
      <c r="G12" s="71"/>
      <c r="H12" s="83"/>
      <c r="I12" s="71">
        <v>0</v>
      </c>
      <c r="J12" s="75">
        <f>SUM(B12:H12)-I12</f>
        <v>24</v>
      </c>
      <c r="K12" s="60"/>
      <c r="L12" s="62"/>
      <c r="M12" s="60"/>
    </row>
    <row r="13" spans="1:13" x14ac:dyDescent="0.3">
      <c r="A13" s="68" t="s">
        <v>123</v>
      </c>
      <c r="B13" s="71">
        <v>3</v>
      </c>
      <c r="C13" s="71"/>
      <c r="D13" s="71"/>
      <c r="E13" s="71"/>
      <c r="F13" s="71"/>
      <c r="G13" s="71"/>
      <c r="H13" s="83"/>
      <c r="I13" s="71">
        <v>0</v>
      </c>
      <c r="J13" s="75">
        <f>SUM(B13:H13)-I13</f>
        <v>3</v>
      </c>
      <c r="K13" s="59"/>
      <c r="L13" s="62"/>
    </row>
    <row r="14" spans="1:13" ht="28.8" x14ac:dyDescent="0.3">
      <c r="A14" s="66" t="s">
        <v>29</v>
      </c>
      <c r="B14" s="71"/>
      <c r="C14" s="71">
        <v>6</v>
      </c>
      <c r="D14" s="71">
        <v>6</v>
      </c>
      <c r="E14" s="71"/>
      <c r="F14" s="71"/>
      <c r="G14" s="71"/>
      <c r="H14" s="83"/>
      <c r="I14" s="71">
        <v>0</v>
      </c>
      <c r="J14" s="75">
        <f>SUM(B14:H14)-I14</f>
        <v>12</v>
      </c>
      <c r="K14" s="59"/>
      <c r="L14" s="62"/>
      <c r="M14" s="59"/>
    </row>
    <row r="15" spans="1:13" ht="28.8" x14ac:dyDescent="0.3">
      <c r="A15" s="66" t="s">
        <v>61</v>
      </c>
      <c r="B15" s="71">
        <v>3</v>
      </c>
      <c r="C15" s="71">
        <v>3</v>
      </c>
      <c r="D15" s="71">
        <v>3</v>
      </c>
      <c r="E15" s="71"/>
      <c r="F15" s="71"/>
      <c r="G15" s="71"/>
      <c r="H15" s="83"/>
      <c r="I15" s="71">
        <v>0</v>
      </c>
      <c r="J15" s="75">
        <f>SUM(B15:H15)-I15</f>
        <v>9</v>
      </c>
      <c r="K15" s="59"/>
      <c r="L15" s="62"/>
    </row>
    <row r="16" spans="1:13" ht="28.8" x14ac:dyDescent="0.3">
      <c r="A16" s="66" t="s">
        <v>31</v>
      </c>
      <c r="B16" s="71"/>
      <c r="C16" s="71"/>
      <c r="D16" s="71">
        <v>6</v>
      </c>
      <c r="E16" s="71"/>
      <c r="F16" s="71"/>
      <c r="G16" s="71"/>
      <c r="H16" s="83"/>
      <c r="I16" s="71">
        <v>0</v>
      </c>
      <c r="J16" s="75">
        <f>SUM(B16:H16)-I16</f>
        <v>6</v>
      </c>
      <c r="K16" s="58"/>
      <c r="L16" s="62"/>
    </row>
    <row r="17" spans="1:12" ht="28.8" x14ac:dyDescent="0.3">
      <c r="A17" s="66" t="s">
        <v>32</v>
      </c>
      <c r="B17" s="71">
        <v>3</v>
      </c>
      <c r="C17" s="71">
        <v>6</v>
      </c>
      <c r="D17" s="71">
        <v>6</v>
      </c>
      <c r="E17" s="71"/>
      <c r="F17" s="71"/>
      <c r="G17" s="71"/>
      <c r="H17" s="83"/>
      <c r="I17" s="71">
        <v>0</v>
      </c>
      <c r="J17" s="75">
        <f>SUM(B17:H17)-I17</f>
        <v>15</v>
      </c>
      <c r="K17" s="61"/>
      <c r="L17" s="60"/>
    </row>
    <row r="18" spans="1:12" ht="28.8" x14ac:dyDescent="0.3">
      <c r="A18" s="67" t="s">
        <v>96</v>
      </c>
      <c r="B18" s="71">
        <v>3</v>
      </c>
      <c r="C18" s="71"/>
      <c r="D18" s="71"/>
      <c r="E18" s="71"/>
      <c r="F18" s="71"/>
      <c r="G18" s="71"/>
      <c r="H18" s="83"/>
      <c r="I18" s="71">
        <v>0</v>
      </c>
      <c r="J18" s="75">
        <f>SUM(B18:H18)-I18</f>
        <v>3</v>
      </c>
      <c r="K18" s="61"/>
    </row>
    <row r="19" spans="1:12" ht="28.8" x14ac:dyDescent="0.3">
      <c r="A19" s="66" t="s">
        <v>33</v>
      </c>
      <c r="B19" s="71"/>
      <c r="C19" s="71">
        <v>6</v>
      </c>
      <c r="D19" s="71">
        <v>6</v>
      </c>
      <c r="E19" s="71"/>
      <c r="F19" s="71"/>
      <c r="G19" s="71"/>
      <c r="H19" s="83"/>
      <c r="I19" s="71">
        <v>0</v>
      </c>
      <c r="J19" s="75">
        <f>SUM(B19:H19)-I19</f>
        <v>12</v>
      </c>
      <c r="K19" s="61"/>
    </row>
    <row r="20" spans="1:12" ht="28.8" x14ac:dyDescent="0.3">
      <c r="A20" s="67" t="s">
        <v>117</v>
      </c>
      <c r="B20" s="71">
        <v>3</v>
      </c>
      <c r="C20" s="71"/>
      <c r="D20" s="71"/>
      <c r="E20" s="71"/>
      <c r="F20" s="71"/>
      <c r="G20" s="71"/>
      <c r="H20" s="83"/>
      <c r="I20" s="71">
        <v>0</v>
      </c>
      <c r="J20" s="75">
        <f>SUM(B20:H20)-I20</f>
        <v>3</v>
      </c>
      <c r="K20" s="61"/>
    </row>
    <row r="21" spans="1:12" ht="28.8" x14ac:dyDescent="0.3">
      <c r="A21" s="66" t="s">
        <v>62</v>
      </c>
      <c r="B21" s="71"/>
      <c r="C21" s="71">
        <v>3</v>
      </c>
      <c r="D21" s="71">
        <v>3</v>
      </c>
      <c r="E21" s="71"/>
      <c r="F21" s="71"/>
      <c r="G21" s="71"/>
      <c r="H21" s="83"/>
      <c r="I21" s="71">
        <v>0</v>
      </c>
      <c r="J21" s="75">
        <f>SUM(B21:H21)-I21</f>
        <v>6</v>
      </c>
      <c r="K21" s="58"/>
    </row>
    <row r="22" spans="1:12" ht="28.8" x14ac:dyDescent="0.3">
      <c r="A22" s="67" t="s">
        <v>118</v>
      </c>
      <c r="B22" s="71">
        <v>3</v>
      </c>
      <c r="C22" s="71"/>
      <c r="D22" s="71"/>
      <c r="E22" s="71"/>
      <c r="F22" s="71"/>
      <c r="G22" s="71"/>
      <c r="H22" s="83"/>
      <c r="I22" s="71">
        <v>0</v>
      </c>
      <c r="J22" s="75">
        <f>SUM(B22:H22)-I22</f>
        <v>3</v>
      </c>
      <c r="K22" s="58"/>
    </row>
    <row r="23" spans="1:12" ht="43.2" x14ac:dyDescent="0.3">
      <c r="A23" s="66" t="s">
        <v>64</v>
      </c>
      <c r="B23" s="71"/>
      <c r="C23" s="71">
        <v>9</v>
      </c>
      <c r="D23" s="71">
        <v>6</v>
      </c>
      <c r="E23" s="71"/>
      <c r="F23" s="71"/>
      <c r="G23" s="71"/>
      <c r="H23" s="83"/>
      <c r="I23" s="71">
        <v>0</v>
      </c>
      <c r="J23" s="75">
        <f>SUM(B23:H23)-I23</f>
        <v>15</v>
      </c>
      <c r="K23" s="59"/>
    </row>
    <row r="24" spans="1:12" ht="28.8" x14ac:dyDescent="0.3">
      <c r="A24" s="66" t="s">
        <v>37</v>
      </c>
      <c r="B24" s="71"/>
      <c r="C24" s="71"/>
      <c r="D24" s="71">
        <v>3</v>
      </c>
      <c r="E24" s="71"/>
      <c r="F24" s="71"/>
      <c r="G24" s="71"/>
      <c r="H24" s="83"/>
      <c r="I24" s="71">
        <v>0</v>
      </c>
      <c r="J24" s="75">
        <f>SUM(B24:H24)-I24</f>
        <v>3</v>
      </c>
      <c r="K24" s="58"/>
    </row>
    <row r="25" spans="1:12" ht="28.8" x14ac:dyDescent="0.3">
      <c r="A25" s="66" t="s">
        <v>38</v>
      </c>
      <c r="B25" s="71"/>
      <c r="C25" s="71"/>
      <c r="D25" s="71">
        <v>3</v>
      </c>
      <c r="E25" s="71"/>
      <c r="F25" s="71"/>
      <c r="G25" s="71"/>
      <c r="H25" s="83"/>
      <c r="I25" s="71">
        <v>0</v>
      </c>
      <c r="J25" s="75">
        <f>SUM(B25:H25)-I25</f>
        <v>3</v>
      </c>
      <c r="K25" s="58"/>
    </row>
    <row r="26" spans="1:12" ht="28.8" x14ac:dyDescent="0.3">
      <c r="A26" s="66" t="s">
        <v>39</v>
      </c>
      <c r="B26" s="71"/>
      <c r="C26" s="71"/>
      <c r="D26" s="71">
        <v>3</v>
      </c>
      <c r="E26" s="71"/>
      <c r="F26" s="71"/>
      <c r="G26" s="71"/>
      <c r="H26" s="83"/>
      <c r="I26" s="71">
        <v>0</v>
      </c>
      <c r="J26" s="75">
        <f>SUM(B26:H26)-I26</f>
        <v>3</v>
      </c>
      <c r="K26" s="58"/>
    </row>
    <row r="27" spans="1:12" ht="43.2" x14ac:dyDescent="0.3">
      <c r="A27" s="66" t="s">
        <v>65</v>
      </c>
      <c r="B27" s="71"/>
      <c r="C27" s="71">
        <v>3</v>
      </c>
      <c r="D27" s="71"/>
      <c r="E27" s="71"/>
      <c r="F27" s="71"/>
      <c r="G27" s="71"/>
      <c r="H27" s="83"/>
      <c r="I27" s="71">
        <v>0</v>
      </c>
      <c r="J27" s="75">
        <f>SUM(B27:H27)-I27</f>
        <v>3</v>
      </c>
      <c r="K27" s="58"/>
    </row>
    <row r="28" spans="1:12" ht="28.8" x14ac:dyDescent="0.3">
      <c r="A28" s="66" t="s">
        <v>115</v>
      </c>
      <c r="B28" s="71"/>
      <c r="C28" s="71">
        <v>1</v>
      </c>
      <c r="D28" s="71">
        <v>1</v>
      </c>
      <c r="E28" s="71"/>
      <c r="F28" s="71"/>
      <c r="G28" s="71"/>
      <c r="H28" s="83"/>
      <c r="I28" s="71">
        <v>0</v>
      </c>
      <c r="J28" s="75">
        <f>SUM(B28:H28)-I28</f>
        <v>2</v>
      </c>
      <c r="K28" s="58"/>
    </row>
    <row r="29" spans="1:12" ht="57.6" x14ac:dyDescent="0.3">
      <c r="A29" s="66" t="s">
        <v>67</v>
      </c>
      <c r="B29" s="71">
        <v>3</v>
      </c>
      <c r="C29" s="71">
        <v>12</v>
      </c>
      <c r="D29" s="71">
        <v>27</v>
      </c>
      <c r="E29" s="71"/>
      <c r="F29" s="71"/>
      <c r="G29" s="71"/>
      <c r="H29" s="83"/>
      <c r="I29" s="71">
        <v>0</v>
      </c>
      <c r="J29" s="75">
        <f>SUM(B29:H29)-I29</f>
        <v>42</v>
      </c>
      <c r="K29" s="58"/>
    </row>
    <row r="30" spans="1:12" ht="28.8" x14ac:dyDescent="0.3">
      <c r="A30" s="69" t="s">
        <v>119</v>
      </c>
      <c r="B30" s="71">
        <v>3</v>
      </c>
      <c r="C30" s="71"/>
      <c r="D30" s="71"/>
      <c r="E30" s="71"/>
      <c r="F30" s="71"/>
      <c r="G30" s="71"/>
      <c r="H30" s="83"/>
      <c r="I30" s="71">
        <v>0</v>
      </c>
      <c r="J30" s="75">
        <f>SUM(B30:H30)-I30</f>
        <v>3</v>
      </c>
      <c r="K30" s="58"/>
    </row>
    <row r="31" spans="1:12" x14ac:dyDescent="0.3">
      <c r="A31" s="67" t="s">
        <v>99</v>
      </c>
      <c r="B31" s="71">
        <v>3</v>
      </c>
      <c r="C31" s="71"/>
      <c r="D31" s="71"/>
      <c r="E31" s="71"/>
      <c r="F31" s="71"/>
      <c r="G31" s="71"/>
      <c r="H31" s="83"/>
      <c r="I31" s="71">
        <v>0</v>
      </c>
      <c r="J31" s="75">
        <f>SUM(B31:H31)-I31</f>
        <v>3</v>
      </c>
      <c r="K31" s="58"/>
    </row>
    <row r="32" spans="1:12" ht="57.6" x14ac:dyDescent="0.3">
      <c r="A32" s="67" t="s">
        <v>120</v>
      </c>
      <c r="B32" s="71">
        <v>6</v>
      </c>
      <c r="C32" s="71"/>
      <c r="D32" s="71"/>
      <c r="E32" s="71"/>
      <c r="F32" s="71"/>
      <c r="G32" s="71"/>
      <c r="H32" s="83"/>
      <c r="I32" s="71">
        <v>0</v>
      </c>
      <c r="J32" s="75">
        <f>SUM(B32:H32)-I32</f>
        <v>6</v>
      </c>
      <c r="K32" s="61"/>
    </row>
    <row r="33" spans="1:10" ht="28.8" x14ac:dyDescent="0.3">
      <c r="A33" s="66" t="s">
        <v>116</v>
      </c>
      <c r="B33" s="71"/>
      <c r="C33" s="71">
        <v>6</v>
      </c>
      <c r="D33" s="71">
        <v>6</v>
      </c>
      <c r="E33" s="71"/>
      <c r="F33" s="71"/>
      <c r="G33" s="71"/>
      <c r="H33" s="83"/>
      <c r="I33" s="71">
        <v>0</v>
      </c>
      <c r="J33" s="75">
        <f>SUM(B33:H33)-I33</f>
        <v>12</v>
      </c>
    </row>
    <row r="34" spans="1:10" ht="86.4" x14ac:dyDescent="0.3">
      <c r="A34" s="66" t="s">
        <v>70</v>
      </c>
      <c r="B34" s="71"/>
      <c r="C34" s="71">
        <v>3</v>
      </c>
      <c r="D34" s="71">
        <v>3</v>
      </c>
      <c r="E34" s="71"/>
      <c r="F34" s="71"/>
      <c r="G34" s="71"/>
      <c r="H34" s="83"/>
      <c r="I34" s="71">
        <v>0</v>
      </c>
      <c r="J34" s="75">
        <f>SUM(B34:H34)-I34</f>
        <v>6</v>
      </c>
    </row>
    <row r="35" spans="1:10" ht="57.6" x14ac:dyDescent="0.3">
      <c r="A35" s="66" t="s">
        <v>72</v>
      </c>
      <c r="B35" s="71"/>
      <c r="C35" s="71">
        <v>3</v>
      </c>
      <c r="D35" s="71">
        <v>3</v>
      </c>
      <c r="E35" s="71"/>
      <c r="F35" s="71"/>
      <c r="G35" s="71"/>
      <c r="H35" s="83"/>
      <c r="I35" s="71">
        <v>0</v>
      </c>
      <c r="J35" s="75">
        <f>SUM(B35:H35)-I35</f>
        <v>6</v>
      </c>
    </row>
    <row r="36" spans="1:10" ht="28.8" x14ac:dyDescent="0.3">
      <c r="A36" s="66" t="s">
        <v>73</v>
      </c>
      <c r="B36" s="71"/>
      <c r="C36" s="73">
        <v>6</v>
      </c>
      <c r="D36" s="71">
        <v>9</v>
      </c>
      <c r="E36" s="71"/>
      <c r="F36" s="71"/>
      <c r="G36" s="71"/>
      <c r="H36" s="83"/>
      <c r="I36" s="71">
        <v>0</v>
      </c>
      <c r="J36" s="75">
        <f>SUM(B36:H36)-I36</f>
        <v>15</v>
      </c>
    </row>
    <row r="37" spans="1:10" ht="28.8" x14ac:dyDescent="0.3">
      <c r="A37" s="66" t="s">
        <v>74</v>
      </c>
      <c r="B37" s="71"/>
      <c r="C37" s="73">
        <v>3</v>
      </c>
      <c r="D37" s="71">
        <v>3</v>
      </c>
      <c r="E37" s="71"/>
      <c r="F37" s="71"/>
      <c r="G37" s="71"/>
      <c r="H37" s="83"/>
      <c r="I37" s="71">
        <v>0</v>
      </c>
      <c r="J37" s="75">
        <f>SUM(B37:H37)-I37</f>
        <v>6</v>
      </c>
    </row>
    <row r="38" spans="1:10" ht="28.8" x14ac:dyDescent="0.3">
      <c r="A38" s="66" t="s">
        <v>75</v>
      </c>
      <c r="B38" s="71"/>
      <c r="C38" s="73">
        <v>3</v>
      </c>
      <c r="D38" s="71"/>
      <c r="E38" s="71"/>
      <c r="F38" s="71"/>
      <c r="G38" s="71"/>
      <c r="H38" s="83"/>
      <c r="I38" s="71">
        <v>0</v>
      </c>
      <c r="J38" s="75">
        <f>SUM(B38:H38)-I38</f>
        <v>3</v>
      </c>
    </row>
    <row r="39" spans="1:10" ht="57.6" x14ac:dyDescent="0.3">
      <c r="A39" s="66" t="s">
        <v>76</v>
      </c>
      <c r="B39" s="71"/>
      <c r="C39" s="73">
        <v>3</v>
      </c>
      <c r="D39" s="71">
        <v>3</v>
      </c>
      <c r="E39" s="71"/>
      <c r="F39" s="71"/>
      <c r="G39" s="71"/>
      <c r="H39" s="83"/>
      <c r="I39" s="71">
        <v>0</v>
      </c>
      <c r="J39" s="75">
        <f>SUM(B39:H39)-I39</f>
        <v>6</v>
      </c>
    </row>
    <row r="40" spans="1:10" ht="57.6" x14ac:dyDescent="0.3">
      <c r="A40" s="66" t="s">
        <v>54</v>
      </c>
      <c r="B40" s="71"/>
      <c r="C40" s="73">
        <v>3</v>
      </c>
      <c r="D40" s="71">
        <v>3</v>
      </c>
      <c r="E40" s="71"/>
      <c r="F40" s="71"/>
      <c r="G40" s="71"/>
      <c r="H40" s="83"/>
      <c r="I40" s="71">
        <v>0</v>
      </c>
      <c r="J40" s="75">
        <f>SUM(B40:H40)-I40</f>
        <v>6</v>
      </c>
    </row>
    <row r="41" spans="1:10" ht="57.6" x14ac:dyDescent="0.3">
      <c r="A41" s="66" t="s">
        <v>55</v>
      </c>
      <c r="B41" s="71"/>
      <c r="C41" s="73">
        <v>3</v>
      </c>
      <c r="D41" s="71">
        <v>3</v>
      </c>
      <c r="E41" s="71"/>
      <c r="F41" s="71"/>
      <c r="G41" s="71"/>
      <c r="H41" s="83"/>
      <c r="I41" s="71">
        <v>0</v>
      </c>
      <c r="J41" s="75">
        <f>SUM(B41:H41)-I41</f>
        <v>6</v>
      </c>
    </row>
    <row r="42" spans="1:10" ht="15" thickBot="1" x14ac:dyDescent="0.35">
      <c r="A42" s="70" t="s">
        <v>79</v>
      </c>
      <c r="B42" s="72"/>
      <c r="C42" s="74">
        <v>3</v>
      </c>
      <c r="D42" s="72">
        <v>3</v>
      </c>
      <c r="E42" s="72"/>
      <c r="F42" s="72"/>
      <c r="G42" s="72"/>
      <c r="H42" s="85"/>
      <c r="I42" s="72">
        <v>5</v>
      </c>
      <c r="J42" s="76">
        <f>SUM(B42:H42)-I42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Timer</vt:lpstr>
      <vt:lpstr>Carte avant</vt:lpstr>
      <vt:lpstr>Carte arrière</vt:lpstr>
      <vt:lpstr>Faisceau</vt:lpstr>
      <vt:lpstr>Tableau de Bord</vt:lpstr>
      <vt:lpstr>Quant. Composant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2020-01-24T22:15:24Z</dcterms:modified>
</cp:coreProperties>
</file>