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232337B5-5269-43C0-9F64-13494A2951AC}" xr6:coauthVersionLast="43" xr6:coauthVersionMax="43" xr10:uidLastSave="{00000000-0000-0000-0000-000000000000}"/>
  <bookViews>
    <workbookView xWindow="-120" yWindow="-120" windowWidth="29040" windowHeight="15840" tabRatio="906" xr2:uid="{00000000-000D-0000-FFFF-FFFF00000000}"/>
  </bookViews>
  <sheets>
    <sheet name="Tableau de Bord" sheetId="6" r:id="rId1"/>
    <sheet name="Visserie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6" l="1"/>
  <c r="H13" i="6" s="1"/>
  <c r="F2" i="6"/>
  <c r="H2" i="6" s="1"/>
  <c r="H7" i="6"/>
  <c r="H8" i="6"/>
  <c r="H9" i="6"/>
  <c r="H10" i="6"/>
  <c r="H4" i="6"/>
  <c r="H5" i="6"/>
  <c r="H3" i="6"/>
  <c r="E16" i="6"/>
  <c r="D16" i="6"/>
  <c r="H14" i="6" l="1"/>
  <c r="B15" i="6"/>
  <c r="B14" i="6" l="1"/>
  <c r="C16" i="10"/>
  <c r="C20" i="10"/>
</calcChain>
</file>

<file path=xl/sharedStrings.xml><?xml version="1.0" encoding="utf-8"?>
<sst xmlns="http://schemas.openxmlformats.org/spreadsheetml/2006/main" count="39" uniqueCount="32">
  <si>
    <t>Pièce</t>
  </si>
  <si>
    <t>Quantité</t>
  </si>
  <si>
    <t>Masse prévisionelle (kg)</t>
  </si>
  <si>
    <t>Masse réelle (kg)</t>
  </si>
  <si>
    <t>TOTAL Prévisionel</t>
  </si>
  <si>
    <t>TOTAL Réel</t>
  </si>
  <si>
    <t>Support</t>
  </si>
  <si>
    <t>Bouton poussoir</t>
  </si>
  <si>
    <t>Ruban de LED</t>
  </si>
  <si>
    <t>Interrupteur tristable</t>
  </si>
  <si>
    <t>Affichage 3 digit</t>
  </si>
  <si>
    <t>Affichage 1 digit</t>
  </si>
  <si>
    <t>Interrupteur d'urgence</t>
  </si>
  <si>
    <t>Visserie</t>
  </si>
  <si>
    <t>boulon M3 TDB</t>
  </si>
  <si>
    <t>boulon M3 Master switch</t>
  </si>
  <si>
    <t>boulon M3 Power box</t>
  </si>
  <si>
    <t>Boulon M4 masse ??</t>
  </si>
  <si>
    <t>Boulon M4 Batterie ??</t>
  </si>
  <si>
    <t>Boitier contrôleur</t>
  </si>
  <si>
    <t>Carte avant</t>
  </si>
  <si>
    <t>Avec la carte</t>
  </si>
  <si>
    <t>avec support</t>
  </si>
  <si>
    <t>vis, ecrou, rondelles</t>
  </si>
  <si>
    <t>commentaire</t>
  </si>
  <si>
    <t>classique optimisé</t>
  </si>
  <si>
    <t>masse</t>
  </si>
  <si>
    <t>Interrupteur bistable grand</t>
  </si>
  <si>
    <t>interrupteur bistable petit</t>
  </si>
  <si>
    <t>?</t>
  </si>
  <si>
    <t>quantité2</t>
  </si>
  <si>
    <t>Masse prévue en 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</si>
</sst>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0.0000"/>
  </numFmts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Border="1"/>
    <xf numFmtId="0" fontId="2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0" borderId="0" xfId="0" applyFont="1" applyBorder="1"/>
    <xf numFmtId="164" fontId="7" fillId="0" borderId="0" xfId="0" applyNumberFormat="1" applyFont="1"/>
    <xf numFmtId="0" fontId="7" fillId="0" borderId="0" xfId="0" applyFont="1" applyAlignment="1">
      <alignment horizontal="center"/>
    </xf>
    <xf numFmtId="0" fontId="3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4" xfId="0" applyBorder="1"/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0" fillId="0" borderId="16" xfId="0" applyFont="1" applyBorder="1"/>
    <xf numFmtId="0" fontId="0" fillId="0" borderId="12" xfId="0" applyFont="1" applyBorder="1"/>
    <xf numFmtId="0" fontId="0" fillId="0" borderId="12" xfId="0" applyBorder="1"/>
    <xf numFmtId="164" fontId="6" fillId="0" borderId="12" xfId="0" applyNumberFormat="1" applyFont="1" applyBorder="1"/>
    <xf numFmtId="0" fontId="6" fillId="0" borderId="12" xfId="0" applyFont="1" applyBorder="1"/>
    <xf numFmtId="168" fontId="6" fillId="0" borderId="17" xfId="0" applyNumberFormat="1" applyFont="1" applyBorder="1"/>
    <xf numFmtId="0" fontId="6" fillId="0" borderId="17" xfId="0" applyFont="1" applyBorder="1"/>
    <xf numFmtId="0" fontId="0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8" xfId="0" applyFont="1" applyBorder="1"/>
    <xf numFmtId="0" fontId="6" fillId="0" borderId="19" xfId="0" applyFont="1" applyBorder="1"/>
    <xf numFmtId="0" fontId="6" fillId="0" borderId="19" xfId="0" applyFont="1" applyBorder="1" applyAlignment="1">
      <alignment vertical="center"/>
    </xf>
    <xf numFmtId="0" fontId="0" fillId="0" borderId="19" xfId="0" applyBorder="1"/>
    <xf numFmtId="164" fontId="6" fillId="0" borderId="19" xfId="0" applyNumberFormat="1" applyFont="1" applyBorder="1" applyAlignment="1">
      <alignment vertical="center"/>
    </xf>
    <xf numFmtId="164" fontId="6" fillId="0" borderId="3" xfId="0" applyNumberFormat="1" applyFont="1" applyBorder="1"/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au3" displayName="Tableau3" ref="A1:H13" totalsRowShown="0" headerRowDxfId="0" dataDxfId="12" headerRowBorderDxfId="10" tableBorderDxfId="11" totalsRowBorderDxfId="9">
  <autoFilter ref="A1:H13" xr:uid="{00000000-0009-0000-0100-000003000000}"/>
  <tableColumns count="8">
    <tableColumn id="1" xr3:uid="{00000000-0010-0000-0100-000001000000}" name="Pièce" dataDxfId="8"/>
    <tableColumn id="2" xr3:uid="{00000000-0010-0000-0100-000002000000}" name="Masse prévisionelle (kg)" dataDxfId="7"/>
    <tableColumn id="3" xr3:uid="{00000000-0010-0000-0100-000003000000}" name="Masse réelle (kg)" dataDxfId="6"/>
    <tableColumn id="4" xr3:uid="{00000000-0010-0000-0100-000004000000}" name="Quantité" dataDxfId="5"/>
    <tableColumn id="5" xr3:uid="{EED7DEA1-4CC1-4C6F-99E9-B7FEC19F119B}" name="commentaire" dataDxfId="4"/>
    <tableColumn id="6" xr3:uid="{0BE19459-8DE1-4D3C-9F71-4AFBB1D9583E}" name="classique optimisé" dataDxfId="3"/>
    <tableColumn id="7" xr3:uid="{C14F2A69-E5C8-4AA3-8314-82381B673654}" name="quantité2" dataDxfId="2"/>
    <tableColumn id="8" xr3:uid="{9360E4F6-B1B9-46A7-A33D-BD938E5A7E48}" name="masse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au810" displayName="Tableau810" ref="A2:D15" totalsRowShown="0" headerRowDxfId="14" tableBorderDxfId="13">
  <autoFilter ref="A2:D15" xr:uid="{00000000-0009-0000-0100-000009000000}"/>
  <tableColumns count="4">
    <tableColumn id="1" xr3:uid="{00000000-0010-0000-0900-000001000000}" name="Pièce"/>
    <tableColumn id="2" xr3:uid="{00000000-0010-0000-0900-000002000000}" name="Masse prévisionelle (kg)"/>
    <tableColumn id="3" xr3:uid="{00000000-0010-0000-0900-000003000000}" name="Masse réelle (kg)"/>
    <tableColumn id="4" xr3:uid="{00000000-0010-0000-0900-000004000000}" name="Quantité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tabSelected="1" workbookViewId="0">
      <selection activeCell="H11" sqref="H11"/>
    </sheetView>
  </sheetViews>
  <sheetFormatPr baseColWidth="10" defaultRowHeight="15" x14ac:dyDescent="0.25"/>
  <cols>
    <col min="1" max="1" width="27.5703125" bestFit="1" customWidth="1"/>
    <col min="2" max="2" width="31.7109375" customWidth="1"/>
    <col min="3" max="3" width="24.28515625" customWidth="1"/>
    <col min="4" max="4" width="18.7109375" customWidth="1"/>
    <col min="5" max="5" width="20" customWidth="1"/>
    <col min="6" max="6" width="17.140625" customWidth="1"/>
  </cols>
  <sheetData>
    <row r="1" spans="1:11" ht="15.75" x14ac:dyDescent="0.25">
      <c r="A1" s="27" t="s">
        <v>0</v>
      </c>
      <c r="B1" s="28" t="s">
        <v>2</v>
      </c>
      <c r="C1" s="28" t="s">
        <v>3</v>
      </c>
      <c r="D1" s="28" t="s">
        <v>1</v>
      </c>
      <c r="E1" s="29" t="s">
        <v>24</v>
      </c>
      <c r="F1" s="30" t="s">
        <v>25</v>
      </c>
      <c r="G1" s="30" t="s">
        <v>30</v>
      </c>
      <c r="H1" s="31" t="s">
        <v>26</v>
      </c>
    </row>
    <row r="2" spans="1:11" x14ac:dyDescent="0.25">
      <c r="A2" s="32" t="s">
        <v>6</v>
      </c>
      <c r="B2" s="33">
        <v>0.2</v>
      </c>
      <c r="C2" s="33">
        <v>0.23300000000000001</v>
      </c>
      <c r="D2" s="33">
        <v>1</v>
      </c>
      <c r="E2" s="34">
        <v>4.5999999999999999E-2</v>
      </c>
      <c r="F2" s="35">
        <f>Tableau3[[#This Row],[Masse réelle (kg)]]/E2</f>
        <v>5.0652173913043486</v>
      </c>
      <c r="G2" s="36">
        <v>3.4000000000000002E-2</v>
      </c>
      <c r="H2" s="37">
        <f>F2*G2</f>
        <v>0.17221739130434785</v>
      </c>
    </row>
    <row r="3" spans="1:11" x14ac:dyDescent="0.25">
      <c r="A3" s="32" t="s">
        <v>7</v>
      </c>
      <c r="B3" s="33">
        <v>0.03</v>
      </c>
      <c r="C3" s="33">
        <v>1.6E-2</v>
      </c>
      <c r="D3" s="33">
        <v>5</v>
      </c>
      <c r="E3" s="34"/>
      <c r="F3" s="36">
        <v>1.6E-2</v>
      </c>
      <c r="G3" s="36">
        <v>5</v>
      </c>
      <c r="H3" s="38">
        <f>F3*G3</f>
        <v>0.08</v>
      </c>
    </row>
    <row r="4" spans="1:11" x14ac:dyDescent="0.25">
      <c r="A4" s="32" t="s">
        <v>27</v>
      </c>
      <c r="B4" s="33">
        <v>0.02</v>
      </c>
      <c r="C4" s="33">
        <v>1.9E-2</v>
      </c>
      <c r="D4" s="33">
        <v>4</v>
      </c>
      <c r="E4" s="34"/>
      <c r="F4" s="33">
        <v>0.02</v>
      </c>
      <c r="G4" s="36">
        <v>1</v>
      </c>
      <c r="H4" s="38">
        <f t="shared" ref="H4:H13" si="0">F4*G4</f>
        <v>0.02</v>
      </c>
    </row>
    <row r="5" spans="1:11" x14ac:dyDescent="0.25">
      <c r="A5" s="32" t="s">
        <v>28</v>
      </c>
      <c r="B5" s="36">
        <v>0.01</v>
      </c>
      <c r="C5" s="33" t="s">
        <v>29</v>
      </c>
      <c r="D5" s="36">
        <v>0</v>
      </c>
      <c r="E5" s="34"/>
      <c r="F5" s="36">
        <v>0.01</v>
      </c>
      <c r="G5" s="36">
        <v>1</v>
      </c>
      <c r="H5" s="38">
        <f t="shared" si="0"/>
        <v>0.01</v>
      </c>
    </row>
    <row r="6" spans="1:11" x14ac:dyDescent="0.25">
      <c r="A6" s="32" t="s">
        <v>8</v>
      </c>
      <c r="B6" s="33">
        <v>3.2000000000000001E-2</v>
      </c>
      <c r="C6" s="33"/>
      <c r="D6" s="33">
        <v>1</v>
      </c>
      <c r="E6" s="34" t="s">
        <v>22</v>
      </c>
      <c r="F6" s="36"/>
      <c r="G6" s="36"/>
      <c r="H6" s="38">
        <v>5.0000000000000001E-3</v>
      </c>
      <c r="I6" s="22"/>
    </row>
    <row r="7" spans="1:11" x14ac:dyDescent="0.25">
      <c r="A7" s="32" t="s">
        <v>9</v>
      </c>
      <c r="B7" s="33">
        <v>0.03</v>
      </c>
      <c r="C7" s="33">
        <v>0.03</v>
      </c>
      <c r="D7" s="33">
        <v>1</v>
      </c>
      <c r="E7" s="34"/>
      <c r="F7" s="33">
        <v>0.03</v>
      </c>
      <c r="G7" s="36">
        <v>1</v>
      </c>
      <c r="H7" s="38">
        <f t="shared" si="0"/>
        <v>0.03</v>
      </c>
      <c r="J7" s="1"/>
      <c r="K7" s="1"/>
    </row>
    <row r="8" spans="1:11" x14ac:dyDescent="0.25">
      <c r="A8" s="32" t="s">
        <v>11</v>
      </c>
      <c r="B8" s="33">
        <v>0.05</v>
      </c>
      <c r="C8" s="33">
        <v>2.1000000000000001E-2</v>
      </c>
      <c r="D8" s="33">
        <v>1</v>
      </c>
      <c r="E8" s="34"/>
      <c r="F8" s="33">
        <v>2.1000000000000001E-2</v>
      </c>
      <c r="G8" s="36">
        <v>1</v>
      </c>
      <c r="H8" s="38">
        <f t="shared" si="0"/>
        <v>2.1000000000000001E-2</v>
      </c>
      <c r="J8" s="1"/>
      <c r="K8" s="1"/>
    </row>
    <row r="9" spans="1:11" x14ac:dyDescent="0.25">
      <c r="A9" s="32" t="s">
        <v>10</v>
      </c>
      <c r="B9" s="33">
        <v>0.05</v>
      </c>
      <c r="C9" s="33">
        <v>2.5000000000000001E-2</v>
      </c>
      <c r="D9" s="33">
        <v>1</v>
      </c>
      <c r="E9" s="34"/>
      <c r="F9" s="33">
        <v>2.5000000000000001E-2</v>
      </c>
      <c r="G9" s="36">
        <v>1</v>
      </c>
      <c r="H9" s="38">
        <f t="shared" si="0"/>
        <v>2.5000000000000001E-2</v>
      </c>
      <c r="J9" s="1"/>
      <c r="K9" s="3"/>
    </row>
    <row r="10" spans="1:11" x14ac:dyDescent="0.25">
      <c r="A10" s="32" t="s">
        <v>12</v>
      </c>
      <c r="B10" s="33">
        <v>0.04</v>
      </c>
      <c r="C10" s="33">
        <v>1.2999999999999999E-2</v>
      </c>
      <c r="D10" s="33">
        <v>1</v>
      </c>
      <c r="E10" s="34"/>
      <c r="F10" s="33">
        <v>1.2999999999999999E-2</v>
      </c>
      <c r="G10" s="36">
        <v>1</v>
      </c>
      <c r="H10" s="38">
        <f t="shared" si="0"/>
        <v>1.2999999999999999E-2</v>
      </c>
      <c r="J10" s="1"/>
      <c r="K10" s="3"/>
    </row>
    <row r="11" spans="1:11" x14ac:dyDescent="0.25">
      <c r="A11" s="32" t="s">
        <v>19</v>
      </c>
      <c r="B11" s="33">
        <v>0.3</v>
      </c>
      <c r="C11" s="33">
        <v>0.32</v>
      </c>
      <c r="D11" s="33">
        <v>1</v>
      </c>
      <c r="E11" s="34" t="s">
        <v>21</v>
      </c>
      <c r="F11" s="33">
        <v>0.32</v>
      </c>
      <c r="G11" s="36">
        <v>1</v>
      </c>
      <c r="H11" s="38">
        <v>0.15</v>
      </c>
      <c r="J11" s="1"/>
      <c r="K11" s="3"/>
    </row>
    <row r="12" spans="1:11" x14ac:dyDescent="0.25">
      <c r="A12" s="32" t="s">
        <v>20</v>
      </c>
      <c r="B12" s="33">
        <v>0.1</v>
      </c>
      <c r="C12" s="33"/>
      <c r="D12" s="39">
        <v>1</v>
      </c>
      <c r="E12" s="34"/>
      <c r="F12" s="36"/>
      <c r="G12" s="40">
        <v>1</v>
      </c>
      <c r="H12" s="38"/>
      <c r="J12" s="1"/>
      <c r="K12" s="3"/>
    </row>
    <row r="13" spans="1:11" x14ac:dyDescent="0.25">
      <c r="A13" s="41" t="s">
        <v>13</v>
      </c>
      <c r="B13" s="42">
        <v>0.02</v>
      </c>
      <c r="C13" s="42">
        <v>1.9E-2</v>
      </c>
      <c r="D13" s="43">
        <v>1</v>
      </c>
      <c r="E13" s="44" t="s">
        <v>23</v>
      </c>
      <c r="F13" s="42">
        <v>0.02</v>
      </c>
      <c r="G13" s="45">
        <f>10/11</f>
        <v>0.90909090909090906</v>
      </c>
      <c r="H13" s="46">
        <f t="shared" si="0"/>
        <v>1.8181818181818181E-2</v>
      </c>
      <c r="J13" s="1"/>
      <c r="K13" s="3"/>
    </row>
    <row r="14" spans="1:11" ht="61.5" customHeight="1" thickBot="1" x14ac:dyDescent="0.3">
      <c r="A14" s="25" t="s">
        <v>4</v>
      </c>
      <c r="B14" s="26">
        <f>SUMPRODUCT(Tableau3[Masse prévisionelle (kg)],Tableau3[Quantité])</f>
        <v>1.0520000000000003</v>
      </c>
      <c r="C14" s="4"/>
      <c r="D14" s="4">
        <v>78.433000000000007</v>
      </c>
      <c r="E14">
        <v>9.8350000000000009</v>
      </c>
      <c r="F14" s="24" t="s">
        <v>31</v>
      </c>
      <c r="G14" s="24"/>
      <c r="H14" s="23">
        <f>SUM(Tableau3[masse])</f>
        <v>0.54439920948616616</v>
      </c>
      <c r="J14" s="3"/>
      <c r="K14" s="1"/>
    </row>
    <row r="15" spans="1:11" ht="60" customHeight="1" thickBot="1" x14ac:dyDescent="0.3">
      <c r="A15" s="5" t="s">
        <v>5</v>
      </c>
      <c r="B15" s="7">
        <f>SUMPRODUCT(Tableau3[Quantité],Tableau3[Masse réelle (kg)])</f>
        <v>0.81700000000000006</v>
      </c>
      <c r="C15" s="4"/>
      <c r="D15" s="4">
        <v>20.428000000000001</v>
      </c>
      <c r="E15">
        <v>37.762</v>
      </c>
      <c r="J15" s="1"/>
      <c r="K15" s="1"/>
    </row>
    <row r="16" spans="1:11" ht="15.75" customHeight="1" x14ac:dyDescent="0.25">
      <c r="A16" s="6"/>
      <c r="B16" s="6"/>
      <c r="C16" s="4"/>
      <c r="D16" s="4">
        <f>SQRT(D14*D14+D15*D15)</f>
        <v>81.04960624827244</v>
      </c>
      <c r="E16" s="4">
        <f>SQRT(E14*E14+E15*E15)</f>
        <v>39.021735853239541</v>
      </c>
    </row>
    <row r="17" spans="1:4" ht="15" customHeight="1" x14ac:dyDescent="0.25">
      <c r="A17" s="1"/>
      <c r="B17" s="6"/>
      <c r="D17" s="4"/>
    </row>
    <row r="18" spans="1:4" ht="15" customHeight="1" x14ac:dyDescent="0.25">
      <c r="A18" s="6"/>
      <c r="B18" s="6"/>
      <c r="C18" s="4"/>
      <c r="D18" s="4"/>
    </row>
    <row r="19" spans="1:4" ht="15" customHeight="1" x14ac:dyDescent="0.25">
      <c r="A19" s="6"/>
      <c r="B19" s="6"/>
      <c r="C19" s="4"/>
      <c r="D19" s="4"/>
    </row>
    <row r="20" spans="1:4" ht="15.75" customHeight="1" x14ac:dyDescent="0.25">
      <c r="A20" s="6"/>
      <c r="B20" s="6"/>
      <c r="C20" s="4"/>
      <c r="D20" s="4"/>
    </row>
    <row r="21" spans="1:4" x14ac:dyDescent="0.25">
      <c r="A21" s="1"/>
      <c r="B21" s="1"/>
      <c r="C21" s="1"/>
    </row>
  </sheetData>
  <mergeCells count="1">
    <mergeCell ref="F14:G1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3"/>
  <sheetViews>
    <sheetView workbookViewId="0">
      <selection activeCell="A5" sqref="A5"/>
    </sheetView>
  </sheetViews>
  <sheetFormatPr baseColWidth="10" defaultRowHeight="15" x14ac:dyDescent="0.25"/>
  <cols>
    <col min="1" max="1" width="24" bestFit="1" customWidth="1"/>
    <col min="2" max="2" width="29.28515625" bestFit="1" customWidth="1"/>
    <col min="3" max="3" width="22" bestFit="1" customWidth="1"/>
    <col min="4" max="4" width="14.28515625" bestFit="1" customWidth="1"/>
  </cols>
  <sheetData>
    <row r="1" spans="1:4" ht="23.25" x14ac:dyDescent="0.25">
      <c r="A1" s="20" t="s">
        <v>13</v>
      </c>
      <c r="B1" s="21"/>
      <c r="C1" s="21"/>
      <c r="D1" s="21"/>
    </row>
    <row r="2" spans="1:4" ht="15.75" x14ac:dyDescent="0.25">
      <c r="A2" s="2" t="s">
        <v>0</v>
      </c>
      <c r="B2" s="2" t="s">
        <v>2</v>
      </c>
      <c r="C2" s="2" t="s">
        <v>3</v>
      </c>
      <c r="D2" s="2" t="s">
        <v>1</v>
      </c>
    </row>
    <row r="3" spans="1:4" x14ac:dyDescent="0.25">
      <c r="A3" s="3" t="s">
        <v>14</v>
      </c>
      <c r="B3" s="3">
        <v>5.0000000000000001E-3</v>
      </c>
      <c r="C3" s="3"/>
      <c r="D3" s="3">
        <v>13</v>
      </c>
    </row>
    <row r="4" spans="1:4" x14ac:dyDescent="0.25">
      <c r="A4" s="3" t="s">
        <v>15</v>
      </c>
      <c r="B4" s="3">
        <v>5.0000000000000001E-3</v>
      </c>
      <c r="C4" s="1"/>
      <c r="D4" s="1">
        <v>2</v>
      </c>
    </row>
    <row r="5" spans="1:4" x14ac:dyDescent="0.25">
      <c r="A5" s="3" t="s">
        <v>16</v>
      </c>
      <c r="B5" s="3">
        <v>5.0000000000000001E-3</v>
      </c>
      <c r="C5" s="1"/>
      <c r="D5" s="1">
        <v>2</v>
      </c>
    </row>
    <row r="6" spans="1:4" x14ac:dyDescent="0.25">
      <c r="A6" s="1" t="s">
        <v>17</v>
      </c>
      <c r="B6" s="3">
        <v>0.01</v>
      </c>
      <c r="C6" s="1"/>
      <c r="D6" s="1">
        <v>3</v>
      </c>
    </row>
    <row r="7" spans="1:4" x14ac:dyDescent="0.25">
      <c r="A7" s="1" t="s">
        <v>18</v>
      </c>
      <c r="B7" s="3">
        <v>0.01</v>
      </c>
      <c r="C7" s="1"/>
      <c r="D7" s="1">
        <v>3</v>
      </c>
    </row>
    <row r="8" spans="1:4" x14ac:dyDescent="0.25">
      <c r="A8" s="1"/>
      <c r="B8" s="1"/>
      <c r="C8" s="1"/>
      <c r="D8" s="1"/>
    </row>
    <row r="15" spans="1:4" ht="15.75" thickBot="1" x14ac:dyDescent="0.3"/>
    <row r="16" spans="1:4" x14ac:dyDescent="0.25">
      <c r="A16" s="8" t="s">
        <v>4</v>
      </c>
      <c r="B16" s="9"/>
      <c r="C16" s="14">
        <f>SUMPRODUCT(Tableau810[Masse prévisionelle (kg)],Tableau810[Quantité])</f>
        <v>0.14499999999999999</v>
      </c>
      <c r="D16" s="15"/>
    </row>
    <row r="17" spans="1:4" x14ac:dyDescent="0.25">
      <c r="A17" s="10"/>
      <c r="B17" s="11"/>
      <c r="C17" s="16"/>
      <c r="D17" s="17"/>
    </row>
    <row r="18" spans="1:4" x14ac:dyDescent="0.25">
      <c r="A18" s="10"/>
      <c r="B18" s="11"/>
      <c r="C18" s="16"/>
      <c r="D18" s="17"/>
    </row>
    <row r="19" spans="1:4" ht="15.75" thickBot="1" x14ac:dyDescent="0.3">
      <c r="A19" s="12"/>
      <c r="B19" s="13"/>
      <c r="C19" s="18"/>
      <c r="D19" s="19"/>
    </row>
    <row r="20" spans="1:4" x14ac:dyDescent="0.25">
      <c r="A20" s="8" t="s">
        <v>5</v>
      </c>
      <c r="B20" s="9"/>
      <c r="C20" s="14" t="e">
        <f>SUMPRODUCT(#REF!,#REF!)</f>
        <v>#REF!</v>
      </c>
      <c r="D20" s="15"/>
    </row>
    <row r="21" spans="1:4" x14ac:dyDescent="0.25">
      <c r="A21" s="10"/>
      <c r="B21" s="11"/>
      <c r="C21" s="16"/>
      <c r="D21" s="17"/>
    </row>
    <row r="22" spans="1:4" x14ac:dyDescent="0.25">
      <c r="A22" s="10"/>
      <c r="B22" s="11"/>
      <c r="C22" s="16"/>
      <c r="D22" s="17"/>
    </row>
    <row r="23" spans="1:4" ht="15.75" thickBot="1" x14ac:dyDescent="0.3">
      <c r="A23" s="12"/>
      <c r="B23" s="13"/>
      <c r="C23" s="18"/>
      <c r="D23" s="19"/>
    </row>
  </sheetData>
  <mergeCells count="5">
    <mergeCell ref="A1:D1"/>
    <mergeCell ref="A16:B19"/>
    <mergeCell ref="C16:D19"/>
    <mergeCell ref="A20:B23"/>
    <mergeCell ref="C20:D2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 de Bord</vt:lpstr>
      <vt:lpstr>Visserie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2019-07-12T20:35:11Z</dcterms:modified>
</cp:coreProperties>
</file>