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alixthe\Desktop\EPSA\Gitkraken\STUF2020\STUF-2020\FR_Frame_Body\Frame\"/>
    </mc:Choice>
  </mc:AlternateContent>
  <xr:revisionPtr revIDLastSave="0" documentId="13_ncr:1_{08455697-38BC-4375-9887-146F93527C6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Etude Structure Primaire" sheetId="1" r:id="rId1"/>
    <sheet name="Calcul Masse volumique Tubes" sheetId="2" r:id="rId2"/>
    <sheet name="Tests Pers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3" l="1"/>
  <c r="G32" i="3" s="1"/>
  <c r="F32" i="3"/>
  <c r="E29" i="3"/>
  <c r="F29" i="3"/>
  <c r="E28" i="3"/>
  <c r="G28" i="3" s="1"/>
  <c r="F28" i="3"/>
  <c r="E21" i="3"/>
  <c r="G21" i="3" s="1"/>
  <c r="F21" i="3"/>
  <c r="G29" i="3"/>
  <c r="G11" i="3"/>
  <c r="E20" i="3"/>
  <c r="G20" i="3" s="1"/>
  <c r="F20" i="3"/>
  <c r="E12" i="3"/>
  <c r="G12" i="3" s="1"/>
  <c r="F12" i="3"/>
  <c r="E11" i="3"/>
  <c r="F11" i="3"/>
  <c r="D17" i="1"/>
  <c r="G17" i="3"/>
  <c r="F37" i="3"/>
  <c r="E37" i="3"/>
  <c r="F36" i="3"/>
  <c r="E36" i="3"/>
  <c r="F35" i="3"/>
  <c r="E35" i="3"/>
  <c r="F34" i="3"/>
  <c r="E34" i="3"/>
  <c r="F33" i="3"/>
  <c r="E33" i="3"/>
  <c r="F31" i="3"/>
  <c r="E31" i="3"/>
  <c r="F30" i="3"/>
  <c r="E30" i="3"/>
  <c r="F27" i="3"/>
  <c r="E27" i="3"/>
  <c r="F26" i="3"/>
  <c r="E26" i="3"/>
  <c r="F25" i="3"/>
  <c r="E25" i="3"/>
  <c r="G25" i="3" s="1"/>
  <c r="F24" i="3"/>
  <c r="E24" i="3"/>
  <c r="G24" i="3" s="1"/>
  <c r="F23" i="3"/>
  <c r="E23" i="3"/>
  <c r="G23" i="3" s="1"/>
  <c r="F22" i="3"/>
  <c r="E22" i="3"/>
  <c r="G22" i="3" s="1"/>
  <c r="F19" i="3"/>
  <c r="E19" i="3"/>
  <c r="F18" i="3"/>
  <c r="E18" i="3"/>
  <c r="F17" i="3"/>
  <c r="E17" i="3"/>
  <c r="F16" i="3"/>
  <c r="E16" i="3"/>
  <c r="G16" i="3" s="1"/>
  <c r="F15" i="3"/>
  <c r="E15" i="3"/>
  <c r="G15" i="3" s="1"/>
  <c r="F14" i="3"/>
  <c r="E14" i="3"/>
  <c r="F13" i="3"/>
  <c r="E13" i="3"/>
  <c r="F10" i="3"/>
  <c r="E10" i="3"/>
  <c r="F9" i="3"/>
  <c r="E9" i="3"/>
  <c r="F8" i="3"/>
  <c r="E8" i="3"/>
  <c r="F7" i="3"/>
  <c r="E7" i="3"/>
  <c r="F6" i="3"/>
  <c r="E6" i="3"/>
  <c r="F5" i="3"/>
  <c r="E5" i="3"/>
  <c r="A3" i="2" l="1"/>
  <c r="B3" i="2" s="1"/>
  <c r="A4" i="2"/>
  <c r="B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2" i="2"/>
  <c r="B2" i="2" s="1"/>
  <c r="D24" i="1"/>
  <c r="E24" i="1"/>
  <c r="D23" i="1"/>
  <c r="E23" i="1"/>
  <c r="D22" i="1"/>
  <c r="E22" i="1"/>
  <c r="D21" i="1"/>
  <c r="E21" i="1"/>
  <c r="D18" i="1"/>
  <c r="E18" i="1"/>
  <c r="E17" i="1"/>
  <c r="D16" i="1"/>
  <c r="E16" i="1"/>
  <c r="E33" i="1"/>
  <c r="E9" i="1"/>
  <c r="E10" i="1"/>
  <c r="E11" i="1"/>
  <c r="E12" i="1"/>
  <c r="E13" i="1"/>
  <c r="E14" i="1"/>
  <c r="E15" i="1"/>
  <c r="E19" i="1"/>
  <c r="E20" i="1"/>
  <c r="E25" i="1"/>
  <c r="E26" i="1"/>
  <c r="E27" i="1"/>
  <c r="E28" i="1"/>
  <c r="E29" i="1"/>
  <c r="E30" i="1"/>
  <c r="E31" i="1"/>
  <c r="E32" i="1"/>
  <c r="E8" i="1"/>
  <c r="D15" i="1"/>
  <c r="C2" i="2" l="1"/>
  <c r="F24" i="1" s="1"/>
  <c r="D33" i="1"/>
  <c r="D32" i="1"/>
  <c r="D31" i="1"/>
  <c r="D30" i="1"/>
  <c r="D29" i="1"/>
  <c r="D28" i="1"/>
  <c r="D27" i="1"/>
  <c r="D26" i="1"/>
  <c r="D25" i="1"/>
  <c r="D20" i="1"/>
  <c r="D19" i="1"/>
  <c r="D14" i="1"/>
  <c r="D13" i="1"/>
  <c r="D12" i="1"/>
  <c r="D11" i="1"/>
  <c r="D10" i="1"/>
  <c r="D9" i="1"/>
  <c r="D8" i="1"/>
  <c r="F22" i="1"/>
  <c r="F18" i="1"/>
  <c r="F23" i="1"/>
  <c r="F16" i="1"/>
  <c r="F17" i="1"/>
  <c r="F21" i="1" l="1"/>
</calcChain>
</file>

<file path=xl/sharedStrings.xml><?xml version="1.0" encoding="utf-8"?>
<sst xmlns="http://schemas.openxmlformats.org/spreadsheetml/2006/main" count="92" uniqueCount="33">
  <si>
    <t>Minimum requirements of frame</t>
  </si>
  <si>
    <t>section  mm^2</t>
  </si>
  <si>
    <t>diamètre mm</t>
  </si>
  <si>
    <t>épaisseur mm</t>
  </si>
  <si>
    <t xml:space="preserve"> mm^2</t>
  </si>
  <si>
    <t>Epaisseur minimale</t>
  </si>
  <si>
    <t>mm</t>
  </si>
  <si>
    <t>Cross section minimale</t>
  </si>
  <si>
    <t>Utilisé chez Optimus ?</t>
  </si>
  <si>
    <t>Masse (kg/m)</t>
  </si>
  <si>
    <t>Igz (mm^4)</t>
  </si>
  <si>
    <t>mm4</t>
  </si>
  <si>
    <t>Igz minimale</t>
  </si>
  <si>
    <t>Etude Structure primaire</t>
  </si>
  <si>
    <t>Pas réglementé pour la Primary Structure</t>
  </si>
  <si>
    <t xml:space="preserve">Code Couleur </t>
  </si>
  <si>
    <t>Une case a la couleur de la catégorie la plus restrictive qu'elle respecte</t>
  </si>
  <si>
    <t>Le plus optimal et autorisée par le règlement</t>
  </si>
  <si>
    <t>masse volumique</t>
  </si>
  <si>
    <t>volume</t>
  </si>
  <si>
    <t>ro moyen</t>
  </si>
  <si>
    <t>Présent dans la Catalogue ?</t>
  </si>
  <si>
    <t>OK</t>
  </si>
  <si>
    <t>Dans Catalogue</t>
  </si>
  <si>
    <t>Tout Confondu</t>
  </si>
  <si>
    <t>Fait par :</t>
  </si>
  <si>
    <t>v2.0</t>
  </si>
  <si>
    <t>Robin CLAMENS</t>
  </si>
  <si>
    <t>Calixthe MATTEI</t>
  </si>
  <si>
    <t>Sur cette image, il faut inverser la couleur des tubes jaunes et verts</t>
  </si>
  <si>
    <t>ULMTECHNOLOGIE</t>
  </si>
  <si>
    <t>Tout confondu</t>
  </si>
  <si>
    <t>Catalogue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</si>
</sst>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_ ;[Red]\-0.0000000\ 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453936</xdr:colOff>
      <xdr:row>14</xdr:row>
      <xdr:rowOff>152400</xdr:rowOff>
    </xdr:from>
    <xdr:to>
      <xdr:col>13</xdr:col>
      <xdr:colOff>294188</xdr:colOff>
      <xdr:row>30</xdr:row>
      <xdr:rowOff>129940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655" b="47121"/>
        <a:stretch/>
      </xdr:blipFill>
      <xdr:spPr>
        <a:xfrm>
          <a:off x="14409422" y="2852057"/>
          <a:ext cx="6284595" cy="2938454"/>
        </a:xfrm>
        <a:prstGeom prst="rect">
          <a:avLst/>
        </a:prstGeom>
      </xdr:spPr>
    </xdr:pic>
    <xdr:clientData/>
  </xdr:twoCellAnchor>
  <xdr:twoCellAnchor editAs="oneCell">
    <xdr:from>
      <xdr:col>0</xdr:col>
      <xdr:colOff>268877</xdr:colOff>
      <xdr:row>34</xdr:row>
      <xdr:rowOff>166552</xdr:rowOff>
    </xdr:from>
    <xdr:to>
      <xdr:col>6</xdr:col>
      <xdr:colOff>483940</xdr:colOff>
      <xdr:row>49</xdr:row>
      <xdr:rowOff>90583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46F869C-554E-44D1-9157-BD156797E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77" y="6567352"/>
          <a:ext cx="7116606" cy="2699888"/>
        </a:xfrm>
        <a:prstGeom prst="rect">
          <a:avLst/>
        </a:prstGeom>
      </xdr:spPr>
    </xdr:pic>
    <xdr:clientData/>
  </xdr:twoCellAnchor>
  <xdr:twoCellAnchor editAs="oneCell">
    <xdr:from>
      <xdr:col>7</xdr:col>
      <xdr:colOff>1328057</xdr:colOff>
      <xdr:row>34</xdr:row>
      <xdr:rowOff>163286</xdr:rowOff>
    </xdr:from>
    <xdr:to>
      <xdr:col>11</xdr:col>
      <xdr:colOff>892323</xdr:colOff>
      <xdr:row>57</xdr:row>
      <xdr:rowOff>98335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BEDB638-4EDB-4487-9D54-237DD7B93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828" y="6564086"/>
          <a:ext cx="9045724" cy="4191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showGridLines="0" tabSelected="1" topLeftCell="A13" zoomScale="70" zoomScaleNormal="70" workbookViewId="0">
      <selection activeCell="F28" sqref="F28"/>
    </sheetView>
  </sheetViews>
  <sheetFormatPr baseColWidth="10" defaultColWidth="8.88671875" defaultRowHeight="14.4" x14ac:dyDescent="0.3"/>
  <cols>
    <col min="1" max="1" width="25.5546875" style="1" bestFit="1" customWidth="1"/>
    <col min="2" max="2" width="16" style="1" customWidth="1"/>
    <col min="3" max="3" width="14.109375" style="1" customWidth="1"/>
    <col min="4" max="5" width="15.33203125" style="1" customWidth="1"/>
    <col min="6" max="6" width="14.109375" style="1" customWidth="1"/>
    <col min="7" max="7" width="21.88671875" style="1" bestFit="1" customWidth="1"/>
    <col min="8" max="9" width="40.44140625" style="1" bestFit="1" customWidth="1"/>
    <col min="10" max="10" width="19.77734375" style="1" customWidth="1"/>
    <col min="11" max="11" width="37.44140625" style="1" customWidth="1"/>
    <col min="12" max="12" width="27.77734375" style="1" bestFit="1" customWidth="1"/>
    <col min="13" max="13" width="8.88671875" style="1"/>
    <col min="14" max="14" width="23.21875" style="1" bestFit="1" customWidth="1"/>
    <col min="15" max="16384" width="8.88671875" style="1"/>
  </cols>
  <sheetData>
    <row r="1" spans="1:15" ht="23.4" customHeight="1" x14ac:dyDescent="0.3">
      <c r="D1" s="34" t="s">
        <v>13</v>
      </c>
      <c r="E1" s="34"/>
      <c r="F1" s="34"/>
    </row>
    <row r="2" spans="1:15" ht="14.4" customHeight="1" x14ac:dyDescent="0.3">
      <c r="D2" s="34"/>
      <c r="E2" s="34"/>
      <c r="F2" s="34"/>
    </row>
    <row r="3" spans="1:15" x14ac:dyDescent="0.3">
      <c r="J3" s="5" t="s">
        <v>15</v>
      </c>
      <c r="K3" s="33" t="s">
        <v>16</v>
      </c>
      <c r="L3" s="33"/>
      <c r="M3" s="33"/>
    </row>
    <row r="6" spans="1:15" x14ac:dyDescent="0.3">
      <c r="H6" s="5" t="s">
        <v>23</v>
      </c>
      <c r="I6" s="5" t="s">
        <v>24</v>
      </c>
    </row>
    <row r="7" spans="1:15" x14ac:dyDescent="0.3">
      <c r="A7" s="5" t="s">
        <v>21</v>
      </c>
      <c r="B7" s="5" t="s">
        <v>2</v>
      </c>
      <c r="C7" s="5" t="s">
        <v>3</v>
      </c>
      <c r="D7" s="5" t="s">
        <v>1</v>
      </c>
      <c r="E7" s="5" t="s">
        <v>10</v>
      </c>
      <c r="F7" s="5" t="s">
        <v>9</v>
      </c>
      <c r="G7" s="5" t="s">
        <v>8</v>
      </c>
      <c r="H7" s="5" t="s">
        <v>17</v>
      </c>
      <c r="I7" s="5" t="s">
        <v>17</v>
      </c>
      <c r="J7" s="15" t="s">
        <v>7</v>
      </c>
      <c r="K7" s="5"/>
      <c r="L7" s="5" t="s">
        <v>5</v>
      </c>
      <c r="M7" s="5"/>
      <c r="N7" s="5" t="s">
        <v>12</v>
      </c>
      <c r="O7" s="5"/>
    </row>
    <row r="8" spans="1:15" x14ac:dyDescent="0.3">
      <c r="A8" s="5" t="s">
        <v>22</v>
      </c>
      <c r="B8" s="5">
        <v>10</v>
      </c>
      <c r="C8" s="5">
        <v>0.8</v>
      </c>
      <c r="D8" s="5">
        <f t="shared" ref="D8:D33" si="0">((B8/2)^2)*PI()-((B8/2-C8)^2)*PI()</f>
        <v>23.122121930420882</v>
      </c>
      <c r="E8" s="13">
        <f t="shared" ref="E8:E33" si="1">(PI()*(B8^4-(B8-2*C8)^4))/64</f>
        <v>246.48181977828656</v>
      </c>
      <c r="F8" s="5">
        <v>0.18</v>
      </c>
      <c r="G8" s="5"/>
      <c r="H8" s="5"/>
      <c r="I8" s="5"/>
      <c r="J8" s="16">
        <v>175</v>
      </c>
      <c r="K8" s="5" t="s">
        <v>4</v>
      </c>
      <c r="L8" s="8">
        <v>2</v>
      </c>
      <c r="M8" s="5" t="s">
        <v>6</v>
      </c>
      <c r="N8" s="8">
        <v>11320</v>
      </c>
      <c r="O8" s="5" t="s">
        <v>11</v>
      </c>
    </row>
    <row r="9" spans="1:15" x14ac:dyDescent="0.3">
      <c r="A9" s="5" t="s">
        <v>22</v>
      </c>
      <c r="B9" s="5">
        <v>12</v>
      </c>
      <c r="C9" s="5">
        <v>1.5</v>
      </c>
      <c r="D9" s="5">
        <f t="shared" si="0"/>
        <v>49.480084294039244</v>
      </c>
      <c r="E9" s="13">
        <f t="shared" si="1"/>
        <v>695.81368538492688</v>
      </c>
      <c r="F9" s="5">
        <v>0.39</v>
      </c>
      <c r="G9" s="5"/>
      <c r="H9" s="5"/>
      <c r="I9" s="5"/>
      <c r="J9" s="17">
        <v>119</v>
      </c>
      <c r="K9" s="5" t="s">
        <v>4</v>
      </c>
      <c r="L9" s="7">
        <v>1.2</v>
      </c>
      <c r="M9" s="5" t="s">
        <v>6</v>
      </c>
      <c r="N9" s="7">
        <v>8509</v>
      </c>
      <c r="O9" s="5" t="s">
        <v>11</v>
      </c>
    </row>
    <row r="10" spans="1:15" x14ac:dyDescent="0.3">
      <c r="A10" s="5" t="s">
        <v>22</v>
      </c>
      <c r="B10" s="5">
        <v>15</v>
      </c>
      <c r="C10" s="5">
        <v>1.5</v>
      </c>
      <c r="D10" s="5">
        <f t="shared" si="0"/>
        <v>63.617251235193308</v>
      </c>
      <c r="E10" s="13">
        <f t="shared" si="1"/>
        <v>1467.1728566116458</v>
      </c>
      <c r="F10" s="5">
        <v>0.5</v>
      </c>
      <c r="G10" s="9"/>
      <c r="H10" s="5"/>
      <c r="I10" s="5"/>
      <c r="J10" s="18">
        <v>91</v>
      </c>
      <c r="K10" s="5" t="s">
        <v>4</v>
      </c>
      <c r="L10" s="6">
        <v>1.2</v>
      </c>
      <c r="M10" s="5" t="s">
        <v>6</v>
      </c>
      <c r="N10" s="6">
        <v>6695</v>
      </c>
      <c r="O10" s="5" t="s">
        <v>11</v>
      </c>
    </row>
    <row r="11" spans="1:15" x14ac:dyDescent="0.3">
      <c r="A11" s="5" t="s">
        <v>22</v>
      </c>
      <c r="B11" s="5">
        <v>18</v>
      </c>
      <c r="C11" s="5">
        <v>1</v>
      </c>
      <c r="D11" s="5">
        <f t="shared" si="0"/>
        <v>53.407075111026472</v>
      </c>
      <c r="E11" s="13">
        <f t="shared" si="1"/>
        <v>1936.0064727747101</v>
      </c>
      <c r="F11" s="5">
        <v>0.42</v>
      </c>
      <c r="G11" s="5"/>
      <c r="H11" s="5"/>
      <c r="I11" s="5"/>
      <c r="J11" s="19"/>
      <c r="K11" s="5" t="s">
        <v>14</v>
      </c>
      <c r="L11" s="5"/>
      <c r="M11" s="5"/>
      <c r="N11" s="5"/>
      <c r="O11" s="5"/>
    </row>
    <row r="12" spans="1:15" x14ac:dyDescent="0.3">
      <c r="A12" s="5" t="s">
        <v>22</v>
      </c>
      <c r="B12" s="5">
        <v>18</v>
      </c>
      <c r="C12" s="5">
        <v>1.5</v>
      </c>
      <c r="D12" s="5">
        <f t="shared" si="0"/>
        <v>77.754418176347372</v>
      </c>
      <c r="E12" s="13">
        <f t="shared" si="1"/>
        <v>2667.9484736759196</v>
      </c>
      <c r="F12" s="5">
        <v>0.61</v>
      </c>
      <c r="G12" s="5"/>
      <c r="H12" s="5"/>
      <c r="I12" s="5"/>
    </row>
    <row r="13" spans="1:15" x14ac:dyDescent="0.3">
      <c r="A13" s="5" t="s">
        <v>22</v>
      </c>
      <c r="B13" s="2">
        <v>20</v>
      </c>
      <c r="C13" s="2">
        <v>1.5</v>
      </c>
      <c r="D13" s="5">
        <f t="shared" si="0"/>
        <v>87.179196137116776</v>
      </c>
      <c r="E13" s="13">
        <f t="shared" si="1"/>
        <v>3754.1541336545906</v>
      </c>
      <c r="F13" s="5">
        <v>0.7</v>
      </c>
      <c r="G13" s="9"/>
      <c r="H13" s="5"/>
      <c r="I13" s="5"/>
    </row>
    <row r="14" spans="1:15" x14ac:dyDescent="0.3">
      <c r="A14" s="5" t="s">
        <v>22</v>
      </c>
      <c r="B14" s="2">
        <v>22</v>
      </c>
      <c r="C14" s="2">
        <v>1.5</v>
      </c>
      <c r="D14" s="5">
        <f t="shared" si="0"/>
        <v>96.60397409788618</v>
      </c>
      <c r="E14" s="13">
        <f t="shared" si="1"/>
        <v>5101.8973820446117</v>
      </c>
      <c r="F14" s="5">
        <v>0.76</v>
      </c>
      <c r="G14" s="5"/>
      <c r="H14" s="2"/>
      <c r="I14" s="5"/>
    </row>
    <row r="15" spans="1:15" x14ac:dyDescent="0.3">
      <c r="A15" s="5" t="s">
        <v>22</v>
      </c>
      <c r="B15" s="2">
        <v>22</v>
      </c>
      <c r="C15" s="2">
        <v>2</v>
      </c>
      <c r="D15" s="5">
        <f t="shared" si="0"/>
        <v>125.66370614359175</v>
      </c>
      <c r="E15" s="13">
        <f t="shared" si="1"/>
        <v>6346.0171602513819</v>
      </c>
      <c r="F15" s="5">
        <v>0.99</v>
      </c>
      <c r="G15" s="5"/>
      <c r="H15" s="2"/>
      <c r="I15" s="5"/>
    </row>
    <row r="16" spans="1:15" x14ac:dyDescent="0.3">
      <c r="A16" s="20"/>
      <c r="B16" s="20">
        <v>23</v>
      </c>
      <c r="C16" s="20">
        <v>1.5</v>
      </c>
      <c r="D16" s="20">
        <f t="shared" si="0"/>
        <v>101.3163630782708</v>
      </c>
      <c r="E16" s="20">
        <f t="shared" si="1"/>
        <v>5882.6813312321001</v>
      </c>
      <c r="F16" s="20">
        <f>PI()*'Calcul Masse volumique Tubes'!C$2*D16</f>
        <v>0.79752108860398518</v>
      </c>
      <c r="G16" s="20"/>
      <c r="H16" s="20"/>
      <c r="I16" s="20"/>
    </row>
    <row r="17" spans="1:11" x14ac:dyDescent="0.3">
      <c r="A17" s="20"/>
      <c r="B17" s="20">
        <v>23</v>
      </c>
      <c r="C17" s="20">
        <v>2</v>
      </c>
      <c r="D17" s="20">
        <f>((B17/2)^2)*PI()-((B17/2-C17)^2)*PI()</f>
        <v>131.94689145077132</v>
      </c>
      <c r="E17" s="20">
        <f t="shared" si="1"/>
        <v>7339.5458369491544</v>
      </c>
      <c r="F17" s="20">
        <f>PI()*'Calcul Masse volumique Tubes'!C$2*D17</f>
        <v>1.038632115391237</v>
      </c>
      <c r="G17" s="20"/>
      <c r="H17" s="20"/>
      <c r="I17" s="20"/>
    </row>
    <row r="18" spans="1:11" x14ac:dyDescent="0.3">
      <c r="A18" s="20"/>
      <c r="B18" s="20">
        <v>24</v>
      </c>
      <c r="C18" s="20">
        <v>1.5</v>
      </c>
      <c r="D18" s="20">
        <f t="shared" si="0"/>
        <v>106.02875205865553</v>
      </c>
      <c r="E18" s="20">
        <f t="shared" si="1"/>
        <v>6739.4525527282913</v>
      </c>
      <c r="F18" s="20">
        <f>PI()*'Calcul Masse volumique Tubes'!C$2*D18</f>
        <v>0.83461509272510115</v>
      </c>
      <c r="G18" s="20"/>
      <c r="H18" s="20"/>
      <c r="I18" s="21"/>
    </row>
    <row r="19" spans="1:11" x14ac:dyDescent="0.3">
      <c r="A19" s="5" t="s">
        <v>22</v>
      </c>
      <c r="B19" s="2">
        <v>25</v>
      </c>
      <c r="C19" s="2">
        <v>1.5</v>
      </c>
      <c r="D19" s="5">
        <f t="shared" si="0"/>
        <v>110.7411410390402</v>
      </c>
      <c r="E19" s="13">
        <f t="shared" si="1"/>
        <v>7675.7453382684744</v>
      </c>
      <c r="F19" s="5">
        <v>0.88</v>
      </c>
      <c r="G19" s="6"/>
      <c r="H19" s="6"/>
      <c r="I19" s="5"/>
    </row>
    <row r="20" spans="1:11" x14ac:dyDescent="0.3">
      <c r="A20" s="5" t="s">
        <v>22</v>
      </c>
      <c r="B20" s="2">
        <v>25</v>
      </c>
      <c r="C20" s="2">
        <v>2</v>
      </c>
      <c r="D20" s="5">
        <f t="shared" si="0"/>
        <v>144.5132620651305</v>
      </c>
      <c r="E20" s="13">
        <f t="shared" si="1"/>
        <v>9628.1960850893192</v>
      </c>
      <c r="F20" s="5">
        <v>1.1299999999999999</v>
      </c>
      <c r="G20" s="5"/>
      <c r="H20" s="5"/>
      <c r="I20" s="5"/>
    </row>
    <row r="21" spans="1:11" x14ac:dyDescent="0.3">
      <c r="A21" s="20"/>
      <c r="B21" s="20">
        <v>26</v>
      </c>
      <c r="C21" s="20">
        <v>1.5</v>
      </c>
      <c r="D21" s="20">
        <f t="shared" si="0"/>
        <v>115.45353001942493</v>
      </c>
      <c r="E21" s="20">
        <f t="shared" si="1"/>
        <v>8695.0939795879367</v>
      </c>
      <c r="F21" s="20">
        <f>PI()*'Calcul Masse volumique Tubes'!C$2*D21</f>
        <v>0.90880310096733252</v>
      </c>
      <c r="G21" s="20"/>
      <c r="H21" s="20"/>
      <c r="I21" s="20"/>
    </row>
    <row r="22" spans="1:11" x14ac:dyDescent="0.3">
      <c r="A22" s="20"/>
      <c r="B22" s="20">
        <v>26</v>
      </c>
      <c r="C22" s="20">
        <v>2</v>
      </c>
      <c r="D22" s="20">
        <f t="shared" si="0"/>
        <v>150.79644737231007</v>
      </c>
      <c r="E22" s="20">
        <f t="shared" si="1"/>
        <v>10932.74243449248</v>
      </c>
      <c r="F22" s="20">
        <f>PI()*'Calcul Masse volumique Tubes'!C$2*D22</f>
        <v>1.1870081318756993</v>
      </c>
      <c r="G22" s="20"/>
      <c r="H22" s="20"/>
      <c r="I22" s="20"/>
    </row>
    <row r="23" spans="1:11" x14ac:dyDescent="0.3">
      <c r="A23" s="20"/>
      <c r="B23" s="20">
        <v>27</v>
      </c>
      <c r="C23" s="20">
        <v>1.5</v>
      </c>
      <c r="D23" s="20">
        <f t="shared" si="0"/>
        <v>120.16591899980955</v>
      </c>
      <c r="E23" s="20">
        <f t="shared" si="1"/>
        <v>9801.0327684219701</v>
      </c>
      <c r="F23" s="20">
        <f>PI()*'Calcul Masse volumique Tubes'!C$2*D23</f>
        <v>0.9458971050884476</v>
      </c>
      <c r="G23" s="20"/>
      <c r="H23" s="20"/>
      <c r="I23" s="22"/>
    </row>
    <row r="24" spans="1:11" x14ac:dyDescent="0.3">
      <c r="A24" s="20"/>
      <c r="B24" s="20">
        <v>27</v>
      </c>
      <c r="C24" s="20">
        <v>2</v>
      </c>
      <c r="D24" s="20">
        <f t="shared" si="0"/>
        <v>157.07963267948963</v>
      </c>
      <c r="E24" s="20">
        <f t="shared" si="1"/>
        <v>12350.386119424875</v>
      </c>
      <c r="F24" s="20">
        <f>PI()*'Calcul Masse volumique Tubes'!C$2*D24</f>
        <v>1.2364668040371867</v>
      </c>
      <c r="G24" s="20"/>
      <c r="H24" s="20"/>
      <c r="I24" s="20"/>
    </row>
    <row r="25" spans="1:11" x14ac:dyDescent="0.3">
      <c r="A25" s="5" t="s">
        <v>22</v>
      </c>
      <c r="B25" s="2">
        <v>28</v>
      </c>
      <c r="C25" s="2">
        <v>1.5</v>
      </c>
      <c r="D25" s="5">
        <f t="shared" si="0"/>
        <v>124.87830798019422</v>
      </c>
      <c r="E25" s="13">
        <f t="shared" si="1"/>
        <v>10997.095996505859</v>
      </c>
      <c r="F25" s="5">
        <v>0.98</v>
      </c>
      <c r="G25" s="5"/>
      <c r="H25" s="7"/>
      <c r="I25" s="5"/>
    </row>
    <row r="26" spans="1:11" x14ac:dyDescent="0.3">
      <c r="A26" s="5" t="s">
        <v>22</v>
      </c>
      <c r="B26" s="2">
        <v>28</v>
      </c>
      <c r="C26" s="2">
        <v>2</v>
      </c>
      <c r="D26" s="5">
        <f t="shared" si="0"/>
        <v>163.3628179866692</v>
      </c>
      <c r="E26" s="13">
        <f t="shared" si="1"/>
        <v>13885.839528866885</v>
      </c>
      <c r="F26" s="5">
        <v>1.28</v>
      </c>
      <c r="G26" s="5"/>
      <c r="H26" s="5"/>
      <c r="I26" s="5"/>
    </row>
    <row r="27" spans="1:11" x14ac:dyDescent="0.3">
      <c r="A27" s="5" t="s">
        <v>22</v>
      </c>
      <c r="B27" s="11">
        <v>30</v>
      </c>
      <c r="C27" s="11">
        <v>1.5</v>
      </c>
      <c r="D27" s="12">
        <f t="shared" si="0"/>
        <v>134.30308594096368</v>
      </c>
      <c r="E27" s="13">
        <f t="shared" si="1"/>
        <v>13673.732937364362</v>
      </c>
      <c r="F27" s="5">
        <v>1.05</v>
      </c>
      <c r="G27" s="7"/>
      <c r="H27" s="2"/>
      <c r="I27" s="5"/>
    </row>
    <row r="28" spans="1:11" x14ac:dyDescent="0.3">
      <c r="A28" s="5" t="s">
        <v>22</v>
      </c>
      <c r="B28" s="2">
        <v>30</v>
      </c>
      <c r="C28" s="2">
        <v>2</v>
      </c>
      <c r="D28" s="5">
        <f t="shared" si="0"/>
        <v>175.92918860102839</v>
      </c>
      <c r="E28" s="13">
        <f t="shared" si="1"/>
        <v>17329.025077201299</v>
      </c>
      <c r="F28" s="5">
        <v>1.4</v>
      </c>
      <c r="G28" s="10"/>
      <c r="H28" s="8"/>
      <c r="I28" s="8"/>
    </row>
    <row r="29" spans="1:11" x14ac:dyDescent="0.3">
      <c r="A29" s="5" t="s">
        <v>22</v>
      </c>
      <c r="B29" s="3">
        <v>32</v>
      </c>
      <c r="C29" s="3">
        <v>2</v>
      </c>
      <c r="D29" s="4">
        <f t="shared" si="0"/>
        <v>188.49555921538763</v>
      </c>
      <c r="E29" s="13">
        <f t="shared" si="1"/>
        <v>21299.998191338796</v>
      </c>
      <c r="F29" s="5">
        <v>1.5</v>
      </c>
      <c r="G29" s="5"/>
      <c r="H29" s="5"/>
      <c r="I29" s="5"/>
    </row>
    <row r="30" spans="1:11" x14ac:dyDescent="0.3">
      <c r="A30" s="5" t="s">
        <v>22</v>
      </c>
      <c r="B30" s="4">
        <v>35</v>
      </c>
      <c r="C30" s="4">
        <v>1.5</v>
      </c>
      <c r="D30" s="4">
        <f t="shared" si="0"/>
        <v>157.86503084288711</v>
      </c>
      <c r="E30" s="13">
        <f t="shared" si="1"/>
        <v>22189.903397853319</v>
      </c>
      <c r="F30" s="5">
        <v>1.24</v>
      </c>
      <c r="G30" s="5"/>
      <c r="H30" s="5"/>
      <c r="I30" s="5"/>
      <c r="K30" s="1" t="s">
        <v>0</v>
      </c>
    </row>
    <row r="31" spans="1:11" x14ac:dyDescent="0.3">
      <c r="A31" s="5" t="s">
        <v>22</v>
      </c>
      <c r="B31" s="4">
        <v>35</v>
      </c>
      <c r="C31" s="4">
        <v>2</v>
      </c>
      <c r="D31" s="4">
        <f t="shared" si="0"/>
        <v>207.34511513692632</v>
      </c>
      <c r="E31" s="13">
        <f t="shared" si="1"/>
        <v>28328.526355582562</v>
      </c>
      <c r="F31" s="5">
        <v>1.63</v>
      </c>
      <c r="G31" s="5"/>
      <c r="H31" s="5"/>
      <c r="I31" s="5"/>
    </row>
    <row r="32" spans="1:11" x14ac:dyDescent="0.3">
      <c r="A32" s="5" t="s">
        <v>22</v>
      </c>
      <c r="B32" s="4">
        <v>35</v>
      </c>
      <c r="C32" s="4">
        <v>2.5</v>
      </c>
      <c r="D32" s="4">
        <f t="shared" si="0"/>
        <v>255.25440310417071</v>
      </c>
      <c r="E32" s="13">
        <f t="shared" si="1"/>
        <v>33900.975412272666</v>
      </c>
      <c r="F32" s="5">
        <v>2</v>
      </c>
      <c r="G32" s="5"/>
      <c r="H32" s="5"/>
      <c r="I32" s="5"/>
    </row>
    <row r="33" spans="1:12" x14ac:dyDescent="0.3">
      <c r="A33" s="5" t="s">
        <v>22</v>
      </c>
      <c r="B33" s="4">
        <v>35</v>
      </c>
      <c r="C33" s="4">
        <v>3</v>
      </c>
      <c r="D33" s="4">
        <f t="shared" si="0"/>
        <v>301.59289474462014</v>
      </c>
      <c r="E33" s="13">
        <f t="shared" si="1"/>
        <v>38943.182533899075</v>
      </c>
      <c r="F33" s="5">
        <v>2.37</v>
      </c>
      <c r="G33" s="5"/>
      <c r="H33" s="5"/>
      <c r="I33" s="5"/>
      <c r="L33" s="1" t="s">
        <v>29</v>
      </c>
    </row>
    <row r="59" spans="1:4" x14ac:dyDescent="0.3">
      <c r="A59" s="23"/>
      <c r="B59" s="23"/>
      <c r="C59" s="23"/>
      <c r="D59" s="23"/>
    </row>
    <row r="60" spans="1:4" x14ac:dyDescent="0.3">
      <c r="A60" s="23" t="s">
        <v>25</v>
      </c>
      <c r="B60" s="23" t="s">
        <v>27</v>
      </c>
      <c r="C60" s="23" t="s">
        <v>28</v>
      </c>
      <c r="D60" s="23"/>
    </row>
    <row r="61" spans="1:4" x14ac:dyDescent="0.3">
      <c r="A61" s="23"/>
      <c r="B61" s="23"/>
      <c r="C61" s="23"/>
      <c r="D61" s="23"/>
    </row>
    <row r="62" spans="1:4" x14ac:dyDescent="0.3">
      <c r="A62" s="23" t="s">
        <v>26</v>
      </c>
      <c r="B62" s="23"/>
      <c r="C62" s="23"/>
      <c r="D62" s="23"/>
    </row>
    <row r="63" spans="1:4" x14ac:dyDescent="0.3">
      <c r="A63" s="24">
        <v>43690</v>
      </c>
      <c r="B63" s="23"/>
      <c r="C63" s="23"/>
      <c r="D63" s="23"/>
    </row>
  </sheetData>
  <sortState xmlns:xlrd2="http://schemas.microsoft.com/office/spreadsheetml/2017/richdata2" ref="A8:H33">
    <sortCondition ref="B7"/>
  </sortState>
  <mergeCells count="2">
    <mergeCell ref="K3:M3"/>
    <mergeCell ref="D1:F2"/>
  </mergeCells>
  <conditionalFormatting sqref="J8">
    <cfRule type="cellIs" dxfId="14" priority="10" operator="greaterThan">
      <formula>175</formula>
    </cfRule>
  </conditionalFormatting>
  <conditionalFormatting sqref="F8:F34">
    <cfRule type="colorScale" priority="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D8:D40">
    <cfRule type="cellIs" dxfId="13" priority="14" operator="between">
      <formula>$J$10</formula>
      <formula>$J$9</formula>
    </cfRule>
    <cfRule type="cellIs" dxfId="12" priority="15" operator="between">
      <formula>$J$9</formula>
      <formula>$J$8</formula>
    </cfRule>
    <cfRule type="cellIs" dxfId="11" priority="16" operator="greaterThan">
      <formula>$J$8</formula>
    </cfRule>
  </conditionalFormatting>
  <conditionalFormatting sqref="E8:E40">
    <cfRule type="cellIs" dxfId="10" priority="4" operator="greaterThanOrEqual">
      <formula>$N$8</formula>
    </cfRule>
    <cfRule type="cellIs" dxfId="9" priority="5" operator="between">
      <formula>$N$9</formula>
      <formula>$N$8</formula>
    </cfRule>
    <cfRule type="cellIs" dxfId="8" priority="6" operator="between">
      <formula>$N$10</formula>
      <formula>$N$9</formula>
    </cfRule>
  </conditionalFormatting>
  <conditionalFormatting sqref="E1:E1048576">
    <cfRule type="cellIs" dxfId="7" priority="2" operator="between">
      <formula>$J$9</formula>
      <formula>$J$8</formula>
    </cfRule>
    <cfRule type="cellIs" dxfId="6" priority="1" operator="between">
      <formula>$J$9</formula>
      <formula>$J$8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872B-DE05-4BC7-A0CB-D7A25B05F1DF}">
  <dimension ref="A1:C13"/>
  <sheetViews>
    <sheetView workbookViewId="0">
      <selection activeCell="B2" sqref="B2:B12"/>
    </sheetView>
  </sheetViews>
  <sheetFormatPr baseColWidth="10" defaultRowHeight="14.4" x14ac:dyDescent="0.3"/>
  <cols>
    <col min="2" max="2" width="15" bestFit="1" customWidth="1"/>
  </cols>
  <sheetData>
    <row r="1" spans="1:3" x14ac:dyDescent="0.3">
      <c r="A1" s="1" t="s">
        <v>19</v>
      </c>
      <c r="B1" s="1" t="s">
        <v>18</v>
      </c>
      <c r="C1" s="1" t="s">
        <v>20</v>
      </c>
    </row>
    <row r="2" spans="1:3" x14ac:dyDescent="0.3">
      <c r="A2" s="1">
        <f>PI()*'Etude Structure Primaire'!D8</f>
        <v>72.640288392017681</v>
      </c>
      <c r="B2" s="1">
        <f>'Etude Structure Primaire'!F8/A2</f>
        <v>2.4779637303832605E-3</v>
      </c>
      <c r="C2" s="14">
        <f>AVERAGE(B2:B13)</f>
        <v>2.5056056023901254E-3</v>
      </c>
    </row>
    <row r="3" spans="1:3" x14ac:dyDescent="0.3">
      <c r="A3" s="1">
        <f>PI()*'Etude Structure Primaire'!D9</f>
        <v>155.4462693171574</v>
      </c>
      <c r="B3" s="1">
        <f>'Etude Structure Primaire'!F9/A3</f>
        <v>2.5089054997150307E-3</v>
      </c>
      <c r="C3" s="1"/>
    </row>
    <row r="4" spans="1:3" x14ac:dyDescent="0.3">
      <c r="A4" s="1">
        <f>PI()*'Etude Structure Primaire'!D10</f>
        <v>199.8594891220595</v>
      </c>
      <c r="B4" s="1">
        <f>'Etude Structure Primaire'!F10/A4</f>
        <v>2.5017576207984637E-3</v>
      </c>
      <c r="C4" s="1"/>
    </row>
    <row r="5" spans="1:3" x14ac:dyDescent="0.3">
      <c r="A5" s="1">
        <f>PI()*'Etude Structure Primaire'!D11</f>
        <v>167.78327481851906</v>
      </c>
      <c r="B5" s="1">
        <f>'Etude Structure Primaire'!F11/A5</f>
        <v>2.5032292429283455E-3</v>
      </c>
      <c r="C5" s="1"/>
    </row>
    <row r="6" spans="1:3" x14ac:dyDescent="0.3">
      <c r="A6" s="1">
        <f>PI()*'Etude Structure Primaire'!D12</f>
        <v>244.27270892696157</v>
      </c>
      <c r="B6" s="1">
        <f>'Etude Structure Primaire'!F12/A6</f>
        <v>2.4972089705788303E-3</v>
      </c>
      <c r="C6" s="1"/>
    </row>
    <row r="7" spans="1:3" x14ac:dyDescent="0.3">
      <c r="A7" s="1">
        <f>PI()*'Etude Structure Primaire'!D13</f>
        <v>273.88152213022971</v>
      </c>
      <c r="B7" s="1">
        <f>'Etude Structure Primaire'!F13/A7</f>
        <v>2.5558496774643761E-3</v>
      </c>
      <c r="C7" s="1"/>
    </row>
    <row r="8" spans="1:3" x14ac:dyDescent="0.3">
      <c r="A8" s="1">
        <f>PI()*'Etude Structure Primaire'!D14</f>
        <v>303.49033533349791</v>
      </c>
      <c r="B8" s="1">
        <f>'Etude Structure Primaire'!F14/A8</f>
        <v>2.5041983599407049E-3</v>
      </c>
      <c r="C8" s="1"/>
    </row>
    <row r="9" spans="1:3" x14ac:dyDescent="0.3">
      <c r="A9" s="1">
        <f>PI()*'Etude Structure Primaire'!D15</f>
        <v>394.7841760435744</v>
      </c>
      <c r="B9" s="1">
        <f>'Etude Structure Primaire'!F15/A9</f>
        <v>2.5076992951478592E-3</v>
      </c>
      <c r="C9" s="1"/>
    </row>
    <row r="10" spans="1:3" x14ac:dyDescent="0.3">
      <c r="A10" s="1">
        <f>PI()*'Etude Structure Primaire'!D19</f>
        <v>347.90355513839984</v>
      </c>
      <c r="B10" s="1">
        <f>'Etude Structure Primaire'!F19/A10</f>
        <v>2.5294366412838935E-3</v>
      </c>
      <c r="C10" s="1"/>
    </row>
    <row r="11" spans="1:3" x14ac:dyDescent="0.3">
      <c r="A11" s="1">
        <f>PI()*'Etude Structure Primaire'!D20</f>
        <v>454.00180245011052</v>
      </c>
      <c r="B11" s="1">
        <f>'Etude Structure Primaire'!F20/A11</f>
        <v>2.488976902518297E-3</v>
      </c>
      <c r="C11" s="1"/>
    </row>
    <row r="12" spans="1:3" x14ac:dyDescent="0.3">
      <c r="A12" s="1">
        <f>PI()*'Etude Structure Primaire'!D25</f>
        <v>392.31677494330182</v>
      </c>
      <c r="B12" s="1">
        <f>'Etude Structure Primaire'!F25/A12</f>
        <v>2.4979813828802781E-3</v>
      </c>
      <c r="C12" s="1"/>
    </row>
    <row r="13" spans="1:3" x14ac:dyDescent="0.3">
      <c r="A13" s="1">
        <f>PI()*'Etude Structure Primaire'!D26</f>
        <v>513.21942885664646</v>
      </c>
      <c r="B13" s="1">
        <f>'Etude Structure Primaire'!F26/A13</f>
        <v>2.4940599050421613E-3</v>
      </c>
      <c r="C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01E3-E0D0-4314-90F3-931084C2E20C}">
  <dimension ref="B3:J41"/>
  <sheetViews>
    <sheetView showGridLines="0" zoomScale="60" zoomScaleNormal="60" workbookViewId="0">
      <selection activeCell="C20" sqref="C20"/>
    </sheetView>
  </sheetViews>
  <sheetFormatPr baseColWidth="10" defaultRowHeight="14.4" x14ac:dyDescent="0.3"/>
  <cols>
    <col min="1" max="1" width="11.5546875" style="1"/>
    <col min="2" max="2" width="28.44140625" style="1" bestFit="1" customWidth="1"/>
    <col min="3" max="3" width="13.77734375" style="1" bestFit="1" customWidth="1"/>
    <col min="4" max="4" width="14.88671875" style="1" bestFit="1" customWidth="1"/>
    <col min="5" max="5" width="18.109375" style="1" bestFit="1" customWidth="1"/>
    <col min="6" max="6" width="12.6640625" style="1" bestFit="1" customWidth="1"/>
    <col min="7" max="7" width="11.88671875" style="1" bestFit="1" customWidth="1"/>
    <col min="8" max="8" width="23.109375" style="1" bestFit="1" customWidth="1"/>
    <col min="9" max="10" width="44.5546875" style="1" bestFit="1" customWidth="1"/>
    <col min="11" max="16384" width="11.5546875" style="1"/>
  </cols>
  <sheetData>
    <row r="3" spans="2:10" x14ac:dyDescent="0.3">
      <c r="I3" s="1" t="s">
        <v>32</v>
      </c>
      <c r="J3" s="1" t="s">
        <v>31</v>
      </c>
    </row>
    <row r="4" spans="2:10" x14ac:dyDescent="0.3">
      <c r="B4" s="25" t="s">
        <v>21</v>
      </c>
      <c r="C4" s="25" t="s">
        <v>2</v>
      </c>
      <c r="D4" s="25" t="s">
        <v>3</v>
      </c>
      <c r="E4" s="2" t="s">
        <v>1</v>
      </c>
      <c r="F4" s="2" t="s">
        <v>10</v>
      </c>
      <c r="G4" s="25" t="s">
        <v>9</v>
      </c>
      <c r="H4" s="25" t="s">
        <v>8</v>
      </c>
      <c r="I4" s="25" t="s">
        <v>17</v>
      </c>
      <c r="J4" s="25" t="s">
        <v>17</v>
      </c>
    </row>
    <row r="5" spans="2:10" x14ac:dyDescent="0.3">
      <c r="B5" s="25" t="s">
        <v>22</v>
      </c>
      <c r="C5" s="25">
        <v>10</v>
      </c>
      <c r="D5" s="25">
        <v>0.8</v>
      </c>
      <c r="E5" s="25">
        <f t="shared" ref="E5:E37" si="0">((C5/2)^2)*PI()-((C5/2-D5)^2)*PI()</f>
        <v>23.122121930420882</v>
      </c>
      <c r="F5" s="13">
        <f t="shared" ref="F5:F37" si="1">(PI()*(C5^4-(C5-2*D5)^4))/64</f>
        <v>246.48181977828656</v>
      </c>
      <c r="G5" s="25">
        <v>0.18</v>
      </c>
      <c r="H5" s="25"/>
      <c r="I5" s="25"/>
      <c r="J5" s="25"/>
    </row>
    <row r="6" spans="2:10" x14ac:dyDescent="0.3">
      <c r="B6" s="25" t="s">
        <v>22</v>
      </c>
      <c r="C6" s="25">
        <v>12</v>
      </c>
      <c r="D6" s="25">
        <v>1.5</v>
      </c>
      <c r="E6" s="25">
        <f t="shared" si="0"/>
        <v>49.480084294039244</v>
      </c>
      <c r="F6" s="13">
        <f t="shared" si="1"/>
        <v>695.81368538492688</v>
      </c>
      <c r="G6" s="25">
        <v>0.39</v>
      </c>
      <c r="H6" s="25"/>
      <c r="I6" s="25"/>
      <c r="J6" s="25"/>
    </row>
    <row r="7" spans="2:10" x14ac:dyDescent="0.3">
      <c r="B7" s="25" t="s">
        <v>22</v>
      </c>
      <c r="C7" s="25">
        <v>15</v>
      </c>
      <c r="D7" s="25">
        <v>1.5</v>
      </c>
      <c r="E7" s="25">
        <f t="shared" si="0"/>
        <v>63.617251235193308</v>
      </c>
      <c r="F7" s="13">
        <f t="shared" si="1"/>
        <v>1467.1728566116458</v>
      </c>
      <c r="G7" s="25">
        <v>0.5</v>
      </c>
      <c r="H7" s="9"/>
      <c r="I7" s="25"/>
      <c r="J7" s="25"/>
    </row>
    <row r="8" spans="2:10" x14ac:dyDescent="0.3">
      <c r="B8" s="25" t="s">
        <v>22</v>
      </c>
      <c r="C8" s="25">
        <v>18</v>
      </c>
      <c r="D8" s="25">
        <v>1</v>
      </c>
      <c r="E8" s="25">
        <f t="shared" si="0"/>
        <v>53.407075111026472</v>
      </c>
      <c r="F8" s="13">
        <f t="shared" si="1"/>
        <v>1936.0064727747101</v>
      </c>
      <c r="G8" s="25">
        <v>0.42</v>
      </c>
      <c r="H8" s="25"/>
      <c r="I8" s="25"/>
      <c r="J8" s="25"/>
    </row>
    <row r="9" spans="2:10" x14ac:dyDescent="0.3">
      <c r="B9" s="25" t="s">
        <v>22</v>
      </c>
      <c r="C9" s="25">
        <v>18</v>
      </c>
      <c r="D9" s="25">
        <v>1.5</v>
      </c>
      <c r="E9" s="25">
        <f t="shared" si="0"/>
        <v>77.754418176347372</v>
      </c>
      <c r="F9" s="13">
        <f t="shared" si="1"/>
        <v>2667.9484736759196</v>
      </c>
      <c r="G9" s="25">
        <v>0.61</v>
      </c>
      <c r="H9" s="25"/>
      <c r="I9" s="25"/>
      <c r="J9" s="25"/>
    </row>
    <row r="10" spans="2:10" x14ac:dyDescent="0.3">
      <c r="B10" s="25" t="s">
        <v>22</v>
      </c>
      <c r="C10" s="2">
        <v>20</v>
      </c>
      <c r="D10" s="2">
        <v>1.5</v>
      </c>
      <c r="E10" s="25">
        <f t="shared" si="0"/>
        <v>87.179196137116776</v>
      </c>
      <c r="F10" s="13">
        <f t="shared" si="1"/>
        <v>3754.1541336545906</v>
      </c>
      <c r="G10" s="25">
        <v>0.7</v>
      </c>
      <c r="H10" s="9"/>
      <c r="I10" s="25"/>
      <c r="J10" s="25"/>
    </row>
    <row r="11" spans="2:10" x14ac:dyDescent="0.3">
      <c r="B11" s="26" t="s">
        <v>30</v>
      </c>
      <c r="C11" s="27">
        <v>20</v>
      </c>
      <c r="D11" s="27">
        <v>1.4</v>
      </c>
      <c r="E11" s="28">
        <f t="shared" si="0"/>
        <v>81.807072699478255</v>
      </c>
      <c r="F11" s="29">
        <f t="shared" si="1"/>
        <v>3557.7895917003079</v>
      </c>
      <c r="G11" s="25">
        <f>PI()*'Calcul Masse volumique Tubes'!C$2*E11</f>
        <v>0.64395191154256715</v>
      </c>
      <c r="H11" s="25"/>
      <c r="I11" s="25"/>
      <c r="J11" s="25"/>
    </row>
    <row r="12" spans="2:10" x14ac:dyDescent="0.3">
      <c r="B12" s="26" t="s">
        <v>30</v>
      </c>
      <c r="C12" s="27">
        <v>20</v>
      </c>
      <c r="D12" s="27">
        <v>3</v>
      </c>
      <c r="E12" s="28">
        <f t="shared" si="0"/>
        <v>160.22122533307947</v>
      </c>
      <c r="F12" s="29">
        <f t="shared" si="1"/>
        <v>5968.2406436572091</v>
      </c>
      <c r="G12" s="25">
        <f>PI()*'Calcul Masse volumique Tubes'!C$2*E12</f>
        <v>1.2611961401179308</v>
      </c>
      <c r="H12" s="25"/>
      <c r="I12" s="25"/>
      <c r="J12" s="25"/>
    </row>
    <row r="13" spans="2:10" x14ac:dyDescent="0.3">
      <c r="B13" s="25" t="s">
        <v>22</v>
      </c>
      <c r="C13" s="2">
        <v>22</v>
      </c>
      <c r="D13" s="2">
        <v>1.5</v>
      </c>
      <c r="E13" s="25">
        <f t="shared" si="0"/>
        <v>96.60397409788618</v>
      </c>
      <c r="F13" s="13">
        <f t="shared" si="1"/>
        <v>5101.8973820446117</v>
      </c>
      <c r="G13" s="25">
        <v>0.76</v>
      </c>
      <c r="H13" s="25"/>
      <c r="I13" s="2"/>
      <c r="J13" s="25"/>
    </row>
    <row r="14" spans="2:10" x14ac:dyDescent="0.3">
      <c r="B14" s="25" t="s">
        <v>22</v>
      </c>
      <c r="C14" s="2">
        <v>22</v>
      </c>
      <c r="D14" s="2">
        <v>2</v>
      </c>
      <c r="E14" s="25">
        <f t="shared" si="0"/>
        <v>125.66370614359175</v>
      </c>
      <c r="F14" s="13">
        <f t="shared" si="1"/>
        <v>6346.0171602513819</v>
      </c>
      <c r="G14" s="25">
        <v>0.99</v>
      </c>
      <c r="H14" s="25"/>
      <c r="I14" s="2"/>
      <c r="J14" s="25"/>
    </row>
    <row r="15" spans="2:10" x14ac:dyDescent="0.3">
      <c r="B15" s="20"/>
      <c r="C15" s="20">
        <v>23</v>
      </c>
      <c r="D15" s="20">
        <v>1.5</v>
      </c>
      <c r="E15" s="20">
        <f t="shared" si="0"/>
        <v>101.3163630782708</v>
      </c>
      <c r="F15" s="20">
        <f t="shared" si="1"/>
        <v>5882.6813312321001</v>
      </c>
      <c r="G15" s="20">
        <f>PI()*'Calcul Masse volumique Tubes'!C$2*E15</f>
        <v>0.79752108860398518</v>
      </c>
      <c r="H15" s="20"/>
      <c r="I15" s="20"/>
      <c r="J15" s="20"/>
    </row>
    <row r="16" spans="2:10" x14ac:dyDescent="0.3">
      <c r="B16" s="20"/>
      <c r="C16" s="20">
        <v>23</v>
      </c>
      <c r="D16" s="20">
        <v>2</v>
      </c>
      <c r="E16" s="20">
        <f t="shared" si="0"/>
        <v>131.94689145077132</v>
      </c>
      <c r="F16" s="20">
        <f t="shared" si="1"/>
        <v>7339.5458369491544</v>
      </c>
      <c r="G16" s="20">
        <f>PI()*'Calcul Masse volumique Tubes'!C$2*E16</f>
        <v>1.038632115391237</v>
      </c>
      <c r="H16" s="20"/>
      <c r="I16" s="20"/>
      <c r="J16" s="20"/>
    </row>
    <row r="17" spans="2:10" x14ac:dyDescent="0.3">
      <c r="B17" s="20"/>
      <c r="C17" s="20">
        <v>24</v>
      </c>
      <c r="D17" s="20">
        <v>1.5</v>
      </c>
      <c r="E17" s="20">
        <f t="shared" si="0"/>
        <v>106.02875205865553</v>
      </c>
      <c r="F17" s="20">
        <f t="shared" si="1"/>
        <v>6739.4525527282913</v>
      </c>
      <c r="G17" s="20">
        <f>PI()*'Calcul Masse volumique Tubes'!C$2*E17</f>
        <v>0.83461509272510115</v>
      </c>
      <c r="H17" s="20"/>
      <c r="I17" s="20"/>
      <c r="J17" s="21">
        <v>2</v>
      </c>
    </row>
    <row r="18" spans="2:10" x14ac:dyDescent="0.3">
      <c r="B18" s="25" t="s">
        <v>22</v>
      </c>
      <c r="C18" s="2">
        <v>25</v>
      </c>
      <c r="D18" s="2">
        <v>1.5</v>
      </c>
      <c r="E18" s="25">
        <f t="shared" si="0"/>
        <v>110.7411410390402</v>
      </c>
      <c r="F18" s="13">
        <f t="shared" si="1"/>
        <v>7675.7453382684744</v>
      </c>
      <c r="G18" s="25">
        <v>0.88</v>
      </c>
      <c r="H18" s="6"/>
      <c r="I18" s="6"/>
      <c r="J18" s="25"/>
    </row>
    <row r="19" spans="2:10" x14ac:dyDescent="0.3">
      <c r="B19" s="25" t="s">
        <v>22</v>
      </c>
      <c r="C19" s="2">
        <v>25</v>
      </c>
      <c r="D19" s="2">
        <v>2</v>
      </c>
      <c r="E19" s="25">
        <f t="shared" si="0"/>
        <v>144.5132620651305</v>
      </c>
      <c r="F19" s="13">
        <f t="shared" si="1"/>
        <v>9628.1960850893192</v>
      </c>
      <c r="G19" s="25">
        <v>1.1299999999999999</v>
      </c>
      <c r="H19" s="25"/>
      <c r="I19" s="25"/>
      <c r="J19" s="25"/>
    </row>
    <row r="20" spans="2:10" x14ac:dyDescent="0.3">
      <c r="B20" s="26" t="s">
        <v>30</v>
      </c>
      <c r="C20" s="28">
        <v>25</v>
      </c>
      <c r="D20" s="28">
        <v>1.4</v>
      </c>
      <c r="E20" s="28">
        <f t="shared" si="0"/>
        <v>103.79822127460682</v>
      </c>
      <c r="F20" s="29">
        <f t="shared" si="1"/>
        <v>7251.8627293504023</v>
      </c>
      <c r="G20" s="25">
        <f>PI()*'Calcul Masse volumique Tubes'!C$2*E20</f>
        <v>0.81705726410777346</v>
      </c>
      <c r="H20" s="25"/>
      <c r="I20" s="25"/>
      <c r="J20" s="6">
        <v>1</v>
      </c>
    </row>
    <row r="21" spans="2:10" x14ac:dyDescent="0.3">
      <c r="B21" s="26" t="s">
        <v>30</v>
      </c>
      <c r="C21" s="28">
        <v>25</v>
      </c>
      <c r="D21" s="28">
        <v>3</v>
      </c>
      <c r="E21" s="28">
        <f t="shared" si="0"/>
        <v>207.34511513692638</v>
      </c>
      <c r="F21" s="29">
        <f t="shared" si="1"/>
        <v>12777.642720313086</v>
      </c>
      <c r="G21" s="25">
        <f>PI()*'Calcul Masse volumique Tubes'!C$2*E21</f>
        <v>1.6321361813290869</v>
      </c>
      <c r="H21" s="25"/>
      <c r="I21" s="25"/>
      <c r="J21" s="25"/>
    </row>
    <row r="22" spans="2:10" x14ac:dyDescent="0.3">
      <c r="B22" s="20"/>
      <c r="C22" s="20">
        <v>26</v>
      </c>
      <c r="D22" s="20">
        <v>1.5</v>
      </c>
      <c r="E22" s="20">
        <f t="shared" si="0"/>
        <v>115.45353001942493</v>
      </c>
      <c r="F22" s="20">
        <f t="shared" si="1"/>
        <v>8695.0939795879367</v>
      </c>
      <c r="G22" s="20">
        <f>PI()*'Calcul Masse volumique Tubes'!C$2*E22</f>
        <v>0.90880310096733252</v>
      </c>
      <c r="H22" s="20"/>
      <c r="I22" s="20"/>
      <c r="J22" s="20"/>
    </row>
    <row r="23" spans="2:10" x14ac:dyDescent="0.3">
      <c r="B23" s="20"/>
      <c r="C23" s="20">
        <v>26</v>
      </c>
      <c r="D23" s="20">
        <v>2</v>
      </c>
      <c r="E23" s="20">
        <f t="shared" si="0"/>
        <v>150.79644737231007</v>
      </c>
      <c r="F23" s="20">
        <f t="shared" si="1"/>
        <v>10932.74243449248</v>
      </c>
      <c r="G23" s="20">
        <f>PI()*'Calcul Masse volumique Tubes'!C$2*E23</f>
        <v>1.1870081318756993</v>
      </c>
      <c r="H23" s="20"/>
      <c r="I23" s="20"/>
      <c r="J23" s="20"/>
    </row>
    <row r="24" spans="2:10" x14ac:dyDescent="0.3">
      <c r="B24" s="20"/>
      <c r="C24" s="20">
        <v>27</v>
      </c>
      <c r="D24" s="20">
        <v>1.5</v>
      </c>
      <c r="E24" s="20">
        <f t="shared" si="0"/>
        <v>120.16591899980955</v>
      </c>
      <c r="F24" s="20">
        <f t="shared" si="1"/>
        <v>9801.0327684219701</v>
      </c>
      <c r="G24" s="20">
        <f>PI()*'Calcul Masse volumique Tubes'!C$2*E24</f>
        <v>0.9458971050884476</v>
      </c>
      <c r="H24" s="20"/>
      <c r="I24" s="20"/>
      <c r="J24" s="22"/>
    </row>
    <row r="25" spans="2:10" x14ac:dyDescent="0.3">
      <c r="B25" s="20"/>
      <c r="C25" s="20">
        <v>27</v>
      </c>
      <c r="D25" s="20">
        <v>2</v>
      </c>
      <c r="E25" s="20">
        <f t="shared" si="0"/>
        <v>157.07963267948963</v>
      </c>
      <c r="F25" s="20">
        <f t="shared" si="1"/>
        <v>12350.386119424875</v>
      </c>
      <c r="G25" s="20">
        <f>PI()*'Calcul Masse volumique Tubes'!C$2*E25</f>
        <v>1.2364668040371867</v>
      </c>
      <c r="H25" s="20"/>
      <c r="I25" s="20"/>
      <c r="J25" s="20"/>
    </row>
    <row r="26" spans="2:10" x14ac:dyDescent="0.3">
      <c r="B26" s="25" t="s">
        <v>22</v>
      </c>
      <c r="C26" s="2">
        <v>28</v>
      </c>
      <c r="D26" s="2">
        <v>1.5</v>
      </c>
      <c r="E26" s="25">
        <f t="shared" si="0"/>
        <v>124.87830798019422</v>
      </c>
      <c r="F26" s="13">
        <f t="shared" si="1"/>
        <v>10997.095996505859</v>
      </c>
      <c r="G26" s="25">
        <v>0.98</v>
      </c>
      <c r="H26" s="25"/>
      <c r="I26" s="7"/>
      <c r="J26" s="25"/>
    </row>
    <row r="27" spans="2:10" x14ac:dyDescent="0.3">
      <c r="B27" s="25" t="s">
        <v>22</v>
      </c>
      <c r="C27" s="2">
        <v>28</v>
      </c>
      <c r="D27" s="2">
        <v>2</v>
      </c>
      <c r="E27" s="25">
        <f t="shared" si="0"/>
        <v>163.3628179866692</v>
      </c>
      <c r="F27" s="13">
        <f t="shared" si="1"/>
        <v>13885.839528866885</v>
      </c>
      <c r="G27" s="25">
        <v>1.28</v>
      </c>
      <c r="H27" s="25"/>
      <c r="I27" s="25"/>
      <c r="J27" s="25"/>
    </row>
    <row r="28" spans="2:10" x14ac:dyDescent="0.3">
      <c r="B28" s="26" t="s">
        <v>30</v>
      </c>
      <c r="C28" s="28">
        <v>28</v>
      </c>
      <c r="D28" s="28">
        <v>0.9</v>
      </c>
      <c r="E28" s="28">
        <f t="shared" si="0"/>
        <v>76.623444821055045</v>
      </c>
      <c r="F28" s="29">
        <f t="shared" si="1"/>
        <v>7041.8861376670156</v>
      </c>
      <c r="G28" s="25">
        <f>PI()*'Calcul Masse volumique Tubes'!C$2*E28</f>
        <v>0.60314850700933964</v>
      </c>
      <c r="H28" s="25"/>
      <c r="I28" s="25"/>
      <c r="J28" s="25"/>
    </row>
    <row r="29" spans="2:10" x14ac:dyDescent="0.3">
      <c r="B29" s="26" t="s">
        <v>30</v>
      </c>
      <c r="C29" s="28">
        <v>28</v>
      </c>
      <c r="D29" s="28">
        <v>1.4</v>
      </c>
      <c r="E29" s="28">
        <f t="shared" si="0"/>
        <v>116.99291041968388</v>
      </c>
      <c r="F29" s="29">
        <f t="shared" si="1"/>
        <v>10376.101225121767</v>
      </c>
      <c r="G29" s="25">
        <f>PI()*'Calcul Masse volumique Tubes'!C$2*E29</f>
        <v>0.92092047564689661</v>
      </c>
      <c r="H29" s="25"/>
      <c r="I29" s="25"/>
      <c r="J29" s="25"/>
    </row>
    <row r="30" spans="2:10" x14ac:dyDescent="0.3">
      <c r="B30" s="25" t="s">
        <v>22</v>
      </c>
      <c r="C30" s="11">
        <v>30</v>
      </c>
      <c r="D30" s="11">
        <v>1.5</v>
      </c>
      <c r="E30" s="12">
        <f t="shared" si="0"/>
        <v>134.30308594096368</v>
      </c>
      <c r="F30" s="13">
        <f t="shared" si="1"/>
        <v>13673.732937364362</v>
      </c>
      <c r="G30" s="25">
        <v>1.05</v>
      </c>
      <c r="H30" s="7"/>
      <c r="I30" s="2"/>
      <c r="J30" s="25"/>
    </row>
    <row r="31" spans="2:10" x14ac:dyDescent="0.3">
      <c r="B31" s="25" t="s">
        <v>22</v>
      </c>
      <c r="C31" s="2">
        <v>30</v>
      </c>
      <c r="D31" s="2">
        <v>2</v>
      </c>
      <c r="E31" s="25">
        <f t="shared" si="0"/>
        <v>175.92918860102839</v>
      </c>
      <c r="F31" s="13">
        <f t="shared" si="1"/>
        <v>17329.025077201299</v>
      </c>
      <c r="G31" s="25">
        <v>1.4</v>
      </c>
      <c r="H31" s="10"/>
      <c r="I31" s="8"/>
      <c r="J31" s="8"/>
    </row>
    <row r="32" spans="2:10" x14ac:dyDescent="0.3">
      <c r="B32" s="26" t="s">
        <v>30</v>
      </c>
      <c r="C32" s="28">
        <v>30</v>
      </c>
      <c r="D32" s="28">
        <v>0.9</v>
      </c>
      <c r="E32" s="28">
        <f t="shared" si="0"/>
        <v>82.278311597516677</v>
      </c>
      <c r="F32" s="29">
        <f t="shared" si="1"/>
        <v>8717.592809535885</v>
      </c>
      <c r="G32" s="25">
        <f>PI()*'Calcul Masse volumique Tubes'!C$2*E32</f>
        <v>0.64766131195467835</v>
      </c>
      <c r="H32" s="25"/>
      <c r="I32" s="25"/>
      <c r="J32" s="25"/>
    </row>
    <row r="33" spans="2:10" x14ac:dyDescent="0.3">
      <c r="B33" s="25" t="s">
        <v>22</v>
      </c>
      <c r="C33" s="3">
        <v>32</v>
      </c>
      <c r="D33" s="3">
        <v>2</v>
      </c>
      <c r="E33" s="4">
        <f t="shared" si="0"/>
        <v>188.49555921538763</v>
      </c>
      <c r="F33" s="13">
        <f t="shared" si="1"/>
        <v>21299.998191338796</v>
      </c>
      <c r="G33" s="25">
        <v>1.5</v>
      </c>
      <c r="H33" s="25"/>
      <c r="I33" s="25"/>
      <c r="J33" s="25"/>
    </row>
    <row r="34" spans="2:10" x14ac:dyDescent="0.3">
      <c r="B34" s="25" t="s">
        <v>22</v>
      </c>
      <c r="C34" s="4">
        <v>35</v>
      </c>
      <c r="D34" s="4">
        <v>1.5</v>
      </c>
      <c r="E34" s="4">
        <f t="shared" si="0"/>
        <v>157.86503084288711</v>
      </c>
      <c r="F34" s="13">
        <f t="shared" si="1"/>
        <v>22189.903397853319</v>
      </c>
      <c r="G34" s="25">
        <v>1.24</v>
      </c>
      <c r="H34" s="25"/>
      <c r="I34" s="25"/>
      <c r="J34" s="25"/>
    </row>
    <row r="35" spans="2:10" x14ac:dyDescent="0.3">
      <c r="B35" s="25" t="s">
        <v>22</v>
      </c>
      <c r="C35" s="4">
        <v>35</v>
      </c>
      <c r="D35" s="4">
        <v>2</v>
      </c>
      <c r="E35" s="4">
        <f t="shared" si="0"/>
        <v>207.34511513692632</v>
      </c>
      <c r="F35" s="13">
        <f t="shared" si="1"/>
        <v>28328.526355582562</v>
      </c>
      <c r="G35" s="25">
        <v>1.63</v>
      </c>
      <c r="H35" s="25"/>
      <c r="I35" s="25"/>
      <c r="J35" s="25"/>
    </row>
    <row r="36" spans="2:10" x14ac:dyDescent="0.3">
      <c r="B36" s="25" t="s">
        <v>22</v>
      </c>
      <c r="C36" s="4">
        <v>35</v>
      </c>
      <c r="D36" s="4">
        <v>2.5</v>
      </c>
      <c r="E36" s="4">
        <f t="shared" si="0"/>
        <v>255.25440310417071</v>
      </c>
      <c r="F36" s="13">
        <f t="shared" si="1"/>
        <v>33900.975412272666</v>
      </c>
      <c r="G36" s="25">
        <v>2</v>
      </c>
      <c r="H36" s="25"/>
      <c r="I36" s="25"/>
      <c r="J36" s="25"/>
    </row>
    <row r="37" spans="2:10" x14ac:dyDescent="0.3">
      <c r="B37" s="25" t="s">
        <v>22</v>
      </c>
      <c r="C37" s="4">
        <v>35</v>
      </c>
      <c r="D37" s="4">
        <v>3</v>
      </c>
      <c r="E37" s="4">
        <f t="shared" si="0"/>
        <v>301.59289474462014</v>
      </c>
      <c r="F37" s="13">
        <f t="shared" si="1"/>
        <v>38943.182533899075</v>
      </c>
      <c r="G37" s="25">
        <v>2.37</v>
      </c>
      <c r="H37" s="25"/>
      <c r="I37" s="25"/>
      <c r="J37" s="25"/>
    </row>
    <row r="38" spans="2:10" x14ac:dyDescent="0.3">
      <c r="B38" s="30"/>
      <c r="C38" s="32"/>
      <c r="D38" s="32"/>
    </row>
    <row r="39" spans="2:10" x14ac:dyDescent="0.3">
      <c r="B39" s="31"/>
      <c r="C39" s="32"/>
      <c r="D39" s="32"/>
    </row>
    <row r="40" spans="2:10" x14ac:dyDescent="0.3">
      <c r="B40" s="31"/>
      <c r="C40" s="32"/>
      <c r="D40" s="32"/>
    </row>
    <row r="41" spans="2:10" x14ac:dyDescent="0.3">
      <c r="B41" s="31"/>
      <c r="C41" s="32"/>
      <c r="D41" s="32"/>
    </row>
  </sheetData>
  <sortState xmlns:xlrd2="http://schemas.microsoft.com/office/spreadsheetml/2017/richdata2" ref="B5:J37">
    <sortCondition ref="C5"/>
  </sortState>
  <conditionalFormatting sqref="G5:G30">
    <cfRule type="colorScale" priority="10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between" id="{00ACFBD2-9A4B-494B-8109-9DCCE3EE6EAB}">
            <xm:f>'Etude Structure Primaire'!$J$10</xm:f>
            <xm:f>'Etude Structure Primaire'!$J$9</xm:f>
            <x14:dxf>
              <fill>
                <patternFill>
                  <bgColor rgb="FF92D050"/>
                </patternFill>
              </fill>
            </x14:dxf>
          </x14:cfRule>
          <x14:cfRule type="cellIs" priority="5" operator="between" id="{20599F42-5F8D-40B2-A1CF-13C9B1A80816}">
            <xm:f>'Etude Structure Primaire'!$J$9</xm:f>
            <xm:f>'Etude Structure Primaire'!$J$8</xm:f>
            <x14:dxf>
              <fill>
                <patternFill>
                  <bgColor rgb="FFFFFF00"/>
                </patternFill>
              </fill>
            </x14:dxf>
          </x14:cfRule>
          <x14:cfRule type="cellIs" priority="4" operator="greaterThanOrEqual" id="{BBEAA45B-E084-413D-B6BC-893E3DAEBCF9}">
            <xm:f>'Etude Structure Primaire'!$J$8</xm:f>
            <x14:dxf>
              <fill>
                <patternFill>
                  <bgColor rgb="FFFF0000"/>
                </patternFill>
              </fill>
            </x14:dxf>
          </x14:cfRule>
          <xm:sqref>E5:E1048576 E1:E3</xm:sqref>
        </x14:conditionalFormatting>
        <x14:conditionalFormatting xmlns:xm="http://schemas.microsoft.com/office/excel/2006/main">
          <x14:cfRule type="cellIs" priority="3" operator="between" id="{4C759452-CEBD-4F83-8FF8-02C9A8D17CD4}">
            <xm:f>'Etude Structure Primaire'!$N$10</xm:f>
            <xm:f>'Etude Structure Primaire'!$N$9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between" id="{063C426D-BB69-471F-853F-C6FA1BB9961B}">
            <xm:f>'Etude Structure Primaire'!$N$9</xm:f>
            <xm:f>'Etude Structure Primaire'!$N$8</xm:f>
            <x14:dxf>
              <fill>
                <patternFill>
                  <bgColor rgb="FFFFFF00"/>
                </patternFill>
              </fill>
            </x14:dxf>
          </x14:cfRule>
          <x14:cfRule type="cellIs" priority="1" operator="greaterThan" id="{060184A5-5E20-43B5-BFF3-C85F3F60FACA}">
            <xm:f>'Etude Structure Primaire'!$N$8</xm:f>
            <x14:dxf>
              <fill>
                <patternFill>
                  <bgColor rgb="FFFF0000"/>
                </patternFill>
              </fill>
            </x14:dxf>
          </x14:cfRule>
          <xm:sqref>F5:F1048576 F1:F3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Etude Structure Primaire</vt:lpstr>
      <vt:lpstr>Calcul Masse volumique Tubes</vt:lpstr>
      <vt:lpstr>Tests Persos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Clamens Robin EXT</dc:creator>
  <cp:lastModifiedBy>Calixthe</cp:lastModifiedBy>
  <dcterms:created xsi:type="dcterms:W3CDTF">2019-07-09T15:28:48Z</dcterms:created>
  <dcterms:modified xsi:type="dcterms:W3CDTF">2019-08-15T18:15:50Z</dcterms:modified>
</cp:coreProperties>
</file>