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CE58C49B-6DD5-4FF6-A764-FAAFFA5CE751}" xr6:coauthVersionLast="44" xr6:coauthVersionMax="44" xr10:uidLastSave="{00000000-0000-0000-0000-000000000000}"/>
  <bookViews>
    <workbookView minimized="1" xWindow="9216" yWindow="0" windowWidth="13824" windowHeight="7248" xr2:uid="{00000000-000D-0000-FFFF-FFFF00000000}"/>
  </bookViews>
  <sheets>
    <sheet name="Etude Structure Primaire" sheetId="1" r:id="rId1"/>
    <sheet name="Feuil1" sheetId="4" r:id="rId2"/>
    <sheet name="Calcul Masse volumique Tubes" sheetId="2" r:id="rId3"/>
    <sheet name="Tests Pers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3" l="1"/>
  <c r="T8" i="3"/>
  <c r="T5" i="3"/>
  <c r="Q12" i="3"/>
  <c r="P12" i="3"/>
  <c r="Q11" i="3"/>
  <c r="P11" i="3"/>
  <c r="Q9" i="3"/>
  <c r="P9" i="3"/>
  <c r="Q8" i="3"/>
  <c r="P8" i="3"/>
  <c r="Q6" i="3"/>
  <c r="P6" i="3"/>
  <c r="Q5" i="3"/>
  <c r="P5" i="3"/>
  <c r="F26" i="1"/>
  <c r="D26" i="1"/>
  <c r="E26" i="1"/>
  <c r="D22" i="1"/>
  <c r="E22" i="1"/>
  <c r="D21" i="1"/>
  <c r="E21" i="1"/>
  <c r="E32" i="3" l="1"/>
  <c r="F32" i="3"/>
  <c r="E29" i="3"/>
  <c r="F29" i="3"/>
  <c r="E28" i="3"/>
  <c r="F28" i="3"/>
  <c r="E21" i="3"/>
  <c r="F21" i="3"/>
  <c r="E20" i="3"/>
  <c r="F20" i="3"/>
  <c r="E12" i="3"/>
  <c r="F12" i="3"/>
  <c r="E11" i="3"/>
  <c r="F11" i="3"/>
  <c r="D17" i="1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F24" i="3"/>
  <c r="E24" i="3"/>
  <c r="F23" i="3"/>
  <c r="E23" i="3"/>
  <c r="F22" i="3"/>
  <c r="E22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D27" i="1" l="1"/>
  <c r="E27" i="1"/>
  <c r="D25" i="1"/>
  <c r="E25" i="1"/>
  <c r="D24" i="1"/>
  <c r="E24" i="1"/>
  <c r="D23" i="1"/>
  <c r="E23" i="1"/>
  <c r="D18" i="1"/>
  <c r="E18" i="1"/>
  <c r="E17" i="1"/>
  <c r="D16" i="1"/>
  <c r="E16" i="1"/>
  <c r="E36" i="1"/>
  <c r="E9" i="1"/>
  <c r="E10" i="1"/>
  <c r="E11" i="1"/>
  <c r="E12" i="1"/>
  <c r="E13" i="1"/>
  <c r="E14" i="1"/>
  <c r="E15" i="1"/>
  <c r="E19" i="1"/>
  <c r="E20" i="1"/>
  <c r="E28" i="1"/>
  <c r="E29" i="1"/>
  <c r="E30" i="1"/>
  <c r="E31" i="1"/>
  <c r="E32" i="1"/>
  <c r="E33" i="1"/>
  <c r="E34" i="1"/>
  <c r="E35" i="1"/>
  <c r="E8" i="1"/>
  <c r="D15" i="1"/>
  <c r="A9" i="2" s="1"/>
  <c r="B9" i="2" s="1"/>
  <c r="D36" i="1" l="1"/>
  <c r="D35" i="1"/>
  <c r="D34" i="1"/>
  <c r="D33" i="1"/>
  <c r="D32" i="1"/>
  <c r="D31" i="1"/>
  <c r="D30" i="1"/>
  <c r="D29" i="1"/>
  <c r="A13" i="2" s="1"/>
  <c r="B13" i="2" s="1"/>
  <c r="D28" i="1"/>
  <c r="A12" i="2" s="1"/>
  <c r="B12" i="2" s="1"/>
  <c r="D20" i="1"/>
  <c r="A11" i="2" s="1"/>
  <c r="B11" i="2" s="1"/>
  <c r="D19" i="1"/>
  <c r="A10" i="2" s="1"/>
  <c r="B10" i="2" s="1"/>
  <c r="D14" i="1"/>
  <c r="A8" i="2" s="1"/>
  <c r="B8" i="2" s="1"/>
  <c r="D13" i="1"/>
  <c r="A7" i="2" s="1"/>
  <c r="B7" i="2" s="1"/>
  <c r="D12" i="1"/>
  <c r="A6" i="2" s="1"/>
  <c r="B6" i="2" s="1"/>
  <c r="D11" i="1"/>
  <c r="A5" i="2" s="1"/>
  <c r="B5" i="2" s="1"/>
  <c r="D10" i="1"/>
  <c r="A4" i="2" s="1"/>
  <c r="B4" i="2" s="1"/>
  <c r="D9" i="1"/>
  <c r="A3" i="2" s="1"/>
  <c r="B3" i="2" s="1"/>
  <c r="D8" i="1"/>
  <c r="A2" i="2" s="1"/>
  <c r="B2" i="2" s="1"/>
  <c r="C2" i="2" l="1"/>
  <c r="F22" i="1" s="1"/>
  <c r="F25" i="1" l="1"/>
  <c r="F21" i="1"/>
  <c r="G28" i="3"/>
  <c r="G23" i="3"/>
  <c r="G16" i="3"/>
  <c r="F27" i="1"/>
  <c r="F23" i="1"/>
  <c r="G15" i="3"/>
  <c r="G24" i="3"/>
  <c r="G11" i="3"/>
  <c r="F24" i="1"/>
  <c r="G20" i="3"/>
  <c r="G22" i="3"/>
  <c r="G12" i="3"/>
  <c r="G17" i="3"/>
  <c r="F17" i="1"/>
  <c r="G32" i="3"/>
  <c r="G25" i="3"/>
  <c r="G21" i="3"/>
  <c r="G29" i="3"/>
  <c r="F16" i="1"/>
  <c r="F18" i="1"/>
</calcChain>
</file>

<file path=xl/sharedStrings.xml><?xml version="1.0" encoding="utf-8"?>
<sst xmlns="http://schemas.openxmlformats.org/spreadsheetml/2006/main" count="120" uniqueCount="37">
  <si>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</si>
  <si>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</si>
  <si>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</si>
  <si>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</si>
  <si>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</si>
  <si>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</si>
  <si>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</si>
  <si>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</si>
  <si>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</si>
  <si>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</si>
  <si>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</si>
  <si>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</si>
  <si>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</si>
  <si>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</si>
  <si>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</si>
  <si>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</si>
  <si>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</si>
  <si>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</si>
  <si>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</si>
  <si>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</si>
  <si>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</si>
  <si>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</si>
  <si>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</si>
  <si>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</si>
  <si>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</si>
  <si>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</si>
  <si>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ULMTECHNOLOGIE</t>
  </si>
  <si>
    <t>Tout confondu</t>
  </si>
  <si>
    <t>Catalogue</t>
  </si>
  <si>
    <t>2x + cher que 25x1,5</t>
  </si>
  <si>
    <t>Véhicule</t>
  </si>
  <si>
    <t>Invictus</t>
  </si>
  <si>
    <t>Le plus optimal et autorisée par le règlement, dans le catalogue</t>
  </si>
  <si>
    <t>Robin CLAMENS &amp; Calixthe MATTEI</t>
  </si>
  <si>
    <t>v2.2</t>
  </si>
  <si>
    <t>Min Règlement</t>
  </si>
  <si>
    <t>Gain massique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</si>
</sst>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_ ;[Red]\-0.0000000\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53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1235610</xdr:colOff>
      <xdr:row>12</xdr:row>
      <xdr:rowOff>137160</xdr:rowOff>
    </xdr:from>
    <xdr:to>
      <xdr:col>13</xdr:col>
      <xdr:colOff>60959</xdr:colOff>
      <xdr:row>28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7" b="53127"/>
        <a:stretch/>
      </xdr:blipFill>
      <xdr:spPr>
        <a:xfrm>
          <a:off x="15195450" y="2453640"/>
          <a:ext cx="5271869" cy="2880360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37</xdr:row>
      <xdr:rowOff>166552</xdr:rowOff>
    </xdr:from>
    <xdr:to>
      <xdr:col>6</xdr:col>
      <xdr:colOff>483940</xdr:colOff>
      <xdr:row>52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37</xdr:row>
      <xdr:rowOff>163286</xdr:rowOff>
    </xdr:from>
    <xdr:to>
      <xdr:col>11</xdr:col>
      <xdr:colOff>892323</xdr:colOff>
      <xdr:row>60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showGridLines="0" tabSelected="1" zoomScale="60" zoomScaleNormal="60" workbookViewId="0">
      <selection activeCell="F31" sqref="F31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8" t="s">
        <v>13</v>
      </c>
      <c r="E1" s="38"/>
      <c r="F1" s="38"/>
    </row>
    <row r="2" spans="1:15" ht="14.4" customHeight="1" x14ac:dyDescent="0.3">
      <c r="D2" s="38"/>
      <c r="E2" s="38"/>
      <c r="F2" s="38"/>
    </row>
    <row r="3" spans="1:15" x14ac:dyDescent="0.3">
      <c r="J3" s="5" t="s">
        <v>15</v>
      </c>
      <c r="K3" s="37" t="s">
        <v>16</v>
      </c>
      <c r="L3" s="37"/>
      <c r="M3" s="37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6" si="0">((B8/2)^2)*PI()-((B8/2-C8)^2)*PI()</f>
        <v>23.122121930420882</v>
      </c>
      <c r="E8" s="13">
        <f t="shared" ref="E8:E36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9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9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9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9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9" x14ac:dyDescent="0.3">
      <c r="A21" s="36"/>
      <c r="B21" s="2">
        <v>25.4</v>
      </c>
      <c r="C21" s="2">
        <v>1.2</v>
      </c>
      <c r="D21" s="36">
        <f t="shared" si="0"/>
        <v>91.231850660247574</v>
      </c>
      <c r="E21" s="13">
        <f t="shared" si="1"/>
        <v>6695.0493607022672</v>
      </c>
      <c r="F21" s="20">
        <f>PI()*'Calcul Masse volumique Tubes'!C$2*D21</f>
        <v>0.71813991978479796</v>
      </c>
      <c r="G21" s="36"/>
      <c r="H21" s="36"/>
      <c r="I21" s="36"/>
    </row>
    <row r="22" spans="1:9" x14ac:dyDescent="0.3">
      <c r="A22" s="36"/>
      <c r="B22" s="2">
        <v>25.4</v>
      </c>
      <c r="C22" s="2">
        <v>1.6</v>
      </c>
      <c r="D22" s="36">
        <f t="shared" si="0"/>
        <v>119.63184824869933</v>
      </c>
      <c r="E22" s="13">
        <f t="shared" si="1"/>
        <v>8508.8152066887378</v>
      </c>
      <c r="F22" s="20">
        <f>PI()*'Calcul Masse volumique Tubes'!C$2*D22</f>
        <v>0.94169311795472144</v>
      </c>
      <c r="G22" s="36"/>
      <c r="H22" s="36"/>
      <c r="I22" s="36"/>
    </row>
    <row r="23" spans="1:9" x14ac:dyDescent="0.3">
      <c r="A23" s="20"/>
      <c r="B23" s="20">
        <v>26</v>
      </c>
      <c r="C23" s="20">
        <v>1.5</v>
      </c>
      <c r="D23" s="20">
        <f t="shared" si="0"/>
        <v>115.45353001942493</v>
      </c>
      <c r="E23" s="20">
        <f t="shared" si="1"/>
        <v>8695.0939795879367</v>
      </c>
      <c r="F23" s="20">
        <f>PI()*'Calcul Masse volumique Tubes'!C$2*D23</f>
        <v>0.90880310096733252</v>
      </c>
      <c r="G23" s="20"/>
      <c r="H23" s="20"/>
      <c r="I23" s="20"/>
    </row>
    <row r="24" spans="1:9" x14ac:dyDescent="0.3">
      <c r="A24" s="20"/>
      <c r="B24" s="20">
        <v>26</v>
      </c>
      <c r="C24" s="20">
        <v>2</v>
      </c>
      <c r="D24" s="20">
        <f t="shared" si="0"/>
        <v>150.79644737231007</v>
      </c>
      <c r="E24" s="20">
        <f t="shared" si="1"/>
        <v>10932.74243449248</v>
      </c>
      <c r="F24" s="20">
        <f>PI()*'Calcul Masse volumique Tubes'!C$2*D24</f>
        <v>1.1870081318756993</v>
      </c>
      <c r="G24" s="20"/>
      <c r="H24" s="20"/>
      <c r="I24" s="20"/>
    </row>
    <row r="25" spans="1:9" x14ac:dyDescent="0.3">
      <c r="A25" s="20"/>
      <c r="B25" s="20">
        <v>27</v>
      </c>
      <c r="C25" s="20">
        <v>1.5</v>
      </c>
      <c r="D25" s="20">
        <f t="shared" si="0"/>
        <v>120.16591899980955</v>
      </c>
      <c r="E25" s="20">
        <f t="shared" si="1"/>
        <v>9801.0327684219701</v>
      </c>
      <c r="F25" s="20">
        <f>PI()*'Calcul Masse volumique Tubes'!C$2*D25</f>
        <v>0.9458971050884476</v>
      </c>
      <c r="G25" s="20"/>
      <c r="H25" s="20"/>
      <c r="I25" s="22"/>
    </row>
    <row r="26" spans="1:9" x14ac:dyDescent="0.3">
      <c r="A26" s="20"/>
      <c r="B26" s="20">
        <v>25</v>
      </c>
      <c r="C26" s="20">
        <v>2.5</v>
      </c>
      <c r="D26" s="20">
        <f t="shared" si="0"/>
        <v>176.71458676442586</v>
      </c>
      <c r="E26" s="20">
        <f t="shared" si="1"/>
        <v>11320.778214596032</v>
      </c>
      <c r="F26" s="20">
        <f>PI()*'Calcul Masse volumique Tubes'!C$2*D26</f>
        <v>1.3910251545418351</v>
      </c>
      <c r="G26" s="20"/>
      <c r="H26" s="20"/>
      <c r="I26" s="22"/>
    </row>
    <row r="27" spans="1:9" x14ac:dyDescent="0.3">
      <c r="A27" s="20"/>
      <c r="B27" s="20">
        <v>27</v>
      </c>
      <c r="C27" s="20">
        <v>2</v>
      </c>
      <c r="D27" s="20">
        <f t="shared" si="0"/>
        <v>157.07963267948963</v>
      </c>
      <c r="E27" s="20">
        <f t="shared" si="1"/>
        <v>12350.386119424875</v>
      </c>
      <c r="F27" s="20">
        <f>PI()*'Calcul Masse volumique Tubes'!C$2*D27</f>
        <v>1.2364668040371867</v>
      </c>
      <c r="G27" s="20"/>
      <c r="H27" s="20"/>
      <c r="I27" s="20"/>
    </row>
    <row r="28" spans="1:9" x14ac:dyDescent="0.3">
      <c r="A28" s="5" t="s">
        <v>22</v>
      </c>
      <c r="B28" s="2">
        <v>28</v>
      </c>
      <c r="C28" s="2">
        <v>1.5</v>
      </c>
      <c r="D28" s="5">
        <f t="shared" si="0"/>
        <v>124.87830798019422</v>
      </c>
      <c r="E28" s="13">
        <f t="shared" si="1"/>
        <v>10997.095996505859</v>
      </c>
      <c r="F28" s="5">
        <v>0.98</v>
      </c>
      <c r="G28" s="5"/>
      <c r="H28" s="7"/>
      <c r="I28" s="5"/>
    </row>
    <row r="29" spans="1:9" x14ac:dyDescent="0.3">
      <c r="A29" s="5" t="s">
        <v>22</v>
      </c>
      <c r="B29" s="2">
        <v>28</v>
      </c>
      <c r="C29" s="2">
        <v>2</v>
      </c>
      <c r="D29" s="5">
        <f t="shared" si="0"/>
        <v>163.3628179866692</v>
      </c>
      <c r="E29" s="13">
        <f t="shared" si="1"/>
        <v>13885.839528866885</v>
      </c>
      <c r="F29" s="5">
        <v>1.28</v>
      </c>
      <c r="G29" s="5"/>
      <c r="H29" s="5"/>
      <c r="I29" s="5"/>
    </row>
    <row r="30" spans="1:9" x14ac:dyDescent="0.3">
      <c r="A30" s="5" t="s">
        <v>22</v>
      </c>
      <c r="B30" s="11">
        <v>30</v>
      </c>
      <c r="C30" s="11">
        <v>1.5</v>
      </c>
      <c r="D30" s="12">
        <f t="shared" si="0"/>
        <v>134.30308594096368</v>
      </c>
      <c r="E30" s="13">
        <f t="shared" si="1"/>
        <v>13673.732937364362</v>
      </c>
      <c r="F30" s="5">
        <v>1.05</v>
      </c>
      <c r="G30" s="7"/>
      <c r="H30" s="2"/>
      <c r="I30" s="5"/>
    </row>
    <row r="31" spans="1:9" x14ac:dyDescent="0.3">
      <c r="A31" s="5" t="s">
        <v>22</v>
      </c>
      <c r="B31" s="2">
        <v>30</v>
      </c>
      <c r="C31" s="2">
        <v>2</v>
      </c>
      <c r="D31" s="5">
        <f t="shared" si="0"/>
        <v>175.92918860102839</v>
      </c>
      <c r="E31" s="13">
        <f t="shared" si="1"/>
        <v>17329.025077201299</v>
      </c>
      <c r="F31" s="5">
        <v>1.4</v>
      </c>
      <c r="G31" s="10"/>
      <c r="H31" s="8"/>
      <c r="I31" s="8"/>
    </row>
    <row r="32" spans="1:9" x14ac:dyDescent="0.3">
      <c r="A32" s="5" t="s">
        <v>22</v>
      </c>
      <c r="B32" s="3">
        <v>32</v>
      </c>
      <c r="C32" s="3">
        <v>2</v>
      </c>
      <c r="D32" s="4">
        <f t="shared" si="0"/>
        <v>188.49555921538763</v>
      </c>
      <c r="E32" s="13">
        <f t="shared" si="1"/>
        <v>21299.998191338796</v>
      </c>
      <c r="F32" s="5">
        <v>1.5</v>
      </c>
      <c r="G32" s="5"/>
      <c r="H32" s="5"/>
      <c r="I32" s="5"/>
    </row>
    <row r="33" spans="1:11" x14ac:dyDescent="0.3">
      <c r="A33" s="5" t="s">
        <v>22</v>
      </c>
      <c r="B33" s="4">
        <v>35</v>
      </c>
      <c r="C33" s="4">
        <v>1.5</v>
      </c>
      <c r="D33" s="4">
        <f t="shared" si="0"/>
        <v>157.86503084288711</v>
      </c>
      <c r="E33" s="13">
        <f t="shared" si="1"/>
        <v>22189.903397853319</v>
      </c>
      <c r="F33" s="5">
        <v>1.24</v>
      </c>
      <c r="G33" s="5"/>
      <c r="H33" s="5"/>
      <c r="I33" s="5"/>
      <c r="K33" s="1" t="s">
        <v>0</v>
      </c>
    </row>
    <row r="34" spans="1:11" x14ac:dyDescent="0.3">
      <c r="A34" s="5" t="s">
        <v>22</v>
      </c>
      <c r="B34" s="4">
        <v>35</v>
      </c>
      <c r="C34" s="4">
        <v>2</v>
      </c>
      <c r="D34" s="4">
        <f t="shared" si="0"/>
        <v>207.34511513692632</v>
      </c>
      <c r="E34" s="13">
        <f t="shared" si="1"/>
        <v>28328.526355582562</v>
      </c>
      <c r="F34" s="5">
        <v>1.63</v>
      </c>
      <c r="G34" s="5"/>
      <c r="H34" s="5"/>
      <c r="I34" s="5"/>
    </row>
    <row r="35" spans="1:11" x14ac:dyDescent="0.3">
      <c r="A35" s="5" t="s">
        <v>22</v>
      </c>
      <c r="B35" s="4">
        <v>35</v>
      </c>
      <c r="C35" s="4">
        <v>2.5</v>
      </c>
      <c r="D35" s="4">
        <f t="shared" si="0"/>
        <v>255.25440310417071</v>
      </c>
      <c r="E35" s="13">
        <f t="shared" si="1"/>
        <v>33900.975412272666</v>
      </c>
      <c r="F35" s="5">
        <v>2</v>
      </c>
      <c r="G35" s="5"/>
      <c r="H35" s="5"/>
      <c r="I35" s="5"/>
    </row>
    <row r="36" spans="1:11" x14ac:dyDescent="0.3">
      <c r="A36" s="5" t="s">
        <v>22</v>
      </c>
      <c r="B36" s="4">
        <v>35</v>
      </c>
      <c r="C36" s="4">
        <v>3</v>
      </c>
      <c r="D36" s="4">
        <f t="shared" si="0"/>
        <v>301.59289474462014</v>
      </c>
      <c r="E36" s="13">
        <f t="shared" si="1"/>
        <v>38943.182533899075</v>
      </c>
      <c r="F36" s="5">
        <v>2.37</v>
      </c>
      <c r="G36" s="5"/>
      <c r="H36" s="5"/>
      <c r="I36" s="5"/>
    </row>
    <row r="62" spans="1:4" x14ac:dyDescent="0.3">
      <c r="A62" s="23"/>
      <c r="B62" s="23"/>
      <c r="C62" s="23"/>
      <c r="D62" s="23"/>
    </row>
    <row r="63" spans="1:4" x14ac:dyDescent="0.3">
      <c r="A63" s="23"/>
      <c r="B63" s="23"/>
      <c r="C63" s="23"/>
      <c r="D63" s="23"/>
    </row>
    <row r="64" spans="1:4" x14ac:dyDescent="0.3">
      <c r="A64" s="23"/>
      <c r="B64" s="23"/>
      <c r="C64" s="23"/>
      <c r="D64" s="23"/>
    </row>
    <row r="65" spans="1:4" x14ac:dyDescent="0.3">
      <c r="A65" s="23" t="s">
        <v>25</v>
      </c>
      <c r="B65" s="39" t="s">
        <v>33</v>
      </c>
      <c r="C65" s="39"/>
      <c r="D65" s="39"/>
    </row>
    <row r="66" spans="1:4" x14ac:dyDescent="0.3">
      <c r="A66" s="23"/>
      <c r="B66" s="23"/>
      <c r="C66" s="23"/>
      <c r="D66" s="23"/>
    </row>
    <row r="67" spans="1:4" x14ac:dyDescent="0.3">
      <c r="A67" s="23" t="s">
        <v>34</v>
      </c>
      <c r="B67" s="23"/>
      <c r="C67" s="23"/>
      <c r="D67" s="23"/>
    </row>
    <row r="68" spans="1:4" x14ac:dyDescent="0.3">
      <c r="A68" s="24">
        <v>43925</v>
      </c>
      <c r="B68" s="23"/>
      <c r="C68" s="23"/>
      <c r="D68" s="23"/>
    </row>
    <row r="69" spans="1:4" x14ac:dyDescent="0.3">
      <c r="A69" s="1" t="s">
        <v>30</v>
      </c>
      <c r="B69" s="23" t="s">
        <v>31</v>
      </c>
    </row>
  </sheetData>
  <sortState xmlns:xlrd2="http://schemas.microsoft.com/office/spreadsheetml/2017/richdata2" ref="A8:H36">
    <sortCondition ref="B7"/>
  </sortState>
  <mergeCells count="3">
    <mergeCell ref="K3:M3"/>
    <mergeCell ref="D1:F2"/>
    <mergeCell ref="B65:D65"/>
  </mergeCells>
  <conditionalFormatting sqref="J8">
    <cfRule type="cellIs" dxfId="27" priority="10" operator="greaterThan">
      <formula>175</formula>
    </cfRule>
  </conditionalFormatting>
  <conditionalFormatting sqref="F8:F37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3">
    <cfRule type="cellIs" dxfId="26" priority="14" operator="between">
      <formula>$J$10</formula>
      <formula>$J$9</formula>
    </cfRule>
    <cfRule type="cellIs" dxfId="25" priority="15" operator="between">
      <formula>$J$9</formula>
      <formula>$J$8</formula>
    </cfRule>
    <cfRule type="cellIs" dxfId="24" priority="16" operator="greaterThan">
      <formula>$J$8</formula>
    </cfRule>
  </conditionalFormatting>
  <conditionalFormatting sqref="E8:E43">
    <cfRule type="cellIs" dxfId="23" priority="4" operator="greaterThanOrEqual">
      <formula>$N$8</formula>
    </cfRule>
    <cfRule type="cellIs" dxfId="22" priority="5" operator="between">
      <formula>$N$9</formula>
      <formula>$N$8</formula>
    </cfRule>
    <cfRule type="cellIs" dxfId="21" priority="6" operator="between">
      <formula>$N$10</formula>
      <formula>$N$9</formula>
    </cfRule>
  </conditionalFormatting>
  <conditionalFormatting sqref="E1:E1048576">
    <cfRule type="cellIs" dxfId="20" priority="1" operator="between">
      <formula>$J$9</formula>
      <formula>$J$8</formula>
    </cfRule>
    <cfRule type="cellIs" dxfId="19" priority="2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9AB-C754-4395-AD7A-03DF1FA37F74}">
  <dimension ref="B5:G21"/>
  <sheetViews>
    <sheetView showGridLines="0" zoomScale="70" zoomScaleNormal="70" workbookViewId="0">
      <selection activeCell="G28" sqref="G28"/>
    </sheetView>
  </sheetViews>
  <sheetFormatPr baseColWidth="10" defaultRowHeight="14.4" x14ac:dyDescent="0.3"/>
  <cols>
    <col min="2" max="2" width="25.5546875" bestFit="1" customWidth="1"/>
    <col min="3" max="3" width="12.44140625" bestFit="1" customWidth="1"/>
    <col min="4" max="4" width="13.33203125" bestFit="1" customWidth="1"/>
    <col min="5" max="5" width="20.5546875" bestFit="1" customWidth="1"/>
    <col min="6" max="6" width="57.21875" bestFit="1" customWidth="1"/>
    <col min="7" max="7" width="40.44140625" bestFit="1" customWidth="1"/>
  </cols>
  <sheetData>
    <row r="5" spans="2:7" x14ac:dyDescent="0.3">
      <c r="B5" s="35" t="s">
        <v>21</v>
      </c>
      <c r="C5" s="35" t="s">
        <v>2</v>
      </c>
      <c r="D5" s="35" t="s">
        <v>3</v>
      </c>
      <c r="E5" s="35" t="s">
        <v>8</v>
      </c>
      <c r="F5" s="35" t="s">
        <v>32</v>
      </c>
      <c r="G5" s="35" t="s">
        <v>17</v>
      </c>
    </row>
    <row r="6" spans="2:7" x14ac:dyDescent="0.3">
      <c r="B6" s="34" t="s">
        <v>22</v>
      </c>
      <c r="C6" s="34">
        <v>15</v>
      </c>
      <c r="D6" s="34">
        <v>1.5</v>
      </c>
      <c r="E6" s="9"/>
      <c r="F6" s="34"/>
      <c r="G6" s="34"/>
    </row>
    <row r="7" spans="2:7" x14ac:dyDescent="0.3">
      <c r="B7" s="34" t="s">
        <v>22</v>
      </c>
      <c r="C7" s="34">
        <v>18</v>
      </c>
      <c r="D7" s="34">
        <v>1</v>
      </c>
      <c r="E7" s="34"/>
      <c r="F7" s="34"/>
      <c r="G7" s="34"/>
    </row>
    <row r="8" spans="2:7" x14ac:dyDescent="0.3">
      <c r="B8" s="34" t="s">
        <v>22</v>
      </c>
      <c r="C8" s="34">
        <v>18</v>
      </c>
      <c r="D8" s="34">
        <v>1.5</v>
      </c>
      <c r="E8" s="34"/>
      <c r="F8" s="34"/>
      <c r="G8" s="34"/>
    </row>
    <row r="9" spans="2:7" x14ac:dyDescent="0.3">
      <c r="B9" s="34" t="s">
        <v>22</v>
      </c>
      <c r="C9" s="2">
        <v>20</v>
      </c>
      <c r="D9" s="2">
        <v>1.5</v>
      </c>
      <c r="E9" s="9"/>
      <c r="F9" s="34"/>
      <c r="G9" s="34"/>
    </row>
    <row r="10" spans="2:7" x14ac:dyDescent="0.3">
      <c r="B10" s="20"/>
      <c r="C10" s="20">
        <v>24</v>
      </c>
      <c r="D10" s="20">
        <v>1.5</v>
      </c>
      <c r="E10" s="20"/>
      <c r="F10" s="20"/>
      <c r="G10" s="21"/>
    </row>
    <row r="11" spans="2:7" x14ac:dyDescent="0.3">
      <c r="B11" s="34" t="s">
        <v>22</v>
      </c>
      <c r="C11" s="2">
        <v>25</v>
      </c>
      <c r="D11" s="2">
        <v>1.5</v>
      </c>
      <c r="E11" s="6"/>
      <c r="F11" s="6"/>
      <c r="G11" s="34"/>
    </row>
    <row r="12" spans="2:7" x14ac:dyDescent="0.3">
      <c r="B12" s="34" t="s">
        <v>22</v>
      </c>
      <c r="C12" s="2">
        <v>25</v>
      </c>
      <c r="D12" s="2">
        <v>2</v>
      </c>
      <c r="E12" s="34"/>
      <c r="F12" s="34"/>
      <c r="G12" s="34"/>
    </row>
    <row r="13" spans="2:7" x14ac:dyDescent="0.3">
      <c r="B13" s="20"/>
      <c r="C13" s="20">
        <v>26</v>
      </c>
      <c r="D13" s="20">
        <v>1.5</v>
      </c>
      <c r="E13" s="20"/>
      <c r="F13" s="20"/>
      <c r="G13" s="20"/>
    </row>
    <row r="14" spans="2:7" x14ac:dyDescent="0.3">
      <c r="B14" s="20"/>
      <c r="C14" s="20">
        <v>26</v>
      </c>
      <c r="D14" s="20">
        <v>2</v>
      </c>
      <c r="E14" s="20"/>
      <c r="F14" s="20"/>
      <c r="G14" s="20"/>
    </row>
    <row r="15" spans="2:7" x14ac:dyDescent="0.3">
      <c r="B15" s="20"/>
      <c r="C15" s="20">
        <v>27</v>
      </c>
      <c r="D15" s="20">
        <v>1.5</v>
      </c>
      <c r="E15" s="20"/>
      <c r="F15" s="20"/>
      <c r="G15" s="22"/>
    </row>
    <row r="16" spans="2:7" x14ac:dyDescent="0.3">
      <c r="B16" s="20"/>
      <c r="C16" s="20">
        <v>27</v>
      </c>
      <c r="D16" s="20">
        <v>2</v>
      </c>
      <c r="E16" s="20"/>
      <c r="F16" s="20"/>
      <c r="G16" s="20"/>
    </row>
    <row r="17" spans="2:7" x14ac:dyDescent="0.3">
      <c r="B17" s="34" t="s">
        <v>22</v>
      </c>
      <c r="C17" s="2">
        <v>28</v>
      </c>
      <c r="D17" s="2">
        <v>1.5</v>
      </c>
      <c r="E17" s="34"/>
      <c r="F17" s="7"/>
      <c r="G17" s="34"/>
    </row>
    <row r="18" spans="2:7" x14ac:dyDescent="0.3">
      <c r="B18" s="34" t="s">
        <v>22</v>
      </c>
      <c r="C18" s="2">
        <v>28</v>
      </c>
      <c r="D18" s="2">
        <v>2</v>
      </c>
      <c r="E18" s="34"/>
      <c r="F18" s="34"/>
      <c r="G18" s="34"/>
    </row>
    <row r="19" spans="2:7" x14ac:dyDescent="0.3">
      <c r="B19" s="34" t="s">
        <v>22</v>
      </c>
      <c r="C19" s="11">
        <v>30</v>
      </c>
      <c r="D19" s="11">
        <v>1.5</v>
      </c>
      <c r="E19" s="7"/>
      <c r="F19" s="2"/>
      <c r="G19" s="34"/>
    </row>
    <row r="20" spans="2:7" x14ac:dyDescent="0.3">
      <c r="B20" s="34" t="s">
        <v>22</v>
      </c>
      <c r="C20" s="2">
        <v>30</v>
      </c>
      <c r="D20" s="2">
        <v>2</v>
      </c>
      <c r="E20" s="10"/>
      <c r="F20" s="8"/>
      <c r="G20" s="8"/>
    </row>
    <row r="21" spans="2:7" x14ac:dyDescent="0.3">
      <c r="B21" s="34" t="s">
        <v>22</v>
      </c>
      <c r="C21" s="3">
        <v>32</v>
      </c>
      <c r="D21" s="3">
        <v>2</v>
      </c>
      <c r="E21" s="34"/>
      <c r="F21" s="34"/>
      <c r="G2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Primaire'!D28</f>
        <v>392.31677494330182</v>
      </c>
      <c r="B12" s="1">
        <f>'Etude Structure Primaire'!F28/A12</f>
        <v>2.4979813828802781E-3</v>
      </c>
      <c r="C12" s="1"/>
    </row>
    <row r="13" spans="1:3" x14ac:dyDescent="0.3">
      <c r="A13" s="1">
        <f>PI()*'Etude Structure Primaire'!D29</f>
        <v>513.21942885664646</v>
      </c>
      <c r="B13" s="1">
        <f>'Etude Structure Primaire'!F29/A13</f>
        <v>2.4940599050421613E-3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T41"/>
  <sheetViews>
    <sheetView showGridLines="0" topLeftCell="J1" zoomScaleNormal="100" workbookViewId="0">
      <selection activeCell="U19" sqref="U19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2" width="11.5546875" style="1"/>
    <col min="13" max="13" width="15.88671875" style="1" bestFit="1" customWidth="1"/>
    <col min="14" max="15" width="11.5546875" style="1"/>
    <col min="16" max="16" width="15.109375" style="1" bestFit="1" customWidth="1"/>
    <col min="17" max="17" width="11.5546875" style="1"/>
    <col min="18" max="18" width="14.21875" style="1" bestFit="1" customWidth="1"/>
    <col min="19" max="19" width="11.5546875" style="1"/>
    <col min="20" max="20" width="15.88671875" style="1" bestFit="1" customWidth="1"/>
    <col min="21" max="16384" width="11.5546875" style="1"/>
  </cols>
  <sheetData>
    <row r="3" spans="2:20" x14ac:dyDescent="0.3">
      <c r="I3" s="1" t="s">
        <v>28</v>
      </c>
      <c r="J3" s="1" t="s">
        <v>27</v>
      </c>
    </row>
    <row r="4" spans="2:2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  <c r="P4" s="36" t="s">
        <v>1</v>
      </c>
      <c r="Q4" s="36" t="s">
        <v>10</v>
      </c>
      <c r="R4" s="36" t="s">
        <v>9</v>
      </c>
      <c r="T4" s="36" t="s">
        <v>36</v>
      </c>
    </row>
    <row r="5" spans="2:2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  <c r="M5" s="36" t="s">
        <v>31</v>
      </c>
      <c r="N5" s="2">
        <v>25</v>
      </c>
      <c r="O5" s="2">
        <v>1.5</v>
      </c>
      <c r="P5" s="42">
        <f t="shared" ref="P5:P6" si="2">((N5/2)^2)*PI()-((N5/2-O5)^2)*PI()</f>
        <v>110.7411410390402</v>
      </c>
      <c r="Q5" s="40">
        <f t="shared" ref="Q5:Q6" si="3">(PI()*(N5^4-(N5-2*O5)^4))/64</f>
        <v>7675.7453382684744</v>
      </c>
      <c r="R5" s="40">
        <v>0.88</v>
      </c>
      <c r="T5" s="49">
        <f>((R5-R6)/R5)*100</f>
        <v>18.409090909090914</v>
      </c>
    </row>
    <row r="6" spans="2:2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  <c r="M6" s="36" t="s">
        <v>35</v>
      </c>
      <c r="N6" s="2">
        <v>25.4</v>
      </c>
      <c r="O6" s="2">
        <v>1.2</v>
      </c>
      <c r="P6" s="42">
        <f t="shared" si="2"/>
        <v>91.231850660247574</v>
      </c>
      <c r="Q6" s="40">
        <f t="shared" si="3"/>
        <v>6695.0493607022672</v>
      </c>
      <c r="R6" s="41">
        <v>0.71799999999999997</v>
      </c>
      <c r="T6" s="49"/>
    </row>
    <row r="7" spans="2:2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  <c r="T7" s="48"/>
    </row>
    <row r="8" spans="2:2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  <c r="M8" s="36" t="s">
        <v>31</v>
      </c>
      <c r="N8" s="2">
        <v>28</v>
      </c>
      <c r="O8" s="2">
        <v>1.5</v>
      </c>
      <c r="P8" s="43">
        <f t="shared" ref="P8:P9" si="4">((N8/2)^2)*PI()-((N8/2-O8)^2)*PI()</f>
        <v>124.87830798019422</v>
      </c>
      <c r="Q8" s="44">
        <f t="shared" ref="Q8:Q9" si="5">(PI()*(N8^4-(N8-2*O8)^4))/64</f>
        <v>10997.095996505859</v>
      </c>
      <c r="R8" s="44">
        <v>0.98</v>
      </c>
      <c r="T8" s="50">
        <f>((R8-R9)/R8)*100</f>
        <v>4.0816326530612281</v>
      </c>
    </row>
    <row r="9" spans="2:2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  <c r="M9" s="36" t="s">
        <v>35</v>
      </c>
      <c r="N9" s="2">
        <v>25.4</v>
      </c>
      <c r="O9" s="2">
        <v>1.6</v>
      </c>
      <c r="P9" s="43">
        <f t="shared" si="4"/>
        <v>119.63184824869933</v>
      </c>
      <c r="Q9" s="44">
        <f t="shared" si="5"/>
        <v>8508.8152066887378</v>
      </c>
      <c r="R9" s="45">
        <v>0.94</v>
      </c>
      <c r="T9" s="51"/>
    </row>
    <row r="10" spans="2:2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  <c r="T10" s="48"/>
    </row>
    <row r="11" spans="2:20" x14ac:dyDescent="0.3">
      <c r="B11" s="26" t="s">
        <v>26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  <c r="M11" s="36" t="s">
        <v>31</v>
      </c>
      <c r="N11" s="2">
        <v>30</v>
      </c>
      <c r="O11" s="2">
        <v>2</v>
      </c>
      <c r="P11" s="8">
        <f t="shared" ref="P11:P12" si="6">((N11/2)^2)*PI()-((N11/2-O11)^2)*PI()</f>
        <v>175.92918860102839</v>
      </c>
      <c r="Q11" s="46">
        <f t="shared" ref="Q11:Q12" si="7">(PI()*(N11^4-(N11-2*O11)^4))/64</f>
        <v>17329.025077201299</v>
      </c>
      <c r="R11" s="36">
        <v>1.4</v>
      </c>
      <c r="T11" s="49">
        <f>((R11-R12)/R11)*100</f>
        <v>0.71428571428571497</v>
      </c>
    </row>
    <row r="12" spans="2:20" x14ac:dyDescent="0.3">
      <c r="B12" s="26" t="s">
        <v>26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  <c r="M12" s="36" t="s">
        <v>35</v>
      </c>
      <c r="N12" s="2">
        <v>25</v>
      </c>
      <c r="O12" s="2">
        <v>2.5</v>
      </c>
      <c r="P12" s="8">
        <f t="shared" si="6"/>
        <v>176.71458676442586</v>
      </c>
      <c r="Q12" s="46">
        <f t="shared" si="7"/>
        <v>11320.778214596032</v>
      </c>
      <c r="R12" s="47">
        <v>1.39</v>
      </c>
      <c r="T12" s="49"/>
    </row>
    <row r="13" spans="2:2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  <c r="T13" s="48"/>
    </row>
    <row r="14" spans="2:2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2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2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3" t="s">
        <v>29</v>
      </c>
      <c r="B20" s="26" t="s">
        <v>26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26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26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26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26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mergeCells count="3">
    <mergeCell ref="T5:T6"/>
    <mergeCell ref="T8:T9"/>
    <mergeCell ref="T11:T12"/>
  </mergeCells>
  <conditionalFormatting sqref="G5:G30">
    <cfRule type="colorScale" priority="3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Q4">
    <cfRule type="cellIs" dxfId="1" priority="2" operator="between">
      <formula>$J$9</formula>
      <formula>$J$8</formula>
    </cfRule>
    <cfRule type="cellIs" dxfId="0" priority="3" operator="between">
      <formula>$J$9</formula>
      <formula>$J$8</formula>
    </cfRule>
  </conditionalFormatting>
  <conditionalFormatting sqref="R11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22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24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Etude Structure Primaire</vt:lpstr>
      <vt:lpstr>Feuil1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2020-04-09T21:04:19Z</dcterms:modified>
</cp:coreProperties>
</file>