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H:\Formula\Series Resources Documents\"/>
    </mc:Choice>
  </mc:AlternateContent>
  <xr:revisionPtr revIDLastSave="0" documentId="8_{837CD695-908E-468A-A9B1-14A5C917A274}" xr6:coauthVersionLast="40" xr6:coauthVersionMax="40" xr10:uidLastSave="{00000000-0000-0000-0000-000000000000}"/>
  <bookViews>
    <workbookView xWindow="0" yWindow="0" windowWidth="28800" windowHeight="11910" tabRatio="773" xr2:uid="{71802922-AB76-4655-AF43-D39C754A08E5}"/>
  </bookViews>
  <sheets>
    <sheet name="T.2.23 Impact Attenuator" sheetId="1" r:id="rId1"/>
    <sheet name="Material Docs" sheetId="5" r:id="rId2"/>
  </sheets>
  <externalReferences>
    <externalReference r:id="rId3"/>
  </externalReferences>
  <definedNames>
    <definedName name="ConstructionType">[1]MaterialData!$B$22:$B$24</definedName>
    <definedName name="Innertable">[1]MaterialData!$C$5:$L$10</definedName>
    <definedName name="Materials">#REF!</definedName>
    <definedName name="Tube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5" i="1" l="1"/>
  <c r="BK78" i="1" l="1"/>
  <c r="BI74" i="1"/>
  <c r="BI78" i="1"/>
  <c r="BJ78" i="1" s="1"/>
  <c r="AY67" i="1" l="1"/>
  <c r="BA67" i="1" s="1"/>
  <c r="AX69" i="1" s="1"/>
  <c r="AX65" i="1"/>
  <c r="AY64" i="1"/>
  <c r="AY65" i="1" s="1"/>
  <c r="AY66" i="1" s="1"/>
  <c r="BA66" i="1" s="1"/>
  <c r="I64" i="1"/>
  <c r="I63" i="1"/>
  <c r="AS69" i="1" l="1"/>
  <c r="BA65" i="1"/>
  <c r="AS68" i="1"/>
  <c r="BI75" i="1"/>
  <c r="BK71" i="1"/>
  <c r="BK75" i="1"/>
  <c r="BK74" i="1"/>
  <c r="BK73" i="1"/>
  <c r="BK72" i="1"/>
  <c r="BH72" i="1"/>
  <c r="BH78" i="1"/>
  <c r="BK77" i="1"/>
  <c r="BH77" i="1"/>
  <c r="BK76" i="1"/>
  <c r="BH76" i="1"/>
  <c r="BJ77" i="1"/>
  <c r="BJ76" i="1"/>
  <c r="BJ72" i="1"/>
  <c r="BC70" i="1" l="1"/>
  <c r="BC56" i="1" s="1"/>
  <c r="BA63" i="1" l="1"/>
  <c r="AZ64" i="1"/>
  <c r="AZ65" i="1"/>
  <c r="BA62" i="1"/>
  <c r="AX63" i="1"/>
  <c r="AB68" i="1"/>
  <c r="AB66" i="1"/>
  <c r="AC68" i="1"/>
  <c r="AC66" i="1"/>
  <c r="AQ62" i="1"/>
  <c r="AI61" i="1" s="1"/>
  <c r="AI56" i="1" s="1"/>
  <c r="AZ63" i="1"/>
  <c r="AC69" i="1"/>
  <c r="AC67" i="1"/>
  <c r="AC64" i="1"/>
  <c r="S62" i="1"/>
  <c r="S61" i="1"/>
  <c r="S60" i="1"/>
  <c r="I65" i="1"/>
  <c r="BM56" i="1"/>
  <c r="U63" i="1" l="1"/>
  <c r="U56" i="1" s="1"/>
  <c r="K59" i="1"/>
  <c r="R62" i="1"/>
  <c r="R61" i="1"/>
  <c r="R60" i="1"/>
  <c r="I67" i="1"/>
  <c r="I66" i="1"/>
  <c r="I62" i="1"/>
  <c r="I61" i="1"/>
  <c r="H64" i="1"/>
  <c r="H63" i="1"/>
  <c r="I60" i="1"/>
  <c r="I68" i="1"/>
  <c r="K56" i="1" l="1"/>
  <c r="A8" i="5"/>
  <c r="A5" i="5"/>
  <c r="K9" i="1" l="1"/>
  <c r="A13" i="5" l="1"/>
  <c r="A10" i="5"/>
  <c r="A14" i="5" l="1"/>
  <c r="AS61" i="1" l="1"/>
  <c r="AS56" i="1" s="1"/>
  <c r="A29" i="5" l="1"/>
  <c r="A28" i="5"/>
  <c r="A27" i="5"/>
  <c r="A26" i="5"/>
  <c r="A25" i="5"/>
  <c r="A24" i="5"/>
  <c r="K1" i="1" l="1"/>
  <c r="K8" i="1"/>
  <c r="K7" i="1"/>
  <c r="K6" i="1"/>
  <c r="K5" i="1"/>
  <c r="K4" i="1"/>
  <c r="K3" i="1"/>
  <c r="K2" i="1"/>
  <c r="A59" i="1" l="1"/>
  <c r="A56" i="1" s="1"/>
  <c r="A19" i="1" l="1"/>
  <c r="A12" i="1" s="1"/>
</calcChain>
</file>

<file path=xl/sharedStrings.xml><?xml version="1.0" encoding="utf-8"?>
<sst xmlns="http://schemas.openxmlformats.org/spreadsheetml/2006/main" count="157" uniqueCount="135">
  <si>
    <t>University Name</t>
  </si>
  <si>
    <t>Email Address</t>
  </si>
  <si>
    <t>Faculty Advisor</t>
  </si>
  <si>
    <t>Powertrain Type</t>
  </si>
  <si>
    <t>Team Name</t>
  </si>
  <si>
    <t>Email Address(es)</t>
  </si>
  <si>
    <t>IN.8.1</t>
  </si>
  <si>
    <t>T.2.4.1</t>
  </si>
  <si>
    <t>IN.1.4</t>
  </si>
  <si>
    <t>Ready to submit for review?</t>
  </si>
  <si>
    <t>Document is ready for review. Double check triangulation.</t>
  </si>
  <si>
    <t>DR.3.1.3</t>
  </si>
  <si>
    <t>DR.3.2.1</t>
  </si>
  <si>
    <t>DR.3.1.2b</t>
  </si>
  <si>
    <t>After the deadline, in the course of normal design evolution, revised documents may be submitted without penalty.</t>
  </si>
  <si>
    <t>Team Contact(s)</t>
  </si>
  <si>
    <t>Some entries require additional tubes or documentation.</t>
  </si>
  <si>
    <t>Locate all violations and bring the design into compliance before submitting.</t>
  </si>
  <si>
    <t>Summary</t>
  </si>
  <si>
    <t>The status of some cells depends on entries in other cells.</t>
  </si>
  <si>
    <t>Units</t>
  </si>
  <si>
    <t>mm</t>
  </si>
  <si>
    <t>Only cells with borders can be edited. Enter all values as positive numerals.</t>
  </si>
  <si>
    <t>The sheet must be completed entirely in mm or entirely in Inch.</t>
  </si>
  <si>
    <r>
      <rPr>
        <b/>
        <sz val="11"/>
        <rFont val="Calibri"/>
        <family val="2"/>
        <scheme val="minor"/>
      </rPr>
      <t>T.2.5.3</t>
    </r>
    <r>
      <rPr>
        <sz val="11"/>
        <rFont val="Calibri"/>
        <family val="2"/>
        <scheme val="minor"/>
      </rPr>
      <t xml:space="preserve"> Any and all steel grades are assigned the same properties for SES analysis.</t>
    </r>
  </si>
  <si>
    <t>Incomplete submissions will incur a penalty.</t>
  </si>
  <si>
    <t>Cells with drop down lists are highlighted with a thick border. An initial setting is shown.</t>
  </si>
  <si>
    <t>This will not change until all required entries are filled out. Check all tabs.</t>
  </si>
  <si>
    <t>BROWN: NO. GROUNDS FOR REJECTION. CHECK ALL TABS.</t>
  </si>
  <si>
    <t>BLUE: NO. BLANK ENTRY. INCOMPLETE. CHECK ALL TABS.</t>
  </si>
  <si>
    <t>SKY: YES. RULES EQUIVALENCE.</t>
  </si>
  <si>
    <t>YELLOW: YES. CHECK ADDITIONAL EQUIVALENCIES.</t>
  </si>
  <si>
    <t>Grounds for rejection could be considered incomplete and incur a penalty.</t>
  </si>
  <si>
    <t>Car Numbers</t>
  </si>
  <si>
    <t>Competitions</t>
  </si>
  <si>
    <t>RECEIPTS</t>
  </si>
  <si>
    <t>LETTERS OF DONATION</t>
  </si>
  <si>
    <t>SHIPPING INVOICES</t>
  </si>
  <si>
    <t>MATERIAL DESCRIPTION</t>
  </si>
  <si>
    <t>Select Drop Down</t>
  </si>
  <si>
    <t>Entries between 95% and 100% equivalence will receive extra scrutiny.</t>
  </si>
  <si>
    <r>
      <t xml:space="preserve">Each entry, each category, each tab, and the entire sheet are coded as either </t>
    </r>
    <r>
      <rPr>
        <b/>
        <sz val="11"/>
        <color theme="3"/>
        <rFont val="Calibri"/>
        <family val="2"/>
        <scheme val="minor"/>
      </rPr>
      <t>BLANK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EQ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9"/>
        <rFont val="Calibri"/>
        <family val="2"/>
        <scheme val="minor"/>
      </rPr>
      <t>CHECK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7"/>
        <rFont val="Calibri"/>
        <family val="2"/>
        <scheme val="minor"/>
      </rPr>
      <t>REJECT</t>
    </r>
    <r>
      <rPr>
        <sz val="11"/>
        <rFont val="Calibri"/>
        <family val="2"/>
        <scheme val="minor"/>
      </rPr>
      <t>, or N/A</t>
    </r>
    <r>
      <rPr>
        <b/>
        <sz val="11"/>
        <rFont val="Calibri"/>
        <family val="2"/>
        <scheme val="minor"/>
      </rPr>
      <t>.</t>
    </r>
  </si>
  <si>
    <t>Fill in the sections at the bottom of the main tab.</t>
  </si>
  <si>
    <t>Please respond quickly to requests for revisions or clarifications. Submissions or comments on FSAEonline.com will send a notification to your reviewer.</t>
  </si>
  <si>
    <t>J</t>
  </si>
  <si>
    <r>
      <t xml:space="preserve">Paste in logged data from test below:
</t>
    </r>
    <r>
      <rPr>
        <sz val="11"/>
        <rFont val="Calibri"/>
        <family val="2"/>
        <scheme val="minor"/>
      </rPr>
      <t>It is acceptable to resample the data at a lower frequency to reduce the number of datapoints. Repeat the energy calculation in column three.</t>
    </r>
  </si>
  <si>
    <r>
      <t xml:space="preserve">Make as many copies of the </t>
    </r>
    <r>
      <rPr>
        <b/>
        <sz val="11"/>
        <color theme="1"/>
        <rFont val="Calibri"/>
        <family val="2"/>
        <scheme val="minor"/>
      </rPr>
      <t>MATERIAL DESCRIPTION</t>
    </r>
    <r>
      <rPr>
        <sz val="11"/>
        <color theme="1"/>
        <rFont val="Calibri"/>
        <family val="2"/>
        <scheme val="minor"/>
      </rPr>
      <t xml:space="preserve"> cells as necessary for each document.
Use the same material description:
</t>
    </r>
    <r>
      <rPr>
        <b/>
        <sz val="11"/>
        <color theme="1"/>
        <rFont val="Calibri"/>
        <family val="2"/>
        <scheme val="minor"/>
      </rPr>
      <t xml:space="preserve">T.2.31 3-Point &amp; Shear Tests
T.2.7 Alternative Tubing
T.2.29 Composite Chassis
</t>
    </r>
    <r>
      <rPr>
        <sz val="11"/>
        <color theme="1"/>
        <rFont val="Calibri"/>
        <family val="2"/>
        <scheme val="minor"/>
      </rPr>
      <t>Attach documents as clear, moderate filesize images.
Include manufacturer Material Properties for non-ferrous tubes.</t>
    </r>
  </si>
  <si>
    <t>Additional images may be placed below each section.</t>
  </si>
  <si>
    <t>Bolt shear strength used?</t>
  </si>
  <si>
    <t>Provide receipt/shipping document for attenuator.</t>
  </si>
  <si>
    <t>Adhesive used?</t>
  </si>
  <si>
    <t>SELECT YOUR UNITS. The entire IAD will be completed in either mm or Inch. Energy units will be completed in SI.</t>
  </si>
  <si>
    <t>Keep a copy of the rules open to reference rule numbers directly while filling out the IAD.</t>
  </si>
  <si>
    <t>Read all additional guidance on the sheet.</t>
  </si>
  <si>
    <r>
      <t xml:space="preserve">Replace images with your own clear, undistorted CAD and test results, showing all required dimensions in a moderate filesize. </t>
    </r>
    <r>
      <rPr>
        <b/>
        <sz val="11"/>
        <rFont val="Calibri"/>
        <family val="2"/>
        <scheme val="minor"/>
      </rPr>
      <t>Each IAD file 25Mb max.</t>
    </r>
  </si>
  <si>
    <r>
      <t>Provide all material documents on the next tab</t>
    </r>
    <r>
      <rPr>
        <sz val="11"/>
        <color theme="1"/>
        <rFont val="Calibri"/>
        <family val="2"/>
        <scheme val="minor"/>
      </rPr>
      <t>.</t>
    </r>
  </si>
  <si>
    <t xml:space="preserve">IAD forms must be completed and submitted by all teams no later than the date specified in the Action Deadlines on the specific event website.  </t>
  </si>
  <si>
    <t>Submission of late, blank, incomplete, or previous car's IAD will incur a competition point penalty.</t>
  </si>
  <si>
    <t>Bring a copy of the approved IAD to Tech Inspection. Guidance and unused tabs are not necessary. Electronic copies of logged data cells will be acceptable.</t>
  </si>
  <si>
    <t xml:space="preserve">Approval of an IAD does not guarantee passing Tech Inspection. The final decision about all designs will be made at Tech Inspection. </t>
  </si>
  <si>
    <t>Teams using the standard attenuator and meeting T.2.23.4 Front Bulkhead sizing or diagonal requirements do not need to perform an attenuator test.</t>
  </si>
  <si>
    <t>Impact Attenuator Material:</t>
  </si>
  <si>
    <t>Description of form/shape:</t>
  </si>
  <si>
    <t>Impact Attenuator:</t>
  </si>
  <si>
    <t>Impact Attenuator</t>
  </si>
  <si>
    <t>The tested IA must be attached to a structurally representative section of the chassis.</t>
  </si>
  <si>
    <t>T.2.25.5b</t>
  </si>
  <si>
    <t>T.2.25.6a</t>
  </si>
  <si>
    <t>T.2.25.8</t>
  </si>
  <si>
    <t>Dynamic tests may not be performed by students.</t>
  </si>
  <si>
    <t>Monocoque teams need to test a replica of the first 50mm+ of the full chassis.</t>
  </si>
  <si>
    <t>Tube frame teams need to build a replica of their front bulkhead and space it 25mm+ off the test surface.</t>
  </si>
  <si>
    <t>T.2.25.5bc</t>
  </si>
  <si>
    <t>Crushed Attenuator</t>
  </si>
  <si>
    <t>T.2.23.3b</t>
  </si>
  <si>
    <t>Maximum crushed displacement:</t>
  </si>
  <si>
    <t>AI plate deformation:</t>
  </si>
  <si>
    <t>T.2.23.4b</t>
  </si>
  <si>
    <t>Attenuator Test</t>
  </si>
  <si>
    <t>Force Displacement Curve</t>
  </si>
  <si>
    <r>
      <rPr>
        <b/>
        <sz val="11"/>
        <rFont val="Calibri"/>
        <family val="2"/>
        <scheme val="minor"/>
      </rPr>
      <t>T.2.25.7a</t>
    </r>
    <r>
      <rPr>
        <sz val="11"/>
        <rFont val="Calibri"/>
        <family val="2"/>
        <scheme val="minor"/>
      </rPr>
      <t xml:space="preserve"> Average deceleration from a dynamic test must be calculated from raw, unfiltered data.</t>
    </r>
  </si>
  <si>
    <t>Energy Displacement Curve</t>
  </si>
  <si>
    <t>Energy Calculation</t>
  </si>
  <si>
    <t>AI plate material:</t>
  </si>
  <si>
    <t>Test  type:</t>
  </si>
  <si>
    <t>Example: Barrier Impact, Drop Test, Quasi-static Crush</t>
  </si>
  <si>
    <t>Test site:</t>
  </si>
  <si>
    <t>g</t>
  </si>
  <si>
    <r>
      <t>T.2.25.7b</t>
    </r>
    <r>
      <rPr>
        <sz val="11"/>
        <rFont val="Calibri"/>
        <family val="2"/>
        <scheme val="minor"/>
      </rPr>
      <t xml:space="preserve"> Peaks above 40g must not be seen after the application of specific filtering. See rule.</t>
    </r>
  </si>
  <si>
    <r>
      <rPr>
        <b/>
        <sz val="11"/>
        <rFont val="Calibri"/>
        <family val="2"/>
        <scheme val="minor"/>
      </rPr>
      <t>T.2.25.2b</t>
    </r>
    <r>
      <rPr>
        <sz val="11"/>
        <rFont val="Calibri"/>
        <family val="2"/>
        <scheme val="minor"/>
      </rPr>
      <t xml:space="preserve"> All calculated values must be based on a mass of 300kg and an initial velocity of 7m/s.</t>
    </r>
  </si>
  <si>
    <t>Energy absorbed &gt;= 7350J:</t>
  </si>
  <si>
    <t>T.2.25.2b</t>
  </si>
  <si>
    <t>T.2.25.2a</t>
  </si>
  <si>
    <r>
      <t xml:space="preserve">T.2.24.2 </t>
    </r>
    <r>
      <rPr>
        <sz val="11"/>
        <rFont val="Calibri"/>
        <family val="2"/>
        <scheme val="minor"/>
      </rPr>
      <t>All non-crushable objects ahead of the plane of the crushed IA must be accounted for.</t>
    </r>
  </si>
  <si>
    <t>Front Wing Calculation</t>
  </si>
  <si>
    <t>Front Wing Status:</t>
  </si>
  <si>
    <t>Minimum width over 200mm length &gt;= 200mm (7.874in):</t>
  </si>
  <si>
    <t>Minimum height over 200mm length &gt;= 100mm (3.937in):</t>
  </si>
  <si>
    <t>Peak attenuator force:</t>
  </si>
  <si>
    <t>Average attenuator force:</t>
  </si>
  <si>
    <t xml:space="preserve">While the lock is engaged: </t>
  </si>
  <si>
    <t>A quick release attenuator must not be removable with less force than standard bolt shear.</t>
  </si>
  <si>
    <r>
      <t>T.2.23.3b</t>
    </r>
    <r>
      <rPr>
        <sz val="11"/>
        <rFont val="Calibri"/>
        <family val="2"/>
        <scheme val="minor"/>
      </rPr>
      <t xml:space="preserve"> - Standard and other foam attenuators may not be attached by bolting alone.</t>
    </r>
  </si>
  <si>
    <t>Baseline number of fasteners:</t>
  </si>
  <si>
    <t>T.2.23.3</t>
  </si>
  <si>
    <t>Attenuator bonding material:</t>
  </si>
  <si>
    <t>Anti-Intrusion plate material:</t>
  </si>
  <si>
    <t>Number of above fasteners used:</t>
  </si>
  <si>
    <t>Honeycomb attenuators:</t>
  </si>
  <si>
    <t>No wall wetting may be factored into the bond area. Use a calculation of pre-crushed area.</t>
  </si>
  <si>
    <t>Multiple layer of honeycomb require pre-crushed bond on both sides of a plate between each layer.</t>
  </si>
  <si>
    <t>Adehsives must be suitable for both materials being bonded.</t>
  </si>
  <si>
    <t>Front Wing CAD and Dimensions</t>
  </si>
  <si>
    <t>Additional notes, calculations, and comments may be entered in this block.</t>
  </si>
  <si>
    <t>Teams with a thin wall IA (e.g. structural noses) must test the AI plate with 120kN applied through the IA area.</t>
  </si>
  <si>
    <t>Teams with a thin wall IA (e.g. structural noses) must test the AI to  120kN applied through the IA area.</t>
  </si>
  <si>
    <t>Attach logged test data to the right.</t>
  </si>
  <si>
    <t>Attach notes and calculations above, or on another tab.</t>
  </si>
  <si>
    <t>Shear Dimensions</t>
  </si>
  <si>
    <t>Thin Wall Peak Force Test</t>
  </si>
  <si>
    <t>Energy absorption check:</t>
  </si>
  <si>
    <t>Peak attenuator only deceleration &lt;= 40g:</t>
  </si>
  <si>
    <t>Average attenuator only deceleration &lt;= 20g:</t>
  </si>
  <si>
    <t>Peak deceleration remains &lt;=  40g:</t>
  </si>
  <si>
    <t>Peak Attenuator Force:</t>
  </si>
  <si>
    <t>EQ</t>
  </si>
  <si>
    <t>Post crush displacement, demonstrating any springback:</t>
  </si>
  <si>
    <t>Adhesive Shear Calculation</t>
  </si>
  <si>
    <t>LAMINATE, EPOXY, CORE, &amp; TUBE MATERIAL PROPERTIES SHEETS</t>
  </si>
  <si>
    <t>IA to AI plate mounting method:</t>
  </si>
  <si>
    <t>Is adhesive used in the IA to AI plate mounting?:</t>
  </si>
  <si>
    <t>AI plate to Bulkhead mounting method:</t>
  </si>
  <si>
    <t>Insert Pictures of IA Test and Anti-Intrusion Plate before the test (T.2.25.4.d) which also shows the method of spacing it at least 50mm from any rigid structure (T.2.25.5c)</t>
  </si>
  <si>
    <t>Insert Pictures of IA, Anti-Intrusion Plate after the test (T.2.25.4.d) which shows the deflection was less than 25.4mm (T.2.25.5.d)</t>
  </si>
  <si>
    <r>
      <t>FSAE</t>
    </r>
    <r>
      <rPr>
        <b/>
        <vertAlign val="superscript"/>
        <sz val="11"/>
        <rFont val="Calibri"/>
        <family val="2"/>
        <scheme val="minor"/>
      </rPr>
      <t>TM</t>
    </r>
    <r>
      <rPr>
        <b/>
        <sz val="11"/>
        <rFont val="Calibri"/>
        <family val="2"/>
        <scheme val="minor"/>
      </rPr>
      <t xml:space="preserve"> Impact Attenuator Document - v.1.3 - unlocked Energy Absorbed 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</si>
</sst>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name val="Calibri"/>
      <family val="2"/>
      <scheme val="minor"/>
    </font>
    <font>
      <b/>
      <sz val="2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D55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5">
    <xf numFmtId="0" fontId="0" fillId="0" borderId="0" xfId="0"/>
    <xf numFmtId="0" fontId="7" fillId="7" borderId="0" xfId="0" applyFont="1" applyFill="1" applyBorder="1" applyAlignment="1">
      <alignment horizontal="center" vertical="center"/>
    </xf>
    <xf numFmtId="49" fontId="5" fillId="6" borderId="0" xfId="0" applyNumberFormat="1" applyFont="1" applyFill="1" applyBorder="1" applyAlignment="1">
      <alignment horizontal="right" vertical="center"/>
    </xf>
    <xf numFmtId="49" fontId="4" fillId="6" borderId="12" xfId="0" applyNumberFormat="1" applyFont="1" applyFill="1" applyBorder="1" applyAlignment="1" applyProtection="1">
      <alignment vertical="center"/>
    </xf>
    <xf numFmtId="1" fontId="17" fillId="4" borderId="0" xfId="0" applyNumberFormat="1" applyFont="1" applyFill="1" applyBorder="1" applyAlignment="1">
      <alignment horizontal="center" vertical="center"/>
    </xf>
    <xf numFmtId="0" fontId="0" fillId="6" borderId="0" xfId="0" applyFill="1" applyProtection="1">
      <protection locked="0"/>
    </xf>
    <xf numFmtId="0" fontId="0" fillId="6" borderId="0" xfId="0" applyFill="1" applyProtection="1"/>
    <xf numFmtId="0" fontId="0" fillId="6" borderId="0" xfId="0" applyFont="1" applyFill="1" applyAlignment="1" applyProtection="1">
      <alignment horizontal="center"/>
    </xf>
    <xf numFmtId="0" fontId="0" fillId="6" borderId="0" xfId="0" applyFont="1" applyFill="1" applyAlignment="1" applyProtection="1">
      <alignment horizontal="left" vertical="top"/>
    </xf>
    <xf numFmtId="49" fontId="5" fillId="6" borderId="0" xfId="0" applyNumberFormat="1" applyFont="1" applyFill="1" applyBorder="1" applyAlignment="1" applyProtection="1">
      <alignment horizontal="right" vertical="center"/>
    </xf>
    <xf numFmtId="1" fontId="5" fillId="6" borderId="0" xfId="0" applyNumberFormat="1" applyFont="1" applyFill="1" applyBorder="1" applyAlignment="1" applyProtection="1">
      <alignment horizontal="right" vertical="center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 applyProtection="1">
      <alignment vertical="center"/>
      <protection locked="0"/>
    </xf>
    <xf numFmtId="0" fontId="4" fillId="7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0" fillId="6" borderId="0" xfId="0" applyFill="1" applyAlignment="1">
      <alignment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right" vertical="center"/>
    </xf>
    <xf numFmtId="0" fontId="4" fillId="7" borderId="0" xfId="0" applyFont="1" applyFill="1" applyBorder="1" applyAlignment="1">
      <alignment horizontal="right" vertical="center"/>
    </xf>
    <xf numFmtId="0" fontId="4" fillId="6" borderId="0" xfId="0" applyFont="1" applyFill="1" applyBorder="1" applyAlignment="1" applyProtection="1">
      <alignment horizontal="left" vertical="center"/>
      <protection locked="0"/>
    </xf>
    <xf numFmtId="0" fontId="4" fillId="6" borderId="13" xfId="0" applyFont="1" applyFill="1" applyBorder="1" applyAlignment="1">
      <alignment horizontal="center" vertical="center"/>
    </xf>
    <xf numFmtId="11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1" fontId="0" fillId="6" borderId="0" xfId="0" applyNumberFormat="1" applyFill="1" applyBorder="1" applyAlignment="1" applyProtection="1">
      <alignment horizontal="center" vertical="center"/>
    </xf>
    <xf numFmtId="11" fontId="0" fillId="6" borderId="0" xfId="0" applyNumberForma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3" fillId="4" borderId="0" xfId="0" applyFont="1" applyFill="1" applyBorder="1" applyAlignment="1" applyProtection="1">
      <alignment vertical="center"/>
      <protection locked="0"/>
    </xf>
    <xf numFmtId="11" fontId="4" fillId="6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3" fillId="4" borderId="0" xfId="0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>
      <alignment vertical="center" wrapText="1"/>
    </xf>
    <xf numFmtId="1" fontId="2" fillId="4" borderId="0" xfId="0" applyNumberFormat="1" applyFont="1" applyFill="1" applyBorder="1" applyAlignment="1" applyProtection="1">
      <alignment horizontal="center" vertical="center" wrapText="1"/>
    </xf>
    <xf numFmtId="11" fontId="3" fillId="4" borderId="0" xfId="0" applyNumberFormat="1" applyFont="1" applyFill="1" applyBorder="1" applyAlignment="1" applyProtection="1">
      <alignment horizontal="center" vertical="center"/>
    </xf>
    <xf numFmtId="1" fontId="2" fillId="4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>
      <alignment vertical="center"/>
    </xf>
    <xf numFmtId="0" fontId="2" fillId="4" borderId="18" xfId="0" applyFont="1" applyFill="1" applyBorder="1" applyAlignment="1" applyProtection="1">
      <alignment vertical="top" wrapText="1"/>
      <protection locked="0"/>
    </xf>
    <xf numFmtId="0" fontId="2" fillId="4" borderId="14" xfId="0" applyFont="1" applyFill="1" applyBorder="1" applyAlignment="1" applyProtection="1">
      <alignment vertical="top" wrapText="1"/>
      <protection locked="0"/>
    </xf>
    <xf numFmtId="0" fontId="3" fillId="4" borderId="18" xfId="0" applyFont="1" applyFill="1" applyBorder="1" applyAlignment="1" applyProtection="1">
      <alignment vertical="center"/>
      <protection locked="0"/>
    </xf>
    <xf numFmtId="0" fontId="3" fillId="4" borderId="14" xfId="0" applyFont="1" applyFill="1" applyBorder="1" applyAlignment="1" applyProtection="1">
      <alignment vertical="center"/>
      <protection locked="0"/>
    </xf>
    <xf numFmtId="0" fontId="3" fillId="4" borderId="18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8" xfId="0" applyFont="1" applyFill="1" applyBorder="1" applyAlignment="1" applyProtection="1">
      <alignment vertical="center"/>
    </xf>
    <xf numFmtId="0" fontId="3" fillId="4" borderId="14" xfId="0" applyFont="1" applyFill="1" applyBorder="1" applyAlignment="1" applyProtection="1">
      <alignment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 applyProtection="1">
      <alignment vertical="center" wrapText="1"/>
    </xf>
    <xf numFmtId="0" fontId="3" fillId="4" borderId="14" xfId="0" applyFont="1" applyFill="1" applyBorder="1" applyAlignment="1" applyProtection="1">
      <alignment vertical="center" wrapText="1"/>
    </xf>
    <xf numFmtId="1" fontId="2" fillId="4" borderId="18" xfId="0" applyNumberFormat="1" applyFont="1" applyFill="1" applyBorder="1" applyAlignment="1" applyProtection="1">
      <alignment horizontal="center" vertical="center" wrapText="1"/>
    </xf>
    <xf numFmtId="1" fontId="2" fillId="4" borderId="14" xfId="0" applyNumberFormat="1" applyFont="1" applyFill="1" applyBorder="1" applyAlignment="1" applyProtection="1">
      <alignment horizontal="center" vertical="center" wrapText="1"/>
    </xf>
    <xf numFmtId="11" fontId="3" fillId="4" borderId="18" xfId="0" applyNumberFormat="1" applyFont="1" applyFill="1" applyBorder="1" applyAlignment="1" applyProtection="1">
      <alignment vertical="center"/>
    </xf>
    <xf numFmtId="11" fontId="3" fillId="4" borderId="14" xfId="0" applyNumberFormat="1" applyFont="1" applyFill="1" applyBorder="1" applyAlignment="1" applyProtection="1">
      <alignment horizontal="center" vertical="center"/>
    </xf>
    <xf numFmtId="1" fontId="2" fillId="4" borderId="18" xfId="0" applyNumberFormat="1" applyFont="1" applyFill="1" applyBorder="1" applyAlignment="1" applyProtection="1">
      <alignment horizontal="center" vertical="center"/>
    </xf>
    <xf numFmtId="1" fontId="2" fillId="4" borderId="14" xfId="0" applyNumberFormat="1" applyFont="1" applyFill="1" applyBorder="1" applyAlignment="1" applyProtection="1">
      <alignment horizontal="center" vertical="center"/>
    </xf>
    <xf numFmtId="11" fontId="0" fillId="6" borderId="0" xfId="0" applyNumberFormat="1" applyFont="1" applyFill="1" applyBorder="1" applyAlignment="1" applyProtection="1">
      <alignment horizontal="center" vertical="center"/>
    </xf>
    <xf numFmtId="0" fontId="0" fillId="6" borderId="0" xfId="0" applyFont="1" applyFill="1" applyBorder="1" applyAlignment="1">
      <alignment horizontal="right" vertical="center"/>
    </xf>
    <xf numFmtId="11" fontId="0" fillId="6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</xf>
    <xf numFmtId="11" fontId="0" fillId="6" borderId="0" xfId="0" applyNumberFormat="1" applyFont="1" applyFill="1" applyBorder="1" applyAlignment="1">
      <alignment vertical="center"/>
    </xf>
    <xf numFmtId="164" fontId="0" fillId="6" borderId="0" xfId="0" applyNumberFormat="1" applyFont="1" applyFill="1" applyBorder="1" applyAlignment="1">
      <alignment horizontal="center" vertical="center"/>
    </xf>
    <xf numFmtId="166" fontId="0" fillId="6" borderId="0" xfId="0" applyNumberFormat="1" applyFont="1" applyFill="1" applyBorder="1" applyAlignment="1" applyProtection="1">
      <alignment horizontal="center" vertical="center"/>
    </xf>
    <xf numFmtId="165" fontId="0" fillId="6" borderId="0" xfId="0" applyNumberFormat="1" applyFont="1" applyFill="1" applyBorder="1" applyAlignment="1" applyProtection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4" fillId="6" borderId="0" xfId="0" applyNumberFormat="1" applyFont="1" applyFill="1" applyBorder="1" applyAlignment="1">
      <alignment horizontal="center" vertical="center"/>
    </xf>
    <xf numFmtId="0" fontId="0" fillId="6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19" fillId="6" borderId="0" xfId="0" applyFont="1" applyFill="1" applyBorder="1" applyAlignment="1" applyProtection="1">
      <alignment horizontal="right" vertical="center"/>
    </xf>
    <xf numFmtId="0" fontId="7" fillId="6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left" vertical="center" wrapText="1"/>
    </xf>
    <xf numFmtId="0" fontId="18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right" vertical="center"/>
    </xf>
    <xf numFmtId="0" fontId="1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right" vertical="center"/>
    </xf>
    <xf numFmtId="11" fontId="4" fillId="6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 applyProtection="1">
      <alignment vertical="center"/>
    </xf>
    <xf numFmtId="0" fontId="5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1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11" fontId="4" fillId="6" borderId="0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14" fillId="6" borderId="0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11" fontId="4" fillId="6" borderId="0" xfId="0" applyNumberFormat="1" applyFont="1" applyFill="1" applyBorder="1" applyAlignment="1">
      <alignment horizontal="right" vertical="center"/>
    </xf>
    <xf numFmtId="11" fontId="0" fillId="6" borderId="0" xfId="0" applyNumberFormat="1" applyFont="1" applyFill="1" applyBorder="1" applyAlignment="1">
      <alignment horizontal="right" vertical="center"/>
    </xf>
    <xf numFmtId="10" fontId="4" fillId="6" borderId="0" xfId="0" applyNumberFormat="1" applyFont="1" applyFill="1" applyBorder="1" applyAlignment="1">
      <alignment horizontal="left" vertical="center"/>
    </xf>
    <xf numFmtId="0" fontId="0" fillId="6" borderId="0" xfId="0" applyFill="1" applyBorder="1" applyAlignment="1">
      <alignment horizontal="right" vertical="center"/>
    </xf>
    <xf numFmtId="0" fontId="14" fillId="6" borderId="0" xfId="0" applyFont="1" applyFill="1" applyBorder="1" applyAlignment="1">
      <alignment horizontal="left" vertical="center"/>
    </xf>
    <xf numFmtId="164" fontId="4" fillId="6" borderId="0" xfId="0" applyNumberFormat="1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right" vertical="center"/>
    </xf>
    <xf numFmtId="165" fontId="14" fillId="6" borderId="0" xfId="0" applyNumberFormat="1" applyFont="1" applyFill="1" applyBorder="1" applyAlignment="1" applyProtection="1">
      <alignment horizontal="center" vertical="center"/>
    </xf>
    <xf numFmtId="0" fontId="19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right"/>
    </xf>
    <xf numFmtId="49" fontId="4" fillId="6" borderId="0" xfId="0" applyNumberFormat="1" applyFont="1" applyFill="1" applyBorder="1" applyAlignment="1" applyProtection="1">
      <alignment vertical="center"/>
    </xf>
    <xf numFmtId="0" fontId="0" fillId="6" borderId="0" xfId="0" applyFill="1" applyAlignment="1">
      <alignment vertical="center"/>
    </xf>
    <xf numFmtId="11" fontId="4" fillId="6" borderId="0" xfId="0" applyNumberFormat="1" applyFont="1" applyFill="1" applyBorder="1" applyAlignment="1">
      <alignment horizontal="center" vertical="center"/>
    </xf>
    <xf numFmtId="0" fontId="4" fillId="6" borderId="0" xfId="0" applyNumberFormat="1" applyFont="1" applyFill="1" applyBorder="1" applyAlignment="1" applyProtection="1">
      <alignment horizontal="center" vertical="center"/>
    </xf>
    <xf numFmtId="0" fontId="20" fillId="6" borderId="0" xfId="0" applyFont="1" applyFill="1" applyBorder="1" applyAlignment="1" applyProtection="1">
      <alignment horizontal="right" vertical="center"/>
    </xf>
    <xf numFmtId="0" fontId="4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right" vertical="center"/>
    </xf>
    <xf numFmtId="0" fontId="14" fillId="6" borderId="0" xfId="0" applyFont="1" applyFill="1" applyBorder="1" applyAlignment="1">
      <alignment horizontal="center" vertical="center"/>
    </xf>
    <xf numFmtId="165" fontId="14" fillId="6" borderId="0" xfId="0" applyNumberFormat="1" applyFont="1" applyFill="1" applyBorder="1" applyAlignment="1" applyProtection="1">
      <alignment horizontal="center" vertical="center"/>
    </xf>
    <xf numFmtId="0" fontId="19" fillId="6" borderId="0" xfId="0" applyFont="1" applyFill="1" applyBorder="1" applyAlignment="1" applyProtection="1">
      <alignment horizontal="center" vertical="center"/>
    </xf>
    <xf numFmtId="0" fontId="5" fillId="6" borderId="0" xfId="0" applyFont="1" applyFill="1" applyBorder="1" applyAlignment="1">
      <alignment horizontal="right" vertical="center"/>
    </xf>
    <xf numFmtId="49" fontId="4" fillId="6" borderId="0" xfId="0" applyNumberFormat="1" applyFont="1" applyFill="1" applyBorder="1" applyAlignment="1" applyProtection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49" fontId="5" fillId="6" borderId="0" xfId="0" applyNumberFormat="1" applyFont="1" applyFill="1" applyBorder="1" applyAlignment="1" applyProtection="1">
      <alignment vertical="center"/>
    </xf>
    <xf numFmtId="49" fontId="4" fillId="6" borderId="0" xfId="0" applyNumberFormat="1" applyFont="1" applyFill="1" applyBorder="1" applyAlignment="1" applyProtection="1">
      <alignment vertical="center"/>
    </xf>
    <xf numFmtId="0" fontId="4" fillId="6" borderId="2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right"/>
    </xf>
    <xf numFmtId="0" fontId="0" fillId="6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1" fontId="4" fillId="6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NumberFormat="1" applyFill="1" applyBorder="1" applyAlignment="1" applyProtection="1">
      <alignment horizontal="center" vertical="center"/>
    </xf>
    <xf numFmtId="0" fontId="0" fillId="6" borderId="0" xfId="0" applyFill="1" applyBorder="1" applyAlignment="1">
      <alignment vertical="center"/>
    </xf>
    <xf numFmtId="0" fontId="0" fillId="6" borderId="12" xfId="0" applyNumberFormat="1" applyFont="1" applyFill="1" applyBorder="1" applyAlignment="1">
      <alignment horizontal="center" vertical="center"/>
    </xf>
    <xf numFmtId="0" fontId="0" fillId="6" borderId="13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11" fontId="4" fillId="4" borderId="0" xfId="0" applyNumberFormat="1" applyFont="1" applyFill="1" applyBorder="1" applyAlignment="1">
      <alignment horizontal="center" vertical="center"/>
    </xf>
    <xf numFmtId="11" fontId="4" fillId="4" borderId="0" xfId="0" applyNumberFormat="1" applyFont="1" applyFill="1" applyBorder="1" applyAlignment="1">
      <alignment horizontal="center"/>
    </xf>
    <xf numFmtId="11" fontId="4" fillId="4" borderId="0" xfId="0" applyNumberFormat="1" applyFont="1" applyFill="1" applyBorder="1" applyAlignment="1">
      <alignment horizontal="left" vertical="center"/>
    </xf>
    <xf numFmtId="164" fontId="4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11" fillId="4" borderId="0" xfId="1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left" vertical="center"/>
    </xf>
    <xf numFmtId="49" fontId="5" fillId="6" borderId="0" xfId="0" applyNumberFormat="1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right" vertical="center"/>
    </xf>
    <xf numFmtId="0" fontId="5" fillId="6" borderId="14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right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right" vertical="center"/>
    </xf>
    <xf numFmtId="0" fontId="0" fillId="6" borderId="1" xfId="0" applyFont="1" applyFill="1" applyBorder="1" applyAlignment="1">
      <alignment horizontal="right" vertical="center"/>
    </xf>
    <xf numFmtId="49" fontId="4" fillId="6" borderId="0" xfId="0" applyNumberFormat="1" applyFont="1" applyFill="1" applyBorder="1" applyAlignment="1" applyProtection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49" fontId="4" fillId="6" borderId="2" xfId="1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 applyProtection="1">
      <alignment vertical="center"/>
    </xf>
    <xf numFmtId="49" fontId="4" fillId="6" borderId="10" xfId="0" applyNumberFormat="1" applyFont="1" applyFill="1" applyBorder="1" applyAlignment="1" applyProtection="1">
      <alignment vertical="center"/>
    </xf>
    <xf numFmtId="49" fontId="4" fillId="6" borderId="3" xfId="0" applyNumberFormat="1" applyFont="1" applyFill="1" applyBorder="1" applyAlignment="1">
      <alignment vertical="center"/>
    </xf>
    <xf numFmtId="49" fontId="4" fillId="6" borderId="4" xfId="0" applyNumberFormat="1" applyFont="1" applyFill="1" applyBorder="1" applyAlignment="1">
      <alignment vertical="center"/>
    </xf>
    <xf numFmtId="49" fontId="4" fillId="6" borderId="5" xfId="0" applyNumberFormat="1" applyFont="1" applyFill="1" applyBorder="1" applyAlignment="1">
      <alignment vertical="center"/>
    </xf>
    <xf numFmtId="0" fontId="12" fillId="6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9" fontId="4" fillId="6" borderId="0" xfId="0" applyNumberFormat="1" applyFont="1" applyFill="1" applyBorder="1" applyAlignment="1" applyProtection="1">
      <alignment vertical="center"/>
    </xf>
    <xf numFmtId="49" fontId="4" fillId="6" borderId="0" xfId="0" applyNumberFormat="1" applyFont="1" applyFill="1" applyBorder="1" applyAlignment="1">
      <alignment vertical="center"/>
    </xf>
    <xf numFmtId="0" fontId="0" fillId="6" borderId="0" xfId="0" applyFill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center" vertical="center"/>
    </xf>
    <xf numFmtId="49" fontId="4" fillId="6" borderId="12" xfId="1" applyNumberFormat="1" applyFont="1" applyFill="1" applyBorder="1" applyAlignment="1">
      <alignment horizontal="center" vertical="center"/>
    </xf>
    <xf numFmtId="49" fontId="4" fillId="6" borderId="12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4" fillId="6" borderId="3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5" xfId="0" applyFont="1" applyFill="1" applyBorder="1" applyAlignment="1" applyProtection="1">
      <alignment horizontal="center" vertical="center"/>
      <protection locked="0"/>
    </xf>
    <xf numFmtId="0" fontId="13" fillId="6" borderId="0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49" fontId="5" fillId="6" borderId="0" xfId="0" applyNumberFormat="1" applyFont="1" applyFill="1" applyBorder="1" applyAlignment="1" applyProtection="1">
      <alignment vertical="center"/>
    </xf>
    <xf numFmtId="49" fontId="5" fillId="8" borderId="0" xfId="0" applyNumberFormat="1" applyFont="1" applyFill="1" applyBorder="1" applyAlignment="1" applyProtection="1">
      <alignment horizontal="left" vertical="center"/>
    </xf>
    <xf numFmtId="0" fontId="5" fillId="6" borderId="6" xfId="0" applyFont="1" applyFill="1" applyBorder="1" applyAlignment="1" applyProtection="1">
      <alignment vertical="top" wrapText="1"/>
      <protection locked="0"/>
    </xf>
    <xf numFmtId="0" fontId="5" fillId="6" borderId="7" xfId="0" applyFont="1" applyFill="1" applyBorder="1" applyAlignment="1" applyProtection="1">
      <alignment vertical="top" wrapText="1"/>
      <protection locked="0"/>
    </xf>
    <xf numFmtId="0" fontId="5" fillId="6" borderId="8" xfId="0" applyFont="1" applyFill="1" applyBorder="1" applyAlignment="1" applyProtection="1">
      <alignment vertical="top" wrapText="1"/>
      <protection locked="0"/>
    </xf>
    <xf numFmtId="0" fontId="5" fillId="6" borderId="18" xfId="0" applyFont="1" applyFill="1" applyBorder="1" applyAlignment="1" applyProtection="1">
      <alignment vertical="top" wrapText="1"/>
      <protection locked="0"/>
    </xf>
    <xf numFmtId="0" fontId="5" fillId="6" borderId="0" xfId="0" applyFont="1" applyFill="1" applyBorder="1" applyAlignment="1" applyProtection="1">
      <alignment vertical="top" wrapText="1"/>
      <protection locked="0"/>
    </xf>
    <xf numFmtId="0" fontId="5" fillId="6" borderId="14" xfId="0" applyFont="1" applyFill="1" applyBorder="1" applyAlignment="1" applyProtection="1">
      <alignment vertical="top" wrapText="1"/>
      <protection locked="0"/>
    </xf>
    <xf numFmtId="0" fontId="14" fillId="6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6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 applyProtection="1">
      <alignment horizontal="center" wrapText="1"/>
    </xf>
    <xf numFmtId="0" fontId="0" fillId="6" borderId="0" xfId="0" applyFont="1" applyFill="1" applyAlignment="1" applyProtection="1">
      <alignment horizontal="left" vertical="top" wrapText="1"/>
    </xf>
    <xf numFmtId="0" fontId="17" fillId="4" borderId="0" xfId="0" applyFont="1" applyFill="1" applyAlignment="1" applyProtection="1">
      <alignment horizontal="center"/>
      <protection locked="0"/>
    </xf>
    <xf numFmtId="0" fontId="17" fillId="4" borderId="0" xfId="0" applyFont="1" applyFill="1" applyAlignment="1" applyProtection="1">
      <alignment horizontal="center"/>
    </xf>
    <xf numFmtId="1" fontId="14" fillId="6" borderId="0" xfId="0" applyNumberFormat="1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0" fontId="0" fillId="6" borderId="0" xfId="0" applyFill="1" applyAlignment="1" applyProtection="1">
      <alignment horizontal="center" vertical="center"/>
    </xf>
    <xf numFmtId="0" fontId="14" fillId="6" borderId="0" xfId="0" applyFont="1" applyFill="1" applyAlignment="1" applyProtection="1">
      <alignment horizontal="center" wrapText="1"/>
    </xf>
    <xf numFmtId="0" fontId="14" fillId="6" borderId="0" xfId="0" applyFont="1" applyFill="1" applyBorder="1" applyAlignment="1" applyProtection="1">
      <alignment horizontal="center" wrapText="1"/>
    </xf>
    <xf numFmtId="0" fontId="14" fillId="6" borderId="7" xfId="0" applyFont="1" applyFill="1" applyBorder="1" applyAlignment="1" applyProtection="1">
      <alignment horizontal="center" wrapText="1"/>
    </xf>
    <xf numFmtId="0" fontId="0" fillId="6" borderId="0" xfId="0" applyFill="1" applyAlignment="1" applyProtection="1">
      <alignment horizontal="center" wrapText="1"/>
    </xf>
    <xf numFmtId="0" fontId="0" fillId="6" borderId="10" xfId="0" applyFill="1" applyBorder="1" applyAlignment="1" applyProtection="1">
      <alignment horizontal="center" wrapText="1"/>
    </xf>
    <xf numFmtId="0" fontId="14" fillId="6" borderId="0" xfId="0" applyFont="1" applyFill="1" applyBorder="1" applyAlignment="1" applyProtection="1">
      <alignment horizontal="center"/>
    </xf>
    <xf numFmtId="0" fontId="15" fillId="6" borderId="0" xfId="0" applyFont="1" applyFill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14" fillId="6" borderId="0" xfId="0" applyFont="1" applyFill="1" applyAlignment="1" applyProtection="1">
      <alignment horizontal="center"/>
    </xf>
    <xf numFmtId="0" fontId="0" fillId="6" borderId="3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0" fillId="6" borderId="5" xfId="0" applyFill="1" applyBorder="1" applyAlignment="1" applyProtection="1">
      <alignment horizontal="center"/>
    </xf>
    <xf numFmtId="0" fontId="14" fillId="6" borderId="7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124"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D55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\projects\fsae\Rules\2019-FSAE-Structural-Equivalency_Monocoque-Hybrid-Non-Ferrous_V0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Data"/>
      <sheetName val="Sheet2"/>
      <sheetName val="Sheet1"/>
      <sheetName val="T3.18 T3.31 Ft Bulkhead"/>
      <sheetName val="T3.20 IA AI Plate"/>
      <sheetName val="3 Point Bending Comp AIP"/>
      <sheetName val="Shear Test Comp AIP"/>
      <sheetName val="T3.30 Laminate Test"/>
      <sheetName val="T3.30.3 Different Layups"/>
      <sheetName val="T3.32.3 T3.33.4 Shear Tests"/>
      <sheetName val="Other &quot;x&quot; Mat'l Shear"/>
      <sheetName val="Monocoque Lap Joints"/>
      <sheetName val="T3.13 T3.36 MHoop Brace Spt"/>
      <sheetName val="T3.14 T3.36 FHoop Bracing"/>
      <sheetName val="T3.19 T3.32 FBH S'pt Structure"/>
      <sheetName val="T3.24 T3.33 Side Impact Struct."/>
      <sheetName val="T5.4 Shoulder Harness Bar"/>
    </sheetNames>
    <sheetDataSet>
      <sheetData sheetId="0">
        <row r="5">
          <cell r="C5">
            <v>200000000000</v>
          </cell>
          <cell r="D5">
            <v>70000000000</v>
          </cell>
          <cell r="E5">
            <v>70000000000</v>
          </cell>
          <cell r="F5">
            <v>0</v>
          </cell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0</v>
          </cell>
        </row>
        <row r="6">
          <cell r="C6">
            <v>305000000</v>
          </cell>
          <cell r="D6">
            <v>1</v>
          </cell>
          <cell r="E6">
            <v>2</v>
          </cell>
          <cell r="F6">
            <v>0</v>
          </cell>
          <cell r="G6">
            <v>1</v>
          </cell>
          <cell r="H6">
            <v>2</v>
          </cell>
          <cell r="I6">
            <v>3</v>
          </cell>
          <cell r="J6">
            <v>4</v>
          </cell>
          <cell r="K6">
            <v>5</v>
          </cell>
          <cell r="L6">
            <v>0</v>
          </cell>
        </row>
        <row r="7">
          <cell r="C7">
            <v>365000000</v>
          </cell>
          <cell r="D7">
            <v>1</v>
          </cell>
          <cell r="E7">
            <v>2</v>
          </cell>
          <cell r="F7">
            <v>0</v>
          </cell>
          <cell r="G7">
            <v>1</v>
          </cell>
          <cell r="H7">
            <v>2</v>
          </cell>
          <cell r="I7">
            <v>3</v>
          </cell>
          <cell r="J7">
            <v>4</v>
          </cell>
          <cell r="K7">
            <v>5</v>
          </cell>
          <cell r="L7">
            <v>0</v>
          </cell>
        </row>
        <row r="8">
          <cell r="C8">
            <v>180000000</v>
          </cell>
          <cell r="D8">
            <v>1</v>
          </cell>
          <cell r="E8">
            <v>2</v>
          </cell>
          <cell r="F8" t="str">
            <v>N/A</v>
          </cell>
          <cell r="G8">
            <v>1</v>
          </cell>
          <cell r="H8">
            <v>2</v>
          </cell>
          <cell r="I8">
            <v>3</v>
          </cell>
          <cell r="J8">
            <v>4</v>
          </cell>
          <cell r="K8">
            <v>5</v>
          </cell>
          <cell r="L8" t="str">
            <v>N/A</v>
          </cell>
        </row>
        <row r="9">
          <cell r="C9">
            <v>300000000</v>
          </cell>
          <cell r="D9">
            <v>1</v>
          </cell>
          <cell r="E9">
            <v>2</v>
          </cell>
          <cell r="F9" t="str">
            <v>N/A</v>
          </cell>
          <cell r="G9">
            <v>1</v>
          </cell>
          <cell r="H9">
            <v>2</v>
          </cell>
          <cell r="I9">
            <v>3</v>
          </cell>
          <cell r="J9">
            <v>4</v>
          </cell>
          <cell r="K9">
            <v>5</v>
          </cell>
          <cell r="L9" t="str">
            <v>N/A</v>
          </cell>
        </row>
        <row r="10">
          <cell r="C10">
            <v>219000000</v>
          </cell>
          <cell r="D10">
            <v>1</v>
          </cell>
          <cell r="E10">
            <v>2</v>
          </cell>
          <cell r="F10">
            <v>0</v>
          </cell>
          <cell r="G10">
            <v>1</v>
          </cell>
          <cell r="H10">
            <v>2</v>
          </cell>
          <cell r="I10">
            <v>3</v>
          </cell>
          <cell r="J10">
            <v>4</v>
          </cell>
          <cell r="K10">
            <v>5</v>
          </cell>
          <cell r="L10">
            <v>0</v>
          </cell>
        </row>
        <row r="22">
          <cell r="B22" t="str">
            <v>Tubing only</v>
          </cell>
        </row>
        <row r="23">
          <cell r="B23" t="str">
            <v>Composite only</v>
          </cell>
        </row>
        <row r="24">
          <cell r="B24" t="str">
            <v>Tubes + composite</v>
          </cell>
        </row>
      </sheetData>
      <sheetData sheetId="1"/>
      <sheetData sheetId="2"/>
      <sheetData sheetId="3">
        <row r="101">
          <cell r="E101"/>
        </row>
      </sheetData>
      <sheetData sheetId="4">
        <row r="92">
          <cell r="C92"/>
        </row>
      </sheetData>
      <sheetData sheetId="5"/>
      <sheetData sheetId="6"/>
      <sheetData sheetId="7"/>
      <sheetData sheetId="8"/>
      <sheetData sheetId="9">
        <row r="54">
          <cell r="D54">
            <v>0</v>
          </cell>
        </row>
      </sheetData>
      <sheetData sheetId="10"/>
      <sheetData sheetId="11"/>
      <sheetData sheetId="12"/>
      <sheetData sheetId="13"/>
      <sheetData sheetId="14"/>
      <sheetData sheetId="15">
        <row r="27">
          <cell r="C27">
            <v>5105.9510880000016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Unambiguous">
      <a:dk1>
        <a:sysClr val="windowText" lastClr="000000"/>
      </a:dk1>
      <a:lt1>
        <a:sysClr val="window" lastClr="FFFFFF"/>
      </a:lt1>
      <a:dk2>
        <a:srgbClr val="004E72"/>
      </a:dk2>
      <a:lt2>
        <a:srgbClr val="E7E6E6"/>
      </a:lt2>
      <a:accent1>
        <a:srgbClr val="56B4E9"/>
      </a:accent1>
      <a:accent2>
        <a:srgbClr val="CC79A7"/>
      </a:accent2>
      <a:accent3>
        <a:srgbClr val="009E73"/>
      </a:accent3>
      <a:accent4>
        <a:srgbClr val="D55E00"/>
      </a:accent4>
      <a:accent5>
        <a:srgbClr val="E69F00"/>
      </a:accent5>
      <a:accent6>
        <a:srgbClr val="F0E442"/>
      </a:accent6>
      <a:hlink>
        <a:srgbClr val="56B4E9"/>
      </a:hlink>
      <a:folHlink>
        <a:srgbClr val="D55E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D4A4-BBD8-4992-9339-28B76E69241C}">
  <sheetPr>
    <pageSetUpPr fitToPage="1"/>
  </sheetPr>
  <dimension ref="A1:EP232"/>
  <sheetViews>
    <sheetView tabSelected="1" zoomScale="50" zoomScaleNormal="50" workbookViewId="0">
      <selection activeCell="AO62" sqref="AO62"/>
    </sheetView>
  </sheetViews>
  <sheetFormatPr defaultRowHeight="15" x14ac:dyDescent="0.25"/>
  <cols>
    <col min="1" max="6" width="9.140625" style="71" customWidth="1"/>
    <col min="7" max="8" width="9.28515625" style="71" bestFit="1" customWidth="1"/>
    <col min="9" max="10" width="9.140625" style="71"/>
    <col min="11" max="11" width="9.140625" style="81"/>
    <col min="12" max="12" width="9.140625" style="11"/>
    <col min="13" max="15" width="9.140625" style="71"/>
    <col min="16" max="18" width="9.140625" style="71" customWidth="1"/>
    <col min="19" max="30" width="9.140625" style="71"/>
    <col min="31" max="31" width="9.140625" style="43"/>
    <col min="32" max="32" width="9.140625" style="28"/>
    <col min="33" max="33" width="9.140625" style="44"/>
    <col min="34" max="34" width="9.140625" style="136"/>
    <col min="35" max="60" width="9.140625" style="71"/>
    <col min="61" max="61" width="9.140625" style="71" customWidth="1"/>
    <col min="62" max="74" width="9.140625" style="71"/>
    <col min="75" max="75" width="9.140625" style="43"/>
    <col min="76" max="76" width="9.140625" style="28"/>
    <col min="77" max="77" width="9.140625" style="44"/>
    <col min="78" max="87" width="9.140625" style="136"/>
    <col min="88" max="16384" width="9.140625" style="71"/>
  </cols>
  <sheetData>
    <row r="1" spans="1:146" ht="17.25" customHeight="1" x14ac:dyDescent="0.25">
      <c r="A1" s="183" t="s">
        <v>0</v>
      </c>
      <c r="B1" s="183"/>
      <c r="C1" s="190"/>
      <c r="D1" s="172"/>
      <c r="E1" s="172"/>
      <c r="F1" s="172"/>
      <c r="G1" s="172"/>
      <c r="H1" s="172"/>
      <c r="I1" s="172"/>
      <c r="J1" s="172"/>
      <c r="K1" s="75" t="str">
        <f t="shared" ref="K1:K9" si="0">IF(D1="","BLANK","EQ")</f>
        <v>BLANK</v>
      </c>
      <c r="L1" s="9"/>
      <c r="M1" s="10">
        <v>2019</v>
      </c>
      <c r="N1" s="232" t="s">
        <v>134</v>
      </c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89"/>
      <c r="AC1" s="140"/>
      <c r="AD1" s="140"/>
      <c r="AE1" s="234" t="s">
        <v>45</v>
      </c>
      <c r="AF1" s="235"/>
      <c r="AG1" s="236"/>
      <c r="AH1" s="140"/>
      <c r="AI1" s="141" t="s">
        <v>113</v>
      </c>
      <c r="AJ1" s="152"/>
      <c r="AK1" s="152"/>
      <c r="AL1" s="152"/>
      <c r="AM1" s="152"/>
      <c r="AN1" s="152"/>
      <c r="AO1" s="152"/>
      <c r="AP1" s="152"/>
      <c r="AQ1" s="152"/>
      <c r="AR1" s="145"/>
      <c r="AS1" s="145"/>
      <c r="AT1" s="14"/>
      <c r="AU1" s="14"/>
      <c r="AV1" s="153"/>
      <c r="AW1" s="153"/>
      <c r="AX1" s="153"/>
      <c r="AY1" s="153"/>
      <c r="AZ1" s="14"/>
      <c r="BA1" s="14"/>
      <c r="BB1" s="14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"/>
      <c r="BQ1" s="14"/>
      <c r="BR1" s="14"/>
      <c r="BS1" s="14"/>
      <c r="BT1" s="14"/>
      <c r="BU1" s="14"/>
      <c r="BW1" s="234" t="s">
        <v>45</v>
      </c>
      <c r="BX1" s="235"/>
      <c r="BY1" s="236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T1" s="72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2"/>
      <c r="EJ1" s="72"/>
      <c r="EK1" s="72"/>
      <c r="EL1" s="72"/>
      <c r="EM1" s="72"/>
      <c r="EN1" s="72"/>
      <c r="EO1" s="72"/>
      <c r="EP1" s="72"/>
    </row>
    <row r="2" spans="1:146" ht="15.75" customHeight="1" thickBot="1" x14ac:dyDescent="0.3">
      <c r="A2" s="183" t="s">
        <v>4</v>
      </c>
      <c r="B2" s="183"/>
      <c r="C2" s="190"/>
      <c r="D2" s="172"/>
      <c r="E2" s="172"/>
      <c r="F2" s="172"/>
      <c r="G2" s="172"/>
      <c r="H2" s="172"/>
      <c r="I2" s="172"/>
      <c r="J2" s="172"/>
      <c r="K2" s="75" t="str">
        <f t="shared" si="0"/>
        <v>BLANK</v>
      </c>
      <c r="L2" s="9"/>
      <c r="M2" s="3"/>
      <c r="N2" s="198" t="s">
        <v>22</v>
      </c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89"/>
      <c r="AC2" s="140"/>
      <c r="AD2" s="140"/>
      <c r="AE2" s="237"/>
      <c r="AF2" s="238"/>
      <c r="AG2" s="239"/>
      <c r="AH2" s="140"/>
      <c r="AI2" s="142"/>
      <c r="AJ2" s="142"/>
      <c r="AK2" s="142"/>
      <c r="AL2" s="142"/>
      <c r="AM2" s="142"/>
      <c r="AN2" s="142"/>
      <c r="AO2" s="142"/>
      <c r="AP2" s="142"/>
      <c r="AQ2" s="142"/>
      <c r="AR2" s="14"/>
      <c r="AS2" s="14"/>
      <c r="AT2" s="14"/>
      <c r="AU2" s="153"/>
      <c r="AV2" s="160"/>
      <c r="AW2" s="160"/>
      <c r="AX2" s="160"/>
      <c r="AY2" s="160"/>
      <c r="AZ2" s="14"/>
      <c r="BA2" s="14"/>
      <c r="BB2" s="14"/>
      <c r="BC2" s="14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"/>
      <c r="BQ2" s="14"/>
      <c r="BR2" s="14"/>
      <c r="BS2" s="14"/>
      <c r="BT2" s="14"/>
      <c r="BU2" s="14"/>
      <c r="BW2" s="237"/>
      <c r="BX2" s="238"/>
      <c r="BY2" s="239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2"/>
      <c r="EJ2" s="72"/>
      <c r="EK2" s="72"/>
      <c r="EL2" s="72"/>
      <c r="EM2" s="72"/>
      <c r="EN2" s="72"/>
      <c r="EO2" s="72"/>
      <c r="EP2" s="72"/>
    </row>
    <row r="3" spans="1:146" ht="15.75" customHeight="1" thickBot="1" x14ac:dyDescent="0.3">
      <c r="A3" s="183" t="s">
        <v>34</v>
      </c>
      <c r="B3" s="183"/>
      <c r="C3" s="190"/>
      <c r="D3" s="172"/>
      <c r="E3" s="172"/>
      <c r="F3" s="172"/>
      <c r="G3" s="172"/>
      <c r="H3" s="172"/>
      <c r="I3" s="172"/>
      <c r="J3" s="172"/>
      <c r="K3" s="75" t="str">
        <f t="shared" si="0"/>
        <v>BLANK</v>
      </c>
      <c r="L3" s="9"/>
      <c r="M3" s="200" t="s">
        <v>26</v>
      </c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2"/>
      <c r="AB3" s="89"/>
      <c r="AC3" s="129"/>
      <c r="AD3" s="129"/>
      <c r="AE3" s="237"/>
      <c r="AF3" s="238"/>
      <c r="AG3" s="239"/>
      <c r="AH3" s="129"/>
      <c r="AI3" s="152"/>
      <c r="AJ3" s="152"/>
      <c r="AK3" s="152"/>
      <c r="AL3" s="152"/>
      <c r="AM3" s="154"/>
      <c r="AN3" s="154"/>
      <c r="AO3" s="145"/>
      <c r="AP3" s="145"/>
      <c r="AQ3" s="141"/>
      <c r="AR3" s="14"/>
      <c r="AS3" s="141"/>
      <c r="AT3" s="141"/>
      <c r="AU3" s="141"/>
      <c r="AV3" s="141"/>
      <c r="AW3" s="141"/>
      <c r="AX3" s="141"/>
      <c r="AY3" s="141"/>
      <c r="AZ3" s="141"/>
      <c r="BA3" s="141"/>
      <c r="BB3" s="14"/>
      <c r="BC3" s="14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"/>
      <c r="BQ3" s="14"/>
      <c r="BR3" s="14"/>
      <c r="BS3" s="14"/>
      <c r="BT3" s="14"/>
      <c r="BU3" s="14"/>
      <c r="BW3" s="237"/>
      <c r="BX3" s="238"/>
      <c r="BY3" s="239"/>
    </row>
    <row r="4" spans="1:146" ht="15.75" customHeight="1" x14ac:dyDescent="0.25">
      <c r="A4" s="183" t="s">
        <v>33</v>
      </c>
      <c r="B4" s="183"/>
      <c r="C4" s="190"/>
      <c r="D4" s="172"/>
      <c r="E4" s="172"/>
      <c r="F4" s="172"/>
      <c r="G4" s="172"/>
      <c r="H4" s="172"/>
      <c r="I4" s="172"/>
      <c r="J4" s="172"/>
      <c r="K4" s="75" t="str">
        <f t="shared" si="0"/>
        <v>BLANK</v>
      </c>
      <c r="L4" s="2"/>
      <c r="M4" s="212" t="s">
        <v>41</v>
      </c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89"/>
      <c r="AC4" s="129"/>
      <c r="AD4" s="129"/>
      <c r="AE4" s="237"/>
      <c r="AF4" s="238"/>
      <c r="AG4" s="239"/>
      <c r="AH4" s="129"/>
      <c r="AI4" s="155"/>
      <c r="AJ4" s="155"/>
      <c r="AK4" s="155"/>
      <c r="AL4" s="155"/>
      <c r="AM4" s="154"/>
      <c r="AN4" s="154"/>
      <c r="AO4" s="154"/>
      <c r="AP4" s="154"/>
      <c r="AQ4" s="154"/>
      <c r="AR4" s="14"/>
      <c r="AS4" s="141"/>
      <c r="AT4" s="141"/>
      <c r="AU4" s="141"/>
      <c r="AV4" s="141"/>
      <c r="AW4" s="141"/>
      <c r="AX4" s="141"/>
      <c r="AY4" s="141"/>
      <c r="AZ4" s="141"/>
      <c r="BA4" s="141"/>
      <c r="BB4" s="14"/>
      <c r="BC4" s="14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14"/>
      <c r="BQ4" s="14"/>
      <c r="BR4" s="14"/>
      <c r="BS4" s="14"/>
      <c r="BT4" s="14"/>
      <c r="BU4" s="14"/>
      <c r="BW4" s="237"/>
      <c r="BX4" s="238"/>
      <c r="BY4" s="239"/>
    </row>
    <row r="5" spans="1:146" ht="15.75" customHeight="1" x14ac:dyDescent="0.25">
      <c r="A5" s="183" t="s">
        <v>15</v>
      </c>
      <c r="B5" s="183"/>
      <c r="C5" s="190"/>
      <c r="D5" s="172"/>
      <c r="E5" s="172"/>
      <c r="F5" s="172"/>
      <c r="G5" s="172"/>
      <c r="H5" s="172"/>
      <c r="I5" s="172"/>
      <c r="J5" s="172"/>
      <c r="K5" s="75" t="str">
        <f t="shared" si="0"/>
        <v>BLANK</v>
      </c>
      <c r="L5" s="2"/>
      <c r="M5" s="212" t="s">
        <v>19</v>
      </c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89"/>
      <c r="AC5" s="129"/>
      <c r="AD5" s="129"/>
      <c r="AE5" s="237"/>
      <c r="AF5" s="238"/>
      <c r="AG5" s="239"/>
      <c r="AH5" s="129"/>
      <c r="AI5" s="156"/>
      <c r="AJ5" s="157"/>
      <c r="AK5" s="156"/>
      <c r="AL5" s="155"/>
      <c r="AM5" s="154"/>
      <c r="AN5" s="154"/>
      <c r="AO5" s="154"/>
      <c r="AP5" s="154"/>
      <c r="AQ5" s="154"/>
      <c r="AR5" s="14"/>
      <c r="AS5" s="141"/>
      <c r="AT5" s="141"/>
      <c r="AU5" s="141"/>
      <c r="AV5" s="141"/>
      <c r="AW5" s="141"/>
      <c r="AX5" s="141"/>
      <c r="AY5" s="141"/>
      <c r="AZ5" s="141"/>
      <c r="BA5" s="141"/>
      <c r="BB5" s="14"/>
      <c r="BC5" s="14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"/>
      <c r="BQ5" s="14"/>
      <c r="BR5" s="14"/>
      <c r="BS5" s="14"/>
      <c r="BT5" s="14"/>
      <c r="BU5" s="14"/>
      <c r="BW5" s="237"/>
      <c r="BX5" s="238"/>
      <c r="BY5" s="239"/>
    </row>
    <row r="6" spans="1:146" ht="15.75" customHeight="1" x14ac:dyDescent="0.25">
      <c r="A6" s="183" t="s">
        <v>5</v>
      </c>
      <c r="B6" s="183"/>
      <c r="C6" s="190"/>
      <c r="D6" s="196"/>
      <c r="E6" s="197"/>
      <c r="F6" s="197"/>
      <c r="G6" s="197"/>
      <c r="H6" s="197"/>
      <c r="I6" s="197"/>
      <c r="J6" s="197"/>
      <c r="K6" s="75" t="str">
        <f t="shared" si="0"/>
        <v>BLANK</v>
      </c>
      <c r="L6" s="9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89"/>
      <c r="AC6" s="129"/>
      <c r="AD6" s="129"/>
      <c r="AE6" s="237"/>
      <c r="AF6" s="238"/>
      <c r="AG6" s="239"/>
      <c r="AH6" s="129"/>
      <c r="AI6" s="155"/>
      <c r="AJ6" s="155"/>
      <c r="AK6" s="155"/>
      <c r="AL6" s="155"/>
      <c r="AM6" s="158"/>
      <c r="AN6" s="158"/>
      <c r="AO6" s="142"/>
      <c r="AP6" s="142"/>
      <c r="AQ6" s="142"/>
      <c r="AR6" s="14"/>
      <c r="AS6" s="141"/>
      <c r="AT6" s="141"/>
      <c r="AU6" s="141"/>
      <c r="AV6" s="141"/>
      <c r="AW6" s="141"/>
      <c r="AX6" s="141"/>
      <c r="AY6" s="141"/>
      <c r="AZ6" s="141"/>
      <c r="BA6" s="141"/>
      <c r="BB6" s="14"/>
      <c r="BC6" s="14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"/>
      <c r="BQ6" s="14"/>
      <c r="BR6" s="14"/>
      <c r="BS6" s="14"/>
      <c r="BT6" s="14"/>
      <c r="BU6" s="14"/>
      <c r="BW6" s="237"/>
      <c r="BX6" s="238"/>
      <c r="BY6" s="239"/>
    </row>
    <row r="7" spans="1:146" ht="15.75" customHeight="1" x14ac:dyDescent="0.25">
      <c r="A7" s="183" t="s">
        <v>2</v>
      </c>
      <c r="B7" s="183"/>
      <c r="C7" s="190"/>
      <c r="D7" s="172"/>
      <c r="E7" s="172"/>
      <c r="F7" s="172"/>
      <c r="G7" s="172"/>
      <c r="H7" s="172"/>
      <c r="I7" s="172"/>
      <c r="J7" s="172"/>
      <c r="K7" s="75" t="str">
        <f t="shared" si="0"/>
        <v>BLANK</v>
      </c>
      <c r="L7" s="2"/>
      <c r="M7" s="233" t="s">
        <v>51</v>
      </c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89"/>
      <c r="AC7" s="129"/>
      <c r="AD7" s="129"/>
      <c r="AE7" s="237"/>
      <c r="AF7" s="238"/>
      <c r="AG7" s="239"/>
      <c r="AH7" s="129"/>
      <c r="AI7" s="155"/>
      <c r="AJ7" s="155"/>
      <c r="AK7" s="155"/>
      <c r="AL7" s="155"/>
      <c r="AM7" s="158"/>
      <c r="AN7" s="158"/>
      <c r="AO7" s="142"/>
      <c r="AP7" s="142"/>
      <c r="AQ7" s="142"/>
      <c r="AR7" s="14"/>
      <c r="AS7" s="141"/>
      <c r="AT7" s="141"/>
      <c r="AU7" s="141"/>
      <c r="AV7" s="141"/>
      <c r="AW7" s="141"/>
      <c r="AX7" s="141"/>
      <c r="AY7" s="141"/>
      <c r="AZ7" s="141"/>
      <c r="BA7" s="141"/>
      <c r="BB7" s="14"/>
      <c r="BC7" s="14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"/>
      <c r="BQ7" s="14"/>
      <c r="BR7" s="14"/>
      <c r="BS7" s="14"/>
      <c r="BT7" s="14"/>
      <c r="BU7" s="14"/>
      <c r="BW7" s="237"/>
      <c r="BX7" s="238"/>
      <c r="BY7" s="239"/>
    </row>
    <row r="8" spans="1:146" ht="15.75" customHeight="1" thickBot="1" x14ac:dyDescent="0.3">
      <c r="A8" s="183" t="s">
        <v>1</v>
      </c>
      <c r="B8" s="183"/>
      <c r="C8" s="190"/>
      <c r="D8" s="217"/>
      <c r="E8" s="218"/>
      <c r="F8" s="218"/>
      <c r="G8" s="218"/>
      <c r="H8" s="218"/>
      <c r="I8" s="218"/>
      <c r="J8" s="218"/>
      <c r="K8" s="75" t="str">
        <f t="shared" si="0"/>
        <v>BLANK</v>
      </c>
      <c r="L8" s="9"/>
      <c r="M8" s="194" t="s">
        <v>52</v>
      </c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89"/>
      <c r="AC8" s="129"/>
      <c r="AD8" s="129"/>
      <c r="AE8" s="39"/>
      <c r="AF8" s="32"/>
      <c r="AG8" s="40"/>
      <c r="AH8" s="129"/>
      <c r="AI8" s="155"/>
      <c r="AJ8" s="155"/>
      <c r="AK8" s="155"/>
      <c r="AL8" s="155"/>
      <c r="AM8" s="158"/>
      <c r="AN8" s="158"/>
      <c r="AO8" s="142"/>
      <c r="AP8" s="142"/>
      <c r="AQ8" s="142"/>
      <c r="AR8" s="145"/>
      <c r="AS8" s="145"/>
      <c r="AT8" s="145"/>
      <c r="AU8" s="141"/>
      <c r="AV8" s="141"/>
      <c r="AW8" s="141"/>
      <c r="AX8" s="141"/>
      <c r="AY8" s="141"/>
      <c r="AZ8" s="141"/>
      <c r="BA8" s="141"/>
      <c r="BB8" s="14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"/>
      <c r="BQ8" s="14"/>
      <c r="BR8" s="14"/>
      <c r="BS8" s="14"/>
      <c r="BT8" s="14"/>
      <c r="BU8" s="14"/>
      <c r="BW8" s="39"/>
      <c r="BX8" s="32"/>
      <c r="BY8" s="40"/>
    </row>
    <row r="9" spans="1:146" ht="15.75" customHeight="1" thickBot="1" x14ac:dyDescent="0.3">
      <c r="A9" s="183" t="s">
        <v>3</v>
      </c>
      <c r="B9" s="183"/>
      <c r="C9" s="183"/>
      <c r="D9" s="221"/>
      <c r="E9" s="222"/>
      <c r="F9" s="222"/>
      <c r="G9" s="222"/>
      <c r="H9" s="222"/>
      <c r="I9" s="222"/>
      <c r="J9" s="223"/>
      <c r="K9" s="114" t="str">
        <f t="shared" si="0"/>
        <v>BLANK</v>
      </c>
      <c r="L9" s="9"/>
      <c r="M9" s="194" t="s">
        <v>53</v>
      </c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69"/>
      <c r="AC9" s="129"/>
      <c r="AD9" s="129"/>
      <c r="AE9" s="39"/>
      <c r="AF9" s="32"/>
      <c r="AG9" s="40"/>
      <c r="AH9" s="129"/>
      <c r="AI9" s="152"/>
      <c r="AJ9" s="155"/>
      <c r="AK9" s="155"/>
      <c r="AL9" s="155"/>
      <c r="AM9" s="142"/>
      <c r="AN9" s="142"/>
      <c r="AO9" s="142"/>
      <c r="AP9" s="142"/>
      <c r="AQ9" s="142"/>
      <c r="AR9" s="145"/>
      <c r="AS9" s="145"/>
      <c r="AT9" s="145"/>
      <c r="AU9" s="141"/>
      <c r="AV9" s="141"/>
      <c r="AW9" s="141"/>
      <c r="AX9" s="141"/>
      <c r="AY9" s="141"/>
      <c r="AZ9" s="141"/>
      <c r="BA9" s="141"/>
      <c r="BB9" s="14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"/>
      <c r="BQ9" s="142"/>
      <c r="BR9" s="14"/>
      <c r="BS9" s="14"/>
      <c r="BT9" s="14"/>
      <c r="BU9" s="14"/>
      <c r="BW9" s="39"/>
      <c r="BX9" s="32"/>
      <c r="BY9" s="40"/>
    </row>
    <row r="10" spans="1:146" ht="15.75" customHeight="1" x14ac:dyDescent="0.25">
      <c r="A10" s="169" t="s">
        <v>18</v>
      </c>
      <c r="B10" s="169"/>
      <c r="C10" s="169" t="s">
        <v>9</v>
      </c>
      <c r="D10" s="169"/>
      <c r="E10" s="169"/>
      <c r="F10" s="169"/>
      <c r="G10" s="169"/>
      <c r="H10" s="169"/>
      <c r="I10" s="169"/>
      <c r="J10" s="169"/>
      <c r="L10" s="16"/>
      <c r="M10" s="213" t="s">
        <v>42</v>
      </c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69"/>
      <c r="AC10" s="129"/>
      <c r="AD10" s="129"/>
      <c r="AE10" s="39"/>
      <c r="AF10" s="32"/>
      <c r="AG10" s="40"/>
      <c r="AH10" s="129"/>
      <c r="AI10" s="152"/>
      <c r="AJ10" s="155"/>
      <c r="AK10" s="155"/>
      <c r="AL10" s="155"/>
      <c r="AM10" s="142"/>
      <c r="AN10" s="142"/>
      <c r="AO10" s="142"/>
      <c r="AP10" s="142"/>
      <c r="AQ10" s="142"/>
      <c r="AR10" s="145"/>
      <c r="AS10" s="145"/>
      <c r="AT10" s="145"/>
      <c r="AU10" s="141"/>
      <c r="AV10" s="141"/>
      <c r="AW10" s="141"/>
      <c r="AX10" s="141"/>
      <c r="AY10" s="141"/>
      <c r="AZ10" s="141"/>
      <c r="BA10" s="141"/>
      <c r="BB10" s="14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"/>
      <c r="BQ10" s="142"/>
      <c r="BR10" s="14"/>
      <c r="BS10" s="14"/>
      <c r="BT10" s="14"/>
      <c r="BU10" s="14"/>
      <c r="BW10" s="39"/>
      <c r="BX10" s="32"/>
      <c r="BY10" s="40"/>
    </row>
    <row r="11" spans="1:146" ht="15.75" customHeight="1" x14ac:dyDescent="0.2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L11" s="16"/>
      <c r="M11" s="194" t="s">
        <v>54</v>
      </c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89"/>
      <c r="AC11" s="129"/>
      <c r="AD11" s="129"/>
      <c r="AE11" s="39"/>
      <c r="AF11" s="32"/>
      <c r="AG11" s="40"/>
      <c r="AH11" s="129"/>
      <c r="AI11" s="152"/>
      <c r="AJ11" s="155"/>
      <c r="AK11" s="155"/>
      <c r="AL11" s="155"/>
      <c r="AM11" s="142"/>
      <c r="AN11" s="142"/>
      <c r="AO11" s="142"/>
      <c r="AP11" s="142"/>
      <c r="AQ11" s="142"/>
      <c r="AR11" s="145"/>
      <c r="AS11" s="145"/>
      <c r="AT11" s="145"/>
      <c r="AU11" s="141"/>
      <c r="AV11" s="141"/>
      <c r="AW11" s="141"/>
      <c r="AX11" s="141"/>
      <c r="AY11" s="141"/>
      <c r="AZ11" s="141"/>
      <c r="BA11" s="141"/>
      <c r="BB11" s="14"/>
      <c r="BC11" s="141"/>
      <c r="BD11" s="141"/>
      <c r="BE11" s="145"/>
      <c r="BF11" s="145"/>
      <c r="BG11" s="145"/>
      <c r="BH11" s="145"/>
      <c r="BI11" s="145"/>
      <c r="BJ11" s="145"/>
      <c r="BK11" s="145"/>
      <c r="BL11" s="145"/>
      <c r="BM11" s="145"/>
      <c r="BN11" s="141"/>
      <c r="BO11" s="141"/>
      <c r="BP11" s="14"/>
      <c r="BQ11" s="142"/>
      <c r="BR11" s="14"/>
      <c r="BS11" s="14"/>
      <c r="BT11" s="14"/>
      <c r="BU11" s="14"/>
      <c r="BW11" s="39"/>
      <c r="BX11" s="32"/>
      <c r="BY11" s="40"/>
    </row>
    <row r="12" spans="1:146" ht="15.75" customHeight="1" x14ac:dyDescent="0.25">
      <c r="A12" s="203" t="str">
        <f>IF(OR(A19="EQ",A19="CHECK"),"YES","NO")</f>
        <v>NO</v>
      </c>
      <c r="B12" s="203"/>
      <c r="C12" s="204" t="s">
        <v>29</v>
      </c>
      <c r="D12" s="204"/>
      <c r="E12" s="204"/>
      <c r="F12" s="204"/>
      <c r="G12" s="204"/>
      <c r="H12" s="204"/>
      <c r="I12" s="204"/>
      <c r="J12" s="204"/>
      <c r="L12" s="16"/>
      <c r="M12" s="209" t="s">
        <v>55</v>
      </c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89"/>
      <c r="AC12" s="129"/>
      <c r="AD12" s="129"/>
      <c r="AE12" s="39"/>
      <c r="AF12" s="32"/>
      <c r="AG12" s="40"/>
      <c r="AH12" s="129"/>
      <c r="AI12" s="152"/>
      <c r="AJ12" s="155"/>
      <c r="AK12" s="155"/>
      <c r="AL12" s="155"/>
      <c r="AM12" s="142"/>
      <c r="AN12" s="142"/>
      <c r="AO12" s="142"/>
      <c r="AP12" s="142"/>
      <c r="AQ12" s="142"/>
      <c r="AR12" s="145"/>
      <c r="AS12" s="145"/>
      <c r="AT12" s="145"/>
      <c r="AU12" s="141"/>
      <c r="AV12" s="141"/>
      <c r="AW12" s="141"/>
      <c r="AX12" s="141"/>
      <c r="AY12" s="141"/>
      <c r="AZ12" s="141"/>
      <c r="BA12" s="141"/>
      <c r="BB12" s="14"/>
      <c r="BC12" s="141"/>
      <c r="BD12" s="141"/>
      <c r="BE12" s="145"/>
      <c r="BF12" s="145"/>
      <c r="BG12" s="145"/>
      <c r="BH12" s="145"/>
      <c r="BI12" s="145"/>
      <c r="BJ12" s="145"/>
      <c r="BK12" s="145"/>
      <c r="BL12" s="145"/>
      <c r="BM12" s="145"/>
      <c r="BN12" s="141"/>
      <c r="BO12" s="141"/>
      <c r="BP12" s="14"/>
      <c r="BQ12" s="142"/>
      <c r="BR12" s="14"/>
      <c r="BS12" s="14"/>
      <c r="BT12" s="14"/>
      <c r="BU12" s="14"/>
      <c r="BW12" s="39"/>
      <c r="BX12" s="32"/>
      <c r="BY12" s="40"/>
    </row>
    <row r="13" spans="1:146" ht="15.75" customHeight="1" x14ac:dyDescent="0.25">
      <c r="A13" s="203"/>
      <c r="B13" s="203"/>
      <c r="C13" s="231" t="s">
        <v>27</v>
      </c>
      <c r="D13" s="231"/>
      <c r="E13" s="231"/>
      <c r="F13" s="231"/>
      <c r="G13" s="231"/>
      <c r="H13" s="231"/>
      <c r="I13" s="231"/>
      <c r="J13" s="231"/>
      <c r="L13" s="16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89"/>
      <c r="AC13" s="129"/>
      <c r="AD13" s="129"/>
      <c r="AE13" s="39"/>
      <c r="AF13" s="32"/>
      <c r="AG13" s="40"/>
      <c r="AH13" s="129"/>
      <c r="AI13" s="152"/>
      <c r="AJ13" s="155"/>
      <c r="AK13" s="155"/>
      <c r="AL13" s="155"/>
      <c r="AM13" s="142"/>
      <c r="AN13" s="142"/>
      <c r="AO13" s="142"/>
      <c r="AP13" s="142"/>
      <c r="AQ13" s="142"/>
      <c r="AR13" s="145"/>
      <c r="AS13" s="145"/>
      <c r="AT13" s="145"/>
      <c r="AU13" s="141"/>
      <c r="AV13" s="141"/>
      <c r="AW13" s="141"/>
      <c r="AX13" s="141"/>
      <c r="AY13" s="141"/>
      <c r="AZ13" s="141"/>
      <c r="BA13" s="141"/>
      <c r="BB13" s="14"/>
      <c r="BC13" s="141"/>
      <c r="BD13" s="141"/>
      <c r="BE13" s="145"/>
      <c r="BF13" s="145"/>
      <c r="BG13" s="145"/>
      <c r="BH13" s="145"/>
      <c r="BI13" s="145"/>
      <c r="BJ13" s="145"/>
      <c r="BK13" s="145"/>
      <c r="BL13" s="145"/>
      <c r="BM13" s="145"/>
      <c r="BN13" s="141"/>
      <c r="BO13" s="141"/>
      <c r="BP13" s="14"/>
      <c r="BQ13" s="142"/>
      <c r="BR13" s="14"/>
      <c r="BS13" s="14"/>
      <c r="BT13" s="14"/>
      <c r="BU13" s="14"/>
      <c r="BW13" s="39"/>
      <c r="BX13" s="32"/>
      <c r="BY13" s="40"/>
    </row>
    <row r="14" spans="1:146" ht="15.75" customHeight="1" x14ac:dyDescent="0.25">
      <c r="A14" s="203"/>
      <c r="B14" s="203"/>
      <c r="C14" s="204" t="s">
        <v>25</v>
      </c>
      <c r="D14" s="204"/>
      <c r="E14" s="204"/>
      <c r="F14" s="204"/>
      <c r="G14" s="204"/>
      <c r="H14" s="204"/>
      <c r="I14" s="204"/>
      <c r="J14" s="204"/>
      <c r="L14" s="16"/>
      <c r="M14" s="232" t="s">
        <v>60</v>
      </c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89"/>
      <c r="AC14" s="129"/>
      <c r="AD14" s="129"/>
      <c r="AE14" s="39"/>
      <c r="AF14" s="32"/>
      <c r="AG14" s="40"/>
      <c r="AH14" s="129"/>
      <c r="AI14" s="152"/>
      <c r="AJ14" s="155"/>
      <c r="AK14" s="155"/>
      <c r="AL14" s="155"/>
      <c r="AM14" s="142"/>
      <c r="AN14" s="142"/>
      <c r="AO14" s="142"/>
      <c r="AP14" s="142"/>
      <c r="AQ14" s="142"/>
      <c r="AR14" s="145"/>
      <c r="AS14" s="145"/>
      <c r="AT14" s="145"/>
      <c r="AU14" s="141"/>
      <c r="AV14" s="141"/>
      <c r="AW14" s="141"/>
      <c r="AX14" s="141"/>
      <c r="AY14" s="141"/>
      <c r="AZ14" s="141"/>
      <c r="BA14" s="141"/>
      <c r="BB14" s="14"/>
      <c r="BC14" s="141"/>
      <c r="BD14" s="141"/>
      <c r="BE14" s="145"/>
      <c r="BF14" s="145"/>
      <c r="BG14" s="145"/>
      <c r="BH14" s="145"/>
      <c r="BI14" s="145"/>
      <c r="BJ14" s="145"/>
      <c r="BK14" s="145"/>
      <c r="BL14" s="145"/>
      <c r="BM14" s="145"/>
      <c r="BN14" s="141"/>
      <c r="BO14" s="141"/>
      <c r="BP14" s="14"/>
      <c r="BQ14" s="142"/>
      <c r="BR14" s="14"/>
      <c r="BS14" s="14"/>
      <c r="BT14" s="14"/>
      <c r="BU14" s="14"/>
      <c r="BW14" s="39"/>
      <c r="BX14" s="32"/>
      <c r="BY14" s="40"/>
    </row>
    <row r="15" spans="1:146" ht="15.75" customHeight="1" x14ac:dyDescent="0.25">
      <c r="A15" s="203"/>
      <c r="B15" s="203"/>
      <c r="C15" s="206" t="s">
        <v>28</v>
      </c>
      <c r="D15" s="206"/>
      <c r="E15" s="206"/>
      <c r="F15" s="206"/>
      <c r="G15" s="206"/>
      <c r="H15" s="206"/>
      <c r="I15" s="206"/>
      <c r="J15" s="206"/>
      <c r="L15" s="9" t="s">
        <v>66</v>
      </c>
      <c r="M15" s="123" t="s">
        <v>65</v>
      </c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69"/>
      <c r="AC15" s="129"/>
      <c r="AD15" s="129"/>
      <c r="AE15" s="39"/>
      <c r="AF15" s="32"/>
      <c r="AG15" s="40"/>
      <c r="AH15" s="129"/>
      <c r="AI15" s="152"/>
      <c r="AJ15" s="155"/>
      <c r="AK15" s="155"/>
      <c r="AL15" s="155"/>
      <c r="AM15" s="142"/>
      <c r="AN15" s="142"/>
      <c r="AO15" s="142"/>
      <c r="AP15" s="142"/>
      <c r="AQ15" s="142"/>
      <c r="AR15" s="145"/>
      <c r="AS15" s="145"/>
      <c r="AT15" s="145"/>
      <c r="AU15" s="141"/>
      <c r="AV15" s="141"/>
      <c r="AW15" s="141"/>
      <c r="AX15" s="141"/>
      <c r="AY15" s="141"/>
      <c r="AZ15" s="141"/>
      <c r="BA15" s="141"/>
      <c r="BB15" s="14"/>
      <c r="BC15" s="141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1"/>
      <c r="BP15" s="14"/>
      <c r="BQ15" s="142"/>
      <c r="BR15" s="14"/>
      <c r="BS15" s="14"/>
      <c r="BT15" s="14"/>
      <c r="BU15" s="14"/>
      <c r="BW15" s="39"/>
      <c r="BX15" s="32"/>
      <c r="BY15" s="40"/>
    </row>
    <row r="16" spans="1:146" ht="15.75" customHeight="1" x14ac:dyDescent="0.25">
      <c r="A16" s="203"/>
      <c r="B16" s="203"/>
      <c r="C16" s="214" t="s">
        <v>17</v>
      </c>
      <c r="D16" s="214"/>
      <c r="E16" s="214"/>
      <c r="F16" s="214"/>
      <c r="G16" s="214"/>
      <c r="H16" s="214"/>
      <c r="I16" s="214"/>
      <c r="J16" s="214"/>
      <c r="L16" s="9" t="s">
        <v>72</v>
      </c>
      <c r="M16" s="123" t="s">
        <v>71</v>
      </c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69"/>
      <c r="AC16" s="129"/>
      <c r="AD16" s="129"/>
      <c r="AE16" s="39"/>
      <c r="AF16" s="32"/>
      <c r="AG16" s="40"/>
      <c r="AH16" s="129"/>
      <c r="AI16" s="152"/>
      <c r="AJ16" s="155"/>
      <c r="AK16" s="155"/>
      <c r="AL16" s="155"/>
      <c r="AM16" s="142"/>
      <c r="AN16" s="142"/>
      <c r="AO16" s="142"/>
      <c r="AP16" s="142"/>
      <c r="AQ16" s="142"/>
      <c r="AR16" s="145"/>
      <c r="AS16" s="145"/>
      <c r="AT16" s="145"/>
      <c r="AU16" s="141"/>
      <c r="AV16" s="141"/>
      <c r="AW16" s="141"/>
      <c r="AX16" s="141"/>
      <c r="AY16" s="141"/>
      <c r="AZ16" s="141"/>
      <c r="BA16" s="141"/>
      <c r="BB16" s="14"/>
      <c r="BC16" s="141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1"/>
      <c r="BP16" s="14"/>
      <c r="BQ16" s="142"/>
      <c r="BR16" s="14"/>
      <c r="BS16" s="14"/>
      <c r="BT16" s="14"/>
      <c r="BU16" s="14"/>
      <c r="BW16" s="39"/>
      <c r="BX16" s="32"/>
      <c r="BY16" s="40"/>
    </row>
    <row r="17" spans="1:84" ht="15.75" customHeight="1" x14ac:dyDescent="0.25">
      <c r="A17" s="203"/>
      <c r="B17" s="203"/>
      <c r="C17" s="206" t="s">
        <v>32</v>
      </c>
      <c r="D17" s="206"/>
      <c r="E17" s="206"/>
      <c r="F17" s="206"/>
      <c r="G17" s="206"/>
      <c r="H17" s="206"/>
      <c r="I17" s="206"/>
      <c r="J17" s="206"/>
      <c r="L17" s="9" t="s">
        <v>72</v>
      </c>
      <c r="M17" s="123" t="s">
        <v>70</v>
      </c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C17" s="129"/>
      <c r="AD17" s="129"/>
      <c r="AE17" s="41"/>
      <c r="AF17" s="30"/>
      <c r="AG17" s="42"/>
      <c r="AH17" s="129"/>
      <c r="AI17" s="152"/>
      <c r="AJ17" s="155"/>
      <c r="AK17" s="155"/>
      <c r="AL17" s="155"/>
      <c r="AM17" s="142"/>
      <c r="AN17" s="142"/>
      <c r="AO17" s="142"/>
      <c r="AP17" s="142"/>
      <c r="AQ17" s="142"/>
      <c r="AR17" s="145"/>
      <c r="AS17" s="145"/>
      <c r="AT17" s="145"/>
      <c r="AU17" s="141"/>
      <c r="AV17" s="141"/>
      <c r="AW17" s="141"/>
      <c r="AX17" s="141"/>
      <c r="AY17" s="141"/>
      <c r="AZ17" s="141"/>
      <c r="BA17" s="141"/>
      <c r="BB17" s="14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"/>
      <c r="BQ17" s="14"/>
      <c r="BR17" s="14"/>
      <c r="BS17" s="14"/>
      <c r="BT17" s="14"/>
      <c r="BU17" s="14"/>
      <c r="BW17" s="41"/>
      <c r="BX17" s="30"/>
      <c r="BY17" s="42"/>
    </row>
    <row r="18" spans="1:84" ht="15.75" customHeight="1" x14ac:dyDescent="0.25">
      <c r="A18" s="203"/>
      <c r="B18" s="203"/>
      <c r="C18" s="195" t="s">
        <v>30</v>
      </c>
      <c r="D18" s="195"/>
      <c r="E18" s="195"/>
      <c r="F18" s="195"/>
      <c r="G18" s="195"/>
      <c r="H18" s="195"/>
      <c r="I18" s="195"/>
      <c r="J18" s="195"/>
      <c r="L18" s="9" t="s">
        <v>67</v>
      </c>
      <c r="M18" s="123" t="s">
        <v>69</v>
      </c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C18" s="129"/>
      <c r="AD18" s="129"/>
      <c r="AE18" s="41"/>
      <c r="AF18" s="30"/>
      <c r="AG18" s="42"/>
      <c r="AH18" s="129"/>
      <c r="AI18" s="152"/>
      <c r="AJ18" s="155"/>
      <c r="AK18" s="155"/>
      <c r="AL18" s="155"/>
      <c r="AM18" s="142"/>
      <c r="AN18" s="142"/>
      <c r="AO18" s="142"/>
      <c r="AP18" s="142"/>
      <c r="AQ18" s="142"/>
      <c r="AR18" s="145"/>
      <c r="AS18" s="145"/>
      <c r="AT18" s="145"/>
      <c r="AU18" s="141"/>
      <c r="AV18" s="141"/>
      <c r="AW18" s="141"/>
      <c r="AX18" s="141"/>
      <c r="AY18" s="141"/>
      <c r="AZ18" s="141"/>
      <c r="BA18" s="141"/>
      <c r="BB18" s="14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"/>
      <c r="BQ18" s="14"/>
      <c r="BR18" s="14"/>
      <c r="BS18" s="14"/>
      <c r="BT18" s="14"/>
      <c r="BU18" s="14"/>
      <c r="BW18" s="41"/>
      <c r="BX18" s="30"/>
      <c r="BY18" s="42"/>
    </row>
    <row r="19" spans="1:84" ht="15.75" customHeight="1" x14ac:dyDescent="0.25">
      <c r="A19" s="224" t="str">
        <f>IF(OR(COUNTIF(K1:K8,"BLANK"),COUNTIF(A56:BD57,"BLANK"),'Material Docs'!A14="BLANK"),"BLANK",
IF(COUNTIF(A56:BD57,"REJECT"),"REJECT",
IF(COUNTIF(A56:BD57,"CHECK"),"CHECK","EQ")))</f>
        <v>BLANK</v>
      </c>
      <c r="B19" s="224"/>
      <c r="C19" s="210" t="s">
        <v>10</v>
      </c>
      <c r="D19" s="210"/>
      <c r="E19" s="210"/>
      <c r="F19" s="210"/>
      <c r="G19" s="210"/>
      <c r="H19" s="210"/>
      <c r="I19" s="210"/>
      <c r="J19" s="210"/>
      <c r="L19" s="9" t="s">
        <v>68</v>
      </c>
      <c r="M19" s="123" t="s">
        <v>114</v>
      </c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C19" s="129"/>
      <c r="AD19" s="129"/>
      <c r="AH19" s="129"/>
      <c r="AI19" s="152"/>
      <c r="AJ19" s="155"/>
      <c r="AK19" s="155"/>
      <c r="AL19" s="155"/>
      <c r="AM19" s="142"/>
      <c r="AN19" s="142"/>
      <c r="AO19" s="142"/>
      <c r="AP19" s="142"/>
      <c r="AQ19" s="142"/>
      <c r="AR19" s="145"/>
      <c r="AS19" s="145"/>
      <c r="AT19" s="145"/>
      <c r="AU19" s="141"/>
      <c r="AV19" s="141"/>
      <c r="AW19" s="141"/>
      <c r="AX19" s="141"/>
      <c r="AY19" s="141"/>
      <c r="AZ19" s="141"/>
      <c r="BA19" s="141"/>
      <c r="BB19" s="14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"/>
      <c r="BQ19" s="14"/>
      <c r="BR19" s="14"/>
      <c r="BS19" s="14"/>
      <c r="BT19" s="14"/>
      <c r="BU19" s="14"/>
    </row>
    <row r="20" spans="1:84" ht="15.75" customHeight="1" x14ac:dyDescent="0.25">
      <c r="A20" s="224"/>
      <c r="B20" s="224"/>
      <c r="C20" s="210" t="s">
        <v>24</v>
      </c>
      <c r="D20" s="210"/>
      <c r="E20" s="210"/>
      <c r="F20" s="210"/>
      <c r="G20" s="210"/>
      <c r="H20" s="210"/>
      <c r="I20" s="210"/>
      <c r="J20" s="210"/>
      <c r="L20" s="16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C20" s="38"/>
      <c r="AD20" s="136"/>
      <c r="AI20" s="14"/>
      <c r="AJ20" s="14"/>
      <c r="AK20" s="14"/>
      <c r="AL20" s="14"/>
      <c r="AM20" s="14"/>
      <c r="AN20" s="14"/>
      <c r="AO20" s="14"/>
      <c r="AP20" s="14"/>
      <c r="AQ20" s="145"/>
      <c r="AR20" s="145"/>
      <c r="AS20" s="145"/>
      <c r="AT20" s="145"/>
      <c r="AU20" s="141"/>
      <c r="AV20" s="141"/>
      <c r="AW20" s="141"/>
      <c r="AX20" s="141"/>
      <c r="AY20" s="141"/>
      <c r="AZ20" s="141"/>
      <c r="BA20" s="141"/>
      <c r="BB20" s="14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"/>
      <c r="BQ20" s="14"/>
      <c r="BR20" s="14"/>
      <c r="BS20" s="14"/>
      <c r="BT20" s="14"/>
      <c r="BU20" s="14"/>
    </row>
    <row r="21" spans="1:84" ht="15.75" customHeight="1" x14ac:dyDescent="0.25">
      <c r="A21" s="224"/>
      <c r="B21" s="224"/>
      <c r="C21" s="210" t="s">
        <v>23</v>
      </c>
      <c r="D21" s="210"/>
      <c r="E21" s="210"/>
      <c r="F21" s="210"/>
      <c r="G21" s="210"/>
      <c r="H21" s="210"/>
      <c r="I21" s="210"/>
      <c r="J21" s="210"/>
      <c r="L21" s="9" t="s">
        <v>7</v>
      </c>
      <c r="M21" s="211" t="s">
        <v>56</v>
      </c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C21" s="149"/>
      <c r="AD21" s="136"/>
      <c r="AE21" s="41"/>
      <c r="AF21" s="30"/>
      <c r="AG21" s="42"/>
      <c r="AI21" s="14"/>
      <c r="AJ21" s="14"/>
      <c r="AK21" s="14"/>
      <c r="AL21" s="14"/>
      <c r="AM21" s="14"/>
      <c r="AN21" s="14"/>
      <c r="AO21" s="14"/>
      <c r="AP21" s="14"/>
      <c r="AQ21" s="145"/>
      <c r="AR21" s="145"/>
      <c r="AS21" s="145"/>
      <c r="AT21" s="145"/>
      <c r="AU21" s="141"/>
      <c r="AV21" s="141"/>
      <c r="AW21" s="141"/>
      <c r="AX21" s="141"/>
      <c r="AY21" s="141"/>
      <c r="AZ21" s="141"/>
      <c r="BA21" s="141"/>
      <c r="BB21" s="14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"/>
      <c r="BQ21" s="14"/>
      <c r="BR21" s="14"/>
      <c r="BS21" s="14"/>
      <c r="BT21" s="14"/>
      <c r="BU21" s="14"/>
      <c r="BW21" s="41"/>
      <c r="BX21" s="30"/>
      <c r="BY21" s="42"/>
    </row>
    <row r="22" spans="1:84" ht="15.75" customHeight="1" x14ac:dyDescent="0.25">
      <c r="A22" s="224"/>
      <c r="B22" s="224"/>
      <c r="C22" s="208" t="s">
        <v>31</v>
      </c>
      <c r="D22" s="208"/>
      <c r="E22" s="208"/>
      <c r="F22" s="208"/>
      <c r="G22" s="208"/>
      <c r="H22" s="208"/>
      <c r="I22" s="208"/>
      <c r="J22" s="208"/>
      <c r="L22" s="2" t="s">
        <v>12</v>
      </c>
      <c r="M22" s="212" t="s">
        <v>57</v>
      </c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89"/>
      <c r="AC22" s="149"/>
      <c r="AD22" s="136"/>
      <c r="AE22" s="41"/>
      <c r="AF22" s="30"/>
      <c r="AG22" s="42"/>
      <c r="AI22" s="14"/>
      <c r="AJ22" s="14"/>
      <c r="AK22" s="14"/>
      <c r="AL22" s="14"/>
      <c r="AM22" s="14"/>
      <c r="AN22" s="14"/>
      <c r="AO22" s="14"/>
      <c r="AP22" s="14"/>
      <c r="AQ22" s="145"/>
      <c r="AR22" s="145"/>
      <c r="AS22" s="145"/>
      <c r="AT22" s="145"/>
      <c r="AU22" s="141"/>
      <c r="AV22" s="141"/>
      <c r="AW22" s="141"/>
      <c r="AX22" s="141"/>
      <c r="AY22" s="141"/>
      <c r="AZ22" s="141"/>
      <c r="BA22" s="141"/>
      <c r="BB22" s="14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"/>
      <c r="BQ22" s="14"/>
      <c r="BR22" s="14"/>
      <c r="BS22" s="14"/>
      <c r="BT22" s="14"/>
      <c r="BU22" s="14"/>
      <c r="BW22" s="41"/>
      <c r="BX22" s="30"/>
      <c r="BY22" s="42"/>
    </row>
    <row r="23" spans="1:84" ht="15.75" customHeight="1" x14ac:dyDescent="0.25">
      <c r="A23" s="224"/>
      <c r="B23" s="224"/>
      <c r="C23" s="205" t="s">
        <v>16</v>
      </c>
      <c r="D23" s="205"/>
      <c r="E23" s="205"/>
      <c r="F23" s="205"/>
      <c r="G23" s="205"/>
      <c r="H23" s="205"/>
      <c r="I23" s="205"/>
      <c r="J23" s="205"/>
      <c r="L23" s="2" t="s">
        <v>13</v>
      </c>
      <c r="M23" s="212" t="s">
        <v>14</v>
      </c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89"/>
      <c r="AC23" s="137"/>
      <c r="AD23" s="149"/>
      <c r="AE23" s="41"/>
      <c r="AF23" s="30"/>
      <c r="AG23" s="42"/>
      <c r="AH23" s="149"/>
      <c r="AI23" s="161"/>
      <c r="AJ23" s="161"/>
      <c r="AK23" s="161"/>
      <c r="AL23" s="161"/>
      <c r="AM23" s="161"/>
      <c r="AN23" s="161"/>
      <c r="AO23" s="161"/>
      <c r="AP23" s="14"/>
      <c r="AQ23" s="145"/>
      <c r="AR23" s="145"/>
      <c r="AS23" s="145"/>
      <c r="AT23" s="145"/>
      <c r="AU23" s="141"/>
      <c r="AV23" s="141"/>
      <c r="AW23" s="141"/>
      <c r="AX23" s="141"/>
      <c r="AY23" s="141"/>
      <c r="AZ23" s="141"/>
      <c r="BA23" s="141"/>
      <c r="BB23" s="14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"/>
      <c r="BQ23" s="14"/>
      <c r="BR23" s="14"/>
      <c r="BS23" s="14"/>
      <c r="BT23" s="14"/>
      <c r="BU23" s="14"/>
      <c r="BW23" s="41"/>
      <c r="BX23" s="30"/>
      <c r="BY23" s="42"/>
      <c r="CF23" s="96"/>
    </row>
    <row r="24" spans="1:84" ht="15.75" customHeight="1" thickBot="1" x14ac:dyDescent="0.3">
      <c r="A24" s="224"/>
      <c r="B24" s="224"/>
      <c r="C24" s="215" t="s">
        <v>40</v>
      </c>
      <c r="D24" s="215"/>
      <c r="E24" s="215"/>
      <c r="F24" s="215"/>
      <c r="G24" s="215"/>
      <c r="H24" s="215"/>
      <c r="I24" s="215"/>
      <c r="J24" s="215"/>
      <c r="L24" s="2" t="s">
        <v>11</v>
      </c>
      <c r="M24" s="212" t="s">
        <v>43</v>
      </c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89"/>
      <c r="AC24" s="135"/>
      <c r="AD24" s="149"/>
      <c r="AE24" s="41"/>
      <c r="AF24" s="30"/>
      <c r="AG24" s="42"/>
      <c r="AH24" s="149"/>
      <c r="AI24" s="161"/>
      <c r="AJ24" s="161"/>
      <c r="AK24" s="159"/>
      <c r="AL24" s="159"/>
      <c r="AM24" s="161"/>
      <c r="AN24" s="161"/>
      <c r="AO24" s="161"/>
      <c r="AP24" s="14"/>
      <c r="AQ24" s="14"/>
      <c r="AR24" s="14"/>
      <c r="AS24" s="141"/>
      <c r="AT24" s="141"/>
      <c r="AU24" s="141"/>
      <c r="AV24" s="141"/>
      <c r="AW24" s="141"/>
      <c r="AX24" s="141"/>
      <c r="AY24" s="141"/>
      <c r="AZ24" s="141"/>
      <c r="BA24" s="141"/>
      <c r="BB24" s="14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"/>
      <c r="BQ24" s="14"/>
      <c r="BR24" s="14"/>
      <c r="BS24" s="14"/>
      <c r="BT24" s="14"/>
      <c r="BU24" s="14"/>
      <c r="BW24" s="41"/>
      <c r="BX24" s="30"/>
      <c r="BY24" s="42"/>
      <c r="CF24" s="96"/>
    </row>
    <row r="25" spans="1:84" ht="15.75" customHeight="1" x14ac:dyDescent="0.25">
      <c r="A25" s="169" t="s">
        <v>20</v>
      </c>
      <c r="B25" s="169"/>
      <c r="C25" s="225" t="s">
        <v>21</v>
      </c>
      <c r="D25" s="226"/>
      <c r="E25" s="226"/>
      <c r="F25" s="226"/>
      <c r="G25" s="226"/>
      <c r="H25" s="226"/>
      <c r="I25" s="226"/>
      <c r="J25" s="227"/>
      <c r="L25" s="9" t="s">
        <v>6</v>
      </c>
      <c r="M25" s="211" t="s">
        <v>58</v>
      </c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89"/>
      <c r="AC25" s="149"/>
      <c r="AD25" s="149"/>
      <c r="AE25" s="41"/>
      <c r="AF25" s="30"/>
      <c r="AG25" s="42"/>
      <c r="AH25" s="149"/>
      <c r="AI25" s="161"/>
      <c r="AJ25" s="161"/>
      <c r="AK25" s="161"/>
      <c r="AL25" s="161"/>
      <c r="AM25" s="161"/>
      <c r="AN25" s="161"/>
      <c r="AO25" s="161"/>
      <c r="AP25" s="14"/>
      <c r="AQ25" s="14"/>
      <c r="AR25" s="14"/>
      <c r="AS25" s="141"/>
      <c r="AT25" s="141"/>
      <c r="AU25" s="141"/>
      <c r="AV25" s="141"/>
      <c r="AW25" s="141"/>
      <c r="AX25" s="141"/>
      <c r="AY25" s="141"/>
      <c r="AZ25" s="141"/>
      <c r="BA25" s="141"/>
      <c r="BB25" s="14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"/>
      <c r="BQ25" s="14"/>
      <c r="BR25" s="14"/>
      <c r="BS25" s="14"/>
      <c r="BT25" s="14"/>
      <c r="BU25" s="14"/>
      <c r="BW25" s="41"/>
      <c r="BX25" s="30"/>
      <c r="BY25" s="42"/>
      <c r="CF25" s="96"/>
    </row>
    <row r="26" spans="1:84" ht="15.75" customHeight="1" thickBot="1" x14ac:dyDescent="0.3">
      <c r="A26" s="169"/>
      <c r="B26" s="169"/>
      <c r="C26" s="228"/>
      <c r="D26" s="229"/>
      <c r="E26" s="229"/>
      <c r="F26" s="229"/>
      <c r="G26" s="229"/>
      <c r="H26" s="229"/>
      <c r="I26" s="229"/>
      <c r="J26" s="230"/>
      <c r="L26" s="9" t="s">
        <v>8</v>
      </c>
      <c r="M26" s="211" t="s">
        <v>59</v>
      </c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89"/>
      <c r="AC26" s="136"/>
      <c r="AD26" s="136"/>
      <c r="AE26" s="41"/>
      <c r="AF26" s="30"/>
      <c r="AG26" s="42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1"/>
      <c r="AT26" s="141"/>
      <c r="AU26" s="141"/>
      <c r="AV26" s="141"/>
      <c r="AW26" s="141"/>
      <c r="AX26" s="141"/>
      <c r="AY26" s="141"/>
      <c r="AZ26" s="141"/>
      <c r="BA26" s="141"/>
      <c r="BB26" s="14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"/>
      <c r="BQ26" s="14"/>
      <c r="BR26" s="14"/>
      <c r="BS26" s="14"/>
      <c r="BT26" s="14"/>
      <c r="BU26" s="14"/>
      <c r="BW26" s="41"/>
      <c r="BX26" s="30"/>
      <c r="BY26" s="42"/>
      <c r="CF26" s="96"/>
    </row>
    <row r="27" spans="1:84" ht="1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7"/>
      <c r="L27" s="18"/>
      <c r="M27" s="13"/>
      <c r="N27" s="13"/>
      <c r="O27" s="13"/>
      <c r="P27" s="13"/>
      <c r="Q27" s="13"/>
      <c r="R27" s="13"/>
      <c r="S27" s="13"/>
      <c r="T27" s="1"/>
      <c r="U27" s="13"/>
      <c r="V27" s="13"/>
      <c r="W27" s="13"/>
      <c r="X27" s="13"/>
      <c r="Y27" s="13"/>
      <c r="Z27" s="13"/>
      <c r="AA27" s="13"/>
      <c r="AB27" s="13"/>
      <c r="AC27" s="13"/>
      <c r="AD27" s="1"/>
      <c r="AE27" s="41"/>
      <c r="AF27" s="30"/>
      <c r="AG27" s="42"/>
      <c r="AH27" s="1"/>
      <c r="AI27" s="13"/>
      <c r="AJ27" s="13"/>
      <c r="AK27" s="13"/>
      <c r="AL27" s="13"/>
      <c r="AM27" s="13"/>
      <c r="AN27" s="13"/>
      <c r="AO27" s="13"/>
      <c r="AP27" s="13"/>
      <c r="AQ27" s="13"/>
      <c r="AR27" s="1"/>
      <c r="AS27" s="13"/>
      <c r="AT27" s="13"/>
      <c r="AU27" s="13"/>
      <c r="AV27" s="13"/>
      <c r="AW27" s="13"/>
      <c r="AX27" s="13"/>
      <c r="AY27" s="13"/>
      <c r="AZ27" s="13"/>
      <c r="BA27" s="13"/>
      <c r="BB27" s="1"/>
      <c r="BC27" s="13"/>
      <c r="BD27" s="13"/>
      <c r="BE27" s="13"/>
      <c r="BF27" s="13"/>
      <c r="BG27" s="13"/>
      <c r="BH27" s="13"/>
      <c r="BI27" s="13"/>
      <c r="BJ27" s="13"/>
      <c r="BK27" s="13"/>
      <c r="BL27" s="1"/>
      <c r="BM27" s="13"/>
      <c r="BN27" s="13"/>
      <c r="BO27" s="13"/>
      <c r="BP27" s="13"/>
      <c r="BQ27" s="13"/>
      <c r="BR27" s="13"/>
      <c r="BS27" s="13"/>
      <c r="BT27" s="13"/>
      <c r="BU27" s="13"/>
      <c r="BV27" s="1"/>
      <c r="BW27" s="41"/>
      <c r="BX27" s="30"/>
      <c r="BY27" s="42"/>
      <c r="CC27" s="96"/>
      <c r="CD27" s="96"/>
      <c r="CE27" s="96"/>
      <c r="CF27" s="96"/>
    </row>
    <row r="28" spans="1:84" ht="15" customHeight="1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1"/>
      <c r="K28" s="70"/>
      <c r="L28" s="70"/>
      <c r="M28" s="70"/>
      <c r="N28" s="70"/>
      <c r="O28" s="70"/>
      <c r="P28" s="70"/>
      <c r="Q28" s="70"/>
      <c r="R28" s="70"/>
      <c r="S28" s="70"/>
      <c r="T28" s="1"/>
      <c r="U28" s="70"/>
      <c r="V28" s="70"/>
      <c r="W28" s="70"/>
      <c r="X28" s="70"/>
      <c r="Y28" s="70"/>
      <c r="Z28" s="70"/>
      <c r="AA28" s="70"/>
      <c r="AB28" s="70"/>
      <c r="AC28" s="70"/>
      <c r="AD28" s="1"/>
      <c r="AE28" s="41"/>
      <c r="AF28" s="30"/>
      <c r="AG28" s="42"/>
      <c r="AH28" s="1"/>
      <c r="AI28" s="15"/>
      <c r="AJ28" s="15"/>
      <c r="AK28" s="15"/>
      <c r="AL28" s="15"/>
      <c r="AM28" s="15"/>
      <c r="AN28" s="15"/>
      <c r="AO28" s="15"/>
      <c r="AP28" s="15"/>
      <c r="AQ28" s="15"/>
      <c r="AR28" s="1"/>
      <c r="AS28" s="15"/>
      <c r="AT28" s="15"/>
      <c r="AU28" s="15"/>
      <c r="AV28" s="15"/>
      <c r="AW28" s="15"/>
      <c r="AX28" s="15"/>
      <c r="AY28" s="15"/>
      <c r="AZ28" s="15"/>
      <c r="BA28" s="15"/>
      <c r="BB28" s="1"/>
      <c r="BC28" s="141"/>
      <c r="BD28" s="141"/>
      <c r="BE28" s="141"/>
      <c r="BF28" s="141"/>
      <c r="BG28" s="141"/>
      <c r="BH28" s="141"/>
      <c r="BI28" s="141"/>
      <c r="BJ28" s="141"/>
      <c r="BK28" s="141"/>
      <c r="BL28" s="1"/>
      <c r="BM28" s="141"/>
      <c r="BN28" s="141"/>
      <c r="BO28" s="141"/>
      <c r="BP28" s="141"/>
      <c r="BQ28" s="141"/>
      <c r="BR28" s="141"/>
      <c r="BS28" s="141"/>
      <c r="BT28" s="141"/>
      <c r="BU28" s="141"/>
      <c r="BV28" s="1"/>
      <c r="BW28" s="41"/>
      <c r="BX28" s="30"/>
      <c r="BY28" s="42"/>
      <c r="CC28" s="96"/>
      <c r="CD28" s="96"/>
      <c r="CE28" s="96"/>
      <c r="CF28" s="96"/>
    </row>
    <row r="29" spans="1:84" ht="15" customHeight="1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1"/>
      <c r="K29" s="70"/>
      <c r="L29" s="70"/>
      <c r="M29" s="70"/>
      <c r="N29" s="70"/>
      <c r="O29" s="70"/>
      <c r="P29" s="70"/>
      <c r="Q29" s="70"/>
      <c r="R29" s="70"/>
      <c r="S29" s="70"/>
      <c r="T29" s="1"/>
      <c r="U29" s="70"/>
      <c r="V29" s="70"/>
      <c r="W29" s="70"/>
      <c r="X29" s="70"/>
      <c r="Y29" s="70"/>
      <c r="Z29" s="70"/>
      <c r="AA29" s="70"/>
      <c r="AB29" s="70"/>
      <c r="AC29" s="70"/>
      <c r="AD29" s="1"/>
      <c r="AE29" s="41"/>
      <c r="AF29" s="30"/>
      <c r="AG29" s="42"/>
      <c r="AH29" s="1"/>
      <c r="AI29" s="15"/>
      <c r="AJ29" s="15"/>
      <c r="AK29" s="15"/>
      <c r="AL29" s="15"/>
      <c r="AM29" s="15"/>
      <c r="AN29" s="15"/>
      <c r="AO29" s="15"/>
      <c r="AP29" s="15"/>
      <c r="AQ29" s="15"/>
      <c r="AR29" s="1"/>
      <c r="AS29" s="15"/>
      <c r="AT29" s="15"/>
      <c r="AU29" s="15"/>
      <c r="AV29" s="15"/>
      <c r="AW29" s="15"/>
      <c r="AX29" s="15"/>
      <c r="AY29" s="15"/>
      <c r="AZ29" s="15"/>
      <c r="BA29" s="15"/>
      <c r="BB29" s="1"/>
      <c r="BC29" s="141"/>
      <c r="BD29" s="141"/>
      <c r="BE29" s="141"/>
      <c r="BF29" s="141"/>
      <c r="BG29" s="141"/>
      <c r="BH29" s="141"/>
      <c r="BI29" s="141"/>
      <c r="BJ29" s="141"/>
      <c r="BK29" s="141"/>
      <c r="BL29" s="1"/>
      <c r="BM29" s="141"/>
      <c r="BN29" s="141"/>
      <c r="BO29" s="141"/>
      <c r="BP29" s="141"/>
      <c r="BQ29" s="141"/>
      <c r="BR29" s="141"/>
      <c r="BS29" s="141"/>
      <c r="BT29" s="141"/>
      <c r="BU29" s="141"/>
      <c r="BV29" s="1"/>
      <c r="BW29" s="41"/>
      <c r="BX29" s="30"/>
      <c r="BY29" s="42"/>
      <c r="CC29" s="96"/>
      <c r="CD29" s="96"/>
      <c r="CE29" s="96"/>
      <c r="CF29" s="96"/>
    </row>
    <row r="30" spans="1:84" ht="15" customHeight="1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1"/>
      <c r="K30" s="70"/>
      <c r="L30" s="70"/>
      <c r="M30" s="70"/>
      <c r="N30" s="70"/>
      <c r="O30" s="70"/>
      <c r="P30" s="70"/>
      <c r="Q30" s="70"/>
      <c r="R30" s="70"/>
      <c r="S30" s="70"/>
      <c r="T30" s="1"/>
      <c r="U30" s="70"/>
      <c r="V30" s="70"/>
      <c r="W30" s="70"/>
      <c r="X30" s="70"/>
      <c r="Y30" s="70"/>
      <c r="Z30" s="70"/>
      <c r="AA30" s="70"/>
      <c r="AB30" s="70"/>
      <c r="AC30" s="70"/>
      <c r="AD30" s="1"/>
      <c r="AE30" s="41"/>
      <c r="AF30" s="30"/>
      <c r="AG30" s="42"/>
      <c r="AH30" s="1"/>
      <c r="AI30" s="15"/>
      <c r="AJ30" s="15"/>
      <c r="AK30" s="15"/>
      <c r="AL30" s="15"/>
      <c r="AM30" s="15"/>
      <c r="AN30" s="15"/>
      <c r="AO30" s="15"/>
      <c r="AP30" s="15"/>
      <c r="AQ30" s="15"/>
      <c r="AR30" s="1"/>
      <c r="AS30" s="15"/>
      <c r="AT30" s="15"/>
      <c r="AU30" s="15"/>
      <c r="AV30" s="15"/>
      <c r="AW30" s="15"/>
      <c r="AX30" s="15"/>
      <c r="AY30" s="15"/>
      <c r="AZ30" s="15"/>
      <c r="BA30" s="15"/>
      <c r="BB30" s="1"/>
      <c r="BC30" s="141"/>
      <c r="BD30" s="141"/>
      <c r="BE30" s="141"/>
      <c r="BF30" s="141"/>
      <c r="BG30" s="141"/>
      <c r="BH30" s="141"/>
      <c r="BI30" s="141"/>
      <c r="BJ30" s="141"/>
      <c r="BK30" s="141"/>
      <c r="BL30" s="1"/>
      <c r="BM30" s="141"/>
      <c r="BN30" s="141"/>
      <c r="BO30" s="141"/>
      <c r="BP30" s="141"/>
      <c r="BQ30" s="141"/>
      <c r="BR30" s="141"/>
      <c r="BS30" s="141"/>
      <c r="BT30" s="141"/>
      <c r="BU30" s="141"/>
      <c r="BV30" s="1"/>
      <c r="BW30" s="41"/>
      <c r="BX30" s="30"/>
      <c r="BY30" s="42"/>
      <c r="CC30" s="96"/>
      <c r="CD30" s="96"/>
      <c r="CE30" s="96"/>
      <c r="CF30" s="96"/>
    </row>
    <row r="31" spans="1:84" ht="15" customHeight="1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1"/>
      <c r="K31" s="70"/>
      <c r="L31" s="70"/>
      <c r="M31" s="70"/>
      <c r="N31" s="70"/>
      <c r="O31" s="70"/>
      <c r="P31" s="70"/>
      <c r="Q31" s="70"/>
      <c r="R31" s="70"/>
      <c r="S31" s="70"/>
      <c r="T31" s="1"/>
      <c r="U31" s="70"/>
      <c r="V31" s="70"/>
      <c r="W31" s="70"/>
      <c r="X31" s="70"/>
      <c r="Y31" s="70"/>
      <c r="Z31" s="70"/>
      <c r="AA31" s="70"/>
      <c r="AB31" s="70"/>
      <c r="AC31" s="70"/>
      <c r="AD31" s="1"/>
      <c r="AE31" s="41"/>
      <c r="AF31" s="30"/>
      <c r="AG31" s="42"/>
      <c r="AH31" s="1"/>
      <c r="AI31" s="15"/>
      <c r="AJ31" s="15"/>
      <c r="AK31" s="15"/>
      <c r="AL31" s="15"/>
      <c r="AM31" s="15"/>
      <c r="AN31" s="15"/>
      <c r="AO31" s="15"/>
      <c r="AP31" s="15"/>
      <c r="AQ31" s="15"/>
      <c r="AR31" s="1"/>
      <c r="AS31" s="15"/>
      <c r="AT31" s="15"/>
      <c r="AU31" s="15"/>
      <c r="AV31" s="15"/>
      <c r="AW31" s="15"/>
      <c r="AX31" s="15"/>
      <c r="AY31" s="15"/>
      <c r="AZ31" s="15"/>
      <c r="BA31" s="15"/>
      <c r="BB31" s="1"/>
      <c r="BC31" s="141"/>
      <c r="BD31" s="141"/>
      <c r="BE31" s="141"/>
      <c r="BF31" s="141"/>
      <c r="BG31" s="141"/>
      <c r="BH31" s="141"/>
      <c r="BI31" s="141"/>
      <c r="BJ31" s="141"/>
      <c r="BK31" s="141"/>
      <c r="BL31" s="1"/>
      <c r="BM31" s="141"/>
      <c r="BN31" s="141"/>
      <c r="BO31" s="141"/>
      <c r="BP31" s="141"/>
      <c r="BQ31" s="141"/>
      <c r="BR31" s="141"/>
      <c r="BS31" s="141"/>
      <c r="BT31" s="141"/>
      <c r="BU31" s="141"/>
      <c r="BV31" s="1"/>
      <c r="BW31" s="41"/>
      <c r="BX31" s="30"/>
      <c r="BY31" s="42"/>
      <c r="CC31" s="96"/>
      <c r="CD31" s="96"/>
      <c r="CE31" s="96"/>
      <c r="CF31" s="96"/>
    </row>
    <row r="32" spans="1:84" ht="15" customHeight="1" x14ac:dyDescent="0.25">
      <c r="A32" s="4"/>
      <c r="B32" s="70"/>
      <c r="C32" s="70"/>
      <c r="D32" s="70"/>
      <c r="E32" s="70"/>
      <c r="F32" s="70"/>
      <c r="G32" s="70"/>
      <c r="H32" s="70"/>
      <c r="I32" s="70"/>
      <c r="J32" s="1"/>
      <c r="K32" s="70"/>
      <c r="L32" s="70"/>
      <c r="M32" s="70"/>
      <c r="N32" s="70"/>
      <c r="O32" s="70"/>
      <c r="P32" s="70"/>
      <c r="Q32" s="70"/>
      <c r="R32" s="70"/>
      <c r="S32" s="70"/>
      <c r="T32" s="1"/>
      <c r="U32" s="70"/>
      <c r="V32" s="70"/>
      <c r="W32" s="70"/>
      <c r="X32" s="70"/>
      <c r="Y32" s="70"/>
      <c r="Z32" s="70"/>
      <c r="AA32" s="70"/>
      <c r="AB32" s="70"/>
      <c r="AC32" s="70"/>
      <c r="AD32" s="1"/>
      <c r="AE32" s="41"/>
      <c r="AF32" s="30"/>
      <c r="AG32" s="42"/>
      <c r="AH32" s="1"/>
      <c r="AI32" s="15"/>
      <c r="AJ32" s="15"/>
      <c r="AK32" s="15"/>
      <c r="AL32" s="15"/>
      <c r="AM32" s="15"/>
      <c r="AN32" s="15"/>
      <c r="AO32" s="15"/>
      <c r="AP32" s="15"/>
      <c r="AQ32" s="15"/>
      <c r="AR32" s="1"/>
      <c r="AS32" s="15"/>
      <c r="AT32" s="15"/>
      <c r="AU32" s="15"/>
      <c r="AV32" s="15"/>
      <c r="AW32" s="15"/>
      <c r="AX32" s="15"/>
      <c r="AY32" s="15"/>
      <c r="AZ32" s="15"/>
      <c r="BA32" s="15"/>
      <c r="BB32" s="1"/>
      <c r="BC32" s="141"/>
      <c r="BD32" s="141"/>
      <c r="BE32" s="141"/>
      <c r="BF32" s="141"/>
      <c r="BG32" s="141"/>
      <c r="BH32" s="141"/>
      <c r="BI32" s="141"/>
      <c r="BJ32" s="141"/>
      <c r="BK32" s="141"/>
      <c r="BL32" s="1"/>
      <c r="BM32" s="141"/>
      <c r="BN32" s="141"/>
      <c r="BO32" s="141"/>
      <c r="BP32" s="141"/>
      <c r="BQ32" s="141"/>
      <c r="BR32" s="141"/>
      <c r="BS32" s="141"/>
      <c r="BT32" s="141"/>
      <c r="BU32" s="141"/>
      <c r="BV32" s="1"/>
      <c r="BW32" s="41"/>
      <c r="BX32" s="30"/>
      <c r="BY32" s="42"/>
      <c r="CC32" s="96"/>
      <c r="CD32" s="96"/>
      <c r="CE32" s="96"/>
      <c r="CF32" s="96"/>
    </row>
    <row r="33" spans="1:84" ht="15" customHeight="1" x14ac:dyDescent="0.25">
      <c r="A33" s="207"/>
      <c r="B33" s="207"/>
      <c r="C33" s="207"/>
      <c r="D33" s="14"/>
      <c r="E33" s="70"/>
      <c r="F33" s="70"/>
      <c r="G33" s="70"/>
      <c r="H33" s="70"/>
      <c r="I33" s="70"/>
      <c r="J33" s="1"/>
      <c r="K33" s="70"/>
      <c r="L33" s="70"/>
      <c r="M33" s="70"/>
      <c r="N33" s="70"/>
      <c r="O33" s="70"/>
      <c r="P33" s="70"/>
      <c r="Q33" s="70"/>
      <c r="R33" s="70"/>
      <c r="S33" s="70"/>
      <c r="T33" s="1"/>
      <c r="U33" s="70"/>
      <c r="V33" s="70"/>
      <c r="W33" s="70"/>
      <c r="X33" s="70"/>
      <c r="Y33" s="70"/>
      <c r="Z33" s="70"/>
      <c r="AA33" s="70"/>
      <c r="AB33" s="70"/>
      <c r="AC33" s="70"/>
      <c r="AD33" s="1"/>
      <c r="AE33" s="41"/>
      <c r="AF33" s="30"/>
      <c r="AG33" s="42"/>
      <c r="AH33" s="1"/>
      <c r="AI33" s="15"/>
      <c r="AJ33" s="15"/>
      <c r="AK33" s="15"/>
      <c r="AL33" s="15"/>
      <c r="AM33" s="15"/>
      <c r="AN33" s="15"/>
      <c r="AO33" s="15"/>
      <c r="AP33" s="15"/>
      <c r="AQ33" s="15"/>
      <c r="AR33" s="1"/>
      <c r="AS33" s="15"/>
      <c r="AT33" s="15"/>
      <c r="AU33" s="15"/>
      <c r="AV33" s="15"/>
      <c r="AW33" s="15"/>
      <c r="AX33" s="15"/>
      <c r="AY33" s="15"/>
      <c r="AZ33" s="15"/>
      <c r="BA33" s="15"/>
      <c r="BB33" s="1"/>
      <c r="BC33" s="141"/>
      <c r="BD33" s="141"/>
      <c r="BE33" s="141"/>
      <c r="BF33" s="141"/>
      <c r="BG33" s="141"/>
      <c r="BH33" s="141"/>
      <c r="BI33" s="141"/>
      <c r="BJ33" s="141"/>
      <c r="BK33" s="141"/>
      <c r="BL33" s="1"/>
      <c r="BM33" s="141"/>
      <c r="BN33" s="141"/>
      <c r="BO33" s="141"/>
      <c r="BP33" s="141"/>
      <c r="BQ33" s="141"/>
      <c r="BR33" s="141"/>
      <c r="BS33" s="141"/>
      <c r="BT33" s="141"/>
      <c r="BU33" s="141"/>
      <c r="BV33" s="1"/>
      <c r="BW33" s="41"/>
      <c r="BX33" s="30"/>
      <c r="BY33" s="42"/>
      <c r="CC33" s="96"/>
      <c r="CD33" s="96"/>
      <c r="CE33" s="96"/>
      <c r="CF33" s="96"/>
    </row>
    <row r="34" spans="1:84" ht="15" customHeight="1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1"/>
      <c r="K34" s="70"/>
      <c r="L34" s="70"/>
      <c r="M34" s="70"/>
      <c r="N34" s="70"/>
      <c r="O34" s="70"/>
      <c r="P34" s="70"/>
      <c r="Q34" s="70"/>
      <c r="R34" s="70"/>
      <c r="S34" s="70"/>
      <c r="T34" s="1"/>
      <c r="U34" s="70"/>
      <c r="V34" s="70"/>
      <c r="W34" s="70"/>
      <c r="X34" s="70"/>
      <c r="Y34" s="70"/>
      <c r="Z34" s="70"/>
      <c r="AA34" s="70"/>
      <c r="AB34" s="70"/>
      <c r="AC34" s="70"/>
      <c r="AD34" s="1"/>
      <c r="AE34" s="41"/>
      <c r="AF34" s="30"/>
      <c r="AG34" s="42"/>
      <c r="AH34" s="1"/>
      <c r="AI34" s="15"/>
      <c r="AJ34" s="15"/>
      <c r="AK34" s="15"/>
      <c r="AL34" s="15"/>
      <c r="AM34" s="15"/>
      <c r="AN34" s="15"/>
      <c r="AO34" s="15"/>
      <c r="AP34" s="15"/>
      <c r="AQ34" s="15"/>
      <c r="AR34" s="1"/>
      <c r="AS34" s="15"/>
      <c r="AT34" s="15"/>
      <c r="AU34" s="15"/>
      <c r="AV34" s="15"/>
      <c r="AW34" s="15"/>
      <c r="AX34" s="15"/>
      <c r="AY34" s="15"/>
      <c r="AZ34" s="15"/>
      <c r="BA34" s="15"/>
      <c r="BB34" s="1"/>
      <c r="BC34" s="141"/>
      <c r="BD34" s="141"/>
      <c r="BE34" s="141"/>
      <c r="BF34" s="141"/>
      <c r="BG34" s="141"/>
      <c r="BH34" s="141"/>
      <c r="BI34" s="141"/>
      <c r="BJ34" s="141"/>
      <c r="BK34" s="141"/>
      <c r="BL34" s="1"/>
      <c r="BM34" s="141"/>
      <c r="BN34" s="141"/>
      <c r="BO34" s="141"/>
      <c r="BP34" s="141"/>
      <c r="BQ34" s="141"/>
      <c r="BR34" s="141"/>
      <c r="BS34" s="141"/>
      <c r="BT34" s="141"/>
      <c r="BU34" s="141"/>
      <c r="BV34" s="1"/>
      <c r="BW34" s="41"/>
      <c r="BX34" s="30"/>
      <c r="BY34" s="42"/>
      <c r="CC34" s="96"/>
      <c r="CD34" s="96"/>
      <c r="CE34" s="96"/>
      <c r="CF34" s="96"/>
    </row>
    <row r="35" spans="1:84" ht="15" customHeight="1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1"/>
      <c r="K35" s="70"/>
      <c r="L35" s="70"/>
      <c r="M35" s="70"/>
      <c r="N35" s="70"/>
      <c r="O35" s="70"/>
      <c r="P35" s="70"/>
      <c r="Q35" s="70"/>
      <c r="R35" s="70"/>
      <c r="S35" s="70"/>
      <c r="T35" s="1"/>
      <c r="U35" s="70"/>
      <c r="V35" s="70"/>
      <c r="W35" s="70"/>
      <c r="X35" s="70"/>
      <c r="Y35" s="70"/>
      <c r="Z35" s="70"/>
      <c r="AA35" s="70"/>
      <c r="AB35" s="70"/>
      <c r="AC35" s="70"/>
      <c r="AD35" s="1"/>
      <c r="AE35" s="41"/>
      <c r="AF35" s="30"/>
      <c r="AG35" s="42"/>
      <c r="AH35" s="1"/>
      <c r="AI35" s="15"/>
      <c r="AJ35" s="15"/>
      <c r="AK35" s="15"/>
      <c r="AL35" s="15"/>
      <c r="AM35" s="15"/>
      <c r="AN35" s="15"/>
      <c r="AO35" s="15"/>
      <c r="AP35" s="15"/>
      <c r="AQ35" s="15"/>
      <c r="AR35" s="1"/>
      <c r="AS35" s="15"/>
      <c r="AT35" s="15"/>
      <c r="AU35" s="15"/>
      <c r="AV35" s="15"/>
      <c r="AW35" s="15"/>
      <c r="AX35" s="15"/>
      <c r="AY35" s="15"/>
      <c r="AZ35" s="15"/>
      <c r="BA35" s="15"/>
      <c r="BB35" s="1"/>
      <c r="BC35" s="141"/>
      <c r="BD35" s="141"/>
      <c r="BE35" s="141"/>
      <c r="BF35" s="141"/>
      <c r="BG35" s="141"/>
      <c r="BH35" s="141"/>
      <c r="BI35" s="141"/>
      <c r="BJ35" s="141"/>
      <c r="BK35" s="141"/>
      <c r="BL35" s="1"/>
      <c r="BM35" s="141"/>
      <c r="BN35" s="141"/>
      <c r="BO35" s="141"/>
      <c r="BP35" s="141"/>
      <c r="BQ35" s="141"/>
      <c r="BR35" s="141"/>
      <c r="BS35" s="141"/>
      <c r="BT35" s="141"/>
      <c r="BU35" s="141"/>
      <c r="BV35" s="1"/>
      <c r="BW35" s="41"/>
      <c r="BX35" s="30"/>
      <c r="BY35" s="42"/>
      <c r="BZ35" s="96"/>
      <c r="CA35" s="96"/>
      <c r="CB35" s="96"/>
      <c r="CC35" s="96"/>
      <c r="CD35" s="96"/>
      <c r="CE35" s="96"/>
      <c r="CF35" s="96"/>
    </row>
    <row r="36" spans="1:84" ht="15" customHeight="1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1"/>
      <c r="K36" s="70"/>
      <c r="L36" s="70"/>
      <c r="M36" s="70"/>
      <c r="N36" s="70"/>
      <c r="O36" s="70"/>
      <c r="P36" s="70"/>
      <c r="Q36" s="70"/>
      <c r="R36" s="70"/>
      <c r="S36" s="70"/>
      <c r="T36" s="1"/>
      <c r="U36" s="70"/>
      <c r="V36" s="70"/>
      <c r="W36" s="70"/>
      <c r="X36" s="70"/>
      <c r="Y36" s="70"/>
      <c r="Z36" s="70"/>
      <c r="AA36" s="70"/>
      <c r="AB36" s="70"/>
      <c r="AC36" s="70"/>
      <c r="AD36" s="1"/>
      <c r="AE36" s="41"/>
      <c r="AF36" s="30"/>
      <c r="AG36" s="42"/>
      <c r="AH36" s="1"/>
      <c r="AI36" s="15"/>
      <c r="AJ36" s="15"/>
      <c r="AK36" s="15"/>
      <c r="AL36" s="15"/>
      <c r="AM36" s="15"/>
      <c r="AN36" s="15"/>
      <c r="AO36" s="15"/>
      <c r="AP36" s="15"/>
      <c r="AQ36" s="15"/>
      <c r="AR36" s="1"/>
      <c r="AS36" s="15"/>
      <c r="AT36" s="15"/>
      <c r="AU36" s="15"/>
      <c r="AV36" s="15"/>
      <c r="AW36" s="15"/>
      <c r="AX36" s="15"/>
      <c r="AY36" s="15"/>
      <c r="AZ36" s="15"/>
      <c r="BA36" s="15"/>
      <c r="BB36" s="1"/>
      <c r="BC36" s="141"/>
      <c r="BD36" s="141"/>
      <c r="BE36" s="141"/>
      <c r="BF36" s="141"/>
      <c r="BG36" s="141"/>
      <c r="BH36" s="141"/>
      <c r="BI36" s="141"/>
      <c r="BJ36" s="141"/>
      <c r="BK36" s="141"/>
      <c r="BL36" s="1"/>
      <c r="BM36" s="141"/>
      <c r="BN36" s="141"/>
      <c r="BO36" s="141"/>
      <c r="BP36" s="141"/>
      <c r="BQ36" s="141"/>
      <c r="BR36" s="141"/>
      <c r="BS36" s="141"/>
      <c r="BT36" s="141"/>
      <c r="BU36" s="141"/>
      <c r="BV36" s="1"/>
      <c r="BW36" s="41"/>
      <c r="BX36" s="30"/>
      <c r="BY36" s="42"/>
      <c r="BZ36" s="73"/>
      <c r="CA36" s="73"/>
      <c r="CB36" s="73"/>
      <c r="CC36" s="73"/>
      <c r="CD36" s="73"/>
      <c r="CE36" s="73"/>
      <c r="CF36" s="73"/>
    </row>
    <row r="37" spans="1:84" ht="15" customHeight="1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1"/>
      <c r="K37" s="70"/>
      <c r="L37" s="70"/>
      <c r="M37" s="70"/>
      <c r="N37" s="70"/>
      <c r="O37" s="70"/>
      <c r="P37" s="70"/>
      <c r="Q37" s="70"/>
      <c r="R37" s="70"/>
      <c r="S37" s="70"/>
      <c r="T37" s="1"/>
      <c r="U37" s="70"/>
      <c r="V37" s="70"/>
      <c r="W37" s="70"/>
      <c r="X37" s="70"/>
      <c r="Y37" s="70"/>
      <c r="Z37" s="70"/>
      <c r="AA37" s="70"/>
      <c r="AB37" s="70"/>
      <c r="AC37" s="70"/>
      <c r="AD37" s="1"/>
      <c r="AE37" s="41"/>
      <c r="AF37" s="30"/>
      <c r="AG37" s="42"/>
      <c r="AH37" s="1"/>
      <c r="AI37" s="15"/>
      <c r="AJ37" s="15"/>
      <c r="AK37" s="15"/>
      <c r="AL37" s="15"/>
      <c r="AM37" s="15"/>
      <c r="AN37" s="15"/>
      <c r="AO37" s="15"/>
      <c r="AP37" s="15"/>
      <c r="AQ37" s="15"/>
      <c r="AR37" s="1"/>
      <c r="AS37" s="15"/>
      <c r="AT37" s="15"/>
      <c r="AU37" s="15"/>
      <c r="AV37" s="15"/>
      <c r="AW37" s="15"/>
      <c r="AX37" s="15"/>
      <c r="AY37" s="15"/>
      <c r="AZ37" s="15"/>
      <c r="BA37" s="15"/>
      <c r="BB37" s="1"/>
      <c r="BC37" s="141"/>
      <c r="BD37" s="141"/>
      <c r="BE37" s="141"/>
      <c r="BF37" s="141"/>
      <c r="BG37" s="141"/>
      <c r="BH37" s="141"/>
      <c r="BI37" s="141"/>
      <c r="BJ37" s="141"/>
      <c r="BK37" s="141"/>
      <c r="BL37" s="1"/>
      <c r="BM37" s="141"/>
      <c r="BN37" s="141"/>
      <c r="BO37" s="141"/>
      <c r="BP37" s="141"/>
      <c r="BQ37" s="141"/>
      <c r="BR37" s="141"/>
      <c r="BS37" s="141"/>
      <c r="BT37" s="141"/>
      <c r="BU37" s="141"/>
      <c r="BV37" s="1"/>
      <c r="BW37" s="41"/>
      <c r="BX37" s="30"/>
      <c r="BY37" s="42"/>
      <c r="BZ37" s="74"/>
      <c r="CA37" s="74"/>
      <c r="CB37" s="74"/>
      <c r="CC37" s="74"/>
      <c r="CD37" s="74"/>
      <c r="CE37" s="74"/>
      <c r="CF37" s="74"/>
    </row>
    <row r="38" spans="1:84" ht="15" customHeight="1" x14ac:dyDescent="0.25">
      <c r="A38" s="14"/>
      <c r="B38" s="70"/>
      <c r="C38" s="70"/>
      <c r="D38" s="70"/>
      <c r="E38" s="70"/>
      <c r="F38" s="70"/>
      <c r="G38" s="70"/>
      <c r="H38" s="70"/>
      <c r="I38" s="70"/>
      <c r="J38" s="1"/>
      <c r="K38" s="70"/>
      <c r="L38" s="70"/>
      <c r="M38" s="70"/>
      <c r="N38" s="70"/>
      <c r="O38" s="70"/>
      <c r="P38" s="70"/>
      <c r="Q38" s="70"/>
      <c r="R38" s="70"/>
      <c r="S38" s="70"/>
      <c r="T38" s="1"/>
      <c r="U38" s="70"/>
      <c r="V38" s="70"/>
      <c r="W38" s="70"/>
      <c r="X38" s="70"/>
      <c r="Y38" s="70"/>
      <c r="Z38" s="70"/>
      <c r="AA38" s="70"/>
      <c r="AB38" s="70"/>
      <c r="AC38" s="70"/>
      <c r="AD38" s="1"/>
      <c r="AE38" s="41"/>
      <c r="AF38" s="30"/>
      <c r="AG38" s="42"/>
      <c r="AH38" s="1"/>
      <c r="AI38" s="15"/>
      <c r="AJ38" s="15"/>
      <c r="AK38" s="15"/>
      <c r="AL38" s="15"/>
      <c r="AM38" s="15"/>
      <c r="AN38" s="15"/>
      <c r="AO38" s="15"/>
      <c r="AP38" s="15"/>
      <c r="AQ38" s="15"/>
      <c r="AR38" s="1"/>
      <c r="AS38" s="15"/>
      <c r="AT38" s="15"/>
      <c r="AU38" s="15"/>
      <c r="AV38" s="15"/>
      <c r="AW38" s="15"/>
      <c r="AX38" s="15"/>
      <c r="AY38" s="15"/>
      <c r="AZ38" s="15"/>
      <c r="BA38" s="15"/>
      <c r="BB38" s="1"/>
      <c r="BC38" s="141"/>
      <c r="BD38" s="141"/>
      <c r="BE38" s="141"/>
      <c r="BF38" s="141"/>
      <c r="BG38" s="141"/>
      <c r="BH38" s="141"/>
      <c r="BI38" s="141"/>
      <c r="BJ38" s="141"/>
      <c r="BK38" s="141"/>
      <c r="BL38" s="1"/>
      <c r="BM38" s="141"/>
      <c r="BN38" s="141"/>
      <c r="BO38" s="141"/>
      <c r="BP38" s="141"/>
      <c r="BQ38" s="141"/>
      <c r="BR38" s="141"/>
      <c r="BS38" s="141"/>
      <c r="BT38" s="141"/>
      <c r="BU38" s="141"/>
      <c r="BV38" s="1"/>
      <c r="BW38" s="41"/>
      <c r="BX38" s="30"/>
      <c r="BY38" s="42"/>
      <c r="BZ38" s="74"/>
      <c r="CA38" s="74"/>
      <c r="CB38" s="74"/>
      <c r="CC38" s="74"/>
      <c r="CD38" s="74"/>
      <c r="CE38" s="74"/>
      <c r="CF38" s="74"/>
    </row>
    <row r="39" spans="1:84" ht="15" customHeight="1" x14ac:dyDescent="0.25">
      <c r="A39" s="219" t="s">
        <v>132</v>
      </c>
      <c r="B39" s="219"/>
      <c r="C39" s="219"/>
      <c r="D39" s="219"/>
      <c r="E39" s="219"/>
      <c r="F39" s="219"/>
      <c r="G39" s="219"/>
      <c r="H39" s="219"/>
      <c r="I39" s="219"/>
      <c r="J39" s="1"/>
      <c r="K39" s="219" t="s">
        <v>133</v>
      </c>
      <c r="L39" s="219"/>
      <c r="M39" s="219"/>
      <c r="N39" s="219"/>
      <c r="O39" s="219"/>
      <c r="P39" s="219"/>
      <c r="Q39" s="219"/>
      <c r="R39" s="219"/>
      <c r="S39" s="219"/>
      <c r="T39" s="1"/>
      <c r="U39" s="216" t="s">
        <v>79</v>
      </c>
      <c r="V39" s="216"/>
      <c r="W39" s="216"/>
      <c r="X39" s="216"/>
      <c r="Y39" s="216"/>
      <c r="Z39" s="216"/>
      <c r="AA39" s="216"/>
      <c r="AB39" s="216"/>
      <c r="AC39" s="216"/>
      <c r="AD39" s="1"/>
      <c r="AE39" s="41"/>
      <c r="AF39" s="30"/>
      <c r="AG39" s="42"/>
      <c r="AH39" s="1"/>
      <c r="AI39" s="216" t="s">
        <v>81</v>
      </c>
      <c r="AJ39" s="216"/>
      <c r="AK39" s="216"/>
      <c r="AL39" s="216"/>
      <c r="AM39" s="216"/>
      <c r="AN39" s="216"/>
      <c r="AO39" s="216"/>
      <c r="AP39" s="216"/>
      <c r="AQ39" s="216"/>
      <c r="AR39" s="1"/>
      <c r="AS39" s="216" t="s">
        <v>112</v>
      </c>
      <c r="AT39" s="216"/>
      <c r="AU39" s="216"/>
      <c r="AV39" s="216"/>
      <c r="AW39" s="216"/>
      <c r="AX39" s="216"/>
      <c r="AY39" s="216"/>
      <c r="AZ39" s="216"/>
      <c r="BA39" s="216"/>
      <c r="BB39" s="1"/>
      <c r="BC39" s="216" t="s">
        <v>118</v>
      </c>
      <c r="BD39" s="216"/>
      <c r="BE39" s="216"/>
      <c r="BF39" s="216"/>
      <c r="BG39" s="216"/>
      <c r="BH39" s="216"/>
      <c r="BI39" s="216"/>
      <c r="BJ39" s="216"/>
      <c r="BK39" s="216"/>
      <c r="BL39" s="1"/>
      <c r="BM39" s="216" t="s">
        <v>119</v>
      </c>
      <c r="BN39" s="216"/>
      <c r="BO39" s="216"/>
      <c r="BP39" s="216"/>
      <c r="BQ39" s="216"/>
      <c r="BR39" s="216"/>
      <c r="BS39" s="216"/>
      <c r="BT39" s="216"/>
      <c r="BU39" s="216"/>
      <c r="BV39" s="1"/>
      <c r="BW39" s="41"/>
      <c r="BX39" s="30"/>
      <c r="BY39" s="42"/>
      <c r="BZ39" s="96"/>
      <c r="CA39" s="96"/>
      <c r="CB39" s="96"/>
      <c r="CC39" s="96"/>
      <c r="CD39" s="96"/>
      <c r="CE39" s="96"/>
      <c r="CF39" s="96"/>
    </row>
    <row r="40" spans="1:84" ht="15" customHeight="1" x14ac:dyDescent="0.25">
      <c r="A40" s="219"/>
      <c r="B40" s="219"/>
      <c r="C40" s="219"/>
      <c r="D40" s="219"/>
      <c r="E40" s="219"/>
      <c r="F40" s="219"/>
      <c r="G40" s="219"/>
      <c r="H40" s="219"/>
      <c r="I40" s="219"/>
      <c r="J40" s="1"/>
      <c r="K40" s="219"/>
      <c r="L40" s="219"/>
      <c r="M40" s="219"/>
      <c r="N40" s="219"/>
      <c r="O40" s="219"/>
      <c r="P40" s="219"/>
      <c r="Q40" s="219"/>
      <c r="R40" s="219"/>
      <c r="S40" s="219"/>
      <c r="T40" s="1"/>
      <c r="U40" s="216"/>
      <c r="V40" s="216"/>
      <c r="W40" s="216"/>
      <c r="X40" s="216"/>
      <c r="Y40" s="216"/>
      <c r="Z40" s="216"/>
      <c r="AA40" s="216"/>
      <c r="AB40" s="216"/>
      <c r="AC40" s="216"/>
      <c r="AD40" s="1"/>
      <c r="AE40" s="41"/>
      <c r="AF40" s="30"/>
      <c r="AG40" s="42"/>
      <c r="AH40" s="1"/>
      <c r="AI40" s="216"/>
      <c r="AJ40" s="216"/>
      <c r="AK40" s="216"/>
      <c r="AL40" s="216"/>
      <c r="AM40" s="216"/>
      <c r="AN40" s="216"/>
      <c r="AO40" s="216"/>
      <c r="AP40" s="216"/>
      <c r="AQ40" s="216"/>
      <c r="AR40" s="1"/>
      <c r="AS40" s="216"/>
      <c r="AT40" s="216"/>
      <c r="AU40" s="216"/>
      <c r="AV40" s="216"/>
      <c r="AW40" s="216"/>
      <c r="AX40" s="216"/>
      <c r="AY40" s="216"/>
      <c r="AZ40" s="216"/>
      <c r="BA40" s="216"/>
      <c r="BB40" s="1"/>
      <c r="BC40" s="216"/>
      <c r="BD40" s="216"/>
      <c r="BE40" s="216"/>
      <c r="BF40" s="216"/>
      <c r="BG40" s="216"/>
      <c r="BH40" s="216"/>
      <c r="BI40" s="216"/>
      <c r="BJ40" s="216"/>
      <c r="BK40" s="216"/>
      <c r="BL40" s="1"/>
      <c r="BM40" s="216"/>
      <c r="BN40" s="216"/>
      <c r="BO40" s="216"/>
      <c r="BP40" s="216"/>
      <c r="BQ40" s="216"/>
      <c r="BR40" s="216"/>
      <c r="BS40" s="216"/>
      <c r="BT40" s="216"/>
      <c r="BU40" s="216"/>
      <c r="BV40" s="1"/>
      <c r="BW40" s="41"/>
      <c r="BX40" s="30"/>
      <c r="BY40" s="42"/>
    </row>
    <row r="41" spans="1:84" ht="15" customHeight="1" x14ac:dyDescent="0.25">
      <c r="A41" s="219"/>
      <c r="B41" s="219"/>
      <c r="C41" s="219"/>
      <c r="D41" s="219"/>
      <c r="E41" s="219"/>
      <c r="F41" s="219"/>
      <c r="G41" s="219"/>
      <c r="H41" s="219"/>
      <c r="I41" s="219"/>
      <c r="J41" s="1"/>
      <c r="K41" s="219"/>
      <c r="L41" s="219"/>
      <c r="M41" s="219"/>
      <c r="N41" s="219"/>
      <c r="O41" s="219"/>
      <c r="P41" s="219"/>
      <c r="Q41" s="219"/>
      <c r="R41" s="219"/>
      <c r="S41" s="219"/>
      <c r="T41" s="1"/>
      <c r="U41" s="216"/>
      <c r="V41" s="216"/>
      <c r="W41" s="216"/>
      <c r="X41" s="216"/>
      <c r="Y41" s="216"/>
      <c r="Z41" s="216"/>
      <c r="AA41" s="216"/>
      <c r="AB41" s="216"/>
      <c r="AC41" s="216"/>
      <c r="AD41" s="1"/>
      <c r="AE41" s="41"/>
      <c r="AF41" s="30"/>
      <c r="AG41" s="42"/>
      <c r="AH41" s="1"/>
      <c r="AI41" s="70"/>
      <c r="AJ41" s="70"/>
      <c r="AK41" s="70"/>
      <c r="AL41" s="70"/>
      <c r="AM41" s="70"/>
      <c r="AN41" s="70"/>
      <c r="AO41" s="70"/>
      <c r="AP41" s="70"/>
      <c r="AQ41" s="70"/>
      <c r="AR41" s="1"/>
      <c r="AS41" s="15"/>
      <c r="AT41" s="90"/>
      <c r="AU41" s="15"/>
      <c r="AV41" s="15"/>
      <c r="AW41" s="15"/>
      <c r="AX41" s="15"/>
      <c r="AY41" s="15"/>
      <c r="AZ41" s="15"/>
      <c r="BA41" s="15"/>
      <c r="BB41" s="1"/>
      <c r="BC41" s="141"/>
      <c r="BD41" s="141"/>
      <c r="BE41" s="141"/>
      <c r="BF41" s="141"/>
      <c r="BG41" s="141"/>
      <c r="BH41" s="141"/>
      <c r="BI41" s="141"/>
      <c r="BJ41" s="141"/>
      <c r="BK41" s="141"/>
      <c r="BL41" s="1"/>
      <c r="BM41" s="141"/>
      <c r="BN41" s="141"/>
      <c r="BO41" s="141"/>
      <c r="BP41" s="141"/>
      <c r="BQ41" s="141"/>
      <c r="BR41" s="141"/>
      <c r="BS41" s="141"/>
      <c r="BT41" s="141"/>
      <c r="BU41" s="141"/>
      <c r="BV41" s="1"/>
      <c r="BW41" s="41"/>
      <c r="BX41" s="30"/>
      <c r="BY41" s="42"/>
    </row>
    <row r="42" spans="1:84" ht="15" customHeight="1" x14ac:dyDescent="0.25">
      <c r="A42" s="219"/>
      <c r="B42" s="219"/>
      <c r="C42" s="219"/>
      <c r="D42" s="219"/>
      <c r="E42" s="219"/>
      <c r="F42" s="219"/>
      <c r="G42" s="219"/>
      <c r="H42" s="219"/>
      <c r="I42" s="219"/>
      <c r="J42" s="1"/>
      <c r="K42" s="219"/>
      <c r="L42" s="219"/>
      <c r="M42" s="219"/>
      <c r="N42" s="219"/>
      <c r="O42" s="219"/>
      <c r="P42" s="219"/>
      <c r="Q42" s="219"/>
      <c r="R42" s="219"/>
      <c r="S42" s="219"/>
      <c r="T42" s="1"/>
      <c r="U42" s="216"/>
      <c r="V42" s="216"/>
      <c r="W42" s="216"/>
      <c r="X42" s="216"/>
      <c r="Y42" s="216"/>
      <c r="Z42" s="216"/>
      <c r="AA42" s="216"/>
      <c r="AB42" s="216"/>
      <c r="AC42" s="216"/>
      <c r="AD42" s="1"/>
      <c r="AE42" s="41"/>
      <c r="AF42" s="30"/>
      <c r="AG42" s="42"/>
      <c r="AH42" s="1"/>
      <c r="AI42" s="70"/>
      <c r="AJ42" s="70"/>
      <c r="AK42" s="70"/>
      <c r="AL42" s="70"/>
      <c r="AM42" s="70"/>
      <c r="AN42" s="70"/>
      <c r="AO42" s="70"/>
      <c r="AP42" s="70"/>
      <c r="AQ42" s="70"/>
      <c r="AR42" s="1"/>
      <c r="AS42" s="15"/>
      <c r="AT42" s="15"/>
      <c r="AU42" s="15"/>
      <c r="AV42" s="15"/>
      <c r="AW42" s="15"/>
      <c r="AX42" s="15"/>
      <c r="AY42" s="15"/>
      <c r="AZ42" s="15"/>
      <c r="BA42" s="15"/>
      <c r="BB42" s="1"/>
      <c r="BC42" s="141"/>
      <c r="BD42" s="141"/>
      <c r="BE42" s="141"/>
      <c r="BF42" s="141"/>
      <c r="BG42" s="141"/>
      <c r="BH42" s="141"/>
      <c r="BI42" s="141"/>
      <c r="BJ42" s="141"/>
      <c r="BK42" s="141"/>
      <c r="BL42" s="1"/>
      <c r="BM42" s="141"/>
      <c r="BN42" s="141"/>
      <c r="BO42" s="141"/>
      <c r="BP42" s="141"/>
      <c r="BQ42" s="141"/>
      <c r="BR42" s="141"/>
      <c r="BS42" s="141"/>
      <c r="BT42" s="141"/>
      <c r="BU42" s="141"/>
      <c r="BV42" s="1"/>
      <c r="BW42" s="41"/>
      <c r="BX42" s="30"/>
      <c r="BY42" s="42"/>
    </row>
    <row r="43" spans="1:84" ht="15" customHeight="1" x14ac:dyDescent="0.25">
      <c r="A43" s="219"/>
      <c r="B43" s="219"/>
      <c r="C43" s="219"/>
      <c r="D43" s="219"/>
      <c r="E43" s="219"/>
      <c r="F43" s="219"/>
      <c r="G43" s="219"/>
      <c r="H43" s="219"/>
      <c r="I43" s="219"/>
      <c r="J43" s="1"/>
      <c r="K43" s="219"/>
      <c r="L43" s="219"/>
      <c r="M43" s="219"/>
      <c r="N43" s="219"/>
      <c r="O43" s="219"/>
      <c r="P43" s="219"/>
      <c r="Q43" s="219"/>
      <c r="R43" s="219"/>
      <c r="S43" s="219"/>
      <c r="T43" s="1"/>
      <c r="U43" s="70"/>
      <c r="V43" s="70"/>
      <c r="W43" s="70"/>
      <c r="X43" s="70"/>
      <c r="Y43" s="70"/>
      <c r="Z43" s="70"/>
      <c r="AA43" s="70"/>
      <c r="AB43" s="70"/>
      <c r="AC43" s="70"/>
      <c r="AD43" s="1"/>
      <c r="AE43" s="45"/>
      <c r="AF43" s="33"/>
      <c r="AG43" s="46"/>
      <c r="AH43" s="1"/>
      <c r="AI43" s="15"/>
      <c r="AJ43" s="15"/>
      <c r="AK43" s="15"/>
      <c r="AL43" s="15"/>
      <c r="AM43" s="15"/>
      <c r="AN43" s="15"/>
      <c r="AO43" s="15"/>
      <c r="AP43" s="15"/>
      <c r="AQ43" s="15"/>
      <c r="AR43" s="1"/>
      <c r="AS43" s="15"/>
      <c r="AT43" s="15"/>
      <c r="AU43" s="15"/>
      <c r="AV43" s="15"/>
      <c r="AW43" s="15"/>
      <c r="AX43" s="15"/>
      <c r="AY43" s="15"/>
      <c r="AZ43" s="15"/>
      <c r="BA43" s="15"/>
      <c r="BB43" s="1"/>
      <c r="BC43" s="141"/>
      <c r="BD43" s="141"/>
      <c r="BE43" s="141"/>
      <c r="BF43" s="141"/>
      <c r="BG43" s="141"/>
      <c r="BH43" s="141"/>
      <c r="BI43" s="141"/>
      <c r="BJ43" s="141"/>
      <c r="BK43" s="141"/>
      <c r="BL43" s="1"/>
      <c r="BM43" s="141"/>
      <c r="BN43" s="141"/>
      <c r="BO43" s="141"/>
      <c r="BP43" s="141"/>
      <c r="BQ43" s="141"/>
      <c r="BR43" s="141"/>
      <c r="BS43" s="141"/>
      <c r="BT43" s="141"/>
      <c r="BU43" s="141"/>
      <c r="BV43" s="1"/>
      <c r="BW43" s="45"/>
      <c r="BX43" s="33"/>
      <c r="BY43" s="46"/>
    </row>
    <row r="44" spans="1:84" ht="15" customHeight="1" x14ac:dyDescent="0.25">
      <c r="A44" s="219"/>
      <c r="B44" s="219"/>
      <c r="C44" s="219"/>
      <c r="D44" s="219"/>
      <c r="E44" s="219"/>
      <c r="F44" s="219"/>
      <c r="G44" s="219"/>
      <c r="H44" s="219"/>
      <c r="I44" s="219"/>
      <c r="J44" s="1"/>
      <c r="K44" s="219"/>
      <c r="L44" s="219"/>
      <c r="M44" s="219"/>
      <c r="N44" s="219"/>
      <c r="O44" s="219"/>
      <c r="P44" s="219"/>
      <c r="Q44" s="219"/>
      <c r="R44" s="219"/>
      <c r="S44" s="219"/>
      <c r="T44" s="1"/>
      <c r="U44" s="70"/>
      <c r="V44" s="70"/>
      <c r="W44" s="70"/>
      <c r="X44" s="70"/>
      <c r="Y44" s="70"/>
      <c r="Z44" s="70"/>
      <c r="AA44" s="70"/>
      <c r="AB44" s="70"/>
      <c r="AC44" s="70"/>
      <c r="AD44" s="1"/>
      <c r="AE44" s="45"/>
      <c r="AF44" s="33"/>
      <c r="AG44" s="46"/>
      <c r="AH44" s="1"/>
      <c r="AI44" s="15"/>
      <c r="AJ44" s="15"/>
      <c r="AK44" s="15"/>
      <c r="AL44" s="15"/>
      <c r="AM44" s="15"/>
      <c r="AN44" s="15"/>
      <c r="AO44" s="15"/>
      <c r="AP44" s="15"/>
      <c r="AQ44" s="15"/>
      <c r="AR44" s="1"/>
      <c r="AS44" s="15"/>
      <c r="AT44" s="15"/>
      <c r="AU44" s="15"/>
      <c r="AV44" s="15"/>
      <c r="AW44" s="15"/>
      <c r="AX44" s="15"/>
      <c r="AY44" s="15"/>
      <c r="AZ44" s="15"/>
      <c r="BA44" s="15"/>
      <c r="BB44" s="1"/>
      <c r="BC44" s="141"/>
      <c r="BD44" s="141"/>
      <c r="BE44" s="141"/>
      <c r="BF44" s="141"/>
      <c r="BG44" s="141"/>
      <c r="BH44" s="141"/>
      <c r="BI44" s="141"/>
      <c r="BJ44" s="141"/>
      <c r="BK44" s="141"/>
      <c r="BL44" s="1"/>
      <c r="BM44" s="141"/>
      <c r="BN44" s="141"/>
      <c r="BO44" s="141"/>
      <c r="BP44" s="141"/>
      <c r="BQ44" s="141"/>
      <c r="BR44" s="141"/>
      <c r="BS44" s="141"/>
      <c r="BT44" s="141"/>
      <c r="BU44" s="141"/>
      <c r="BV44" s="1"/>
      <c r="BW44" s="45"/>
      <c r="BX44" s="33"/>
      <c r="BY44" s="46"/>
    </row>
    <row r="45" spans="1:84" ht="15" customHeight="1" x14ac:dyDescent="0.25">
      <c r="A45" s="219"/>
      <c r="B45" s="219"/>
      <c r="C45" s="219"/>
      <c r="D45" s="219"/>
      <c r="E45" s="219"/>
      <c r="F45" s="219"/>
      <c r="G45" s="219"/>
      <c r="H45" s="219"/>
      <c r="I45" s="219"/>
      <c r="J45" s="1"/>
      <c r="K45" s="70"/>
      <c r="L45" s="70"/>
      <c r="M45" s="70"/>
      <c r="N45" s="70"/>
      <c r="O45" s="70"/>
      <c r="P45" s="70"/>
      <c r="Q45" s="70"/>
      <c r="R45" s="70"/>
      <c r="S45" s="70"/>
      <c r="T45" s="1"/>
      <c r="U45" s="70"/>
      <c r="V45" s="70"/>
      <c r="W45" s="70"/>
      <c r="X45" s="70"/>
      <c r="Y45" s="70"/>
      <c r="Z45" s="70"/>
      <c r="AA45" s="70"/>
      <c r="AB45" s="70"/>
      <c r="AC45" s="70"/>
      <c r="AD45" s="1"/>
      <c r="AE45" s="47"/>
      <c r="AF45" s="33"/>
      <c r="AG45" s="46"/>
      <c r="AH45" s="1"/>
      <c r="AI45" s="15"/>
      <c r="AJ45" s="15"/>
      <c r="AK45" s="15"/>
      <c r="AL45" s="15"/>
      <c r="AM45" s="15"/>
      <c r="AN45" s="15"/>
      <c r="AO45" s="15"/>
      <c r="AP45" s="15"/>
      <c r="AQ45" s="15"/>
      <c r="AR45" s="1"/>
      <c r="AS45" s="15"/>
      <c r="AT45" s="90"/>
      <c r="AU45" s="15"/>
      <c r="AV45" s="15"/>
      <c r="AW45" s="15"/>
      <c r="AX45" s="15"/>
      <c r="AY45" s="15"/>
      <c r="AZ45" s="15"/>
      <c r="BA45" s="15"/>
      <c r="BB45" s="1"/>
      <c r="BC45" s="141"/>
      <c r="BD45" s="141"/>
      <c r="BE45" s="141"/>
      <c r="BF45" s="141"/>
      <c r="BG45" s="141"/>
      <c r="BH45" s="141"/>
      <c r="BI45" s="141"/>
      <c r="BJ45" s="141"/>
      <c r="BK45" s="141"/>
      <c r="BL45" s="1"/>
      <c r="BM45" s="141"/>
      <c r="BN45" s="141"/>
      <c r="BO45" s="141"/>
      <c r="BP45" s="141"/>
      <c r="BQ45" s="141"/>
      <c r="BR45" s="141"/>
      <c r="BS45" s="141"/>
      <c r="BT45" s="141"/>
      <c r="BU45" s="141"/>
      <c r="BV45" s="1"/>
      <c r="BW45" s="47"/>
      <c r="BX45" s="33"/>
      <c r="BY45" s="46"/>
    </row>
    <row r="46" spans="1:84" ht="15" customHeight="1" x14ac:dyDescent="0.25">
      <c r="A46" s="219"/>
      <c r="B46" s="219"/>
      <c r="C46" s="219"/>
      <c r="D46" s="219"/>
      <c r="E46" s="219"/>
      <c r="F46" s="219"/>
      <c r="G46" s="219"/>
      <c r="H46" s="219"/>
      <c r="I46" s="219"/>
      <c r="J46" s="1"/>
      <c r="K46" s="70"/>
      <c r="L46" s="70"/>
      <c r="M46" s="70"/>
      <c r="N46" s="70"/>
      <c r="O46" s="70"/>
      <c r="P46" s="70"/>
      <c r="Q46" s="70"/>
      <c r="R46" s="70"/>
      <c r="S46" s="70"/>
      <c r="T46" s="1"/>
      <c r="U46" s="70"/>
      <c r="V46" s="70"/>
      <c r="W46" s="70"/>
      <c r="X46" s="70"/>
      <c r="Y46" s="70"/>
      <c r="Z46" s="70"/>
      <c r="AA46" s="70"/>
      <c r="AB46" s="70"/>
      <c r="AC46" s="70"/>
      <c r="AD46" s="1"/>
      <c r="AE46" s="48"/>
      <c r="AF46" s="34"/>
      <c r="AG46" s="49"/>
      <c r="AH46" s="1"/>
      <c r="AI46" s="15"/>
      <c r="AJ46" s="90"/>
      <c r="AK46" s="15"/>
      <c r="AL46" s="15"/>
      <c r="AM46" s="15"/>
      <c r="AN46" s="15"/>
      <c r="AO46" s="15"/>
      <c r="AP46" s="15"/>
      <c r="AQ46" s="15"/>
      <c r="AR46" s="1"/>
      <c r="AS46" s="15"/>
      <c r="AT46" s="90"/>
      <c r="AU46" s="15"/>
      <c r="AV46" s="15"/>
      <c r="AW46" s="15"/>
      <c r="AX46" s="15"/>
      <c r="AY46" s="15"/>
      <c r="AZ46" s="15"/>
      <c r="BA46" s="15"/>
      <c r="BB46" s="1"/>
      <c r="BC46" s="141"/>
      <c r="BD46" s="141"/>
      <c r="BE46" s="141"/>
      <c r="BF46" s="141"/>
      <c r="BG46" s="141"/>
      <c r="BH46" s="141"/>
      <c r="BI46" s="141"/>
      <c r="BJ46" s="141"/>
      <c r="BK46" s="141"/>
      <c r="BL46" s="1"/>
      <c r="BM46" s="141"/>
      <c r="BN46" s="141"/>
      <c r="BO46" s="141"/>
      <c r="BP46" s="141"/>
      <c r="BQ46" s="141"/>
      <c r="BR46" s="141"/>
      <c r="BS46" s="141"/>
      <c r="BT46" s="141"/>
      <c r="BU46" s="141"/>
      <c r="BV46" s="1"/>
      <c r="BW46" s="48"/>
      <c r="BX46" s="34"/>
      <c r="BY46" s="49"/>
    </row>
    <row r="47" spans="1:84" ht="15" customHeight="1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1"/>
      <c r="K47" s="70"/>
      <c r="L47" s="70"/>
      <c r="M47" s="70"/>
      <c r="N47" s="70"/>
      <c r="O47" s="70"/>
      <c r="P47" s="70"/>
      <c r="Q47" s="70"/>
      <c r="R47" s="70"/>
      <c r="S47" s="70"/>
      <c r="T47" s="1"/>
      <c r="U47" s="70"/>
      <c r="V47" s="70"/>
      <c r="W47" s="70"/>
      <c r="X47" s="70"/>
      <c r="Y47" s="70"/>
      <c r="Z47" s="70"/>
      <c r="AA47" s="70"/>
      <c r="AB47" s="70"/>
      <c r="AC47" s="70"/>
      <c r="AD47" s="1"/>
      <c r="AE47" s="48"/>
      <c r="AF47" s="34"/>
      <c r="AG47" s="49"/>
      <c r="AH47" s="1"/>
      <c r="AI47" s="15"/>
      <c r="AJ47" s="15"/>
      <c r="AK47" s="15"/>
      <c r="AL47" s="15"/>
      <c r="AM47" s="15"/>
      <c r="AN47" s="15"/>
      <c r="AO47" s="15"/>
      <c r="AP47" s="15"/>
      <c r="AQ47" s="15"/>
      <c r="AR47" s="1"/>
      <c r="AS47" s="15"/>
      <c r="AT47" s="170"/>
      <c r="AU47" s="170"/>
      <c r="AV47" s="170"/>
      <c r="AW47" s="170"/>
      <c r="AX47" s="170"/>
      <c r="AY47" s="170"/>
      <c r="AZ47" s="170"/>
      <c r="BA47" s="15"/>
      <c r="BB47" s="1"/>
      <c r="BC47" s="141"/>
      <c r="BD47" s="170"/>
      <c r="BE47" s="170"/>
      <c r="BF47" s="170"/>
      <c r="BG47" s="170"/>
      <c r="BH47" s="170"/>
      <c r="BI47" s="170"/>
      <c r="BJ47" s="170"/>
      <c r="BK47" s="141"/>
      <c r="BL47" s="1"/>
      <c r="BM47" s="141"/>
      <c r="BN47" s="170"/>
      <c r="BO47" s="170"/>
      <c r="BP47" s="170"/>
      <c r="BQ47" s="170"/>
      <c r="BR47" s="170"/>
      <c r="BS47" s="170"/>
      <c r="BT47" s="170"/>
      <c r="BU47" s="141"/>
      <c r="BV47" s="1"/>
      <c r="BW47" s="48"/>
      <c r="BX47" s="34"/>
      <c r="BY47" s="49"/>
    </row>
    <row r="48" spans="1:84" ht="1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3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5"/>
      <c r="V48" s="15"/>
      <c r="W48" s="15"/>
      <c r="X48" s="15"/>
      <c r="Y48" s="15"/>
      <c r="Z48" s="15"/>
      <c r="AA48" s="15"/>
      <c r="AB48" s="15"/>
      <c r="AC48" s="15"/>
      <c r="AD48" s="13"/>
      <c r="AH48" s="13"/>
      <c r="AI48" s="15"/>
      <c r="AJ48" s="15"/>
      <c r="AK48" s="15"/>
      <c r="AL48" s="15"/>
      <c r="AM48" s="15"/>
      <c r="AN48" s="15"/>
      <c r="AO48" s="15"/>
      <c r="AP48" s="15"/>
      <c r="AQ48" s="15"/>
      <c r="AR48" s="13"/>
      <c r="AS48" s="15"/>
      <c r="AT48" s="170"/>
      <c r="AU48" s="170"/>
      <c r="AV48" s="170"/>
      <c r="AW48" s="170"/>
      <c r="AX48" s="170"/>
      <c r="AY48" s="170"/>
      <c r="AZ48" s="170"/>
      <c r="BA48" s="15"/>
      <c r="BB48" s="13"/>
      <c r="BC48" s="141"/>
      <c r="BD48" s="170"/>
      <c r="BE48" s="170"/>
      <c r="BF48" s="170"/>
      <c r="BG48" s="170"/>
      <c r="BH48" s="170"/>
      <c r="BI48" s="170"/>
      <c r="BJ48" s="170"/>
      <c r="BK48" s="141"/>
      <c r="BL48" s="13"/>
      <c r="BM48" s="141"/>
      <c r="BN48" s="170"/>
      <c r="BO48" s="170"/>
      <c r="BP48" s="170"/>
      <c r="BQ48" s="170"/>
      <c r="BR48" s="170"/>
      <c r="BS48" s="170"/>
      <c r="BT48" s="170"/>
      <c r="BU48" s="141"/>
      <c r="BV48" s="13"/>
    </row>
    <row r="49" spans="1:84" ht="1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3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5"/>
      <c r="V49" s="15"/>
      <c r="W49" s="15"/>
      <c r="X49" s="15"/>
      <c r="Y49" s="15"/>
      <c r="Z49" s="15"/>
      <c r="AA49" s="15"/>
      <c r="AB49" s="15"/>
      <c r="AC49" s="15"/>
      <c r="AD49" s="13"/>
      <c r="AH49" s="13"/>
      <c r="AI49" s="15"/>
      <c r="AJ49" s="15"/>
      <c r="AK49" s="15"/>
      <c r="AL49" s="15"/>
      <c r="AM49" s="15"/>
      <c r="AN49" s="15"/>
      <c r="AO49" s="15"/>
      <c r="AP49" s="15"/>
      <c r="AQ49" s="15"/>
      <c r="AR49" s="13"/>
      <c r="AS49" s="15"/>
      <c r="AT49" s="170"/>
      <c r="AU49" s="170"/>
      <c r="AV49" s="170"/>
      <c r="AW49" s="170"/>
      <c r="AX49" s="170"/>
      <c r="AY49" s="170"/>
      <c r="AZ49" s="170"/>
      <c r="BA49" s="15"/>
      <c r="BB49" s="13"/>
      <c r="BC49" s="141"/>
      <c r="BD49" s="170"/>
      <c r="BE49" s="170"/>
      <c r="BF49" s="170"/>
      <c r="BG49" s="170"/>
      <c r="BH49" s="170"/>
      <c r="BI49" s="170"/>
      <c r="BJ49" s="170"/>
      <c r="BK49" s="141"/>
      <c r="BL49" s="13"/>
      <c r="BM49" s="141"/>
      <c r="BN49" s="170"/>
      <c r="BO49" s="170"/>
      <c r="BP49" s="170"/>
      <c r="BQ49" s="170"/>
      <c r="BR49" s="170"/>
      <c r="BS49" s="170"/>
      <c r="BT49" s="170"/>
      <c r="BU49" s="141"/>
      <c r="BV49" s="13"/>
    </row>
    <row r="50" spans="1:84" ht="1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9"/>
      <c r="K50" s="15"/>
      <c r="L50" s="15"/>
      <c r="M50" s="15"/>
      <c r="N50" s="15"/>
      <c r="O50" s="15"/>
      <c r="P50" s="15"/>
      <c r="Q50" s="15"/>
      <c r="R50" s="15"/>
      <c r="S50" s="15"/>
      <c r="T50" s="19"/>
      <c r="U50" s="15"/>
      <c r="V50" s="15"/>
      <c r="W50" s="15"/>
      <c r="X50" s="15"/>
      <c r="Y50" s="15"/>
      <c r="Z50" s="15"/>
      <c r="AA50" s="15"/>
      <c r="AB50" s="15"/>
      <c r="AC50" s="15"/>
      <c r="AD50" s="19"/>
      <c r="AH50" s="19"/>
      <c r="AI50" s="15"/>
      <c r="AJ50" s="15"/>
      <c r="AK50" s="15"/>
      <c r="AL50" s="15"/>
      <c r="AM50" s="15"/>
      <c r="AN50" s="15"/>
      <c r="AO50" s="15"/>
      <c r="AP50" s="15"/>
      <c r="AQ50" s="15"/>
      <c r="AR50" s="19"/>
      <c r="AS50" s="15"/>
      <c r="AT50" s="170"/>
      <c r="AU50" s="170"/>
      <c r="AV50" s="170"/>
      <c r="AW50" s="170"/>
      <c r="AX50" s="170"/>
      <c r="AY50" s="170"/>
      <c r="AZ50" s="170"/>
      <c r="BA50" s="15"/>
      <c r="BB50" s="19"/>
      <c r="BC50" s="141"/>
      <c r="BD50" s="170"/>
      <c r="BE50" s="170"/>
      <c r="BF50" s="170"/>
      <c r="BG50" s="170"/>
      <c r="BH50" s="170"/>
      <c r="BI50" s="170"/>
      <c r="BJ50" s="170"/>
      <c r="BK50" s="141"/>
      <c r="BL50" s="19"/>
      <c r="BM50" s="141"/>
      <c r="BN50" s="170"/>
      <c r="BO50" s="170"/>
      <c r="BP50" s="170"/>
      <c r="BQ50" s="170"/>
      <c r="BR50" s="170"/>
      <c r="BS50" s="170"/>
      <c r="BT50" s="170"/>
      <c r="BU50" s="141"/>
      <c r="BV50" s="19"/>
      <c r="BZ50" s="96"/>
      <c r="CA50" s="96"/>
      <c r="CB50" s="96"/>
      <c r="CC50" s="96"/>
      <c r="CD50" s="96"/>
      <c r="CE50" s="96"/>
      <c r="CF50" s="96"/>
    </row>
    <row r="51" spans="1:84" ht="1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9"/>
      <c r="K51" s="15"/>
      <c r="L51" s="15"/>
      <c r="M51" s="15"/>
      <c r="N51" s="15"/>
      <c r="O51" s="15"/>
      <c r="P51" s="15"/>
      <c r="Q51" s="15"/>
      <c r="R51" s="15"/>
      <c r="S51" s="15"/>
      <c r="T51" s="19"/>
      <c r="U51" s="15"/>
      <c r="V51" s="15"/>
      <c r="W51" s="15"/>
      <c r="X51" s="15"/>
      <c r="Y51" s="15"/>
      <c r="Z51" s="15"/>
      <c r="AA51" s="15"/>
      <c r="AB51" s="15"/>
      <c r="AC51" s="15"/>
      <c r="AD51" s="19"/>
      <c r="AE51" s="45"/>
      <c r="AF51" s="33"/>
      <c r="AG51" s="46"/>
      <c r="AH51" s="19"/>
      <c r="AI51" s="15"/>
      <c r="AJ51" s="15"/>
      <c r="AK51" s="15"/>
      <c r="AL51" s="15"/>
      <c r="AM51" s="15"/>
      <c r="AN51" s="15"/>
      <c r="AO51" s="15"/>
      <c r="AP51" s="15"/>
      <c r="AQ51" s="15"/>
      <c r="AR51" s="19"/>
      <c r="AS51" s="15"/>
      <c r="AT51" s="15"/>
      <c r="AU51" s="15"/>
      <c r="AV51" s="15"/>
      <c r="AW51" s="15"/>
      <c r="AX51" s="15"/>
      <c r="AY51" s="15"/>
      <c r="AZ51" s="15"/>
      <c r="BA51" s="15"/>
      <c r="BB51" s="19"/>
      <c r="BC51" s="141"/>
      <c r="BD51" s="141"/>
      <c r="BE51" s="141"/>
      <c r="BF51" s="141"/>
      <c r="BG51" s="141"/>
      <c r="BH51" s="141"/>
      <c r="BI51" s="141"/>
      <c r="BJ51" s="141"/>
      <c r="BK51" s="141"/>
      <c r="BL51" s="19"/>
      <c r="BM51" s="141"/>
      <c r="BN51" s="141"/>
      <c r="BO51" s="141"/>
      <c r="BP51" s="141"/>
      <c r="BQ51" s="141"/>
      <c r="BR51" s="141"/>
      <c r="BS51" s="141"/>
      <c r="BT51" s="141"/>
      <c r="BU51" s="141"/>
      <c r="BV51" s="19"/>
      <c r="BW51" s="45"/>
      <c r="BX51" s="33"/>
      <c r="BY51" s="46"/>
      <c r="BZ51" s="96"/>
      <c r="CA51" s="96"/>
      <c r="CB51" s="96"/>
      <c r="CC51" s="96"/>
      <c r="CD51" s="96"/>
      <c r="CE51" s="96"/>
      <c r="CF51" s="96"/>
    </row>
    <row r="52" spans="1:84" ht="1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9"/>
      <c r="K52" s="15"/>
      <c r="L52" s="15"/>
      <c r="M52" s="15"/>
      <c r="N52" s="15"/>
      <c r="O52" s="15"/>
      <c r="P52" s="15"/>
      <c r="Q52" s="15"/>
      <c r="R52" s="15"/>
      <c r="S52" s="15"/>
      <c r="T52" s="19"/>
      <c r="U52" s="15"/>
      <c r="V52" s="15"/>
      <c r="W52" s="15"/>
      <c r="X52" s="15"/>
      <c r="Y52" s="15"/>
      <c r="Z52" s="15"/>
      <c r="AA52" s="15"/>
      <c r="AB52" s="15"/>
      <c r="AC52" s="15"/>
      <c r="AD52" s="19"/>
      <c r="AE52" s="45"/>
      <c r="AF52" s="33"/>
      <c r="AG52" s="46"/>
      <c r="AH52" s="19"/>
      <c r="AI52" s="15"/>
      <c r="AJ52" s="15"/>
      <c r="AK52" s="15"/>
      <c r="AL52" s="15"/>
      <c r="AM52" s="15"/>
      <c r="AN52" s="15"/>
      <c r="AO52" s="15"/>
      <c r="AP52" s="15"/>
      <c r="AQ52" s="15"/>
      <c r="AR52" s="19"/>
      <c r="AS52" s="15"/>
      <c r="AT52" s="15"/>
      <c r="AU52" s="15"/>
      <c r="AV52" s="15"/>
      <c r="AW52" s="15"/>
      <c r="AX52" s="15"/>
      <c r="AY52" s="15"/>
      <c r="AZ52" s="15"/>
      <c r="BA52" s="15"/>
      <c r="BB52" s="19"/>
      <c r="BC52" s="141"/>
      <c r="BD52" s="141"/>
      <c r="BE52" s="141"/>
      <c r="BF52" s="141"/>
      <c r="BG52" s="141"/>
      <c r="BH52" s="141"/>
      <c r="BI52" s="141"/>
      <c r="BJ52" s="141"/>
      <c r="BK52" s="141"/>
      <c r="BL52" s="19"/>
      <c r="BM52" s="141"/>
      <c r="BN52" s="141"/>
      <c r="BO52" s="141"/>
      <c r="BP52" s="141"/>
      <c r="BQ52" s="141"/>
      <c r="BR52" s="141"/>
      <c r="BS52" s="141"/>
      <c r="BT52" s="141"/>
      <c r="BU52" s="141"/>
      <c r="BV52" s="19"/>
      <c r="BW52" s="45"/>
      <c r="BX52" s="33"/>
      <c r="BY52" s="46"/>
      <c r="BZ52" s="96"/>
      <c r="CA52" s="96"/>
      <c r="CB52" s="96"/>
      <c r="CC52" s="96"/>
      <c r="CD52" s="96"/>
      <c r="CE52" s="96"/>
      <c r="CF52" s="96"/>
    </row>
    <row r="53" spans="1:84" ht="1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3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5"/>
      <c r="V53" s="15"/>
      <c r="W53" s="15"/>
      <c r="X53" s="15"/>
      <c r="Y53" s="15"/>
      <c r="Z53" s="15"/>
      <c r="AA53" s="15"/>
      <c r="AB53" s="15"/>
      <c r="AC53" s="15"/>
      <c r="AD53" s="13"/>
      <c r="AH53" s="13"/>
      <c r="AI53" s="15"/>
      <c r="AJ53" s="15"/>
      <c r="AK53" s="15"/>
      <c r="AL53" s="15"/>
      <c r="AM53" s="15"/>
      <c r="AN53" s="15"/>
      <c r="AO53" s="15"/>
      <c r="AP53" s="15"/>
      <c r="AQ53" s="15"/>
      <c r="AR53" s="13"/>
      <c r="AS53" s="15"/>
      <c r="AT53" s="15"/>
      <c r="AU53" s="15"/>
      <c r="AV53" s="15"/>
      <c r="AW53" s="15"/>
      <c r="AX53" s="15"/>
      <c r="AY53" s="15"/>
      <c r="AZ53" s="15"/>
      <c r="BA53" s="15"/>
      <c r="BB53" s="13"/>
      <c r="BC53" s="141"/>
      <c r="BD53" s="141"/>
      <c r="BE53" s="141"/>
      <c r="BF53" s="141"/>
      <c r="BG53" s="141"/>
      <c r="BH53" s="141"/>
      <c r="BI53" s="141"/>
      <c r="BJ53" s="141"/>
      <c r="BK53" s="141"/>
      <c r="BL53" s="13"/>
      <c r="BM53" s="141"/>
      <c r="BN53" s="141"/>
      <c r="BO53" s="141"/>
      <c r="BP53" s="141"/>
      <c r="BQ53" s="141"/>
      <c r="BR53" s="141"/>
      <c r="BS53" s="141"/>
      <c r="BT53" s="141"/>
      <c r="BU53" s="141"/>
      <c r="BV53" s="13"/>
      <c r="BZ53" s="96"/>
      <c r="CA53" s="96"/>
      <c r="CB53" s="96"/>
      <c r="CC53" s="96"/>
      <c r="CD53" s="96"/>
      <c r="CE53" s="96"/>
      <c r="CF53" s="96"/>
    </row>
    <row r="54" spans="1:84" ht="15" customHeight="1" x14ac:dyDescent="0.25">
      <c r="A54" s="67"/>
      <c r="B54" s="67"/>
      <c r="C54" s="67"/>
      <c r="D54" s="67"/>
      <c r="E54" s="67"/>
      <c r="F54" s="67"/>
      <c r="G54" s="67"/>
      <c r="H54" s="67"/>
      <c r="I54" s="67"/>
      <c r="J54" s="13"/>
      <c r="K54" s="67"/>
      <c r="L54" s="67"/>
      <c r="M54" s="67"/>
      <c r="N54" s="67"/>
      <c r="O54" s="67"/>
      <c r="P54" s="67"/>
      <c r="Q54" s="67"/>
      <c r="R54" s="67"/>
      <c r="S54" s="67"/>
      <c r="T54" s="13"/>
      <c r="U54" s="67"/>
      <c r="V54" s="67"/>
      <c r="W54" s="67"/>
      <c r="X54" s="67"/>
      <c r="Y54" s="67"/>
      <c r="Z54" s="67"/>
      <c r="AA54" s="67"/>
      <c r="AB54" s="67"/>
      <c r="AC54" s="67"/>
      <c r="AD54" s="13"/>
      <c r="AE54" s="45"/>
      <c r="AF54" s="33"/>
      <c r="AG54" s="46"/>
      <c r="AH54" s="13"/>
      <c r="AI54" s="67"/>
      <c r="AJ54" s="67"/>
      <c r="AK54" s="67"/>
      <c r="AL54" s="67"/>
      <c r="AM54" s="67"/>
      <c r="AN54" s="67"/>
      <c r="AO54" s="67"/>
      <c r="AP54" s="67"/>
      <c r="AQ54" s="67"/>
      <c r="AR54" s="13"/>
      <c r="AS54" s="67"/>
      <c r="AT54" s="67"/>
      <c r="AU54" s="67"/>
      <c r="AV54" s="67"/>
      <c r="AW54" s="67"/>
      <c r="AX54" s="67"/>
      <c r="AY54" s="67"/>
      <c r="AZ54" s="67"/>
      <c r="BA54" s="67"/>
      <c r="BB54" s="13"/>
      <c r="BC54" s="67"/>
      <c r="BD54" s="67"/>
      <c r="BE54" s="67"/>
      <c r="BF54" s="67"/>
      <c r="BG54" s="67"/>
      <c r="BH54" s="67"/>
      <c r="BI54" s="67"/>
      <c r="BJ54" s="67"/>
      <c r="BK54" s="67"/>
      <c r="BL54" s="13"/>
      <c r="BM54" s="67"/>
      <c r="BN54" s="67"/>
      <c r="BO54" s="67"/>
      <c r="BP54" s="67"/>
      <c r="BQ54" s="67"/>
      <c r="BR54" s="67"/>
      <c r="BS54" s="67"/>
      <c r="BT54" s="67"/>
      <c r="BU54" s="67"/>
      <c r="BV54" s="13"/>
      <c r="BW54" s="45"/>
      <c r="BX54" s="33"/>
      <c r="BY54" s="46"/>
      <c r="BZ54" s="96"/>
      <c r="CA54" s="96"/>
      <c r="CB54" s="96"/>
      <c r="CC54" s="96"/>
      <c r="CD54" s="96"/>
      <c r="CE54" s="96"/>
      <c r="CF54" s="96"/>
    </row>
    <row r="55" spans="1:84" ht="15" customHeight="1" x14ac:dyDescent="0.25">
      <c r="A55" s="171" t="s">
        <v>47</v>
      </c>
      <c r="B55" s="171"/>
      <c r="C55" s="171"/>
      <c r="D55" s="171"/>
      <c r="E55" s="171"/>
      <c r="F55" s="171"/>
      <c r="G55" s="171"/>
      <c r="H55" s="171"/>
      <c r="I55" s="171"/>
      <c r="J55" s="13"/>
      <c r="K55" s="171" t="s">
        <v>47</v>
      </c>
      <c r="L55" s="171"/>
      <c r="M55" s="171"/>
      <c r="N55" s="171"/>
      <c r="O55" s="171"/>
      <c r="P55" s="171"/>
      <c r="Q55" s="171"/>
      <c r="R55" s="171"/>
      <c r="S55" s="171"/>
      <c r="T55" s="13"/>
      <c r="U55" s="171" t="s">
        <v>47</v>
      </c>
      <c r="V55" s="171"/>
      <c r="W55" s="171"/>
      <c r="X55" s="171"/>
      <c r="Y55" s="171"/>
      <c r="Z55" s="171"/>
      <c r="AA55" s="171"/>
      <c r="AB55" s="171"/>
      <c r="AC55" s="171"/>
      <c r="AD55" s="13"/>
      <c r="AE55" s="50"/>
      <c r="AF55" s="35"/>
      <c r="AG55" s="51"/>
      <c r="AH55" s="13"/>
      <c r="AI55" s="171" t="s">
        <v>47</v>
      </c>
      <c r="AJ55" s="171"/>
      <c r="AK55" s="171"/>
      <c r="AL55" s="171"/>
      <c r="AM55" s="171"/>
      <c r="AN55" s="171"/>
      <c r="AO55" s="171"/>
      <c r="AP55" s="171"/>
      <c r="AQ55" s="171"/>
      <c r="AR55" s="13"/>
      <c r="AS55" s="171" t="s">
        <v>47</v>
      </c>
      <c r="AT55" s="171"/>
      <c r="AU55" s="171"/>
      <c r="AV55" s="171"/>
      <c r="AW55" s="171"/>
      <c r="AX55" s="171"/>
      <c r="AY55" s="171"/>
      <c r="AZ55" s="171"/>
      <c r="BA55" s="171"/>
      <c r="BB55" s="13"/>
      <c r="BC55" s="171" t="s">
        <v>47</v>
      </c>
      <c r="BD55" s="171"/>
      <c r="BE55" s="171"/>
      <c r="BF55" s="171"/>
      <c r="BG55" s="171"/>
      <c r="BH55" s="171"/>
      <c r="BI55" s="171"/>
      <c r="BJ55" s="171"/>
      <c r="BK55" s="171"/>
      <c r="BL55" s="13"/>
      <c r="BM55" s="171" t="s">
        <v>47</v>
      </c>
      <c r="BN55" s="171"/>
      <c r="BO55" s="171"/>
      <c r="BP55" s="171"/>
      <c r="BQ55" s="171"/>
      <c r="BR55" s="171"/>
      <c r="BS55" s="171"/>
      <c r="BT55" s="171"/>
      <c r="BU55" s="171"/>
      <c r="BV55" s="13"/>
      <c r="BW55" s="50"/>
      <c r="BX55" s="35"/>
      <c r="BY55" s="51"/>
    </row>
    <row r="56" spans="1:84" ht="15" customHeight="1" x14ac:dyDescent="0.25">
      <c r="A56" s="169" t="str">
        <f>IF(COUNTIF(A59:I68,"BLANK"),"BLANK",IF(COUNTIF(A59:I68,"REJECT"),"REJECT",IF(COUNTIF(A59:I68,"CHECK"),"CHECK","EQ")))</f>
        <v>BLANK</v>
      </c>
      <c r="B56" s="169"/>
      <c r="C56" s="169" t="s">
        <v>64</v>
      </c>
      <c r="D56" s="169"/>
      <c r="E56" s="169"/>
      <c r="F56" s="169"/>
      <c r="G56" s="169"/>
      <c r="H56" s="169"/>
      <c r="I56" s="169"/>
      <c r="K56" s="169" t="str">
        <f>IF(COUNTIF(K59:S62,"BLANK"),"BLANK",IF(COUNTIF(K59:S62,"REJECT"),"REJECT",IF(COUNTIF(K59:S62,"CHECK"),"CHECK","EQ")))</f>
        <v>BLANK</v>
      </c>
      <c r="L56" s="169"/>
      <c r="M56" s="169" t="s">
        <v>73</v>
      </c>
      <c r="N56" s="169"/>
      <c r="O56" s="169"/>
      <c r="P56" s="169"/>
      <c r="Q56" s="169"/>
      <c r="R56" s="169"/>
      <c r="S56" s="169"/>
      <c r="U56" s="169" t="str">
        <f>IF(COUNTIF(U63:AC69,"BLANK"),"BLANK",IF(COUNTIF(U63:AC69,"REJECT"),"REJECT",IF(COUNTIF(U63:AC69,"CHECK"),"CHECK","EQ")))</f>
        <v>BLANK</v>
      </c>
      <c r="V56" s="169"/>
      <c r="W56" s="169" t="s">
        <v>78</v>
      </c>
      <c r="X56" s="169"/>
      <c r="Y56" s="169"/>
      <c r="Z56" s="169"/>
      <c r="AA56" s="169"/>
      <c r="AB56" s="169"/>
      <c r="AC56" s="169"/>
      <c r="AI56" s="169" t="str">
        <f>IF(COUNTIF(AI61:AQ62,"BLANK"),"BLANK",IF(COUNTIF(AI61:AQ62,"REJECT"),"REJECT",IF(COUNTIF(AI61:AQ62,"CHECK"),"CHECK","EQ")))</f>
        <v>BLANK</v>
      </c>
      <c r="AJ56" s="169"/>
      <c r="AK56" s="169" t="s">
        <v>82</v>
      </c>
      <c r="AL56" s="169"/>
      <c r="AM56" s="169"/>
      <c r="AN56" s="169"/>
      <c r="AO56" s="169"/>
      <c r="AP56" s="169"/>
      <c r="AQ56" s="169"/>
      <c r="AS56" s="169" t="str">
        <f>IF(COUNTIF(AS61:BA65,"BLANK"),"BLANK",IF(COUNTIF(AS61:BA65,"REJECT"),"REJECT",IF(COUNTIF(AS61:BA65,"CHECK"),"CHECK","EQ")))</f>
        <v>BLANK</v>
      </c>
      <c r="AT56" s="169"/>
      <c r="AU56" s="169" t="s">
        <v>94</v>
      </c>
      <c r="AV56" s="169"/>
      <c r="AW56" s="169"/>
      <c r="AX56" s="169"/>
      <c r="AY56" s="169"/>
      <c r="AZ56" s="169"/>
      <c r="BA56" s="169"/>
      <c r="BB56" s="89"/>
      <c r="BC56" s="169" t="str">
        <f>IF(COUNTIF(BC70:BK78,"BLANK"),"BLANK",IF(COUNTIF(BC70:BK78,"REJECT"),"REJECT",IF(COUNTIF(BC70:BK78,"CHECK"),"CHECK","EQ")))</f>
        <v>EQ</v>
      </c>
      <c r="BD56" s="169"/>
      <c r="BE56" s="169" t="s">
        <v>127</v>
      </c>
      <c r="BF56" s="169"/>
      <c r="BG56" s="169"/>
      <c r="BH56" s="169"/>
      <c r="BI56" s="169"/>
      <c r="BJ56" s="169"/>
      <c r="BK56" s="169"/>
      <c r="BL56" s="89"/>
      <c r="BM56" s="169" t="str">
        <f>IF(COUNTIF(BM76:BU193,"BLANK"),"BLANK",IF(COUNTIF(BM76:BU193,"REJECT"),"REJECT",IF(COUNTIF(BM76:BU193,"CHECK"),"CHECK","EQ")))</f>
        <v>EQ</v>
      </c>
      <c r="BN56" s="169"/>
      <c r="BO56" s="169" t="s">
        <v>119</v>
      </c>
      <c r="BP56" s="169"/>
      <c r="BQ56" s="169"/>
      <c r="BR56" s="169"/>
      <c r="BS56" s="169"/>
      <c r="BT56" s="169"/>
      <c r="BU56" s="169"/>
      <c r="BV56" s="89"/>
    </row>
    <row r="57" spans="1:84" ht="15" customHeight="1" x14ac:dyDescent="0.25">
      <c r="A57" s="169"/>
      <c r="B57" s="169"/>
      <c r="C57" s="169"/>
      <c r="D57" s="169"/>
      <c r="E57" s="169"/>
      <c r="F57" s="169"/>
      <c r="G57" s="169"/>
      <c r="H57" s="169"/>
      <c r="I57" s="169"/>
      <c r="K57" s="169"/>
      <c r="L57" s="169"/>
      <c r="M57" s="169"/>
      <c r="N57" s="169"/>
      <c r="O57" s="169"/>
      <c r="P57" s="169"/>
      <c r="Q57" s="169"/>
      <c r="R57" s="169"/>
      <c r="S57" s="169"/>
      <c r="U57" s="169"/>
      <c r="V57" s="169"/>
      <c r="W57" s="169"/>
      <c r="X57" s="169"/>
      <c r="Y57" s="169"/>
      <c r="Z57" s="169"/>
      <c r="AA57" s="169"/>
      <c r="AB57" s="169"/>
      <c r="AC57" s="169"/>
      <c r="AI57" s="169"/>
      <c r="AJ57" s="169"/>
      <c r="AK57" s="169"/>
      <c r="AL57" s="169"/>
      <c r="AM57" s="169"/>
      <c r="AN57" s="169"/>
      <c r="AO57" s="169"/>
      <c r="AP57" s="169"/>
      <c r="AQ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89"/>
      <c r="BC57" s="169"/>
      <c r="BD57" s="169"/>
      <c r="BE57" s="169"/>
      <c r="BF57" s="169"/>
      <c r="BG57" s="169"/>
      <c r="BH57" s="169"/>
      <c r="BI57" s="169"/>
      <c r="BJ57" s="169"/>
      <c r="BK57" s="169"/>
      <c r="BL57" s="89"/>
      <c r="BM57" s="169"/>
      <c r="BN57" s="169"/>
      <c r="BO57" s="169"/>
      <c r="BP57" s="169"/>
      <c r="BQ57" s="169"/>
      <c r="BR57" s="169"/>
      <c r="BS57" s="169"/>
      <c r="BT57" s="169"/>
      <c r="BU57" s="169"/>
      <c r="BV57" s="89"/>
      <c r="BZ57" s="96"/>
      <c r="CA57" s="96"/>
      <c r="CB57" s="96"/>
      <c r="CC57" s="96"/>
      <c r="CD57" s="96"/>
      <c r="CE57" s="96"/>
      <c r="CF57" s="96"/>
    </row>
    <row r="58" spans="1:84" ht="1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K58" s="69"/>
      <c r="L58" s="69"/>
      <c r="M58" s="69"/>
      <c r="N58" s="69"/>
      <c r="O58" s="69"/>
      <c r="P58" s="69"/>
      <c r="Q58" s="69"/>
      <c r="R58" s="69"/>
      <c r="S58" s="69"/>
      <c r="U58" s="69"/>
      <c r="V58" s="69"/>
      <c r="W58" s="69"/>
      <c r="X58" s="69"/>
      <c r="Y58" s="69"/>
      <c r="Z58" s="69"/>
      <c r="AA58" s="69"/>
      <c r="AB58" s="69"/>
      <c r="AC58" s="69"/>
      <c r="AD58" s="84"/>
      <c r="AI58" s="100"/>
      <c r="AJ58" s="100"/>
      <c r="AK58" s="100"/>
      <c r="AL58" s="100"/>
      <c r="AM58" s="100"/>
      <c r="AN58" s="100"/>
      <c r="AO58" s="100"/>
      <c r="AP58" s="100"/>
      <c r="AQ58" s="100"/>
      <c r="AS58" s="87"/>
      <c r="AT58" s="87"/>
      <c r="AU58" s="87"/>
      <c r="AV58" s="87"/>
      <c r="AW58" s="87"/>
      <c r="AX58" s="87"/>
      <c r="AY58" s="87"/>
      <c r="AZ58" s="87"/>
      <c r="BA58" s="87"/>
      <c r="BB58" s="84"/>
      <c r="BC58" s="140"/>
      <c r="BD58" s="140"/>
      <c r="BE58" s="140"/>
      <c r="BF58" s="140"/>
      <c r="BG58" s="140"/>
      <c r="BH58" s="140"/>
      <c r="BI58" s="140"/>
      <c r="BJ58" s="140"/>
      <c r="BK58" s="140"/>
      <c r="BL58" s="84"/>
      <c r="BM58" s="87"/>
      <c r="BN58" s="87"/>
      <c r="BO58" s="87"/>
      <c r="BP58" s="87"/>
      <c r="BQ58" s="87"/>
      <c r="BR58" s="87"/>
      <c r="BS58" s="87"/>
      <c r="BT58" s="87"/>
      <c r="BU58" s="87"/>
      <c r="BV58" s="84"/>
      <c r="BZ58" s="96"/>
      <c r="CA58" s="96"/>
      <c r="CB58" s="96"/>
      <c r="CC58" s="96"/>
      <c r="CD58" s="96"/>
      <c r="CE58" s="96"/>
      <c r="CF58" s="96"/>
    </row>
    <row r="59" spans="1:84" ht="15" customHeight="1" thickBot="1" x14ac:dyDescent="0.3">
      <c r="A59" s="168" t="str">
        <f>IF(COUNTIF(I60:I68,"BLANK"),"BLANK",IF(COUNTIF(I60:I68,"REJECT"),"REJECT",IF(COUNTIF(I60:I68,"CHECK"),"CHECK","EQ")))</f>
        <v>BLANK</v>
      </c>
      <c r="B59" s="168"/>
      <c r="C59" s="168"/>
      <c r="D59" s="168"/>
      <c r="E59" s="168"/>
      <c r="F59" s="168"/>
      <c r="G59" s="168"/>
      <c r="H59" s="168"/>
      <c r="I59" s="168"/>
      <c r="K59" s="168" t="str">
        <f>IF(COUNTIF(S60:S62,"BLANK"),"BLANK",IF(COUNTIF(S60:S62,"REJECT"),"REJECT",IF(COUNTIF(S60:S62,"CHECK"),"CHECK","EQ")))</f>
        <v>BLANK</v>
      </c>
      <c r="L59" s="168"/>
      <c r="M59" s="168"/>
      <c r="N59" s="168"/>
      <c r="O59" s="168"/>
      <c r="P59" s="168"/>
      <c r="Q59" s="168"/>
      <c r="R59" s="168"/>
      <c r="S59" s="168"/>
      <c r="U59" s="71" t="s">
        <v>89</v>
      </c>
      <c r="V59" s="69"/>
      <c r="W59" s="69"/>
      <c r="X59" s="69"/>
      <c r="Y59" s="69"/>
      <c r="Z59" s="69"/>
      <c r="AA59" s="69"/>
      <c r="AB59" s="69"/>
      <c r="AC59" s="69"/>
      <c r="AD59" s="84"/>
      <c r="AI59" s="136" t="s">
        <v>89</v>
      </c>
      <c r="AJ59" s="84"/>
      <c r="AK59" s="84"/>
      <c r="AL59" s="84"/>
      <c r="AM59" s="84"/>
      <c r="AN59" s="84"/>
      <c r="AO59" s="84"/>
      <c r="AP59" s="84"/>
      <c r="AQ59" s="84"/>
      <c r="AR59" s="20"/>
      <c r="AS59" s="113" t="s">
        <v>93</v>
      </c>
      <c r="AT59" s="98"/>
      <c r="AU59" s="98"/>
      <c r="AV59" s="98"/>
      <c r="AW59" s="98"/>
      <c r="AX59" s="98"/>
      <c r="AY59" s="98"/>
      <c r="AZ59" s="98"/>
      <c r="BA59" s="98"/>
      <c r="BB59" s="84"/>
      <c r="BC59" s="113" t="s">
        <v>102</v>
      </c>
      <c r="BD59" s="140"/>
      <c r="BE59" s="140"/>
      <c r="BF59" s="140"/>
      <c r="BG59" s="140"/>
      <c r="BH59" s="140"/>
      <c r="BI59" s="140"/>
      <c r="BJ59" s="140"/>
      <c r="BK59" s="140"/>
      <c r="BL59" s="84"/>
      <c r="BM59" s="163" t="s">
        <v>68</v>
      </c>
      <c r="BO59" s="98"/>
      <c r="BP59" s="98"/>
      <c r="BQ59" s="98"/>
      <c r="BR59" s="98"/>
      <c r="BS59" s="98"/>
      <c r="BT59" s="98"/>
      <c r="BU59" s="98"/>
      <c r="BV59" s="84"/>
    </row>
    <row r="60" spans="1:84" ht="15" customHeight="1" thickBot="1" x14ac:dyDescent="0.3">
      <c r="A60" s="114"/>
      <c r="B60" s="177" t="s">
        <v>63</v>
      </c>
      <c r="C60" s="177"/>
      <c r="D60" s="178"/>
      <c r="E60" s="174"/>
      <c r="F60" s="175"/>
      <c r="G60" s="175"/>
      <c r="H60" s="176"/>
      <c r="I60" s="114" t="str">
        <f>IF(E60="","BLANK","EQ")</f>
        <v>BLANK</v>
      </c>
      <c r="K60" s="115"/>
      <c r="L60" s="121"/>
      <c r="M60" s="121"/>
      <c r="N60" s="121"/>
      <c r="O60" s="121"/>
      <c r="P60" s="117" t="s">
        <v>75</v>
      </c>
      <c r="Q60" s="165"/>
      <c r="R60" s="120" t="str">
        <f>IF($C$25="mm","mm","in")</f>
        <v>mm</v>
      </c>
      <c r="S60" s="114" t="str">
        <f>IF($E$60="Standard","N/A",IF(Q60="","BLANK","EQ"))</f>
        <v>BLANK</v>
      </c>
      <c r="U60" s="136" t="s">
        <v>80</v>
      </c>
      <c r="V60" s="140"/>
      <c r="W60" s="140"/>
      <c r="X60" s="140"/>
      <c r="Y60" s="140"/>
      <c r="Z60" s="140"/>
      <c r="AA60" s="140"/>
      <c r="AB60" s="140"/>
      <c r="AC60" s="140"/>
      <c r="AD60" s="84"/>
      <c r="AE60" s="45"/>
      <c r="AF60" s="33"/>
      <c r="AG60" s="46"/>
      <c r="AI60" s="84"/>
      <c r="AJ60" s="85"/>
      <c r="AK60" s="85"/>
      <c r="AL60" s="85"/>
      <c r="AM60" s="85"/>
      <c r="AN60" s="85"/>
      <c r="AO60" s="85"/>
      <c r="AP60" s="85"/>
      <c r="AQ60" s="85"/>
      <c r="AR60" s="85"/>
      <c r="AS60" s="98"/>
      <c r="AT60" s="98"/>
      <c r="AU60" s="98"/>
      <c r="AV60" s="98"/>
      <c r="AW60" s="98"/>
      <c r="AX60" s="98"/>
      <c r="AY60" s="98"/>
      <c r="AZ60" s="98"/>
      <c r="BA60" s="98"/>
      <c r="BB60" s="84"/>
      <c r="BC60" s="113"/>
      <c r="BD60" s="140"/>
      <c r="BE60" s="140"/>
      <c r="BF60" s="140"/>
      <c r="BG60" s="140"/>
      <c r="BH60" s="140"/>
      <c r="BI60" s="140"/>
      <c r="BJ60" s="140"/>
      <c r="BK60" s="140"/>
      <c r="BL60" s="84"/>
      <c r="BM60" s="138" t="s">
        <v>115</v>
      </c>
      <c r="BN60" s="97"/>
      <c r="BO60" s="97"/>
      <c r="BP60" s="97"/>
      <c r="BQ60" s="97"/>
      <c r="BR60" s="97"/>
      <c r="BS60" s="97"/>
      <c r="BT60" s="97"/>
      <c r="BU60" s="97"/>
      <c r="BV60" s="84"/>
      <c r="BW60" s="45"/>
      <c r="BX60" s="33"/>
      <c r="BY60" s="46"/>
    </row>
    <row r="61" spans="1:84" ht="15" customHeight="1" thickBot="1" x14ac:dyDescent="0.3">
      <c r="B61" s="177" t="s">
        <v>61</v>
      </c>
      <c r="C61" s="177"/>
      <c r="D61" s="179"/>
      <c r="E61" s="180"/>
      <c r="F61" s="181"/>
      <c r="G61" s="181"/>
      <c r="H61" s="182"/>
      <c r="I61" s="75" t="str">
        <f>IF(E61="","BLANK","EQ")</f>
        <v>BLANK</v>
      </c>
      <c r="K61" s="115"/>
      <c r="L61" s="117"/>
      <c r="M61" s="117"/>
      <c r="N61" s="117"/>
      <c r="O61" s="117"/>
      <c r="P61" s="117" t="s">
        <v>126</v>
      </c>
      <c r="Q61" s="165"/>
      <c r="R61" s="120" t="str">
        <f>IF($C$25="mm","mm","in")</f>
        <v>mm</v>
      </c>
      <c r="S61" s="114" t="str">
        <f>IF($E$60="Standard","N/A",IF(Q61="","BLANK","EQ"))</f>
        <v>BLANK</v>
      </c>
      <c r="U61" s="113" t="s">
        <v>88</v>
      </c>
      <c r="V61" s="140"/>
      <c r="W61" s="140"/>
      <c r="X61" s="140"/>
      <c r="Y61" s="140"/>
      <c r="Z61" s="140"/>
      <c r="AA61" s="140"/>
      <c r="AB61" s="140"/>
      <c r="AC61" s="140"/>
      <c r="AD61" s="84"/>
      <c r="AI61" s="168" t="str">
        <f>IF(COUNTIF(AQ62,"BLANK"),"BLANK",IF(COUNTIF(AQ62,"REJECT"),"REJECT",IF(COUNTIF(AQ62,"CHECK"),"CHECK","EQ")))</f>
        <v>BLANK</v>
      </c>
      <c r="AJ61" s="168"/>
      <c r="AK61" s="168"/>
      <c r="AL61" s="168"/>
      <c r="AM61" s="168"/>
      <c r="AN61" s="168"/>
      <c r="AO61" s="168"/>
      <c r="AP61" s="168"/>
      <c r="AQ61" s="168"/>
      <c r="AR61" s="85"/>
      <c r="AS61" s="168" t="str">
        <f>IF(COUNTIF(BA62:BA65,"BLANK"),"BLANK",IF(COUNTIF(BA62:BA65,"REJECT"),"REJECT",IF(COUNTIF(BA62:BA65,"CHECK"),"CHECK","EQ")))</f>
        <v>BLANK</v>
      </c>
      <c r="AT61" s="168"/>
      <c r="AU61" s="168"/>
      <c r="AV61" s="168"/>
      <c r="AW61" s="168"/>
      <c r="AX61" s="168"/>
      <c r="AY61" s="168"/>
      <c r="AZ61" s="168"/>
      <c r="BA61" s="168"/>
      <c r="BB61" s="84"/>
      <c r="BC61" s="136" t="s">
        <v>111</v>
      </c>
      <c r="BD61" s="140"/>
      <c r="BE61" s="140"/>
      <c r="BF61" s="140"/>
      <c r="BG61" s="140"/>
      <c r="BH61" s="140"/>
      <c r="BI61" s="140"/>
      <c r="BJ61" s="140"/>
      <c r="BK61" s="140"/>
      <c r="BL61" s="84"/>
      <c r="BM61" s="97" t="s">
        <v>116</v>
      </c>
      <c r="BN61" s="97"/>
      <c r="BO61" s="97"/>
      <c r="BP61" s="97"/>
      <c r="BQ61" s="97"/>
      <c r="BR61" s="97"/>
      <c r="BS61" s="97"/>
      <c r="BT61" s="97"/>
      <c r="BU61" s="97"/>
      <c r="BV61" s="84"/>
      <c r="BZ61" s="96"/>
      <c r="CA61" s="96"/>
      <c r="CB61" s="96"/>
      <c r="CC61" s="96"/>
      <c r="CD61" s="96"/>
      <c r="CE61" s="96"/>
      <c r="CF61" s="96"/>
    </row>
    <row r="62" spans="1:84" ht="15" customHeight="1" thickBot="1" x14ac:dyDescent="0.3">
      <c r="B62" s="177" t="s">
        <v>62</v>
      </c>
      <c r="C62" s="177"/>
      <c r="D62" s="179"/>
      <c r="E62" s="185"/>
      <c r="F62" s="186"/>
      <c r="G62" s="186"/>
      <c r="H62" s="187"/>
      <c r="I62" s="114" t="str">
        <f>IF(E62="","BLANK","EQ")</f>
        <v>BLANK</v>
      </c>
      <c r="K62" s="115" t="s">
        <v>77</v>
      </c>
      <c r="L62" s="117"/>
      <c r="M62" s="117"/>
      <c r="N62" s="117"/>
      <c r="O62" s="117"/>
      <c r="P62" s="117" t="s">
        <v>76</v>
      </c>
      <c r="Q62" s="165"/>
      <c r="R62" s="120" t="str">
        <f>IF($C$25="mm","mm","in")</f>
        <v>mm</v>
      </c>
      <c r="S62" s="114" t="str">
        <f>IF($E$60="Standard","N/A",IF(Q62="","BLANK",IF(OR(AND($C$25="mm",Q62&gt;25.4),AND($C$25="Inch",Q62&gt;1)),"REJECT","EQ")))</f>
        <v>BLANK</v>
      </c>
      <c r="U62" s="189"/>
      <c r="V62" s="189"/>
      <c r="W62" s="189"/>
      <c r="X62" s="189"/>
      <c r="Y62" s="189"/>
      <c r="Z62" s="189"/>
      <c r="AA62" s="189"/>
      <c r="AB62" s="189"/>
      <c r="AC62" s="189"/>
      <c r="AD62" s="84"/>
      <c r="AE62" s="52"/>
      <c r="AF62" s="36"/>
      <c r="AG62" s="53"/>
      <c r="AI62" s="129" t="s">
        <v>91</v>
      </c>
      <c r="AJ62" s="130"/>
      <c r="AK62" s="130"/>
      <c r="AL62" s="130"/>
      <c r="AM62" s="130"/>
      <c r="AN62" s="130" t="s">
        <v>90</v>
      </c>
      <c r="AO62" s="106"/>
      <c r="AP62" s="96" t="s">
        <v>44</v>
      </c>
      <c r="AQ62" s="128" t="str">
        <f>IF($E$60="Standard","N/A",IF(AO62="","BLANK",IF(AO62&lt;7350,"REJECT","EQ")))</f>
        <v>BLANK</v>
      </c>
      <c r="AR62" s="12"/>
      <c r="AS62" s="128"/>
      <c r="AT62" s="177" t="s">
        <v>95</v>
      </c>
      <c r="AU62" s="177"/>
      <c r="AV62" s="178"/>
      <c r="AW62" s="241"/>
      <c r="AX62" s="242"/>
      <c r="AY62" s="242"/>
      <c r="AZ62" s="243"/>
      <c r="BA62" s="128" t="str">
        <f>IF(AW62="","BLANK",IF(NOT(AW62="Front Wing Calculation Required"),"N/A","EQ"))</f>
        <v>BLANK</v>
      </c>
      <c r="BB62" s="84"/>
      <c r="BC62" s="140"/>
      <c r="BD62" s="140"/>
      <c r="BE62" s="140"/>
      <c r="BF62" s="140"/>
      <c r="BG62" s="140"/>
      <c r="BH62" s="140"/>
      <c r="BI62" s="140"/>
      <c r="BJ62" s="140"/>
      <c r="BK62" s="140"/>
      <c r="BL62" s="84"/>
      <c r="BM62" s="97" t="s">
        <v>117</v>
      </c>
      <c r="BN62" s="97"/>
      <c r="BO62" s="97"/>
      <c r="BP62" s="97"/>
      <c r="BQ62" s="97"/>
      <c r="BR62" s="97"/>
      <c r="BS62" s="97"/>
      <c r="BT62" s="97"/>
      <c r="BU62" s="97"/>
      <c r="BV62" s="84"/>
      <c r="BW62" s="52"/>
      <c r="BX62" s="36"/>
      <c r="BY62" s="53"/>
      <c r="BZ62" s="96"/>
      <c r="CA62" s="96"/>
      <c r="CB62" s="96"/>
      <c r="CC62" s="96"/>
      <c r="CD62" s="96"/>
      <c r="CE62" s="96"/>
      <c r="CF62" s="96"/>
    </row>
    <row r="63" spans="1:84" ht="15" customHeight="1" x14ac:dyDescent="0.25">
      <c r="A63" s="177" t="s">
        <v>96</v>
      </c>
      <c r="B63" s="177"/>
      <c r="C63" s="177"/>
      <c r="D63" s="177"/>
      <c r="E63" s="177"/>
      <c r="F63" s="179"/>
      <c r="G63" s="165"/>
      <c r="H63" s="120" t="str">
        <f>IF($C$25="mm","mm","in")</f>
        <v>mm</v>
      </c>
      <c r="I63" s="114" t="str">
        <f>IF(G63="","BLANK",IF(OR(AND($C$25="mm",G63&lt;200),AND($C$25="Inch",G63&lt;7.874)),"REJECT","EQ"))</f>
        <v>BLANK</v>
      </c>
      <c r="K63" s="115"/>
      <c r="L63" s="117"/>
      <c r="M63" s="117"/>
      <c r="N63" s="117"/>
      <c r="O63" s="117"/>
      <c r="P63" s="114"/>
      <c r="Q63" s="114"/>
      <c r="R63" s="120"/>
      <c r="S63" s="114"/>
      <c r="U63" s="168" t="str">
        <f>IF(COUNTIF(AC64:AC69,"BLANK"),"BLANK",IF(COUNTIF(AC64:AC69,"REJECT"),"REJECT",IF(COUNTIF(AC64:AC69,"CHECK"),"CHECK","EQ")))</f>
        <v>BLANK</v>
      </c>
      <c r="V63" s="168"/>
      <c r="W63" s="168"/>
      <c r="X63" s="168"/>
      <c r="Y63" s="168"/>
      <c r="Z63" s="168"/>
      <c r="AA63" s="168"/>
      <c r="AB63" s="168"/>
      <c r="AC63" s="168"/>
      <c r="AD63" s="84"/>
      <c r="AE63" s="52"/>
      <c r="AF63" s="36"/>
      <c r="AG63" s="53"/>
      <c r="AI63" s="113"/>
      <c r="AJ63" s="130"/>
      <c r="AK63" s="130"/>
      <c r="AL63" s="128"/>
      <c r="AM63" s="128"/>
      <c r="AN63" s="130"/>
      <c r="AO63" s="128"/>
      <c r="AP63" s="136"/>
      <c r="AQ63" s="128"/>
      <c r="AR63" s="12"/>
      <c r="AS63" s="136"/>
      <c r="AT63" s="130"/>
      <c r="AU63" s="130"/>
      <c r="AV63" s="130"/>
      <c r="AW63" s="130"/>
      <c r="AX63" s="130" t="str">
        <f>IF(OR(AW62="No Front Wing",AW62="Front Wing Physically Tested"),"","Wing detachment force:")</f>
        <v>Wing detachment force:</v>
      </c>
      <c r="AY63" s="21"/>
      <c r="AZ63" s="136" t="str">
        <f>IF($C$25="mm","N","lbs")</f>
        <v>N</v>
      </c>
      <c r="BA63" s="128" t="str">
        <f>IF(NOT(AW62="Front Wing Calculation Required"),"N/A",IF(AY63="","BLANK","EQ"))</f>
        <v>N/A</v>
      </c>
      <c r="BB63" s="84"/>
      <c r="BC63" s="136" t="s">
        <v>100</v>
      </c>
      <c r="BD63" s="98"/>
      <c r="BE63" s="98"/>
      <c r="BF63" s="98"/>
      <c r="BG63" s="98"/>
      <c r="BH63" s="98"/>
      <c r="BI63" s="98"/>
      <c r="BJ63" s="98"/>
      <c r="BK63" s="98"/>
      <c r="BL63" s="84"/>
      <c r="BM63" s="97"/>
      <c r="BN63" s="97"/>
      <c r="BO63" s="97"/>
      <c r="BP63" s="97"/>
      <c r="BQ63" s="97"/>
      <c r="BR63" s="97"/>
      <c r="BS63" s="97"/>
      <c r="BT63" s="97"/>
      <c r="BU63" s="97"/>
      <c r="BV63" s="84"/>
      <c r="BW63" s="52"/>
      <c r="BX63" s="36"/>
      <c r="BY63" s="53"/>
    </row>
    <row r="64" spans="1:84" ht="15" customHeight="1" x14ac:dyDescent="0.25">
      <c r="A64" s="177" t="s">
        <v>97</v>
      </c>
      <c r="B64" s="177"/>
      <c r="C64" s="177"/>
      <c r="D64" s="177"/>
      <c r="E64" s="177"/>
      <c r="F64" s="179"/>
      <c r="G64" s="165"/>
      <c r="H64" s="120" t="str">
        <f>IF($C$25="mm","mm","in")</f>
        <v>mm</v>
      </c>
      <c r="I64" s="128" t="str">
        <f>IF(G64="","BLANK",IF(OR(AND($C$25="mm",G64&lt;100),AND($C$25="Inch",G64&lt;3.937)),"REJECT","EQ"))</f>
        <v>BLANK</v>
      </c>
      <c r="K64" s="120"/>
      <c r="L64" s="117"/>
      <c r="M64" s="117"/>
      <c r="N64" s="117"/>
      <c r="O64" s="117"/>
      <c r="P64" s="114"/>
      <c r="Q64" s="114"/>
      <c r="R64" s="120"/>
      <c r="S64" s="114"/>
      <c r="U64" s="192" t="s">
        <v>84</v>
      </c>
      <c r="V64" s="193"/>
      <c r="W64" s="191" t="s">
        <v>85</v>
      </c>
      <c r="X64" s="191"/>
      <c r="Y64" s="191"/>
      <c r="Z64" s="191"/>
      <c r="AA64" s="191"/>
      <c r="AB64" s="191"/>
      <c r="AC64" s="144" t="str">
        <f>IF($E$60="Standard","N/A",IF(OR(LEFT(W64,8)="Example:",W64=""),"BLANK","EQ"))</f>
        <v>BLANK</v>
      </c>
      <c r="AD64" s="84"/>
      <c r="AE64" s="54"/>
      <c r="AF64" s="37"/>
      <c r="AG64" s="55"/>
      <c r="AI64" s="113"/>
      <c r="AJ64" s="130"/>
      <c r="AK64" s="130"/>
      <c r="AL64" s="128"/>
      <c r="AM64" s="128"/>
      <c r="AN64" s="130"/>
      <c r="AO64" s="128"/>
      <c r="AP64" s="136"/>
      <c r="AQ64" s="128"/>
      <c r="AR64" s="12"/>
      <c r="AS64" s="129"/>
      <c r="AT64" s="130"/>
      <c r="AU64" s="130"/>
      <c r="AV64" s="130"/>
      <c r="AW64" s="130"/>
      <c r="AX64" s="130" t="s">
        <v>124</v>
      </c>
      <c r="AY64" s="128">
        <f>IF($E$60="Standard",IF($C$25="mm",95000,95000*2.20462/9.81),AA66)</f>
        <v>0</v>
      </c>
      <c r="AZ64" s="136" t="str">
        <f>IF($C$25="mm","N","lbs")</f>
        <v>N</v>
      </c>
      <c r="BA64" s="128" t="s">
        <v>125</v>
      </c>
      <c r="BB64" s="84"/>
      <c r="BC64" s="136" t="s">
        <v>101</v>
      </c>
      <c r="BD64" s="98"/>
      <c r="BE64" s="98"/>
      <c r="BF64" s="98"/>
      <c r="BG64" s="98"/>
      <c r="BH64" s="98"/>
      <c r="BI64" s="98"/>
      <c r="BJ64" s="98"/>
      <c r="BK64" s="98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54"/>
      <c r="BX64" s="37"/>
      <c r="BY64" s="55"/>
    </row>
    <row r="65" spans="1:77" ht="15" customHeight="1" x14ac:dyDescent="0.25">
      <c r="A65" s="136"/>
      <c r="B65" s="177" t="s">
        <v>83</v>
      </c>
      <c r="C65" s="177"/>
      <c r="D65" s="179"/>
      <c r="E65" s="172"/>
      <c r="F65" s="172"/>
      <c r="G65" s="173"/>
      <c r="H65" s="173"/>
      <c r="I65" s="128" t="str">
        <f>IF(E65="","BLANK","EQ")</f>
        <v>BLANK</v>
      </c>
      <c r="K65" s="115"/>
      <c r="L65" s="117"/>
      <c r="M65" s="117"/>
      <c r="N65" s="117"/>
      <c r="O65" s="117"/>
      <c r="P65" s="114"/>
      <c r="Q65" s="114"/>
      <c r="R65" s="120"/>
      <c r="S65" s="114"/>
      <c r="T65" s="12"/>
      <c r="U65" s="129"/>
      <c r="V65" s="130" t="s">
        <v>86</v>
      </c>
      <c r="W65" s="185"/>
      <c r="X65" s="186"/>
      <c r="Y65" s="186"/>
      <c r="Z65" s="186"/>
      <c r="AA65" s="186"/>
      <c r="AB65" s="187"/>
      <c r="AC65" s="128" t="str">
        <f>IF($E$60="Standard","N/A",IF(W65="","BLANK","EQ"))</f>
        <v>BLANK</v>
      </c>
      <c r="AD65" s="84"/>
      <c r="AE65" s="41"/>
      <c r="AF65" s="30"/>
      <c r="AG65" s="42"/>
      <c r="AI65" s="113"/>
      <c r="AJ65" s="130"/>
      <c r="AK65" s="130"/>
      <c r="AL65" s="128"/>
      <c r="AM65" s="128"/>
      <c r="AN65" s="130"/>
      <c r="AO65" s="128"/>
      <c r="AP65" s="136"/>
      <c r="AQ65" s="128"/>
      <c r="AR65" s="12"/>
      <c r="AS65" s="129"/>
      <c r="AT65" s="130"/>
      <c r="AU65" s="130"/>
      <c r="AV65" s="130"/>
      <c r="AW65" s="130"/>
      <c r="AX65" s="130" t="str">
        <f>IF($C$25="mm","Peak deceleration force &lt;= 120000N","Peak deceleration force &lt;= 26968lbs")</f>
        <v>Peak deceleration force &lt;= 120000N</v>
      </c>
      <c r="AY65" s="128">
        <f>AY63+AY64</f>
        <v>0</v>
      </c>
      <c r="AZ65" s="136" t="str">
        <f>IF($C$25="mm","N","lbs")</f>
        <v>N</v>
      </c>
      <c r="BA65" s="128" t="str">
        <f>IF(OR(AND($C$25="mm",AY65&gt;120000),AND($C$25="Inch",AY65&gt;120000*2.20462/9.81)),"REJECT","EQ")</f>
        <v>EQ</v>
      </c>
      <c r="BB65" s="84"/>
      <c r="BC65" s="136"/>
      <c r="BD65" s="128"/>
      <c r="BE65" s="128"/>
      <c r="BF65" s="128"/>
      <c r="BG65" s="128"/>
      <c r="BH65" s="128"/>
      <c r="BI65" s="128"/>
      <c r="BJ65" s="128"/>
      <c r="BK65" s="128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41"/>
      <c r="BX65" s="14"/>
      <c r="BY65" s="162"/>
    </row>
    <row r="66" spans="1:77" ht="15" customHeight="1" thickBot="1" x14ac:dyDescent="0.3">
      <c r="B66" s="177" t="s">
        <v>129</v>
      </c>
      <c r="C66" s="177"/>
      <c r="D66" s="179"/>
      <c r="E66" s="172"/>
      <c r="F66" s="172"/>
      <c r="G66" s="173"/>
      <c r="H66" s="173"/>
      <c r="I66" s="114" t="str">
        <f>IF(E66="","BLANK","EQ")</f>
        <v>BLANK</v>
      </c>
      <c r="K66" s="115"/>
      <c r="L66" s="117"/>
      <c r="M66" s="117"/>
      <c r="N66" s="117"/>
      <c r="O66" s="117"/>
      <c r="P66" s="114"/>
      <c r="Q66" s="114"/>
      <c r="R66" s="120"/>
      <c r="S66" s="114"/>
      <c r="T66" s="12"/>
      <c r="U66" s="129" t="s">
        <v>92</v>
      </c>
      <c r="V66" s="130"/>
      <c r="W66" s="128"/>
      <c r="X66" s="128"/>
      <c r="Y66" s="128"/>
      <c r="Z66" s="130" t="s">
        <v>98</v>
      </c>
      <c r="AA66" s="106"/>
      <c r="AB66" s="136" t="str">
        <f>IF($C$25="mm","N","lbs")</f>
        <v>N</v>
      </c>
      <c r="AC66" s="128" t="str">
        <f>IF($E$60="Standard","N/A",IF(AA66="","BLANK","EQ"))</f>
        <v>BLANK</v>
      </c>
      <c r="AD66" s="84"/>
      <c r="AE66" s="41"/>
      <c r="AF66" s="30"/>
      <c r="AG66" s="42"/>
      <c r="AI66" s="113"/>
      <c r="AJ66" s="130"/>
      <c r="AK66" s="130"/>
      <c r="AL66" s="128"/>
      <c r="AM66" s="128"/>
      <c r="AN66" s="130"/>
      <c r="AO66" s="128"/>
      <c r="AP66" s="136"/>
      <c r="AQ66" s="128"/>
      <c r="AR66" s="12"/>
      <c r="AS66" s="129"/>
      <c r="AT66" s="129"/>
      <c r="AU66" s="129"/>
      <c r="AV66" s="129"/>
      <c r="AW66" s="129"/>
      <c r="AX66" s="166" t="s">
        <v>123</v>
      </c>
      <c r="AY66" s="164">
        <f>IF($C$25="mm",AY65/(9.81*300),AY65*(9.81/2.2046)/(9.81*300))</f>
        <v>0</v>
      </c>
      <c r="AZ66" s="167" t="s">
        <v>87</v>
      </c>
      <c r="BA66" s="128" t="str">
        <f>IF($E$60="Standard",IF(AY66&gt;120000/(9.81*300),"REJECT","EQ"),IF(AY66&lt;AA67,"REJECT","EQ"))</f>
        <v>EQ</v>
      </c>
      <c r="BB66" s="84"/>
      <c r="BC66" s="113" t="s">
        <v>108</v>
      </c>
      <c r="BD66" s="128"/>
      <c r="BE66" s="128"/>
      <c r="BF66" s="128"/>
      <c r="BG66" s="128"/>
      <c r="BH66" s="128"/>
      <c r="BI66" s="128"/>
      <c r="BJ66" s="128"/>
      <c r="BK66" s="128"/>
      <c r="BL66" s="84"/>
      <c r="BM66" s="97"/>
      <c r="BN66" s="97"/>
      <c r="BO66" s="97"/>
      <c r="BP66" s="97"/>
      <c r="BQ66" s="97"/>
      <c r="BR66" s="97"/>
      <c r="BS66" s="97"/>
      <c r="BT66" s="97"/>
      <c r="BU66" s="97"/>
      <c r="BV66" s="84"/>
      <c r="BW66" s="41"/>
      <c r="BX66" s="14"/>
      <c r="BY66" s="162"/>
    </row>
    <row r="67" spans="1:77" ht="15" customHeight="1" thickBot="1" x14ac:dyDescent="0.3">
      <c r="A67" s="115" t="s">
        <v>74</v>
      </c>
      <c r="B67" s="177" t="s">
        <v>130</v>
      </c>
      <c r="C67" s="177"/>
      <c r="D67" s="177"/>
      <c r="E67" s="177"/>
      <c r="F67" s="177"/>
      <c r="G67" s="174"/>
      <c r="H67" s="176"/>
      <c r="I67" s="114" t="str">
        <f>IF(G67="","BLANK",IF(AND(E60="Standard",G67="No"),"REJECT","EQ"))</f>
        <v>BLANK</v>
      </c>
      <c r="K67" s="115"/>
      <c r="L67" s="117"/>
      <c r="M67" s="117"/>
      <c r="N67" s="117"/>
      <c r="O67" s="117"/>
      <c r="P67" s="114"/>
      <c r="Q67" s="114"/>
      <c r="R67" s="120"/>
      <c r="S67" s="114"/>
      <c r="U67" s="129"/>
      <c r="V67" s="130"/>
      <c r="W67" s="130"/>
      <c r="X67" s="130"/>
      <c r="Y67" s="130"/>
      <c r="Z67" s="130" t="s">
        <v>121</v>
      </c>
      <c r="AA67" s="106"/>
      <c r="AB67" s="96" t="s">
        <v>87</v>
      </c>
      <c r="AC67" s="128" t="str">
        <f>IF($E$60="Standard","N/A",IF(AA67="","BLANK",IF(AA67&gt;40,"REJECT","EQ")))</f>
        <v>BLANK</v>
      </c>
      <c r="AD67" s="84"/>
      <c r="AE67" s="41"/>
      <c r="AF67" s="30"/>
      <c r="AG67" s="42"/>
      <c r="AI67" s="113"/>
      <c r="AJ67" s="130"/>
      <c r="AK67" s="130"/>
      <c r="AL67" s="128"/>
      <c r="AM67" s="128"/>
      <c r="AN67" s="130"/>
      <c r="AO67" s="128"/>
      <c r="AP67" s="136"/>
      <c r="AQ67" s="128"/>
      <c r="AR67" s="20"/>
      <c r="AS67" s="129"/>
      <c r="AT67" s="129"/>
      <c r="AU67" s="129"/>
      <c r="AV67" s="129"/>
      <c r="AW67" s="129"/>
      <c r="AX67" s="166" t="s">
        <v>120</v>
      </c>
      <c r="AY67" s="164">
        <f>IF($E$60="Custom",IF(OR(AA68="",Q60=""),"",AA68*IF($C$25="mm",1,9.81/2.20462)*Q60*IF($C$25="mm",1/10^3,0.0254)),7350)</f>
        <v>7350</v>
      </c>
      <c r="AZ67" s="167" t="s">
        <v>44</v>
      </c>
      <c r="BA67" s="128" t="str">
        <f>IF(AY67&lt;7350,"REJECT","EQ")</f>
        <v>EQ</v>
      </c>
      <c r="BB67" s="84"/>
      <c r="BC67" s="136" t="s">
        <v>109</v>
      </c>
      <c r="BD67" s="128"/>
      <c r="BE67" s="128"/>
      <c r="BF67" s="128"/>
      <c r="BG67" s="128"/>
      <c r="BH67" s="128"/>
      <c r="BI67" s="128"/>
      <c r="BJ67" s="128"/>
      <c r="BK67" s="128"/>
      <c r="BL67" s="84"/>
      <c r="BM67" s="84"/>
      <c r="BN67" s="87"/>
      <c r="BO67" s="87"/>
      <c r="BP67" s="87"/>
      <c r="BQ67" s="87"/>
      <c r="BR67" s="87"/>
      <c r="BS67" s="87"/>
      <c r="BT67" s="87"/>
      <c r="BU67" s="87"/>
      <c r="BV67" s="84"/>
      <c r="BW67" s="41"/>
      <c r="BX67" s="14"/>
      <c r="BY67" s="162"/>
    </row>
    <row r="68" spans="1:77" ht="15" customHeight="1" thickBot="1" x14ac:dyDescent="0.3">
      <c r="A68" s="183" t="s">
        <v>131</v>
      </c>
      <c r="B68" s="183"/>
      <c r="C68" s="183"/>
      <c r="D68" s="184"/>
      <c r="E68" s="174"/>
      <c r="F68" s="175"/>
      <c r="G68" s="175"/>
      <c r="H68" s="176"/>
      <c r="I68" s="114" t="str">
        <f>IF(E68="","BLANK","EQ")</f>
        <v>BLANK</v>
      </c>
      <c r="K68" s="117"/>
      <c r="L68" s="117"/>
      <c r="M68" s="117"/>
      <c r="N68" s="117"/>
      <c r="O68" s="117"/>
      <c r="P68" s="125"/>
      <c r="Q68" s="125"/>
      <c r="R68" s="120"/>
      <c r="S68" s="114"/>
      <c r="U68" s="129"/>
      <c r="V68" s="130"/>
      <c r="W68" s="130"/>
      <c r="X68" s="130"/>
      <c r="Y68" s="130"/>
      <c r="Z68" s="130" t="s">
        <v>99</v>
      </c>
      <c r="AA68" s="106"/>
      <c r="AB68" s="136" t="str">
        <f>IF($C$25="mm","N","lbs")</f>
        <v>N</v>
      </c>
      <c r="AC68" s="128" t="str">
        <f>IF($E$60="Standard","N/A",IF(AA68="","BLANK","EQ"))</f>
        <v>BLANK</v>
      </c>
      <c r="AD68" s="84"/>
      <c r="AE68" s="41"/>
      <c r="AF68" s="30"/>
      <c r="AG68" s="42"/>
      <c r="AI68" s="113"/>
      <c r="AJ68" s="130"/>
      <c r="AK68" s="130"/>
      <c r="AL68" s="128"/>
      <c r="AM68" s="128"/>
      <c r="AN68" s="130"/>
      <c r="AO68" s="128"/>
      <c r="AP68" s="136"/>
      <c r="AQ68" s="128"/>
      <c r="AR68" s="20"/>
      <c r="AS68" s="183" t="str">
        <f>IF(OR(AY66&lt;AA67,BA67="REJECT"),"Calculation error in forces and acceleration.","")</f>
        <v/>
      </c>
      <c r="AT68" s="183"/>
      <c r="AU68" s="183"/>
      <c r="AV68" s="183"/>
      <c r="AW68" s="183"/>
      <c r="AX68" s="183"/>
      <c r="AY68" s="183"/>
      <c r="AZ68" s="183"/>
      <c r="BA68" s="183"/>
      <c r="BB68" s="84"/>
      <c r="BC68" s="136" t="s">
        <v>110</v>
      </c>
      <c r="BD68" s="128"/>
      <c r="BE68" s="128"/>
      <c r="BF68" s="128"/>
      <c r="BG68" s="128"/>
      <c r="BH68" s="128"/>
      <c r="BI68" s="128"/>
      <c r="BJ68" s="128"/>
      <c r="BK68" s="128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41"/>
      <c r="BX68" s="14"/>
      <c r="BY68" s="162"/>
    </row>
    <row r="69" spans="1:77" ht="15" customHeight="1" x14ac:dyDescent="0.25">
      <c r="A69" s="120"/>
      <c r="B69" s="117"/>
      <c r="C69" s="117"/>
      <c r="D69" s="117"/>
      <c r="E69" s="117"/>
      <c r="F69" s="114"/>
      <c r="G69" s="114"/>
      <c r="H69" s="120"/>
      <c r="I69" s="114"/>
      <c r="K69" s="110"/>
      <c r="L69" s="117"/>
      <c r="M69" s="117"/>
      <c r="N69" s="117"/>
      <c r="O69" s="117"/>
      <c r="P69" s="125"/>
      <c r="Q69" s="125"/>
      <c r="R69" s="120"/>
      <c r="S69" s="114"/>
      <c r="U69" s="129"/>
      <c r="V69" s="130"/>
      <c r="W69" s="130"/>
      <c r="X69" s="130"/>
      <c r="Y69" s="130"/>
      <c r="Z69" s="130" t="s">
        <v>122</v>
      </c>
      <c r="AA69" s="139"/>
      <c r="AB69" s="136" t="s">
        <v>87</v>
      </c>
      <c r="AC69" s="128" t="str">
        <f>IF($E$60="Standard","N/A",IF(AA69="","BLANK",IF(AA69&gt;20,"REJECT","EQ")))</f>
        <v>BLANK</v>
      </c>
      <c r="AD69" s="84"/>
      <c r="AE69" s="41"/>
      <c r="AF69" s="30"/>
      <c r="AG69" s="42"/>
      <c r="AI69" s="113"/>
      <c r="AJ69" s="130"/>
      <c r="AK69" s="130"/>
      <c r="AL69" s="128"/>
      <c r="AM69" s="128"/>
      <c r="AN69" s="130"/>
      <c r="AO69" s="128"/>
      <c r="AP69" s="136"/>
      <c r="AQ69" s="128"/>
      <c r="AR69" s="20"/>
      <c r="AS69" s="168" t="str">
        <f>IF(AY66&lt;AA67,"Peak Force &lt;&lt; Peak Deceleration","")</f>
        <v/>
      </c>
      <c r="AT69" s="168"/>
      <c r="AU69" s="168"/>
      <c r="AV69" s="168"/>
      <c r="AW69" s="168"/>
      <c r="AX69" s="168" t="str">
        <f>IF(BA67="REJECT","Average Force &lt;&lt; Energy Requirement","")</f>
        <v/>
      </c>
      <c r="AY69" s="168"/>
      <c r="AZ69" s="168"/>
      <c r="BA69" s="168"/>
      <c r="BB69" s="84"/>
      <c r="BC69" s="136"/>
      <c r="BD69" s="97"/>
      <c r="BE69" s="97"/>
      <c r="BF69" s="97"/>
      <c r="BG69" s="97"/>
      <c r="BH69" s="97"/>
      <c r="BI69" s="97"/>
      <c r="BJ69" s="97"/>
      <c r="BK69" s="97"/>
      <c r="BL69" s="84"/>
      <c r="BM69" s="97"/>
      <c r="BN69" s="98"/>
      <c r="BO69" s="98"/>
      <c r="BP69" s="98"/>
      <c r="BQ69" s="98"/>
      <c r="BR69" s="98"/>
      <c r="BS69" s="98"/>
      <c r="BT69" s="98"/>
      <c r="BU69" s="98"/>
      <c r="BV69" s="84"/>
      <c r="BW69" s="41"/>
      <c r="BX69" s="14"/>
      <c r="BY69" s="162"/>
    </row>
    <row r="70" spans="1:77" ht="15" customHeight="1" x14ac:dyDescent="0.25">
      <c r="A70" s="115"/>
      <c r="B70" s="117"/>
      <c r="C70" s="117"/>
      <c r="D70" s="117"/>
      <c r="E70" s="117"/>
      <c r="F70" s="114"/>
      <c r="G70" s="114"/>
      <c r="H70" s="120"/>
      <c r="I70" s="114"/>
      <c r="K70" s="115"/>
      <c r="L70" s="117"/>
      <c r="M70" s="117"/>
      <c r="N70" s="117"/>
      <c r="O70" s="117"/>
      <c r="P70" s="125"/>
      <c r="Q70" s="125"/>
      <c r="R70" s="120"/>
      <c r="S70" s="114"/>
      <c r="U70" s="136"/>
      <c r="V70" s="130"/>
      <c r="W70" s="130"/>
      <c r="X70" s="130"/>
      <c r="Y70" s="130"/>
      <c r="Z70" s="128"/>
      <c r="AA70" s="128"/>
      <c r="AB70" s="136"/>
      <c r="AC70" s="128"/>
      <c r="AD70" s="84"/>
      <c r="AE70" s="41"/>
      <c r="AF70" s="30"/>
      <c r="AG70" s="42"/>
      <c r="AI70" s="113"/>
      <c r="AJ70" s="130"/>
      <c r="AK70" s="130"/>
      <c r="AL70" s="128"/>
      <c r="AM70" s="128"/>
      <c r="AN70" s="130"/>
      <c r="AO70" s="128"/>
      <c r="AP70" s="136"/>
      <c r="AQ70" s="128"/>
      <c r="AR70" s="20"/>
      <c r="AS70" s="113"/>
      <c r="AT70" s="130"/>
      <c r="AU70" s="130"/>
      <c r="AV70" s="130"/>
      <c r="AW70" s="130"/>
      <c r="AX70" s="107"/>
      <c r="AY70" s="128"/>
      <c r="AZ70" s="128"/>
      <c r="BA70" s="128"/>
      <c r="BB70" s="84"/>
      <c r="BC70" s="168" t="str">
        <f>IF(COUNTIF(BK71:BK78,"BLANK"),"BLANK",IF(COUNTIF(BK71:BK78,"REJECT"),"REJECT",IF(COUNTIF(BK71:BK78,"CHECK"),"CHECK","EQ")))</f>
        <v>EQ</v>
      </c>
      <c r="BD70" s="168"/>
      <c r="BE70" s="168"/>
      <c r="BF70" s="168"/>
      <c r="BG70" s="168"/>
      <c r="BH70" s="168"/>
      <c r="BI70" s="168"/>
      <c r="BJ70" s="168"/>
      <c r="BK70" s="168"/>
      <c r="BL70" s="84"/>
      <c r="BM70" s="84"/>
      <c r="BN70" s="85"/>
      <c r="BO70" s="85"/>
      <c r="BP70" s="85"/>
      <c r="BQ70" s="85"/>
      <c r="BR70" s="85"/>
      <c r="BS70" s="85"/>
      <c r="BT70" s="85"/>
      <c r="BU70" s="85"/>
      <c r="BV70" s="84"/>
      <c r="BW70" s="41"/>
      <c r="BX70" s="14"/>
      <c r="BY70" s="162"/>
    </row>
    <row r="71" spans="1:77" ht="15" customHeight="1" x14ac:dyDescent="0.25">
      <c r="A71" s="115"/>
      <c r="B71" s="117"/>
      <c r="C71" s="117"/>
      <c r="D71" s="117"/>
      <c r="E71" s="117"/>
      <c r="F71" s="114"/>
      <c r="G71" s="114"/>
      <c r="H71" s="120"/>
      <c r="I71" s="114"/>
      <c r="K71" s="110"/>
      <c r="L71" s="122"/>
      <c r="M71" s="122"/>
      <c r="N71" s="122"/>
      <c r="O71" s="122"/>
      <c r="P71" s="125"/>
      <c r="Q71" s="125"/>
      <c r="R71" s="120"/>
      <c r="S71" s="114"/>
      <c r="U71" s="129"/>
      <c r="V71" s="130"/>
      <c r="W71" s="130"/>
      <c r="X71" s="130"/>
      <c r="Y71" s="130"/>
      <c r="Z71" s="128"/>
      <c r="AA71" s="128"/>
      <c r="AB71" s="136"/>
      <c r="AC71" s="128"/>
      <c r="AD71" s="84"/>
      <c r="AE71" s="41"/>
      <c r="AF71" s="30"/>
      <c r="AG71" s="42"/>
      <c r="AI71" s="113"/>
      <c r="AJ71" s="130"/>
      <c r="AK71" s="130"/>
      <c r="AL71" s="128"/>
      <c r="AM71" s="128"/>
      <c r="AN71" s="130"/>
      <c r="AO71" s="128"/>
      <c r="AP71" s="136"/>
      <c r="AQ71" s="128"/>
      <c r="AR71" s="20"/>
      <c r="AS71" s="129"/>
      <c r="AT71" s="130"/>
      <c r="AU71" s="130"/>
      <c r="AV71" s="130"/>
      <c r="AW71" s="130"/>
      <c r="AX71" s="107"/>
      <c r="AY71" s="128"/>
      <c r="AZ71" s="128"/>
      <c r="BA71" s="128"/>
      <c r="BB71" s="84"/>
      <c r="BC71" s="129" t="s">
        <v>104</v>
      </c>
      <c r="BD71" s="128"/>
      <c r="BE71" s="128"/>
      <c r="BF71" s="128"/>
      <c r="BG71" s="128"/>
      <c r="BH71" s="130" t="s">
        <v>103</v>
      </c>
      <c r="BI71" s="128">
        <v>4</v>
      </c>
      <c r="BJ71" s="128"/>
      <c r="BK71" s="128" t="str">
        <f>IF(NOT(G67="Yes"),"N/A","EQ")</f>
        <v>N/A</v>
      </c>
      <c r="BL71" s="84"/>
      <c r="BM71" s="91"/>
      <c r="BN71" s="85"/>
      <c r="BO71" s="85"/>
      <c r="BP71" s="85"/>
      <c r="BQ71" s="85"/>
      <c r="BR71" s="85"/>
      <c r="BS71" s="85"/>
      <c r="BT71" s="85"/>
      <c r="BU71" s="85"/>
      <c r="BV71" s="84"/>
      <c r="BW71" s="41"/>
      <c r="BX71" s="14"/>
      <c r="BY71" s="162"/>
    </row>
    <row r="72" spans="1:77" ht="15" customHeight="1" x14ac:dyDescent="0.25">
      <c r="A72" s="115"/>
      <c r="B72" s="117"/>
      <c r="C72" s="117"/>
      <c r="D72" s="117"/>
      <c r="E72" s="117"/>
      <c r="F72" s="114"/>
      <c r="G72" s="114"/>
      <c r="H72" s="120"/>
      <c r="I72" s="114"/>
      <c r="K72" s="111"/>
      <c r="L72" s="111"/>
      <c r="M72" s="110"/>
      <c r="N72" s="110"/>
      <c r="O72" s="110"/>
      <c r="P72" s="22"/>
      <c r="Q72" s="22"/>
      <c r="R72" s="23"/>
      <c r="S72" s="24"/>
      <c r="U72" s="129"/>
      <c r="V72" s="130"/>
      <c r="W72" s="130"/>
      <c r="X72" s="130"/>
      <c r="Y72" s="130"/>
      <c r="Z72" s="128"/>
      <c r="AA72" s="128"/>
      <c r="AB72" s="136"/>
      <c r="AC72" s="128"/>
      <c r="AD72" s="84"/>
      <c r="AE72" s="41"/>
      <c r="AF72" s="30"/>
      <c r="AG72" s="42"/>
      <c r="AI72" s="113"/>
      <c r="AJ72" s="130"/>
      <c r="AK72" s="130"/>
      <c r="AL72" s="128"/>
      <c r="AM72" s="128"/>
      <c r="AN72" s="130"/>
      <c r="AO72" s="128"/>
      <c r="AP72" s="136"/>
      <c r="AQ72" s="128"/>
      <c r="AR72" s="20"/>
      <c r="AS72" s="129"/>
      <c r="AT72" s="130"/>
      <c r="AU72" s="130"/>
      <c r="AV72" s="130"/>
      <c r="AW72" s="130"/>
      <c r="AX72" s="107"/>
      <c r="AY72" s="65"/>
      <c r="AZ72" s="136"/>
      <c r="BA72" s="128"/>
      <c r="BB72" s="84"/>
      <c r="BC72" s="129"/>
      <c r="BD72" s="111"/>
      <c r="BE72" s="57"/>
      <c r="BF72" s="57"/>
      <c r="BG72" s="57"/>
      <c r="BH72" s="107" t="str">
        <f>IF(NOT(G67="Yes"),"","Shear capability of 1x 8mm Metric 8.8 (5/16in Grade 5):")</f>
        <v/>
      </c>
      <c r="BI72" s="150"/>
      <c r="BJ72" s="136" t="str">
        <f>IF($C$25="mm","N","lbs")</f>
        <v>N</v>
      </c>
      <c r="BK72" s="147" t="str">
        <f>IF(NOT(G67="Yes"),"N/A",IF(BI72="","BLANK","EQ"))</f>
        <v>N/A</v>
      </c>
      <c r="BL72" s="85"/>
      <c r="BM72" s="91"/>
      <c r="BN72" s="84"/>
      <c r="BO72" s="84"/>
      <c r="BP72" s="84"/>
      <c r="BQ72" s="84"/>
      <c r="BR72" s="84"/>
      <c r="BS72" s="84"/>
      <c r="BT72" s="84"/>
      <c r="BU72" s="84"/>
      <c r="BV72" s="84"/>
      <c r="BW72" s="41"/>
      <c r="BX72" s="30"/>
      <c r="BY72" s="42"/>
    </row>
    <row r="73" spans="1:77" ht="15" customHeight="1" x14ac:dyDescent="0.25">
      <c r="A73" s="117"/>
      <c r="B73" s="117"/>
      <c r="C73" s="117"/>
      <c r="D73" s="117"/>
      <c r="E73" s="117"/>
      <c r="F73" s="125"/>
      <c r="G73" s="125"/>
      <c r="H73" s="120"/>
      <c r="I73" s="114"/>
      <c r="K73" s="116"/>
      <c r="L73" s="110"/>
      <c r="M73" s="110"/>
      <c r="N73" s="110"/>
      <c r="O73" s="110"/>
      <c r="P73" s="22"/>
      <c r="Q73" s="22"/>
      <c r="R73" s="23"/>
      <c r="S73" s="24"/>
      <c r="U73" s="129"/>
      <c r="V73" s="130"/>
      <c r="W73" s="130"/>
      <c r="X73" s="130"/>
      <c r="Y73" s="130"/>
      <c r="Z73" s="128"/>
      <c r="AA73" s="128"/>
      <c r="AB73" s="136"/>
      <c r="AC73" s="128"/>
      <c r="AD73" s="84"/>
      <c r="AE73" s="41"/>
      <c r="AF73" s="30"/>
      <c r="AG73" s="42"/>
      <c r="AI73" s="113"/>
      <c r="AJ73" s="130"/>
      <c r="AK73" s="130"/>
      <c r="AL73" s="128"/>
      <c r="AM73" s="128"/>
      <c r="AN73" s="130"/>
      <c r="AO73" s="128"/>
      <c r="AP73" s="136"/>
      <c r="AQ73" s="128"/>
      <c r="AR73" s="20"/>
      <c r="AS73" s="129"/>
      <c r="AT73" s="111"/>
      <c r="AU73" s="57"/>
      <c r="AV73" s="57"/>
      <c r="AW73" s="57"/>
      <c r="AX73" s="107"/>
      <c r="AY73" s="66"/>
      <c r="AZ73" s="136"/>
      <c r="BA73" s="147"/>
      <c r="BB73" s="84"/>
      <c r="BC73" s="129"/>
      <c r="BD73" s="111"/>
      <c r="BE73" s="57"/>
      <c r="BF73" s="57"/>
      <c r="BG73" s="57"/>
      <c r="BH73" s="107" t="s">
        <v>107</v>
      </c>
      <c r="BI73" s="64"/>
      <c r="BJ73" s="136"/>
      <c r="BK73" s="147" t="str">
        <f>IF(NOT(G67="Yes"),"N/A",IF(BI72="","BLANK","EQ"))</f>
        <v>N/A</v>
      </c>
      <c r="BL73" s="84"/>
      <c r="BM73" s="84"/>
      <c r="BN73" s="87"/>
      <c r="BO73" s="87"/>
      <c r="BP73" s="87"/>
      <c r="BQ73" s="87"/>
      <c r="BR73" s="87"/>
      <c r="BS73" s="87"/>
      <c r="BT73" s="87"/>
      <c r="BU73" s="87"/>
      <c r="BV73" s="84"/>
      <c r="BW73" s="41"/>
      <c r="BX73" s="30"/>
      <c r="BY73" s="42"/>
    </row>
    <row r="74" spans="1:77" ht="15" customHeight="1" x14ac:dyDescent="0.25">
      <c r="A74" s="110"/>
      <c r="B74" s="117"/>
      <c r="C74" s="117"/>
      <c r="D74" s="117"/>
      <c r="E74" s="117"/>
      <c r="F74" s="125"/>
      <c r="G74" s="125"/>
      <c r="H74" s="120"/>
      <c r="I74" s="114"/>
      <c r="J74" s="80"/>
      <c r="K74" s="116"/>
      <c r="L74" s="110"/>
      <c r="M74" s="110"/>
      <c r="N74" s="110"/>
      <c r="O74" s="110"/>
      <c r="P74" s="22"/>
      <c r="Q74" s="22"/>
      <c r="R74" s="23"/>
      <c r="S74" s="24"/>
      <c r="T74" s="20"/>
      <c r="U74" s="130"/>
      <c r="V74" s="130"/>
      <c r="W74" s="130"/>
      <c r="X74" s="130"/>
      <c r="Y74" s="130"/>
      <c r="Z74" s="146"/>
      <c r="AA74" s="146"/>
      <c r="AB74" s="136"/>
      <c r="AC74" s="128"/>
      <c r="AD74" s="84"/>
      <c r="AE74" s="41"/>
      <c r="AF74" s="30"/>
      <c r="AG74" s="42"/>
      <c r="AI74" s="113"/>
      <c r="AJ74" s="130"/>
      <c r="AK74" s="130"/>
      <c r="AL74" s="128"/>
      <c r="AM74" s="128"/>
      <c r="AN74" s="130"/>
      <c r="AO74" s="128"/>
      <c r="AP74" s="128"/>
      <c r="AQ74" s="128"/>
      <c r="AR74" s="20"/>
      <c r="AS74" s="130"/>
      <c r="AT74" s="57"/>
      <c r="AU74" s="57"/>
      <c r="AV74" s="57"/>
      <c r="AW74" s="57"/>
      <c r="AX74" s="107"/>
      <c r="AY74" s="66"/>
      <c r="AZ74" s="136"/>
      <c r="BA74" s="147"/>
      <c r="BB74" s="84"/>
      <c r="BC74" s="129"/>
      <c r="BD74" s="111"/>
      <c r="BE74" s="57"/>
      <c r="BF74" s="57"/>
      <c r="BG74" s="57"/>
      <c r="BH74" s="107" t="s">
        <v>105</v>
      </c>
      <c r="BI74" s="244">
        <f>E61</f>
        <v>0</v>
      </c>
      <c r="BJ74" s="244"/>
      <c r="BK74" s="147" t="str">
        <f>IF(NOT(G67="Yes"),"N/A","EQ")</f>
        <v>N/A</v>
      </c>
      <c r="BL74" s="84"/>
      <c r="BM74" s="84"/>
      <c r="BN74" s="98"/>
      <c r="BO74" s="98"/>
      <c r="BP74" s="98"/>
      <c r="BQ74" s="98"/>
      <c r="BR74" s="98"/>
      <c r="BS74" s="98"/>
      <c r="BT74" s="98"/>
      <c r="BU74" s="98"/>
      <c r="BV74" s="84"/>
      <c r="BW74" s="41"/>
      <c r="BX74" s="30"/>
      <c r="BY74" s="42"/>
    </row>
    <row r="75" spans="1:77" ht="15" customHeight="1" x14ac:dyDescent="0.25">
      <c r="A75" s="115"/>
      <c r="B75" s="117"/>
      <c r="C75" s="117"/>
      <c r="D75" s="117"/>
      <c r="E75" s="117"/>
      <c r="F75" s="125"/>
      <c r="G75" s="125"/>
      <c r="H75" s="120"/>
      <c r="I75" s="114"/>
      <c r="J75" s="20"/>
      <c r="K75" s="115"/>
      <c r="L75" s="117"/>
      <c r="M75" s="117"/>
      <c r="N75" s="117"/>
      <c r="O75" s="117"/>
      <c r="P75" s="22"/>
      <c r="Q75" s="22"/>
      <c r="R75" s="23"/>
      <c r="S75" s="24"/>
      <c r="T75" s="20"/>
      <c r="U75" s="110"/>
      <c r="V75" s="130"/>
      <c r="W75" s="130"/>
      <c r="X75" s="130"/>
      <c r="Y75" s="130"/>
      <c r="Z75" s="146"/>
      <c r="AA75" s="146"/>
      <c r="AB75" s="136"/>
      <c r="AC75" s="128"/>
      <c r="AD75" s="84"/>
      <c r="AE75" s="41"/>
      <c r="AF75" s="30"/>
      <c r="AG75" s="42"/>
      <c r="AI75" s="128"/>
      <c r="AJ75" s="128"/>
      <c r="AK75" s="128"/>
      <c r="AL75" s="128"/>
      <c r="AM75" s="128"/>
      <c r="AN75" s="128"/>
      <c r="AO75" s="128"/>
      <c r="AP75" s="128"/>
      <c r="AQ75" s="128"/>
      <c r="AR75" s="20"/>
      <c r="AS75" s="57"/>
      <c r="AT75" s="57"/>
      <c r="AU75" s="57"/>
      <c r="AV75" s="57"/>
      <c r="AW75" s="57"/>
      <c r="AX75" s="108"/>
      <c r="AY75" s="66"/>
      <c r="AZ75" s="136"/>
      <c r="BA75" s="147"/>
      <c r="BB75" s="84"/>
      <c r="BC75" s="129"/>
      <c r="BD75" s="111"/>
      <c r="BE75" s="57"/>
      <c r="BF75" s="57"/>
      <c r="BG75" s="57"/>
      <c r="BH75" s="107" t="s">
        <v>106</v>
      </c>
      <c r="BI75" s="244">
        <f>E65</f>
        <v>0</v>
      </c>
      <c r="BJ75" s="244"/>
      <c r="BK75" s="147" t="str">
        <f>IF(NOT(G67="Yes"),"N/A","EQ")</f>
        <v>N/A</v>
      </c>
      <c r="BL75" s="84"/>
      <c r="BM75" s="91"/>
      <c r="BN75" s="86"/>
      <c r="BO75" s="86"/>
      <c r="BP75" s="86"/>
      <c r="BQ75" s="86"/>
      <c r="BR75" s="86"/>
      <c r="BS75" s="87"/>
      <c r="BT75" s="84"/>
      <c r="BU75" s="87"/>
      <c r="BV75" s="84"/>
      <c r="BW75" s="41"/>
      <c r="BX75" s="30"/>
      <c r="BY75" s="42"/>
    </row>
    <row r="76" spans="1:77" ht="15" customHeight="1" x14ac:dyDescent="0.25">
      <c r="A76" s="110"/>
      <c r="B76" s="122"/>
      <c r="C76" s="122"/>
      <c r="D76" s="122"/>
      <c r="E76" s="122"/>
      <c r="F76" s="125"/>
      <c r="G76" s="125"/>
      <c r="H76" s="120"/>
      <c r="I76" s="114"/>
      <c r="J76" s="20"/>
      <c r="K76" s="115"/>
      <c r="L76" s="117"/>
      <c r="M76" s="117"/>
      <c r="N76" s="117"/>
      <c r="O76" s="117"/>
      <c r="P76" s="22"/>
      <c r="Q76" s="22"/>
      <c r="R76" s="23"/>
      <c r="S76" s="24"/>
      <c r="T76" s="20"/>
      <c r="U76" s="129"/>
      <c r="V76" s="130"/>
      <c r="W76" s="130"/>
      <c r="X76" s="130"/>
      <c r="Y76" s="130"/>
      <c r="Z76" s="146"/>
      <c r="AA76" s="146"/>
      <c r="AB76" s="136"/>
      <c r="AC76" s="128"/>
      <c r="AD76" s="84"/>
      <c r="AE76" s="41"/>
      <c r="AF76" s="30"/>
      <c r="AG76" s="42"/>
      <c r="AI76" s="113"/>
      <c r="AJ76" s="136"/>
      <c r="AK76" s="136"/>
      <c r="AL76" s="136"/>
      <c r="AM76" s="136"/>
      <c r="AN76" s="130"/>
      <c r="AO76" s="136"/>
      <c r="AP76" s="136"/>
      <c r="AQ76" s="128"/>
      <c r="AR76" s="20"/>
      <c r="AS76" s="129"/>
      <c r="AT76" s="130"/>
      <c r="AU76" s="130"/>
      <c r="AV76" s="130"/>
      <c r="AW76" s="130"/>
      <c r="AX76" s="130"/>
      <c r="AY76" s="60"/>
      <c r="AZ76" s="109"/>
      <c r="BA76" s="147"/>
      <c r="BB76" s="84"/>
      <c r="BC76" s="130"/>
      <c r="BD76" s="57"/>
      <c r="BE76" s="57"/>
      <c r="BF76" s="57"/>
      <c r="BG76" s="57"/>
      <c r="BH76" s="107" t="str">
        <f>IF(NOT(G67="Yes"),"","Shear strength of adhesive:")</f>
        <v/>
      </c>
      <c r="BI76" s="64"/>
      <c r="BJ76" s="136" t="str">
        <f>IF($C$25="mm","N/mm^2","psi")</f>
        <v>N/mm^2</v>
      </c>
      <c r="BK76" s="147" t="str">
        <f>IF(NOT(G67="Yes"),"N/A",IF(BI76="","BLANK","EQ"))</f>
        <v>N/A</v>
      </c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41"/>
      <c r="BX76" s="30"/>
      <c r="BY76" s="42"/>
    </row>
    <row r="77" spans="1:77" ht="15" customHeight="1" x14ac:dyDescent="0.25">
      <c r="A77" s="111"/>
      <c r="B77" s="111"/>
      <c r="C77" s="110"/>
      <c r="D77" s="110"/>
      <c r="E77" s="110"/>
      <c r="F77" s="22"/>
      <c r="G77" s="22"/>
      <c r="H77" s="23"/>
      <c r="I77" s="24"/>
      <c r="J77" s="20"/>
      <c r="K77" s="120"/>
      <c r="L77" s="120"/>
      <c r="M77" s="120"/>
      <c r="N77" s="120"/>
      <c r="O77" s="120"/>
      <c r="P77" s="120"/>
      <c r="Q77" s="120"/>
      <c r="R77" s="120"/>
      <c r="S77" s="120"/>
      <c r="T77" s="20"/>
      <c r="U77" s="110"/>
      <c r="V77" s="143"/>
      <c r="W77" s="143"/>
      <c r="X77" s="143"/>
      <c r="Y77" s="143"/>
      <c r="Z77" s="146"/>
      <c r="AA77" s="146"/>
      <c r="AB77" s="136"/>
      <c r="AC77" s="128"/>
      <c r="AD77" s="84"/>
      <c r="AE77" s="41"/>
      <c r="AF77" s="30"/>
      <c r="AG77" s="42"/>
      <c r="AI77" s="136"/>
      <c r="AJ77" s="136"/>
      <c r="AK77" s="136"/>
      <c r="AL77" s="136"/>
      <c r="AM77" s="136"/>
      <c r="AN77" s="130"/>
      <c r="AO77" s="136"/>
      <c r="AP77" s="136"/>
      <c r="AQ77" s="128"/>
      <c r="AR77" s="20"/>
      <c r="AS77" s="57"/>
      <c r="AT77" s="130"/>
      <c r="AU77" s="130"/>
      <c r="AV77" s="130"/>
      <c r="AW77" s="130"/>
      <c r="AX77" s="136"/>
      <c r="AY77" s="60"/>
      <c r="AZ77" s="61"/>
      <c r="BA77" s="147"/>
      <c r="BB77" s="84"/>
      <c r="BC77" s="57"/>
      <c r="BD77" s="57"/>
      <c r="BE77" s="57"/>
      <c r="BF77" s="57"/>
      <c r="BG77" s="57"/>
      <c r="BH77" s="108" t="str">
        <f>IF(NOT(G67="Yes"),"","Minimum bond area:")</f>
        <v/>
      </c>
      <c r="BI77" s="151"/>
      <c r="BJ77" s="136" t="str">
        <f>IF($C$25="mm","mm^2","in^2")</f>
        <v>mm^2</v>
      </c>
      <c r="BK77" s="147" t="str">
        <f>IF(NOT(G67="Yes"),"N/A",IF(BI77="","BLANK","EQ"))</f>
        <v>N/A</v>
      </c>
      <c r="BL77" s="84"/>
      <c r="BM77" s="84"/>
      <c r="BN77" s="87"/>
      <c r="BO77" s="87"/>
      <c r="BP77" s="87"/>
      <c r="BQ77" s="87"/>
      <c r="BR77" s="87"/>
      <c r="BS77" s="87"/>
      <c r="BT77" s="87"/>
      <c r="BU77" s="87"/>
      <c r="BV77" s="84"/>
      <c r="BW77" s="41"/>
      <c r="BX77" s="30"/>
      <c r="BY77" s="42"/>
    </row>
    <row r="78" spans="1:77" ht="15" customHeight="1" x14ac:dyDescent="0.25">
      <c r="A78" s="116"/>
      <c r="B78" s="110"/>
      <c r="C78" s="110"/>
      <c r="D78" s="110"/>
      <c r="E78" s="110"/>
      <c r="F78" s="22"/>
      <c r="G78" s="22"/>
      <c r="H78" s="23"/>
      <c r="I78" s="24"/>
      <c r="J78" s="20"/>
      <c r="K78" s="120"/>
      <c r="L78" s="117"/>
      <c r="M78" s="117"/>
      <c r="N78" s="117"/>
      <c r="O78" s="117"/>
      <c r="P78" s="22"/>
      <c r="Q78" s="22"/>
      <c r="R78" s="23"/>
      <c r="S78" s="24"/>
      <c r="T78" s="20"/>
      <c r="U78" s="111"/>
      <c r="V78" s="111"/>
      <c r="W78" s="110"/>
      <c r="X78" s="110"/>
      <c r="Y78" s="110"/>
      <c r="Z78" s="22"/>
      <c r="AA78" s="22"/>
      <c r="AB78" s="23"/>
      <c r="AC78" s="24"/>
      <c r="AD78" s="84"/>
      <c r="AE78" s="41"/>
      <c r="AF78" s="30"/>
      <c r="AG78" s="42"/>
      <c r="AI78" s="136"/>
      <c r="AJ78" s="136"/>
      <c r="AK78" s="136"/>
      <c r="AL78" s="136"/>
      <c r="AM78" s="136"/>
      <c r="AN78" s="130"/>
      <c r="AO78" s="136"/>
      <c r="AP78" s="136"/>
      <c r="AQ78" s="128"/>
      <c r="AR78" s="20"/>
      <c r="AS78" s="131"/>
      <c r="AT78" s="131"/>
      <c r="AU78" s="131"/>
      <c r="AV78" s="131"/>
      <c r="AW78" s="131"/>
      <c r="AX78" s="131"/>
      <c r="AY78" s="131"/>
      <c r="AZ78" s="131"/>
      <c r="BA78" s="131"/>
      <c r="BB78" s="84"/>
      <c r="BC78" s="129"/>
      <c r="BD78" s="130"/>
      <c r="BE78" s="130"/>
      <c r="BF78" s="130"/>
      <c r="BG78" s="130"/>
      <c r="BH78" s="130" t="str">
        <f>IF(NOT(G67="Yes"),"","Minimum bond strength &gt;= baseline x bolts in shear:")</f>
        <v/>
      </c>
      <c r="BI78" s="60" t="str">
        <f>IF(BI77="","",BI76*BI77)</f>
        <v/>
      </c>
      <c r="BJ78" s="109" t="str">
        <f>IF(OR(BI78="",BI72=""),"",(BI73*BI72+BI78)/(BI71*BI72))</f>
        <v/>
      </c>
      <c r="BK78" s="147" t="str">
        <f>IF(NOT(G67="Yes"),"N/A",IF(BJ78&lt;1,"REJECT","EQ"))</f>
        <v>N/A</v>
      </c>
      <c r="BL78" s="84"/>
      <c r="BM78" s="97"/>
      <c r="BN78" s="97"/>
      <c r="BO78" s="97"/>
      <c r="BP78" s="97"/>
      <c r="BQ78" s="97"/>
      <c r="BR78" s="97"/>
      <c r="BS78" s="97"/>
      <c r="BT78" s="97"/>
      <c r="BU78" s="97"/>
      <c r="BV78" s="84"/>
      <c r="BW78" s="41"/>
      <c r="BX78" s="30"/>
      <c r="BY78" s="42"/>
    </row>
    <row r="79" spans="1:77" ht="15" customHeight="1" x14ac:dyDescent="0.25">
      <c r="A79" s="116"/>
      <c r="B79" s="110"/>
      <c r="C79" s="110"/>
      <c r="D79" s="110"/>
      <c r="E79" s="110"/>
      <c r="F79" s="22"/>
      <c r="G79" s="22"/>
      <c r="H79" s="23"/>
      <c r="I79" s="24"/>
      <c r="J79" s="20"/>
      <c r="K79" s="120"/>
      <c r="L79" s="117"/>
      <c r="M79" s="117"/>
      <c r="N79" s="117"/>
      <c r="O79" s="117"/>
      <c r="P79" s="22"/>
      <c r="Q79" s="22"/>
      <c r="R79" s="23"/>
      <c r="S79" s="24"/>
      <c r="T79" s="20"/>
      <c r="U79" s="131"/>
      <c r="V79" s="110"/>
      <c r="W79" s="110"/>
      <c r="X79" s="110"/>
      <c r="Y79" s="110"/>
      <c r="Z79" s="22"/>
      <c r="AA79" s="22"/>
      <c r="AB79" s="23"/>
      <c r="AC79" s="24"/>
      <c r="AD79" s="84"/>
      <c r="AE79" s="41"/>
      <c r="AF79" s="30"/>
      <c r="AG79" s="42"/>
      <c r="AI79" s="128"/>
      <c r="AJ79" s="128"/>
      <c r="AK79" s="128"/>
      <c r="AL79" s="128"/>
      <c r="AM79" s="128"/>
      <c r="AN79" s="130"/>
      <c r="AO79" s="128"/>
      <c r="AP79" s="113"/>
      <c r="AQ79" s="128"/>
      <c r="AR79" s="20"/>
      <c r="AS79" s="128"/>
      <c r="AT79" s="128"/>
      <c r="AU79" s="128"/>
      <c r="AV79" s="128"/>
      <c r="AW79" s="128"/>
      <c r="AX79" s="128"/>
      <c r="AY79" s="128"/>
      <c r="AZ79" s="128"/>
      <c r="BA79" s="128"/>
      <c r="BB79" s="84"/>
      <c r="BC79" s="97"/>
      <c r="BD79" s="97"/>
      <c r="BE79" s="97"/>
      <c r="BF79" s="97"/>
      <c r="BG79" s="97"/>
      <c r="BH79" s="97"/>
      <c r="BI79" s="97"/>
      <c r="BJ79" s="97"/>
      <c r="BK79" s="97"/>
      <c r="BL79" s="84"/>
      <c r="BM79" s="97"/>
      <c r="BN79" s="97"/>
      <c r="BO79" s="97"/>
      <c r="BP79" s="97"/>
      <c r="BQ79" s="97"/>
      <c r="BR79" s="97"/>
      <c r="BS79" s="97"/>
      <c r="BT79" s="97"/>
      <c r="BU79" s="97"/>
      <c r="BV79" s="84"/>
      <c r="BW79" s="41"/>
      <c r="BX79" s="30"/>
      <c r="BY79" s="42"/>
    </row>
    <row r="80" spans="1:77" ht="15" customHeight="1" x14ac:dyDescent="0.25">
      <c r="A80" s="115"/>
      <c r="B80" s="117"/>
      <c r="C80" s="117"/>
      <c r="D80" s="117"/>
      <c r="E80" s="117"/>
      <c r="F80" s="22"/>
      <c r="G80" s="22"/>
      <c r="H80" s="23"/>
      <c r="I80" s="24"/>
      <c r="J80" s="20"/>
      <c r="K80" s="120"/>
      <c r="L80" s="117"/>
      <c r="M80" s="117"/>
      <c r="N80" s="117"/>
      <c r="O80" s="117"/>
      <c r="P80" s="22"/>
      <c r="Q80" s="22"/>
      <c r="R80" s="23"/>
      <c r="S80" s="24"/>
      <c r="T80" s="20"/>
      <c r="U80" s="131"/>
      <c r="V80" s="110"/>
      <c r="W80" s="110"/>
      <c r="X80" s="110"/>
      <c r="Y80" s="110"/>
      <c r="Z80" s="22"/>
      <c r="AA80" s="22"/>
      <c r="AB80" s="23"/>
      <c r="AC80" s="24"/>
      <c r="AD80" s="84"/>
      <c r="AE80" s="41"/>
      <c r="AF80" s="30"/>
      <c r="AG80" s="42"/>
      <c r="AI80" s="129"/>
      <c r="AJ80" s="134"/>
      <c r="AK80" s="134"/>
      <c r="AL80" s="134"/>
      <c r="AM80" s="134"/>
      <c r="AN80" s="130"/>
      <c r="AO80" s="128"/>
      <c r="AP80" s="113"/>
      <c r="AQ80" s="128"/>
      <c r="AR80" s="20"/>
      <c r="AS80" s="130"/>
      <c r="AT80" s="130"/>
      <c r="AU80" s="130"/>
      <c r="AV80" s="130"/>
      <c r="AW80" s="130"/>
      <c r="AX80" s="130"/>
      <c r="AY80" s="126"/>
      <c r="AZ80" s="136"/>
      <c r="BA80" s="128"/>
      <c r="BB80" s="84"/>
      <c r="BC80" s="91"/>
      <c r="BD80" s="98"/>
      <c r="BE80" s="98"/>
      <c r="BF80" s="98"/>
      <c r="BG80" s="98"/>
      <c r="BH80" s="98"/>
      <c r="BI80" s="98"/>
      <c r="BJ80" s="98"/>
      <c r="BK80" s="98"/>
      <c r="BL80" s="84"/>
      <c r="BM80" s="97"/>
      <c r="BN80" s="97"/>
      <c r="BO80" s="97"/>
      <c r="BP80" s="97"/>
      <c r="BQ80" s="97"/>
      <c r="BR80" s="97"/>
      <c r="BS80" s="97"/>
      <c r="BT80" s="97"/>
      <c r="BU80" s="97"/>
      <c r="BV80" s="84"/>
      <c r="BW80" s="41"/>
      <c r="BX80" s="30"/>
      <c r="BY80" s="42"/>
    </row>
    <row r="81" spans="1:84" ht="15" customHeight="1" x14ac:dyDescent="0.25">
      <c r="A81" s="115"/>
      <c r="B81" s="117"/>
      <c r="C81" s="117"/>
      <c r="D81" s="117"/>
      <c r="E81" s="117"/>
      <c r="F81" s="22"/>
      <c r="G81" s="22"/>
      <c r="H81" s="23"/>
      <c r="I81" s="24"/>
      <c r="J81" s="20"/>
      <c r="K81" s="120"/>
      <c r="L81" s="117"/>
      <c r="M81" s="117"/>
      <c r="N81" s="117"/>
      <c r="O81" s="117"/>
      <c r="P81" s="22"/>
      <c r="Q81" s="22"/>
      <c r="R81" s="23"/>
      <c r="S81" s="24"/>
      <c r="T81" s="20"/>
      <c r="U81" s="129"/>
      <c r="V81" s="130"/>
      <c r="W81" s="130"/>
      <c r="X81" s="130"/>
      <c r="Y81" s="130"/>
      <c r="Z81" s="22"/>
      <c r="AA81" s="22"/>
      <c r="AB81" s="23"/>
      <c r="AC81" s="24"/>
      <c r="AD81" s="84"/>
      <c r="AE81" s="41"/>
      <c r="AF81" s="30"/>
      <c r="AG81" s="42"/>
      <c r="AI81" s="129"/>
      <c r="AJ81" s="130"/>
      <c r="AK81" s="130"/>
      <c r="AL81" s="130"/>
      <c r="AM81" s="130"/>
      <c r="AN81" s="130"/>
      <c r="AO81" s="129"/>
      <c r="AP81" s="136"/>
      <c r="AQ81" s="128"/>
      <c r="AR81" s="20"/>
      <c r="AS81" s="130"/>
      <c r="AT81" s="130"/>
      <c r="AU81" s="130"/>
      <c r="AV81" s="130"/>
      <c r="AW81" s="130"/>
      <c r="AX81" s="130"/>
      <c r="AY81" s="126"/>
      <c r="AZ81" s="136"/>
      <c r="BA81" s="128"/>
      <c r="BB81" s="84"/>
      <c r="BC81" s="97"/>
      <c r="BD81" s="98"/>
      <c r="BE81" s="98"/>
      <c r="BF81" s="98"/>
      <c r="BG81" s="98"/>
      <c r="BH81" s="98"/>
      <c r="BI81" s="98"/>
      <c r="BJ81" s="98"/>
      <c r="BK81" s="98"/>
      <c r="BL81" s="84"/>
      <c r="BM81" s="91"/>
      <c r="BN81" s="97"/>
      <c r="BO81" s="97"/>
      <c r="BP81" s="97"/>
      <c r="BQ81" s="97"/>
      <c r="BR81" s="97"/>
      <c r="BS81" s="97"/>
      <c r="BT81" s="97"/>
      <c r="BU81" s="97"/>
      <c r="BV81" s="84"/>
      <c r="BW81" s="41"/>
      <c r="BX81" s="30"/>
      <c r="BY81" s="42"/>
    </row>
    <row r="82" spans="1:84" ht="15" customHeight="1" x14ac:dyDescent="0.25">
      <c r="A82" s="115"/>
      <c r="B82" s="117"/>
      <c r="C82" s="117"/>
      <c r="D82" s="117"/>
      <c r="E82" s="117"/>
      <c r="F82" s="22"/>
      <c r="G82" s="22"/>
      <c r="H82" s="23"/>
      <c r="I82" s="24"/>
      <c r="J82" s="20"/>
      <c r="K82" s="120"/>
      <c r="L82" s="120"/>
      <c r="M82" s="120"/>
      <c r="N82" s="120"/>
      <c r="O82" s="120"/>
      <c r="P82" s="120"/>
      <c r="Q82" s="120"/>
      <c r="R82" s="120"/>
      <c r="S82" s="120"/>
      <c r="T82" s="20"/>
      <c r="U82" s="129"/>
      <c r="V82" s="130"/>
      <c r="W82" s="130"/>
      <c r="X82" s="130"/>
      <c r="Y82" s="130"/>
      <c r="Z82" s="22"/>
      <c r="AA82" s="22"/>
      <c r="AB82" s="23"/>
      <c r="AC82" s="24"/>
      <c r="AD82" s="84"/>
      <c r="AE82" s="41"/>
      <c r="AF82" s="30"/>
      <c r="AG82" s="42"/>
      <c r="AI82" s="128"/>
      <c r="AJ82" s="130"/>
      <c r="AK82" s="130"/>
      <c r="AL82" s="130"/>
      <c r="AM82" s="130"/>
      <c r="AN82" s="130"/>
      <c r="AO82" s="128"/>
      <c r="AP82" s="136"/>
      <c r="AQ82" s="128"/>
      <c r="AR82" s="20"/>
      <c r="AS82" s="129"/>
      <c r="AT82" s="134"/>
      <c r="AU82" s="134"/>
      <c r="AV82" s="134"/>
      <c r="AW82" s="134"/>
      <c r="AX82" s="128"/>
      <c r="AY82" s="128"/>
      <c r="AZ82" s="136"/>
      <c r="BA82" s="128"/>
      <c r="BB82" s="84"/>
      <c r="BC82" s="97"/>
      <c r="BD82" s="97"/>
      <c r="BE82" s="97"/>
      <c r="BF82" s="97"/>
      <c r="BG82" s="97"/>
      <c r="BH82" s="97"/>
      <c r="BI82" s="97"/>
      <c r="BJ82" s="97"/>
      <c r="BK82" s="97"/>
      <c r="BL82" s="84"/>
      <c r="BM82" s="97"/>
      <c r="BN82" s="97"/>
      <c r="BO82" s="97"/>
      <c r="BP82" s="97"/>
      <c r="BQ82" s="97"/>
      <c r="BR82" s="97"/>
      <c r="BS82" s="97"/>
      <c r="BT82" s="97"/>
      <c r="BU82" s="97"/>
      <c r="BV82" s="84"/>
      <c r="BW82" s="41"/>
      <c r="BX82" s="30"/>
      <c r="BY82" s="42"/>
    </row>
    <row r="83" spans="1:84" ht="15" customHeight="1" x14ac:dyDescent="0.25">
      <c r="A83" s="120"/>
      <c r="B83" s="117"/>
      <c r="C83" s="117"/>
      <c r="D83" s="117"/>
      <c r="E83" s="117"/>
      <c r="F83" s="22"/>
      <c r="G83" s="22"/>
      <c r="H83" s="23"/>
      <c r="I83" s="24"/>
      <c r="J83" s="20"/>
      <c r="K83" s="120"/>
      <c r="L83" s="120"/>
      <c r="M83" s="120"/>
      <c r="N83" s="120"/>
      <c r="O83" s="120"/>
      <c r="P83" s="120"/>
      <c r="Q83" s="120"/>
      <c r="R83" s="120"/>
      <c r="S83" s="120"/>
      <c r="T83" s="20"/>
      <c r="U83" s="129"/>
      <c r="V83" s="130"/>
      <c r="W83" s="130"/>
      <c r="X83" s="130"/>
      <c r="Y83" s="130"/>
      <c r="Z83" s="22"/>
      <c r="AA83" s="22"/>
      <c r="AB83" s="23"/>
      <c r="AC83" s="24"/>
      <c r="AD83" s="84"/>
      <c r="AE83" s="30"/>
      <c r="AF83" s="30"/>
      <c r="AG83" s="30"/>
      <c r="AI83" s="129"/>
      <c r="AJ83" s="130"/>
      <c r="AK83" s="130"/>
      <c r="AL83" s="130"/>
      <c r="AM83" s="130"/>
      <c r="AN83" s="130"/>
      <c r="AO83" s="128"/>
      <c r="AP83" s="136"/>
      <c r="AQ83" s="128"/>
      <c r="AR83" s="20"/>
      <c r="AS83" s="143"/>
      <c r="AT83" s="143"/>
      <c r="AU83" s="143"/>
      <c r="AV83" s="143"/>
      <c r="AW83" s="143"/>
      <c r="AX83" s="130"/>
      <c r="AY83" s="128"/>
      <c r="AZ83" s="136"/>
      <c r="BA83" s="128"/>
      <c r="BB83" s="84"/>
      <c r="BC83" s="97"/>
      <c r="BD83" s="97"/>
      <c r="BE83" s="97"/>
      <c r="BF83" s="97"/>
      <c r="BG83" s="97"/>
      <c r="BH83" s="97"/>
      <c r="BI83" s="97"/>
      <c r="BJ83" s="97"/>
      <c r="BK83" s="97"/>
      <c r="BL83" s="84"/>
      <c r="BM83" s="97"/>
      <c r="BN83" s="97"/>
      <c r="BO83" s="97"/>
      <c r="BP83" s="97"/>
      <c r="BQ83" s="97"/>
      <c r="BR83" s="97"/>
      <c r="BS83" s="97"/>
      <c r="BT83" s="97"/>
      <c r="BU83" s="97"/>
      <c r="BV83" s="84"/>
      <c r="BW83" s="41"/>
      <c r="BX83" s="30"/>
      <c r="BY83" s="42"/>
    </row>
    <row r="84" spans="1:84" ht="15" customHeight="1" x14ac:dyDescent="0.25">
      <c r="A84" s="120"/>
      <c r="B84" s="117"/>
      <c r="C84" s="117"/>
      <c r="D84" s="117"/>
      <c r="E84" s="117"/>
      <c r="F84" s="22"/>
      <c r="G84" s="22"/>
      <c r="H84" s="23"/>
      <c r="I84" s="24"/>
      <c r="K84" s="114"/>
      <c r="L84" s="114"/>
      <c r="M84" s="114"/>
      <c r="N84" s="114"/>
      <c r="O84" s="114"/>
      <c r="P84" s="114"/>
      <c r="Q84" s="114"/>
      <c r="R84" s="114"/>
      <c r="S84" s="114"/>
      <c r="U84" s="136"/>
      <c r="V84" s="136"/>
      <c r="W84" s="136"/>
      <c r="X84" s="136"/>
      <c r="Y84" s="136"/>
      <c r="Z84" s="136"/>
      <c r="AA84" s="136"/>
      <c r="AB84" s="136"/>
      <c r="AC84" s="136"/>
      <c r="AD84" s="86"/>
      <c r="AE84" s="30"/>
      <c r="AF84" s="30"/>
      <c r="AG84" s="30"/>
      <c r="AH84" s="130"/>
      <c r="AI84" s="136"/>
      <c r="AJ84" s="130"/>
      <c r="AK84" s="130"/>
      <c r="AL84" s="130"/>
      <c r="AM84" s="130"/>
      <c r="AN84" s="128"/>
      <c r="AO84" s="128"/>
      <c r="AP84" s="136"/>
      <c r="AQ84" s="128"/>
      <c r="AS84" s="130"/>
      <c r="AT84" s="130"/>
      <c r="AU84" s="130"/>
      <c r="AV84" s="130"/>
      <c r="AW84" s="130"/>
      <c r="AX84" s="130"/>
      <c r="AY84" s="93"/>
      <c r="AZ84" s="93"/>
      <c r="BA84" s="128"/>
      <c r="BB84" s="84"/>
      <c r="BC84" s="97"/>
      <c r="BD84" s="97"/>
      <c r="BE84" s="97"/>
      <c r="BF84" s="97"/>
      <c r="BG84" s="97"/>
      <c r="BH84" s="97"/>
      <c r="BI84" s="97"/>
      <c r="BJ84" s="97"/>
      <c r="BK84" s="97"/>
      <c r="BL84" s="84"/>
      <c r="BM84" s="84"/>
      <c r="BN84" s="85"/>
      <c r="BO84" s="85"/>
      <c r="BP84" s="85"/>
      <c r="BQ84" s="85"/>
      <c r="BR84" s="85"/>
      <c r="BS84" s="85"/>
      <c r="BT84" s="85"/>
      <c r="BU84" s="85"/>
      <c r="BV84" s="84"/>
      <c r="BW84" s="41"/>
      <c r="BX84" s="30"/>
      <c r="BY84" s="42"/>
      <c r="BZ84" s="96"/>
      <c r="CA84" s="96"/>
      <c r="CB84" s="96"/>
      <c r="CC84" s="96"/>
      <c r="CD84" s="96"/>
      <c r="CE84" s="96"/>
      <c r="CF84" s="96"/>
    </row>
    <row r="85" spans="1:84" ht="15" customHeight="1" x14ac:dyDescent="0.25">
      <c r="A85" s="120"/>
      <c r="B85" s="117"/>
      <c r="C85" s="117"/>
      <c r="D85" s="117"/>
      <c r="E85" s="117"/>
      <c r="F85" s="22"/>
      <c r="G85" s="22"/>
      <c r="H85" s="23"/>
      <c r="I85" s="24"/>
      <c r="K85" s="115"/>
      <c r="L85" s="121"/>
      <c r="M85" s="121"/>
      <c r="N85" s="121"/>
      <c r="O85" s="121"/>
      <c r="P85" s="115"/>
      <c r="Q85" s="115"/>
      <c r="R85" s="120"/>
      <c r="S85" s="114"/>
      <c r="U85" s="128"/>
      <c r="V85" s="128"/>
      <c r="W85" s="128"/>
      <c r="X85" s="128"/>
      <c r="Y85" s="128"/>
      <c r="Z85" s="128"/>
      <c r="AA85" s="128"/>
      <c r="AB85" s="128"/>
      <c r="AC85" s="128"/>
      <c r="AD85" s="94"/>
      <c r="AE85" s="30"/>
      <c r="AF85" s="30"/>
      <c r="AG85" s="30"/>
      <c r="AH85" s="94"/>
      <c r="AI85" s="128"/>
      <c r="AJ85" s="128"/>
      <c r="AK85" s="128"/>
      <c r="AL85" s="128"/>
      <c r="AM85" s="128"/>
      <c r="AN85" s="128"/>
      <c r="AO85" s="128"/>
      <c r="AP85" s="128"/>
      <c r="AQ85" s="128"/>
      <c r="AS85" s="130"/>
      <c r="AT85" s="130"/>
      <c r="AU85" s="130"/>
      <c r="AV85" s="130"/>
      <c r="AW85" s="130"/>
      <c r="AX85" s="130"/>
      <c r="AY85" s="148"/>
      <c r="AZ85" s="136"/>
      <c r="BA85" s="24"/>
      <c r="BB85" s="84"/>
      <c r="BC85" s="97"/>
      <c r="BD85" s="97"/>
      <c r="BE85" s="97"/>
      <c r="BF85" s="97"/>
      <c r="BG85" s="97"/>
      <c r="BH85" s="97"/>
      <c r="BI85" s="97"/>
      <c r="BJ85" s="97"/>
      <c r="BK85" s="97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41"/>
      <c r="BX85" s="30"/>
      <c r="BY85" s="42"/>
      <c r="BZ85" s="96"/>
      <c r="CA85" s="96"/>
      <c r="CB85" s="96"/>
      <c r="CC85" s="96"/>
      <c r="CD85" s="96"/>
      <c r="CE85" s="96"/>
      <c r="CF85" s="96"/>
    </row>
    <row r="86" spans="1:84" ht="15" customHeight="1" x14ac:dyDescent="0.25">
      <c r="A86" s="120"/>
      <c r="B86" s="117"/>
      <c r="C86" s="117"/>
      <c r="D86" s="117"/>
      <c r="E86" s="117"/>
      <c r="F86" s="22"/>
      <c r="G86" s="22"/>
      <c r="H86" s="23"/>
      <c r="I86" s="24"/>
      <c r="K86" s="121"/>
      <c r="L86" s="121"/>
      <c r="M86" s="121"/>
      <c r="N86" s="121"/>
      <c r="O86" s="121"/>
      <c r="P86" s="116"/>
      <c r="Q86" s="116"/>
      <c r="R86" s="115"/>
      <c r="S86" s="114"/>
      <c r="U86" s="129"/>
      <c r="V86" s="134"/>
      <c r="W86" s="134"/>
      <c r="X86" s="134"/>
      <c r="Y86" s="134"/>
      <c r="Z86" s="129"/>
      <c r="AA86" s="129"/>
      <c r="AB86" s="136"/>
      <c r="AC86" s="128"/>
      <c r="AD86" s="84"/>
      <c r="AE86" s="30"/>
      <c r="AF86" s="30"/>
      <c r="AG86" s="30"/>
      <c r="AI86" s="113"/>
      <c r="AJ86" s="130"/>
      <c r="AK86" s="130"/>
      <c r="AL86" s="128"/>
      <c r="AM86" s="128"/>
      <c r="AN86" s="128"/>
      <c r="AO86" s="128"/>
      <c r="AP86" s="128"/>
      <c r="AQ86" s="128"/>
      <c r="AS86" s="110"/>
      <c r="AT86" s="110"/>
      <c r="AU86" s="110"/>
      <c r="AV86" s="110"/>
      <c r="AW86" s="110"/>
      <c r="AX86" s="110"/>
      <c r="AY86" s="148"/>
      <c r="AZ86" s="136"/>
      <c r="BA86" s="128"/>
      <c r="BB86" s="84"/>
      <c r="BC86" s="97"/>
      <c r="BD86" s="97"/>
      <c r="BE86" s="97"/>
      <c r="BF86" s="97"/>
      <c r="BG86" s="97"/>
      <c r="BH86" s="97"/>
      <c r="BI86" s="97"/>
      <c r="BJ86" s="97"/>
      <c r="BK86" s="97"/>
      <c r="BL86" s="84"/>
      <c r="BM86" s="84"/>
      <c r="BN86" s="85"/>
      <c r="BO86" s="85"/>
      <c r="BP86" s="85"/>
      <c r="BQ86" s="85"/>
      <c r="BR86" s="85"/>
      <c r="BS86" s="85"/>
      <c r="BT86" s="85"/>
      <c r="BU86" s="85"/>
      <c r="BV86" s="84"/>
      <c r="BW86" s="41"/>
      <c r="BX86" s="30"/>
      <c r="BY86" s="42"/>
    </row>
    <row r="87" spans="1:84" ht="15" customHeight="1" x14ac:dyDescent="0.25">
      <c r="A87" s="120"/>
      <c r="B87" s="120"/>
      <c r="C87" s="120"/>
      <c r="D87" s="120"/>
      <c r="E87" s="120"/>
      <c r="F87" s="120"/>
      <c r="G87" s="120"/>
      <c r="H87" s="120"/>
      <c r="I87" s="120"/>
      <c r="K87" s="117"/>
      <c r="L87" s="117"/>
      <c r="M87" s="117"/>
      <c r="N87" s="117"/>
      <c r="O87" s="117"/>
      <c r="P87" s="117"/>
      <c r="Q87" s="93"/>
      <c r="R87" s="93"/>
      <c r="S87" s="114"/>
      <c r="U87" s="134"/>
      <c r="V87" s="134"/>
      <c r="W87" s="134"/>
      <c r="X87" s="134"/>
      <c r="Y87" s="134"/>
      <c r="Z87" s="131"/>
      <c r="AA87" s="131"/>
      <c r="AB87" s="129"/>
      <c r="AC87" s="128"/>
      <c r="AD87" s="84"/>
      <c r="AE87" s="30"/>
      <c r="AF87" s="30"/>
      <c r="AG87" s="30"/>
      <c r="AI87" s="129"/>
      <c r="AJ87" s="130"/>
      <c r="AK87" s="130"/>
      <c r="AL87" s="130"/>
      <c r="AM87" s="130"/>
      <c r="AN87" s="128"/>
      <c r="AO87" s="128"/>
      <c r="AP87" s="136"/>
      <c r="AQ87" s="147"/>
      <c r="AS87" s="130"/>
      <c r="AT87" s="130"/>
      <c r="AU87" s="130"/>
      <c r="AV87" s="130"/>
      <c r="AW87" s="130"/>
      <c r="AX87" s="130"/>
      <c r="AY87" s="126"/>
      <c r="AZ87" s="136"/>
      <c r="BA87" s="128"/>
      <c r="BB87" s="84"/>
      <c r="BC87" s="97"/>
      <c r="BD87" s="97"/>
      <c r="BE87" s="97"/>
      <c r="BF87" s="97"/>
      <c r="BG87" s="97"/>
      <c r="BH87" s="97"/>
      <c r="BI87" s="97"/>
      <c r="BJ87" s="97"/>
      <c r="BK87" s="97"/>
      <c r="BL87" s="84"/>
      <c r="BM87" s="91"/>
      <c r="BN87" s="85"/>
      <c r="BO87" s="85"/>
      <c r="BP87" s="85"/>
      <c r="BQ87" s="85"/>
      <c r="BR87" s="85"/>
      <c r="BS87" s="85"/>
      <c r="BT87" s="85"/>
      <c r="BU87" s="85"/>
      <c r="BV87" s="84"/>
      <c r="BW87" s="41"/>
      <c r="BX87" s="14"/>
      <c r="BY87" s="162"/>
    </row>
    <row r="88" spans="1:84" ht="15" customHeight="1" x14ac:dyDescent="0.25">
      <c r="A88" s="120"/>
      <c r="B88" s="120"/>
      <c r="C88" s="120"/>
      <c r="D88" s="120"/>
      <c r="E88" s="120"/>
      <c r="F88" s="120"/>
      <c r="G88" s="120"/>
      <c r="H88" s="120"/>
      <c r="I88" s="120"/>
      <c r="K88" s="117"/>
      <c r="L88" s="117"/>
      <c r="M88" s="117"/>
      <c r="N88" s="117"/>
      <c r="O88" s="117"/>
      <c r="P88" s="117"/>
      <c r="Q88" s="126"/>
      <c r="R88" s="120"/>
      <c r="S88" s="114"/>
      <c r="U88" s="130"/>
      <c r="V88" s="130"/>
      <c r="W88" s="130"/>
      <c r="X88" s="130"/>
      <c r="Y88" s="130"/>
      <c r="Z88" s="130"/>
      <c r="AA88" s="93"/>
      <c r="AB88" s="93"/>
      <c r="AC88" s="128"/>
      <c r="AD88" s="84"/>
      <c r="AE88" s="30"/>
      <c r="AF88" s="30"/>
      <c r="AG88" s="30"/>
      <c r="AI88" s="130"/>
      <c r="AJ88" s="130"/>
      <c r="AK88" s="130"/>
      <c r="AL88" s="130"/>
      <c r="AM88" s="130"/>
      <c r="AN88" s="146"/>
      <c r="AO88" s="146"/>
      <c r="AP88" s="136"/>
      <c r="AQ88" s="128"/>
      <c r="AS88" s="130"/>
      <c r="AT88" s="130"/>
      <c r="AU88" s="130"/>
      <c r="AV88" s="130"/>
      <c r="AW88" s="130"/>
      <c r="AX88" s="130"/>
      <c r="AY88" s="126"/>
      <c r="AZ88" s="136"/>
      <c r="BA88" s="128"/>
      <c r="BB88" s="84"/>
      <c r="BC88" s="97"/>
      <c r="BD88" s="97"/>
      <c r="BE88" s="97"/>
      <c r="BF88" s="97"/>
      <c r="BG88" s="97"/>
      <c r="BH88" s="97"/>
      <c r="BI88" s="97"/>
      <c r="BJ88" s="97"/>
      <c r="BK88" s="97"/>
      <c r="BL88" s="84"/>
      <c r="BM88" s="97"/>
      <c r="BN88" s="96"/>
      <c r="BO88" s="96"/>
      <c r="BP88" s="96"/>
      <c r="BQ88" s="96"/>
      <c r="BR88" s="96"/>
      <c r="BS88" s="96"/>
      <c r="BT88" s="96"/>
      <c r="BU88" s="96"/>
      <c r="BV88" s="84"/>
      <c r="BW88" s="41"/>
      <c r="BX88" s="14"/>
      <c r="BY88" s="162"/>
    </row>
    <row r="89" spans="1:84" ht="15" customHeight="1" x14ac:dyDescent="0.25">
      <c r="A89" s="114"/>
      <c r="B89" s="114"/>
      <c r="C89" s="114"/>
      <c r="D89" s="114"/>
      <c r="E89" s="114"/>
      <c r="F89" s="114"/>
      <c r="G89" s="114"/>
      <c r="H89" s="114"/>
      <c r="I89" s="114"/>
      <c r="K89" s="117"/>
      <c r="L89" s="117"/>
      <c r="M89" s="117"/>
      <c r="N89" s="117"/>
      <c r="O89" s="117"/>
      <c r="P89" s="117"/>
      <c r="Q89" s="126"/>
      <c r="R89" s="120"/>
      <c r="S89" s="114"/>
      <c r="U89" s="130"/>
      <c r="V89" s="130"/>
      <c r="W89" s="130"/>
      <c r="X89" s="130"/>
      <c r="Y89" s="130"/>
      <c r="Z89" s="130"/>
      <c r="AA89" s="126"/>
      <c r="AB89" s="136"/>
      <c r="AC89" s="128"/>
      <c r="AD89" s="84"/>
      <c r="AE89" s="30"/>
      <c r="AF89" s="30"/>
      <c r="AG89" s="30"/>
      <c r="AI89" s="110"/>
      <c r="AJ89" s="130"/>
      <c r="AK89" s="130"/>
      <c r="AL89" s="130"/>
      <c r="AM89" s="130"/>
      <c r="AN89" s="146"/>
      <c r="AO89" s="146"/>
      <c r="AP89" s="136"/>
      <c r="AQ89" s="128"/>
      <c r="AS89" s="131"/>
      <c r="AT89" s="131"/>
      <c r="AU89" s="131"/>
      <c r="AV89" s="131"/>
      <c r="AW89" s="131"/>
      <c r="AX89" s="131"/>
      <c r="AY89" s="131"/>
      <c r="AZ89" s="131"/>
      <c r="BA89" s="131"/>
      <c r="BB89" s="84"/>
      <c r="BC89" s="97"/>
      <c r="BD89" s="97"/>
      <c r="BE89" s="97"/>
      <c r="BF89" s="97"/>
      <c r="BG89" s="97"/>
      <c r="BH89" s="97"/>
      <c r="BI89" s="97"/>
      <c r="BJ89" s="97"/>
      <c r="BK89" s="97"/>
      <c r="BL89" s="84"/>
      <c r="BM89" s="97"/>
      <c r="BN89" s="84"/>
      <c r="BO89" s="84"/>
      <c r="BP89" s="84"/>
      <c r="BQ89" s="84"/>
      <c r="BR89" s="84"/>
      <c r="BS89" s="84"/>
      <c r="BT89" s="84"/>
      <c r="BU89" s="84"/>
      <c r="BV89" s="84"/>
      <c r="BW89" s="41"/>
      <c r="BX89" s="30"/>
      <c r="BY89" s="42"/>
    </row>
    <row r="90" spans="1:84" ht="15" customHeight="1" x14ac:dyDescent="0.25">
      <c r="A90" s="115"/>
      <c r="B90" s="121"/>
      <c r="C90" s="121"/>
      <c r="D90" s="121"/>
      <c r="E90" s="121"/>
      <c r="F90" s="115"/>
      <c r="G90" s="115"/>
      <c r="H90" s="120"/>
      <c r="I90" s="114"/>
      <c r="K90" s="117"/>
      <c r="L90" s="117"/>
      <c r="M90" s="117"/>
      <c r="N90" s="117"/>
      <c r="O90" s="117"/>
      <c r="P90" s="117"/>
      <c r="Q90" s="31"/>
      <c r="R90" s="113"/>
      <c r="S90" s="114"/>
      <c r="U90" s="130"/>
      <c r="V90" s="130"/>
      <c r="W90" s="130"/>
      <c r="X90" s="130"/>
      <c r="Y90" s="130"/>
      <c r="Z90" s="130"/>
      <c r="AA90" s="126"/>
      <c r="AB90" s="136"/>
      <c r="AC90" s="128"/>
      <c r="AD90" s="84"/>
      <c r="AE90" s="30"/>
      <c r="AF90" s="30"/>
      <c r="AG90" s="30"/>
      <c r="AI90" s="129"/>
      <c r="AJ90" s="130"/>
      <c r="AK90" s="130"/>
      <c r="AL90" s="130"/>
      <c r="AM90" s="130"/>
      <c r="AN90" s="146"/>
      <c r="AO90" s="146"/>
      <c r="AP90" s="136"/>
      <c r="AQ90" s="128"/>
      <c r="AS90" s="128"/>
      <c r="AT90" s="128"/>
      <c r="AU90" s="136"/>
      <c r="AV90" s="127"/>
      <c r="AW90" s="25"/>
      <c r="AX90" s="136"/>
      <c r="AY90" s="127"/>
      <c r="AZ90" s="56"/>
      <c r="BA90" s="136"/>
      <c r="BB90" s="84"/>
      <c r="BC90" s="97"/>
      <c r="BD90" s="97"/>
      <c r="BE90" s="97"/>
      <c r="BF90" s="97"/>
      <c r="BG90" s="97"/>
      <c r="BH90" s="97"/>
      <c r="BI90" s="97"/>
      <c r="BJ90" s="97"/>
      <c r="BK90" s="97"/>
      <c r="BL90" s="84"/>
      <c r="BM90" s="88"/>
      <c r="BN90" s="87"/>
      <c r="BO90" s="87"/>
      <c r="BP90" s="87"/>
      <c r="BQ90" s="87"/>
      <c r="BR90" s="87"/>
      <c r="BS90" s="87"/>
      <c r="BT90" s="87"/>
      <c r="BU90" s="87"/>
      <c r="BV90" s="84"/>
      <c r="BW90" s="41"/>
      <c r="BX90" s="30"/>
      <c r="BY90" s="42"/>
    </row>
    <row r="91" spans="1:84" ht="15" customHeight="1" x14ac:dyDescent="0.25">
      <c r="A91" s="121"/>
      <c r="B91" s="121"/>
      <c r="C91" s="121"/>
      <c r="D91" s="121"/>
      <c r="E91" s="121"/>
      <c r="F91" s="116"/>
      <c r="G91" s="116"/>
      <c r="H91" s="115"/>
      <c r="I91" s="114"/>
      <c r="K91" s="117"/>
      <c r="L91" s="117"/>
      <c r="M91" s="117"/>
      <c r="N91" s="117"/>
      <c r="O91" s="117"/>
      <c r="P91" s="117"/>
      <c r="Q91" s="148"/>
      <c r="R91" s="120"/>
      <c r="S91" s="24"/>
      <c r="U91" s="130"/>
      <c r="V91" s="130"/>
      <c r="W91" s="130"/>
      <c r="X91" s="130"/>
      <c r="Y91" s="130"/>
      <c r="Z91" s="130"/>
      <c r="AA91" s="31"/>
      <c r="AB91" s="113"/>
      <c r="AC91" s="128"/>
      <c r="AD91" s="84"/>
      <c r="AE91" s="30"/>
      <c r="AF91" s="30"/>
      <c r="AG91" s="30"/>
      <c r="AI91" s="110"/>
      <c r="AJ91" s="130"/>
      <c r="AK91" s="130"/>
      <c r="AL91" s="130"/>
      <c r="AM91" s="130"/>
      <c r="AN91" s="146"/>
      <c r="AO91" s="146"/>
      <c r="AP91" s="136"/>
      <c r="AQ91" s="128"/>
      <c r="AS91" s="29"/>
      <c r="AT91" s="128"/>
      <c r="AU91" s="136"/>
      <c r="AV91" s="127"/>
      <c r="AW91" s="25"/>
      <c r="AX91" s="136"/>
      <c r="AY91" s="127"/>
      <c r="AZ91" s="56"/>
      <c r="BA91" s="136"/>
      <c r="BB91" s="84"/>
      <c r="BC91" s="97"/>
      <c r="BD91" s="97"/>
      <c r="BE91" s="97"/>
      <c r="BF91" s="97"/>
      <c r="BG91" s="97"/>
      <c r="BH91" s="97"/>
      <c r="BI91" s="97"/>
      <c r="BJ91" s="97"/>
      <c r="BK91" s="97"/>
      <c r="BL91" s="84"/>
      <c r="BM91" s="84"/>
      <c r="BN91" s="86"/>
      <c r="BO91" s="86"/>
      <c r="BP91" s="86"/>
      <c r="BQ91" s="86"/>
      <c r="BR91" s="87"/>
      <c r="BS91" s="87"/>
      <c r="BT91" s="87"/>
      <c r="BU91" s="87"/>
      <c r="BV91" s="84"/>
      <c r="BW91" s="41"/>
      <c r="BX91" s="30"/>
      <c r="BY91" s="42"/>
    </row>
    <row r="92" spans="1:84" ht="15" customHeight="1" x14ac:dyDescent="0.25">
      <c r="A92" s="117"/>
      <c r="B92" s="117"/>
      <c r="C92" s="117"/>
      <c r="D92" s="117"/>
      <c r="E92" s="117"/>
      <c r="F92" s="117"/>
      <c r="G92" s="93"/>
      <c r="H92" s="93"/>
      <c r="I92" s="114"/>
      <c r="K92" s="110"/>
      <c r="L92" s="110"/>
      <c r="M92" s="110"/>
      <c r="N92" s="110"/>
      <c r="O92" s="110"/>
      <c r="P92" s="110"/>
      <c r="Q92" s="148"/>
      <c r="R92" s="120"/>
      <c r="S92" s="114"/>
      <c r="U92" s="130"/>
      <c r="V92" s="130"/>
      <c r="W92" s="130"/>
      <c r="X92" s="130"/>
      <c r="Y92" s="130"/>
      <c r="Z92" s="130"/>
      <c r="AA92" s="148"/>
      <c r="AB92" s="136"/>
      <c r="AC92" s="24"/>
      <c r="AD92" s="84"/>
      <c r="AE92" s="30"/>
      <c r="AF92" s="30"/>
      <c r="AG92" s="30"/>
      <c r="AI92" s="111"/>
      <c r="AJ92" s="111"/>
      <c r="AK92" s="110"/>
      <c r="AL92" s="110"/>
      <c r="AM92" s="110"/>
      <c r="AN92" s="22"/>
      <c r="AO92" s="22"/>
      <c r="AP92" s="23"/>
      <c r="AQ92" s="24"/>
      <c r="AS92" s="29"/>
      <c r="AT92" s="128"/>
      <c r="AU92" s="136"/>
      <c r="AV92" s="127"/>
      <c r="AW92" s="59"/>
      <c r="AX92" s="136"/>
      <c r="AY92" s="127"/>
      <c r="AZ92" s="56"/>
      <c r="BA92" s="136"/>
      <c r="BB92" s="84"/>
      <c r="BC92" s="97"/>
      <c r="BD92" s="97"/>
      <c r="BE92" s="97"/>
      <c r="BF92" s="97"/>
      <c r="BG92" s="97"/>
      <c r="BH92" s="97"/>
      <c r="BI92" s="97"/>
      <c r="BJ92" s="97"/>
      <c r="BK92" s="97"/>
      <c r="BL92" s="84"/>
      <c r="BM92" s="85"/>
      <c r="BN92" s="84"/>
      <c r="BO92" s="84"/>
      <c r="BP92" s="84"/>
      <c r="BQ92" s="84"/>
      <c r="BR92" s="84"/>
      <c r="BS92" s="84"/>
      <c r="BT92" s="84"/>
      <c r="BU92" s="84"/>
      <c r="BV92" s="84"/>
      <c r="BW92" s="41"/>
      <c r="BX92" s="30"/>
      <c r="BY92" s="42"/>
    </row>
    <row r="93" spans="1:84" ht="15" customHeight="1" x14ac:dyDescent="0.25">
      <c r="A93" s="117"/>
      <c r="B93" s="117"/>
      <c r="C93" s="117"/>
      <c r="D93" s="117"/>
      <c r="E93" s="117"/>
      <c r="F93" s="117"/>
      <c r="G93" s="126"/>
      <c r="H93" s="120"/>
      <c r="I93" s="114"/>
      <c r="K93" s="117"/>
      <c r="L93" s="117"/>
      <c r="M93" s="117"/>
      <c r="N93" s="117"/>
      <c r="O93" s="117"/>
      <c r="P93" s="117"/>
      <c r="Q93" s="126"/>
      <c r="R93" s="120"/>
      <c r="S93" s="114"/>
      <c r="U93" s="110"/>
      <c r="V93" s="110"/>
      <c r="W93" s="110"/>
      <c r="X93" s="110"/>
      <c r="Y93" s="110"/>
      <c r="Z93" s="110"/>
      <c r="AA93" s="148"/>
      <c r="AB93" s="136"/>
      <c r="AC93" s="128"/>
      <c r="AD93" s="84"/>
      <c r="AE93" s="30"/>
      <c r="AF93" s="30"/>
      <c r="AG93" s="30"/>
      <c r="AI93" s="131"/>
      <c r="AJ93" s="110"/>
      <c r="AK93" s="110"/>
      <c r="AL93" s="110"/>
      <c r="AM93" s="110"/>
      <c r="AN93" s="22"/>
      <c r="AO93" s="22"/>
      <c r="AP93" s="23"/>
      <c r="AQ93" s="24"/>
      <c r="AS93" s="128"/>
      <c r="AT93" s="128"/>
      <c r="AU93" s="136"/>
      <c r="AV93" s="127"/>
      <c r="AW93" s="62"/>
      <c r="AX93" s="136"/>
      <c r="AY93" s="127"/>
      <c r="AZ93" s="56"/>
      <c r="BA93" s="136"/>
      <c r="BB93" s="84"/>
      <c r="BC93" s="97"/>
      <c r="BD93" s="97"/>
      <c r="BE93" s="97"/>
      <c r="BF93" s="97"/>
      <c r="BG93" s="97"/>
      <c r="BH93" s="97"/>
      <c r="BI93" s="97"/>
      <c r="BJ93" s="97"/>
      <c r="BK93" s="97"/>
      <c r="BL93" s="84"/>
      <c r="BM93" s="85"/>
      <c r="BN93" s="84"/>
      <c r="BO93" s="84"/>
      <c r="BP93" s="84"/>
      <c r="BQ93" s="84"/>
      <c r="BR93" s="84"/>
      <c r="BS93" s="84"/>
      <c r="BT93" s="84"/>
      <c r="BU93" s="84"/>
      <c r="BV93" s="84"/>
      <c r="BW93" s="41"/>
      <c r="BX93" s="30"/>
      <c r="BY93" s="42"/>
    </row>
    <row r="94" spans="1:84" ht="15" customHeight="1" x14ac:dyDescent="0.25">
      <c r="A94" s="117"/>
      <c r="B94" s="117"/>
      <c r="C94" s="117"/>
      <c r="D94" s="117"/>
      <c r="E94" s="117"/>
      <c r="F94" s="117"/>
      <c r="G94" s="126"/>
      <c r="H94" s="120"/>
      <c r="I94" s="114"/>
      <c r="K94" s="117"/>
      <c r="L94" s="117"/>
      <c r="M94" s="117"/>
      <c r="N94" s="117"/>
      <c r="O94" s="117"/>
      <c r="P94" s="117"/>
      <c r="Q94" s="126"/>
      <c r="R94" s="120"/>
      <c r="S94" s="114"/>
      <c r="U94" s="130"/>
      <c r="V94" s="130"/>
      <c r="W94" s="130"/>
      <c r="X94" s="130"/>
      <c r="Y94" s="130"/>
      <c r="Z94" s="130"/>
      <c r="AA94" s="126"/>
      <c r="AB94" s="136"/>
      <c r="AC94" s="128"/>
      <c r="AD94" s="84"/>
      <c r="AE94" s="30"/>
      <c r="AF94" s="30"/>
      <c r="AG94" s="30"/>
      <c r="AI94" s="131"/>
      <c r="AJ94" s="110"/>
      <c r="AK94" s="110"/>
      <c r="AL94" s="110"/>
      <c r="AM94" s="110"/>
      <c r="AN94" s="22"/>
      <c r="AO94" s="22"/>
      <c r="AP94" s="23"/>
      <c r="AQ94" s="24"/>
      <c r="AS94" s="128"/>
      <c r="AT94" s="128"/>
      <c r="AU94" s="136"/>
      <c r="AV94" s="127"/>
      <c r="AW94" s="63"/>
      <c r="AX94" s="136"/>
      <c r="AY94" s="127"/>
      <c r="AZ94" s="56"/>
      <c r="BA94" s="136"/>
      <c r="BB94" s="84"/>
      <c r="BC94" s="97"/>
      <c r="BD94" s="97"/>
      <c r="BE94" s="97"/>
      <c r="BF94" s="97"/>
      <c r="BG94" s="97"/>
      <c r="BH94" s="97"/>
      <c r="BI94" s="97"/>
      <c r="BJ94" s="97"/>
      <c r="BK94" s="97"/>
      <c r="BL94" s="84"/>
      <c r="BM94" s="85"/>
      <c r="BN94" s="84"/>
      <c r="BO94" s="84"/>
      <c r="BP94" s="84"/>
      <c r="BQ94" s="84"/>
      <c r="BR94" s="84"/>
      <c r="BS94" s="84"/>
      <c r="BT94" s="84"/>
      <c r="BU94" s="84"/>
      <c r="BV94" s="84"/>
      <c r="BW94" s="41"/>
      <c r="BX94" s="30"/>
      <c r="BY94" s="42"/>
    </row>
    <row r="95" spans="1:84" ht="15" customHeight="1" x14ac:dyDescent="0.25">
      <c r="A95" s="117"/>
      <c r="B95" s="117"/>
      <c r="C95" s="117"/>
      <c r="D95" s="117"/>
      <c r="E95" s="117"/>
      <c r="F95" s="117"/>
      <c r="G95" s="31"/>
      <c r="H95" s="113"/>
      <c r="I95" s="114"/>
      <c r="K95" s="116"/>
      <c r="L95" s="116"/>
      <c r="M95" s="116"/>
      <c r="N95" s="116"/>
      <c r="O95" s="116"/>
      <c r="P95" s="116"/>
      <c r="Q95" s="116"/>
      <c r="R95" s="116"/>
      <c r="S95" s="116"/>
      <c r="U95" s="130"/>
      <c r="V95" s="130"/>
      <c r="W95" s="130"/>
      <c r="X95" s="130"/>
      <c r="Y95" s="130"/>
      <c r="Z95" s="130"/>
      <c r="AA95" s="126"/>
      <c r="AB95" s="136"/>
      <c r="AC95" s="128"/>
      <c r="AD95" s="84"/>
      <c r="AE95" s="30"/>
      <c r="AF95" s="30"/>
      <c r="AG95" s="30"/>
      <c r="AI95" s="129"/>
      <c r="AJ95" s="130"/>
      <c r="AK95" s="130"/>
      <c r="AL95" s="130"/>
      <c r="AM95" s="130"/>
      <c r="AN95" s="22"/>
      <c r="AO95" s="22"/>
      <c r="AP95" s="23"/>
      <c r="AQ95" s="24"/>
      <c r="AS95" s="128"/>
      <c r="AT95" s="128"/>
      <c r="AU95" s="136"/>
      <c r="AV95" s="68"/>
      <c r="AW95" s="132"/>
      <c r="AX95" s="132"/>
      <c r="AY95" s="133"/>
      <c r="AZ95" s="133"/>
      <c r="BA95" s="136"/>
      <c r="BB95" s="84"/>
      <c r="BC95" s="97"/>
      <c r="BD95" s="97"/>
      <c r="BE95" s="97"/>
      <c r="BF95" s="97"/>
      <c r="BG95" s="97"/>
      <c r="BH95" s="97"/>
      <c r="BI95" s="97"/>
      <c r="BJ95" s="97"/>
      <c r="BK95" s="97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41"/>
      <c r="BX95" s="30"/>
      <c r="BY95" s="42"/>
    </row>
    <row r="96" spans="1:84" ht="15" customHeight="1" x14ac:dyDescent="0.25">
      <c r="A96" s="117"/>
      <c r="B96" s="117"/>
      <c r="C96" s="117"/>
      <c r="D96" s="117"/>
      <c r="E96" s="117"/>
      <c r="F96" s="117"/>
      <c r="G96" s="148"/>
      <c r="H96" s="120"/>
      <c r="I96" s="24"/>
      <c r="K96" s="114"/>
      <c r="L96" s="114"/>
      <c r="M96" s="120"/>
      <c r="N96" s="127"/>
      <c r="O96" s="25"/>
      <c r="P96" s="120"/>
      <c r="Q96" s="127"/>
      <c r="R96" s="56"/>
      <c r="S96" s="120"/>
      <c r="U96" s="131"/>
      <c r="V96" s="131"/>
      <c r="W96" s="131"/>
      <c r="X96" s="131"/>
      <c r="Y96" s="131"/>
      <c r="Z96" s="131"/>
      <c r="AA96" s="131"/>
      <c r="AB96" s="131"/>
      <c r="AC96" s="131"/>
      <c r="AD96" s="84"/>
      <c r="AE96" s="30"/>
      <c r="AF96" s="30"/>
      <c r="AG96" s="30"/>
      <c r="AI96" s="129"/>
      <c r="AJ96" s="130"/>
      <c r="AK96" s="130"/>
      <c r="AL96" s="130"/>
      <c r="AM96" s="130"/>
      <c r="AN96" s="22"/>
      <c r="AO96" s="22"/>
      <c r="AP96" s="23"/>
      <c r="AQ96" s="24"/>
      <c r="AS96" s="129"/>
      <c r="AT96" s="130"/>
      <c r="AU96" s="130"/>
      <c r="AV96" s="130"/>
      <c r="AW96" s="130"/>
      <c r="AX96" s="128"/>
      <c r="AY96" s="128"/>
      <c r="AZ96" s="136"/>
      <c r="BA96" s="128"/>
      <c r="BB96" s="84"/>
      <c r="BC96" s="91"/>
      <c r="BD96" s="97"/>
      <c r="BE96" s="97"/>
      <c r="BF96" s="97"/>
      <c r="BG96" s="97"/>
      <c r="BH96" s="97"/>
      <c r="BI96" s="97"/>
      <c r="BJ96" s="97"/>
      <c r="BK96" s="97"/>
      <c r="BL96" s="84"/>
      <c r="BM96" s="87"/>
      <c r="BN96" s="84"/>
      <c r="BO96" s="84"/>
      <c r="BP96" s="84"/>
      <c r="BQ96" s="84"/>
      <c r="BR96" s="84"/>
      <c r="BS96" s="84"/>
      <c r="BT96" s="84"/>
      <c r="BU96" s="84"/>
      <c r="BV96" s="84"/>
      <c r="BW96" s="41"/>
      <c r="BX96" s="30"/>
      <c r="BY96" s="42"/>
    </row>
    <row r="97" spans="1:77" ht="15" customHeight="1" x14ac:dyDescent="0.25">
      <c r="A97" s="110"/>
      <c r="B97" s="110"/>
      <c r="C97" s="110"/>
      <c r="D97" s="110"/>
      <c r="E97" s="110"/>
      <c r="F97" s="110"/>
      <c r="G97" s="148"/>
      <c r="H97" s="120"/>
      <c r="I97" s="114"/>
      <c r="K97" s="29"/>
      <c r="L97" s="114"/>
      <c r="M97" s="120"/>
      <c r="N97" s="127"/>
      <c r="O97" s="25"/>
      <c r="P97" s="120"/>
      <c r="Q97" s="127"/>
      <c r="R97" s="56"/>
      <c r="S97" s="120"/>
      <c r="U97" s="128"/>
      <c r="V97" s="128"/>
      <c r="W97" s="136"/>
      <c r="X97" s="127"/>
      <c r="Y97" s="25"/>
      <c r="Z97" s="136"/>
      <c r="AA97" s="127"/>
      <c r="AB97" s="56"/>
      <c r="AC97" s="136"/>
      <c r="AD97" s="84"/>
      <c r="AE97" s="30"/>
      <c r="AF97" s="30"/>
      <c r="AG97" s="30"/>
      <c r="AI97" s="136"/>
      <c r="AJ97" s="130"/>
      <c r="AK97" s="130"/>
      <c r="AL97" s="130"/>
      <c r="AM97" s="130"/>
      <c r="AN97" s="130"/>
      <c r="AO97" s="128"/>
      <c r="AP97" s="136"/>
      <c r="AQ97" s="128"/>
      <c r="AS97" s="130"/>
      <c r="AT97" s="130"/>
      <c r="AU97" s="130"/>
      <c r="AV97" s="130"/>
      <c r="AW97" s="130"/>
      <c r="AX97" s="146"/>
      <c r="AY97" s="146"/>
      <c r="AZ97" s="136"/>
      <c r="BA97" s="128"/>
      <c r="BB97" s="84"/>
      <c r="BC97" s="97"/>
      <c r="BD97" s="97"/>
      <c r="BE97" s="97"/>
      <c r="BF97" s="97"/>
      <c r="BG97" s="97"/>
      <c r="BH97" s="97"/>
      <c r="BI97" s="97"/>
      <c r="BJ97" s="97"/>
      <c r="BK97" s="97"/>
      <c r="BL97" s="84"/>
      <c r="BM97" s="88"/>
      <c r="BN97" s="84"/>
      <c r="BO97" s="84"/>
      <c r="BP97" s="84"/>
      <c r="BQ97" s="84"/>
      <c r="BR97" s="84"/>
      <c r="BS97" s="84"/>
      <c r="BT97" s="84"/>
      <c r="BU97" s="84"/>
      <c r="BV97" s="84"/>
      <c r="BW97" s="41"/>
      <c r="BX97" s="30"/>
      <c r="BY97" s="42"/>
    </row>
    <row r="98" spans="1:77" ht="15" customHeight="1" x14ac:dyDescent="0.25">
      <c r="A98" s="117"/>
      <c r="B98" s="117"/>
      <c r="C98" s="117"/>
      <c r="D98" s="117"/>
      <c r="E98" s="117"/>
      <c r="F98" s="117"/>
      <c r="G98" s="126"/>
      <c r="H98" s="120"/>
      <c r="I98" s="114"/>
      <c r="K98" s="29"/>
      <c r="L98" s="114"/>
      <c r="M98" s="120"/>
      <c r="N98" s="127"/>
      <c r="O98" s="59"/>
      <c r="P98" s="120"/>
      <c r="Q98" s="127"/>
      <c r="R98" s="56"/>
      <c r="S98" s="120"/>
      <c r="U98" s="29"/>
      <c r="V98" s="128"/>
      <c r="W98" s="136"/>
      <c r="X98" s="127"/>
      <c r="Y98" s="25"/>
      <c r="Z98" s="136"/>
      <c r="AA98" s="127"/>
      <c r="AB98" s="56"/>
      <c r="AC98" s="136"/>
      <c r="AD98" s="84"/>
      <c r="AE98" s="30"/>
      <c r="AF98" s="30"/>
      <c r="AG98" s="30"/>
      <c r="AI98" s="128"/>
      <c r="AJ98" s="128"/>
      <c r="AK98" s="128"/>
      <c r="AL98" s="128"/>
      <c r="AM98" s="128"/>
      <c r="AN98" s="128"/>
      <c r="AO98" s="128"/>
      <c r="AP98" s="128"/>
      <c r="AQ98" s="128"/>
      <c r="AS98" s="110"/>
      <c r="AT98" s="130"/>
      <c r="AU98" s="130"/>
      <c r="AV98" s="130"/>
      <c r="AW98" s="130"/>
      <c r="AX98" s="146"/>
      <c r="AY98" s="146"/>
      <c r="AZ98" s="136"/>
      <c r="BA98" s="128"/>
      <c r="BB98" s="84"/>
      <c r="BC98" s="97"/>
      <c r="BD98" s="97"/>
      <c r="BE98" s="97"/>
      <c r="BF98" s="97"/>
      <c r="BG98" s="97"/>
      <c r="BH98" s="97"/>
      <c r="BI98" s="97"/>
      <c r="BJ98" s="97"/>
      <c r="BK98" s="97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41"/>
      <c r="BX98" s="30"/>
      <c r="BY98" s="42"/>
    </row>
    <row r="99" spans="1:77" ht="15" customHeight="1" x14ac:dyDescent="0.25">
      <c r="A99" s="117"/>
      <c r="B99" s="117"/>
      <c r="C99" s="117"/>
      <c r="D99" s="117"/>
      <c r="E99" s="117"/>
      <c r="F99" s="117"/>
      <c r="G99" s="126"/>
      <c r="H99" s="120"/>
      <c r="I99" s="114"/>
      <c r="K99" s="114"/>
      <c r="L99" s="114"/>
      <c r="M99" s="120"/>
      <c r="N99" s="127"/>
      <c r="O99" s="62"/>
      <c r="P99" s="120"/>
      <c r="Q99" s="127"/>
      <c r="R99" s="56"/>
      <c r="S99" s="120"/>
      <c r="U99" s="29"/>
      <c r="V99" s="128"/>
      <c r="W99" s="136"/>
      <c r="X99" s="127"/>
      <c r="Y99" s="59"/>
      <c r="Z99" s="136"/>
      <c r="AA99" s="127"/>
      <c r="AB99" s="56"/>
      <c r="AC99" s="136"/>
      <c r="AD99" s="84"/>
      <c r="AE99" s="30"/>
      <c r="AF99" s="30"/>
      <c r="AG99" s="30"/>
      <c r="AI99" s="130"/>
      <c r="AJ99" s="130"/>
      <c r="AK99" s="130"/>
      <c r="AL99" s="130"/>
      <c r="AM99" s="130"/>
      <c r="AN99" s="130"/>
      <c r="AO99" s="128"/>
      <c r="AP99" s="136"/>
      <c r="AQ99" s="128"/>
      <c r="AS99" s="129"/>
      <c r="AT99" s="130"/>
      <c r="AU99" s="130"/>
      <c r="AV99" s="130"/>
      <c r="AW99" s="130"/>
      <c r="AX99" s="146"/>
      <c r="AY99" s="146"/>
      <c r="AZ99" s="136"/>
      <c r="BA99" s="128"/>
      <c r="BB99" s="84"/>
      <c r="BC99" s="97"/>
      <c r="BD99" s="97"/>
      <c r="BE99" s="97"/>
      <c r="BF99" s="97"/>
      <c r="BG99" s="97"/>
      <c r="BH99" s="97"/>
      <c r="BI99" s="97"/>
      <c r="BJ99" s="97"/>
      <c r="BK99" s="97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41"/>
      <c r="BX99" s="30"/>
      <c r="BY99" s="42"/>
    </row>
    <row r="100" spans="1:77" ht="15" customHeight="1" x14ac:dyDescent="0.25">
      <c r="A100" s="116"/>
      <c r="B100" s="116"/>
      <c r="C100" s="116"/>
      <c r="D100" s="116"/>
      <c r="E100" s="116"/>
      <c r="F100" s="116"/>
      <c r="G100" s="116"/>
      <c r="H100" s="116"/>
      <c r="I100" s="116"/>
      <c r="K100" s="114"/>
      <c r="L100" s="114"/>
      <c r="M100" s="120"/>
      <c r="N100" s="127"/>
      <c r="O100" s="63"/>
      <c r="P100" s="120"/>
      <c r="Q100" s="127"/>
      <c r="R100" s="56"/>
      <c r="S100" s="120"/>
      <c r="U100" s="128"/>
      <c r="V100" s="128"/>
      <c r="W100" s="136"/>
      <c r="X100" s="127"/>
      <c r="Y100" s="62"/>
      <c r="Z100" s="136"/>
      <c r="AA100" s="127"/>
      <c r="AB100" s="56"/>
      <c r="AC100" s="136"/>
      <c r="AD100" s="84"/>
      <c r="AE100" s="30"/>
      <c r="AF100" s="30"/>
      <c r="AG100" s="30"/>
      <c r="AI100" s="94"/>
      <c r="AJ100" s="94"/>
      <c r="AK100" s="94"/>
      <c r="AL100" s="94"/>
      <c r="AM100" s="94"/>
      <c r="AN100" s="94"/>
      <c r="AO100" s="128"/>
      <c r="AP100" s="136"/>
      <c r="AQ100" s="128"/>
      <c r="AS100" s="130"/>
      <c r="AT100" s="130"/>
      <c r="AU100" s="130"/>
      <c r="AV100" s="130"/>
      <c r="AW100" s="130"/>
      <c r="AX100" s="146"/>
      <c r="AY100" s="146"/>
      <c r="AZ100" s="109"/>
      <c r="BA100" s="128"/>
      <c r="BB100" s="84"/>
      <c r="BC100" s="91"/>
      <c r="BD100" s="97"/>
      <c r="BE100" s="97"/>
      <c r="BF100" s="97"/>
      <c r="BG100" s="97"/>
      <c r="BH100" s="97"/>
      <c r="BI100" s="97"/>
      <c r="BJ100" s="97"/>
      <c r="BK100" s="97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41"/>
      <c r="BX100" s="30"/>
      <c r="BY100" s="42"/>
    </row>
    <row r="101" spans="1:77" ht="15" customHeight="1" x14ac:dyDescent="0.25">
      <c r="A101" s="114"/>
      <c r="B101" s="114"/>
      <c r="C101" s="120"/>
      <c r="D101" s="127"/>
      <c r="E101" s="25"/>
      <c r="F101" s="120"/>
      <c r="G101" s="127"/>
      <c r="H101" s="56"/>
      <c r="I101" s="120"/>
      <c r="K101" s="114"/>
      <c r="L101" s="114"/>
      <c r="M101" s="120"/>
      <c r="N101" s="68"/>
      <c r="O101" s="118"/>
      <c r="P101" s="118"/>
      <c r="Q101" s="119"/>
      <c r="R101" s="119"/>
      <c r="S101" s="120"/>
      <c r="U101" s="128"/>
      <c r="V101" s="128"/>
      <c r="W101" s="136"/>
      <c r="X101" s="127"/>
      <c r="Y101" s="63"/>
      <c r="Z101" s="136"/>
      <c r="AA101" s="127"/>
      <c r="AB101" s="56"/>
      <c r="AC101" s="136"/>
      <c r="AD101" s="84"/>
      <c r="AE101" s="30"/>
      <c r="AF101" s="30"/>
      <c r="AG101" s="30"/>
      <c r="AI101" s="136"/>
      <c r="AJ101" s="136"/>
      <c r="AK101" s="136"/>
      <c r="AL101" s="136"/>
      <c r="AM101" s="136"/>
      <c r="AN101" s="136"/>
      <c r="AO101" s="136"/>
      <c r="AP101" s="136"/>
      <c r="AQ101" s="136"/>
      <c r="AS101" s="110"/>
      <c r="AT101" s="130"/>
      <c r="AU101" s="130"/>
      <c r="AV101" s="130"/>
      <c r="AW101" s="130"/>
      <c r="AX101" s="146"/>
      <c r="AY101" s="146"/>
      <c r="AZ101" s="109"/>
      <c r="BA101" s="128"/>
      <c r="BB101" s="84"/>
      <c r="BC101" s="97"/>
      <c r="BD101" s="96"/>
      <c r="BE101" s="96"/>
      <c r="BF101" s="96"/>
      <c r="BG101" s="96"/>
      <c r="BH101" s="96"/>
      <c r="BI101" s="96"/>
      <c r="BJ101" s="96"/>
      <c r="BK101" s="96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41"/>
      <c r="BX101" s="30"/>
      <c r="BY101" s="42"/>
    </row>
    <row r="102" spans="1:77" ht="15" customHeight="1" x14ac:dyDescent="0.25">
      <c r="A102" s="29"/>
      <c r="B102" s="114"/>
      <c r="C102" s="120"/>
      <c r="D102" s="127"/>
      <c r="E102" s="25"/>
      <c r="F102" s="120"/>
      <c r="G102" s="127"/>
      <c r="H102" s="56"/>
      <c r="I102" s="120"/>
      <c r="K102" s="115"/>
      <c r="L102" s="117"/>
      <c r="M102" s="117"/>
      <c r="N102" s="117"/>
      <c r="O102" s="117"/>
      <c r="P102" s="114"/>
      <c r="Q102" s="114"/>
      <c r="R102" s="120"/>
      <c r="S102" s="114"/>
      <c r="U102" s="128"/>
      <c r="V102" s="128"/>
      <c r="W102" s="136"/>
      <c r="X102" s="68"/>
      <c r="Y102" s="132"/>
      <c r="Z102" s="132"/>
      <c r="AA102" s="133"/>
      <c r="AB102" s="133"/>
      <c r="AC102" s="136"/>
      <c r="AD102" s="84"/>
      <c r="AE102" s="30"/>
      <c r="AF102" s="30"/>
      <c r="AG102" s="30"/>
      <c r="AI102" s="128"/>
      <c r="AJ102" s="128"/>
      <c r="AK102" s="128"/>
      <c r="AL102" s="128"/>
      <c r="AM102" s="128"/>
      <c r="AN102" s="128"/>
      <c r="AO102" s="128"/>
      <c r="AP102" s="128"/>
      <c r="AQ102" s="128"/>
      <c r="AS102" s="111"/>
      <c r="AT102" s="111"/>
      <c r="AU102" s="110"/>
      <c r="AV102" s="110"/>
      <c r="AW102" s="110"/>
      <c r="AX102" s="26"/>
      <c r="AY102" s="22"/>
      <c r="AZ102" s="23"/>
      <c r="BA102" s="24"/>
      <c r="BB102" s="84"/>
      <c r="BC102" s="97"/>
      <c r="BD102" s="98"/>
      <c r="BE102" s="98"/>
      <c r="BF102" s="98"/>
      <c r="BG102" s="98"/>
      <c r="BH102" s="98"/>
      <c r="BI102" s="98"/>
      <c r="BJ102" s="98"/>
      <c r="BK102" s="98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41"/>
      <c r="BX102" s="30"/>
      <c r="BY102" s="42"/>
    </row>
    <row r="103" spans="1:77" ht="15" customHeight="1" x14ac:dyDescent="0.25">
      <c r="A103" s="29"/>
      <c r="B103" s="114"/>
      <c r="C103" s="120"/>
      <c r="D103" s="127"/>
      <c r="E103" s="59"/>
      <c r="F103" s="120"/>
      <c r="G103" s="127"/>
      <c r="H103" s="56"/>
      <c r="I103" s="120"/>
      <c r="K103" s="115"/>
      <c r="L103" s="117"/>
      <c r="M103" s="117"/>
      <c r="N103" s="117"/>
      <c r="O103" s="117"/>
      <c r="P103" s="114"/>
      <c r="Q103" s="114"/>
      <c r="R103" s="120"/>
      <c r="S103" s="114"/>
      <c r="U103" s="129"/>
      <c r="V103" s="130"/>
      <c r="W103" s="130"/>
      <c r="X103" s="130"/>
      <c r="Y103" s="130"/>
      <c r="Z103" s="128"/>
      <c r="AA103" s="128"/>
      <c r="AB103" s="136"/>
      <c r="AC103" s="128"/>
      <c r="AD103" s="84"/>
      <c r="AE103" s="30"/>
      <c r="AF103" s="30"/>
      <c r="AG103" s="30"/>
      <c r="AI103" s="129"/>
      <c r="AJ103" s="134"/>
      <c r="AK103" s="134"/>
      <c r="AL103" s="134"/>
      <c r="AM103" s="134"/>
      <c r="AN103" s="128"/>
      <c r="AO103" s="128"/>
      <c r="AP103" s="136"/>
      <c r="AQ103" s="128"/>
      <c r="AS103" s="131"/>
      <c r="AT103" s="110"/>
      <c r="AU103" s="110"/>
      <c r="AV103" s="110"/>
      <c r="AW103" s="110"/>
      <c r="AX103" s="26"/>
      <c r="AY103" s="22"/>
      <c r="AZ103" s="23"/>
      <c r="BA103" s="24"/>
      <c r="BB103" s="84"/>
      <c r="BC103" s="98"/>
      <c r="BD103" s="98"/>
      <c r="BE103" s="98"/>
      <c r="BF103" s="98"/>
      <c r="BG103" s="98"/>
      <c r="BH103" s="98"/>
      <c r="BI103" s="98"/>
      <c r="BJ103" s="98"/>
      <c r="BK103" s="98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41"/>
      <c r="BX103" s="30"/>
      <c r="BY103" s="42"/>
    </row>
    <row r="104" spans="1:77" ht="15" customHeight="1" x14ac:dyDescent="0.25">
      <c r="A104" s="114"/>
      <c r="B104" s="114"/>
      <c r="C104" s="120"/>
      <c r="D104" s="127"/>
      <c r="E104" s="62"/>
      <c r="F104" s="120"/>
      <c r="G104" s="127"/>
      <c r="H104" s="56"/>
      <c r="I104" s="120"/>
      <c r="K104" s="117"/>
      <c r="L104" s="117"/>
      <c r="M104" s="117"/>
      <c r="N104" s="117"/>
      <c r="O104" s="117"/>
      <c r="P104" s="125"/>
      <c r="Q104" s="125"/>
      <c r="R104" s="120"/>
      <c r="S104" s="114"/>
      <c r="U104" s="129"/>
      <c r="V104" s="130"/>
      <c r="W104" s="130"/>
      <c r="X104" s="130"/>
      <c r="Y104" s="130"/>
      <c r="Z104" s="128"/>
      <c r="AA104" s="128"/>
      <c r="AB104" s="136"/>
      <c r="AC104" s="128"/>
      <c r="AD104" s="84"/>
      <c r="AE104" s="30"/>
      <c r="AF104" s="30"/>
      <c r="AG104" s="30"/>
      <c r="AI104" s="129"/>
      <c r="AJ104" s="130"/>
      <c r="AK104" s="130"/>
      <c r="AL104" s="130"/>
      <c r="AM104" s="130"/>
      <c r="AN104" s="129"/>
      <c r="AO104" s="129"/>
      <c r="AP104" s="129"/>
      <c r="AQ104" s="128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84"/>
      <c r="BC104" s="168"/>
      <c r="BD104" s="168"/>
      <c r="BE104" s="168"/>
      <c r="BF104" s="168"/>
      <c r="BG104" s="168"/>
      <c r="BH104" s="168"/>
      <c r="BI104" s="168"/>
      <c r="BJ104" s="168"/>
      <c r="BK104" s="168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41"/>
      <c r="BX104" s="30"/>
      <c r="BY104" s="42"/>
    </row>
    <row r="105" spans="1:77" ht="15" customHeight="1" x14ac:dyDescent="0.25">
      <c r="A105" s="114"/>
      <c r="B105" s="114"/>
      <c r="C105" s="120"/>
      <c r="D105" s="127"/>
      <c r="E105" s="63"/>
      <c r="F105" s="120"/>
      <c r="G105" s="127"/>
      <c r="H105" s="56"/>
      <c r="I105" s="120"/>
      <c r="K105" s="110"/>
      <c r="L105" s="117"/>
      <c r="M105" s="117"/>
      <c r="N105" s="117"/>
      <c r="O105" s="117"/>
      <c r="P105" s="125"/>
      <c r="Q105" s="125"/>
      <c r="R105" s="120"/>
      <c r="S105" s="114"/>
      <c r="U105" s="130"/>
      <c r="V105" s="130"/>
      <c r="W105" s="130"/>
      <c r="X105" s="130"/>
      <c r="Y105" s="130"/>
      <c r="Z105" s="146"/>
      <c r="AA105" s="146"/>
      <c r="AB105" s="136"/>
      <c r="AC105" s="128"/>
      <c r="AE105" s="30"/>
      <c r="AF105" s="30"/>
      <c r="AG105" s="30"/>
      <c r="AI105" s="128"/>
      <c r="AJ105" s="130"/>
      <c r="AK105" s="130"/>
      <c r="AL105" s="130"/>
      <c r="AM105" s="130"/>
      <c r="AN105" s="128"/>
      <c r="AO105" s="128"/>
      <c r="AP105" s="128"/>
      <c r="AQ105" s="128"/>
      <c r="AS105" s="128"/>
      <c r="AT105" s="128"/>
      <c r="AU105" s="128"/>
      <c r="AV105" s="128"/>
      <c r="AW105" s="128"/>
      <c r="AX105" s="128"/>
      <c r="AY105" s="128"/>
      <c r="AZ105" s="128"/>
      <c r="BA105" s="128"/>
      <c r="BB105" s="84"/>
      <c r="BC105" s="98"/>
      <c r="BD105" s="95"/>
      <c r="BE105" s="95"/>
      <c r="BF105" s="95"/>
      <c r="BG105" s="95"/>
      <c r="BH105" s="95"/>
      <c r="BI105" s="93"/>
      <c r="BJ105" s="97"/>
      <c r="BK105" s="98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41"/>
      <c r="BX105" s="30"/>
      <c r="BY105" s="42"/>
    </row>
    <row r="106" spans="1:77" ht="15" customHeight="1" x14ac:dyDescent="0.25">
      <c r="A106" s="114"/>
      <c r="B106" s="114"/>
      <c r="C106" s="120"/>
      <c r="D106" s="68"/>
      <c r="E106" s="118"/>
      <c r="F106" s="118"/>
      <c r="G106" s="119"/>
      <c r="H106" s="119"/>
      <c r="I106" s="120"/>
      <c r="K106" s="115"/>
      <c r="L106" s="117"/>
      <c r="M106" s="117"/>
      <c r="N106" s="117"/>
      <c r="O106" s="117"/>
      <c r="P106" s="125"/>
      <c r="Q106" s="125"/>
      <c r="R106" s="120"/>
      <c r="S106" s="114"/>
      <c r="U106" s="110"/>
      <c r="V106" s="130"/>
      <c r="W106" s="130"/>
      <c r="X106" s="130"/>
      <c r="Y106" s="130"/>
      <c r="Z106" s="146"/>
      <c r="AA106" s="146"/>
      <c r="AB106" s="136"/>
      <c r="AC106" s="128"/>
      <c r="AE106" s="30"/>
      <c r="AF106" s="30"/>
      <c r="AG106" s="30"/>
      <c r="AI106" s="129"/>
      <c r="AJ106" s="130"/>
      <c r="AK106" s="130"/>
      <c r="AL106" s="130"/>
      <c r="AM106" s="130"/>
      <c r="AN106" s="128"/>
      <c r="AO106" s="128"/>
      <c r="AP106" s="136"/>
      <c r="AQ106" s="128"/>
      <c r="AS106" s="130"/>
      <c r="AT106" s="130"/>
      <c r="AU106" s="130"/>
      <c r="AV106" s="130"/>
      <c r="AW106" s="130"/>
      <c r="AX106" s="130"/>
      <c r="AY106" s="126"/>
      <c r="AZ106" s="136"/>
      <c r="BA106" s="128"/>
      <c r="BB106" s="84"/>
      <c r="BC106" s="98"/>
      <c r="BD106" s="95"/>
      <c r="BE106" s="95"/>
      <c r="BF106" s="95"/>
      <c r="BG106" s="95"/>
      <c r="BH106" s="95"/>
      <c r="BI106" s="98"/>
      <c r="BJ106" s="97"/>
      <c r="BK106" s="98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41"/>
      <c r="BX106" s="30"/>
      <c r="BY106" s="42"/>
    </row>
    <row r="107" spans="1:77" ht="15" customHeight="1" x14ac:dyDescent="0.25">
      <c r="A107" s="115"/>
      <c r="B107" s="117"/>
      <c r="C107" s="117"/>
      <c r="D107" s="117"/>
      <c r="E107" s="117"/>
      <c r="F107" s="114"/>
      <c r="G107" s="114"/>
      <c r="H107" s="120"/>
      <c r="I107" s="114"/>
      <c r="K107" s="110"/>
      <c r="L107" s="117"/>
      <c r="M107" s="117"/>
      <c r="N107" s="117"/>
      <c r="O107" s="117"/>
      <c r="P107" s="125"/>
      <c r="Q107" s="125"/>
      <c r="R107" s="120"/>
      <c r="S107" s="114"/>
      <c r="U107" s="129"/>
      <c r="V107" s="130"/>
      <c r="W107" s="130"/>
      <c r="X107" s="130"/>
      <c r="Y107" s="130"/>
      <c r="Z107" s="146"/>
      <c r="AA107" s="146"/>
      <c r="AB107" s="136"/>
      <c r="AC107" s="128"/>
      <c r="AE107" s="30"/>
      <c r="AF107" s="30"/>
      <c r="AG107" s="30"/>
      <c r="AI107" s="136"/>
      <c r="AJ107" s="130"/>
      <c r="AK107" s="130"/>
      <c r="AL107" s="130"/>
      <c r="AM107" s="130"/>
      <c r="AN107" s="128"/>
      <c r="AO107" s="128"/>
      <c r="AP107" s="136"/>
      <c r="AQ107" s="128"/>
      <c r="AS107" s="129"/>
      <c r="AT107" s="134"/>
      <c r="AU107" s="134"/>
      <c r="AV107" s="134"/>
      <c r="AW107" s="134"/>
      <c r="AX107" s="128"/>
      <c r="AY107" s="128"/>
      <c r="AZ107" s="136"/>
      <c r="BA107" s="128"/>
      <c r="BB107" s="84"/>
      <c r="BC107" s="97"/>
      <c r="BD107" s="95"/>
      <c r="BE107" s="95"/>
      <c r="BF107" s="95"/>
      <c r="BG107" s="95"/>
      <c r="BH107" s="95"/>
      <c r="BI107" s="98"/>
      <c r="BJ107" s="97"/>
      <c r="BK107" s="97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41"/>
      <c r="BX107" s="30"/>
      <c r="BY107" s="42"/>
    </row>
    <row r="108" spans="1:77" ht="15" customHeight="1" x14ac:dyDescent="0.25">
      <c r="A108" s="115"/>
      <c r="B108" s="117"/>
      <c r="C108" s="117"/>
      <c r="D108" s="117"/>
      <c r="E108" s="117"/>
      <c r="F108" s="114"/>
      <c r="G108" s="114"/>
      <c r="H108" s="120"/>
      <c r="I108" s="114"/>
      <c r="K108" s="110"/>
      <c r="L108" s="117"/>
      <c r="M108" s="117"/>
      <c r="N108" s="117"/>
      <c r="O108" s="117"/>
      <c r="P108" s="125"/>
      <c r="Q108" s="125"/>
      <c r="R108" s="120"/>
      <c r="S108" s="24"/>
      <c r="U108" s="110"/>
      <c r="V108" s="130"/>
      <c r="W108" s="130"/>
      <c r="X108" s="130"/>
      <c r="Y108" s="130"/>
      <c r="Z108" s="146"/>
      <c r="AA108" s="146"/>
      <c r="AB108" s="136"/>
      <c r="AC108" s="128"/>
      <c r="AE108" s="30"/>
      <c r="AF108" s="30"/>
      <c r="AG108" s="30"/>
      <c r="AI108" s="129"/>
      <c r="AJ108" s="130"/>
      <c r="AK108" s="130"/>
      <c r="AL108" s="130"/>
      <c r="AM108" s="130"/>
      <c r="AN108" s="128"/>
      <c r="AO108" s="128"/>
      <c r="AP108" s="136"/>
      <c r="AQ108" s="128"/>
      <c r="AS108" s="129"/>
      <c r="AT108" s="134"/>
      <c r="AU108" s="134"/>
      <c r="AV108" s="134"/>
      <c r="AW108" s="134"/>
      <c r="AX108" s="130"/>
      <c r="AY108" s="128"/>
      <c r="AZ108" s="136"/>
      <c r="BA108" s="128"/>
      <c r="BB108" s="84"/>
      <c r="BC108" s="97"/>
      <c r="BD108" s="95"/>
      <c r="BE108" s="95"/>
      <c r="BF108" s="95"/>
      <c r="BG108" s="95"/>
      <c r="BH108" s="95"/>
      <c r="BI108" s="98"/>
      <c r="BJ108" s="97"/>
      <c r="BK108" s="97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41"/>
      <c r="BX108" s="30"/>
      <c r="BY108" s="42"/>
    </row>
    <row r="109" spans="1:77" ht="15" customHeight="1" x14ac:dyDescent="0.25">
      <c r="A109" s="117"/>
      <c r="B109" s="117"/>
      <c r="C109" s="117"/>
      <c r="D109" s="117"/>
      <c r="E109" s="117"/>
      <c r="F109" s="125"/>
      <c r="G109" s="125"/>
      <c r="H109" s="120"/>
      <c r="I109" s="114"/>
      <c r="K109" s="111"/>
      <c r="L109" s="111"/>
      <c r="M109" s="110"/>
      <c r="N109" s="110"/>
      <c r="O109" s="110"/>
      <c r="P109" s="26"/>
      <c r="Q109" s="22"/>
      <c r="R109" s="23"/>
      <c r="S109" s="24"/>
      <c r="U109" s="110"/>
      <c r="V109" s="130"/>
      <c r="W109" s="130"/>
      <c r="X109" s="130"/>
      <c r="Y109" s="130"/>
      <c r="Z109" s="146"/>
      <c r="AA109" s="146"/>
      <c r="AB109" s="136"/>
      <c r="AC109" s="24"/>
      <c r="AE109" s="30"/>
      <c r="AF109" s="30"/>
      <c r="AG109" s="30"/>
      <c r="AI109" s="129"/>
      <c r="AJ109" s="130"/>
      <c r="AK109" s="130"/>
      <c r="AL109" s="130"/>
      <c r="AM109" s="130"/>
      <c r="AN109" s="128"/>
      <c r="AO109" s="128"/>
      <c r="AP109" s="136"/>
      <c r="AQ109" s="128"/>
      <c r="AS109" s="130"/>
      <c r="AT109" s="130"/>
      <c r="AU109" s="130"/>
      <c r="AV109" s="130"/>
      <c r="AW109" s="130"/>
      <c r="AX109" s="130"/>
      <c r="AY109" s="93"/>
      <c r="AZ109" s="93"/>
      <c r="BA109" s="128"/>
      <c r="BB109" s="84"/>
      <c r="BC109" s="97"/>
      <c r="BD109" s="95"/>
      <c r="BE109" s="95"/>
      <c r="BF109" s="95"/>
      <c r="BG109" s="95"/>
      <c r="BH109" s="95"/>
      <c r="BI109" s="168"/>
      <c r="BJ109" s="168"/>
      <c r="BK109" s="97"/>
      <c r="BL109" s="97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41"/>
      <c r="BX109" s="30"/>
      <c r="BY109" s="42"/>
    </row>
    <row r="110" spans="1:77" ht="15" customHeight="1" x14ac:dyDescent="0.25">
      <c r="A110" s="110"/>
      <c r="B110" s="117"/>
      <c r="C110" s="117"/>
      <c r="D110" s="117"/>
      <c r="E110" s="117"/>
      <c r="F110" s="125"/>
      <c r="G110" s="125"/>
      <c r="H110" s="120"/>
      <c r="I110" s="114"/>
      <c r="K110" s="116"/>
      <c r="L110" s="110"/>
      <c r="M110" s="110"/>
      <c r="N110" s="110"/>
      <c r="O110" s="110"/>
      <c r="P110" s="26"/>
      <c r="Q110" s="22"/>
      <c r="R110" s="23"/>
      <c r="S110" s="24"/>
      <c r="U110" s="111"/>
      <c r="V110" s="111"/>
      <c r="W110" s="110"/>
      <c r="X110" s="110"/>
      <c r="Y110" s="110"/>
      <c r="Z110" s="26"/>
      <c r="AA110" s="22"/>
      <c r="AB110" s="23"/>
      <c r="AC110" s="24"/>
      <c r="AE110" s="30"/>
      <c r="AF110" s="30"/>
      <c r="AG110" s="30"/>
      <c r="AI110" s="129"/>
      <c r="AJ110" s="130"/>
      <c r="AK110" s="130"/>
      <c r="AL110" s="130"/>
      <c r="AM110" s="130"/>
      <c r="AN110" s="128"/>
      <c r="AO110" s="128"/>
      <c r="AP110" s="136"/>
      <c r="AQ110" s="128"/>
      <c r="AS110" s="130"/>
      <c r="AT110" s="130"/>
      <c r="AU110" s="130"/>
      <c r="AV110" s="130"/>
      <c r="AW110" s="130"/>
      <c r="AX110" s="130"/>
      <c r="AY110" s="148"/>
      <c r="AZ110" s="136"/>
      <c r="BA110" s="24"/>
      <c r="BB110" s="84"/>
      <c r="BC110" s="97"/>
      <c r="BD110" s="95"/>
      <c r="BE110" s="95"/>
      <c r="BF110" s="95"/>
      <c r="BG110" s="95"/>
      <c r="BH110" s="95"/>
      <c r="BI110" s="98"/>
      <c r="BJ110" s="97"/>
      <c r="BK110" s="97"/>
      <c r="BL110" s="98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41"/>
      <c r="BX110" s="30"/>
      <c r="BY110" s="42"/>
    </row>
    <row r="111" spans="1:77" ht="15" customHeight="1" x14ac:dyDescent="0.25">
      <c r="A111" s="115"/>
      <c r="B111" s="117"/>
      <c r="C111" s="117"/>
      <c r="D111" s="117"/>
      <c r="E111" s="117"/>
      <c r="F111" s="125"/>
      <c r="G111" s="125"/>
      <c r="H111" s="120"/>
      <c r="I111" s="114"/>
      <c r="K111" s="116"/>
      <c r="L111" s="110"/>
      <c r="M111" s="110"/>
      <c r="N111" s="110"/>
      <c r="O111" s="110"/>
      <c r="P111" s="26"/>
      <c r="Q111" s="22"/>
      <c r="R111" s="23"/>
      <c r="S111" s="24"/>
      <c r="U111" s="131"/>
      <c r="V111" s="110"/>
      <c r="W111" s="110"/>
      <c r="X111" s="110"/>
      <c r="Y111" s="110"/>
      <c r="Z111" s="26"/>
      <c r="AA111" s="22"/>
      <c r="AB111" s="23"/>
      <c r="AC111" s="24"/>
      <c r="AE111" s="30"/>
      <c r="AF111" s="30"/>
      <c r="AG111" s="30"/>
      <c r="AI111" s="130"/>
      <c r="AJ111" s="130"/>
      <c r="AK111" s="130"/>
      <c r="AL111" s="130"/>
      <c r="AM111" s="130"/>
      <c r="AN111" s="146"/>
      <c r="AO111" s="146"/>
      <c r="AP111" s="136"/>
      <c r="AQ111" s="128"/>
      <c r="AS111" s="110"/>
      <c r="AT111" s="110"/>
      <c r="AU111" s="110"/>
      <c r="AV111" s="110"/>
      <c r="AW111" s="110"/>
      <c r="AX111" s="110"/>
      <c r="AY111" s="148"/>
      <c r="AZ111" s="136"/>
      <c r="BA111" s="128"/>
      <c r="BB111" s="84"/>
      <c r="BC111" s="97"/>
      <c r="BD111" s="95"/>
      <c r="BE111" s="95"/>
      <c r="BF111" s="95"/>
      <c r="BG111" s="95"/>
      <c r="BH111" s="95"/>
      <c r="BI111" s="168"/>
      <c r="BJ111" s="168"/>
      <c r="BK111" s="97"/>
      <c r="BL111" s="98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41"/>
      <c r="BX111" s="30"/>
      <c r="BY111" s="42"/>
    </row>
    <row r="112" spans="1:77" ht="15" customHeight="1" x14ac:dyDescent="0.25">
      <c r="A112" s="110"/>
      <c r="B112" s="117"/>
      <c r="C112" s="117"/>
      <c r="D112" s="117"/>
      <c r="E112" s="117"/>
      <c r="F112" s="125"/>
      <c r="G112" s="125"/>
      <c r="H112" s="120"/>
      <c r="I112" s="114"/>
      <c r="K112" s="115"/>
      <c r="L112" s="117"/>
      <c r="M112" s="117"/>
      <c r="N112" s="117"/>
      <c r="O112" s="117"/>
      <c r="P112" s="26"/>
      <c r="Q112" s="22"/>
      <c r="R112" s="23"/>
      <c r="S112" s="24"/>
      <c r="U112" s="131"/>
      <c r="V112" s="110"/>
      <c r="W112" s="110"/>
      <c r="X112" s="110"/>
      <c r="Y112" s="110"/>
      <c r="Z112" s="26"/>
      <c r="AA112" s="22"/>
      <c r="AB112" s="23"/>
      <c r="AC112" s="24"/>
      <c r="AE112" s="30"/>
      <c r="AF112" s="30"/>
      <c r="AG112" s="30"/>
      <c r="AI112" s="110"/>
      <c r="AJ112" s="130"/>
      <c r="AK112" s="130"/>
      <c r="AL112" s="130"/>
      <c r="AM112" s="130"/>
      <c r="AN112" s="146"/>
      <c r="AO112" s="146"/>
      <c r="AP112" s="136"/>
      <c r="AQ112" s="128"/>
      <c r="AS112" s="130"/>
      <c r="AT112" s="130"/>
      <c r="AU112" s="130"/>
      <c r="AV112" s="130"/>
      <c r="AW112" s="130"/>
      <c r="AX112" s="130"/>
      <c r="AY112" s="126"/>
      <c r="AZ112" s="136"/>
      <c r="BA112" s="128"/>
      <c r="BB112" s="84"/>
      <c r="BC112" s="183"/>
      <c r="BD112" s="183"/>
      <c r="BE112" s="183"/>
      <c r="BF112" s="183"/>
      <c r="BG112" s="183"/>
      <c r="BH112" s="183"/>
      <c r="BI112" s="183"/>
      <c r="BJ112" s="183"/>
      <c r="BK112" s="98"/>
      <c r="BL112" s="98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41"/>
      <c r="BX112" s="30"/>
      <c r="BY112" s="42"/>
    </row>
    <row r="113" spans="1:84" ht="15" customHeight="1" x14ac:dyDescent="0.25">
      <c r="A113" s="110"/>
      <c r="B113" s="117"/>
      <c r="C113" s="117"/>
      <c r="D113" s="117"/>
      <c r="E113" s="117"/>
      <c r="F113" s="125"/>
      <c r="G113" s="125"/>
      <c r="H113" s="120"/>
      <c r="I113" s="24"/>
      <c r="K113" s="115"/>
      <c r="L113" s="117"/>
      <c r="M113" s="117"/>
      <c r="N113" s="117"/>
      <c r="O113" s="117"/>
      <c r="P113" s="26"/>
      <c r="Q113" s="22"/>
      <c r="R113" s="23"/>
      <c r="S113" s="24"/>
      <c r="U113" s="129"/>
      <c r="V113" s="130"/>
      <c r="W113" s="130"/>
      <c r="X113" s="130"/>
      <c r="Y113" s="130"/>
      <c r="Z113" s="26"/>
      <c r="AA113" s="22"/>
      <c r="AB113" s="23"/>
      <c r="AC113" s="24"/>
      <c r="AE113" s="30"/>
      <c r="AF113" s="30"/>
      <c r="AG113" s="30"/>
      <c r="AI113" s="129"/>
      <c r="AJ113" s="130"/>
      <c r="AK113" s="130"/>
      <c r="AL113" s="130"/>
      <c r="AM113" s="130"/>
      <c r="AN113" s="146"/>
      <c r="AO113" s="146"/>
      <c r="AP113" s="136"/>
      <c r="AQ113" s="128"/>
      <c r="AS113" s="130"/>
      <c r="AT113" s="130"/>
      <c r="AU113" s="130"/>
      <c r="AV113" s="130"/>
      <c r="AW113" s="130"/>
      <c r="AX113" s="130"/>
      <c r="AY113" s="126"/>
      <c r="AZ113" s="136"/>
      <c r="BA113" s="128"/>
      <c r="BB113" s="84"/>
      <c r="BC113" s="240"/>
      <c r="BD113" s="240"/>
      <c r="BE113" s="240"/>
      <c r="BF113" s="240"/>
      <c r="BG113" s="240"/>
      <c r="BH113" s="240"/>
      <c r="BI113" s="240"/>
      <c r="BJ113" s="240"/>
      <c r="BK113" s="240"/>
      <c r="BL113" s="98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41"/>
      <c r="BX113" s="30"/>
      <c r="BY113" s="42"/>
    </row>
    <row r="114" spans="1:84" ht="15" customHeight="1" x14ac:dyDescent="0.25">
      <c r="A114" s="111"/>
      <c r="B114" s="111"/>
      <c r="C114" s="110"/>
      <c r="D114" s="110"/>
      <c r="E114" s="110"/>
      <c r="F114" s="26"/>
      <c r="G114" s="22"/>
      <c r="H114" s="23"/>
      <c r="I114" s="24"/>
      <c r="K114" s="115"/>
      <c r="L114" s="117"/>
      <c r="M114" s="117"/>
      <c r="N114" s="117"/>
      <c r="O114" s="117"/>
      <c r="P114" s="125"/>
      <c r="Q114" s="125"/>
      <c r="R114" s="23"/>
      <c r="S114" s="114"/>
      <c r="U114" s="129"/>
      <c r="V114" s="130"/>
      <c r="W114" s="130"/>
      <c r="X114" s="130"/>
      <c r="Y114" s="130"/>
      <c r="Z114" s="26"/>
      <c r="AA114" s="22"/>
      <c r="AB114" s="23"/>
      <c r="AC114" s="24"/>
      <c r="AE114" s="30"/>
      <c r="AF114" s="30"/>
      <c r="AG114" s="30"/>
      <c r="AI114" s="110"/>
      <c r="AJ114" s="130"/>
      <c r="AK114" s="130"/>
      <c r="AL114" s="130"/>
      <c r="AM114" s="130"/>
      <c r="AN114" s="146"/>
      <c r="AO114" s="146"/>
      <c r="AP114" s="136"/>
      <c r="AQ114" s="128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84"/>
      <c r="BC114" s="168"/>
      <c r="BD114" s="168"/>
      <c r="BE114" s="168"/>
      <c r="BF114" s="168"/>
      <c r="BG114" s="168"/>
      <c r="BH114" s="168"/>
      <c r="BI114" s="168"/>
      <c r="BJ114" s="168"/>
      <c r="BK114" s="168"/>
      <c r="BL114" s="98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41"/>
      <c r="BX114" s="30"/>
      <c r="BY114" s="42"/>
      <c r="BZ114" s="96"/>
      <c r="CA114" s="96"/>
      <c r="CB114" s="96"/>
      <c r="CC114" s="96"/>
      <c r="CD114" s="96"/>
      <c r="CE114" s="96"/>
      <c r="CF114" s="96"/>
    </row>
    <row r="115" spans="1:84" ht="15" customHeight="1" x14ac:dyDescent="0.25">
      <c r="A115" s="116"/>
      <c r="B115" s="110"/>
      <c r="C115" s="110"/>
      <c r="D115" s="110"/>
      <c r="E115" s="110"/>
      <c r="F115" s="26"/>
      <c r="G115" s="22"/>
      <c r="H115" s="23"/>
      <c r="I115" s="24"/>
      <c r="K115" s="115"/>
      <c r="L115" s="117"/>
      <c r="M115" s="117"/>
      <c r="N115" s="117"/>
      <c r="O115" s="117"/>
      <c r="P115" s="117"/>
      <c r="Q115" s="125"/>
      <c r="R115" s="120"/>
      <c r="S115" s="114"/>
      <c r="U115" s="129"/>
      <c r="V115" s="130"/>
      <c r="W115" s="130"/>
      <c r="X115" s="130"/>
      <c r="Y115" s="130"/>
      <c r="Z115" s="146"/>
      <c r="AA115" s="146"/>
      <c r="AB115" s="23"/>
      <c r="AC115" s="128"/>
      <c r="AE115" s="30"/>
      <c r="AF115" s="30"/>
      <c r="AG115" s="30"/>
      <c r="AI115" s="111"/>
      <c r="AJ115" s="111"/>
      <c r="AK115" s="110"/>
      <c r="AL115" s="110"/>
      <c r="AM115" s="110"/>
      <c r="AN115" s="22"/>
      <c r="AO115" s="22"/>
      <c r="AP115" s="23"/>
      <c r="AQ115" s="24"/>
      <c r="AS115" s="128"/>
      <c r="AT115" s="128"/>
      <c r="AU115" s="136"/>
      <c r="AV115" s="127"/>
      <c r="AW115" s="25"/>
      <c r="AX115" s="136"/>
      <c r="AY115" s="127"/>
      <c r="AZ115" s="56"/>
      <c r="BA115" s="136"/>
      <c r="BB115" s="84"/>
      <c r="BC115" s="98"/>
      <c r="BD115" s="97"/>
      <c r="BE115" s="97"/>
      <c r="BF115" s="97"/>
      <c r="BG115" s="97"/>
      <c r="BH115" s="97"/>
      <c r="BI115" s="98"/>
      <c r="BJ115" s="97"/>
      <c r="BK115" s="98"/>
      <c r="BL115" s="98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41"/>
      <c r="BX115" s="30"/>
      <c r="BY115" s="42"/>
      <c r="BZ115" s="96"/>
      <c r="CA115" s="96"/>
      <c r="CB115" s="96"/>
      <c r="CC115" s="96"/>
      <c r="CD115" s="96"/>
      <c r="CE115" s="96"/>
      <c r="CF115" s="96"/>
    </row>
    <row r="116" spans="1:84" ht="15" customHeight="1" x14ac:dyDescent="0.25">
      <c r="A116" s="116"/>
      <c r="B116" s="110"/>
      <c r="C116" s="110"/>
      <c r="D116" s="110"/>
      <c r="E116" s="110"/>
      <c r="F116" s="26"/>
      <c r="G116" s="22"/>
      <c r="H116" s="23"/>
      <c r="I116" s="24"/>
      <c r="K116" s="115"/>
      <c r="L116" s="113"/>
      <c r="M116" s="120"/>
      <c r="N116" s="120"/>
      <c r="O116" s="120"/>
      <c r="P116" s="120"/>
      <c r="Q116" s="120"/>
      <c r="R116" s="120"/>
      <c r="S116" s="120"/>
      <c r="U116" s="129"/>
      <c r="V116" s="130"/>
      <c r="W116" s="130"/>
      <c r="X116" s="130"/>
      <c r="Y116" s="130"/>
      <c r="Z116" s="130"/>
      <c r="AA116" s="146"/>
      <c r="AB116" s="136"/>
      <c r="AC116" s="128"/>
      <c r="AE116" s="30"/>
      <c r="AF116" s="30"/>
      <c r="AG116" s="30"/>
      <c r="AI116" s="131"/>
      <c r="AJ116" s="110"/>
      <c r="AK116" s="110"/>
      <c r="AL116" s="110"/>
      <c r="AM116" s="110"/>
      <c r="AN116" s="22"/>
      <c r="AO116" s="22"/>
      <c r="AP116" s="23"/>
      <c r="AQ116" s="24"/>
      <c r="AS116" s="29"/>
      <c r="AT116" s="128"/>
      <c r="AU116" s="136"/>
      <c r="AV116" s="127"/>
      <c r="AW116" s="25"/>
      <c r="AX116" s="136"/>
      <c r="AY116" s="127"/>
      <c r="AZ116" s="56"/>
      <c r="BA116" s="136"/>
      <c r="BB116" s="84"/>
      <c r="BC116" s="98"/>
      <c r="BD116" s="97"/>
      <c r="BE116" s="97"/>
      <c r="BF116" s="97"/>
      <c r="BG116" s="97"/>
      <c r="BH116" s="97"/>
      <c r="BI116" s="98"/>
      <c r="BJ116" s="97"/>
      <c r="BK116" s="98"/>
      <c r="BL116" s="98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41"/>
      <c r="BX116" s="30"/>
      <c r="BY116" s="42"/>
    </row>
    <row r="117" spans="1:84" x14ac:dyDescent="0.25">
      <c r="A117" s="115"/>
      <c r="B117" s="117"/>
      <c r="C117" s="117"/>
      <c r="D117" s="117"/>
      <c r="E117" s="117"/>
      <c r="F117" s="26"/>
      <c r="G117" s="22"/>
      <c r="H117" s="23"/>
      <c r="I117" s="24"/>
      <c r="U117" s="81"/>
      <c r="V117" s="11"/>
      <c r="AE117" s="30"/>
      <c r="AF117" s="30"/>
      <c r="AG117" s="30"/>
      <c r="AI117" s="131"/>
      <c r="AJ117" s="110"/>
      <c r="AK117" s="110"/>
      <c r="AL117" s="110"/>
      <c r="AM117" s="110"/>
      <c r="AN117" s="22"/>
      <c r="AO117" s="22"/>
      <c r="AP117" s="23"/>
      <c r="AQ117" s="24"/>
      <c r="AS117" s="29"/>
      <c r="AT117" s="128"/>
      <c r="AU117" s="136"/>
      <c r="AV117" s="127"/>
      <c r="AW117" s="59"/>
      <c r="AX117" s="136"/>
      <c r="AY117" s="127"/>
      <c r="AZ117" s="56"/>
      <c r="BA117" s="136"/>
      <c r="BB117" s="84"/>
      <c r="BC117" s="98"/>
      <c r="BD117" s="97"/>
      <c r="BE117" s="97"/>
      <c r="BF117" s="97"/>
      <c r="BG117" s="97"/>
      <c r="BH117" s="97"/>
      <c r="BI117" s="98"/>
      <c r="BJ117" s="97"/>
      <c r="BK117" s="98"/>
      <c r="BL117" s="98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41"/>
      <c r="BX117" s="30"/>
      <c r="BY117" s="42"/>
    </row>
    <row r="118" spans="1:84" x14ac:dyDescent="0.25">
      <c r="A118" s="115"/>
      <c r="B118" s="117"/>
      <c r="C118" s="117"/>
      <c r="D118" s="117"/>
      <c r="E118" s="117"/>
      <c r="F118" s="26"/>
      <c r="G118" s="22"/>
      <c r="H118" s="23"/>
      <c r="I118" s="24"/>
      <c r="U118" s="75"/>
      <c r="V118" s="75"/>
      <c r="W118" s="75"/>
      <c r="X118" s="75"/>
      <c r="Y118" s="75"/>
      <c r="Z118" s="75"/>
      <c r="AA118" s="75"/>
      <c r="AB118" s="75"/>
      <c r="AC118" s="75"/>
      <c r="AE118" s="30"/>
      <c r="AF118" s="30"/>
      <c r="AG118" s="30"/>
      <c r="AI118" s="129"/>
      <c r="AJ118" s="130"/>
      <c r="AK118" s="130"/>
      <c r="AL118" s="130"/>
      <c r="AM118" s="130"/>
      <c r="AN118" s="22"/>
      <c r="AO118" s="22"/>
      <c r="AP118" s="23"/>
      <c r="AQ118" s="24"/>
      <c r="AS118" s="128"/>
      <c r="AT118" s="128"/>
      <c r="AU118" s="136"/>
      <c r="AV118" s="127"/>
      <c r="AW118" s="62"/>
      <c r="AX118" s="136"/>
      <c r="AY118" s="127"/>
      <c r="AZ118" s="56"/>
      <c r="BA118" s="136"/>
      <c r="BB118" s="84"/>
      <c r="BC118" s="98"/>
      <c r="BD118" s="97"/>
      <c r="BE118" s="97"/>
      <c r="BF118" s="97"/>
      <c r="BG118" s="97"/>
      <c r="BH118" s="95"/>
      <c r="BI118" s="98"/>
      <c r="BJ118" s="97"/>
      <c r="BK118" s="98"/>
      <c r="BL118" s="98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41"/>
      <c r="BX118" s="30"/>
      <c r="BY118" s="42"/>
    </row>
    <row r="119" spans="1:84" x14ac:dyDescent="0.25">
      <c r="A119" s="115"/>
      <c r="B119" s="117"/>
      <c r="C119" s="117"/>
      <c r="D119" s="117"/>
      <c r="E119" s="117"/>
      <c r="F119" s="125"/>
      <c r="G119" s="125"/>
      <c r="H119" s="23"/>
      <c r="I119" s="114"/>
      <c r="U119" s="81"/>
      <c r="V119" s="76"/>
      <c r="W119" s="76"/>
      <c r="X119" s="76"/>
      <c r="Y119" s="76"/>
      <c r="Z119" s="75"/>
      <c r="AA119" s="75"/>
      <c r="AC119" s="75"/>
      <c r="AE119" s="30"/>
      <c r="AF119" s="30"/>
      <c r="AG119" s="30"/>
      <c r="AI119" s="129"/>
      <c r="AJ119" s="130"/>
      <c r="AK119" s="130"/>
      <c r="AL119" s="130"/>
      <c r="AM119" s="130"/>
      <c r="AN119" s="22"/>
      <c r="AO119" s="22"/>
      <c r="AP119" s="23"/>
      <c r="AQ119" s="24"/>
      <c r="AS119" s="128"/>
      <c r="AT119" s="128"/>
      <c r="AU119" s="136"/>
      <c r="AV119" s="127"/>
      <c r="AW119" s="63"/>
      <c r="AX119" s="136"/>
      <c r="AY119" s="127"/>
      <c r="AZ119" s="56"/>
      <c r="BA119" s="136"/>
      <c r="BB119" s="84"/>
      <c r="BC119" s="97"/>
      <c r="BD119" s="97"/>
      <c r="BE119" s="97"/>
      <c r="BF119" s="97"/>
      <c r="BG119" s="97"/>
      <c r="BH119" s="95"/>
      <c r="BI119" s="168"/>
      <c r="BJ119" s="168"/>
      <c r="BK119" s="98"/>
      <c r="BL119" s="98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41"/>
      <c r="BX119" s="30"/>
      <c r="BY119" s="42"/>
    </row>
    <row r="120" spans="1:84" x14ac:dyDescent="0.25">
      <c r="A120" s="115"/>
      <c r="B120" s="117"/>
      <c r="C120" s="117"/>
      <c r="D120" s="117"/>
      <c r="E120" s="117"/>
      <c r="F120" s="117"/>
      <c r="G120" s="125"/>
      <c r="H120" s="120"/>
      <c r="I120" s="114"/>
      <c r="U120" s="81"/>
      <c r="V120" s="78"/>
      <c r="W120" s="78"/>
      <c r="X120" s="78"/>
      <c r="Y120" s="78"/>
      <c r="Z120" s="81"/>
      <c r="AA120" s="81"/>
      <c r="AB120" s="81"/>
      <c r="AC120" s="75"/>
      <c r="AE120" s="30"/>
      <c r="AF120" s="30"/>
      <c r="AG120" s="30"/>
      <c r="AI120" s="136"/>
      <c r="AJ120" s="136"/>
      <c r="AK120" s="136"/>
      <c r="AL120" s="136"/>
      <c r="AM120" s="136"/>
      <c r="AN120" s="136"/>
      <c r="AO120" s="136"/>
      <c r="AP120" s="136"/>
      <c r="AQ120" s="136"/>
      <c r="AS120" s="128"/>
      <c r="AT120" s="128"/>
      <c r="AU120" s="136"/>
      <c r="AV120" s="68"/>
      <c r="AW120" s="132"/>
      <c r="AX120" s="132"/>
      <c r="AY120" s="133"/>
      <c r="AZ120" s="133"/>
      <c r="BA120" s="136"/>
      <c r="BB120" s="84"/>
      <c r="BC120" s="97"/>
      <c r="BD120" s="99"/>
      <c r="BE120" s="188"/>
      <c r="BF120" s="188"/>
      <c r="BG120" s="188"/>
      <c r="BH120" s="188"/>
      <c r="BI120" s="103"/>
      <c r="BJ120" s="97"/>
      <c r="BK120" s="98"/>
      <c r="BL120" s="98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41"/>
      <c r="BX120" s="30"/>
      <c r="BY120" s="42"/>
    </row>
    <row r="121" spans="1:84" x14ac:dyDescent="0.25">
      <c r="A121" s="115"/>
      <c r="B121" s="117"/>
      <c r="C121" s="117"/>
      <c r="D121" s="117"/>
      <c r="E121" s="117"/>
      <c r="F121" s="114"/>
      <c r="G121" s="114"/>
      <c r="H121" s="120"/>
      <c r="I121" s="114"/>
      <c r="U121" s="75"/>
      <c r="V121" s="78"/>
      <c r="W121" s="78"/>
      <c r="X121" s="78"/>
      <c r="Y121" s="78"/>
      <c r="Z121" s="75"/>
      <c r="AA121" s="93"/>
      <c r="AB121" s="93"/>
      <c r="AC121" s="75"/>
      <c r="AE121" s="30"/>
      <c r="AF121" s="30"/>
      <c r="AG121" s="30"/>
      <c r="AI121" s="136"/>
      <c r="AJ121" s="136"/>
      <c r="AK121" s="136"/>
      <c r="AL121" s="136"/>
      <c r="AM121" s="136"/>
      <c r="AN121" s="136"/>
      <c r="AO121" s="136"/>
      <c r="AP121" s="136"/>
      <c r="AQ121" s="136"/>
      <c r="AS121" s="129"/>
      <c r="AT121" s="130"/>
      <c r="AU121" s="130"/>
      <c r="AV121" s="130"/>
      <c r="AW121" s="130"/>
      <c r="AX121" s="128"/>
      <c r="AY121" s="128"/>
      <c r="AZ121" s="136"/>
      <c r="BA121" s="128"/>
      <c r="BB121" s="84"/>
      <c r="BC121" s="92"/>
      <c r="BD121" s="188"/>
      <c r="BE121" s="188"/>
      <c r="BF121" s="188"/>
      <c r="BG121" s="188"/>
      <c r="BH121" s="188"/>
      <c r="BI121" s="103"/>
      <c r="BJ121" s="97"/>
      <c r="BK121" s="98"/>
      <c r="BL121" s="98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41"/>
      <c r="BX121" s="30"/>
      <c r="BY121" s="42"/>
    </row>
    <row r="122" spans="1:84" x14ac:dyDescent="0.25">
      <c r="A122" s="115"/>
      <c r="B122" s="117"/>
      <c r="C122" s="117"/>
      <c r="D122" s="117"/>
      <c r="E122" s="117"/>
      <c r="F122" s="114"/>
      <c r="G122" s="114"/>
      <c r="H122" s="120"/>
      <c r="I122" s="114"/>
      <c r="U122" s="81"/>
      <c r="V122" s="78"/>
      <c r="W122" s="78"/>
      <c r="X122" s="78"/>
      <c r="Y122" s="78"/>
      <c r="Z122" s="75"/>
      <c r="AA122" s="75"/>
      <c r="AC122" s="75"/>
      <c r="AE122" s="30"/>
      <c r="AF122" s="30"/>
      <c r="AG122" s="30"/>
      <c r="AI122" s="136"/>
      <c r="AJ122" s="136"/>
      <c r="AK122" s="136"/>
      <c r="AL122" s="136"/>
      <c r="AM122" s="136"/>
      <c r="AN122" s="136"/>
      <c r="AO122" s="136"/>
      <c r="AP122" s="136"/>
      <c r="AQ122" s="136"/>
      <c r="AS122" s="130"/>
      <c r="AT122" s="130"/>
      <c r="AU122" s="130"/>
      <c r="AV122" s="130"/>
      <c r="AW122" s="130"/>
      <c r="AX122" s="146"/>
      <c r="AY122" s="146"/>
      <c r="AZ122" s="136"/>
      <c r="BA122" s="128"/>
      <c r="BB122" s="84"/>
      <c r="BC122" s="91"/>
      <c r="BD122" s="104"/>
      <c r="BE122" s="188"/>
      <c r="BF122" s="188"/>
      <c r="BG122" s="188"/>
      <c r="BH122" s="188"/>
      <c r="BI122" s="103"/>
      <c r="BJ122" s="97"/>
      <c r="BK122" s="98"/>
      <c r="BL122" s="98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41"/>
      <c r="BX122" s="30"/>
      <c r="BY122" s="42"/>
    </row>
    <row r="123" spans="1:84" x14ac:dyDescent="0.25">
      <c r="A123" s="115"/>
      <c r="B123" s="117"/>
      <c r="C123" s="117"/>
      <c r="D123" s="117"/>
      <c r="E123" s="117"/>
      <c r="F123" s="114"/>
      <c r="G123" s="114"/>
      <c r="H123" s="120"/>
      <c r="I123" s="114"/>
      <c r="V123" s="78"/>
      <c r="W123" s="78"/>
      <c r="X123" s="78"/>
      <c r="Y123" s="78"/>
      <c r="Z123" s="75"/>
      <c r="AA123" s="75"/>
      <c r="AC123" s="75"/>
      <c r="AE123" s="30"/>
      <c r="AF123" s="30"/>
      <c r="AG123" s="30"/>
      <c r="AI123" s="136"/>
      <c r="AJ123" s="136"/>
      <c r="AK123" s="136"/>
      <c r="AL123" s="136"/>
      <c r="AM123" s="136"/>
      <c r="AN123" s="136"/>
      <c r="AO123" s="136"/>
      <c r="AP123" s="136"/>
      <c r="AQ123" s="136"/>
      <c r="AS123" s="110"/>
      <c r="AT123" s="130"/>
      <c r="AU123" s="130"/>
      <c r="AV123" s="130"/>
      <c r="AW123" s="130"/>
      <c r="AX123" s="146"/>
      <c r="AY123" s="146"/>
      <c r="AZ123" s="136"/>
      <c r="BA123" s="128"/>
      <c r="BB123" s="84"/>
      <c r="BC123" s="91"/>
      <c r="BD123" s="104"/>
      <c r="BE123" s="95"/>
      <c r="BF123" s="95"/>
      <c r="BG123" s="95"/>
      <c r="BH123" s="95"/>
      <c r="BI123" s="103"/>
      <c r="BJ123" s="97"/>
      <c r="BK123" s="98"/>
      <c r="BL123" s="98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41"/>
      <c r="BX123" s="30"/>
      <c r="BY123" s="42"/>
    </row>
    <row r="124" spans="1:84" x14ac:dyDescent="0.25">
      <c r="A124" s="117"/>
      <c r="B124" s="117"/>
      <c r="C124" s="117"/>
      <c r="D124" s="117"/>
      <c r="E124" s="117"/>
      <c r="F124" s="125"/>
      <c r="G124" s="125"/>
      <c r="H124" s="120"/>
      <c r="I124" s="114"/>
      <c r="U124" s="81"/>
      <c r="V124" s="78"/>
      <c r="W124" s="78"/>
      <c r="X124" s="78"/>
      <c r="Y124" s="78"/>
      <c r="Z124" s="75"/>
      <c r="AA124" s="75"/>
      <c r="AC124" s="75"/>
      <c r="AE124" s="30"/>
      <c r="AF124" s="30"/>
      <c r="AG124" s="30"/>
      <c r="AI124" s="136"/>
      <c r="AJ124" s="136"/>
      <c r="AK124" s="136"/>
      <c r="AL124" s="136"/>
      <c r="AM124" s="136"/>
      <c r="AN124" s="136"/>
      <c r="AO124" s="136"/>
      <c r="AP124" s="136"/>
      <c r="AQ124" s="136"/>
      <c r="AS124" s="129"/>
      <c r="AT124" s="130"/>
      <c r="AU124" s="130"/>
      <c r="AV124" s="130"/>
      <c r="AW124" s="130"/>
      <c r="AX124" s="146"/>
      <c r="AY124" s="146"/>
      <c r="AZ124" s="136"/>
      <c r="BA124" s="128"/>
      <c r="BB124" s="84"/>
      <c r="BC124" s="91"/>
      <c r="BD124" s="104"/>
      <c r="BE124" s="95"/>
      <c r="BF124" s="95"/>
      <c r="BG124" s="95"/>
      <c r="BH124" s="95"/>
      <c r="BI124" s="103"/>
      <c r="BJ124" s="97"/>
      <c r="BK124" s="98"/>
      <c r="BL124" s="98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41"/>
      <c r="BX124" s="30"/>
      <c r="BY124" s="42"/>
    </row>
    <row r="125" spans="1:84" x14ac:dyDescent="0.25">
      <c r="A125" s="110"/>
      <c r="B125" s="117"/>
      <c r="C125" s="117"/>
      <c r="D125" s="117"/>
      <c r="E125" s="117"/>
      <c r="F125" s="125"/>
      <c r="G125" s="125"/>
      <c r="H125" s="120"/>
      <c r="I125" s="114"/>
      <c r="U125" s="81"/>
      <c r="V125" s="78"/>
      <c r="W125" s="78"/>
      <c r="X125" s="78"/>
      <c r="Y125" s="78"/>
      <c r="Z125" s="75"/>
      <c r="AA125" s="75"/>
      <c r="AC125" s="75"/>
      <c r="AE125" s="30"/>
      <c r="AF125" s="30"/>
      <c r="AG125" s="30"/>
      <c r="AI125" s="136"/>
      <c r="AJ125" s="136"/>
      <c r="AK125" s="136"/>
      <c r="AL125" s="136"/>
      <c r="AM125" s="136"/>
      <c r="AN125" s="136"/>
      <c r="AO125" s="136"/>
      <c r="AP125" s="136"/>
      <c r="AQ125" s="136"/>
      <c r="AS125" s="130"/>
      <c r="AT125" s="130"/>
      <c r="AU125" s="130"/>
      <c r="AV125" s="130"/>
      <c r="AW125" s="130"/>
      <c r="AX125" s="146"/>
      <c r="AY125" s="146"/>
      <c r="AZ125" s="109"/>
      <c r="BA125" s="128"/>
      <c r="BB125" s="84"/>
      <c r="BC125" s="91"/>
      <c r="BD125" s="104"/>
      <c r="BE125" s="95"/>
      <c r="BF125" s="95"/>
      <c r="BG125" s="95"/>
      <c r="BH125" s="95"/>
      <c r="BI125" s="103"/>
      <c r="BJ125" s="97"/>
      <c r="BK125" s="98"/>
      <c r="BL125" s="98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41"/>
      <c r="BX125" s="30"/>
      <c r="BY125" s="42"/>
    </row>
    <row r="126" spans="1:84" x14ac:dyDescent="0.25">
      <c r="A126" s="115"/>
      <c r="B126" s="117"/>
      <c r="C126" s="117"/>
      <c r="D126" s="117"/>
      <c r="E126" s="117"/>
      <c r="F126" s="125"/>
      <c r="G126" s="125"/>
      <c r="H126" s="120"/>
      <c r="I126" s="114"/>
      <c r="U126" s="81"/>
      <c r="V126" s="78"/>
      <c r="W126" s="78"/>
      <c r="X126" s="78"/>
      <c r="Y126" s="78"/>
      <c r="Z126" s="75"/>
      <c r="AA126" s="75"/>
      <c r="AC126" s="75"/>
      <c r="AE126" s="30"/>
      <c r="AF126" s="30"/>
      <c r="AG126" s="30"/>
      <c r="AI126" s="136"/>
      <c r="AJ126" s="136"/>
      <c r="AK126" s="136"/>
      <c r="AL126" s="136"/>
      <c r="AM126" s="136"/>
      <c r="AN126" s="136"/>
      <c r="AO126" s="136"/>
      <c r="AP126" s="136"/>
      <c r="AQ126" s="136"/>
      <c r="AS126" s="110"/>
      <c r="AT126" s="130"/>
      <c r="AU126" s="130"/>
      <c r="AV126" s="130"/>
      <c r="AW126" s="130"/>
      <c r="AX126" s="146"/>
      <c r="AY126" s="146"/>
      <c r="AZ126" s="109"/>
      <c r="BA126" s="128"/>
      <c r="BB126" s="84"/>
      <c r="BC126" s="91"/>
      <c r="BD126" s="104"/>
      <c r="BE126" s="95"/>
      <c r="BF126" s="95"/>
      <c r="BG126" s="95"/>
      <c r="BH126" s="95"/>
      <c r="BI126" s="103"/>
      <c r="BJ126" s="97"/>
      <c r="BK126" s="98"/>
      <c r="BL126" s="98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41"/>
      <c r="BX126" s="30"/>
      <c r="BY126" s="42"/>
    </row>
    <row r="127" spans="1:84" x14ac:dyDescent="0.25">
      <c r="A127" s="110"/>
      <c r="B127" s="117"/>
      <c r="C127" s="117"/>
      <c r="D127" s="117"/>
      <c r="E127" s="117"/>
      <c r="F127" s="125"/>
      <c r="G127" s="125"/>
      <c r="H127" s="120"/>
      <c r="I127" s="114"/>
      <c r="U127" s="78"/>
      <c r="V127" s="78"/>
      <c r="W127" s="78"/>
      <c r="X127" s="78"/>
      <c r="Y127" s="78"/>
      <c r="Z127" s="79"/>
      <c r="AA127" s="79"/>
      <c r="AC127" s="75"/>
      <c r="AE127" s="30"/>
      <c r="AF127" s="30"/>
      <c r="AG127" s="30"/>
      <c r="AI127" s="136"/>
      <c r="AJ127" s="136"/>
      <c r="AK127" s="136"/>
      <c r="AL127" s="136"/>
      <c r="AM127" s="136"/>
      <c r="AN127" s="136"/>
      <c r="AO127" s="136"/>
      <c r="AP127" s="136"/>
      <c r="AQ127" s="136"/>
      <c r="AS127" s="111"/>
      <c r="AT127" s="111"/>
      <c r="AU127" s="110"/>
      <c r="AV127" s="110"/>
      <c r="AW127" s="110"/>
      <c r="AX127" s="26"/>
      <c r="AY127" s="22"/>
      <c r="AZ127" s="23"/>
      <c r="BA127" s="24"/>
      <c r="BB127" s="84"/>
      <c r="BC127" s="91"/>
      <c r="BD127" s="104"/>
      <c r="BE127" s="95"/>
      <c r="BF127" s="95"/>
      <c r="BG127" s="95"/>
      <c r="BH127" s="95"/>
      <c r="BI127" s="103"/>
      <c r="BJ127" s="97"/>
      <c r="BK127" s="98"/>
      <c r="BL127" s="98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41"/>
      <c r="BX127" s="30"/>
      <c r="BY127" s="42"/>
    </row>
    <row r="128" spans="1:84" x14ac:dyDescent="0.25">
      <c r="A128" s="111"/>
      <c r="B128" s="111"/>
      <c r="C128" s="110"/>
      <c r="D128" s="110"/>
      <c r="E128" s="110"/>
      <c r="F128" s="22"/>
      <c r="G128" s="22"/>
      <c r="H128" s="23"/>
      <c r="I128" s="24"/>
      <c r="U128" s="82"/>
      <c r="V128" s="78"/>
      <c r="W128" s="78"/>
      <c r="X128" s="78"/>
      <c r="Y128" s="78"/>
      <c r="Z128" s="79"/>
      <c r="AA128" s="79"/>
      <c r="AC128" s="75"/>
      <c r="AE128" s="30"/>
      <c r="AF128" s="30"/>
      <c r="AG128" s="30"/>
      <c r="AI128" s="136"/>
      <c r="AJ128" s="136"/>
      <c r="AK128" s="136"/>
      <c r="AL128" s="136"/>
      <c r="AM128" s="136"/>
      <c r="AN128" s="136"/>
      <c r="AO128" s="136"/>
      <c r="AP128" s="136"/>
      <c r="AQ128" s="136"/>
      <c r="AS128" s="129"/>
      <c r="AT128" s="130"/>
      <c r="AU128" s="130"/>
      <c r="AV128" s="130"/>
      <c r="AW128" s="130"/>
      <c r="AX128" s="130"/>
      <c r="AY128" s="128"/>
      <c r="AZ128" s="136"/>
      <c r="BA128" s="128"/>
      <c r="BB128" s="84"/>
      <c r="BC128" s="91"/>
      <c r="BD128" s="104"/>
      <c r="BE128" s="95"/>
      <c r="BF128" s="95"/>
      <c r="BG128" s="95"/>
      <c r="BH128" s="95"/>
      <c r="BI128" s="103"/>
      <c r="BJ128" s="97"/>
      <c r="BK128" s="98"/>
      <c r="BL128" s="98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41"/>
      <c r="BX128" s="30"/>
      <c r="BY128" s="42"/>
    </row>
    <row r="129" spans="1:77" x14ac:dyDescent="0.25">
      <c r="A129" s="116"/>
      <c r="B129" s="110"/>
      <c r="C129" s="110"/>
      <c r="D129" s="110"/>
      <c r="E129" s="110"/>
      <c r="F129" s="22"/>
      <c r="G129" s="22"/>
      <c r="H129" s="23"/>
      <c r="I129" s="24"/>
      <c r="U129" s="81"/>
      <c r="V129" s="78"/>
      <c r="W129" s="78"/>
      <c r="X129" s="78"/>
      <c r="Y129" s="78"/>
      <c r="Z129" s="79"/>
      <c r="AA129" s="79"/>
      <c r="AC129" s="75"/>
      <c r="AE129" s="30"/>
      <c r="AF129" s="30"/>
      <c r="AG129" s="30"/>
      <c r="AI129" s="136"/>
      <c r="AJ129" s="136"/>
      <c r="AK129" s="136"/>
      <c r="AL129" s="136"/>
      <c r="AM129" s="136"/>
      <c r="AN129" s="136"/>
      <c r="AO129" s="136"/>
      <c r="AP129" s="136"/>
      <c r="AQ129" s="136"/>
      <c r="AS129" s="131"/>
      <c r="AT129" s="131"/>
      <c r="AU129" s="131"/>
      <c r="AV129" s="131"/>
      <c r="AW129" s="131"/>
      <c r="AX129" s="131"/>
      <c r="AY129" s="131"/>
      <c r="AZ129" s="131"/>
      <c r="BA129" s="131"/>
      <c r="BB129" s="84"/>
      <c r="BC129" s="91"/>
      <c r="BD129" s="104"/>
      <c r="BE129" s="95"/>
      <c r="BF129" s="95"/>
      <c r="BG129" s="95"/>
      <c r="BH129" s="95"/>
      <c r="BI129" s="103"/>
      <c r="BJ129" s="97"/>
      <c r="BK129" s="98"/>
      <c r="BL129" s="98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41"/>
      <c r="BX129" s="30"/>
      <c r="BY129" s="42"/>
    </row>
    <row r="130" spans="1:77" x14ac:dyDescent="0.25">
      <c r="A130" s="116"/>
      <c r="B130" s="110"/>
      <c r="C130" s="110"/>
      <c r="D130" s="110"/>
      <c r="E130" s="110"/>
      <c r="F130" s="22"/>
      <c r="G130" s="22"/>
      <c r="H130" s="23"/>
      <c r="I130" s="24"/>
      <c r="U130" s="82"/>
      <c r="V130" s="78"/>
      <c r="W130" s="78"/>
      <c r="X130" s="78"/>
      <c r="Y130" s="78"/>
      <c r="Z130" s="79"/>
      <c r="AA130" s="79"/>
      <c r="AC130" s="75"/>
      <c r="AE130" s="30"/>
      <c r="AF130" s="30"/>
      <c r="AG130" s="30"/>
      <c r="AI130" s="136"/>
      <c r="AJ130" s="136"/>
      <c r="AK130" s="136"/>
      <c r="AL130" s="136"/>
      <c r="AM130" s="136"/>
      <c r="AN130" s="136"/>
      <c r="AO130" s="136"/>
      <c r="AP130" s="136"/>
      <c r="AQ130" s="136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84"/>
      <c r="BC130" s="91"/>
      <c r="BD130" s="104"/>
      <c r="BE130" s="95"/>
      <c r="BF130" s="95"/>
      <c r="BG130" s="95"/>
      <c r="BH130" s="95"/>
      <c r="BI130" s="103"/>
      <c r="BJ130" s="112"/>
      <c r="BK130" s="98"/>
      <c r="BL130" s="98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41"/>
      <c r="BX130" s="30"/>
      <c r="BY130" s="42"/>
    </row>
    <row r="131" spans="1:77" x14ac:dyDescent="0.25">
      <c r="A131" s="115"/>
      <c r="B131" s="117"/>
      <c r="C131" s="117"/>
      <c r="D131" s="117"/>
      <c r="E131" s="117"/>
      <c r="F131" s="22"/>
      <c r="G131" s="22"/>
      <c r="H131" s="23"/>
      <c r="I131" s="24"/>
      <c r="U131" s="83"/>
      <c r="V131" s="83"/>
      <c r="W131" s="82"/>
      <c r="X131" s="82"/>
      <c r="Y131" s="82"/>
      <c r="Z131" s="22"/>
      <c r="AA131" s="22"/>
      <c r="AB131" s="23"/>
      <c r="AC131" s="24"/>
      <c r="AE131" s="30"/>
      <c r="AF131" s="30"/>
      <c r="AG131" s="30"/>
      <c r="AI131" s="136"/>
      <c r="AJ131" s="136"/>
      <c r="AK131" s="136"/>
      <c r="AL131" s="136"/>
      <c r="AM131" s="136"/>
      <c r="AN131" s="136"/>
      <c r="AO131" s="136"/>
      <c r="AP131" s="136"/>
      <c r="AQ131" s="136"/>
      <c r="AS131" s="130"/>
      <c r="AT131" s="130"/>
      <c r="AU131" s="130"/>
      <c r="AV131" s="130"/>
      <c r="AW131" s="130"/>
      <c r="AX131" s="130"/>
      <c r="AY131" s="126"/>
      <c r="AZ131" s="136"/>
      <c r="BA131" s="128"/>
      <c r="BB131" s="84"/>
      <c r="BC131" s="91"/>
      <c r="BD131" s="104"/>
      <c r="BE131" s="95"/>
      <c r="BF131" s="95"/>
      <c r="BG131" s="95"/>
      <c r="BH131" s="95"/>
      <c r="BI131" s="103"/>
      <c r="BJ131" s="112"/>
      <c r="BK131" s="98"/>
      <c r="BL131" s="98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41"/>
      <c r="BX131" s="30"/>
      <c r="BY131" s="42"/>
    </row>
    <row r="132" spans="1:77" x14ac:dyDescent="0.25">
      <c r="A132" s="115"/>
      <c r="B132" s="117"/>
      <c r="C132" s="117"/>
      <c r="D132" s="117"/>
      <c r="E132" s="117"/>
      <c r="F132" s="22"/>
      <c r="G132" s="22"/>
      <c r="H132" s="23"/>
      <c r="I132" s="24"/>
      <c r="U132" s="77"/>
      <c r="V132" s="82"/>
      <c r="W132" s="82"/>
      <c r="X132" s="82"/>
      <c r="Y132" s="82"/>
      <c r="Z132" s="22"/>
      <c r="AA132" s="22"/>
      <c r="AB132" s="23"/>
      <c r="AC132" s="24"/>
      <c r="AE132" s="30"/>
      <c r="AF132" s="30"/>
      <c r="AG132" s="30"/>
      <c r="AI132" s="136"/>
      <c r="AJ132" s="136"/>
      <c r="AK132" s="136"/>
      <c r="AL132" s="136"/>
      <c r="AM132" s="136"/>
      <c r="AN132" s="136"/>
      <c r="AO132" s="136"/>
      <c r="AP132" s="136"/>
      <c r="AQ132" s="136"/>
      <c r="AS132" s="129"/>
      <c r="AT132" s="134"/>
      <c r="AU132" s="134"/>
      <c r="AV132" s="134"/>
      <c r="AW132" s="134"/>
      <c r="AX132" s="128"/>
      <c r="AY132" s="128"/>
      <c r="AZ132" s="136"/>
      <c r="BA132" s="128"/>
      <c r="BB132" s="84"/>
      <c r="BC132" s="91"/>
      <c r="BD132" s="104"/>
      <c r="BE132" s="95"/>
      <c r="BF132" s="95"/>
      <c r="BG132" s="95"/>
      <c r="BH132" s="95"/>
      <c r="BI132" s="103"/>
      <c r="BJ132" s="112"/>
      <c r="BK132" s="98"/>
      <c r="BL132" s="98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41"/>
      <c r="BX132" s="30"/>
      <c r="BY132" s="42"/>
    </row>
    <row r="133" spans="1:77" x14ac:dyDescent="0.25">
      <c r="A133" s="120"/>
      <c r="B133" s="120"/>
      <c r="C133" s="120"/>
      <c r="D133" s="120"/>
      <c r="E133" s="120"/>
      <c r="F133" s="120"/>
      <c r="G133" s="120"/>
      <c r="H133" s="120"/>
      <c r="I133" s="120"/>
      <c r="U133" s="77"/>
      <c r="V133" s="82"/>
      <c r="W133" s="82"/>
      <c r="X133" s="82"/>
      <c r="Y133" s="82"/>
      <c r="Z133" s="22"/>
      <c r="AA133" s="22"/>
      <c r="AB133" s="23"/>
      <c r="AC133" s="24"/>
      <c r="AE133" s="30"/>
      <c r="AF133" s="30"/>
      <c r="AG133" s="30"/>
      <c r="AI133" s="136"/>
      <c r="AJ133" s="136"/>
      <c r="AK133" s="136"/>
      <c r="AL133" s="136"/>
      <c r="AM133" s="136"/>
      <c r="AN133" s="136"/>
      <c r="AO133" s="136"/>
      <c r="AP133" s="136"/>
      <c r="AQ133" s="136"/>
      <c r="AS133" s="129"/>
      <c r="AT133" s="134"/>
      <c r="AU133" s="134"/>
      <c r="AV133" s="134"/>
      <c r="AW133" s="134"/>
      <c r="AX133" s="130"/>
      <c r="AY133" s="128"/>
      <c r="AZ133" s="136"/>
      <c r="BA133" s="128"/>
      <c r="BB133" s="84"/>
      <c r="BC133" s="97"/>
      <c r="BD133" s="97"/>
      <c r="BE133" s="97"/>
      <c r="BF133" s="97"/>
      <c r="BG133" s="97"/>
      <c r="BH133" s="95"/>
      <c r="BI133" s="98"/>
      <c r="BJ133" s="97"/>
      <c r="BK133" s="98"/>
      <c r="BL133" s="98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41"/>
      <c r="BX133" s="30"/>
      <c r="BY133" s="42"/>
    </row>
    <row r="134" spans="1:77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U134" s="81"/>
      <c r="V134" s="78"/>
      <c r="W134" s="78"/>
      <c r="X134" s="78"/>
      <c r="Y134" s="78"/>
      <c r="Z134" s="22"/>
      <c r="AA134" s="22"/>
      <c r="AB134" s="23"/>
      <c r="AC134" s="24"/>
      <c r="AE134" s="30"/>
      <c r="AF134" s="30"/>
      <c r="AG134" s="30"/>
      <c r="AI134" s="136"/>
      <c r="AJ134" s="136"/>
      <c r="AK134" s="136"/>
      <c r="AL134" s="136"/>
      <c r="AM134" s="136"/>
      <c r="AN134" s="136"/>
      <c r="AO134" s="136"/>
      <c r="AP134" s="136"/>
      <c r="AQ134" s="136"/>
      <c r="AS134" s="130"/>
      <c r="AT134" s="130"/>
      <c r="AU134" s="130"/>
      <c r="AV134" s="130"/>
      <c r="AW134" s="130"/>
      <c r="AX134" s="130"/>
      <c r="AY134" s="93"/>
      <c r="AZ134" s="93"/>
      <c r="BA134" s="128"/>
      <c r="BB134" s="84"/>
      <c r="BC134" s="97"/>
      <c r="BD134" s="97"/>
      <c r="BE134" s="97"/>
      <c r="BF134" s="97"/>
      <c r="BG134" s="97"/>
      <c r="BH134" s="95"/>
      <c r="BI134" s="98"/>
      <c r="BJ134" s="97"/>
      <c r="BK134" s="98"/>
      <c r="BL134" s="98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41"/>
      <c r="BX134" s="30"/>
      <c r="BY134" s="42"/>
    </row>
    <row r="135" spans="1:77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U135" s="81"/>
      <c r="V135" s="78"/>
      <c r="W135" s="78"/>
      <c r="X135" s="78"/>
      <c r="Y135" s="78"/>
      <c r="Z135" s="22"/>
      <c r="AA135" s="22"/>
      <c r="AB135" s="23"/>
      <c r="AC135" s="24"/>
      <c r="AE135" s="30"/>
      <c r="AF135" s="30"/>
      <c r="AG135" s="30"/>
      <c r="AI135" s="136"/>
      <c r="AJ135" s="136"/>
      <c r="AK135" s="136"/>
      <c r="AL135" s="136"/>
      <c r="AM135" s="136"/>
      <c r="AN135" s="136"/>
      <c r="AO135" s="136"/>
      <c r="AP135" s="136"/>
      <c r="AQ135" s="136"/>
      <c r="AS135" s="130"/>
      <c r="AT135" s="130"/>
      <c r="AU135" s="130"/>
      <c r="AV135" s="130"/>
      <c r="AW135" s="130"/>
      <c r="AX135" s="130"/>
      <c r="AY135" s="148"/>
      <c r="AZ135" s="136"/>
      <c r="BA135" s="24"/>
      <c r="BB135" s="84"/>
      <c r="BC135" s="98"/>
      <c r="BD135" s="98"/>
      <c r="BE135" s="98"/>
      <c r="BF135" s="98"/>
      <c r="BG135" s="98"/>
      <c r="BH135" s="95"/>
      <c r="BI135" s="103"/>
      <c r="BJ135" s="101"/>
      <c r="BK135" s="98"/>
      <c r="BL135" s="98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41"/>
      <c r="BX135" s="30"/>
      <c r="BY135" s="42"/>
    </row>
    <row r="136" spans="1:77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AE136" s="30"/>
      <c r="AF136" s="30"/>
      <c r="AG136" s="30"/>
      <c r="AI136" s="136"/>
      <c r="AJ136" s="136"/>
      <c r="AK136" s="136"/>
      <c r="AL136" s="136"/>
      <c r="AM136" s="136"/>
      <c r="AN136" s="136"/>
      <c r="AO136" s="136"/>
      <c r="AP136" s="136"/>
      <c r="AQ136" s="136"/>
      <c r="AS136" s="110"/>
      <c r="AT136" s="110"/>
      <c r="AU136" s="110"/>
      <c r="AV136" s="110"/>
      <c r="AW136" s="110"/>
      <c r="AX136" s="110"/>
      <c r="AY136" s="148"/>
      <c r="AZ136" s="136"/>
      <c r="BA136" s="128"/>
      <c r="BB136" s="84"/>
      <c r="BC136" s="96"/>
      <c r="BD136" s="97"/>
      <c r="BE136" s="97"/>
      <c r="BF136" s="97"/>
      <c r="BG136" s="97"/>
      <c r="BH136" s="95"/>
      <c r="BI136" s="103"/>
      <c r="BJ136" s="101"/>
      <c r="BK136" s="98"/>
      <c r="BL136" s="98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41"/>
      <c r="BX136" s="30"/>
      <c r="BY136" s="42"/>
    </row>
    <row r="137" spans="1:77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V137" s="76"/>
      <c r="W137" s="76"/>
      <c r="X137" s="76"/>
      <c r="Y137" s="76"/>
      <c r="Z137" s="76"/>
      <c r="AA137" s="76"/>
      <c r="AB137" s="81"/>
      <c r="AC137" s="81"/>
      <c r="AE137" s="30"/>
      <c r="AF137" s="30"/>
      <c r="AG137" s="30"/>
      <c r="AI137" s="136"/>
      <c r="AJ137" s="136"/>
      <c r="AK137" s="136"/>
      <c r="AL137" s="136"/>
      <c r="AM137" s="136"/>
      <c r="AN137" s="136"/>
      <c r="AO137" s="136"/>
      <c r="AP137" s="136"/>
      <c r="AQ137" s="136"/>
      <c r="AS137" s="130"/>
      <c r="AT137" s="130"/>
      <c r="AU137" s="130"/>
      <c r="AV137" s="130"/>
      <c r="AW137" s="130"/>
      <c r="AX137" s="130"/>
      <c r="AY137" s="126"/>
      <c r="AZ137" s="136"/>
      <c r="BA137" s="128"/>
      <c r="BB137" s="84"/>
      <c r="BC137" s="97"/>
      <c r="BD137" s="97"/>
      <c r="BE137" s="97"/>
      <c r="BF137" s="97"/>
      <c r="BG137" s="97"/>
      <c r="BH137" s="95"/>
      <c r="BI137" s="98"/>
      <c r="BJ137" s="97"/>
      <c r="BK137" s="98"/>
      <c r="BL137" s="98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41"/>
      <c r="BX137" s="30"/>
      <c r="BY137" s="42"/>
    </row>
    <row r="138" spans="1:77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U138" s="75"/>
      <c r="V138" s="75"/>
      <c r="W138" s="75"/>
      <c r="X138" s="75"/>
      <c r="Y138" s="75"/>
      <c r="Z138" s="75"/>
      <c r="AA138" s="75"/>
      <c r="AB138" s="75"/>
      <c r="AC138" s="75"/>
      <c r="AE138" s="30"/>
      <c r="AF138" s="30"/>
      <c r="AG138" s="30"/>
      <c r="AI138" s="136"/>
      <c r="AJ138" s="136"/>
      <c r="AK138" s="136"/>
      <c r="AL138" s="136"/>
      <c r="AM138" s="136"/>
      <c r="AN138" s="136"/>
      <c r="AO138" s="136"/>
      <c r="AP138" s="136"/>
      <c r="AQ138" s="136"/>
      <c r="AS138" s="130"/>
      <c r="AT138" s="130"/>
      <c r="AU138" s="130"/>
      <c r="AV138" s="130"/>
      <c r="AW138" s="130"/>
      <c r="AX138" s="130"/>
      <c r="AY138" s="126"/>
      <c r="AZ138" s="136"/>
      <c r="BA138" s="128"/>
      <c r="BB138" s="84"/>
      <c r="BC138" s="97"/>
      <c r="BD138" s="97"/>
      <c r="BE138" s="97"/>
      <c r="BF138" s="97"/>
      <c r="BG138" s="97"/>
      <c r="BH138" s="95"/>
      <c r="BI138" s="98"/>
      <c r="BJ138" s="97"/>
      <c r="BK138" s="98"/>
      <c r="BL138" s="98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41"/>
      <c r="BX138" s="30"/>
      <c r="BY138" s="42"/>
    </row>
    <row r="139" spans="1:77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U139" s="81"/>
      <c r="V139" s="76"/>
      <c r="W139" s="76"/>
      <c r="X139" s="76"/>
      <c r="Y139" s="76"/>
      <c r="Z139" s="75"/>
      <c r="AA139" s="75"/>
      <c r="AC139" s="75"/>
      <c r="AE139" s="30"/>
      <c r="AF139" s="30"/>
      <c r="AG139" s="30"/>
      <c r="AI139" s="136"/>
      <c r="AJ139" s="136"/>
      <c r="AK139" s="136"/>
      <c r="AL139" s="136"/>
      <c r="AM139" s="136"/>
      <c r="AN139" s="136"/>
      <c r="AO139" s="136"/>
      <c r="AP139" s="136"/>
      <c r="AQ139" s="136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84"/>
      <c r="BC139" s="98"/>
      <c r="BD139" s="98"/>
      <c r="BE139" s="98"/>
      <c r="BF139" s="98"/>
      <c r="BG139" s="98"/>
      <c r="BH139" s="95"/>
      <c r="BI139" s="103"/>
      <c r="BJ139" s="101"/>
      <c r="BK139" s="98"/>
      <c r="BL139" s="98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41"/>
      <c r="BX139" s="30"/>
      <c r="BY139" s="42"/>
    </row>
    <row r="140" spans="1:77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U140" s="81"/>
      <c r="V140" s="78"/>
      <c r="W140" s="78"/>
      <c r="X140" s="78"/>
      <c r="Y140" s="78"/>
      <c r="Z140" s="81"/>
      <c r="AA140" s="81"/>
      <c r="AB140" s="81"/>
      <c r="AC140" s="75"/>
      <c r="AE140" s="30"/>
      <c r="AF140" s="30"/>
      <c r="AG140" s="30"/>
      <c r="AI140" s="136"/>
      <c r="AJ140" s="136"/>
      <c r="AK140" s="136"/>
      <c r="AL140" s="136"/>
      <c r="AM140" s="136"/>
      <c r="AN140" s="136"/>
      <c r="AO140" s="136"/>
      <c r="AP140" s="136"/>
      <c r="AQ140" s="136"/>
      <c r="AS140" s="128"/>
      <c r="AT140" s="128"/>
      <c r="AU140" s="136"/>
      <c r="AV140" s="127"/>
      <c r="AW140" s="25"/>
      <c r="AX140" s="136"/>
      <c r="AY140" s="127"/>
      <c r="AZ140" s="56"/>
      <c r="BA140" s="136"/>
      <c r="BB140" s="84"/>
      <c r="BC140" s="96"/>
      <c r="BD140" s="97"/>
      <c r="BE140" s="97"/>
      <c r="BF140" s="97"/>
      <c r="BG140" s="97"/>
      <c r="BH140" s="95"/>
      <c r="BI140" s="103"/>
      <c r="BJ140" s="101"/>
      <c r="BK140" s="98"/>
      <c r="BL140" s="98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41"/>
      <c r="BX140" s="30"/>
      <c r="BY140" s="42"/>
    </row>
    <row r="141" spans="1:77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U141" s="75"/>
      <c r="V141" s="78"/>
      <c r="W141" s="78"/>
      <c r="X141" s="78"/>
      <c r="Y141" s="78"/>
      <c r="Z141" s="75"/>
      <c r="AA141" s="93"/>
      <c r="AB141" s="93"/>
      <c r="AC141" s="75"/>
      <c r="AE141" s="30"/>
      <c r="AF141" s="30"/>
      <c r="AG141" s="30"/>
      <c r="AI141" s="136"/>
      <c r="AJ141" s="136"/>
      <c r="AK141" s="136"/>
      <c r="AL141" s="136"/>
      <c r="AM141" s="136"/>
      <c r="AN141" s="136"/>
      <c r="AO141" s="136"/>
      <c r="AP141" s="136"/>
      <c r="AQ141" s="136"/>
      <c r="AS141" s="29"/>
      <c r="AT141" s="128"/>
      <c r="AU141" s="136"/>
      <c r="AV141" s="127"/>
      <c r="AW141" s="25"/>
      <c r="AX141" s="136"/>
      <c r="AY141" s="127"/>
      <c r="AZ141" s="56"/>
      <c r="BA141" s="136"/>
      <c r="BB141" s="84"/>
      <c r="BC141" s="97"/>
      <c r="BD141" s="97"/>
      <c r="BE141" s="97"/>
      <c r="BF141" s="97"/>
      <c r="BG141" s="97"/>
      <c r="BH141" s="95"/>
      <c r="BI141" s="98"/>
      <c r="BJ141" s="97"/>
      <c r="BK141" s="98"/>
      <c r="BL141" s="98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41"/>
      <c r="BX141" s="30"/>
      <c r="BY141" s="42"/>
    </row>
    <row r="142" spans="1:77" x14ac:dyDescent="0.25">
      <c r="A142" s="120"/>
      <c r="B142" s="120"/>
      <c r="C142" s="120"/>
      <c r="D142" s="120"/>
      <c r="E142" s="120"/>
      <c r="F142" s="120"/>
      <c r="G142" s="120"/>
      <c r="H142" s="120"/>
      <c r="I142" s="120"/>
      <c r="U142" s="81"/>
      <c r="V142" s="78"/>
      <c r="W142" s="78"/>
      <c r="X142" s="78"/>
      <c r="Y142" s="78"/>
      <c r="Z142" s="75"/>
      <c r="AA142" s="75"/>
      <c r="AC142" s="75"/>
      <c r="AE142" s="30"/>
      <c r="AF142" s="30"/>
      <c r="AG142" s="30"/>
      <c r="AI142" s="136"/>
      <c r="AJ142" s="136"/>
      <c r="AK142" s="136"/>
      <c r="AL142" s="136"/>
      <c r="AM142" s="136"/>
      <c r="AN142" s="136"/>
      <c r="AO142" s="136"/>
      <c r="AP142" s="136"/>
      <c r="AQ142" s="136"/>
      <c r="AS142" s="29"/>
      <c r="AT142" s="128"/>
      <c r="AU142" s="136"/>
      <c r="AV142" s="127"/>
      <c r="AW142" s="59"/>
      <c r="AX142" s="136"/>
      <c r="AY142" s="127"/>
      <c r="AZ142" s="56"/>
      <c r="BA142" s="136"/>
      <c r="BB142" s="84"/>
      <c r="BC142" s="97"/>
      <c r="BD142" s="97"/>
      <c r="BE142" s="97"/>
      <c r="BF142" s="97"/>
      <c r="BG142" s="97"/>
      <c r="BH142" s="95"/>
      <c r="BI142" s="98"/>
      <c r="BJ142" s="97"/>
      <c r="BK142" s="98"/>
      <c r="BL142" s="98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41"/>
      <c r="BX142" s="30"/>
      <c r="BY142" s="42"/>
    </row>
    <row r="143" spans="1:77" x14ac:dyDescent="0.25">
      <c r="A143" s="120"/>
      <c r="B143" s="120"/>
      <c r="C143" s="120"/>
      <c r="D143" s="120"/>
      <c r="E143" s="120"/>
      <c r="F143" s="120"/>
      <c r="G143" s="120"/>
      <c r="H143" s="120"/>
      <c r="I143" s="120"/>
      <c r="V143" s="78"/>
      <c r="W143" s="78"/>
      <c r="X143" s="78"/>
      <c r="Y143" s="78"/>
      <c r="Z143" s="75"/>
      <c r="AA143" s="75"/>
      <c r="AC143" s="75"/>
      <c r="AE143" s="30"/>
      <c r="AF143" s="30"/>
      <c r="AG143" s="30"/>
      <c r="AI143" s="136"/>
      <c r="AJ143" s="136"/>
      <c r="AK143" s="136"/>
      <c r="AL143" s="136"/>
      <c r="AM143" s="136"/>
      <c r="AN143" s="136"/>
      <c r="AO143" s="136"/>
      <c r="AP143" s="136"/>
      <c r="AQ143" s="136"/>
      <c r="AS143" s="128"/>
      <c r="AT143" s="128"/>
      <c r="AU143" s="136"/>
      <c r="AV143" s="127"/>
      <c r="AW143" s="62"/>
      <c r="AX143" s="136"/>
      <c r="AY143" s="127"/>
      <c r="AZ143" s="56"/>
      <c r="BA143" s="136"/>
      <c r="BB143" s="84"/>
      <c r="BC143" s="98"/>
      <c r="BD143" s="98"/>
      <c r="BE143" s="98"/>
      <c r="BF143" s="98"/>
      <c r="BG143" s="98"/>
      <c r="BH143" s="95"/>
      <c r="BI143" s="103"/>
      <c r="BJ143" s="101"/>
      <c r="BK143" s="98"/>
      <c r="BL143" s="98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41"/>
      <c r="BX143" s="30"/>
      <c r="BY143" s="42"/>
    </row>
    <row r="144" spans="1:77" x14ac:dyDescent="0.25">
      <c r="A144" s="120"/>
      <c r="B144" s="120"/>
      <c r="C144" s="120"/>
      <c r="D144" s="120"/>
      <c r="E144" s="120"/>
      <c r="F144" s="120"/>
      <c r="G144" s="120"/>
      <c r="H144" s="120"/>
      <c r="I144" s="120"/>
      <c r="U144" s="81"/>
      <c r="V144" s="78"/>
      <c r="W144" s="78"/>
      <c r="X144" s="78"/>
      <c r="Y144" s="78"/>
      <c r="Z144" s="75"/>
      <c r="AA144" s="75"/>
      <c r="AC144" s="75"/>
      <c r="AE144" s="30"/>
      <c r="AF144" s="30"/>
      <c r="AG144" s="30"/>
      <c r="AI144" s="136"/>
      <c r="AJ144" s="136"/>
      <c r="AK144" s="136"/>
      <c r="AL144" s="136"/>
      <c r="AM144" s="136"/>
      <c r="AN144" s="136"/>
      <c r="AO144" s="136"/>
      <c r="AP144" s="136"/>
      <c r="AQ144" s="136"/>
      <c r="AS144" s="128"/>
      <c r="AT144" s="128"/>
      <c r="AU144" s="136"/>
      <c r="AV144" s="127"/>
      <c r="AW144" s="63"/>
      <c r="AX144" s="136"/>
      <c r="AY144" s="127"/>
      <c r="AZ144" s="56"/>
      <c r="BA144" s="136"/>
      <c r="BB144" s="84"/>
      <c r="BC144" s="96"/>
      <c r="BD144" s="97"/>
      <c r="BE144" s="97"/>
      <c r="BF144" s="97"/>
      <c r="BG144" s="97"/>
      <c r="BH144" s="95"/>
      <c r="BI144" s="103"/>
      <c r="BJ144" s="101"/>
      <c r="BK144" s="98"/>
      <c r="BL144" s="98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41"/>
      <c r="BX144" s="30"/>
      <c r="BY144" s="42"/>
    </row>
    <row r="145" spans="1:77" x14ac:dyDescent="0.25">
      <c r="A145" s="120"/>
      <c r="B145" s="120"/>
      <c r="C145" s="120"/>
      <c r="D145" s="120"/>
      <c r="E145" s="120"/>
      <c r="F145" s="120"/>
      <c r="G145" s="120"/>
      <c r="H145" s="120"/>
      <c r="I145" s="120"/>
      <c r="U145" s="81"/>
      <c r="V145" s="78"/>
      <c r="W145" s="78"/>
      <c r="X145" s="78"/>
      <c r="Y145" s="78"/>
      <c r="Z145" s="75"/>
      <c r="AA145" s="75"/>
      <c r="AC145" s="75"/>
      <c r="AE145" s="30"/>
      <c r="AF145" s="30"/>
      <c r="AG145" s="30"/>
      <c r="AI145" s="136"/>
      <c r="AJ145" s="136"/>
      <c r="AK145" s="136"/>
      <c r="AL145" s="136"/>
      <c r="AM145" s="136"/>
      <c r="AN145" s="136"/>
      <c r="AO145" s="136"/>
      <c r="AP145" s="136"/>
      <c r="AQ145" s="136"/>
      <c r="AS145" s="128"/>
      <c r="AT145" s="128"/>
      <c r="AU145" s="136"/>
      <c r="AV145" s="68"/>
      <c r="AW145" s="132"/>
      <c r="AX145" s="132"/>
      <c r="AY145" s="133"/>
      <c r="AZ145" s="133"/>
      <c r="BA145" s="136"/>
      <c r="BB145" s="84"/>
      <c r="BC145" s="98"/>
      <c r="BD145" s="98"/>
      <c r="BE145" s="98"/>
      <c r="BF145" s="98"/>
      <c r="BG145" s="98"/>
      <c r="BH145" s="95"/>
      <c r="BI145" s="168"/>
      <c r="BJ145" s="168"/>
      <c r="BK145" s="98"/>
      <c r="BL145" s="98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41"/>
      <c r="BX145" s="30"/>
      <c r="BY145" s="42"/>
    </row>
    <row r="146" spans="1:77" x14ac:dyDescent="0.25">
      <c r="A146" s="120"/>
      <c r="B146" s="120"/>
      <c r="C146" s="120"/>
      <c r="D146" s="120"/>
      <c r="E146" s="120"/>
      <c r="F146" s="120"/>
      <c r="G146" s="120"/>
      <c r="H146" s="120"/>
      <c r="I146" s="120"/>
      <c r="U146" s="81"/>
      <c r="V146" s="78"/>
      <c r="W146" s="78"/>
      <c r="X146" s="78"/>
      <c r="Y146" s="78"/>
      <c r="Z146" s="75"/>
      <c r="AA146" s="75"/>
      <c r="AC146" s="75"/>
      <c r="AE146" s="30"/>
      <c r="AF146" s="30"/>
      <c r="AG146" s="30"/>
      <c r="AI146" s="136"/>
      <c r="AJ146" s="136"/>
      <c r="AK146" s="136"/>
      <c r="AL146" s="136"/>
      <c r="AM146" s="136"/>
      <c r="AN146" s="136"/>
      <c r="AO146" s="136"/>
      <c r="AP146" s="136"/>
      <c r="AQ146" s="136"/>
      <c r="AS146" s="129"/>
      <c r="AT146" s="130"/>
      <c r="AU146" s="130"/>
      <c r="AV146" s="130"/>
      <c r="AW146" s="130"/>
      <c r="AX146" s="128"/>
      <c r="AY146" s="128"/>
      <c r="AZ146" s="136"/>
      <c r="BA146" s="128"/>
      <c r="BB146" s="84"/>
      <c r="BC146" s="91"/>
      <c r="BD146" s="104"/>
      <c r="BE146" s="95"/>
      <c r="BF146" s="95"/>
      <c r="BG146" s="95"/>
      <c r="BH146" s="95"/>
      <c r="BI146" s="103"/>
      <c r="BJ146" s="97"/>
      <c r="BK146" s="98"/>
      <c r="BL146" s="98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41"/>
      <c r="BX146" s="30"/>
      <c r="BY146" s="42"/>
    </row>
    <row r="147" spans="1:77" x14ac:dyDescent="0.25">
      <c r="A147" s="120"/>
      <c r="B147" s="120"/>
      <c r="C147" s="120"/>
      <c r="D147" s="120"/>
      <c r="E147" s="120"/>
      <c r="F147" s="120"/>
      <c r="G147" s="120"/>
      <c r="H147" s="120"/>
      <c r="I147" s="120"/>
      <c r="U147" s="78"/>
      <c r="V147" s="78"/>
      <c r="W147" s="78"/>
      <c r="X147" s="78"/>
      <c r="Y147" s="78"/>
      <c r="Z147" s="79"/>
      <c r="AA147" s="79"/>
      <c r="AC147" s="75"/>
      <c r="AE147" s="30"/>
      <c r="AF147" s="30"/>
      <c r="AG147" s="30"/>
      <c r="AI147" s="136"/>
      <c r="AJ147" s="136"/>
      <c r="AK147" s="136"/>
      <c r="AL147" s="136"/>
      <c r="AM147" s="136"/>
      <c r="AN147" s="136"/>
      <c r="AO147" s="136"/>
      <c r="AP147" s="136"/>
      <c r="AQ147" s="136"/>
      <c r="AS147" s="130"/>
      <c r="AT147" s="130"/>
      <c r="AU147" s="130"/>
      <c r="AV147" s="130"/>
      <c r="AW147" s="130"/>
      <c r="AX147" s="146"/>
      <c r="AY147" s="146"/>
      <c r="AZ147" s="136"/>
      <c r="BA147" s="128"/>
      <c r="BB147" s="84"/>
      <c r="BC147" s="98"/>
      <c r="BD147" s="98"/>
      <c r="BE147" s="98"/>
      <c r="BF147" s="98"/>
      <c r="BG147" s="98"/>
      <c r="BH147" s="95"/>
      <c r="BI147" s="168"/>
      <c r="BJ147" s="168"/>
      <c r="BK147" s="98"/>
      <c r="BL147" s="98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41"/>
      <c r="BX147" s="30"/>
      <c r="BY147" s="42"/>
    </row>
    <row r="148" spans="1:77" x14ac:dyDescent="0.25">
      <c r="A148" s="120"/>
      <c r="B148" s="120"/>
      <c r="C148" s="120"/>
      <c r="D148" s="120"/>
      <c r="E148" s="120"/>
      <c r="F148" s="120"/>
      <c r="G148" s="120"/>
      <c r="H148" s="120"/>
      <c r="I148" s="120"/>
      <c r="U148" s="82"/>
      <c r="V148" s="78"/>
      <c r="W148" s="78"/>
      <c r="X148" s="78"/>
      <c r="Y148" s="78"/>
      <c r="Z148" s="79"/>
      <c r="AA148" s="79"/>
      <c r="AC148" s="75"/>
      <c r="AE148" s="30"/>
      <c r="AF148" s="30"/>
      <c r="AG148" s="30"/>
      <c r="AI148" s="136"/>
      <c r="AJ148" s="136"/>
      <c r="AK148" s="136"/>
      <c r="AL148" s="136"/>
      <c r="AM148" s="136"/>
      <c r="AN148" s="136"/>
      <c r="AO148" s="136"/>
      <c r="AP148" s="136"/>
      <c r="AQ148" s="136"/>
      <c r="AS148" s="110"/>
      <c r="AT148" s="130"/>
      <c r="AU148" s="130"/>
      <c r="AV148" s="130"/>
      <c r="AW148" s="130"/>
      <c r="AX148" s="146"/>
      <c r="AY148" s="146"/>
      <c r="AZ148" s="136"/>
      <c r="BA148" s="128"/>
      <c r="BB148" s="84"/>
      <c r="BC148" s="91"/>
      <c r="BD148" s="104"/>
      <c r="BE148" s="95"/>
      <c r="BF148" s="95"/>
      <c r="BG148" s="95"/>
      <c r="BH148" s="95"/>
      <c r="BI148" s="103"/>
      <c r="BJ148" s="97"/>
      <c r="BK148" s="98"/>
      <c r="BL148" s="98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41"/>
      <c r="BX148" s="30"/>
      <c r="BY148" s="42"/>
    </row>
    <row r="149" spans="1:77" x14ac:dyDescent="0.25">
      <c r="A149" s="120"/>
      <c r="B149" s="120"/>
      <c r="C149" s="120"/>
      <c r="D149" s="120"/>
      <c r="E149" s="120"/>
      <c r="F149" s="120"/>
      <c r="G149" s="120"/>
      <c r="H149" s="120"/>
      <c r="I149" s="120"/>
      <c r="U149" s="81"/>
      <c r="V149" s="78"/>
      <c r="W149" s="78"/>
      <c r="X149" s="78"/>
      <c r="Y149" s="78"/>
      <c r="Z149" s="79"/>
      <c r="AA149" s="79"/>
      <c r="AC149" s="75"/>
      <c r="AE149" s="30"/>
      <c r="AF149" s="30"/>
      <c r="AG149" s="30"/>
      <c r="AI149" s="136"/>
      <c r="AJ149" s="136"/>
      <c r="AK149" s="136"/>
      <c r="AL149" s="136"/>
      <c r="AM149" s="136"/>
      <c r="AN149" s="136"/>
      <c r="AO149" s="136"/>
      <c r="AP149" s="136"/>
      <c r="AQ149" s="136"/>
      <c r="AS149" s="129"/>
      <c r="AT149" s="130"/>
      <c r="AU149" s="130"/>
      <c r="AV149" s="130"/>
      <c r="AW149" s="130"/>
      <c r="AX149" s="146"/>
      <c r="AY149" s="146"/>
      <c r="AZ149" s="136"/>
      <c r="BA149" s="128"/>
      <c r="BB149" s="84"/>
      <c r="BC149" s="99"/>
      <c r="BD149" s="95"/>
      <c r="BE149" s="95"/>
      <c r="BF149" s="95"/>
      <c r="BG149" s="95"/>
      <c r="BH149" s="107"/>
      <c r="BI149" s="168"/>
      <c r="BJ149" s="168"/>
      <c r="BK149" s="98"/>
      <c r="BL149" s="98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41"/>
      <c r="BX149" s="30"/>
      <c r="BY149" s="42"/>
    </row>
    <row r="150" spans="1:77" x14ac:dyDescent="0.25">
      <c r="A150" s="120"/>
      <c r="B150" s="120"/>
      <c r="C150" s="120"/>
      <c r="D150" s="120"/>
      <c r="E150" s="120"/>
      <c r="F150" s="120"/>
      <c r="G150" s="120"/>
      <c r="H150" s="120"/>
      <c r="I150" s="120"/>
      <c r="U150" s="82"/>
      <c r="V150" s="78"/>
      <c r="W150" s="78"/>
      <c r="X150" s="78"/>
      <c r="Y150" s="78"/>
      <c r="Z150" s="79"/>
      <c r="AA150" s="79"/>
      <c r="AC150" s="75"/>
      <c r="AE150" s="30"/>
      <c r="AF150" s="30"/>
      <c r="AG150" s="30"/>
      <c r="AI150" s="136"/>
      <c r="AJ150" s="136"/>
      <c r="AK150" s="136"/>
      <c r="AL150" s="136"/>
      <c r="AM150" s="136"/>
      <c r="AN150" s="136"/>
      <c r="AO150" s="136"/>
      <c r="AP150" s="136"/>
      <c r="AQ150" s="136"/>
      <c r="AS150" s="130"/>
      <c r="AT150" s="130"/>
      <c r="AU150" s="130"/>
      <c r="AV150" s="130"/>
      <c r="AW150" s="130"/>
      <c r="AX150" s="146"/>
      <c r="AY150" s="146"/>
      <c r="AZ150" s="109"/>
      <c r="BA150" s="128"/>
      <c r="BB150" s="84"/>
      <c r="BC150" s="99"/>
      <c r="BD150" s="95"/>
      <c r="BE150" s="95"/>
      <c r="BF150" s="95"/>
      <c r="BG150" s="95"/>
      <c r="BH150" s="107"/>
      <c r="BI150" s="65"/>
      <c r="BJ150" s="97"/>
      <c r="BK150" s="98"/>
      <c r="BL150" s="98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41"/>
      <c r="BX150" s="30"/>
      <c r="BY150" s="42"/>
    </row>
    <row r="151" spans="1:77" x14ac:dyDescent="0.25">
      <c r="A151" s="120"/>
      <c r="B151" s="120"/>
      <c r="C151" s="120"/>
      <c r="D151" s="120"/>
      <c r="E151" s="120"/>
      <c r="F151" s="120"/>
      <c r="G151" s="120"/>
      <c r="H151" s="120"/>
      <c r="I151" s="120"/>
      <c r="U151" s="83"/>
      <c r="V151" s="83"/>
      <c r="W151" s="82"/>
      <c r="X151" s="82"/>
      <c r="Y151" s="82"/>
      <c r="Z151" s="22"/>
      <c r="AA151" s="22"/>
      <c r="AB151" s="23"/>
      <c r="AC151" s="24"/>
      <c r="AE151" s="30"/>
      <c r="AF151" s="30"/>
      <c r="AG151" s="30"/>
      <c r="AI151" s="136"/>
      <c r="AJ151" s="136"/>
      <c r="AK151" s="136"/>
      <c r="AL151" s="136"/>
      <c r="AM151" s="136"/>
      <c r="AN151" s="136"/>
      <c r="AO151" s="136"/>
      <c r="AP151" s="136"/>
      <c r="AQ151" s="136"/>
      <c r="AS151" s="110"/>
      <c r="AT151" s="130"/>
      <c r="AU151" s="130"/>
      <c r="AV151" s="130"/>
      <c r="AW151" s="130"/>
      <c r="AX151" s="146"/>
      <c r="AY151" s="146"/>
      <c r="AZ151" s="109"/>
      <c r="BA151" s="128"/>
      <c r="BB151" s="84"/>
      <c r="BC151" s="99"/>
      <c r="BD151" s="105"/>
      <c r="BE151" s="57"/>
      <c r="BF151" s="57"/>
      <c r="BG151" s="57"/>
      <c r="BH151" s="107"/>
      <c r="BI151" s="66"/>
      <c r="BJ151" s="97"/>
      <c r="BK151" s="102"/>
      <c r="BL151" s="98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41"/>
      <c r="BX151" s="30"/>
      <c r="BY151" s="42"/>
    </row>
    <row r="152" spans="1:77" x14ac:dyDescent="0.25">
      <c r="A152" s="120"/>
      <c r="B152" s="120"/>
      <c r="C152" s="120"/>
      <c r="D152" s="120"/>
      <c r="E152" s="120"/>
      <c r="F152" s="120"/>
      <c r="G152" s="120"/>
      <c r="H152" s="120"/>
      <c r="I152" s="120"/>
      <c r="U152" s="77"/>
      <c r="V152" s="82"/>
      <c r="W152" s="82"/>
      <c r="X152" s="82"/>
      <c r="Y152" s="82"/>
      <c r="Z152" s="22"/>
      <c r="AA152" s="22"/>
      <c r="AB152" s="23"/>
      <c r="AC152" s="24"/>
      <c r="AE152" s="30"/>
      <c r="AF152" s="30"/>
      <c r="AG152" s="30"/>
      <c r="AI152" s="136"/>
      <c r="AJ152" s="136"/>
      <c r="AK152" s="136"/>
      <c r="AL152" s="136"/>
      <c r="AM152" s="136"/>
      <c r="AN152" s="136"/>
      <c r="AO152" s="136"/>
      <c r="AP152" s="136"/>
      <c r="AQ152" s="136"/>
      <c r="AS152" s="111"/>
      <c r="AT152" s="111"/>
      <c r="AU152" s="110"/>
      <c r="AV152" s="110"/>
      <c r="AW152" s="110"/>
      <c r="AX152" s="26"/>
      <c r="AY152" s="22"/>
      <c r="AZ152" s="23"/>
      <c r="BA152" s="24"/>
      <c r="BB152" s="84"/>
      <c r="BC152" s="95"/>
      <c r="BD152" s="57"/>
      <c r="BE152" s="57"/>
      <c r="BF152" s="57"/>
      <c r="BG152" s="57"/>
      <c r="BH152" s="107"/>
      <c r="BI152" s="66"/>
      <c r="BJ152" s="97"/>
      <c r="BK152" s="102"/>
      <c r="BL152" s="98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41"/>
      <c r="BX152" s="30"/>
      <c r="BY152" s="42"/>
    </row>
    <row r="153" spans="1:77" x14ac:dyDescent="0.25">
      <c r="A153" s="120"/>
      <c r="B153" s="120"/>
      <c r="C153" s="120"/>
      <c r="D153" s="120"/>
      <c r="E153" s="120"/>
      <c r="F153" s="120"/>
      <c r="G153" s="120"/>
      <c r="H153" s="120"/>
      <c r="I153" s="120"/>
      <c r="U153" s="77"/>
      <c r="V153" s="82"/>
      <c r="W153" s="82"/>
      <c r="X153" s="82"/>
      <c r="Y153" s="82"/>
      <c r="Z153" s="22"/>
      <c r="AA153" s="22"/>
      <c r="AB153" s="23"/>
      <c r="AC153" s="24"/>
      <c r="AE153" s="30"/>
      <c r="AF153" s="30"/>
      <c r="AG153" s="30"/>
      <c r="AI153" s="136"/>
      <c r="AJ153" s="136"/>
      <c r="AK153" s="136"/>
      <c r="AL153" s="136"/>
      <c r="AM153" s="136"/>
      <c r="AN153" s="136"/>
      <c r="AO153" s="136"/>
      <c r="AP153" s="136"/>
      <c r="AQ153" s="136"/>
      <c r="AS153" s="136"/>
      <c r="AT153" s="136"/>
      <c r="AU153" s="136"/>
      <c r="AV153" s="136"/>
      <c r="AW153" s="136"/>
      <c r="AX153" s="136"/>
      <c r="AY153" s="136"/>
      <c r="AZ153" s="136"/>
      <c r="BA153" s="136"/>
      <c r="BB153" s="84"/>
      <c r="BC153" s="57"/>
      <c r="BD153" s="57"/>
      <c r="BE153" s="57"/>
      <c r="BF153" s="57"/>
      <c r="BG153" s="57"/>
      <c r="BH153" s="108"/>
      <c r="BI153" s="66"/>
      <c r="BJ153" s="97"/>
      <c r="BK153" s="102"/>
      <c r="BL153" s="98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41"/>
      <c r="BX153" s="30"/>
      <c r="BY153" s="42"/>
    </row>
    <row r="154" spans="1:77" x14ac:dyDescent="0.25">
      <c r="A154" s="120"/>
      <c r="B154" s="120"/>
      <c r="C154" s="120"/>
      <c r="D154" s="120"/>
      <c r="E154" s="120"/>
      <c r="F154" s="120"/>
      <c r="G154" s="120"/>
      <c r="H154" s="120"/>
      <c r="I154" s="120"/>
      <c r="U154" s="81"/>
      <c r="V154" s="78"/>
      <c r="W154" s="78"/>
      <c r="X154" s="78"/>
      <c r="Y154" s="78"/>
      <c r="Z154" s="22"/>
      <c r="AA154" s="22"/>
      <c r="AB154" s="23"/>
      <c r="AC154" s="24"/>
      <c r="AE154" s="30"/>
      <c r="AF154" s="30"/>
      <c r="AG154" s="30"/>
      <c r="AI154" s="136"/>
      <c r="AJ154" s="136"/>
      <c r="AK154" s="136"/>
      <c r="AL154" s="136"/>
      <c r="AM154" s="136"/>
      <c r="AN154" s="136"/>
      <c r="AO154" s="136"/>
      <c r="AP154" s="136"/>
      <c r="AQ154" s="136"/>
      <c r="AS154" s="131"/>
      <c r="AT154" s="131"/>
      <c r="AU154" s="131"/>
      <c r="AV154" s="131"/>
      <c r="AW154" s="131"/>
      <c r="AX154" s="131"/>
      <c r="AY154" s="131"/>
      <c r="AZ154" s="131"/>
      <c r="BA154" s="131"/>
      <c r="BB154" s="84"/>
      <c r="BC154" s="99"/>
      <c r="BD154" s="95"/>
      <c r="BE154" s="95"/>
      <c r="BF154" s="95"/>
      <c r="BG154" s="95"/>
      <c r="BH154" s="95"/>
      <c r="BI154" s="60"/>
      <c r="BJ154" s="109"/>
      <c r="BK154" s="102"/>
      <c r="BL154" s="98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41"/>
      <c r="BX154" s="30"/>
      <c r="BY154" s="42"/>
    </row>
    <row r="155" spans="1:77" x14ac:dyDescent="0.25">
      <c r="A155" s="120"/>
      <c r="B155" s="120"/>
      <c r="C155" s="120"/>
      <c r="D155" s="120"/>
      <c r="E155" s="120"/>
      <c r="F155" s="120"/>
      <c r="G155" s="120"/>
      <c r="H155" s="120"/>
      <c r="I155" s="120"/>
      <c r="U155" s="81"/>
      <c r="V155" s="78"/>
      <c r="W155" s="78"/>
      <c r="X155" s="78"/>
      <c r="Y155" s="78"/>
      <c r="Z155" s="22"/>
      <c r="AA155" s="22"/>
      <c r="AB155" s="23"/>
      <c r="AC155" s="24"/>
      <c r="AE155" s="30"/>
      <c r="AF155" s="30"/>
      <c r="AG155" s="30"/>
      <c r="AI155" s="136"/>
      <c r="AJ155" s="136"/>
      <c r="AK155" s="136"/>
      <c r="AL155" s="136"/>
      <c r="AM155" s="136"/>
      <c r="AN155" s="136"/>
      <c r="AO155" s="136"/>
      <c r="AP155" s="136"/>
      <c r="AQ155" s="136"/>
      <c r="AS155" s="128"/>
      <c r="AT155" s="128"/>
      <c r="AU155" s="128"/>
      <c r="AV155" s="128"/>
      <c r="AW155" s="128"/>
      <c r="AX155" s="128"/>
      <c r="AY155" s="128"/>
      <c r="AZ155" s="128"/>
      <c r="BA155" s="128"/>
      <c r="BB155" s="84"/>
      <c r="BC155" s="98"/>
      <c r="BD155" s="98"/>
      <c r="BE155" s="98"/>
      <c r="BF155" s="98"/>
      <c r="BG155" s="98"/>
      <c r="BH155" s="98"/>
      <c r="BI155" s="98"/>
      <c r="BJ155" s="98"/>
      <c r="BK155" s="98"/>
      <c r="BL155" s="98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41"/>
      <c r="BX155" s="30"/>
      <c r="BY155" s="42"/>
    </row>
    <row r="156" spans="1:77" x14ac:dyDescent="0.25">
      <c r="A156" s="120"/>
      <c r="B156" s="120"/>
      <c r="C156" s="120"/>
      <c r="D156" s="120"/>
      <c r="E156" s="120"/>
      <c r="F156" s="120"/>
      <c r="G156" s="120"/>
      <c r="H156" s="120"/>
      <c r="I156" s="120"/>
      <c r="AE156" s="30"/>
      <c r="AF156" s="30"/>
      <c r="AG156" s="30"/>
      <c r="AI156" s="136"/>
      <c r="AJ156" s="136"/>
      <c r="AK156" s="136"/>
      <c r="AL156" s="136"/>
      <c r="AM156" s="136"/>
      <c r="AN156" s="136"/>
      <c r="AO156" s="136"/>
      <c r="AP156" s="136"/>
      <c r="AQ156" s="136"/>
      <c r="AS156" s="130"/>
      <c r="AT156" s="130"/>
      <c r="AU156" s="130"/>
      <c r="AV156" s="130"/>
      <c r="AW156" s="130"/>
      <c r="AX156" s="130"/>
      <c r="AY156" s="126"/>
      <c r="AZ156" s="136"/>
      <c r="BA156" s="128"/>
      <c r="BB156" s="84"/>
      <c r="BC156" s="98"/>
      <c r="BD156" s="98"/>
      <c r="BE156" s="98"/>
      <c r="BF156" s="98"/>
      <c r="BG156" s="98"/>
      <c r="BH156" s="98"/>
      <c r="BI156" s="93"/>
      <c r="BJ156" s="93"/>
      <c r="BK156" s="98"/>
      <c r="BL156" s="98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41"/>
      <c r="BX156" s="30"/>
      <c r="BY156" s="42"/>
    </row>
    <row r="157" spans="1:77" x14ac:dyDescent="0.25">
      <c r="A157" s="120"/>
      <c r="B157" s="120"/>
      <c r="C157" s="120"/>
      <c r="D157" s="120"/>
      <c r="E157" s="120"/>
      <c r="F157" s="120"/>
      <c r="G157" s="120"/>
      <c r="H157" s="120"/>
      <c r="I157" s="120"/>
      <c r="AE157" s="30"/>
      <c r="AF157" s="30"/>
      <c r="AG157" s="30"/>
      <c r="AI157" s="136"/>
      <c r="AJ157" s="136"/>
      <c r="AK157" s="136"/>
      <c r="AL157" s="136"/>
      <c r="AM157" s="136"/>
      <c r="AN157" s="136"/>
      <c r="AO157" s="136"/>
      <c r="AP157" s="136"/>
      <c r="AQ157" s="136"/>
      <c r="AS157" s="130"/>
      <c r="AT157" s="130"/>
      <c r="AU157" s="130"/>
      <c r="AV157" s="130"/>
      <c r="AW157" s="130"/>
      <c r="AX157" s="130"/>
      <c r="AY157" s="126"/>
      <c r="AZ157" s="136"/>
      <c r="BA157" s="128"/>
      <c r="BB157" s="84"/>
      <c r="BC157" s="98"/>
      <c r="BD157" s="98"/>
      <c r="BE157" s="98"/>
      <c r="BF157" s="98"/>
      <c r="BG157" s="98"/>
      <c r="BH157" s="98"/>
      <c r="BI157" s="98"/>
      <c r="BJ157" s="98"/>
      <c r="BK157" s="98"/>
      <c r="BL157" s="98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41"/>
      <c r="BX157" s="30"/>
      <c r="BY157" s="42"/>
    </row>
    <row r="158" spans="1:77" x14ac:dyDescent="0.25">
      <c r="AE158" s="30"/>
      <c r="AF158" s="30"/>
      <c r="AG158" s="30"/>
      <c r="AI158" s="136"/>
      <c r="AJ158" s="136"/>
      <c r="AK158" s="136"/>
      <c r="AL158" s="136"/>
      <c r="AM158" s="136"/>
      <c r="AN158" s="136"/>
      <c r="AO158" s="136"/>
      <c r="AP158" s="136"/>
      <c r="AQ158" s="136"/>
      <c r="AS158" s="129"/>
      <c r="AT158" s="134"/>
      <c r="AU158" s="134"/>
      <c r="AV158" s="134"/>
      <c r="AW158" s="134"/>
      <c r="AX158" s="128"/>
      <c r="AY158" s="128"/>
      <c r="AZ158" s="136"/>
      <c r="BA158" s="128"/>
      <c r="BB158" s="84"/>
      <c r="BC158" s="98"/>
      <c r="BD158" s="98"/>
      <c r="BE158" s="98"/>
      <c r="BF158" s="98"/>
      <c r="BG158" s="98"/>
      <c r="BH158" s="98"/>
      <c r="BI158" s="98"/>
      <c r="BJ158" s="98"/>
      <c r="BK158" s="98"/>
      <c r="BL158" s="98"/>
      <c r="BM158" s="84"/>
      <c r="BN158" s="84"/>
      <c r="BO158" s="84"/>
      <c r="BP158" s="84"/>
      <c r="BQ158" s="84"/>
      <c r="BR158" s="84"/>
      <c r="BS158" s="84"/>
      <c r="BT158" s="84"/>
      <c r="BU158" s="84"/>
      <c r="BW158" s="41"/>
      <c r="BX158" s="30"/>
      <c r="BY158" s="42"/>
    </row>
    <row r="159" spans="1:77" x14ac:dyDescent="0.25">
      <c r="AE159" s="30"/>
      <c r="AF159" s="30"/>
      <c r="AG159" s="30"/>
      <c r="AI159" s="136"/>
      <c r="AJ159" s="136"/>
      <c r="AK159" s="136"/>
      <c r="AL159" s="136"/>
      <c r="AM159" s="136"/>
      <c r="AN159" s="136"/>
      <c r="AO159" s="136"/>
      <c r="AP159" s="136"/>
      <c r="AQ159" s="136"/>
      <c r="AS159" s="129"/>
      <c r="AT159" s="134"/>
      <c r="AU159" s="134"/>
      <c r="AV159" s="134"/>
      <c r="AW159" s="134"/>
      <c r="AX159" s="130"/>
      <c r="AY159" s="128"/>
      <c r="AZ159" s="136"/>
      <c r="BA159" s="128"/>
      <c r="BB159" s="84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84"/>
      <c r="BN159" s="84"/>
      <c r="BO159" s="84"/>
      <c r="BP159" s="84"/>
      <c r="BQ159" s="84"/>
      <c r="BR159" s="84"/>
      <c r="BS159" s="84"/>
      <c r="BT159" s="84"/>
      <c r="BU159" s="84"/>
      <c r="BW159" s="41"/>
      <c r="BX159" s="30"/>
      <c r="BY159" s="42"/>
    </row>
    <row r="160" spans="1:77" x14ac:dyDescent="0.25">
      <c r="AE160" s="30"/>
      <c r="AF160" s="30"/>
      <c r="AG160" s="30"/>
      <c r="AI160" s="136"/>
      <c r="AJ160" s="136"/>
      <c r="AK160" s="136"/>
      <c r="AL160" s="136"/>
      <c r="AM160" s="136"/>
      <c r="AN160" s="136"/>
      <c r="AO160" s="136"/>
      <c r="AP160" s="136"/>
      <c r="AQ160" s="136"/>
      <c r="AS160" s="130"/>
      <c r="AT160" s="130"/>
      <c r="AU160" s="130"/>
      <c r="AV160" s="130"/>
      <c r="AW160" s="130"/>
      <c r="AX160" s="130"/>
      <c r="AY160" s="93"/>
      <c r="AZ160" s="93"/>
      <c r="BA160" s="128"/>
      <c r="BB160" s="84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84"/>
      <c r="BN160" s="84"/>
      <c r="BO160" s="84"/>
      <c r="BP160" s="84"/>
      <c r="BQ160" s="84"/>
      <c r="BR160" s="84"/>
      <c r="BS160" s="84"/>
      <c r="BT160" s="84"/>
      <c r="BU160" s="84"/>
      <c r="BW160" s="41"/>
      <c r="BX160" s="30"/>
      <c r="BY160" s="42"/>
    </row>
    <row r="161" spans="31:77" x14ac:dyDescent="0.25">
      <c r="AE161" s="30"/>
      <c r="AF161" s="30"/>
      <c r="AG161" s="30"/>
      <c r="AI161" s="136"/>
      <c r="AJ161" s="136"/>
      <c r="AK161" s="136"/>
      <c r="AL161" s="136"/>
      <c r="AM161" s="136"/>
      <c r="AN161" s="136"/>
      <c r="AO161" s="136"/>
      <c r="AP161" s="136"/>
      <c r="AQ161" s="136"/>
      <c r="AS161" s="130"/>
      <c r="AT161" s="130"/>
      <c r="AU161" s="130"/>
      <c r="AV161" s="130"/>
      <c r="AW161" s="130"/>
      <c r="AX161" s="130"/>
      <c r="AY161" s="148"/>
      <c r="AZ161" s="136"/>
      <c r="BA161" s="24"/>
      <c r="BB161" s="84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84"/>
      <c r="BN161" s="84"/>
      <c r="BO161" s="84"/>
      <c r="BP161" s="84"/>
      <c r="BQ161" s="84"/>
      <c r="BR161" s="84"/>
      <c r="BS161" s="84"/>
      <c r="BT161" s="84"/>
      <c r="BU161" s="84"/>
      <c r="BW161" s="41"/>
      <c r="BX161" s="30"/>
      <c r="BY161" s="42"/>
    </row>
    <row r="162" spans="31:77" x14ac:dyDescent="0.25">
      <c r="AE162" s="30"/>
      <c r="AF162" s="30"/>
      <c r="AG162" s="30"/>
      <c r="AI162" s="136"/>
      <c r="AJ162" s="136"/>
      <c r="AK162" s="136"/>
      <c r="AL162" s="136"/>
      <c r="AM162" s="136"/>
      <c r="AN162" s="136"/>
      <c r="AO162" s="136"/>
      <c r="AP162" s="136"/>
      <c r="AQ162" s="136"/>
      <c r="AS162" s="110"/>
      <c r="AT162" s="110"/>
      <c r="AU162" s="110"/>
      <c r="AV162" s="110"/>
      <c r="AW162" s="110"/>
      <c r="AX162" s="110"/>
      <c r="AY162" s="148"/>
      <c r="AZ162" s="136"/>
      <c r="BA162" s="128"/>
      <c r="BB162" s="84"/>
      <c r="BC162" s="98"/>
      <c r="BD162" s="98"/>
      <c r="BE162" s="98"/>
      <c r="BF162" s="98"/>
      <c r="BG162" s="98"/>
      <c r="BH162" s="103"/>
      <c r="BI162" s="103"/>
      <c r="BJ162" s="98"/>
      <c r="BK162" s="98"/>
      <c r="BL162" s="98"/>
      <c r="BM162" s="84"/>
      <c r="BN162" s="84"/>
      <c r="BO162" s="84"/>
      <c r="BP162" s="84"/>
      <c r="BQ162" s="84"/>
      <c r="BR162" s="84"/>
      <c r="BS162" s="84"/>
      <c r="BT162" s="84"/>
      <c r="BU162" s="84"/>
      <c r="BW162" s="41"/>
      <c r="BX162" s="30"/>
      <c r="BY162" s="42"/>
    </row>
    <row r="163" spans="31:77" x14ac:dyDescent="0.25">
      <c r="AE163" s="30"/>
      <c r="AF163" s="30"/>
      <c r="AG163" s="30"/>
      <c r="AI163" s="136"/>
      <c r="AJ163" s="136"/>
      <c r="AK163" s="136"/>
      <c r="AL163" s="136"/>
      <c r="AM163" s="136"/>
      <c r="AN163" s="136"/>
      <c r="AO163" s="136"/>
      <c r="AP163" s="136"/>
      <c r="AQ163" s="136"/>
      <c r="AS163" s="130"/>
      <c r="AT163" s="130"/>
      <c r="AU163" s="130"/>
      <c r="AV163" s="130"/>
      <c r="AW163" s="130"/>
      <c r="AX163" s="130"/>
      <c r="AY163" s="126"/>
      <c r="AZ163" s="136"/>
      <c r="BA163" s="128"/>
      <c r="BC163" s="102"/>
      <c r="BD163" s="98"/>
      <c r="BE163" s="98"/>
      <c r="BF163" s="98"/>
      <c r="BG163" s="98"/>
      <c r="BH163" s="103"/>
      <c r="BI163" s="103"/>
      <c r="BJ163" s="98"/>
      <c r="BK163" s="98"/>
      <c r="BL163" s="98"/>
      <c r="BM163" s="84"/>
      <c r="BN163" s="84"/>
      <c r="BO163" s="84"/>
      <c r="BP163" s="84"/>
      <c r="BQ163" s="84"/>
      <c r="BR163" s="84"/>
      <c r="BS163" s="84"/>
      <c r="BT163" s="84"/>
      <c r="BU163" s="84"/>
      <c r="BW163" s="41"/>
      <c r="BX163" s="30"/>
      <c r="BY163" s="42"/>
    </row>
    <row r="164" spans="31:77" x14ac:dyDescent="0.25">
      <c r="AE164" s="30"/>
      <c r="AF164" s="30"/>
      <c r="AG164" s="30"/>
      <c r="AI164" s="136"/>
      <c r="AJ164" s="136"/>
      <c r="AK164" s="136"/>
      <c r="AL164" s="136"/>
      <c r="AM164" s="136"/>
      <c r="AN164" s="136"/>
      <c r="AO164" s="136"/>
      <c r="AP164" s="136"/>
      <c r="AQ164" s="136"/>
      <c r="AS164" s="130"/>
      <c r="AT164" s="130"/>
      <c r="AU164" s="130"/>
      <c r="AV164" s="130"/>
      <c r="AW164" s="130"/>
      <c r="AX164" s="130"/>
      <c r="AY164" s="126"/>
      <c r="AZ164" s="136"/>
      <c r="BA164" s="128"/>
      <c r="BC164" s="98"/>
      <c r="BD164" s="98"/>
      <c r="BE164" s="98"/>
      <c r="BF164" s="98"/>
      <c r="BG164" s="98"/>
      <c r="BH164" s="103"/>
      <c r="BI164" s="103"/>
      <c r="BJ164" s="98"/>
      <c r="BK164" s="98"/>
      <c r="BL164" s="98"/>
      <c r="BM164" s="84"/>
      <c r="BN164" s="84"/>
      <c r="BO164" s="84"/>
      <c r="BP164" s="84"/>
      <c r="BQ164" s="84"/>
      <c r="BR164" s="84"/>
      <c r="BS164" s="84"/>
      <c r="BT164" s="84"/>
      <c r="BU164" s="84"/>
      <c r="BW164" s="41"/>
      <c r="BX164" s="30"/>
      <c r="BY164" s="42"/>
    </row>
    <row r="165" spans="31:77" x14ac:dyDescent="0.25">
      <c r="AE165" s="30"/>
      <c r="AF165" s="30"/>
      <c r="AG165" s="30"/>
      <c r="AI165" s="136"/>
      <c r="AJ165" s="136"/>
      <c r="AK165" s="136"/>
      <c r="AL165" s="136"/>
      <c r="AM165" s="136"/>
      <c r="AN165" s="136"/>
      <c r="AO165" s="136"/>
      <c r="AP165" s="136"/>
      <c r="AQ165" s="136"/>
      <c r="AS165" s="131"/>
      <c r="AT165" s="131"/>
      <c r="AU165" s="131"/>
      <c r="AV165" s="131"/>
      <c r="AW165" s="131"/>
      <c r="AX165" s="131"/>
      <c r="AY165" s="131"/>
      <c r="AZ165" s="131"/>
      <c r="BA165" s="131"/>
      <c r="BC165" s="102"/>
      <c r="BD165" s="98"/>
      <c r="BE165" s="98"/>
      <c r="BF165" s="98"/>
      <c r="BG165" s="98"/>
      <c r="BH165" s="103"/>
      <c r="BI165" s="103"/>
      <c r="BJ165" s="98"/>
      <c r="BK165" s="98"/>
      <c r="BL165" s="98"/>
      <c r="BM165" s="84"/>
      <c r="BN165" s="84"/>
      <c r="BO165" s="84"/>
      <c r="BP165" s="84"/>
      <c r="BQ165" s="84"/>
      <c r="BR165" s="84"/>
      <c r="BS165" s="84"/>
      <c r="BT165" s="84"/>
      <c r="BU165" s="84"/>
      <c r="BW165" s="41"/>
      <c r="BX165" s="30"/>
      <c r="BY165" s="42"/>
    </row>
    <row r="166" spans="31:77" x14ac:dyDescent="0.25">
      <c r="AE166" s="30"/>
      <c r="AF166" s="30"/>
      <c r="AG166" s="30"/>
      <c r="AI166" s="136"/>
      <c r="AJ166" s="136"/>
      <c r="AK166" s="136"/>
      <c r="AL166" s="136"/>
      <c r="AM166" s="136"/>
      <c r="AN166" s="136"/>
      <c r="AO166" s="136"/>
      <c r="AP166" s="136"/>
      <c r="AQ166" s="136"/>
      <c r="AS166" s="128"/>
      <c r="AT166" s="128"/>
      <c r="AU166" s="136"/>
      <c r="AV166" s="127"/>
      <c r="AW166" s="25"/>
      <c r="AX166" s="136"/>
      <c r="AY166" s="127"/>
      <c r="AZ166" s="56"/>
      <c r="BA166" s="136"/>
      <c r="BC166" s="102"/>
      <c r="BD166" s="102"/>
      <c r="BE166" s="102"/>
      <c r="BF166" s="102"/>
      <c r="BG166" s="102"/>
      <c r="BH166" s="58"/>
      <c r="BI166" s="58"/>
      <c r="BJ166" s="61"/>
      <c r="BK166" s="102"/>
      <c r="BL166" s="98"/>
      <c r="BM166" s="84"/>
      <c r="BN166" s="84"/>
      <c r="BO166" s="84"/>
      <c r="BP166" s="84"/>
      <c r="BQ166" s="84"/>
      <c r="BR166" s="84"/>
      <c r="BS166" s="84"/>
      <c r="BT166" s="84"/>
      <c r="BU166" s="84"/>
      <c r="BW166" s="41"/>
      <c r="BX166" s="30"/>
      <c r="BY166" s="42"/>
    </row>
    <row r="167" spans="31:77" x14ac:dyDescent="0.25">
      <c r="AE167" s="30"/>
      <c r="AF167" s="30"/>
      <c r="AG167" s="30"/>
      <c r="AI167" s="136"/>
      <c r="AJ167" s="136"/>
      <c r="AK167" s="136"/>
      <c r="AL167" s="136"/>
      <c r="AM167" s="136"/>
      <c r="AN167" s="136"/>
      <c r="AO167" s="136"/>
      <c r="AP167" s="136"/>
      <c r="AQ167" s="136"/>
      <c r="AS167" s="29"/>
      <c r="AT167" s="128"/>
      <c r="AU167" s="136"/>
      <c r="AV167" s="127"/>
      <c r="AW167" s="25"/>
      <c r="AX167" s="136"/>
      <c r="AY167" s="127"/>
      <c r="AZ167" s="56"/>
      <c r="BA167" s="136"/>
      <c r="BC167" s="102"/>
      <c r="BD167" s="102"/>
      <c r="BE167" s="102"/>
      <c r="BF167" s="102"/>
      <c r="BG167" s="102"/>
      <c r="BH167" s="58"/>
      <c r="BI167" s="58"/>
      <c r="BJ167" s="61"/>
      <c r="BK167" s="102"/>
      <c r="BL167" s="98"/>
      <c r="BM167" s="84"/>
      <c r="BN167" s="84"/>
      <c r="BO167" s="84"/>
      <c r="BP167" s="84"/>
      <c r="BQ167" s="84"/>
      <c r="BR167" s="84"/>
      <c r="BS167" s="84"/>
      <c r="BT167" s="84"/>
      <c r="BU167" s="84"/>
      <c r="BW167" s="41"/>
      <c r="BX167" s="30"/>
      <c r="BY167" s="42"/>
    </row>
    <row r="168" spans="31:77" x14ac:dyDescent="0.25">
      <c r="AE168" s="30"/>
      <c r="AF168" s="30"/>
      <c r="AG168" s="30"/>
      <c r="AI168" s="136"/>
      <c r="AJ168" s="136"/>
      <c r="AK168" s="136"/>
      <c r="AL168" s="136"/>
      <c r="AM168" s="136"/>
      <c r="AN168" s="136"/>
      <c r="AO168" s="136"/>
      <c r="AP168" s="136"/>
      <c r="AQ168" s="136"/>
      <c r="AS168" s="29"/>
      <c r="AT168" s="128"/>
      <c r="AU168" s="136"/>
      <c r="AV168" s="127"/>
      <c r="AW168" s="59"/>
      <c r="AX168" s="136"/>
      <c r="AY168" s="127"/>
      <c r="AZ168" s="56"/>
      <c r="BA168" s="136"/>
      <c r="BC168" s="102"/>
      <c r="BD168" s="102"/>
      <c r="BE168" s="102"/>
      <c r="BF168" s="102"/>
      <c r="BG168" s="102"/>
      <c r="BH168" s="58"/>
      <c r="BI168" s="58"/>
      <c r="BJ168" s="61"/>
      <c r="BK168" s="102"/>
      <c r="BL168" s="98"/>
      <c r="BM168" s="84"/>
      <c r="BN168" s="84"/>
      <c r="BO168" s="84"/>
      <c r="BP168" s="84"/>
      <c r="BQ168" s="84"/>
      <c r="BR168" s="84"/>
      <c r="BS168" s="84"/>
      <c r="BT168" s="84"/>
      <c r="BU168" s="84"/>
      <c r="BW168" s="41"/>
      <c r="BX168" s="30"/>
      <c r="BY168" s="42"/>
    </row>
    <row r="169" spans="31:77" x14ac:dyDescent="0.25">
      <c r="AE169" s="30"/>
      <c r="AF169" s="30"/>
      <c r="AG169" s="30"/>
      <c r="AI169" s="136"/>
      <c r="AJ169" s="136"/>
      <c r="AK169" s="136"/>
      <c r="AL169" s="136"/>
      <c r="AM169" s="136"/>
      <c r="AN169" s="136"/>
      <c r="AO169" s="136"/>
      <c r="AP169" s="136"/>
      <c r="AQ169" s="136"/>
      <c r="AS169" s="128"/>
      <c r="AT169" s="128"/>
      <c r="AU169" s="136"/>
      <c r="AV169" s="127"/>
      <c r="AW169" s="62"/>
      <c r="AX169" s="136"/>
      <c r="AY169" s="127"/>
      <c r="AZ169" s="56"/>
      <c r="BA169" s="136"/>
      <c r="BC169" s="98"/>
      <c r="BD169" s="98"/>
      <c r="BE169" s="98"/>
      <c r="BF169" s="98"/>
      <c r="BG169" s="98"/>
      <c r="BH169" s="58"/>
      <c r="BI169" s="58"/>
      <c r="BJ169" s="61"/>
      <c r="BK169" s="102"/>
      <c r="BL169" s="98"/>
      <c r="BM169" s="84"/>
      <c r="BW169" s="41"/>
      <c r="BX169" s="30"/>
      <c r="BY169" s="42"/>
    </row>
    <row r="170" spans="31:77" x14ac:dyDescent="0.25">
      <c r="AE170" s="30"/>
      <c r="AF170" s="30"/>
      <c r="AG170" s="30"/>
      <c r="AI170" s="136"/>
      <c r="AJ170" s="136"/>
      <c r="AK170" s="136"/>
      <c r="AL170" s="136"/>
      <c r="AM170" s="136"/>
      <c r="AN170" s="136"/>
      <c r="AO170" s="136"/>
      <c r="AP170" s="136"/>
      <c r="AQ170" s="136"/>
      <c r="AS170" s="128"/>
      <c r="AT170" s="128"/>
      <c r="AU170" s="136"/>
      <c r="AV170" s="127"/>
      <c r="AW170" s="63"/>
      <c r="AX170" s="136"/>
      <c r="AY170" s="127"/>
      <c r="AZ170" s="56"/>
      <c r="BA170" s="136"/>
      <c r="BC170" s="98"/>
      <c r="BD170" s="98"/>
      <c r="BE170" s="98"/>
      <c r="BF170" s="98"/>
      <c r="BG170" s="98"/>
      <c r="BH170" s="58"/>
      <c r="BI170" s="58"/>
      <c r="BJ170" s="61"/>
      <c r="BK170" s="102"/>
      <c r="BL170" s="98"/>
      <c r="BM170" s="84"/>
      <c r="BW170" s="41"/>
      <c r="BX170" s="30"/>
      <c r="BY170" s="42"/>
    </row>
    <row r="171" spans="31:77" x14ac:dyDescent="0.25">
      <c r="AE171" s="30"/>
      <c r="AF171" s="30"/>
      <c r="AG171" s="30"/>
      <c r="AI171" s="136"/>
      <c r="AJ171" s="136"/>
      <c r="AK171" s="136"/>
      <c r="AL171" s="136"/>
      <c r="AM171" s="136"/>
      <c r="AN171" s="136"/>
      <c r="AO171" s="136"/>
      <c r="AP171" s="136"/>
      <c r="AQ171" s="136"/>
      <c r="AS171" s="128"/>
      <c r="AT171" s="128"/>
      <c r="AU171" s="136"/>
      <c r="AV171" s="68"/>
      <c r="AW171" s="132"/>
      <c r="AX171" s="132"/>
      <c r="AY171" s="133"/>
      <c r="AZ171" s="133"/>
      <c r="BA171" s="136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84"/>
      <c r="BW171" s="41"/>
      <c r="BX171" s="30"/>
      <c r="BY171" s="42"/>
    </row>
    <row r="172" spans="31:77" x14ac:dyDescent="0.25">
      <c r="AE172" s="30"/>
      <c r="AF172" s="30"/>
      <c r="AG172" s="30"/>
      <c r="AI172" s="136"/>
      <c r="AJ172" s="136"/>
      <c r="AK172" s="136"/>
      <c r="AL172" s="136"/>
      <c r="AM172" s="136"/>
      <c r="AN172" s="136"/>
      <c r="AO172" s="136"/>
      <c r="AP172" s="136"/>
      <c r="AQ172" s="136"/>
      <c r="AS172" s="129"/>
      <c r="AT172" s="130"/>
      <c r="AU172" s="130"/>
      <c r="AV172" s="130"/>
      <c r="AW172" s="130"/>
      <c r="AX172" s="128"/>
      <c r="AY172" s="128"/>
      <c r="AZ172" s="136"/>
      <c r="BA172" s="12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84"/>
      <c r="BW172" s="41"/>
      <c r="BX172" s="30"/>
      <c r="BY172" s="42"/>
    </row>
    <row r="173" spans="31:77" x14ac:dyDescent="0.25">
      <c r="AE173" s="30"/>
      <c r="AF173" s="30"/>
      <c r="AG173" s="30"/>
      <c r="AI173" s="136"/>
      <c r="AJ173" s="136"/>
      <c r="AK173" s="136"/>
      <c r="AL173" s="136"/>
      <c r="AM173" s="136"/>
      <c r="AN173" s="136"/>
      <c r="AO173" s="136"/>
      <c r="AP173" s="136"/>
      <c r="AQ173" s="136"/>
      <c r="AS173" s="130"/>
      <c r="AT173" s="130"/>
      <c r="AU173" s="130"/>
      <c r="AV173" s="130"/>
      <c r="AW173" s="130"/>
      <c r="AX173" s="146"/>
      <c r="AY173" s="146"/>
      <c r="AZ173" s="136"/>
      <c r="BA173" s="12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84"/>
      <c r="BW173" s="41"/>
      <c r="BX173" s="30"/>
      <c r="BY173" s="42"/>
    </row>
    <row r="174" spans="31:77" x14ac:dyDescent="0.25">
      <c r="AE174" s="30"/>
      <c r="AF174" s="30"/>
      <c r="AG174" s="30"/>
      <c r="AI174" s="136"/>
      <c r="AJ174" s="136"/>
      <c r="AK174" s="136"/>
      <c r="AL174" s="136"/>
      <c r="AM174" s="136"/>
      <c r="AN174" s="136"/>
      <c r="AO174" s="136"/>
      <c r="AP174" s="136"/>
      <c r="AQ174" s="136"/>
      <c r="AS174" s="110"/>
      <c r="AT174" s="130"/>
      <c r="AU174" s="130"/>
      <c r="AV174" s="130"/>
      <c r="AW174" s="130"/>
      <c r="AX174" s="146"/>
      <c r="AY174" s="146"/>
      <c r="AZ174" s="136"/>
      <c r="BA174" s="12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84"/>
      <c r="BW174" s="41"/>
      <c r="BX174" s="30"/>
      <c r="BY174" s="42"/>
    </row>
    <row r="175" spans="31:77" x14ac:dyDescent="0.25">
      <c r="AE175" s="30"/>
      <c r="AF175" s="30"/>
      <c r="AG175" s="30"/>
      <c r="AI175" s="136"/>
      <c r="AJ175" s="136"/>
      <c r="AK175" s="136"/>
      <c r="AL175" s="136"/>
      <c r="AM175" s="136"/>
      <c r="AN175" s="136"/>
      <c r="AO175" s="136"/>
      <c r="AP175" s="136"/>
      <c r="AQ175" s="136"/>
      <c r="AS175" s="129"/>
      <c r="AT175" s="130"/>
      <c r="AU175" s="130"/>
      <c r="AV175" s="130"/>
      <c r="AW175" s="130"/>
      <c r="AX175" s="146"/>
      <c r="AY175" s="146"/>
      <c r="AZ175" s="136"/>
      <c r="BA175" s="128"/>
      <c r="BC175" s="98"/>
      <c r="BD175" s="98"/>
      <c r="BE175" s="98"/>
      <c r="BF175" s="98"/>
      <c r="BG175" s="98"/>
      <c r="BH175" s="98"/>
      <c r="BI175" s="93"/>
      <c r="BJ175" s="93"/>
      <c r="BK175" s="98"/>
      <c r="BL175" s="98"/>
      <c r="BW175" s="41"/>
      <c r="BX175" s="30"/>
      <c r="BY175" s="42"/>
    </row>
    <row r="176" spans="31:77" x14ac:dyDescent="0.25">
      <c r="AE176" s="30"/>
      <c r="AF176" s="30"/>
      <c r="AG176" s="30"/>
      <c r="AI176" s="136"/>
      <c r="AJ176" s="136"/>
      <c r="AK176" s="136"/>
      <c r="AL176" s="136"/>
      <c r="AM176" s="136"/>
      <c r="AN176" s="136"/>
      <c r="AO176" s="136"/>
      <c r="AP176" s="136"/>
      <c r="AQ176" s="136"/>
      <c r="AS176" s="130"/>
      <c r="AT176" s="130"/>
      <c r="AU176" s="130"/>
      <c r="AV176" s="130"/>
      <c r="AW176" s="130"/>
      <c r="AX176" s="146"/>
      <c r="AY176" s="146"/>
      <c r="AZ176" s="109"/>
      <c r="BA176" s="128"/>
      <c r="BC176" s="98"/>
      <c r="BD176" s="98"/>
      <c r="BE176" s="98"/>
      <c r="BF176" s="98"/>
      <c r="BG176" s="98"/>
      <c r="BH176" s="98"/>
      <c r="BI176" s="98"/>
      <c r="BJ176" s="98"/>
      <c r="BK176" s="98"/>
      <c r="BL176" s="98"/>
      <c r="BW176" s="41"/>
      <c r="BX176" s="30"/>
      <c r="BY176" s="42"/>
    </row>
    <row r="177" spans="31:77" x14ac:dyDescent="0.25">
      <c r="AE177" s="30"/>
      <c r="AF177" s="30"/>
      <c r="AG177" s="30"/>
      <c r="AI177" s="136"/>
      <c r="AJ177" s="136"/>
      <c r="AK177" s="136"/>
      <c r="AL177" s="136"/>
      <c r="AM177" s="136"/>
      <c r="AN177" s="136"/>
      <c r="AO177" s="136"/>
      <c r="AP177" s="136"/>
      <c r="AQ177" s="136"/>
      <c r="AS177" s="110"/>
      <c r="AT177" s="130"/>
      <c r="AU177" s="130"/>
      <c r="AV177" s="130"/>
      <c r="AW177" s="130"/>
      <c r="AX177" s="146"/>
      <c r="AY177" s="146"/>
      <c r="AZ177" s="109"/>
      <c r="BA177" s="128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W177" s="41"/>
      <c r="BX177" s="30"/>
      <c r="BY177" s="42"/>
    </row>
    <row r="178" spans="31:77" x14ac:dyDescent="0.25">
      <c r="AE178" s="30"/>
      <c r="AF178" s="30"/>
      <c r="AG178" s="30"/>
      <c r="AI178" s="136"/>
      <c r="AJ178" s="136"/>
      <c r="AK178" s="136"/>
      <c r="AL178" s="136"/>
      <c r="AM178" s="136"/>
      <c r="AN178" s="136"/>
      <c r="AO178" s="136"/>
      <c r="AP178" s="136"/>
      <c r="AQ178" s="136"/>
      <c r="AS178" s="111"/>
      <c r="AT178" s="111"/>
      <c r="AU178" s="110"/>
      <c r="AV178" s="110"/>
      <c r="AW178" s="110"/>
      <c r="AX178" s="26"/>
      <c r="AY178" s="22"/>
      <c r="AZ178" s="23"/>
      <c r="BA178" s="24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W178" s="41"/>
      <c r="BX178" s="30"/>
      <c r="BY178" s="42"/>
    </row>
    <row r="179" spans="31:77" x14ac:dyDescent="0.25">
      <c r="AE179" s="30"/>
      <c r="AF179" s="30"/>
      <c r="AG179" s="30"/>
      <c r="AI179" s="136"/>
      <c r="AJ179" s="136"/>
      <c r="AK179" s="136"/>
      <c r="AL179" s="136"/>
      <c r="AM179" s="136"/>
      <c r="AN179" s="136"/>
      <c r="AO179" s="136"/>
      <c r="AP179" s="136"/>
      <c r="AQ179" s="136"/>
      <c r="AS179" s="136"/>
      <c r="AT179" s="136"/>
      <c r="AU179" s="136"/>
      <c r="AV179" s="136"/>
      <c r="AW179" s="136"/>
      <c r="AX179" s="136"/>
      <c r="AY179" s="136"/>
      <c r="AZ179" s="136"/>
      <c r="BA179" s="136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W179" s="41"/>
      <c r="BX179" s="30"/>
      <c r="BY179" s="42"/>
    </row>
    <row r="180" spans="31:77" x14ac:dyDescent="0.25">
      <c r="AE180" s="30"/>
      <c r="AF180" s="30"/>
      <c r="AG180" s="30"/>
      <c r="AI180" s="136"/>
      <c r="AJ180" s="136"/>
      <c r="AK180" s="136"/>
      <c r="AL180" s="136"/>
      <c r="AM180" s="136"/>
      <c r="AN180" s="136"/>
      <c r="AO180" s="136"/>
      <c r="AP180" s="136"/>
      <c r="AQ180" s="136"/>
      <c r="AS180" s="136"/>
      <c r="AT180" s="136"/>
      <c r="AU180" s="136"/>
      <c r="AV180" s="136"/>
      <c r="AW180" s="136"/>
      <c r="AX180" s="136"/>
      <c r="AY180" s="136"/>
      <c r="AZ180" s="136"/>
      <c r="BA180" s="136"/>
      <c r="BC180" s="98"/>
      <c r="BD180" s="98"/>
      <c r="BE180" s="98"/>
      <c r="BF180" s="98"/>
      <c r="BG180" s="98"/>
      <c r="BH180" s="98"/>
      <c r="BI180" s="98"/>
      <c r="BJ180" s="98"/>
      <c r="BK180" s="98"/>
      <c r="BL180" s="98"/>
      <c r="BW180" s="41"/>
      <c r="BX180" s="30"/>
      <c r="BY180" s="42"/>
    </row>
    <row r="181" spans="31:77" x14ac:dyDescent="0.25">
      <c r="AE181" s="30"/>
      <c r="AF181" s="30"/>
      <c r="AG181" s="30"/>
      <c r="AI181" s="136"/>
      <c r="AJ181" s="136"/>
      <c r="AK181" s="136"/>
      <c r="AL181" s="136"/>
      <c r="AM181" s="136"/>
      <c r="AN181" s="136"/>
      <c r="AO181" s="136"/>
      <c r="AP181" s="136"/>
      <c r="AQ181" s="136"/>
      <c r="AS181" s="136"/>
      <c r="AT181" s="136"/>
      <c r="AU181" s="136"/>
      <c r="AV181" s="136"/>
      <c r="AW181" s="136"/>
      <c r="AX181" s="136"/>
      <c r="AY181" s="136"/>
      <c r="AZ181" s="136"/>
      <c r="BA181" s="136"/>
      <c r="BC181" s="98"/>
      <c r="BD181" s="98"/>
      <c r="BE181" s="98"/>
      <c r="BF181" s="98"/>
      <c r="BG181" s="98"/>
      <c r="BH181" s="103"/>
      <c r="BI181" s="103"/>
      <c r="BJ181" s="98"/>
      <c r="BK181" s="98"/>
      <c r="BL181" s="98"/>
      <c r="BW181" s="41"/>
      <c r="BX181" s="30"/>
      <c r="BY181" s="42"/>
    </row>
    <row r="182" spans="31:77" x14ac:dyDescent="0.25">
      <c r="AE182" s="30"/>
      <c r="AF182" s="30"/>
      <c r="AG182" s="30"/>
      <c r="AI182" s="136"/>
      <c r="AJ182" s="136"/>
      <c r="AK182" s="136"/>
      <c r="AL182" s="136"/>
      <c r="AM182" s="136"/>
      <c r="AN182" s="136"/>
      <c r="AO182" s="136"/>
      <c r="AP182" s="136"/>
      <c r="AQ182" s="136"/>
      <c r="AS182" s="136"/>
      <c r="AT182" s="136"/>
      <c r="AU182" s="136"/>
      <c r="AV182" s="136"/>
      <c r="AW182" s="136"/>
      <c r="AX182" s="136"/>
      <c r="AY182" s="136"/>
      <c r="AZ182" s="136"/>
      <c r="BA182" s="136"/>
      <c r="BC182" s="102"/>
      <c r="BD182" s="98"/>
      <c r="BE182" s="98"/>
      <c r="BF182" s="98"/>
      <c r="BG182" s="98"/>
      <c r="BH182" s="103"/>
      <c r="BI182" s="103"/>
      <c r="BJ182" s="98"/>
      <c r="BK182" s="98"/>
      <c r="BL182" s="98"/>
      <c r="BW182" s="41"/>
      <c r="BX182" s="30"/>
      <c r="BY182" s="42"/>
    </row>
    <row r="183" spans="31:77" x14ac:dyDescent="0.25">
      <c r="AE183" s="30"/>
      <c r="AF183" s="30"/>
      <c r="AG183" s="30"/>
      <c r="AI183" s="136"/>
      <c r="AJ183" s="136"/>
      <c r="AK183" s="136"/>
      <c r="AL183" s="136"/>
      <c r="AM183" s="136"/>
      <c r="AN183" s="136"/>
      <c r="AO183" s="136"/>
      <c r="AP183" s="136"/>
      <c r="AQ183" s="136"/>
      <c r="AS183" s="136"/>
      <c r="AT183" s="136"/>
      <c r="AU183" s="136"/>
      <c r="AV183" s="136"/>
      <c r="AW183" s="136"/>
      <c r="AX183" s="136"/>
      <c r="AY183" s="136"/>
      <c r="AZ183" s="136"/>
      <c r="BA183" s="136"/>
      <c r="BC183" s="98"/>
      <c r="BD183" s="98"/>
      <c r="BE183" s="98"/>
      <c r="BF183" s="98"/>
      <c r="BG183" s="98"/>
      <c r="BH183" s="103"/>
      <c r="BI183" s="103"/>
      <c r="BJ183" s="98"/>
      <c r="BK183" s="98"/>
      <c r="BL183" s="98"/>
      <c r="BW183" s="41"/>
      <c r="BX183" s="30"/>
      <c r="BY183" s="42"/>
    </row>
    <row r="184" spans="31:77" x14ac:dyDescent="0.25">
      <c r="AE184" s="30"/>
      <c r="AF184" s="30"/>
      <c r="AG184" s="30"/>
      <c r="AI184" s="136"/>
      <c r="AJ184" s="136"/>
      <c r="AK184" s="136"/>
      <c r="AL184" s="136"/>
      <c r="AM184" s="136"/>
      <c r="AN184" s="136"/>
      <c r="AO184" s="136"/>
      <c r="AP184" s="136"/>
      <c r="AQ184" s="136"/>
      <c r="AS184" s="136"/>
      <c r="AT184" s="136"/>
      <c r="AU184" s="136"/>
      <c r="AV184" s="136"/>
      <c r="AW184" s="136"/>
      <c r="AX184" s="136"/>
      <c r="AY184" s="136"/>
      <c r="AZ184" s="136"/>
      <c r="BA184" s="136"/>
      <c r="BC184" s="102"/>
      <c r="BD184" s="98"/>
      <c r="BE184" s="98"/>
      <c r="BF184" s="98"/>
      <c r="BG184" s="98"/>
      <c r="BH184" s="103"/>
      <c r="BI184" s="103"/>
      <c r="BJ184" s="98"/>
      <c r="BK184" s="98"/>
      <c r="BL184" s="98"/>
      <c r="BW184" s="41"/>
      <c r="BX184" s="30"/>
      <c r="BY184" s="42"/>
    </row>
    <row r="185" spans="31:77" x14ac:dyDescent="0.25">
      <c r="AE185" s="30"/>
      <c r="AF185" s="30"/>
      <c r="AG185" s="30"/>
      <c r="AI185" s="136"/>
      <c r="AJ185" s="136"/>
      <c r="AK185" s="136"/>
      <c r="AL185" s="136"/>
      <c r="AM185" s="136"/>
      <c r="AN185" s="136"/>
      <c r="AO185" s="136"/>
      <c r="AP185" s="136"/>
      <c r="AQ185" s="136"/>
      <c r="AS185" s="136"/>
      <c r="AT185" s="136"/>
      <c r="AU185" s="136"/>
      <c r="AV185" s="136"/>
      <c r="AW185" s="136"/>
      <c r="AX185" s="136"/>
      <c r="AY185" s="136"/>
      <c r="AZ185" s="136"/>
      <c r="BA185" s="136"/>
      <c r="BC185" s="102"/>
      <c r="BD185" s="102"/>
      <c r="BE185" s="102"/>
      <c r="BF185" s="102"/>
      <c r="BG185" s="102"/>
      <c r="BH185" s="58"/>
      <c r="BI185" s="58"/>
      <c r="BJ185" s="61"/>
      <c r="BK185" s="102"/>
      <c r="BL185" s="98"/>
      <c r="BW185" s="41"/>
      <c r="BX185" s="30"/>
      <c r="BY185" s="42"/>
    </row>
    <row r="186" spans="31:77" x14ac:dyDescent="0.25">
      <c r="AE186" s="30"/>
      <c r="AF186" s="30"/>
      <c r="AG186" s="30"/>
      <c r="AI186" s="136"/>
      <c r="AJ186" s="136"/>
      <c r="AK186" s="136"/>
      <c r="AL186" s="136"/>
      <c r="AM186" s="136"/>
      <c r="AN186" s="136"/>
      <c r="AO186" s="136"/>
      <c r="AP186" s="136"/>
      <c r="AQ186" s="136"/>
      <c r="AS186" s="136"/>
      <c r="AT186" s="136"/>
      <c r="AU186" s="136"/>
      <c r="AV186" s="136"/>
      <c r="AW186" s="136"/>
      <c r="AX186" s="136"/>
      <c r="AY186" s="136"/>
      <c r="AZ186" s="136"/>
      <c r="BA186" s="136"/>
      <c r="BC186" s="102"/>
      <c r="BD186" s="102"/>
      <c r="BE186" s="102"/>
      <c r="BF186" s="102"/>
      <c r="BG186" s="102"/>
      <c r="BH186" s="58"/>
      <c r="BI186" s="58"/>
      <c r="BJ186" s="61"/>
      <c r="BK186" s="102"/>
      <c r="BL186" s="98"/>
      <c r="BW186" s="41"/>
      <c r="BX186" s="30"/>
      <c r="BY186" s="42"/>
    </row>
    <row r="187" spans="31:77" x14ac:dyDescent="0.25">
      <c r="AE187" s="30"/>
      <c r="AF187" s="30"/>
      <c r="AG187" s="30"/>
      <c r="AI187" s="136"/>
      <c r="AJ187" s="136"/>
      <c r="AK187" s="136"/>
      <c r="AL187" s="136"/>
      <c r="AM187" s="136"/>
      <c r="AN187" s="136"/>
      <c r="AO187" s="136"/>
      <c r="AP187" s="136"/>
      <c r="AQ187" s="136"/>
      <c r="AS187" s="136"/>
      <c r="AT187" s="136"/>
      <c r="AU187" s="136"/>
      <c r="AV187" s="136"/>
      <c r="AW187" s="136"/>
      <c r="AX187" s="136"/>
      <c r="AY187" s="136"/>
      <c r="AZ187" s="136"/>
      <c r="BA187" s="136"/>
      <c r="BC187" s="102"/>
      <c r="BD187" s="102"/>
      <c r="BE187" s="102"/>
      <c r="BF187" s="102"/>
      <c r="BG187" s="102"/>
      <c r="BH187" s="58"/>
      <c r="BI187" s="58"/>
      <c r="BJ187" s="61"/>
      <c r="BK187" s="102"/>
      <c r="BL187" s="98"/>
      <c r="BW187" s="41"/>
      <c r="BX187" s="30"/>
      <c r="BY187" s="42"/>
    </row>
    <row r="188" spans="31:77" x14ac:dyDescent="0.25">
      <c r="AE188" s="30"/>
      <c r="AF188" s="30"/>
      <c r="AG188" s="30"/>
      <c r="AI188" s="136"/>
      <c r="AJ188" s="136"/>
      <c r="AK188" s="136"/>
      <c r="AL188" s="136"/>
      <c r="AM188" s="136"/>
      <c r="AN188" s="136"/>
      <c r="AO188" s="136"/>
      <c r="AP188" s="136"/>
      <c r="AQ188" s="136"/>
      <c r="AS188" s="136"/>
      <c r="AT188" s="136"/>
      <c r="AU188" s="136"/>
      <c r="AV188" s="136"/>
      <c r="AW188" s="136"/>
      <c r="AX188" s="136"/>
      <c r="AY188" s="136"/>
      <c r="AZ188" s="136"/>
      <c r="BA188" s="136"/>
      <c r="BC188" s="98"/>
      <c r="BD188" s="98"/>
      <c r="BE188" s="98"/>
      <c r="BF188" s="98"/>
      <c r="BG188" s="98"/>
      <c r="BH188" s="58"/>
      <c r="BI188" s="58"/>
      <c r="BJ188" s="61"/>
      <c r="BK188" s="102"/>
      <c r="BL188" s="98"/>
      <c r="BW188" s="41"/>
      <c r="BX188" s="30"/>
      <c r="BY188" s="42"/>
    </row>
    <row r="189" spans="31:77" x14ac:dyDescent="0.25">
      <c r="AE189" s="30"/>
      <c r="AF189" s="30"/>
      <c r="AG189" s="30"/>
      <c r="AI189" s="136"/>
      <c r="AJ189" s="136"/>
      <c r="AK189" s="136"/>
      <c r="AL189" s="136"/>
      <c r="AM189" s="136"/>
      <c r="AN189" s="136"/>
      <c r="AO189" s="136"/>
      <c r="AP189" s="136"/>
      <c r="AQ189" s="136"/>
      <c r="AS189" s="136"/>
      <c r="AT189" s="136"/>
      <c r="AU189" s="136"/>
      <c r="AV189" s="136"/>
      <c r="AW189" s="136"/>
      <c r="AX189" s="136"/>
      <c r="AY189" s="136"/>
      <c r="AZ189" s="136"/>
      <c r="BA189" s="136"/>
      <c r="BC189" s="98"/>
      <c r="BD189" s="98"/>
      <c r="BE189" s="98"/>
      <c r="BF189" s="98"/>
      <c r="BG189" s="98"/>
      <c r="BH189" s="58"/>
      <c r="BI189" s="58"/>
      <c r="BJ189" s="61"/>
      <c r="BK189" s="102"/>
      <c r="BL189" s="98"/>
      <c r="BW189" s="41"/>
      <c r="BX189" s="30"/>
      <c r="BY189" s="42"/>
    </row>
    <row r="190" spans="31:77" x14ac:dyDescent="0.25">
      <c r="AE190" s="30"/>
      <c r="AF190" s="30"/>
      <c r="AG190" s="30"/>
      <c r="AI190" s="136"/>
      <c r="AJ190" s="136"/>
      <c r="AK190" s="136"/>
      <c r="AL190" s="136"/>
      <c r="AM190" s="136"/>
      <c r="AN190" s="136"/>
      <c r="AO190" s="136"/>
      <c r="AP190" s="136"/>
      <c r="AQ190" s="136"/>
      <c r="AS190" s="136"/>
      <c r="AT190" s="136"/>
      <c r="AU190" s="136"/>
      <c r="AV190" s="136"/>
      <c r="AW190" s="136"/>
      <c r="AX190" s="136"/>
      <c r="AY190" s="136"/>
      <c r="AZ190" s="136"/>
      <c r="BA190" s="136"/>
      <c r="BC190" s="98"/>
      <c r="BD190" s="98"/>
      <c r="BE190" s="98"/>
      <c r="BF190" s="98"/>
      <c r="BG190" s="98"/>
      <c r="BH190" s="98"/>
      <c r="BI190" s="98"/>
      <c r="BJ190" s="98"/>
      <c r="BK190" s="98"/>
      <c r="BL190" s="98"/>
      <c r="BW190" s="41"/>
      <c r="BX190" s="30"/>
      <c r="BY190" s="42"/>
    </row>
    <row r="191" spans="31:77" x14ac:dyDescent="0.25">
      <c r="AE191" s="28"/>
      <c r="AG191" s="28"/>
      <c r="AI191" s="136"/>
      <c r="AJ191" s="136"/>
      <c r="AK191" s="136"/>
      <c r="AL191" s="136"/>
      <c r="AM191" s="136"/>
      <c r="AN191" s="136"/>
      <c r="AO191" s="136"/>
      <c r="AP191" s="136"/>
      <c r="AQ191" s="136"/>
      <c r="AS191" s="136"/>
      <c r="AT191" s="136"/>
      <c r="AU191" s="136"/>
      <c r="AV191" s="136"/>
      <c r="AW191" s="136"/>
      <c r="AX191" s="136"/>
      <c r="AY191" s="136"/>
      <c r="AZ191" s="136"/>
      <c r="BA191" s="136"/>
      <c r="BC191" s="98"/>
      <c r="BD191" s="98"/>
      <c r="BE191" s="98"/>
      <c r="BF191" s="98"/>
      <c r="BG191" s="98"/>
      <c r="BH191" s="98"/>
      <c r="BI191" s="98"/>
      <c r="BJ191" s="98"/>
      <c r="BK191" s="98"/>
      <c r="BL191" s="98"/>
    </row>
    <row r="192" spans="31:77" x14ac:dyDescent="0.25">
      <c r="AE192" s="28"/>
      <c r="AG192" s="28"/>
      <c r="AI192" s="136"/>
      <c r="AJ192" s="136"/>
      <c r="AK192" s="136"/>
      <c r="AL192" s="136"/>
      <c r="AM192" s="136"/>
      <c r="AN192" s="136"/>
      <c r="AO192" s="136"/>
      <c r="AP192" s="136"/>
      <c r="AQ192" s="136"/>
      <c r="AS192" s="136"/>
      <c r="AT192" s="136"/>
      <c r="AU192" s="136"/>
      <c r="AV192" s="136"/>
      <c r="AW192" s="136"/>
      <c r="AX192" s="136"/>
      <c r="AY192" s="136"/>
      <c r="AZ192" s="136"/>
      <c r="BA192" s="136"/>
      <c r="BC192" s="98"/>
      <c r="BD192" s="98"/>
      <c r="BE192" s="98"/>
      <c r="BF192" s="98"/>
      <c r="BG192" s="98"/>
      <c r="BH192" s="98"/>
      <c r="BI192" s="98"/>
      <c r="BJ192" s="98"/>
      <c r="BK192" s="98"/>
      <c r="BL192" s="98"/>
    </row>
    <row r="193" spans="31:64" x14ac:dyDescent="0.25">
      <c r="AE193" s="28"/>
      <c r="AG193" s="28"/>
      <c r="AI193" s="136"/>
      <c r="AJ193" s="136"/>
      <c r="AK193" s="136"/>
      <c r="AL193" s="136"/>
      <c r="AM193" s="136"/>
      <c r="AN193" s="136"/>
      <c r="AO193" s="136"/>
      <c r="AP193" s="136"/>
      <c r="AQ193" s="136"/>
      <c r="AS193" s="136"/>
      <c r="AT193" s="136"/>
      <c r="AU193" s="136"/>
      <c r="AV193" s="136"/>
      <c r="AW193" s="136"/>
      <c r="AX193" s="136"/>
      <c r="AY193" s="136"/>
      <c r="AZ193" s="136"/>
      <c r="BA193" s="136"/>
      <c r="BC193" s="98"/>
      <c r="BD193" s="98"/>
      <c r="BE193" s="98"/>
      <c r="BF193" s="98"/>
      <c r="BG193" s="98"/>
      <c r="BH193" s="98"/>
      <c r="BI193" s="98"/>
      <c r="BJ193" s="98"/>
      <c r="BK193" s="98"/>
      <c r="BL193" s="98"/>
    </row>
    <row r="194" spans="31:64" x14ac:dyDescent="0.25">
      <c r="AE194" s="28"/>
      <c r="AG194" s="28"/>
      <c r="AS194" s="136"/>
      <c r="AT194" s="136"/>
      <c r="AU194" s="136"/>
      <c r="AV194" s="136"/>
      <c r="AW194" s="136"/>
      <c r="AX194" s="136"/>
      <c r="AY194" s="136"/>
      <c r="AZ194" s="136"/>
      <c r="BA194" s="136"/>
      <c r="BC194" s="93"/>
      <c r="BD194" s="93"/>
      <c r="BE194" s="93"/>
      <c r="BF194" s="93"/>
      <c r="BG194" s="93"/>
      <c r="BH194" s="93"/>
      <c r="BI194" s="93"/>
      <c r="BJ194" s="93"/>
      <c r="BK194" s="93"/>
      <c r="BL194" s="98"/>
    </row>
    <row r="195" spans="31:64" x14ac:dyDescent="0.25">
      <c r="AE195" s="28"/>
      <c r="AG195" s="28"/>
      <c r="AS195" s="136"/>
      <c r="AT195" s="136"/>
      <c r="AU195" s="136"/>
      <c r="AV195" s="136"/>
      <c r="AW195" s="136"/>
      <c r="AX195" s="136"/>
      <c r="AY195" s="136"/>
      <c r="AZ195" s="136"/>
      <c r="BA195" s="136"/>
      <c r="BC195" s="93"/>
      <c r="BD195" s="93"/>
      <c r="BE195" s="93"/>
      <c r="BF195" s="93"/>
      <c r="BG195" s="93"/>
      <c r="BH195" s="93"/>
      <c r="BI195" s="93"/>
      <c r="BJ195" s="93"/>
      <c r="BK195" s="93"/>
      <c r="BL195" s="98"/>
    </row>
    <row r="196" spans="31:64" x14ac:dyDescent="0.25">
      <c r="AE196" s="28"/>
      <c r="AG196" s="28"/>
      <c r="AS196" s="136"/>
      <c r="AT196" s="136"/>
      <c r="AU196" s="136"/>
      <c r="AV196" s="136"/>
      <c r="AW196" s="136"/>
      <c r="AX196" s="136"/>
      <c r="AY196" s="136"/>
      <c r="AZ196" s="136"/>
      <c r="BA196" s="136"/>
      <c r="BC196" s="93"/>
      <c r="BD196" s="93"/>
      <c r="BE196" s="93"/>
      <c r="BF196" s="93"/>
      <c r="BG196" s="93"/>
      <c r="BH196" s="93"/>
      <c r="BI196" s="93"/>
      <c r="BJ196" s="93"/>
      <c r="BK196" s="93"/>
      <c r="BL196" s="98"/>
    </row>
    <row r="197" spans="31:64" x14ac:dyDescent="0.25">
      <c r="AE197" s="28"/>
      <c r="AG197" s="28"/>
      <c r="AS197" s="136"/>
      <c r="AT197" s="136"/>
      <c r="AU197" s="136"/>
      <c r="AV197" s="136"/>
      <c r="AW197" s="136"/>
      <c r="AX197" s="136"/>
      <c r="AY197" s="136"/>
      <c r="AZ197" s="136"/>
      <c r="BA197" s="136"/>
      <c r="BC197" s="98"/>
      <c r="BD197" s="98"/>
      <c r="BE197" s="98"/>
      <c r="BF197" s="98"/>
      <c r="BG197" s="98"/>
      <c r="BH197" s="98"/>
      <c r="BI197" s="98"/>
      <c r="BJ197" s="98"/>
      <c r="BK197" s="98"/>
      <c r="BL197" s="98"/>
    </row>
    <row r="198" spans="31:64" x14ac:dyDescent="0.25">
      <c r="AE198" s="28"/>
      <c r="AG198" s="28"/>
      <c r="AS198" s="136"/>
      <c r="AT198" s="136"/>
      <c r="AU198" s="136"/>
      <c r="AV198" s="136"/>
      <c r="AW198" s="136"/>
      <c r="AX198" s="136"/>
      <c r="AY198" s="136"/>
      <c r="AZ198" s="136"/>
      <c r="BA198" s="136"/>
      <c r="BC198" s="98"/>
      <c r="BD198" s="98"/>
      <c r="BE198" s="98"/>
      <c r="BF198" s="98"/>
      <c r="BG198" s="98"/>
      <c r="BH198" s="98"/>
      <c r="BI198" s="98"/>
      <c r="BJ198" s="98"/>
      <c r="BK198" s="98"/>
      <c r="BL198" s="98"/>
    </row>
    <row r="199" spans="31:64" x14ac:dyDescent="0.25">
      <c r="AE199" s="28"/>
      <c r="AG199" s="28"/>
      <c r="AS199" s="136"/>
      <c r="AT199" s="136"/>
      <c r="AU199" s="136"/>
      <c r="AV199" s="136"/>
      <c r="AW199" s="136"/>
      <c r="AX199" s="136"/>
      <c r="AY199" s="136"/>
      <c r="AZ199" s="136"/>
      <c r="BA199" s="136"/>
      <c r="BC199" s="98"/>
      <c r="BD199" s="98"/>
      <c r="BE199" s="98"/>
      <c r="BF199" s="98"/>
      <c r="BG199" s="98"/>
      <c r="BH199" s="98"/>
      <c r="BI199" s="98"/>
      <c r="BJ199" s="98"/>
      <c r="BK199" s="98"/>
      <c r="BL199" s="98"/>
    </row>
    <row r="200" spans="31:64" x14ac:dyDescent="0.25">
      <c r="AE200" s="28"/>
      <c r="AG200" s="28"/>
      <c r="AS200" s="136"/>
      <c r="AT200" s="136"/>
      <c r="AU200" s="136"/>
      <c r="AV200" s="136"/>
      <c r="AW200" s="136"/>
      <c r="AX200" s="136"/>
      <c r="AY200" s="136"/>
      <c r="AZ200" s="136"/>
      <c r="BA200" s="136"/>
      <c r="BC200" s="98"/>
      <c r="BD200" s="98"/>
      <c r="BE200" s="98"/>
      <c r="BF200" s="98"/>
      <c r="BG200" s="98"/>
      <c r="BH200" s="98"/>
      <c r="BI200" s="98"/>
      <c r="BJ200" s="98"/>
      <c r="BK200" s="98"/>
      <c r="BL200" s="98"/>
    </row>
    <row r="201" spans="31:64" x14ac:dyDescent="0.25">
      <c r="AE201" s="28"/>
      <c r="AG201" s="28"/>
      <c r="AS201" s="136"/>
      <c r="AT201" s="136"/>
      <c r="AU201" s="136"/>
      <c r="AV201" s="136"/>
      <c r="AW201" s="136"/>
      <c r="AX201" s="136"/>
      <c r="AY201" s="136"/>
      <c r="AZ201" s="136"/>
      <c r="BA201" s="136"/>
      <c r="BC201" s="98"/>
      <c r="BD201" s="98"/>
      <c r="BE201" s="98"/>
      <c r="BF201" s="98"/>
      <c r="BG201" s="98"/>
      <c r="BH201" s="98"/>
      <c r="BI201" s="98"/>
      <c r="BJ201" s="98"/>
      <c r="BK201" s="98"/>
      <c r="BL201" s="97"/>
    </row>
    <row r="202" spans="31:64" x14ac:dyDescent="0.25">
      <c r="AE202" s="28"/>
      <c r="AG202" s="28"/>
      <c r="AS202" s="136"/>
      <c r="AT202" s="136"/>
      <c r="AU202" s="136"/>
      <c r="AV202" s="136"/>
      <c r="AW202" s="136"/>
      <c r="AX202" s="136"/>
      <c r="AY202" s="136"/>
      <c r="AZ202" s="136"/>
      <c r="BA202" s="136"/>
      <c r="BC202" s="98"/>
      <c r="BD202" s="98"/>
      <c r="BE202" s="98"/>
      <c r="BF202" s="98"/>
      <c r="BG202" s="98"/>
      <c r="BH202" s="98"/>
      <c r="BI202" s="98"/>
      <c r="BJ202" s="98"/>
      <c r="BK202" s="98"/>
      <c r="BL202" s="97"/>
    </row>
    <row r="203" spans="31:64" x14ac:dyDescent="0.25">
      <c r="AE203" s="28"/>
      <c r="AG203" s="28"/>
      <c r="AS203" s="136"/>
      <c r="AT203" s="136"/>
      <c r="AU203" s="136"/>
      <c r="AV203" s="136"/>
      <c r="AW203" s="136"/>
      <c r="AX203" s="136"/>
      <c r="AY203" s="136"/>
      <c r="AZ203" s="136"/>
      <c r="BA203" s="136"/>
      <c r="BC203" s="98"/>
      <c r="BD203" s="98"/>
      <c r="BE203" s="98"/>
      <c r="BF203" s="98"/>
      <c r="BG203" s="98"/>
      <c r="BH203" s="98"/>
      <c r="BI203" s="98"/>
      <c r="BJ203" s="98"/>
      <c r="BK203" s="98"/>
    </row>
    <row r="204" spans="31:64" x14ac:dyDescent="0.25">
      <c r="AE204" s="28"/>
      <c r="AG204" s="28"/>
      <c r="AS204" s="136"/>
      <c r="AT204" s="136"/>
      <c r="AU204" s="136"/>
      <c r="AV204" s="136"/>
      <c r="AW204" s="136"/>
      <c r="AX204" s="136"/>
      <c r="AY204" s="136"/>
      <c r="AZ204" s="136"/>
      <c r="BA204" s="136"/>
      <c r="BC204" s="98"/>
      <c r="BD204" s="98"/>
      <c r="BE204" s="98"/>
      <c r="BF204" s="98"/>
      <c r="BG204" s="98"/>
      <c r="BH204" s="98"/>
      <c r="BI204" s="98"/>
      <c r="BJ204" s="98"/>
      <c r="BK204" s="98"/>
    </row>
    <row r="205" spans="31:64" x14ac:dyDescent="0.25">
      <c r="AE205" s="28"/>
      <c r="AG205" s="28"/>
      <c r="AS205" s="136"/>
      <c r="AT205" s="136"/>
      <c r="AU205" s="136"/>
      <c r="AV205" s="136"/>
      <c r="AW205" s="136"/>
      <c r="AX205" s="136"/>
      <c r="AY205" s="136"/>
      <c r="AZ205" s="136"/>
      <c r="BA205" s="136"/>
      <c r="BC205" s="98"/>
      <c r="BD205" s="98"/>
      <c r="BE205" s="98"/>
      <c r="BF205" s="98"/>
      <c r="BG205" s="98"/>
      <c r="BH205" s="98"/>
      <c r="BI205" s="98"/>
      <c r="BJ205" s="98"/>
      <c r="BK205" s="98"/>
    </row>
    <row r="206" spans="31:64" x14ac:dyDescent="0.25">
      <c r="AE206" s="28"/>
      <c r="AG206" s="28"/>
      <c r="AS206" s="136"/>
      <c r="AT206" s="136"/>
      <c r="AU206" s="136"/>
      <c r="AV206" s="136"/>
      <c r="AW206" s="136"/>
      <c r="AX206" s="136"/>
      <c r="AY206" s="136"/>
      <c r="AZ206" s="136"/>
      <c r="BA206" s="136"/>
      <c r="BC206" s="98"/>
      <c r="BD206" s="98"/>
      <c r="BE206" s="98"/>
      <c r="BF206" s="98"/>
      <c r="BG206" s="98"/>
      <c r="BH206" s="98"/>
      <c r="BI206" s="98"/>
      <c r="BJ206" s="98"/>
      <c r="BK206" s="98"/>
    </row>
    <row r="207" spans="31:64" x14ac:dyDescent="0.25">
      <c r="AE207" s="28"/>
      <c r="AG207" s="28"/>
      <c r="AS207" s="136"/>
      <c r="AT207" s="136"/>
      <c r="AU207" s="136"/>
      <c r="AV207" s="136"/>
      <c r="AW207" s="136"/>
      <c r="AX207" s="136"/>
      <c r="AY207" s="136"/>
      <c r="AZ207" s="136"/>
      <c r="BA207" s="136"/>
      <c r="BC207" s="98"/>
      <c r="BD207" s="98"/>
      <c r="BE207" s="98"/>
      <c r="BF207" s="98"/>
      <c r="BG207" s="98"/>
      <c r="BH207" s="98"/>
      <c r="BI207" s="98"/>
      <c r="BJ207" s="98"/>
      <c r="BK207" s="98"/>
    </row>
    <row r="208" spans="31:64" x14ac:dyDescent="0.25">
      <c r="AE208" s="28"/>
      <c r="AG208" s="28"/>
      <c r="AS208" s="136"/>
      <c r="AT208" s="136"/>
      <c r="AU208" s="136"/>
      <c r="AV208" s="136"/>
      <c r="AW208" s="136"/>
      <c r="AX208" s="136"/>
      <c r="AY208" s="136"/>
      <c r="AZ208" s="136"/>
      <c r="BA208" s="136"/>
      <c r="BC208" s="98"/>
      <c r="BD208" s="98"/>
      <c r="BE208" s="98"/>
      <c r="BF208" s="98"/>
      <c r="BG208" s="98"/>
      <c r="BH208" s="98"/>
      <c r="BI208" s="98"/>
      <c r="BJ208" s="98"/>
      <c r="BK208" s="98"/>
    </row>
    <row r="209" spans="31:63" x14ac:dyDescent="0.25">
      <c r="AE209" s="28"/>
      <c r="AG209" s="28"/>
      <c r="AS209" s="136"/>
      <c r="AT209" s="136"/>
      <c r="AU209" s="136"/>
      <c r="AV209" s="136"/>
      <c r="AW209" s="136"/>
      <c r="AX209" s="136"/>
      <c r="AY209" s="136"/>
      <c r="AZ209" s="136"/>
      <c r="BA209" s="136"/>
      <c r="BC209" s="98"/>
      <c r="BD209" s="98"/>
      <c r="BE209" s="98"/>
      <c r="BF209" s="98"/>
      <c r="BG209" s="98"/>
      <c r="BH209" s="98"/>
      <c r="BI209" s="98"/>
      <c r="BJ209" s="98"/>
      <c r="BK209" s="98"/>
    </row>
    <row r="210" spans="31:63" x14ac:dyDescent="0.25">
      <c r="AE210" s="28"/>
      <c r="AG210" s="28"/>
      <c r="AS210" s="136"/>
      <c r="AT210" s="136"/>
      <c r="AU210" s="136"/>
      <c r="AV210" s="136"/>
      <c r="AW210" s="136"/>
      <c r="AX210" s="136"/>
      <c r="AY210" s="136"/>
      <c r="AZ210" s="136"/>
      <c r="BA210" s="136"/>
      <c r="BC210" s="98"/>
      <c r="BD210" s="98"/>
      <c r="BE210" s="98"/>
      <c r="BF210" s="98"/>
      <c r="BG210" s="98"/>
      <c r="BH210" s="98"/>
      <c r="BI210" s="98"/>
      <c r="BJ210" s="98"/>
      <c r="BK210" s="98"/>
    </row>
    <row r="211" spans="31:63" x14ac:dyDescent="0.25">
      <c r="AE211" s="28"/>
      <c r="AG211" s="28"/>
      <c r="AS211" s="136"/>
      <c r="AT211" s="136"/>
      <c r="AU211" s="136"/>
      <c r="AV211" s="136"/>
      <c r="AW211" s="136"/>
      <c r="AX211" s="136"/>
      <c r="AY211" s="136"/>
      <c r="AZ211" s="136"/>
      <c r="BA211" s="136"/>
      <c r="BC211" s="98"/>
      <c r="BD211" s="98"/>
      <c r="BE211" s="98"/>
      <c r="BF211" s="98"/>
      <c r="BG211" s="98"/>
      <c r="BH211" s="98"/>
      <c r="BI211" s="98"/>
      <c r="BJ211" s="98"/>
      <c r="BK211" s="98"/>
    </row>
    <row r="212" spans="31:63" x14ac:dyDescent="0.25">
      <c r="AE212" s="28"/>
      <c r="AG212" s="28"/>
      <c r="AS212" s="136"/>
      <c r="AT212" s="136"/>
      <c r="AU212" s="136"/>
      <c r="AV212" s="136"/>
      <c r="AW212" s="136"/>
      <c r="AX212" s="136"/>
      <c r="AY212" s="136"/>
      <c r="AZ212" s="136"/>
      <c r="BA212" s="136"/>
      <c r="BC212" s="98"/>
      <c r="BD212" s="98"/>
      <c r="BE212" s="98"/>
      <c r="BF212" s="98"/>
      <c r="BG212" s="98"/>
      <c r="BH212" s="98"/>
      <c r="BI212" s="98"/>
      <c r="BJ212" s="98"/>
      <c r="BK212" s="98"/>
    </row>
    <row r="213" spans="31:63" x14ac:dyDescent="0.25">
      <c r="AE213" s="28"/>
      <c r="AG213" s="28"/>
      <c r="AS213" s="136"/>
      <c r="AT213" s="136"/>
      <c r="AU213" s="136"/>
      <c r="AV213" s="136"/>
      <c r="AW213" s="136"/>
      <c r="AX213" s="136"/>
      <c r="AY213" s="136"/>
      <c r="AZ213" s="136"/>
      <c r="BA213" s="136"/>
      <c r="BC213" s="98"/>
      <c r="BD213" s="98"/>
      <c r="BE213" s="98"/>
      <c r="BF213" s="98"/>
      <c r="BG213" s="98"/>
      <c r="BH213" s="98"/>
      <c r="BI213" s="98"/>
      <c r="BJ213" s="98"/>
      <c r="BK213" s="98"/>
    </row>
    <row r="214" spans="31:63" x14ac:dyDescent="0.25">
      <c r="AE214" s="28"/>
      <c r="AG214" s="28"/>
      <c r="AS214" s="136"/>
      <c r="AT214" s="136"/>
      <c r="AU214" s="136"/>
      <c r="AV214" s="136"/>
      <c r="AW214" s="136"/>
      <c r="AX214" s="136"/>
      <c r="AY214" s="136"/>
      <c r="AZ214" s="136"/>
      <c r="BA214" s="136"/>
      <c r="BC214" s="98"/>
      <c r="BD214" s="98"/>
      <c r="BE214" s="98"/>
      <c r="BF214" s="98"/>
      <c r="BG214" s="98"/>
      <c r="BH214" s="98"/>
      <c r="BI214" s="98"/>
      <c r="BJ214" s="98"/>
      <c r="BK214" s="98"/>
    </row>
    <row r="215" spans="31:63" x14ac:dyDescent="0.25">
      <c r="AE215" s="28"/>
      <c r="AG215" s="28"/>
      <c r="AS215" s="136"/>
      <c r="AT215" s="136"/>
      <c r="AU215" s="136"/>
      <c r="AV215" s="136"/>
      <c r="AW215" s="136"/>
      <c r="AX215" s="136"/>
      <c r="AY215" s="136"/>
      <c r="AZ215" s="136"/>
      <c r="BA215" s="136"/>
      <c r="BC215" s="98"/>
      <c r="BD215" s="98"/>
      <c r="BE215" s="98"/>
      <c r="BF215" s="98"/>
      <c r="BG215" s="98"/>
      <c r="BH215" s="98"/>
      <c r="BI215" s="98"/>
      <c r="BJ215" s="98"/>
      <c r="BK215" s="98"/>
    </row>
    <row r="216" spans="31:63" x14ac:dyDescent="0.25">
      <c r="AE216" s="28"/>
      <c r="AG216" s="28"/>
      <c r="AS216" s="136"/>
      <c r="AT216" s="136"/>
      <c r="AU216" s="136"/>
      <c r="AV216" s="136"/>
      <c r="AW216" s="136"/>
      <c r="AX216" s="136"/>
      <c r="AY216" s="136"/>
      <c r="AZ216" s="136"/>
      <c r="BA216" s="136"/>
      <c r="BC216" s="98"/>
      <c r="BD216" s="98"/>
      <c r="BE216" s="98"/>
      <c r="BF216" s="98"/>
      <c r="BG216" s="98"/>
      <c r="BH216" s="98"/>
      <c r="BI216" s="98"/>
      <c r="BJ216" s="98"/>
      <c r="BK216" s="98"/>
    </row>
    <row r="217" spans="31:63" x14ac:dyDescent="0.25">
      <c r="AE217" s="28"/>
      <c r="AG217" s="28"/>
      <c r="AS217" s="136"/>
      <c r="AT217" s="136"/>
      <c r="AU217" s="136"/>
      <c r="AV217" s="136"/>
      <c r="AW217" s="136"/>
      <c r="AX217" s="136"/>
      <c r="AY217" s="136"/>
      <c r="AZ217" s="136"/>
      <c r="BA217" s="136"/>
      <c r="BC217" s="98"/>
      <c r="BD217" s="98"/>
      <c r="BE217" s="98"/>
      <c r="BF217" s="98"/>
      <c r="BG217" s="98"/>
      <c r="BH217" s="98"/>
      <c r="BI217" s="98"/>
      <c r="BJ217" s="98"/>
      <c r="BK217" s="98"/>
    </row>
    <row r="218" spans="31:63" x14ac:dyDescent="0.25">
      <c r="AE218" s="28"/>
      <c r="AG218" s="28"/>
      <c r="AS218" s="136"/>
      <c r="AT218" s="136"/>
      <c r="AU218" s="136"/>
      <c r="AV218" s="136"/>
      <c r="AW218" s="136"/>
      <c r="AX218" s="136"/>
      <c r="AY218" s="136"/>
      <c r="AZ218" s="136"/>
      <c r="BA218" s="136"/>
      <c r="BC218" s="98"/>
      <c r="BD218" s="98"/>
      <c r="BE218" s="98"/>
      <c r="BF218" s="98"/>
      <c r="BG218" s="98"/>
      <c r="BH218" s="98"/>
      <c r="BI218" s="98"/>
      <c r="BJ218" s="98"/>
      <c r="BK218" s="98"/>
    </row>
    <row r="219" spans="31:63" x14ac:dyDescent="0.25">
      <c r="AE219" s="28"/>
      <c r="AG219" s="28"/>
      <c r="AS219" s="136"/>
      <c r="AT219" s="136"/>
      <c r="AU219" s="136"/>
      <c r="AV219" s="136"/>
      <c r="AW219" s="136"/>
      <c r="AX219" s="136"/>
      <c r="AY219" s="136"/>
      <c r="AZ219" s="136"/>
      <c r="BA219" s="136"/>
      <c r="BC219" s="98"/>
      <c r="BD219" s="98"/>
      <c r="BE219" s="98"/>
      <c r="BF219" s="98"/>
      <c r="BG219" s="98"/>
      <c r="BH219" s="98"/>
      <c r="BI219" s="98"/>
      <c r="BJ219" s="98"/>
      <c r="BK219" s="98"/>
    </row>
    <row r="220" spans="31:63" x14ac:dyDescent="0.25">
      <c r="AE220" s="28"/>
      <c r="AG220" s="28"/>
      <c r="AS220" s="136"/>
      <c r="AT220" s="136"/>
      <c r="AU220" s="136"/>
      <c r="AV220" s="136"/>
      <c r="AW220" s="136"/>
      <c r="AX220" s="136"/>
      <c r="AY220" s="136"/>
      <c r="AZ220" s="136"/>
      <c r="BA220" s="136"/>
      <c r="BC220" s="98"/>
      <c r="BD220" s="98"/>
      <c r="BE220" s="98"/>
      <c r="BF220" s="98"/>
      <c r="BG220" s="98"/>
      <c r="BH220" s="98"/>
      <c r="BI220" s="98"/>
      <c r="BJ220" s="98"/>
      <c r="BK220" s="98"/>
    </row>
    <row r="221" spans="31:63" x14ac:dyDescent="0.25">
      <c r="AE221" s="28"/>
      <c r="AG221" s="28"/>
      <c r="AS221" s="136"/>
      <c r="AT221" s="136"/>
      <c r="AU221" s="136"/>
      <c r="AV221" s="136"/>
      <c r="AW221" s="136"/>
      <c r="AX221" s="136"/>
      <c r="AY221" s="136"/>
      <c r="AZ221" s="136"/>
      <c r="BA221" s="136"/>
      <c r="BC221" s="98"/>
      <c r="BD221" s="98"/>
      <c r="BE221" s="98"/>
      <c r="BF221" s="98"/>
      <c r="BG221" s="98"/>
      <c r="BH221" s="98"/>
      <c r="BI221" s="98"/>
      <c r="BJ221" s="98"/>
      <c r="BK221" s="98"/>
    </row>
    <row r="222" spans="31:63" x14ac:dyDescent="0.25">
      <c r="AE222" s="28"/>
      <c r="AG222" s="28"/>
      <c r="BC222" s="98"/>
      <c r="BD222" s="98"/>
      <c r="BE222" s="98"/>
      <c r="BF222" s="98"/>
      <c r="BG222" s="98"/>
      <c r="BH222" s="98"/>
      <c r="BI222" s="98"/>
      <c r="BJ222" s="98"/>
      <c r="BK222" s="98"/>
    </row>
    <row r="223" spans="31:63" x14ac:dyDescent="0.25">
      <c r="AE223" s="28"/>
      <c r="AG223" s="28"/>
      <c r="BC223" s="98"/>
      <c r="BD223" s="98"/>
      <c r="BE223" s="98"/>
      <c r="BF223" s="98"/>
      <c r="BG223" s="98"/>
      <c r="BH223" s="98"/>
      <c r="BI223" s="98"/>
      <c r="BJ223" s="98"/>
      <c r="BK223" s="98"/>
    </row>
    <row r="224" spans="31:63" x14ac:dyDescent="0.25">
      <c r="AE224" s="28"/>
      <c r="AG224" s="28"/>
      <c r="BC224" s="98"/>
      <c r="BD224" s="98"/>
      <c r="BE224" s="98"/>
      <c r="BF224" s="98"/>
      <c r="BG224" s="98"/>
      <c r="BH224" s="98"/>
      <c r="BI224" s="98"/>
      <c r="BJ224" s="98"/>
      <c r="BK224" s="98"/>
    </row>
    <row r="225" spans="31:63" x14ac:dyDescent="0.25">
      <c r="AE225" s="28"/>
      <c r="AG225" s="28"/>
      <c r="BC225" s="98"/>
      <c r="BD225" s="98"/>
      <c r="BE225" s="98"/>
      <c r="BF225" s="98"/>
      <c r="BG225" s="98"/>
      <c r="BH225" s="98"/>
      <c r="BI225" s="98"/>
      <c r="BJ225" s="98"/>
      <c r="BK225" s="98"/>
    </row>
    <row r="226" spans="31:63" x14ac:dyDescent="0.25">
      <c r="AE226" s="28"/>
      <c r="AG226" s="28"/>
      <c r="BC226" s="98"/>
      <c r="BD226" s="98"/>
      <c r="BE226" s="98"/>
      <c r="BF226" s="98"/>
      <c r="BG226" s="98"/>
      <c r="BH226" s="98"/>
      <c r="BI226" s="98"/>
      <c r="BJ226" s="98"/>
      <c r="BK226" s="98"/>
    </row>
    <row r="227" spans="31:63" x14ac:dyDescent="0.25">
      <c r="BC227" s="98"/>
      <c r="BD227" s="98"/>
      <c r="BE227" s="98"/>
      <c r="BF227" s="98"/>
      <c r="BG227" s="98"/>
      <c r="BH227" s="98"/>
      <c r="BI227" s="98"/>
      <c r="BJ227" s="98"/>
      <c r="BK227" s="98"/>
    </row>
    <row r="228" spans="31:63" x14ac:dyDescent="0.25">
      <c r="BC228" s="98"/>
      <c r="BD228" s="98"/>
      <c r="BE228" s="98"/>
      <c r="BF228" s="98"/>
      <c r="BG228" s="98"/>
      <c r="BH228" s="98"/>
      <c r="BI228" s="98"/>
      <c r="BJ228" s="98"/>
      <c r="BK228" s="98"/>
    </row>
    <row r="229" spans="31:63" x14ac:dyDescent="0.25">
      <c r="BC229" s="97"/>
      <c r="BD229" s="97"/>
      <c r="BE229" s="97"/>
      <c r="BF229" s="97"/>
      <c r="BG229" s="97"/>
      <c r="BH229" s="97"/>
      <c r="BI229" s="97"/>
      <c r="BJ229" s="97"/>
      <c r="BK229" s="97"/>
    </row>
    <row r="230" spans="31:63" x14ac:dyDescent="0.25">
      <c r="BC230" s="97"/>
      <c r="BD230" s="97"/>
      <c r="BE230" s="97"/>
      <c r="BF230" s="97"/>
      <c r="BG230" s="97"/>
      <c r="BH230" s="97"/>
      <c r="BI230" s="97"/>
      <c r="BJ230" s="97"/>
      <c r="BK230" s="97"/>
    </row>
    <row r="231" spans="31:63" x14ac:dyDescent="0.25">
      <c r="BC231" s="84"/>
      <c r="BD231" s="84"/>
      <c r="BE231" s="84"/>
      <c r="BF231" s="84"/>
      <c r="BG231" s="84"/>
      <c r="BH231" s="84"/>
      <c r="BI231" s="84"/>
      <c r="BJ231" s="84"/>
      <c r="BK231" s="84"/>
    </row>
    <row r="232" spans="31:63" x14ac:dyDescent="0.25">
      <c r="BC232" s="84"/>
      <c r="BD232" s="84"/>
      <c r="BE232" s="84"/>
      <c r="BF232" s="84"/>
      <c r="BG232" s="84"/>
      <c r="BH232" s="84"/>
      <c r="BI232" s="84"/>
      <c r="BJ232" s="84"/>
      <c r="BK232" s="84"/>
    </row>
  </sheetData>
  <sheetProtection algorithmName="SHA-512" hashValue="QGlOcZEFMpvc57ixAu7vdmJzqZOAwnwjEaJVICiNGxOgyx5XeqfOkRh670tuD3nB8nB4c9ps3n0KE/72Cjj9Bw==" saltValue="Ul/RhwiHf4aLsE9jJ53LkQ==" spinCount="100000" sheet="1" scenarios="1"/>
  <protectedRanges>
    <protectedRange sqref="AO62" name="Energy"/>
    <protectedRange sqref="BI72:BI73 BI76:BI77" name="Shear"/>
    <protectedRange sqref="AI1:BU26" name="Comments"/>
    <protectedRange sqref="D1:J9 C25 M2:M3" name="Title Block"/>
    <protectedRange sqref="E60:H62 G63:G64 E65:H66 G67:H67 E68" name="IA"/>
    <protectedRange sqref="AE8:AG1048576 BW8:BY1048576" name="Data"/>
    <protectedRange sqref="Q60:Q62 AA66:AA69 W64:AB65" name="Crushed"/>
    <protectedRange sqref="AW62:AZ62 AY63" name="Front Wing"/>
  </protectedRanges>
  <mergeCells count="141">
    <mergeCell ref="BM39:BU40"/>
    <mergeCell ref="BN47:BT48"/>
    <mergeCell ref="BN49:BT50"/>
    <mergeCell ref="BM55:BU55"/>
    <mergeCell ref="BW1:BY7"/>
    <mergeCell ref="AE1:AG7"/>
    <mergeCell ref="BC114:BK114"/>
    <mergeCell ref="BC113:BK113"/>
    <mergeCell ref="BC112:BJ112"/>
    <mergeCell ref="AT62:AV62"/>
    <mergeCell ref="AW62:AZ62"/>
    <mergeCell ref="BC70:BK70"/>
    <mergeCell ref="BI75:BJ75"/>
    <mergeCell ref="BI74:BJ74"/>
    <mergeCell ref="BC39:BK40"/>
    <mergeCell ref="BD47:BJ48"/>
    <mergeCell ref="BE56:BK57"/>
    <mergeCell ref="BI109:BJ109"/>
    <mergeCell ref="BI111:BJ111"/>
    <mergeCell ref="AS68:BA68"/>
    <mergeCell ref="AS69:AW69"/>
    <mergeCell ref="AX69:BA69"/>
    <mergeCell ref="BO56:BU57"/>
    <mergeCell ref="BM56:BN57"/>
    <mergeCell ref="AI39:AQ40"/>
    <mergeCell ref="N1:AA1"/>
    <mergeCell ref="M8:AA8"/>
    <mergeCell ref="C56:I57"/>
    <mergeCell ref="M13:AA13"/>
    <mergeCell ref="AS39:BA40"/>
    <mergeCell ref="K59:S59"/>
    <mergeCell ref="M14:AA14"/>
    <mergeCell ref="U39:AC40"/>
    <mergeCell ref="AT47:AZ48"/>
    <mergeCell ref="AT49:AZ50"/>
    <mergeCell ref="K55:S55"/>
    <mergeCell ref="U55:AC55"/>
    <mergeCell ref="A7:C7"/>
    <mergeCell ref="D7:J7"/>
    <mergeCell ref="M5:AA5"/>
    <mergeCell ref="M7:AA7"/>
    <mergeCell ref="D1:J1"/>
    <mergeCell ref="AI55:AQ55"/>
    <mergeCell ref="AS55:BA55"/>
    <mergeCell ref="AK56:AQ57"/>
    <mergeCell ref="M22:AA22"/>
    <mergeCell ref="AS56:AT57"/>
    <mergeCell ref="AU56:BA57"/>
    <mergeCell ref="U56:V57"/>
    <mergeCell ref="W56:AC57"/>
    <mergeCell ref="M10:AA10"/>
    <mergeCell ref="M9:AA9"/>
    <mergeCell ref="D3:J3"/>
    <mergeCell ref="C20:J20"/>
    <mergeCell ref="C14:J14"/>
    <mergeCell ref="C17:J17"/>
    <mergeCell ref="C16:J16"/>
    <mergeCell ref="C24:J24"/>
    <mergeCell ref="U41:AC42"/>
    <mergeCell ref="M4:AA4"/>
    <mergeCell ref="D8:J8"/>
    <mergeCell ref="K39:S44"/>
    <mergeCell ref="M6:AA6"/>
    <mergeCell ref="D9:J9"/>
    <mergeCell ref="A39:I46"/>
    <mergeCell ref="A19:B24"/>
    <mergeCell ref="M24:AA24"/>
    <mergeCell ref="M25:AA25"/>
    <mergeCell ref="A25:B26"/>
    <mergeCell ref="C25:J26"/>
    <mergeCell ref="A55:I55"/>
    <mergeCell ref="C13:J13"/>
    <mergeCell ref="C12:J12"/>
    <mergeCell ref="C23:J23"/>
    <mergeCell ref="C15:J15"/>
    <mergeCell ref="A33:C33"/>
    <mergeCell ref="C22:J22"/>
    <mergeCell ref="M12:AA12"/>
    <mergeCell ref="C21:J21"/>
    <mergeCell ref="C19:J19"/>
    <mergeCell ref="M26:AA26"/>
    <mergeCell ref="M21:AA21"/>
    <mergeCell ref="M23:AA23"/>
    <mergeCell ref="A1:C1"/>
    <mergeCell ref="A2:C2"/>
    <mergeCell ref="W64:AB64"/>
    <mergeCell ref="U64:V64"/>
    <mergeCell ref="M11:AA11"/>
    <mergeCell ref="A8:C8"/>
    <mergeCell ref="A9:C9"/>
    <mergeCell ref="A10:B11"/>
    <mergeCell ref="C10:J11"/>
    <mergeCell ref="C18:J18"/>
    <mergeCell ref="A3:C3"/>
    <mergeCell ref="A4:C4"/>
    <mergeCell ref="A5:C5"/>
    <mergeCell ref="D6:J6"/>
    <mergeCell ref="D5:J5"/>
    <mergeCell ref="D4:J4"/>
    <mergeCell ref="A6:C6"/>
    <mergeCell ref="N2:AA2"/>
    <mergeCell ref="U63:AC63"/>
    <mergeCell ref="D2:J2"/>
    <mergeCell ref="M3:AA3"/>
    <mergeCell ref="K56:L57"/>
    <mergeCell ref="A56:B57"/>
    <mergeCell ref="A12:B18"/>
    <mergeCell ref="BI149:BJ149"/>
    <mergeCell ref="BI119:BJ119"/>
    <mergeCell ref="BE120:BH120"/>
    <mergeCell ref="BD121:BH121"/>
    <mergeCell ref="BE122:BH122"/>
    <mergeCell ref="U62:AC62"/>
    <mergeCell ref="BI145:BJ145"/>
    <mergeCell ref="BI147:BJ147"/>
    <mergeCell ref="W65:AB65"/>
    <mergeCell ref="BC104:BK104"/>
    <mergeCell ref="AI61:AQ61"/>
    <mergeCell ref="BC56:BD57"/>
    <mergeCell ref="AS61:BA61"/>
    <mergeCell ref="BD49:BJ50"/>
    <mergeCell ref="BC55:BK55"/>
    <mergeCell ref="E66:H66"/>
    <mergeCell ref="E68:H68"/>
    <mergeCell ref="B60:D60"/>
    <mergeCell ref="B61:D61"/>
    <mergeCell ref="B62:D62"/>
    <mergeCell ref="B66:D66"/>
    <mergeCell ref="E60:H60"/>
    <mergeCell ref="E61:H61"/>
    <mergeCell ref="B67:F67"/>
    <mergeCell ref="G67:H67"/>
    <mergeCell ref="B65:D65"/>
    <mergeCell ref="E65:H65"/>
    <mergeCell ref="A63:F63"/>
    <mergeCell ref="A64:F64"/>
    <mergeCell ref="A68:D68"/>
    <mergeCell ref="A59:I59"/>
    <mergeCell ref="E62:H62"/>
    <mergeCell ref="M56:S57"/>
    <mergeCell ref="AI56:AJ57"/>
  </mergeCells>
  <conditionalFormatting sqref="A12:B18">
    <cfRule type="expression" dxfId="123" priority="1119">
      <formula>$A$19="REJECT"</formula>
    </cfRule>
    <cfRule type="expression" dxfId="122" priority="1120">
      <formula>$A$19="BLANK"</formula>
    </cfRule>
    <cfRule type="expression" dxfId="121" priority="1121">
      <formula>$A$19="CHECK"</formula>
    </cfRule>
    <cfRule type="expression" dxfId="120" priority="1122">
      <formula>$A$19="EQ"</formula>
    </cfRule>
  </conditionalFormatting>
  <conditionalFormatting sqref="B61 A69:I1048576 E68 A60:B60 J60:J1048576 A68 I68 K63:S1048576 K60:P62 AR39:BB40 A1:AD40 I66 T64:T1048576 A47:AD58 A59:T59 S60:T62 U60:AC63 V59:AD60 AD61:AD1048576 AI60:AQ1048576 AH61:AH1048576 AH59 AH39:AH40 AH1:BV26 AR62 U67:AC67 U65:W66 U69:AC1048576 U68:AA68 AC65:AC69 I60:I64 AR63:AY63 AS65:AY65 BA62:BA63 BA65 AR64:AR1048576 BB62:BB65 AH60:BB60 AS66:BB67 AR61:BB61 BC74:BI75 BC76:BK1048576 BK74:BK75 BC60:BK73 AH41:BB55 AH27:BB38 BZ1:XFD1048576 AH56:BV58 AJ59:BM59 BO59:BV59 BL60:BV1048576 AS70:BB1048576 AS68:AS69 AX69 BB68:BB69 J45:AD46 J41:J44 T41:AD44">
    <cfRule type="beginsWith" dxfId="119" priority="905" operator="beginsWith" text="REJECT">
      <formula>LEFT(A1,LEN("REJECT"))="REJECT"</formula>
    </cfRule>
    <cfRule type="beginsWith" dxfId="118" priority="906" operator="beginsWith" text="CHECK">
      <formula>LEFT(A1,LEN("CHECK"))="CHECK"</formula>
    </cfRule>
    <cfRule type="beginsWith" dxfId="117" priority="907" operator="beginsWith" text="EQ">
      <formula>LEFT(A1,LEN("EQ"))="EQ"</formula>
    </cfRule>
    <cfRule type="beginsWith" dxfId="116" priority="908" operator="beginsWith" text="BLANK">
      <formula>LEFT(A1,LEN("BLANK"))="BLANK"</formula>
    </cfRule>
  </conditionalFormatting>
  <conditionalFormatting sqref="B62">
    <cfRule type="beginsWith" dxfId="115" priority="113" operator="beginsWith" text="REJECT">
      <formula>LEFT(B62,LEN("REJECT"))="REJECT"</formula>
    </cfRule>
    <cfRule type="beginsWith" dxfId="114" priority="114" operator="beginsWith" text="CHECK">
      <formula>LEFT(B62,LEN("CHECK"))="CHECK"</formula>
    </cfRule>
    <cfRule type="beginsWith" dxfId="113" priority="115" operator="beginsWith" text="EQ">
      <formula>LEFT(B62,LEN("EQ"))="EQ"</formula>
    </cfRule>
    <cfRule type="beginsWith" dxfId="112" priority="116" operator="beginsWith" text="BLANK">
      <formula>LEFT(B62,LEN("BLANK"))="BLANK"</formula>
    </cfRule>
  </conditionalFormatting>
  <conditionalFormatting sqref="B66">
    <cfRule type="beginsWith" dxfId="111" priority="109" operator="beginsWith" text="REJECT">
      <formula>LEFT(B66,LEN("REJECT"))="REJECT"</formula>
    </cfRule>
    <cfRule type="beginsWith" dxfId="110" priority="110" operator="beginsWith" text="CHECK">
      <formula>LEFT(B66,LEN("CHECK"))="CHECK"</formula>
    </cfRule>
    <cfRule type="beginsWith" dxfId="109" priority="111" operator="beginsWith" text="EQ">
      <formula>LEFT(B66,LEN("EQ"))="EQ"</formula>
    </cfRule>
    <cfRule type="beginsWith" dxfId="108" priority="112" operator="beginsWith" text="BLANK">
      <formula>LEFT(B66,LEN("BLANK"))="BLANK"</formula>
    </cfRule>
  </conditionalFormatting>
  <conditionalFormatting sqref="E60">
    <cfRule type="beginsWith" dxfId="107" priority="101" operator="beginsWith" text="REJECT">
      <formula>LEFT(E60,LEN("REJECT"))="REJECT"</formula>
    </cfRule>
    <cfRule type="beginsWith" dxfId="106" priority="102" operator="beginsWith" text="CHECK">
      <formula>LEFT(E60,LEN("CHECK"))="CHECK"</formula>
    </cfRule>
    <cfRule type="beginsWith" dxfId="105" priority="103" operator="beginsWith" text="EQ">
      <formula>LEFT(E60,LEN("EQ"))="EQ"</formula>
    </cfRule>
    <cfRule type="beginsWith" dxfId="104" priority="104" operator="beginsWith" text="BLANK">
      <formula>LEFT(E60,LEN("BLANK"))="BLANK"</formula>
    </cfRule>
  </conditionalFormatting>
  <conditionalFormatting sqref="H63">
    <cfRule type="beginsWith" dxfId="103" priority="97" operator="beginsWith" text="REJECT">
      <formula>LEFT(H63,LEN("REJECT"))="REJECT"</formula>
    </cfRule>
    <cfRule type="beginsWith" dxfId="102" priority="98" operator="beginsWith" text="CHECK">
      <formula>LEFT(H63,LEN("CHECK"))="CHECK"</formula>
    </cfRule>
    <cfRule type="beginsWith" dxfId="101" priority="99" operator="beginsWith" text="EQ">
      <formula>LEFT(H63,LEN("EQ"))="EQ"</formula>
    </cfRule>
    <cfRule type="beginsWith" dxfId="100" priority="100" operator="beginsWith" text="BLANK">
      <formula>LEFT(H63,LEN("BLANK"))="BLANK"</formula>
    </cfRule>
  </conditionalFormatting>
  <conditionalFormatting sqref="H64">
    <cfRule type="beginsWith" dxfId="99" priority="93" operator="beginsWith" text="REJECT">
      <formula>LEFT(H64,LEN("REJECT"))="REJECT"</formula>
    </cfRule>
    <cfRule type="beginsWith" dxfId="98" priority="94" operator="beginsWith" text="CHECK">
      <formula>LEFT(H64,LEN("CHECK"))="CHECK"</formula>
    </cfRule>
    <cfRule type="beginsWith" dxfId="97" priority="95" operator="beginsWith" text="EQ">
      <formula>LEFT(H64,LEN("EQ"))="EQ"</formula>
    </cfRule>
    <cfRule type="beginsWith" dxfId="96" priority="96" operator="beginsWith" text="BLANK">
      <formula>LEFT(H64,LEN("BLANK"))="BLANK"</formula>
    </cfRule>
  </conditionalFormatting>
  <conditionalFormatting sqref="B67 I67">
    <cfRule type="beginsWith" dxfId="95" priority="89" operator="beginsWith" text="REJECT">
      <formula>LEFT(B67,LEN("REJECT"))="REJECT"</formula>
    </cfRule>
    <cfRule type="beginsWith" dxfId="94" priority="90" operator="beginsWith" text="CHECK">
      <formula>LEFT(B67,LEN("CHECK"))="CHECK"</formula>
    </cfRule>
    <cfRule type="beginsWith" dxfId="93" priority="91" operator="beginsWith" text="EQ">
      <formula>LEFT(B67,LEN("EQ"))="EQ"</formula>
    </cfRule>
    <cfRule type="beginsWith" dxfId="92" priority="92" operator="beginsWith" text="BLANK">
      <formula>LEFT(B67,LEN("BLANK"))="BLANK"</formula>
    </cfRule>
  </conditionalFormatting>
  <conditionalFormatting sqref="R60">
    <cfRule type="beginsWith" dxfId="91" priority="85" operator="beginsWith" text="REJECT">
      <formula>LEFT(R60,LEN("REJECT"))="REJECT"</formula>
    </cfRule>
    <cfRule type="beginsWith" dxfId="90" priority="86" operator="beginsWith" text="CHECK">
      <formula>LEFT(R60,LEN("CHECK"))="CHECK"</formula>
    </cfRule>
    <cfRule type="beginsWith" dxfId="89" priority="87" operator="beginsWith" text="EQ">
      <formula>LEFT(R60,LEN("EQ"))="EQ"</formula>
    </cfRule>
    <cfRule type="beginsWith" dxfId="88" priority="88" operator="beginsWith" text="BLANK">
      <formula>LEFT(R60,LEN("BLANK"))="BLANK"</formula>
    </cfRule>
  </conditionalFormatting>
  <conditionalFormatting sqref="R61">
    <cfRule type="beginsWith" dxfId="87" priority="81" operator="beginsWith" text="REJECT">
      <formula>LEFT(R61,LEN("REJECT"))="REJECT"</formula>
    </cfRule>
    <cfRule type="beginsWith" dxfId="86" priority="82" operator="beginsWith" text="CHECK">
      <formula>LEFT(R61,LEN("CHECK"))="CHECK"</formula>
    </cfRule>
    <cfRule type="beginsWith" dxfId="85" priority="83" operator="beginsWith" text="EQ">
      <formula>LEFT(R61,LEN("EQ"))="EQ"</formula>
    </cfRule>
    <cfRule type="beginsWith" dxfId="84" priority="84" operator="beginsWith" text="BLANK">
      <formula>LEFT(R61,LEN("BLANK"))="BLANK"</formula>
    </cfRule>
  </conditionalFormatting>
  <conditionalFormatting sqref="R62">
    <cfRule type="beginsWith" dxfId="83" priority="77" operator="beginsWith" text="REJECT">
      <formula>LEFT(R62,LEN("REJECT"))="REJECT"</formula>
    </cfRule>
    <cfRule type="beginsWith" dxfId="82" priority="78" operator="beginsWith" text="CHECK">
      <formula>LEFT(R62,LEN("CHECK"))="CHECK"</formula>
    </cfRule>
    <cfRule type="beginsWith" dxfId="81" priority="79" operator="beginsWith" text="EQ">
      <formula>LEFT(R62,LEN("EQ"))="EQ"</formula>
    </cfRule>
    <cfRule type="beginsWith" dxfId="80" priority="80" operator="beginsWith" text="BLANK">
      <formula>LEFT(R62,LEN("BLANK"))="BLANK"</formula>
    </cfRule>
  </conditionalFormatting>
  <conditionalFormatting sqref="AI39:AQ40">
    <cfRule type="beginsWith" dxfId="79" priority="73" operator="beginsWith" text="REJECT">
      <formula>LEFT(AI39,LEN("REJECT"))="REJECT"</formula>
    </cfRule>
    <cfRule type="beginsWith" dxfId="78" priority="74" operator="beginsWith" text="CHECK">
      <formula>LEFT(AI39,LEN("CHECK"))="CHECK"</formula>
    </cfRule>
    <cfRule type="beginsWith" dxfId="77" priority="75" operator="beginsWith" text="EQ">
      <formula>LEFT(AI39,LEN("EQ"))="EQ"</formula>
    </cfRule>
    <cfRule type="beginsWith" dxfId="76" priority="76" operator="beginsWith" text="BLANK">
      <formula>LEFT(AI39,LEN("BLANK"))="BLANK"</formula>
    </cfRule>
  </conditionalFormatting>
  <conditionalFormatting sqref="I65">
    <cfRule type="beginsWith" dxfId="75" priority="69" operator="beginsWith" text="REJECT">
      <formula>LEFT(I65,LEN("REJECT"))="REJECT"</formula>
    </cfRule>
    <cfRule type="beginsWith" dxfId="74" priority="70" operator="beginsWith" text="CHECK">
      <formula>LEFT(I65,LEN("CHECK"))="CHECK"</formula>
    </cfRule>
    <cfRule type="beginsWith" dxfId="73" priority="71" operator="beginsWith" text="EQ">
      <formula>LEFT(I65,LEN("EQ"))="EQ"</formula>
    </cfRule>
    <cfRule type="beginsWith" dxfId="72" priority="72" operator="beginsWith" text="BLANK">
      <formula>LEFT(I65,LEN("BLANK"))="BLANK"</formula>
    </cfRule>
  </conditionalFormatting>
  <conditionalFormatting sqref="B65">
    <cfRule type="beginsWith" dxfId="71" priority="65" operator="beginsWith" text="REJECT">
      <formula>LEFT(B65,LEN("REJECT"))="REJECT"</formula>
    </cfRule>
    <cfRule type="beginsWith" dxfId="70" priority="66" operator="beginsWith" text="CHECK">
      <formula>LEFT(B65,LEN("CHECK"))="CHECK"</formula>
    </cfRule>
    <cfRule type="beginsWith" dxfId="69" priority="67" operator="beginsWith" text="EQ">
      <formula>LEFT(B65,LEN("EQ"))="EQ"</formula>
    </cfRule>
    <cfRule type="beginsWith" dxfId="68" priority="68" operator="beginsWith" text="BLANK">
      <formula>LEFT(B65,LEN("BLANK"))="BLANK"</formula>
    </cfRule>
  </conditionalFormatting>
  <conditionalFormatting sqref="W64:AC64 U64">
    <cfRule type="beginsWith" dxfId="67" priority="61" operator="beginsWith" text="CHECK">
      <formula>LEFT(U64,LEN("CHECK"))="CHECK"</formula>
    </cfRule>
    <cfRule type="beginsWith" dxfId="66" priority="62" operator="beginsWith" text="REJECT">
      <formula>LEFT(U64,LEN("REJECT"))="REJECT"</formula>
    </cfRule>
    <cfRule type="beginsWith" dxfId="65" priority="63" operator="beginsWith" text="EQ">
      <formula>LEFT(U64,LEN("EQ"))="EQ"</formula>
    </cfRule>
    <cfRule type="beginsWith" dxfId="64" priority="64" operator="beginsWith" text="BLANK">
      <formula>LEFT(U64,LEN("BLANK"))="BLANK"</formula>
    </cfRule>
  </conditionalFormatting>
  <conditionalFormatting sqref="AE1:AG1048576">
    <cfRule type="beginsWith" dxfId="63" priority="57" operator="beginsWith" text="CHECK">
      <formula>LEFT(AE1,LEN("CHECK"))="CHECK"</formula>
    </cfRule>
    <cfRule type="beginsWith" dxfId="62" priority="58" operator="beginsWith" text="REJECT">
      <formula>LEFT(AE1,LEN("REJECT"))="REJECT"</formula>
    </cfRule>
    <cfRule type="beginsWith" dxfId="61" priority="59" operator="beginsWith" text="EQ">
      <formula>LEFT(AE1,LEN("EQ"))="EQ"</formula>
    </cfRule>
    <cfRule type="beginsWith" dxfId="60" priority="60" operator="beginsWith" text="BLANK">
      <formula>LEFT(AE1,LEN("BLANK"))="BLANK"</formula>
    </cfRule>
  </conditionalFormatting>
  <conditionalFormatting sqref="AS62:AT62">
    <cfRule type="beginsWith" dxfId="59" priority="53" operator="beginsWith" text="REJECT">
      <formula>LEFT(AS62,LEN("REJECT"))="REJECT"</formula>
    </cfRule>
    <cfRule type="beginsWith" dxfId="58" priority="54" operator="beginsWith" text="CHECK">
      <formula>LEFT(AS62,LEN("CHECK"))="CHECK"</formula>
    </cfRule>
    <cfRule type="beginsWith" dxfId="57" priority="55" operator="beginsWith" text="EQ">
      <formula>LEFT(AS62,LEN("EQ"))="EQ"</formula>
    </cfRule>
    <cfRule type="beginsWith" dxfId="56" priority="56" operator="beginsWith" text="BLANK">
      <formula>LEFT(AS62,LEN("BLANK"))="BLANK"</formula>
    </cfRule>
  </conditionalFormatting>
  <conditionalFormatting sqref="AW62">
    <cfRule type="beginsWith" dxfId="55" priority="49" operator="beginsWith" text="REJECT">
      <formula>LEFT(AW62,LEN("REJECT"))="REJECT"</formula>
    </cfRule>
    <cfRule type="beginsWith" dxfId="54" priority="50" operator="beginsWith" text="CHECK">
      <formula>LEFT(AW62,LEN("CHECK"))="CHECK"</formula>
    </cfRule>
    <cfRule type="beginsWith" dxfId="53" priority="51" operator="beginsWith" text="EQ">
      <formula>LEFT(AW62,LEN("EQ"))="EQ"</formula>
    </cfRule>
    <cfRule type="beginsWith" dxfId="52" priority="52" operator="beginsWith" text="BLANK">
      <formula>LEFT(AW62,LEN("BLANK"))="BLANK"</formula>
    </cfRule>
  </conditionalFormatting>
  <conditionalFormatting sqref="AZ63">
    <cfRule type="beginsWith" dxfId="51" priority="41" operator="beginsWith" text="REJECT">
      <formula>LEFT(AZ63,LEN("REJECT"))="REJECT"</formula>
    </cfRule>
    <cfRule type="beginsWith" dxfId="50" priority="42" operator="beginsWith" text="CHECK">
      <formula>LEFT(AZ63,LEN("CHECK"))="CHECK"</formula>
    </cfRule>
    <cfRule type="beginsWith" dxfId="49" priority="43" operator="beginsWith" text="EQ">
      <formula>LEFT(AZ63,LEN("EQ"))="EQ"</formula>
    </cfRule>
    <cfRule type="beginsWith" dxfId="48" priority="44" operator="beginsWith" text="BLANK">
      <formula>LEFT(AZ63,LEN("BLANK"))="BLANK"</formula>
    </cfRule>
  </conditionalFormatting>
  <conditionalFormatting sqref="AA66">
    <cfRule type="beginsWith" dxfId="47" priority="37" operator="beginsWith" text="REJECT">
      <formula>LEFT(AA66,LEN("REJECT"))="REJECT"</formula>
    </cfRule>
    <cfRule type="beginsWith" dxfId="46" priority="38" operator="beginsWith" text="CHECK">
      <formula>LEFT(AA66,LEN("CHECK"))="CHECK"</formula>
    </cfRule>
    <cfRule type="beginsWith" dxfId="45" priority="39" operator="beginsWith" text="EQ">
      <formula>LEFT(AA66,LEN("EQ"))="EQ"</formula>
    </cfRule>
    <cfRule type="beginsWith" dxfId="44" priority="40" operator="beginsWith" text="BLANK">
      <formula>LEFT(AA66,LEN("BLANK"))="BLANK"</formula>
    </cfRule>
  </conditionalFormatting>
  <conditionalFormatting sqref="AB66">
    <cfRule type="beginsWith" dxfId="43" priority="33" operator="beginsWith" text="REJECT">
      <formula>LEFT(AB66,LEN("REJECT"))="REJECT"</formula>
    </cfRule>
    <cfRule type="beginsWith" dxfId="42" priority="34" operator="beginsWith" text="CHECK">
      <formula>LEFT(AB66,LEN("CHECK"))="CHECK"</formula>
    </cfRule>
    <cfRule type="beginsWith" dxfId="41" priority="35" operator="beginsWith" text="EQ">
      <formula>LEFT(AB66,LEN("EQ"))="EQ"</formula>
    </cfRule>
    <cfRule type="beginsWith" dxfId="40" priority="36" operator="beginsWith" text="BLANK">
      <formula>LEFT(AB66,LEN("BLANK"))="BLANK"</formula>
    </cfRule>
  </conditionalFormatting>
  <conditionalFormatting sqref="AB68">
    <cfRule type="beginsWith" dxfId="39" priority="29" operator="beginsWith" text="REJECT">
      <formula>LEFT(AB68,LEN("REJECT"))="REJECT"</formula>
    </cfRule>
    <cfRule type="beginsWith" dxfId="38" priority="30" operator="beginsWith" text="CHECK">
      <formula>LEFT(AB68,LEN("CHECK"))="CHECK"</formula>
    </cfRule>
    <cfRule type="beginsWith" dxfId="37" priority="31" operator="beginsWith" text="EQ">
      <formula>LEFT(AB68,LEN("EQ"))="EQ"</formula>
    </cfRule>
    <cfRule type="beginsWith" dxfId="36" priority="32" operator="beginsWith" text="BLANK">
      <formula>LEFT(AB68,LEN("BLANK"))="BLANK"</formula>
    </cfRule>
  </conditionalFormatting>
  <conditionalFormatting sqref="AZ65">
    <cfRule type="beginsWith" dxfId="35" priority="25" operator="beginsWith" text="REJECT">
      <formula>LEFT(AZ65,LEN("REJECT"))="REJECT"</formula>
    </cfRule>
    <cfRule type="beginsWith" dxfId="34" priority="26" operator="beginsWith" text="CHECK">
      <formula>LEFT(AZ65,LEN("CHECK"))="CHECK"</formula>
    </cfRule>
    <cfRule type="beginsWith" dxfId="33" priority="27" operator="beginsWith" text="EQ">
      <formula>LEFT(AZ65,LEN("EQ"))="EQ"</formula>
    </cfRule>
    <cfRule type="beginsWith" dxfId="32" priority="28" operator="beginsWith" text="BLANK">
      <formula>LEFT(AZ65,LEN("BLANK"))="BLANK"</formula>
    </cfRule>
  </conditionalFormatting>
  <conditionalFormatting sqref="AS64:AY64 BA64">
    <cfRule type="beginsWith" dxfId="31" priority="21" operator="beginsWith" text="REJECT">
      <formula>LEFT(AS64,LEN("REJECT"))="REJECT"</formula>
    </cfRule>
    <cfRule type="beginsWith" dxfId="30" priority="22" operator="beginsWith" text="CHECK">
      <formula>LEFT(AS64,LEN("CHECK"))="CHECK"</formula>
    </cfRule>
    <cfRule type="beginsWith" dxfId="29" priority="23" operator="beginsWith" text="EQ">
      <formula>LEFT(AS64,LEN("EQ"))="EQ"</formula>
    </cfRule>
    <cfRule type="beginsWith" dxfId="28" priority="24" operator="beginsWith" text="BLANK">
      <formula>LEFT(AS64,LEN("BLANK"))="BLANK"</formula>
    </cfRule>
  </conditionalFormatting>
  <conditionalFormatting sqref="AZ64">
    <cfRule type="beginsWith" dxfId="27" priority="17" operator="beginsWith" text="REJECT">
      <formula>LEFT(AZ64,LEN("REJECT"))="REJECT"</formula>
    </cfRule>
    <cfRule type="beginsWith" dxfId="26" priority="18" operator="beginsWith" text="CHECK">
      <formula>LEFT(AZ64,LEN("CHECK"))="CHECK"</formula>
    </cfRule>
    <cfRule type="beginsWith" dxfId="25" priority="19" operator="beginsWith" text="EQ">
      <formula>LEFT(AZ64,LEN("EQ"))="EQ"</formula>
    </cfRule>
    <cfRule type="beginsWith" dxfId="24" priority="20" operator="beginsWith" text="BLANK">
      <formula>LEFT(AZ64,LEN("BLANK"))="BLANK"</formula>
    </cfRule>
  </conditionalFormatting>
  <conditionalFormatting sqref="BC27:BL55">
    <cfRule type="beginsWith" dxfId="23" priority="9" operator="beginsWith" text="REJECT">
      <formula>LEFT(BC27,LEN("REJECT"))="REJECT"</formula>
    </cfRule>
    <cfRule type="beginsWith" dxfId="22" priority="10" operator="beginsWith" text="CHECK">
      <formula>LEFT(BC27,LEN("CHECK"))="CHECK"</formula>
    </cfRule>
    <cfRule type="beginsWith" dxfId="21" priority="11" operator="beginsWith" text="EQ">
      <formula>LEFT(BC27,LEN("EQ"))="EQ"</formula>
    </cfRule>
    <cfRule type="beginsWith" dxfId="20" priority="12" operator="beginsWith" text="BLANK">
      <formula>LEFT(BC27,LEN("BLANK"))="BLANK"</formula>
    </cfRule>
  </conditionalFormatting>
  <conditionalFormatting sqref="BM27:BV55">
    <cfRule type="beginsWith" dxfId="19" priority="5" operator="beginsWith" text="REJECT">
      <formula>LEFT(BM27,LEN("REJECT"))="REJECT"</formula>
    </cfRule>
    <cfRule type="beginsWith" dxfId="18" priority="6" operator="beginsWith" text="CHECK">
      <formula>LEFT(BM27,LEN("CHECK"))="CHECK"</formula>
    </cfRule>
    <cfRule type="beginsWith" dxfId="17" priority="7" operator="beginsWith" text="EQ">
      <formula>LEFT(BM27,LEN("EQ"))="EQ"</formula>
    </cfRule>
    <cfRule type="beginsWith" dxfId="16" priority="8" operator="beginsWith" text="BLANK">
      <formula>LEFT(BM27,LEN("BLANK"))="BLANK"</formula>
    </cfRule>
  </conditionalFormatting>
  <conditionalFormatting sqref="BW8:BY1048576 BW1">
    <cfRule type="beginsWith" dxfId="15" priority="1" operator="beginsWith" text="CHECK">
      <formula>LEFT(BW1,LEN("CHECK"))="CHECK"</formula>
    </cfRule>
    <cfRule type="beginsWith" dxfId="14" priority="2" operator="beginsWith" text="REJECT">
      <formula>LEFT(BW1,LEN("REJECT"))="REJECT"</formula>
    </cfRule>
    <cfRule type="beginsWith" dxfId="13" priority="3" operator="beginsWith" text="EQ">
      <formula>LEFT(BW1,LEN("EQ"))="EQ"</formula>
    </cfRule>
    <cfRule type="beginsWith" dxfId="12" priority="4" operator="beginsWith" text="BLANK">
      <formula>LEFT(BW1,LEN("BLANK"))="BLANK"</formula>
    </cfRule>
  </conditionalFormatting>
  <dataValidations count="8">
    <dataValidation type="list" allowBlank="1" showInputMessage="1" showErrorMessage="1" sqref="C25:J26" xr:uid="{187A201D-DD73-4DB7-90DC-651E9627400E}">
      <formula1>"mm, Inch"</formula1>
    </dataValidation>
    <dataValidation type="list" allowBlank="1" showInputMessage="1" showErrorMessage="1" sqref="M3:AB3" xr:uid="{EE3AADC3-683B-4490-98CB-05A3E261D1E2}">
      <formula1>"Cells with drop down lists are highlighted with a thick border. An initial setting is shown., Drop down options can be identified by the heavy border. Delete will clear the entry."</formula1>
    </dataValidation>
    <dataValidation type="list" showInputMessage="1" showErrorMessage="1" sqref="D9:J9" xr:uid="{FBD317E0-6D03-424F-A2EB-E098FBFF2E72}">
      <formula1>"Internal Combustion, Electric Vehicle"</formula1>
    </dataValidation>
    <dataValidation type="list" allowBlank="1" showInputMessage="1" showErrorMessage="1" sqref="BS91:BT91" xr:uid="{E62AA02E-0C3C-4993-89DD-F873885D3A20}">
      <formula1>"Select drop down:, No rear wing., Wing not mounted to MHB., Wing mounted to MHB nodes."</formula1>
    </dataValidation>
    <dataValidation type="list" allowBlank="1" showInputMessage="1" showErrorMessage="1" sqref="E60" xr:uid="{09402BB2-19A0-4887-94B8-6A7427F1207D}">
      <formula1>"Standard, Custom"</formula1>
    </dataValidation>
    <dataValidation type="list" allowBlank="1" showInputMessage="1" showErrorMessage="1" sqref="E68" xr:uid="{36D6865D-14C3-4725-AB62-1E7BC7174A83}">
      <formula1>"Bolted, Welded, Laminated"</formula1>
    </dataValidation>
    <dataValidation type="list" allowBlank="1" showInputMessage="1" showErrorMessage="1" sqref="G67:H67" xr:uid="{8913DA17-BE40-49FD-9BCF-B61255E3B84E}">
      <formula1>"No, Yes"</formula1>
    </dataValidation>
    <dataValidation type="list" allowBlank="1" showInputMessage="1" showErrorMessage="1" sqref="AW62:AZ62" xr:uid="{972AE375-0A98-4BFA-9013-555BC9B600A3}">
      <formula1>"No Front Wing, Front Wing Physically Tested, Front Wing Calculation Required"</formula1>
    </dataValidation>
  </dataValidations>
  <pageMargins left="0.7" right="0.7" top="0.75" bottom="0.75" header="0.3" footer="0.3"/>
  <pageSetup paperSize="24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EB58-712E-45B7-83D5-2101AF5693E8}">
  <dimension ref="A1:W264"/>
  <sheetViews>
    <sheetView workbookViewId="0">
      <selection activeCell="W14" sqref="W14"/>
    </sheetView>
  </sheetViews>
  <sheetFormatPr defaultRowHeight="15" x14ac:dyDescent="0.25"/>
  <cols>
    <col min="1" max="16384" width="9.140625" style="5"/>
  </cols>
  <sheetData>
    <row r="1" spans="1:23" ht="15" customHeight="1" x14ac:dyDescent="0.25">
      <c r="A1" s="6"/>
      <c r="B1" s="6"/>
      <c r="C1" s="6"/>
      <c r="D1" s="247" t="s">
        <v>38</v>
      </c>
      <c r="E1" s="247"/>
      <c r="F1" s="247"/>
      <c r="G1" s="247"/>
      <c r="H1" s="247"/>
      <c r="I1" s="247"/>
      <c r="J1" s="247"/>
      <c r="K1" s="247"/>
      <c r="L1" s="247"/>
      <c r="M1" s="247"/>
      <c r="N1" s="247" t="s">
        <v>38</v>
      </c>
      <c r="O1" s="247"/>
      <c r="P1" s="247"/>
      <c r="Q1" s="247"/>
      <c r="R1" s="247"/>
      <c r="S1" s="247"/>
      <c r="T1" s="247"/>
      <c r="U1" s="247"/>
      <c r="V1" s="247"/>
      <c r="W1" s="247"/>
    </row>
    <row r="2" spans="1:23" ht="15" customHeight="1" x14ac:dyDescent="0.25">
      <c r="A2" s="252" t="s">
        <v>49</v>
      </c>
      <c r="B2" s="252"/>
      <c r="C2" s="252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</row>
    <row r="3" spans="1:23" ht="15" customHeight="1" x14ac:dyDescent="0.25">
      <c r="A3" s="253"/>
      <c r="B3" s="253"/>
      <c r="C3" s="253"/>
      <c r="D3" s="247" t="s">
        <v>38</v>
      </c>
      <c r="E3" s="247"/>
      <c r="F3" s="247"/>
      <c r="G3" s="247"/>
      <c r="H3" s="247"/>
      <c r="I3" s="247"/>
      <c r="J3" s="247"/>
      <c r="K3" s="247"/>
      <c r="L3" s="247"/>
      <c r="M3" s="247"/>
      <c r="N3" s="247" t="s">
        <v>38</v>
      </c>
      <c r="O3" s="247"/>
      <c r="P3" s="247"/>
      <c r="Q3" s="247"/>
      <c r="R3" s="247"/>
      <c r="S3" s="247"/>
      <c r="T3" s="247"/>
      <c r="U3" s="247"/>
      <c r="V3" s="247"/>
      <c r="W3" s="247"/>
    </row>
    <row r="4" spans="1:23" ht="15" customHeight="1" x14ac:dyDescent="0.25">
      <c r="A4" s="257"/>
      <c r="B4" s="257"/>
      <c r="C4" s="25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</row>
    <row r="5" spans="1:23" x14ac:dyDescent="0.25">
      <c r="A5" s="260" t="str">
        <f>IF(A7="SELECT DROP DOWN","BLANK","EQ")</f>
        <v>BLANK</v>
      </c>
      <c r="B5" s="260"/>
      <c r="C5" s="260"/>
    </row>
    <row r="6" spans="1:23" ht="15" customHeight="1" thickBot="1" x14ac:dyDescent="0.3">
      <c r="A6" s="255" t="s">
        <v>50</v>
      </c>
      <c r="B6" s="256"/>
      <c r="C6" s="256"/>
    </row>
    <row r="7" spans="1:23" ht="15.75" customHeight="1" thickBot="1" x14ac:dyDescent="0.3">
      <c r="A7" s="261" t="s">
        <v>39</v>
      </c>
      <c r="B7" s="262"/>
      <c r="C7" s="263"/>
      <c r="G7" s="248" t="s">
        <v>35</v>
      </c>
      <c r="H7" s="248"/>
      <c r="I7" s="248"/>
      <c r="Q7" s="248" t="s">
        <v>35</v>
      </c>
      <c r="R7" s="248"/>
      <c r="S7" s="248"/>
    </row>
    <row r="8" spans="1:23" ht="15" customHeight="1" x14ac:dyDescent="0.25">
      <c r="A8" s="254" t="str">
        <f>IF(A7="YES","PROVIDE MECHANICAL PROPERTIES","")</f>
        <v/>
      </c>
      <c r="B8" s="254"/>
      <c r="C8" s="254"/>
      <c r="G8" s="248"/>
      <c r="H8" s="248"/>
      <c r="I8" s="248"/>
      <c r="Q8" s="248"/>
      <c r="R8" s="248"/>
      <c r="S8" s="248"/>
    </row>
    <row r="9" spans="1:23" ht="15" customHeight="1" x14ac:dyDescent="0.25">
      <c r="A9" s="253"/>
      <c r="B9" s="253"/>
      <c r="C9" s="253"/>
      <c r="G9" s="245" t="s">
        <v>36</v>
      </c>
      <c r="H9" s="245"/>
      <c r="I9" s="245"/>
      <c r="Q9" s="245" t="s">
        <v>36</v>
      </c>
      <c r="R9" s="245"/>
      <c r="S9" s="245"/>
    </row>
    <row r="10" spans="1:23" ht="15" customHeight="1" x14ac:dyDescent="0.25">
      <c r="A10" s="260" t="str">
        <f>IF(A12="SELECT DROP DOWN","BLANK","EQ")</f>
        <v>BLANK</v>
      </c>
      <c r="B10" s="260"/>
      <c r="C10" s="260"/>
      <c r="G10" s="245"/>
      <c r="H10" s="245"/>
      <c r="I10" s="245"/>
      <c r="Q10" s="245"/>
      <c r="R10" s="245"/>
      <c r="S10" s="245"/>
    </row>
    <row r="11" spans="1:23" ht="15.75" customHeight="1" thickBot="1" x14ac:dyDescent="0.3">
      <c r="A11" s="255" t="s">
        <v>48</v>
      </c>
      <c r="B11" s="255"/>
      <c r="C11" s="255"/>
      <c r="G11" s="245"/>
      <c r="H11" s="245"/>
      <c r="I11" s="245"/>
      <c r="Q11" s="245"/>
      <c r="R11" s="245"/>
      <c r="S11" s="245"/>
    </row>
    <row r="12" spans="1:23" ht="15.75" customHeight="1" thickBot="1" x14ac:dyDescent="0.3">
      <c r="A12" s="261" t="s">
        <v>39</v>
      </c>
      <c r="B12" s="262"/>
      <c r="C12" s="263"/>
      <c r="G12" s="245"/>
      <c r="H12" s="245"/>
      <c r="I12" s="245"/>
      <c r="Q12" s="245"/>
      <c r="R12" s="245"/>
      <c r="S12" s="245"/>
    </row>
    <row r="13" spans="1:23" ht="15" customHeight="1" x14ac:dyDescent="0.25">
      <c r="A13" s="264" t="str">
        <f>IF(A12="YES","PROVIDE DOCUMENTS","")</f>
        <v/>
      </c>
      <c r="B13" s="264"/>
      <c r="C13" s="264"/>
      <c r="G13" s="245" t="s">
        <v>37</v>
      </c>
      <c r="H13" s="245"/>
      <c r="I13" s="245"/>
      <c r="Q13" s="245" t="s">
        <v>37</v>
      </c>
      <c r="R13" s="245"/>
      <c r="S13" s="245"/>
    </row>
    <row r="14" spans="1:23" ht="15" customHeight="1" x14ac:dyDescent="0.25">
      <c r="A14" s="258" t="str">
        <f>IF(COUNTIF(A1:C13,"BLANK"),"BLANK","EQ")</f>
        <v>BLANK</v>
      </c>
      <c r="B14" s="258"/>
      <c r="C14" s="258"/>
      <c r="G14" s="245"/>
      <c r="H14" s="245"/>
      <c r="I14" s="245"/>
      <c r="Q14" s="245"/>
      <c r="R14" s="245"/>
      <c r="S14" s="245"/>
    </row>
    <row r="15" spans="1:23" ht="15" customHeight="1" x14ac:dyDescent="0.25">
      <c r="A15" s="258"/>
      <c r="B15" s="258"/>
      <c r="C15" s="258"/>
      <c r="G15" s="245"/>
      <c r="H15" s="245"/>
      <c r="I15" s="245"/>
      <c r="Q15" s="245"/>
      <c r="R15" s="245"/>
      <c r="S15" s="245"/>
    </row>
    <row r="16" spans="1:23" ht="15" customHeight="1" x14ac:dyDescent="0.25">
      <c r="A16" s="258"/>
      <c r="B16" s="258"/>
      <c r="C16" s="258"/>
      <c r="G16" s="245"/>
      <c r="H16" s="245"/>
      <c r="I16" s="245"/>
      <c r="Q16" s="245"/>
      <c r="R16" s="245"/>
      <c r="S16" s="245"/>
    </row>
    <row r="17" spans="1:19" ht="15" customHeight="1" x14ac:dyDescent="0.25">
      <c r="A17" s="258"/>
      <c r="B17" s="258"/>
      <c r="C17" s="258"/>
      <c r="G17" s="245" t="s">
        <v>128</v>
      </c>
      <c r="H17" s="245"/>
      <c r="I17" s="245"/>
      <c r="Q17" s="245" t="s">
        <v>128</v>
      </c>
      <c r="R17" s="245"/>
      <c r="S17" s="245"/>
    </row>
    <row r="18" spans="1:19" ht="15" customHeight="1" x14ac:dyDescent="0.25">
      <c r="A18" s="258"/>
      <c r="B18" s="258"/>
      <c r="C18" s="258"/>
      <c r="G18" s="245"/>
      <c r="H18" s="245"/>
      <c r="I18" s="245"/>
      <c r="Q18" s="245"/>
      <c r="R18" s="245"/>
      <c r="S18" s="245"/>
    </row>
    <row r="19" spans="1:19" ht="15" customHeight="1" x14ac:dyDescent="0.25">
      <c r="A19" s="258"/>
      <c r="B19" s="258"/>
      <c r="C19" s="258"/>
      <c r="G19" s="245"/>
      <c r="H19" s="245"/>
      <c r="I19" s="245"/>
      <c r="Q19" s="245"/>
      <c r="R19" s="245"/>
      <c r="S19" s="245"/>
    </row>
    <row r="20" spans="1:19" ht="15" customHeight="1" x14ac:dyDescent="0.25">
      <c r="A20" s="258"/>
      <c r="B20" s="258"/>
      <c r="C20" s="258"/>
      <c r="G20" s="245"/>
      <c r="H20" s="245"/>
      <c r="I20" s="245"/>
      <c r="Q20" s="245"/>
      <c r="R20" s="245"/>
      <c r="S20" s="245"/>
    </row>
    <row r="21" spans="1:19" ht="15" customHeight="1" x14ac:dyDescent="0.25">
      <c r="A21" s="259"/>
      <c r="B21" s="259"/>
      <c r="C21" s="259"/>
      <c r="G21" s="245"/>
      <c r="H21" s="245"/>
      <c r="I21" s="245"/>
      <c r="Q21" s="245"/>
      <c r="R21" s="245"/>
      <c r="S21" s="245"/>
    </row>
    <row r="22" spans="1:19" ht="15" customHeight="1" x14ac:dyDescent="0.25">
      <c r="A22" s="259"/>
      <c r="B22" s="259"/>
      <c r="C22" s="259"/>
      <c r="G22" s="245"/>
      <c r="H22" s="245"/>
      <c r="I22" s="245"/>
      <c r="Q22" s="245"/>
      <c r="R22" s="245"/>
      <c r="S22" s="245"/>
    </row>
    <row r="23" spans="1:19" ht="15" customHeight="1" x14ac:dyDescent="0.25">
      <c r="A23" s="6"/>
      <c r="B23" s="6"/>
      <c r="C23" s="6"/>
      <c r="G23" s="245"/>
      <c r="H23" s="245"/>
      <c r="I23" s="245"/>
      <c r="Q23" s="245"/>
      <c r="R23" s="245"/>
      <c r="S23" s="245"/>
    </row>
    <row r="24" spans="1:19" ht="15" customHeight="1" x14ac:dyDescent="0.25">
      <c r="A24" s="249">
        <f>'T.2.23 Impact Attenuator'!$M$1</f>
        <v>2019</v>
      </c>
      <c r="B24" s="249"/>
      <c r="C24" s="249"/>
      <c r="G24" s="245"/>
      <c r="H24" s="245"/>
      <c r="I24" s="245"/>
      <c r="Q24" s="245"/>
      <c r="R24" s="245"/>
      <c r="S24" s="245"/>
    </row>
    <row r="25" spans="1:19" x14ac:dyDescent="0.25">
      <c r="A25" s="250">
        <f>'T.2.23 Impact Attenuator'!$D$1</f>
        <v>0</v>
      </c>
      <c r="B25" s="250"/>
      <c r="C25" s="250"/>
      <c r="G25" s="245"/>
      <c r="H25" s="245"/>
      <c r="I25" s="245"/>
      <c r="Q25" s="245"/>
      <c r="R25" s="245"/>
      <c r="S25" s="245"/>
    </row>
    <row r="26" spans="1:19" x14ac:dyDescent="0.25">
      <c r="A26" s="251">
        <f>'T.2.23 Impact Attenuator'!$D$2</f>
        <v>0</v>
      </c>
      <c r="B26" s="251"/>
      <c r="C26" s="251"/>
      <c r="G26" s="245"/>
      <c r="H26" s="245"/>
      <c r="I26" s="245"/>
      <c r="Q26" s="245"/>
      <c r="R26" s="245"/>
      <c r="S26" s="245"/>
    </row>
    <row r="27" spans="1:19" x14ac:dyDescent="0.25">
      <c r="A27" s="250">
        <f>'T.2.23 Impact Attenuator'!$D$3</f>
        <v>0</v>
      </c>
      <c r="B27" s="250"/>
      <c r="C27" s="250"/>
      <c r="G27" s="245"/>
      <c r="H27" s="245"/>
      <c r="I27" s="245"/>
      <c r="Q27" s="245"/>
      <c r="R27" s="245"/>
      <c r="S27" s="245"/>
    </row>
    <row r="28" spans="1:19" x14ac:dyDescent="0.25">
      <c r="A28" s="250">
        <f>'T.2.23 Impact Attenuator'!$D$4</f>
        <v>0</v>
      </c>
      <c r="B28" s="250"/>
      <c r="C28" s="250"/>
      <c r="G28" s="245"/>
      <c r="H28" s="245"/>
      <c r="I28" s="245"/>
      <c r="Q28" s="245"/>
      <c r="R28" s="245"/>
      <c r="S28" s="245"/>
    </row>
    <row r="29" spans="1:19" x14ac:dyDescent="0.25">
      <c r="A29" s="250">
        <f>'T.2.23 Impact Attenuator'!$D$9</f>
        <v>0</v>
      </c>
      <c r="B29" s="250"/>
      <c r="C29" s="250"/>
    </row>
    <row r="30" spans="1:19" x14ac:dyDescent="0.25">
      <c r="A30" s="7"/>
      <c r="B30" s="7"/>
      <c r="C30" s="7"/>
    </row>
    <row r="31" spans="1:19" x14ac:dyDescent="0.25">
      <c r="A31" s="246" t="s">
        <v>46</v>
      </c>
      <c r="B31" s="246"/>
      <c r="C31" s="246"/>
    </row>
    <row r="32" spans="1:19" x14ac:dyDescent="0.25">
      <c r="A32" s="246"/>
      <c r="B32" s="246"/>
      <c r="C32" s="246"/>
    </row>
    <row r="33" spans="1:3" x14ac:dyDescent="0.25">
      <c r="A33" s="246"/>
      <c r="B33" s="246"/>
      <c r="C33" s="246"/>
    </row>
    <row r="34" spans="1:3" ht="15" customHeight="1" x14ac:dyDescent="0.25">
      <c r="A34" s="246"/>
      <c r="B34" s="246"/>
      <c r="C34" s="246"/>
    </row>
    <row r="35" spans="1:3" ht="15" customHeight="1" x14ac:dyDescent="0.25">
      <c r="A35" s="246"/>
      <c r="B35" s="246"/>
      <c r="C35" s="246"/>
    </row>
    <row r="36" spans="1:3" ht="15" customHeight="1" x14ac:dyDescent="0.25">
      <c r="A36" s="246"/>
      <c r="B36" s="246"/>
      <c r="C36" s="246"/>
    </row>
    <row r="37" spans="1:3" ht="15" customHeight="1" x14ac:dyDescent="0.25">
      <c r="A37" s="246"/>
      <c r="B37" s="246"/>
      <c r="C37" s="246"/>
    </row>
    <row r="38" spans="1:3" ht="15" customHeight="1" x14ac:dyDescent="0.25">
      <c r="A38" s="246"/>
      <c r="B38" s="246"/>
      <c r="C38" s="246"/>
    </row>
    <row r="39" spans="1:3" ht="15" customHeight="1" x14ac:dyDescent="0.25">
      <c r="A39" s="246"/>
      <c r="B39" s="246"/>
      <c r="C39" s="246"/>
    </row>
    <row r="40" spans="1:3" ht="15" customHeight="1" x14ac:dyDescent="0.25">
      <c r="A40" s="246"/>
      <c r="B40" s="246"/>
      <c r="C40" s="246"/>
    </row>
    <row r="41" spans="1:3" ht="15" customHeight="1" x14ac:dyDescent="0.25">
      <c r="A41" s="246"/>
      <c r="B41" s="246"/>
      <c r="C41" s="246"/>
    </row>
    <row r="42" spans="1:3" ht="15" customHeight="1" x14ac:dyDescent="0.25">
      <c r="A42" s="246"/>
      <c r="B42" s="246"/>
      <c r="C42" s="246"/>
    </row>
    <row r="43" spans="1:3" ht="15" customHeight="1" x14ac:dyDescent="0.25">
      <c r="A43" s="246"/>
      <c r="B43" s="246"/>
      <c r="C43" s="246"/>
    </row>
    <row r="44" spans="1:3" ht="15" customHeight="1" x14ac:dyDescent="0.25">
      <c r="A44" s="246"/>
      <c r="B44" s="246"/>
      <c r="C44" s="246"/>
    </row>
    <row r="45" spans="1:3" ht="15" customHeight="1" x14ac:dyDescent="0.25">
      <c r="A45" s="246"/>
      <c r="B45" s="246"/>
      <c r="C45" s="246"/>
    </row>
    <row r="46" spans="1:3" ht="15" customHeight="1" x14ac:dyDescent="0.25">
      <c r="A46" s="246"/>
      <c r="B46" s="246"/>
      <c r="C46" s="246"/>
    </row>
    <row r="47" spans="1:3" ht="15" customHeight="1" x14ac:dyDescent="0.25">
      <c r="A47" s="246"/>
      <c r="B47" s="246"/>
      <c r="C47" s="246"/>
    </row>
    <row r="48" spans="1:3" ht="15" customHeight="1" x14ac:dyDescent="0.25">
      <c r="A48" s="8"/>
      <c r="B48" s="8"/>
      <c r="C48" s="8"/>
    </row>
    <row r="49" spans="1:3" ht="15" customHeight="1" x14ac:dyDescent="0.25">
      <c r="A49" s="8"/>
      <c r="B49" s="8"/>
      <c r="C49" s="8"/>
    </row>
    <row r="50" spans="1:3" ht="15" customHeight="1" x14ac:dyDescent="0.25">
      <c r="A50" s="8"/>
      <c r="B50" s="8"/>
      <c r="C50" s="8"/>
    </row>
    <row r="51" spans="1:3" ht="15" customHeight="1" x14ac:dyDescent="0.25">
      <c r="A51" s="6"/>
      <c r="B51" s="6"/>
      <c r="C51" s="6"/>
    </row>
    <row r="52" spans="1:3" ht="15" customHeight="1" x14ac:dyDescent="0.25">
      <c r="A52" s="6"/>
      <c r="B52" s="6"/>
      <c r="C52" s="6"/>
    </row>
    <row r="53" spans="1:3" ht="15" customHeight="1" x14ac:dyDescent="0.25">
      <c r="A53" s="6"/>
      <c r="B53" s="6"/>
      <c r="C53" s="6"/>
    </row>
    <row r="54" spans="1:3" ht="15" customHeight="1" x14ac:dyDescent="0.25">
      <c r="A54" s="6"/>
      <c r="B54" s="6"/>
      <c r="C54" s="6"/>
    </row>
    <row r="55" spans="1:3" ht="15" customHeight="1" x14ac:dyDescent="0.25">
      <c r="A55" s="6"/>
      <c r="B55" s="6"/>
      <c r="C55" s="6"/>
    </row>
    <row r="56" spans="1:3" ht="15" customHeight="1" x14ac:dyDescent="0.25">
      <c r="A56" s="6"/>
      <c r="B56" s="6"/>
      <c r="C56" s="6"/>
    </row>
    <row r="57" spans="1:3" ht="15" customHeight="1" x14ac:dyDescent="0.25">
      <c r="A57" s="6"/>
      <c r="B57" s="6"/>
      <c r="C57" s="6"/>
    </row>
    <row r="58" spans="1:3" ht="15" customHeight="1" x14ac:dyDescent="0.25">
      <c r="A58" s="6"/>
      <c r="B58" s="6"/>
      <c r="C58" s="6"/>
    </row>
    <row r="59" spans="1:3" ht="15" customHeight="1" x14ac:dyDescent="0.25">
      <c r="A59" s="6"/>
      <c r="B59" s="6"/>
      <c r="C59" s="6"/>
    </row>
    <row r="60" spans="1:3" ht="15" customHeight="1" x14ac:dyDescent="0.25">
      <c r="A60" s="6"/>
      <c r="B60" s="6"/>
      <c r="C60" s="6"/>
    </row>
    <row r="61" spans="1:3" ht="15" customHeight="1" x14ac:dyDescent="0.25">
      <c r="A61" s="6"/>
      <c r="B61" s="6"/>
      <c r="C61" s="6"/>
    </row>
    <row r="62" spans="1:3" ht="15" customHeight="1" x14ac:dyDescent="0.25">
      <c r="A62" s="6"/>
      <c r="B62" s="6"/>
      <c r="C62" s="6"/>
    </row>
    <row r="63" spans="1:3" ht="15" customHeight="1" x14ac:dyDescent="0.25">
      <c r="A63" s="6"/>
      <c r="B63" s="6"/>
      <c r="C63" s="6"/>
    </row>
    <row r="64" spans="1:3" ht="15" customHeight="1" x14ac:dyDescent="0.25">
      <c r="A64" s="6"/>
      <c r="B64" s="6"/>
      <c r="C64" s="6"/>
    </row>
    <row r="65" spans="1:3" ht="15" customHeight="1" x14ac:dyDescent="0.25">
      <c r="A65" s="6"/>
      <c r="B65" s="6"/>
      <c r="C65" s="6"/>
    </row>
    <row r="66" spans="1:3" ht="15" customHeight="1" x14ac:dyDescent="0.25">
      <c r="A66" s="6"/>
      <c r="B66" s="6"/>
      <c r="C66" s="6"/>
    </row>
    <row r="67" spans="1:3" ht="15" customHeight="1" x14ac:dyDescent="0.25">
      <c r="A67" s="6"/>
      <c r="B67" s="6"/>
      <c r="C67" s="6"/>
    </row>
    <row r="68" spans="1:3" ht="15" customHeight="1" x14ac:dyDescent="0.25">
      <c r="A68" s="6"/>
      <c r="B68" s="6"/>
      <c r="C68" s="6"/>
    </row>
    <row r="69" spans="1:3" ht="15" customHeight="1" x14ac:dyDescent="0.25">
      <c r="A69" s="6"/>
      <c r="B69" s="6"/>
      <c r="C69" s="6"/>
    </row>
    <row r="70" spans="1:3" ht="15" customHeight="1" x14ac:dyDescent="0.25">
      <c r="A70" s="6"/>
      <c r="B70" s="6"/>
      <c r="C70" s="6"/>
    </row>
    <row r="71" spans="1:3" ht="15" customHeight="1" x14ac:dyDescent="0.25">
      <c r="A71" s="6"/>
      <c r="B71" s="6"/>
      <c r="C71" s="6"/>
    </row>
    <row r="72" spans="1:3" ht="15" customHeight="1" x14ac:dyDescent="0.25">
      <c r="A72" s="6"/>
      <c r="B72" s="6"/>
      <c r="C72" s="6"/>
    </row>
    <row r="73" spans="1:3" ht="15" customHeight="1" x14ac:dyDescent="0.25">
      <c r="A73" s="6"/>
      <c r="B73" s="6"/>
      <c r="C73" s="6"/>
    </row>
    <row r="74" spans="1:3" ht="15" customHeight="1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</sheetData>
  <sheetProtection algorithmName="SHA-512" hashValue="pH4WO4/2fmS3VdIi2w+ZcuWe2pKEaXYfRi6ghSfzlJUY8aLznztaZEzLinIkVK7CkpRGPi3g0xMV72H57Ig4YA==" saltValue="wbVpB9h00+iZeiWwnI2aeA==" spinCount="100000" sheet="1" scenarios="1"/>
  <protectedRanges>
    <protectedRange sqref="A12 A7" name="Sheet Control"/>
  </protectedRanges>
  <mergeCells count="30">
    <mergeCell ref="A2:C3"/>
    <mergeCell ref="A8:C9"/>
    <mergeCell ref="A29:C29"/>
    <mergeCell ref="A6:C6"/>
    <mergeCell ref="A4:C4"/>
    <mergeCell ref="A27:C27"/>
    <mergeCell ref="A14:C22"/>
    <mergeCell ref="A10:C10"/>
    <mergeCell ref="A5:C5"/>
    <mergeCell ref="A7:C7"/>
    <mergeCell ref="A28:C28"/>
    <mergeCell ref="A11:C11"/>
    <mergeCell ref="A12:C12"/>
    <mergeCell ref="A13:C13"/>
    <mergeCell ref="G17:I28"/>
    <mergeCell ref="Q17:S28"/>
    <mergeCell ref="A31:C47"/>
    <mergeCell ref="N1:W2"/>
    <mergeCell ref="N3:W4"/>
    <mergeCell ref="G7:I8"/>
    <mergeCell ref="G9:I12"/>
    <mergeCell ref="G13:I16"/>
    <mergeCell ref="Q7:S8"/>
    <mergeCell ref="Q9:S12"/>
    <mergeCell ref="Q13:S16"/>
    <mergeCell ref="D1:M2"/>
    <mergeCell ref="D3:M4"/>
    <mergeCell ref="A24:C24"/>
    <mergeCell ref="A25:C25"/>
    <mergeCell ref="A26:C26"/>
  </mergeCells>
  <conditionalFormatting sqref="A2 A6 A7:C7 A5:C5">
    <cfRule type="beginsWith" dxfId="11" priority="19" operator="beginsWith" text="REJECT">
      <formula>LEFT(A2,LEN("REJECT"))="REJECT"</formula>
    </cfRule>
    <cfRule type="beginsWith" dxfId="10" priority="20" operator="beginsWith" text="EQ">
      <formula>LEFT(A2,LEN("EQ"))="EQ"</formula>
    </cfRule>
    <cfRule type="beginsWith" dxfId="9" priority="21" operator="beginsWith" text="BLANK">
      <formula>LEFT(A2,LEN("BLANK"))="BLANK"</formula>
    </cfRule>
  </conditionalFormatting>
  <conditionalFormatting sqref="A14:C22">
    <cfRule type="beginsWith" dxfId="8" priority="10" operator="beginsWith" text="REJECT">
      <formula>LEFT(A14,LEN("REJECT"))="REJECT"</formula>
    </cfRule>
    <cfRule type="beginsWith" dxfId="7" priority="11" operator="beginsWith" text="EQ">
      <formula>LEFT(A14,LEN("EQ"))="EQ"</formula>
    </cfRule>
    <cfRule type="beginsWith" dxfId="6" priority="12" operator="beginsWith" text="BLANK">
      <formula>LEFT(A14,LEN("BLANK"))="BLANK"</formula>
    </cfRule>
  </conditionalFormatting>
  <conditionalFormatting sqref="A24:C29">
    <cfRule type="beginsWith" dxfId="5" priority="7" operator="beginsWith" text="REJECT">
      <formula>LEFT(A24,LEN("REJECT"))="REJECT"</formula>
    </cfRule>
    <cfRule type="beginsWith" dxfId="4" priority="8" operator="beginsWith" text="EQ">
      <formula>LEFT(A24,LEN("EQ"))="EQ"</formula>
    </cfRule>
    <cfRule type="beginsWith" dxfId="3" priority="9" operator="beginsWith" text="BLANK">
      <formula>LEFT(A24,LEN("BLANK"))="BLANK"</formula>
    </cfRule>
  </conditionalFormatting>
  <conditionalFormatting sqref="A11 A12:C12 A10:C10">
    <cfRule type="beginsWith" dxfId="2" priority="1" operator="beginsWith" text="REJECT">
      <formula>LEFT(A10,LEN("REJECT"))="REJECT"</formula>
    </cfRule>
    <cfRule type="beginsWith" dxfId="1" priority="2" operator="beginsWith" text="EQ">
      <formula>LEFT(A10,LEN("EQ"))="EQ"</formula>
    </cfRule>
    <cfRule type="beginsWith" dxfId="0" priority="3" operator="beginsWith" text="BLANK">
      <formula>LEFT(A10,LEN("BLANK"))="BLANK"</formula>
    </cfRule>
  </conditionalFormatting>
  <dataValidations disablePrompts="1" count="1">
    <dataValidation type="list" allowBlank="1" showInputMessage="1" showErrorMessage="1" sqref="A7:C7 A12:C12" xr:uid="{5B8A599A-B194-4FA8-A3C8-BD9E7DC5ECEA}">
      <formula1>"Select Drop Down, 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T.2.23 Impact Attenuator</vt:lpstr>
      <vt:lpstr>Material 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skitter</dc:creator>
  <cp:lastModifiedBy>Ryan Good</cp:lastModifiedBy>
  <cp:lastPrinted>2018-08-29T05:13:09Z</cp:lastPrinted>
  <dcterms:created xsi:type="dcterms:W3CDTF">2018-07-25T19:50:44Z</dcterms:created>
  <dcterms:modified xsi:type="dcterms:W3CDTF">2019-01-10T16:20:02Z</dcterms:modified>
</cp:coreProperties>
</file>