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/>
  </bookViews>
  <sheets>
    <sheet name="Fluid" sheetId="4" r:id="rId1"/>
    <sheet name="Hoses materials" sheetId="1" r:id="rId2"/>
    <sheet name="Miscellaneous" sheetId="7" r:id="rId3"/>
    <sheet name="Raw materials" sheetId="5" r:id="rId4"/>
    <sheet name="Sheet materials" sheetId="3" r:id="rId5"/>
    <sheet name="Tubing" sheetId="6" r:id="rId6"/>
    <sheet name="Temporary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4" l="1"/>
  <c r="D2" i="4"/>
  <c r="D3" i="4"/>
  <c r="D4" i="4"/>
  <c r="E46" i="2" l="1"/>
  <c r="R36" i="2"/>
  <c r="R37" i="2"/>
  <c r="R38" i="2"/>
  <c r="R35" i="2"/>
  <c r="R34" i="2"/>
  <c r="R33" i="2"/>
  <c r="E39" i="2"/>
  <c r="E38" i="2"/>
  <c r="E37" i="2"/>
  <c r="K36" i="2"/>
  <c r="E36" i="2"/>
  <c r="K35" i="2"/>
  <c r="E35" i="2"/>
  <c r="K34" i="2"/>
  <c r="E34" i="2"/>
  <c r="K33" i="2"/>
  <c r="K37" i="2" s="1"/>
  <c r="E33" i="2"/>
  <c r="E27" i="2"/>
  <c r="E26" i="2"/>
  <c r="E25" i="2"/>
  <c r="E24" i="2"/>
  <c r="E23" i="2"/>
  <c r="E22" i="2"/>
  <c r="Q21" i="2"/>
  <c r="E21" i="2"/>
  <c r="Q20" i="2"/>
  <c r="Q19" i="2"/>
  <c r="Q18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W7" i="2" s="1"/>
  <c r="Q4" i="2"/>
  <c r="J4" i="2"/>
  <c r="E4" i="2"/>
  <c r="E16" i="2" l="1"/>
  <c r="Q22" i="2"/>
  <c r="R39" i="2"/>
  <c r="J12" i="2"/>
  <c r="Q11" i="2"/>
  <c r="E28" i="2"/>
  <c r="E40" i="2"/>
  <c r="F2" i="1"/>
  <c r="D2" i="1"/>
</calcChain>
</file>

<file path=xl/sharedStrings.xml><?xml version="1.0" encoding="utf-8"?>
<sst xmlns="http://schemas.openxmlformats.org/spreadsheetml/2006/main" count="92" uniqueCount="43">
  <si>
    <t>Hose, Stainless Steel Braided Outer, L.P</t>
  </si>
  <si>
    <t>Type</t>
  </si>
  <si>
    <t>Price</t>
  </si>
  <si>
    <t>Reference</t>
  </si>
  <si>
    <t>Size</t>
  </si>
  <si>
    <t>Dash 6</t>
  </si>
  <si>
    <t>Price (for 1 m)</t>
  </si>
  <si>
    <t>Price (HT)</t>
  </si>
  <si>
    <t>Quantity (m)</t>
  </si>
  <si>
    <t>http://www.blockenstock.fr/epaisseur-32mm-et-plus-c102x2963106</t>
  </si>
  <si>
    <t>https://lemetal.fr/148-tole-plane-aluminium</t>
  </si>
  <si>
    <t>Alu 7075 T6</t>
  </si>
  <si>
    <t>Alu 7075</t>
  </si>
  <si>
    <t>2017A</t>
  </si>
  <si>
    <t>Epaisseur (mm)</t>
  </si>
  <si>
    <t>largeur (mm)</t>
  </si>
  <si>
    <t>longueur (mm)</t>
  </si>
  <si>
    <t xml:space="preserve">Prix </t>
  </si>
  <si>
    <t>Prix volumique (€/mm^3)</t>
  </si>
  <si>
    <t>Diamètre (mm)</t>
  </si>
  <si>
    <t xml:space="preserve">Longueur </t>
  </si>
  <si>
    <t xml:space="preserve"> </t>
  </si>
  <si>
    <t>Hauteur (mm)</t>
  </si>
  <si>
    <t>Moyenne</t>
  </si>
  <si>
    <t>Rond plein</t>
  </si>
  <si>
    <t>diamètre (mm)</t>
  </si>
  <si>
    <t>Prix</t>
  </si>
  <si>
    <t>Alu 7075 T651</t>
  </si>
  <si>
    <t>https://www.metalaladecoupe.com/francais/barres_rondes_5_50.asp?tbout=acier</t>
  </si>
  <si>
    <t>https://rhmetal.fr/87-rond-acier-noir-s235</t>
  </si>
  <si>
    <t>Acier S325JR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</si>
  <si>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</si>
  <si>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</si>
  <si>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</si>
  <si>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</si>
  <si>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</si>
  <si>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Fluid, demineralized water</t>
  </si>
  <si>
    <t>Fluid, limited slip differential oil 75W140</t>
  </si>
  <si>
    <t>Fluid</t>
  </si>
  <si>
    <t>Price (for 1L)</t>
  </si>
  <si>
    <t>Quantity (L)</t>
  </si>
  <si>
    <t>Fluid, engine oil 10W40</t>
  </si>
  <si>
    <t>Fluide, gasoline 98RON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</si>
</sst>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2" fillId="0" borderId="0" xfId="2"/>
    <xf numFmtId="0" fontId="0" fillId="0" borderId="0" xfId="0" applyAlignment="1">
      <alignment horizontal="left"/>
    </xf>
    <xf numFmtId="11" fontId="0" fillId="0" borderId="0" xfId="0" applyNumberFormat="1"/>
    <xf numFmtId="11" fontId="0" fillId="0" borderId="0" xfId="1" applyNumberFormat="1" applyFo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rhmetal.fr/87-rond-acier-noir-s235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5" sqref="A5"/>
    </sheetView>
  </sheetViews>
  <sheetFormatPr baseColWidth="10" defaultRowHeight="14.4" x14ac:dyDescent="0.3"/>
  <cols>
    <col min="1" max="1" width="35.109375" customWidth="1"/>
  </cols>
  <sheetData>
    <row r="1" spans="1:4" x14ac:dyDescent="0.3">
      <c r="A1" t="s">
        <v>38</v>
      </c>
      <c r="B1" t="s">
        <v>39</v>
      </c>
      <c r="C1" t="s">
        <v>40</v>
      </c>
      <c r="D1" t="s">
        <v>2</v>
      </c>
    </row>
    <row r="2" spans="1:4" x14ac:dyDescent="0.3">
      <c r="A2" t="s">
        <v>36</v>
      </c>
      <c r="B2" s="1">
        <v>0.33</v>
      </c>
      <c r="D2" s="1">
        <f t="shared" ref="D2:D5" si="0">C2*B2</f>
        <v>0</v>
      </c>
    </row>
    <row r="3" spans="1:4" x14ac:dyDescent="0.3">
      <c r="A3" t="s">
        <v>37</v>
      </c>
      <c r="B3" s="1">
        <v>24.65</v>
      </c>
      <c r="D3" s="1">
        <f t="shared" si="0"/>
        <v>0</v>
      </c>
    </row>
    <row r="4" spans="1:4" x14ac:dyDescent="0.3">
      <c r="A4" t="s">
        <v>41</v>
      </c>
      <c r="B4" s="1">
        <v>16.559999999999999</v>
      </c>
      <c r="D4" s="1">
        <f t="shared" si="0"/>
        <v>0</v>
      </c>
    </row>
    <row r="5" spans="1:4" x14ac:dyDescent="0.3">
      <c r="A5" t="s">
        <v>42</v>
      </c>
      <c r="B5" s="1">
        <v>1.65</v>
      </c>
      <c r="D5" s="1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F10" sqref="F10"/>
    </sheetView>
  </sheetViews>
  <sheetFormatPr baseColWidth="10" defaultRowHeight="14.4" x14ac:dyDescent="0.3"/>
  <cols>
    <col min="1" max="1" width="32.77734375" customWidth="1"/>
    <col min="4" max="4" width="13.21875" customWidth="1"/>
  </cols>
  <sheetData>
    <row r="1" spans="1:7" x14ac:dyDescent="0.3">
      <c r="A1" t="s">
        <v>1</v>
      </c>
      <c r="B1" t="s">
        <v>4</v>
      </c>
      <c r="C1" t="s">
        <v>7</v>
      </c>
      <c r="D1" t="s">
        <v>6</v>
      </c>
      <c r="E1" t="s">
        <v>8</v>
      </c>
      <c r="F1" t="s">
        <v>2</v>
      </c>
      <c r="G1" t="s">
        <v>3</v>
      </c>
    </row>
    <row r="2" spans="1:7" x14ac:dyDescent="0.3">
      <c r="A2" t="s">
        <v>0</v>
      </c>
      <c r="B2" t="s">
        <v>5</v>
      </c>
      <c r="C2">
        <v>30.3</v>
      </c>
      <c r="D2" s="1">
        <f>C2*1.2</f>
        <v>36.36</v>
      </c>
      <c r="F2" s="1">
        <f>D2*E2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workbookViewId="0">
      <selection activeCell="H47" sqref="H47"/>
    </sheetView>
  </sheetViews>
  <sheetFormatPr baseColWidth="10" defaultRowHeight="14.4" x14ac:dyDescent="0.3"/>
  <sheetData>
    <row r="1" spans="1:23" x14ac:dyDescent="0.3">
      <c r="A1" s="2" t="s">
        <v>9</v>
      </c>
      <c r="S1" s="2" t="s">
        <v>10</v>
      </c>
    </row>
    <row r="2" spans="1:23" x14ac:dyDescent="0.3">
      <c r="A2" t="s">
        <v>11</v>
      </c>
      <c r="G2" t="s">
        <v>12</v>
      </c>
      <c r="M2" t="s">
        <v>13</v>
      </c>
      <c r="S2" s="3">
        <v>5754</v>
      </c>
    </row>
    <row r="3" spans="1:23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G3" t="s">
        <v>19</v>
      </c>
      <c r="H3" t="s">
        <v>20</v>
      </c>
      <c r="I3" t="s">
        <v>17</v>
      </c>
      <c r="J3" t="s">
        <v>18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21</v>
      </c>
      <c r="S3" t="s">
        <v>14</v>
      </c>
      <c r="T3" t="s">
        <v>15</v>
      </c>
      <c r="U3" t="s">
        <v>22</v>
      </c>
      <c r="V3" t="s">
        <v>17</v>
      </c>
      <c r="W3" t="s">
        <v>18</v>
      </c>
    </row>
    <row r="4" spans="1:23" x14ac:dyDescent="0.3">
      <c r="A4">
        <v>10</v>
      </c>
      <c r="B4">
        <v>100</v>
      </c>
      <c r="C4">
        <v>500</v>
      </c>
      <c r="D4" s="1">
        <v>19.79</v>
      </c>
      <c r="E4" s="4">
        <f>D4/(A4*B4*C4)</f>
        <v>3.9579999999999997E-5</v>
      </c>
      <c r="G4">
        <v>10</v>
      </c>
      <c r="H4">
        <v>500</v>
      </c>
      <c r="I4" s="1">
        <v>5.14</v>
      </c>
      <c r="J4" s="4">
        <f>I4/(PI()*G4^2*H4)</f>
        <v>3.2722256299693677E-5</v>
      </c>
      <c r="M4">
        <v>40</v>
      </c>
      <c r="N4">
        <v>40</v>
      </c>
      <c r="O4">
        <v>80</v>
      </c>
      <c r="P4" s="1">
        <v>5.2</v>
      </c>
      <c r="Q4" s="4">
        <f>P4/(M4*N4*O4)</f>
        <v>4.0624999999999998E-5</v>
      </c>
      <c r="S4">
        <v>6</v>
      </c>
      <c r="T4">
        <v>1000</v>
      </c>
      <c r="U4">
        <v>1000</v>
      </c>
      <c r="V4" s="1">
        <v>285.88</v>
      </c>
      <c r="W4" s="4">
        <f>V4/(S4*T4*U4)</f>
        <v>4.7646666666666666E-5</v>
      </c>
    </row>
    <row r="5" spans="1:23" x14ac:dyDescent="0.3">
      <c r="A5">
        <v>10</v>
      </c>
      <c r="B5">
        <v>150</v>
      </c>
      <c r="C5">
        <v>500</v>
      </c>
      <c r="D5" s="1">
        <v>31.49</v>
      </c>
      <c r="E5" s="4">
        <f t="shared" ref="E5:E7" si="0">D5/(A5*B5*C5)</f>
        <v>4.1986666666666662E-5</v>
      </c>
      <c r="G5">
        <v>20</v>
      </c>
      <c r="H5">
        <v>990</v>
      </c>
      <c r="I5" s="1">
        <v>17.13</v>
      </c>
      <c r="J5" s="4">
        <f t="shared" ref="J5:J11" si="1">I5/(PI()*G5^2*H5)</f>
        <v>1.3769314015980641E-5</v>
      </c>
      <c r="M5">
        <v>40</v>
      </c>
      <c r="N5">
        <v>40</v>
      </c>
      <c r="O5">
        <v>160</v>
      </c>
      <c r="P5" s="1">
        <v>9.18</v>
      </c>
      <c r="Q5" s="4">
        <f t="shared" ref="Q5:Q10" si="2">P5/(M5*N5*O5)</f>
        <v>3.5859374999999996E-5</v>
      </c>
      <c r="S5">
        <v>8</v>
      </c>
      <c r="T5">
        <v>1000</v>
      </c>
      <c r="U5">
        <v>1000</v>
      </c>
      <c r="V5" s="1">
        <v>379.84</v>
      </c>
      <c r="W5" s="4">
        <f t="shared" ref="W5:W6" si="3">V5/(S5*T5*U5)</f>
        <v>4.7479999999999999E-5</v>
      </c>
    </row>
    <row r="6" spans="1:23" x14ac:dyDescent="0.3">
      <c r="A6">
        <v>10</v>
      </c>
      <c r="B6">
        <v>300</v>
      </c>
      <c r="C6">
        <v>500</v>
      </c>
      <c r="D6" s="1">
        <v>57.83</v>
      </c>
      <c r="E6" s="4">
        <f t="shared" si="0"/>
        <v>3.8553333333333329E-5</v>
      </c>
      <c r="G6">
        <v>25</v>
      </c>
      <c r="H6">
        <v>990</v>
      </c>
      <c r="I6" s="1">
        <v>26.99</v>
      </c>
      <c r="J6" s="4">
        <f t="shared" si="1"/>
        <v>1.388474154036446E-5</v>
      </c>
      <c r="M6">
        <v>40</v>
      </c>
      <c r="N6">
        <v>40</v>
      </c>
      <c r="O6">
        <v>500</v>
      </c>
      <c r="P6" s="1">
        <v>25.09</v>
      </c>
      <c r="Q6" s="4">
        <f t="shared" si="2"/>
        <v>3.1362499999999997E-5</v>
      </c>
      <c r="S6">
        <v>10</v>
      </c>
      <c r="T6">
        <v>1000</v>
      </c>
      <c r="U6">
        <v>1000</v>
      </c>
      <c r="V6" s="1">
        <v>473.8</v>
      </c>
      <c r="W6" s="4">
        <f t="shared" si="3"/>
        <v>4.7380000000000004E-5</v>
      </c>
    </row>
    <row r="7" spans="1:23" x14ac:dyDescent="0.3">
      <c r="A7">
        <v>10</v>
      </c>
      <c r="B7">
        <v>500</v>
      </c>
      <c r="C7">
        <v>500</v>
      </c>
      <c r="D7" s="1">
        <v>96.39</v>
      </c>
      <c r="E7" s="4">
        <f t="shared" si="0"/>
        <v>3.8556000000000002E-5</v>
      </c>
      <c r="G7">
        <v>30</v>
      </c>
      <c r="H7">
        <v>990</v>
      </c>
      <c r="I7" s="1">
        <v>34.28</v>
      </c>
      <c r="J7" s="4">
        <f t="shared" si="1"/>
        <v>1.2246535239484113E-5</v>
      </c>
      <c r="M7">
        <v>50</v>
      </c>
      <c r="N7">
        <v>50</v>
      </c>
      <c r="O7">
        <v>500</v>
      </c>
      <c r="P7" s="1">
        <v>41.62</v>
      </c>
      <c r="Q7" s="4">
        <f t="shared" si="2"/>
        <v>3.3296000000000001E-5</v>
      </c>
      <c r="V7" t="s">
        <v>23</v>
      </c>
      <c r="W7" s="4">
        <f>AVERAGE(W4:W6)</f>
        <v>4.7502222222222225E-5</v>
      </c>
    </row>
    <row r="8" spans="1:23" x14ac:dyDescent="0.3">
      <c r="A8">
        <v>32</v>
      </c>
      <c r="B8">
        <v>32</v>
      </c>
      <c r="C8">
        <v>550</v>
      </c>
      <c r="D8" s="1">
        <v>23.26</v>
      </c>
      <c r="E8" s="4">
        <f>D8/(A8*B8*C8)</f>
        <v>4.1299715909090912E-5</v>
      </c>
      <c r="G8">
        <v>40</v>
      </c>
      <c r="H8">
        <v>160</v>
      </c>
      <c r="I8" s="1">
        <v>10.92</v>
      </c>
      <c r="J8" s="4">
        <f t="shared" si="1"/>
        <v>1.357790608252732E-5</v>
      </c>
      <c r="M8">
        <v>50</v>
      </c>
      <c r="N8">
        <v>50</v>
      </c>
      <c r="O8">
        <v>100</v>
      </c>
      <c r="P8" s="1">
        <v>9.18</v>
      </c>
      <c r="Q8" s="4">
        <f t="shared" si="2"/>
        <v>3.6720000000000001E-5</v>
      </c>
    </row>
    <row r="9" spans="1:23" x14ac:dyDescent="0.3">
      <c r="A9">
        <v>32</v>
      </c>
      <c r="B9">
        <v>50</v>
      </c>
      <c r="C9">
        <v>360</v>
      </c>
      <c r="D9" s="1">
        <v>20.56</v>
      </c>
      <c r="E9" s="4">
        <f t="shared" ref="E9:E15" si="4">D9/(A9*B9*C9)</f>
        <v>3.5694444444444444E-5</v>
      </c>
      <c r="G9">
        <v>40</v>
      </c>
      <c r="H9">
        <v>500</v>
      </c>
      <c r="I9" s="1">
        <v>25.7</v>
      </c>
      <c r="J9" s="4">
        <f t="shared" si="1"/>
        <v>1.0225705093654274E-5</v>
      </c>
      <c r="M9">
        <v>60</v>
      </c>
      <c r="N9">
        <v>60</v>
      </c>
      <c r="O9">
        <v>500</v>
      </c>
      <c r="P9" s="1">
        <v>57.83</v>
      </c>
      <c r="Q9" s="4">
        <f t="shared" si="2"/>
        <v>3.2127777777777776E-5</v>
      </c>
    </row>
    <row r="10" spans="1:23" x14ac:dyDescent="0.3">
      <c r="A10">
        <v>32</v>
      </c>
      <c r="B10">
        <v>50</v>
      </c>
      <c r="C10">
        <v>550</v>
      </c>
      <c r="D10" s="1">
        <v>31.82</v>
      </c>
      <c r="E10" s="4">
        <f t="shared" si="4"/>
        <v>3.6159090909090908E-5</v>
      </c>
      <c r="G10">
        <v>40</v>
      </c>
      <c r="H10">
        <v>800</v>
      </c>
      <c r="I10" s="1">
        <v>43.7</v>
      </c>
      <c r="J10" s="4">
        <f t="shared" si="1"/>
        <v>1.0867298457993479E-5</v>
      </c>
      <c r="M10">
        <v>60</v>
      </c>
      <c r="N10">
        <v>60</v>
      </c>
      <c r="O10">
        <v>995</v>
      </c>
      <c r="P10" s="1">
        <v>119.95</v>
      </c>
      <c r="Q10" s="4">
        <f t="shared" si="2"/>
        <v>3.348687883863763E-5</v>
      </c>
    </row>
    <row r="11" spans="1:23" x14ac:dyDescent="0.3">
      <c r="A11">
        <v>32</v>
      </c>
      <c r="B11">
        <v>60</v>
      </c>
      <c r="C11">
        <v>265</v>
      </c>
      <c r="D11" s="1">
        <v>15.91</v>
      </c>
      <c r="E11" s="4">
        <f t="shared" si="4"/>
        <v>3.1269654088050312E-5</v>
      </c>
      <c r="G11">
        <v>50</v>
      </c>
      <c r="H11">
        <v>150</v>
      </c>
      <c r="I11" s="1">
        <v>14.69</v>
      </c>
      <c r="J11" s="4">
        <f t="shared" si="1"/>
        <v>1.2469259274773026E-5</v>
      </c>
      <c r="P11" t="s">
        <v>23</v>
      </c>
      <c r="Q11" s="4">
        <f>AVERAGE(Q4:Q10)</f>
        <v>3.478250451663077E-5</v>
      </c>
    </row>
    <row r="12" spans="1:23" x14ac:dyDescent="0.3">
      <c r="A12">
        <v>40</v>
      </c>
      <c r="B12">
        <v>120</v>
      </c>
      <c r="C12">
        <v>120</v>
      </c>
      <c r="D12" s="1">
        <v>21.85</v>
      </c>
      <c r="E12" s="4">
        <f t="shared" si="4"/>
        <v>3.7934027777777779E-5</v>
      </c>
      <c r="I12" t="s">
        <v>23</v>
      </c>
      <c r="J12" s="4">
        <f>AVERAGE(J4:J11)</f>
        <v>1.4970377000558874E-5</v>
      </c>
    </row>
    <row r="13" spans="1:23" x14ac:dyDescent="0.3">
      <c r="A13">
        <v>50</v>
      </c>
      <c r="B13">
        <v>100</v>
      </c>
      <c r="C13">
        <v>100</v>
      </c>
      <c r="D13" s="1">
        <v>17.989999999999998</v>
      </c>
      <c r="E13" s="4">
        <f t="shared" si="4"/>
        <v>3.5979999999999998E-5</v>
      </c>
      <c r="J13" s="4"/>
    </row>
    <row r="14" spans="1:23" x14ac:dyDescent="0.3">
      <c r="A14">
        <v>50</v>
      </c>
      <c r="B14">
        <v>100</v>
      </c>
      <c r="C14">
        <v>300</v>
      </c>
      <c r="D14" s="1">
        <v>53.98</v>
      </c>
      <c r="E14" s="4">
        <f t="shared" si="4"/>
        <v>3.5986666666666665E-5</v>
      </c>
    </row>
    <row r="15" spans="1:23" x14ac:dyDescent="0.3">
      <c r="A15">
        <v>50</v>
      </c>
      <c r="B15">
        <v>100</v>
      </c>
      <c r="C15">
        <v>500</v>
      </c>
      <c r="D15" s="1">
        <v>83.54</v>
      </c>
      <c r="E15" s="4">
        <f t="shared" si="4"/>
        <v>3.3416E-5</v>
      </c>
      <c r="M15" t="s">
        <v>13</v>
      </c>
      <c r="N15" t="s">
        <v>24</v>
      </c>
    </row>
    <row r="16" spans="1:23" x14ac:dyDescent="0.3">
      <c r="D16" t="s">
        <v>23</v>
      </c>
      <c r="E16" s="4">
        <f>AVERAGE(E4:E15)</f>
        <v>3.7201299982926756E-5</v>
      </c>
      <c r="N16" t="s">
        <v>25</v>
      </c>
      <c r="O16" t="s">
        <v>16</v>
      </c>
      <c r="P16" t="s">
        <v>26</v>
      </c>
      <c r="Q16" t="s">
        <v>18</v>
      </c>
    </row>
    <row r="17" spans="1:18" x14ac:dyDescent="0.3">
      <c r="N17">
        <v>5</v>
      </c>
      <c r="O17">
        <v>500</v>
      </c>
      <c r="P17" s="1">
        <v>1.61</v>
      </c>
      <c r="Q17" s="5">
        <f>P17/(PI()*(N17/2)^2*O17)</f>
        <v>1.6399325336188895E-4</v>
      </c>
    </row>
    <row r="18" spans="1:18" x14ac:dyDescent="0.3">
      <c r="N18">
        <v>10</v>
      </c>
      <c r="O18">
        <v>500</v>
      </c>
      <c r="P18" s="1">
        <v>4.5</v>
      </c>
      <c r="Q18" s="5">
        <f>P18/(PI()*(N18/2)^2*O18)</f>
        <v>1.1459155902616463E-4</v>
      </c>
    </row>
    <row r="19" spans="1:18" x14ac:dyDescent="0.3">
      <c r="A19" t="s">
        <v>27</v>
      </c>
      <c r="B19" t="s">
        <v>24</v>
      </c>
      <c r="N19">
        <v>15</v>
      </c>
      <c r="O19">
        <v>500</v>
      </c>
      <c r="P19" s="1">
        <v>4.8</v>
      </c>
      <c r="Q19" s="5">
        <f t="shared" ref="Q19:Q21" si="5">P19/(PI()*(N19/2)^2*O19)</f>
        <v>5.432488724203361E-5</v>
      </c>
    </row>
    <row r="20" spans="1:18" x14ac:dyDescent="0.3">
      <c r="B20" t="s">
        <v>25</v>
      </c>
      <c r="C20" t="s">
        <v>16</v>
      </c>
      <c r="D20" t="s">
        <v>26</v>
      </c>
      <c r="E20" t="s">
        <v>18</v>
      </c>
      <c r="N20">
        <v>18</v>
      </c>
      <c r="O20">
        <v>500</v>
      </c>
      <c r="P20" s="1">
        <v>6.36</v>
      </c>
      <c r="Q20" s="5">
        <f t="shared" si="5"/>
        <v>4.9986441385898987E-5</v>
      </c>
    </row>
    <row r="21" spans="1:18" x14ac:dyDescent="0.3">
      <c r="B21">
        <v>10</v>
      </c>
      <c r="C21">
        <v>500</v>
      </c>
      <c r="D21" s="1">
        <v>5.14</v>
      </c>
      <c r="E21" s="5">
        <f t="shared" ref="E21:E27" si="6">D21/(PI()*(B21/2)^2*C21)</f>
        <v>1.3088902519877471E-4</v>
      </c>
      <c r="N21">
        <v>22</v>
      </c>
      <c r="O21">
        <v>500</v>
      </c>
      <c r="P21" s="1">
        <v>8.4</v>
      </c>
      <c r="Q21" s="5">
        <f t="shared" si="5"/>
        <v>4.4195091635435405E-5</v>
      </c>
    </row>
    <row r="22" spans="1:18" x14ac:dyDescent="0.3">
      <c r="B22">
        <v>20</v>
      </c>
      <c r="C22">
        <v>500</v>
      </c>
      <c r="D22" s="1">
        <v>8.35</v>
      </c>
      <c r="E22" s="5">
        <f t="shared" si="6"/>
        <v>5.3157750992693033E-5</v>
      </c>
      <c r="P22" t="s">
        <v>23</v>
      </c>
      <c r="Q22" s="5">
        <f>AVERAGE(Q17:Q21)</f>
        <v>8.541824653028432E-5</v>
      </c>
    </row>
    <row r="23" spans="1:18" x14ac:dyDescent="0.3">
      <c r="B23">
        <v>20</v>
      </c>
      <c r="C23">
        <v>990</v>
      </c>
      <c r="D23" s="1">
        <v>17.13</v>
      </c>
      <c r="E23" s="5">
        <f t="shared" si="6"/>
        <v>5.5077256063922563E-5</v>
      </c>
      <c r="P23" s="1"/>
    </row>
    <row r="24" spans="1:18" x14ac:dyDescent="0.3">
      <c r="B24">
        <v>25</v>
      </c>
      <c r="C24">
        <v>500</v>
      </c>
      <c r="D24" s="1">
        <v>13.11</v>
      </c>
      <c r="E24" s="5">
        <f t="shared" si="6"/>
        <v>5.3414945380729545E-5</v>
      </c>
    </row>
    <row r="25" spans="1:18" x14ac:dyDescent="0.3">
      <c r="B25">
        <v>25</v>
      </c>
      <c r="C25">
        <v>990</v>
      </c>
      <c r="D25" s="1">
        <v>26.99</v>
      </c>
      <c r="E25" s="5">
        <f t="shared" si="6"/>
        <v>5.5538966161457841E-5</v>
      </c>
    </row>
    <row r="26" spans="1:18" x14ac:dyDescent="0.3">
      <c r="B26">
        <v>30</v>
      </c>
      <c r="C26">
        <v>500</v>
      </c>
      <c r="D26" s="1">
        <v>16.059999999999999</v>
      </c>
      <c r="E26" s="5">
        <f t="shared" si="6"/>
        <v>4.5440504640992695E-5</v>
      </c>
    </row>
    <row r="27" spans="1:18" x14ac:dyDescent="0.3">
      <c r="B27">
        <v>35</v>
      </c>
      <c r="C27">
        <v>500</v>
      </c>
      <c r="D27" s="1">
        <v>16.059999999999999</v>
      </c>
      <c r="E27" s="5">
        <f t="shared" si="6"/>
        <v>3.338486055256606E-5</v>
      </c>
    </row>
    <row r="28" spans="1:18" x14ac:dyDescent="0.3">
      <c r="D28" t="s">
        <v>23</v>
      </c>
      <c r="E28" s="5">
        <f>AVERAGE(E21:E27)</f>
        <v>6.0986186998733781E-5</v>
      </c>
    </row>
    <row r="30" spans="1:18" x14ac:dyDescent="0.3">
      <c r="A30" s="2" t="s">
        <v>28</v>
      </c>
      <c r="G30" s="2" t="s">
        <v>29</v>
      </c>
      <c r="N30" s="2" t="s">
        <v>31</v>
      </c>
    </row>
    <row r="31" spans="1:18" x14ac:dyDescent="0.3">
      <c r="A31" t="s">
        <v>30</v>
      </c>
      <c r="B31" t="s">
        <v>24</v>
      </c>
      <c r="G31" t="s">
        <v>30</v>
      </c>
      <c r="H31" t="s">
        <v>24</v>
      </c>
      <c r="N31" t="s">
        <v>32</v>
      </c>
      <c r="O31" t="s">
        <v>24</v>
      </c>
    </row>
    <row r="32" spans="1:18" x14ac:dyDescent="0.3">
      <c r="B32" t="s">
        <v>25</v>
      </c>
      <c r="C32" t="s">
        <v>16</v>
      </c>
      <c r="D32" t="s">
        <v>26</v>
      </c>
      <c r="E32" t="s">
        <v>18</v>
      </c>
      <c r="H32" t="s">
        <v>25</v>
      </c>
      <c r="I32" t="s">
        <v>16</v>
      </c>
      <c r="J32" t="s">
        <v>26</v>
      </c>
      <c r="K32" t="s">
        <v>18</v>
      </c>
      <c r="O32" t="s">
        <v>25</v>
      </c>
      <c r="P32" t="s">
        <v>16</v>
      </c>
      <c r="Q32" t="s">
        <v>26</v>
      </c>
      <c r="R32" t="s">
        <v>18</v>
      </c>
    </row>
    <row r="33" spans="1:18" x14ac:dyDescent="0.3">
      <c r="B33">
        <v>10</v>
      </c>
      <c r="C33">
        <v>1000</v>
      </c>
      <c r="D33" s="1">
        <v>20.5</v>
      </c>
      <c r="E33" s="5">
        <f t="shared" ref="E33:E39" si="7">D33/(PI()*(B33/2)^2*C33)</f>
        <v>2.6101410667070835E-4</v>
      </c>
      <c r="H33">
        <v>10</v>
      </c>
      <c r="I33">
        <v>300</v>
      </c>
      <c r="J33" s="1">
        <v>9.41</v>
      </c>
      <c r="K33" s="5">
        <f t="shared" ref="K33:K36" si="8">J33/(PI()*(H33/2)^2*I33)</f>
        <v>3.9937280386526271E-4</v>
      </c>
      <c r="O33">
        <v>16</v>
      </c>
      <c r="P33">
        <v>1000</v>
      </c>
      <c r="Q33" s="1">
        <v>5.89</v>
      </c>
      <c r="R33" s="5">
        <f t="shared" ref="R33:R36" si="9">Q33/(PI()*(O33/2)^2*P33)</f>
        <v>2.9294456712851987E-5</v>
      </c>
    </row>
    <row r="34" spans="1:18" x14ac:dyDescent="0.3">
      <c r="B34">
        <v>16</v>
      </c>
      <c r="C34">
        <v>1000</v>
      </c>
      <c r="D34" s="1">
        <v>44.5</v>
      </c>
      <c r="E34" s="5">
        <f t="shared" si="7"/>
        <v>2.2132484273716698E-4</v>
      </c>
      <c r="H34">
        <v>16</v>
      </c>
      <c r="I34">
        <v>300</v>
      </c>
      <c r="J34" s="1">
        <v>15.77</v>
      </c>
      <c r="K34" s="5">
        <f t="shared" si="8"/>
        <v>2.6144515130824893E-4</v>
      </c>
      <c r="O34">
        <v>20</v>
      </c>
      <c r="P34">
        <v>1000</v>
      </c>
      <c r="Q34" s="1">
        <v>9.23</v>
      </c>
      <c r="R34" s="5">
        <f t="shared" si="9"/>
        <v>2.938000249476388E-5</v>
      </c>
    </row>
    <row r="35" spans="1:18" x14ac:dyDescent="0.3">
      <c r="B35">
        <v>20</v>
      </c>
      <c r="C35">
        <v>1000</v>
      </c>
      <c r="D35" s="1">
        <v>66.75</v>
      </c>
      <c r="E35" s="5">
        <f t="shared" si="7"/>
        <v>2.1247184902768027E-4</v>
      </c>
      <c r="H35">
        <v>20</v>
      </c>
      <c r="I35">
        <v>300</v>
      </c>
      <c r="J35" s="1">
        <v>23.4</v>
      </c>
      <c r="K35" s="5">
        <f t="shared" si="8"/>
        <v>2.4828171122335673E-4</v>
      </c>
      <c r="O35">
        <v>25</v>
      </c>
      <c r="P35">
        <v>1000</v>
      </c>
      <c r="Q35" s="1">
        <v>14.44</v>
      </c>
      <c r="R35" s="5">
        <f t="shared" si="9"/>
        <v>2.9416926441561197E-5</v>
      </c>
    </row>
    <row r="36" spans="1:18" x14ac:dyDescent="0.3">
      <c r="B36">
        <v>40</v>
      </c>
      <c r="C36">
        <v>1000</v>
      </c>
      <c r="D36" s="1">
        <v>251.5</v>
      </c>
      <c r="E36" s="5">
        <f t="shared" si="7"/>
        <v>2.0013734093805838E-4</v>
      </c>
      <c r="H36">
        <v>40</v>
      </c>
      <c r="I36">
        <v>300</v>
      </c>
      <c r="J36" s="1">
        <v>81.7</v>
      </c>
      <c r="K36" s="5">
        <f t="shared" si="8"/>
        <v>2.1671598084346415E-4</v>
      </c>
      <c r="O36">
        <v>40</v>
      </c>
      <c r="P36">
        <v>1000</v>
      </c>
      <c r="Q36" s="1">
        <v>34.869999999999997</v>
      </c>
      <c r="R36" s="5">
        <f t="shared" si="9"/>
        <v>2.7748664328071946E-5</v>
      </c>
    </row>
    <row r="37" spans="1:18" x14ac:dyDescent="0.3">
      <c r="B37">
        <v>50</v>
      </c>
      <c r="C37">
        <v>1000</v>
      </c>
      <c r="D37" s="1">
        <v>390</v>
      </c>
      <c r="E37" s="5">
        <f t="shared" si="7"/>
        <v>1.9862536897868538E-4</v>
      </c>
      <c r="J37" t="s">
        <v>23</v>
      </c>
      <c r="K37" s="5">
        <f>AVERAGE(K33:K36)</f>
        <v>2.8145391181008314E-4</v>
      </c>
      <c r="O37">
        <v>60</v>
      </c>
      <c r="P37">
        <v>1000</v>
      </c>
      <c r="Q37" s="1">
        <v>83.14</v>
      </c>
      <c r="R37" s="5">
        <f t="shared" ref="R37:R38" si="10">Q37/(PI()*(O37/2)^2*P37)</f>
        <v>2.9404759930355956E-5</v>
      </c>
    </row>
    <row r="38" spans="1:18" x14ac:dyDescent="0.3">
      <c r="B38">
        <v>60</v>
      </c>
      <c r="C38">
        <v>1000</v>
      </c>
      <c r="D38" s="1">
        <v>560</v>
      </c>
      <c r="E38" s="5">
        <f t="shared" si="7"/>
        <v>1.9805948473658087E-4</v>
      </c>
      <c r="J38" s="1"/>
      <c r="K38" s="5"/>
      <c r="O38">
        <v>80</v>
      </c>
      <c r="P38">
        <v>1000</v>
      </c>
      <c r="Q38" s="1">
        <v>139.55000000000001</v>
      </c>
      <c r="R38" s="5">
        <f t="shared" si="10"/>
        <v>2.7762590385592491E-5</v>
      </c>
    </row>
    <row r="39" spans="1:18" x14ac:dyDescent="0.3">
      <c r="B39">
        <v>80</v>
      </c>
      <c r="C39">
        <v>1000</v>
      </c>
      <c r="D39" s="1">
        <v>992.5</v>
      </c>
      <c r="E39" s="5">
        <f t="shared" si="7"/>
        <v>1.9745160127338264E-4</v>
      </c>
      <c r="J39" s="1"/>
      <c r="K39" s="5"/>
      <c r="Q39" t="s">
        <v>23</v>
      </c>
      <c r="R39" s="5">
        <f>AVERAGE(R33:R38)</f>
        <v>2.8834566715532905E-5</v>
      </c>
    </row>
    <row r="40" spans="1:18" x14ac:dyDescent="0.3">
      <c r="D40" t="s">
        <v>23</v>
      </c>
      <c r="E40" s="5">
        <f>AVERAGE(E33:E39)</f>
        <v>2.1272637062318042E-4</v>
      </c>
      <c r="K40" s="5"/>
    </row>
    <row r="43" spans="1:18" x14ac:dyDescent="0.3">
      <c r="A43" s="2" t="s">
        <v>33</v>
      </c>
    </row>
    <row r="44" spans="1:18" x14ac:dyDescent="0.3">
      <c r="A44" t="s">
        <v>34</v>
      </c>
      <c r="B44" t="s">
        <v>35</v>
      </c>
    </row>
    <row r="45" spans="1:18" x14ac:dyDescent="0.3">
      <c r="A45" t="s">
        <v>14</v>
      </c>
      <c r="B45" t="s">
        <v>15</v>
      </c>
      <c r="C45" t="s">
        <v>16</v>
      </c>
      <c r="D45" t="s">
        <v>17</v>
      </c>
      <c r="E45" t="s">
        <v>18</v>
      </c>
    </row>
    <row r="46" spans="1:18" x14ac:dyDescent="0.3">
      <c r="A46">
        <v>1.5</v>
      </c>
      <c r="B46">
        <v>1000</v>
      </c>
      <c r="C46">
        <v>1000</v>
      </c>
      <c r="D46" s="1">
        <v>34.5</v>
      </c>
      <c r="E46" s="4">
        <f>D46/(A46*B46*C46)</f>
        <v>2.3E-5</v>
      </c>
    </row>
  </sheetData>
  <hyperlinks>
    <hyperlink ref="A1" r:id="rId1"/>
    <hyperlink ref="S1" r:id="rId2"/>
    <hyperlink ref="G30" r:id="rId3"/>
    <hyperlink ref="N30" r:id="rId4" location="/alliage-25cd4"/>
    <hyperlink ref="A43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Fluid</vt:lpstr>
      <vt:lpstr>Hoses materials</vt:lpstr>
      <vt:lpstr>Miscellaneous</vt:lpstr>
      <vt:lpstr>Raw materials</vt:lpstr>
      <vt:lpstr>Sheet materials</vt:lpstr>
      <vt:lpstr>Tubing</vt:lpstr>
      <vt:lpstr>Temporary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2019-05-31T09:51:44Z</dcterms:created>
  <dcterms:modified xsi:type="dcterms:W3CDTF">2019-06-05T21:42:13Z</dcterms:modified>
</cp:coreProperties>
</file>