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SA\STUF2019\EL - Electrical\Autre\"/>
    </mc:Choice>
  </mc:AlternateContent>
  <xr:revisionPtr revIDLastSave="0" documentId="13_ncr:1_{7F3E02EA-DCC7-4F1F-B04B-8FD07A86AB45}" xr6:coauthVersionLast="40" xr6:coauthVersionMax="40" xr10:uidLastSave="{00000000-0000-0000-0000-000000000000}"/>
  <bookViews>
    <workbookView xWindow="0" yWindow="0" windowWidth="16380" windowHeight="8190" tabRatio="500" firstSheet="2" activeTab="4" xr2:uid="{00000000-000D-0000-FFFF-FFFF00000000}"/>
  </bookViews>
  <sheets>
    <sheet name="RS components" sheetId="1" r:id="rId1"/>
    <sheet name="Farnell" sheetId="2" r:id="rId2"/>
    <sheet name="Watterott" sheetId="3" r:id="rId3"/>
    <sheet name="Mouser" sheetId="4" r:id="rId4"/>
    <sheet name="KazTechnologie" sheetId="5" r:id="rId5"/>
    <sheet name="Texense" sheetId="6" r:id="rId6"/>
    <sheet name="oscaro" sheetId="7" r:id="rId7"/>
    <sheet name="Reverchon" sheetId="8" r:id="rId8"/>
    <sheet name="DTA Fast" sheetId="9" r:id="rId9"/>
    <sheet name="DUNKERMOTOREN" sheetId="10" r:id="rId10"/>
    <sheet name="Souriau" sheetId="11" r:id="rId11"/>
    <sheet name="Racecapture" sheetId="12" r:id="rId12"/>
    <sheet name="Données" sheetId="13" r:id="rId13"/>
  </sheets>
  <externalReferences>
    <externalReference r:id="rId14"/>
  </externalReferences>
  <calcPr calcId="181029" iterateDelta="1E-4"/>
</workbook>
</file>

<file path=xl/calcChain.xml><?xml version="1.0" encoding="utf-8"?>
<calcChain xmlns="http://schemas.openxmlformats.org/spreadsheetml/2006/main">
  <c r="J44" i="1" l="1"/>
  <c r="K44" i="1" s="1"/>
  <c r="G44" i="1"/>
  <c r="G15" i="1"/>
  <c r="J15" i="1"/>
  <c r="K15" i="1" s="1"/>
  <c r="J16" i="1" l="1"/>
  <c r="K16" i="1" s="1"/>
  <c r="G16" i="1"/>
  <c r="G41" i="1"/>
  <c r="J41" i="1"/>
  <c r="K41" i="1" s="1"/>
  <c r="G42" i="1"/>
  <c r="J42" i="1"/>
  <c r="K42" i="1" s="1"/>
  <c r="G43" i="1"/>
  <c r="J43" i="1"/>
  <c r="K43" i="1" s="1"/>
  <c r="G37" i="1"/>
  <c r="J37" i="1"/>
  <c r="K37" i="1" s="1"/>
  <c r="G38" i="1"/>
  <c r="J38" i="1"/>
  <c r="K38" i="1" s="1"/>
  <c r="G39" i="1"/>
  <c r="J39" i="1"/>
  <c r="K39" i="1" s="1"/>
  <c r="G23" i="1"/>
  <c r="J23" i="1"/>
  <c r="K23" i="1" s="1"/>
  <c r="G12" i="1"/>
  <c r="G13" i="1"/>
  <c r="J13" i="1"/>
  <c r="K13" i="1" s="1"/>
  <c r="G14" i="1"/>
  <c r="J14" i="1"/>
  <c r="K14" i="1" s="1"/>
  <c r="J17" i="4"/>
  <c r="G49" i="1"/>
  <c r="J49" i="1"/>
  <c r="K49" i="1" s="1"/>
  <c r="G40" i="1" l="1"/>
  <c r="J40" i="1"/>
  <c r="K40" i="1" s="1"/>
  <c r="G45" i="1"/>
  <c r="J45" i="1"/>
  <c r="K45" i="1" s="1"/>
  <c r="G46" i="1"/>
  <c r="J46" i="1"/>
  <c r="K46" i="1" s="1"/>
  <c r="G47" i="1"/>
  <c r="J47" i="1"/>
  <c r="K47" i="1" s="1"/>
  <c r="I6" i="12" l="1"/>
  <c r="J6" i="12" s="1"/>
  <c r="F6" i="12"/>
  <c r="I5" i="12"/>
  <c r="J5" i="12" s="1"/>
  <c r="F5" i="12"/>
  <c r="I4" i="12"/>
  <c r="J4" i="12" s="1"/>
  <c r="F4" i="12"/>
  <c r="J3" i="12"/>
  <c r="I3" i="12"/>
  <c r="F3" i="12"/>
  <c r="I2" i="12"/>
  <c r="J2" i="12" s="1"/>
  <c r="F2" i="12"/>
  <c r="J24" i="11"/>
  <c r="I24" i="11"/>
  <c r="F24" i="11"/>
  <c r="I23" i="11"/>
  <c r="J23" i="11" s="1"/>
  <c r="F23" i="11"/>
  <c r="J22" i="11"/>
  <c r="I22" i="11"/>
  <c r="F22" i="11"/>
  <c r="I21" i="11"/>
  <c r="J21" i="11" s="1"/>
  <c r="F21" i="11"/>
  <c r="J20" i="11"/>
  <c r="I20" i="11"/>
  <c r="F20" i="11"/>
  <c r="I19" i="11"/>
  <c r="J19" i="11" s="1"/>
  <c r="F19" i="11"/>
  <c r="J18" i="11"/>
  <c r="I18" i="11"/>
  <c r="F18" i="11"/>
  <c r="I17" i="11"/>
  <c r="J17" i="11" s="1"/>
  <c r="F17" i="11"/>
  <c r="J16" i="11"/>
  <c r="I16" i="11"/>
  <c r="F16" i="11"/>
  <c r="I15" i="11"/>
  <c r="J15" i="11" s="1"/>
  <c r="F15" i="11"/>
  <c r="J14" i="11"/>
  <c r="I14" i="11"/>
  <c r="F14" i="11"/>
  <c r="I13" i="11"/>
  <c r="J13" i="11" s="1"/>
  <c r="F13" i="11"/>
  <c r="J12" i="11"/>
  <c r="I12" i="11"/>
  <c r="F12" i="11"/>
  <c r="I11" i="11"/>
  <c r="J11" i="11" s="1"/>
  <c r="F11" i="11"/>
  <c r="J10" i="11"/>
  <c r="I10" i="11"/>
  <c r="F10" i="11"/>
  <c r="I9" i="11"/>
  <c r="J9" i="11" s="1"/>
  <c r="F9" i="11"/>
  <c r="J8" i="11"/>
  <c r="I8" i="11"/>
  <c r="F8" i="11"/>
  <c r="I7" i="11"/>
  <c r="J7" i="11" s="1"/>
  <c r="F7" i="11"/>
  <c r="J6" i="11"/>
  <c r="I6" i="11"/>
  <c r="F6" i="11"/>
  <c r="I5" i="11"/>
  <c r="J5" i="11" s="1"/>
  <c r="F5" i="11"/>
  <c r="J4" i="11"/>
  <c r="I4" i="11"/>
  <c r="F4" i="11"/>
  <c r="I3" i="11"/>
  <c r="J3" i="11" s="1"/>
  <c r="F3" i="11"/>
  <c r="J2" i="11"/>
  <c r="I2" i="11"/>
  <c r="F2" i="11"/>
  <c r="I24" i="10"/>
  <c r="J24" i="10" s="1"/>
  <c r="F24" i="10"/>
  <c r="J23" i="10"/>
  <c r="I23" i="10"/>
  <c r="F23" i="10"/>
  <c r="I22" i="10"/>
  <c r="J22" i="10" s="1"/>
  <c r="F22" i="10"/>
  <c r="J21" i="10"/>
  <c r="I21" i="10"/>
  <c r="F21" i="10"/>
  <c r="I20" i="10"/>
  <c r="J20" i="10" s="1"/>
  <c r="F20" i="10"/>
  <c r="J19" i="10"/>
  <c r="I19" i="10"/>
  <c r="F19" i="10"/>
  <c r="I18" i="10"/>
  <c r="J18" i="10" s="1"/>
  <c r="F18" i="10"/>
  <c r="J17" i="10"/>
  <c r="I17" i="10"/>
  <c r="F17" i="10"/>
  <c r="I16" i="10"/>
  <c r="J16" i="10" s="1"/>
  <c r="F16" i="10"/>
  <c r="J15" i="10"/>
  <c r="I15" i="10"/>
  <c r="F15" i="10"/>
  <c r="I14" i="10"/>
  <c r="J14" i="10" s="1"/>
  <c r="F14" i="10"/>
  <c r="J13" i="10"/>
  <c r="I13" i="10"/>
  <c r="F13" i="10"/>
  <c r="I12" i="10"/>
  <c r="J12" i="10" s="1"/>
  <c r="F12" i="10"/>
  <c r="J11" i="10"/>
  <c r="I11" i="10"/>
  <c r="F11" i="10"/>
  <c r="I10" i="10"/>
  <c r="J10" i="10" s="1"/>
  <c r="F10" i="10"/>
  <c r="J9" i="10"/>
  <c r="I9" i="10"/>
  <c r="F9" i="10"/>
  <c r="I8" i="10"/>
  <c r="J8" i="10" s="1"/>
  <c r="F8" i="10"/>
  <c r="J7" i="10"/>
  <c r="I7" i="10"/>
  <c r="F7" i="10"/>
  <c r="I6" i="10"/>
  <c r="J6" i="10" s="1"/>
  <c r="F6" i="10"/>
  <c r="J5" i="10"/>
  <c r="I5" i="10"/>
  <c r="F5" i="10"/>
  <c r="I4" i="10"/>
  <c r="J4" i="10" s="1"/>
  <c r="F4" i="10"/>
  <c r="J3" i="10"/>
  <c r="I3" i="10"/>
  <c r="F3" i="10"/>
  <c r="I2" i="10"/>
  <c r="J2" i="10" s="1"/>
  <c r="F2" i="10"/>
  <c r="J23" i="9"/>
  <c r="I23" i="9"/>
  <c r="F23" i="9"/>
  <c r="I22" i="9"/>
  <c r="J22" i="9" s="1"/>
  <c r="F22" i="9"/>
  <c r="J21" i="9"/>
  <c r="I21" i="9"/>
  <c r="F21" i="9"/>
  <c r="I20" i="9"/>
  <c r="J20" i="9" s="1"/>
  <c r="F20" i="9"/>
  <c r="J19" i="9"/>
  <c r="I19" i="9"/>
  <c r="F19" i="9"/>
  <c r="I18" i="9"/>
  <c r="J18" i="9" s="1"/>
  <c r="F18" i="9"/>
  <c r="J17" i="9"/>
  <c r="I17" i="9"/>
  <c r="F17" i="9"/>
  <c r="I16" i="9"/>
  <c r="J16" i="9" s="1"/>
  <c r="F16" i="9"/>
  <c r="J15" i="9"/>
  <c r="I15" i="9"/>
  <c r="F15" i="9"/>
  <c r="I14" i="9"/>
  <c r="J14" i="9" s="1"/>
  <c r="F14" i="9"/>
  <c r="J13" i="9"/>
  <c r="I13" i="9"/>
  <c r="F13" i="9"/>
  <c r="I12" i="9"/>
  <c r="J12" i="9" s="1"/>
  <c r="F12" i="9"/>
  <c r="J11" i="9"/>
  <c r="I11" i="9"/>
  <c r="F11" i="9"/>
  <c r="I10" i="9"/>
  <c r="J10" i="9" s="1"/>
  <c r="F10" i="9"/>
  <c r="J9" i="9"/>
  <c r="I9" i="9"/>
  <c r="F9" i="9"/>
  <c r="I8" i="9"/>
  <c r="J8" i="9" s="1"/>
  <c r="F8" i="9"/>
  <c r="J7" i="9"/>
  <c r="I7" i="9"/>
  <c r="F7" i="9"/>
  <c r="I6" i="9"/>
  <c r="J6" i="9" s="1"/>
  <c r="F6" i="9"/>
  <c r="H5" i="9"/>
  <c r="G5" i="9"/>
  <c r="E5" i="9"/>
  <c r="I4" i="9"/>
  <c r="J4" i="9" s="1"/>
  <c r="F4" i="9"/>
  <c r="F5" i="9" s="1"/>
  <c r="J3" i="9"/>
  <c r="I3" i="9"/>
  <c r="F3" i="9"/>
  <c r="J2" i="9"/>
  <c r="I2" i="9"/>
  <c r="F2" i="9"/>
  <c r="J4" i="8"/>
  <c r="J3" i="8"/>
  <c r="J2" i="8"/>
  <c r="I24" i="7"/>
  <c r="J24" i="7" s="1"/>
  <c r="F24" i="7"/>
  <c r="J23" i="7"/>
  <c r="I23" i="7"/>
  <c r="F23" i="7"/>
  <c r="I22" i="7"/>
  <c r="J22" i="7" s="1"/>
  <c r="F22" i="7"/>
  <c r="I21" i="7"/>
  <c r="J21" i="7" s="1"/>
  <c r="F21" i="7"/>
  <c r="I20" i="7"/>
  <c r="J20" i="7" s="1"/>
  <c r="F20" i="7"/>
  <c r="J19" i="7"/>
  <c r="I19" i="7"/>
  <c r="F19" i="7"/>
  <c r="I18" i="7"/>
  <c r="J18" i="7" s="1"/>
  <c r="F18" i="7"/>
  <c r="I17" i="7"/>
  <c r="J17" i="7" s="1"/>
  <c r="F17" i="7"/>
  <c r="I16" i="7"/>
  <c r="J16" i="7" s="1"/>
  <c r="F16" i="7"/>
  <c r="J15" i="7"/>
  <c r="I15" i="7"/>
  <c r="F15" i="7"/>
  <c r="I14" i="7"/>
  <c r="J14" i="7" s="1"/>
  <c r="F14" i="7"/>
  <c r="I13" i="7"/>
  <c r="J13" i="7" s="1"/>
  <c r="F13" i="7"/>
  <c r="I12" i="7"/>
  <c r="J12" i="7" s="1"/>
  <c r="F12" i="7"/>
  <c r="J11" i="7"/>
  <c r="I11" i="7"/>
  <c r="F11" i="7"/>
  <c r="I10" i="7"/>
  <c r="J10" i="7" s="1"/>
  <c r="F10" i="7"/>
  <c r="I9" i="7"/>
  <c r="J9" i="7" s="1"/>
  <c r="F9" i="7"/>
  <c r="I8" i="7"/>
  <c r="J8" i="7" s="1"/>
  <c r="F8" i="7"/>
  <c r="J7" i="7"/>
  <c r="I7" i="7"/>
  <c r="F7" i="7"/>
  <c r="I6" i="7"/>
  <c r="J6" i="7" s="1"/>
  <c r="F6" i="7"/>
  <c r="I5" i="7"/>
  <c r="J5" i="7" s="1"/>
  <c r="F5" i="7"/>
  <c r="I4" i="7"/>
  <c r="J4" i="7" s="1"/>
  <c r="F4" i="7"/>
  <c r="J3" i="7"/>
  <c r="I3" i="7"/>
  <c r="F3" i="7"/>
  <c r="I2" i="7"/>
  <c r="J2" i="7" s="1"/>
  <c r="F2" i="7"/>
  <c r="I25" i="6"/>
  <c r="J25" i="6" s="1"/>
  <c r="F25" i="6"/>
  <c r="I24" i="6"/>
  <c r="J24" i="6" s="1"/>
  <c r="F24" i="6"/>
  <c r="J23" i="6"/>
  <c r="I23" i="6"/>
  <c r="F23" i="6"/>
  <c r="I22" i="6"/>
  <c r="J22" i="6" s="1"/>
  <c r="F22" i="6"/>
  <c r="I21" i="6"/>
  <c r="J21" i="6" s="1"/>
  <c r="F21" i="6"/>
  <c r="I20" i="6"/>
  <c r="J20" i="6" s="1"/>
  <c r="F20" i="6"/>
  <c r="J19" i="6"/>
  <c r="I19" i="6"/>
  <c r="F19" i="6"/>
  <c r="I18" i="6"/>
  <c r="J18" i="6" s="1"/>
  <c r="F18" i="6"/>
  <c r="I17" i="6"/>
  <c r="J17" i="6" s="1"/>
  <c r="F17" i="6"/>
  <c r="I16" i="6"/>
  <c r="J16" i="6" s="1"/>
  <c r="F16" i="6"/>
  <c r="J15" i="6"/>
  <c r="I15" i="6"/>
  <c r="F15" i="6"/>
  <c r="I14" i="6"/>
  <c r="J14" i="6" s="1"/>
  <c r="F14" i="6"/>
  <c r="I13" i="6"/>
  <c r="J13" i="6" s="1"/>
  <c r="F13" i="6"/>
  <c r="I12" i="6"/>
  <c r="J12" i="6" s="1"/>
  <c r="F12" i="6"/>
  <c r="J11" i="6"/>
  <c r="I11" i="6"/>
  <c r="F11" i="6"/>
  <c r="I10" i="6"/>
  <c r="J10" i="6" s="1"/>
  <c r="F10" i="6"/>
  <c r="I9" i="6"/>
  <c r="J9" i="6" s="1"/>
  <c r="F9" i="6"/>
  <c r="I8" i="6"/>
  <c r="J8" i="6" s="1"/>
  <c r="F8" i="6"/>
  <c r="J7" i="6"/>
  <c r="I7" i="6"/>
  <c r="F7" i="6"/>
  <c r="I6" i="6"/>
  <c r="J6" i="6" s="1"/>
  <c r="F6" i="6"/>
  <c r="I5" i="6"/>
  <c r="J5" i="6" s="1"/>
  <c r="F5" i="6"/>
  <c r="I4" i="6"/>
  <c r="J4" i="6" s="1"/>
  <c r="F4" i="6"/>
  <c r="J3" i="6"/>
  <c r="I3" i="6"/>
  <c r="F3" i="6"/>
  <c r="E2" i="5"/>
  <c r="I2" i="5" s="1"/>
  <c r="J2" i="5" s="1"/>
  <c r="J3" i="5" s="1"/>
  <c r="I3" i="3"/>
  <c r="H3" i="3"/>
  <c r="G3" i="3"/>
  <c r="E3" i="3"/>
  <c r="I2" i="3"/>
  <c r="J2" i="3" s="1"/>
  <c r="F2" i="3"/>
  <c r="F3" i="3" s="1"/>
  <c r="J3" i="2"/>
  <c r="I3" i="2"/>
  <c r="F3" i="2"/>
  <c r="J2" i="2"/>
  <c r="I2" i="2"/>
  <c r="F2" i="2"/>
  <c r="J59" i="1"/>
  <c r="K59" i="1" s="1"/>
  <c r="G59" i="1"/>
  <c r="J58" i="1"/>
  <c r="K58" i="1" s="1"/>
  <c r="G58" i="1"/>
  <c r="J57" i="1"/>
  <c r="K57" i="1" s="1"/>
  <c r="G57" i="1"/>
  <c r="J56" i="1"/>
  <c r="K56" i="1" s="1"/>
  <c r="G56" i="1"/>
  <c r="J55" i="1"/>
  <c r="K55" i="1" s="1"/>
  <c r="G55" i="1"/>
  <c r="J54" i="1"/>
  <c r="K54" i="1" s="1"/>
  <c r="G54" i="1"/>
  <c r="J53" i="1"/>
  <c r="K53" i="1" s="1"/>
  <c r="G53" i="1"/>
  <c r="J48" i="1"/>
  <c r="K48" i="1" s="1"/>
  <c r="G48" i="1"/>
  <c r="J36" i="1"/>
  <c r="K36" i="1" s="1"/>
  <c r="G36" i="1"/>
  <c r="J35" i="1"/>
  <c r="K35" i="1" s="1"/>
  <c r="G35" i="1"/>
  <c r="J34" i="1"/>
  <c r="K34" i="1" s="1"/>
  <c r="G34" i="1"/>
  <c r="J33" i="1"/>
  <c r="K33" i="1" s="1"/>
  <c r="G33" i="1"/>
  <c r="J32" i="1"/>
  <c r="K32" i="1" s="1"/>
  <c r="G32" i="1"/>
  <c r="J31" i="1"/>
  <c r="K31" i="1" s="1"/>
  <c r="G31" i="1"/>
  <c r="J30" i="1"/>
  <c r="K30" i="1" s="1"/>
  <c r="G30" i="1"/>
  <c r="J29" i="1"/>
  <c r="K29" i="1" s="1"/>
  <c r="G29" i="1"/>
  <c r="J28" i="1"/>
  <c r="K28" i="1" s="1"/>
  <c r="G28" i="1"/>
  <c r="J27" i="1"/>
  <c r="K27" i="1" s="1"/>
  <c r="G27" i="1"/>
  <c r="J26" i="1"/>
  <c r="K26" i="1" s="1"/>
  <c r="G26" i="1"/>
  <c r="J25" i="1"/>
  <c r="K25" i="1" s="1"/>
  <c r="G25" i="1"/>
  <c r="J24" i="1"/>
  <c r="K24" i="1" s="1"/>
  <c r="G24" i="1"/>
  <c r="J22" i="1"/>
  <c r="K22" i="1" s="1"/>
  <c r="G22" i="1"/>
  <c r="J21" i="1"/>
  <c r="K21" i="1" s="1"/>
  <c r="G21" i="1"/>
  <c r="J11" i="1"/>
  <c r="K11" i="1" s="1"/>
  <c r="G11" i="1"/>
  <c r="J10" i="1"/>
  <c r="K10" i="1" s="1"/>
  <c r="G10" i="1"/>
  <c r="J9" i="1"/>
  <c r="K9" i="1" s="1"/>
  <c r="G9" i="1"/>
  <c r="J8" i="1"/>
  <c r="K8" i="1" s="1"/>
  <c r="G8" i="1"/>
  <c r="J7" i="1"/>
  <c r="K7" i="1" s="1"/>
  <c r="G7" i="1"/>
  <c r="J20" i="1"/>
  <c r="K20" i="1" s="1"/>
  <c r="G20" i="1"/>
  <c r="J19" i="1"/>
  <c r="K19" i="1" s="1"/>
  <c r="G19" i="1"/>
  <c r="J18" i="1"/>
  <c r="K18" i="1" s="1"/>
  <c r="G18" i="1"/>
  <c r="J17" i="1"/>
  <c r="K17" i="1" s="1"/>
  <c r="G17" i="1"/>
  <c r="J52" i="1"/>
  <c r="K52" i="1" s="1"/>
  <c r="G52" i="1"/>
  <c r="J51" i="1"/>
  <c r="K51" i="1" s="1"/>
  <c r="G51" i="1"/>
  <c r="J50" i="1"/>
  <c r="K50" i="1" s="1"/>
  <c r="G50" i="1"/>
  <c r="J5" i="1"/>
  <c r="K5" i="1" s="1"/>
  <c r="G5" i="1"/>
  <c r="I4" i="1"/>
  <c r="H4" i="1"/>
  <c r="F4" i="1"/>
  <c r="J3" i="1"/>
  <c r="K3" i="1" s="1"/>
  <c r="G3" i="1"/>
  <c r="J2" i="1"/>
  <c r="G2" i="1"/>
  <c r="G4" i="1" l="1"/>
  <c r="J4" i="1"/>
  <c r="I5" i="9"/>
  <c r="F2" i="5"/>
  <c r="K2" i="1"/>
  <c r="K4" i="1" s="1"/>
  <c r="J12" i="1"/>
  <c r="K12" i="1" s="1"/>
  <c r="K60" i="1" s="1"/>
</calcChain>
</file>

<file path=xl/sharedStrings.xml><?xml version="1.0" encoding="utf-8"?>
<sst xmlns="http://schemas.openxmlformats.org/spreadsheetml/2006/main" count="494" uniqueCount="256">
  <si>
    <t>Système</t>
  </si>
  <si>
    <t>Référence</t>
  </si>
  <si>
    <t>Dénomination</t>
  </si>
  <si>
    <t>Description (si nécessaire)</t>
  </si>
  <si>
    <t>Prix HT</t>
  </si>
  <si>
    <t>Prix TTC</t>
  </si>
  <si>
    <t>Réduction</t>
  </si>
  <si>
    <t>Quantité</t>
  </si>
  <si>
    <t>Prix total HT</t>
  </si>
  <si>
    <t>Prix total TTC</t>
  </si>
  <si>
    <r>
      <rPr>
        <b/>
        <sz val="18"/>
        <color rgb="FF000000"/>
        <rFont val="Calibri"/>
        <family val="2"/>
        <charset val="1"/>
      </rPr>
      <t>1</t>
    </r>
    <r>
      <rPr>
        <b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>(10/10/2018)</t>
    </r>
  </si>
  <si>
    <t>Tableau de bord</t>
  </si>
  <si>
    <t>403-563</t>
  </si>
  <si>
    <t>MCP23008</t>
  </si>
  <si>
    <t>Extenseur de voie digital par protocol I²C pour tableau de bord</t>
  </si>
  <si>
    <t>Carte avant</t>
  </si>
  <si>
    <t xml:space="preserve">769-7409 </t>
  </si>
  <si>
    <t>Arduino Uno</t>
  </si>
  <si>
    <t>TOTAL</t>
  </si>
  <si>
    <r>
      <rPr>
        <b/>
        <sz val="18"/>
        <color rgb="FF000000"/>
        <rFont val="Calibri"/>
        <family val="2"/>
        <charset val="1"/>
      </rPr>
      <t>2</t>
    </r>
    <r>
      <rPr>
        <sz val="12"/>
        <color rgb="FF000000"/>
        <rFont val="Calibri"/>
        <family val="2"/>
        <charset val="1"/>
      </rPr>
      <t>(10/11/2018)</t>
    </r>
  </si>
  <si>
    <t>124-5482</t>
  </si>
  <si>
    <t>Ruban LED</t>
  </si>
  <si>
    <t>pour le compte tour ( 2x plus chère que chez adafruit !)</t>
  </si>
  <si>
    <t>j'ai pas compris le prix</t>
  </si>
  <si>
    <t>Faisceau</t>
  </si>
  <si>
    <t>609-6164</t>
  </si>
  <si>
    <t>Bouton d'arrêt d'urgence</t>
  </si>
  <si>
    <t>arrêt d'urgence, diamètre 40mm pour les deux cotés</t>
  </si>
  <si>
    <t>262-3015</t>
  </si>
  <si>
    <t>Eclairage LED rouge</t>
  </si>
  <si>
    <t>Break light</t>
  </si>
  <si>
    <t>219-5813</t>
  </si>
  <si>
    <t>BOTS</t>
  </si>
  <si>
    <t>772-0928</t>
  </si>
  <si>
    <t>Boîtier IP67</t>
  </si>
  <si>
    <t>pour arduino uno</t>
  </si>
  <si>
    <t>799-0225</t>
  </si>
  <si>
    <t>mcp2562</t>
  </si>
  <si>
    <t>can transceiver</t>
  </si>
  <si>
    <t>lot de 10</t>
  </si>
  <si>
    <t>628-3532</t>
  </si>
  <si>
    <t>mcp2515</t>
  </si>
  <si>
    <t>can controler</t>
  </si>
  <si>
    <t>on en prends 5 au cas ou</t>
  </si>
  <si>
    <t>547-6294</t>
  </si>
  <si>
    <t>quartz 16 MHz</t>
  </si>
  <si>
    <t>quartz pour le can</t>
  </si>
  <si>
    <t>lot de 5</t>
  </si>
  <si>
    <t>679-5596</t>
  </si>
  <si>
    <t>Connecteur 4 voie KK 254</t>
  </si>
  <si>
    <t>mâle</t>
  </si>
  <si>
    <t>10 unités</t>
  </si>
  <si>
    <t>467-598</t>
  </si>
  <si>
    <t>cosse à sertir série 4809</t>
  </si>
  <si>
    <t>pour KK 254</t>
  </si>
  <si>
    <t>863-4967</t>
  </si>
  <si>
    <t>BA56-12SYKWA</t>
  </si>
  <si>
    <t>Afficheur 3 digit</t>
  </si>
  <si>
    <t>Paquet de 13</t>
  </si>
  <si>
    <t>877-0965</t>
  </si>
  <si>
    <t>SA10-21SYKWA</t>
  </si>
  <si>
    <t>Afficheur 1 digit</t>
  </si>
  <si>
    <t>Paquet de 4</t>
  </si>
  <si>
    <t>734-6823</t>
  </si>
  <si>
    <t>Bouton poussoir</t>
  </si>
  <si>
    <t>mâle KK254</t>
  </si>
  <si>
    <t>Paquet de 5</t>
  </si>
  <si>
    <t>173-2922</t>
  </si>
  <si>
    <t>173-2972</t>
  </si>
  <si>
    <t>femelle KK254</t>
  </si>
  <si>
    <t>296-4940</t>
  </si>
  <si>
    <t>Paquet de 10</t>
  </si>
  <si>
    <t>438-272</t>
  </si>
  <si>
    <t>THN 15-1211</t>
  </si>
  <si>
    <t>Traco power 9-18v to 5V 3A</t>
  </si>
  <si>
    <t>1 en sécu</t>
  </si>
  <si>
    <t>671-4733</t>
  </si>
  <si>
    <t>2N700</t>
  </si>
  <si>
    <t>mosfet N- 200mA</t>
  </si>
  <si>
    <t>Paquet de 20</t>
  </si>
  <si>
    <t>sécu</t>
  </si>
  <si>
    <t>160-8576</t>
  </si>
  <si>
    <t xml:space="preserve">Vernis isolant </t>
  </si>
  <si>
    <t>BSPD</t>
  </si>
  <si>
    <t>334-0474</t>
  </si>
  <si>
    <t>Relais automobile</t>
  </si>
  <si>
    <t>662-7692</t>
  </si>
  <si>
    <t>Porte NOR</t>
  </si>
  <si>
    <t>paquet de 10</t>
  </si>
  <si>
    <t>661-2810</t>
  </si>
  <si>
    <t>dual comparator</t>
  </si>
  <si>
    <t>533-9583</t>
  </si>
  <si>
    <t>LM1117 IMP 5.0</t>
  </si>
  <si>
    <t>154-2252</t>
  </si>
  <si>
    <t>résistance de trimmer 20kOhm</t>
  </si>
  <si>
    <t>153-0781</t>
  </si>
  <si>
    <t>N mosfet</t>
  </si>
  <si>
    <t>Paquet de 25</t>
  </si>
  <si>
    <t>710-4525</t>
  </si>
  <si>
    <t>Diode de commutation</t>
  </si>
  <si>
    <t>Paquet de 100 (on est prévoyant la)</t>
  </si>
  <si>
    <t>153-1886</t>
  </si>
  <si>
    <t xml:space="preserve">P mosfet </t>
  </si>
  <si>
    <t>787-3852</t>
  </si>
  <si>
    <t>facade DB-9</t>
  </si>
  <si>
    <t>680-7006</t>
  </si>
  <si>
    <t>Boîtier pour connecteur TE, EconoSeal III 070</t>
  </si>
  <si>
    <t>Vérifier si il n'en reste pas à Bron</t>
  </si>
  <si>
    <t>680-7024</t>
  </si>
  <si>
    <t>Verrou TPA, série EconoSeal III</t>
  </si>
  <si>
    <t>679-5048</t>
  </si>
  <si>
    <t>Cosse à sertir Femelle TE Connectivity série Econoseal .070</t>
  </si>
  <si>
    <t>680-7046</t>
  </si>
  <si>
    <t>Fil étanche, série EconoSeal III</t>
  </si>
  <si>
    <t xml:space="preserve">771-8398 </t>
  </si>
  <si>
    <t>Bouchon antipoussière DB-9</t>
  </si>
  <si>
    <t xml:space="preserve">909-7687 </t>
  </si>
  <si>
    <t xml:space="preserve">Cosses à sertir pour fil d'alternateur. Les cosses normales brûlent à cause du fort ampérage, il faut les sertir. </t>
  </si>
  <si>
    <t>Câbles multiconducteurs, Spiralé rétractable, Non blindé, 3 Conducteur(s), 2.13 ft, 0.65 m</t>
  </si>
  <si>
    <t>Flexible pour palettes</t>
  </si>
  <si>
    <t>Prolongateur, Série STRATO-THERM, 22 AWG, 16 AWG</t>
  </si>
  <si>
    <t>CANdiy-Shield V2 - CAN-Bus Shield</t>
  </si>
  <si>
    <t>shield pour bus CAN</t>
  </si>
  <si>
    <t>livraison comprise</t>
  </si>
  <si>
    <t>571-62998-2</t>
  </si>
  <si>
    <t>Bornes 250 FAST RCPT 10-8 0</t>
  </si>
  <si>
    <t>Cosse pour MS</t>
  </si>
  <si>
    <t>Cosses à sertir pour les fils en 8 à 10AWG.</t>
  </si>
  <si>
    <t>576-PDM71001ZXM</t>
  </si>
  <si>
    <t>Boîte à fusibles</t>
  </si>
  <si>
    <t>829-12010300</t>
  </si>
  <si>
    <t>Cavity plug</t>
  </si>
  <si>
    <t>829-12084201</t>
  </si>
  <si>
    <t>Connecteur 0.35-0.50 mm2</t>
  </si>
  <si>
    <t>20-22AWG</t>
  </si>
  <si>
    <t>829-12077411</t>
  </si>
  <si>
    <t>Connecteur 0.50-1.00 mm2</t>
  </si>
  <si>
    <t>17-20AWG</t>
  </si>
  <si>
    <t>829-15363933</t>
  </si>
  <si>
    <t>Connecteur 1.00-2.00 mm2</t>
  </si>
  <si>
    <t>14-17AWG</t>
  </si>
  <si>
    <t>829-12129493</t>
  </si>
  <si>
    <t>Connecteur 2.00-3.00 mm2</t>
  </si>
  <si>
    <t>12-14AWG</t>
  </si>
  <si>
    <t>829-12077413</t>
  </si>
  <si>
    <t>Connecteur 5.00 mm2</t>
  </si>
  <si>
    <t>8AWG</t>
  </si>
  <si>
    <t>829-15324983</t>
  </si>
  <si>
    <t>CABLE SEAL DARK RED</t>
  </si>
  <si>
    <t>829-15324985</t>
  </si>
  <si>
    <t>CABLE SEAL PURPLE</t>
  </si>
  <si>
    <t>829-15324982</t>
  </si>
  <si>
    <t>CBL SEAL GREEN</t>
  </si>
  <si>
    <t>829-15324980</t>
  </si>
  <si>
    <t>CBL SEAL GRAY</t>
  </si>
  <si>
    <t>829-15324981</t>
  </si>
  <si>
    <t>CBL SEAL BLUE</t>
  </si>
  <si>
    <t>893-3011ASR112VDC</t>
  </si>
  <si>
    <t>Relais</t>
  </si>
  <si>
    <t>PDWorx Paddle shifter</t>
  </si>
  <si>
    <t>palette au volant</t>
  </si>
  <si>
    <t xml:space="preserve">contact chez le fournisseur : </t>
  </si>
  <si>
    <t>Romain FERNAND   : &lt;r.fernand@texense.com&gt;</t>
  </si>
  <si>
    <t>Télémétrie</t>
  </si>
  <si>
    <t>RS-M10WS</t>
  </si>
  <si>
    <t>capteur de vitesse de roue</t>
  </si>
  <si>
    <t>Effet Hall</t>
  </si>
  <si>
    <t>FPS-V2-10</t>
  </si>
  <si>
    <t>Capteur de pression essence</t>
  </si>
  <si>
    <t>10 bar max</t>
  </si>
  <si>
    <t>FPS-V2-100</t>
  </si>
  <si>
    <t>Capteur pression frein</t>
  </si>
  <si>
    <t>100 bar max</t>
  </si>
  <si>
    <t>INT-200</t>
  </si>
  <si>
    <t>Capteur température pneu</t>
  </si>
  <si>
    <t>200° max</t>
  </si>
  <si>
    <t>ELPM25</t>
  </si>
  <si>
    <t>Capteur débattement 25mm</t>
  </si>
  <si>
    <t>pour guillotine</t>
  </si>
  <si>
    <t>Bosch 0281002845</t>
  </si>
  <si>
    <t>Capteur, pression de suralimentation BOSCH</t>
  </si>
  <si>
    <t>capteur pression et temp du plenum</t>
  </si>
  <si>
    <t>3110C</t>
  </si>
  <si>
    <t>Coupe-circuit 6 pôles à clef FIA 100A</t>
  </si>
  <si>
    <t>15,95 €</t>
  </si>
  <si>
    <t xml:space="preserve">PRISE DE DEMARRAGE </t>
  </si>
  <si>
    <t>9,90 €</t>
  </si>
  <si>
    <t>CARBON3P</t>
  </si>
  <si>
    <t>Plaque carbone</t>
  </si>
  <si>
    <t>34,90 €</t>
  </si>
  <si>
    <t>S80</t>
  </si>
  <si>
    <t>ECU</t>
  </si>
  <si>
    <t>S80 Spliced Loom Kit</t>
  </si>
  <si>
    <t>cables de connection</t>
  </si>
  <si>
    <t>innovate-LC-2</t>
  </si>
  <si>
    <t>traducteur lambda</t>
  </si>
  <si>
    <t>1012 £</t>
  </si>
  <si>
    <t>Carte arrière</t>
  </si>
  <si>
    <t>BG45x15PI 12V motor</t>
  </si>
  <si>
    <t>moteur</t>
  </si>
  <si>
    <t>SG62 8:1 gearbox</t>
  </si>
  <si>
    <t>réducteur</t>
  </si>
  <si>
    <t>BGE 45 controller</t>
  </si>
  <si>
    <t>conrôleur</t>
  </si>
  <si>
    <t>cable CPL BG65 1500 G WD 12POL AMH</t>
  </si>
  <si>
    <t>cable de connexion avec le faisceau</t>
  </si>
  <si>
    <t>Kit starter</t>
  </si>
  <si>
    <t>cable de connexion avec l'ordi</t>
  </si>
  <si>
    <t>télémétrie</t>
  </si>
  <si>
    <t>RaceCapureMK3 without cellular option</t>
  </si>
  <si>
    <t>système d'acquisition de données</t>
  </si>
  <si>
    <t>Offert par RS</t>
  </si>
  <si>
    <t>Commentaire</t>
  </si>
  <si>
    <t>régulateur 12v vers 5v</t>
  </si>
  <si>
    <t>654-7606</t>
  </si>
  <si>
    <t>Zener de 14V 5W</t>
  </si>
  <si>
    <t>679-5363</t>
  </si>
  <si>
    <t>173-2916</t>
  </si>
  <si>
    <t>479-131</t>
  </si>
  <si>
    <t>un paquet de 10</t>
  </si>
  <si>
    <t>Total</t>
  </si>
  <si>
    <t>679-5391</t>
  </si>
  <si>
    <t>Connecteur 6 voies</t>
  </si>
  <si>
    <t>Connecteur 2 voies</t>
  </si>
  <si>
    <t>A10-21SYKWA</t>
  </si>
  <si>
    <t>Connecteur 7 voies</t>
  </si>
  <si>
    <t>Connecteur 3 voies</t>
  </si>
  <si>
    <t>KK 254 femelle</t>
  </si>
  <si>
    <t>173-2966</t>
  </si>
  <si>
    <t>KK 254 mâle</t>
  </si>
  <si>
    <t>740-8802</t>
  </si>
  <si>
    <t>Résistance 100k R0603</t>
  </si>
  <si>
    <t>Paquet de 50</t>
  </si>
  <si>
    <t>740-8798</t>
  </si>
  <si>
    <t>Résistance 100 Ohm R0603</t>
  </si>
  <si>
    <t>679-0532</t>
  </si>
  <si>
    <t>Résistance 560k Ohm R0603</t>
  </si>
  <si>
    <t>679-0285</t>
  </si>
  <si>
    <t>Résistance 39k Ohm R0603</t>
  </si>
  <si>
    <t>678-9667</t>
  </si>
  <si>
    <t>Résistance 10k Ohm R0603</t>
  </si>
  <si>
    <t>136-7681</t>
  </si>
  <si>
    <t>Condensateur 100nF</t>
  </si>
  <si>
    <t>172-6888</t>
  </si>
  <si>
    <t>Condensateur 10µF</t>
  </si>
  <si>
    <t>paquet 100</t>
  </si>
  <si>
    <t>123-6063</t>
  </si>
  <si>
    <t>Bouton poussoir simple</t>
  </si>
  <si>
    <t>123-6110</t>
  </si>
  <si>
    <t>Bouton poussoir+ LED bleu</t>
  </si>
  <si>
    <t>123-6274</t>
  </si>
  <si>
    <t>Bouton poussoir+ LED rouge</t>
  </si>
  <si>
    <t>797-5361</t>
  </si>
  <si>
    <t>Boitier IP67, polycarbonate</t>
  </si>
  <si>
    <t>Diamètre de 24mm</t>
  </si>
  <si>
    <t>Numéro de la commande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</si>
</sst>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%"/>
    <numFmt numFmtId="165" formatCode="#,##0.00\ [$€-40C];[Red]\-#,##0.00\ [$€-40C]"/>
    <numFmt numFmtId="166" formatCode="#,##0.00&quot; €&quot;;[Red]\-#,##0.00&quot; €&quot;"/>
  </numFmts>
  <fonts count="15" x14ac:knownFonts="1">
    <font>
      <sz val="11"/>
      <color rgb="FF000000"/>
      <name val="Calibri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b/>
      <sz val="16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8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A9D18E"/>
        <bgColor rgb="FFCCCCCC"/>
      </patternFill>
    </fill>
    <fill>
      <patternFill patternType="solid">
        <fgColor rgb="FFF57171"/>
        <bgColor rgb="FFFF6600"/>
      </patternFill>
    </fill>
    <fill>
      <patternFill patternType="solid">
        <fgColor rgb="FF70AD47"/>
        <bgColor rgb="FF339966"/>
      </patternFill>
    </fill>
    <fill>
      <patternFill patternType="solid">
        <fgColor rgb="FFF4B183"/>
        <bgColor rgb="FFFF99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rgb="FFCCCCCC"/>
      </left>
      <right style="thick">
        <color auto="1"/>
      </right>
      <top style="medium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auto="1"/>
      </top>
      <bottom/>
      <diagonal/>
    </border>
    <border>
      <left style="medium">
        <color rgb="FFCCCCCC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CCCCCC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5" fillId="0" borderId="5" xfId="0" applyFont="1" applyBorder="1" applyAlignment="1">
      <alignment horizontal="left" vertical="center" indent="2"/>
    </xf>
    <xf numFmtId="0" fontId="0" fillId="0" borderId="5" xfId="0" applyFont="1" applyBorder="1" applyAlignment="1">
      <alignment wrapText="1"/>
    </xf>
    <xf numFmtId="0" fontId="0" fillId="0" borderId="5" xfId="0" applyBorder="1"/>
    <xf numFmtId="164" fontId="0" fillId="0" borderId="5" xfId="0" applyNumberFormat="1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7" xfId="0" applyFont="1" applyBorder="1" applyAlignment="1">
      <alignment vertical="center"/>
    </xf>
    <xf numFmtId="0" fontId="0" fillId="0" borderId="8" xfId="0" applyFont="1" applyBorder="1"/>
    <xf numFmtId="164" fontId="0" fillId="0" borderId="8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10" xfId="0" applyBorder="1" applyAlignment="1">
      <alignment vertical="center"/>
    </xf>
    <xf numFmtId="0" fontId="0" fillId="0" borderId="10" xfId="0" applyBorder="1"/>
    <xf numFmtId="0" fontId="6" fillId="3" borderId="10" xfId="0" applyFont="1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0" borderId="0" xfId="0" applyFont="1" applyAlignment="1">
      <alignment horizontal="center" vertical="center"/>
    </xf>
    <xf numFmtId="0" fontId="0" fillId="0" borderId="12" xfId="0" applyFont="1" applyBorder="1" applyAlignment="1">
      <alignment wrapText="1"/>
    </xf>
    <xf numFmtId="0" fontId="0" fillId="0" borderId="12" xfId="0" applyBorder="1"/>
    <xf numFmtId="164" fontId="0" fillId="0" borderId="12" xfId="0" applyNumberFormat="1" applyBorder="1"/>
    <xf numFmtId="2" fontId="0" fillId="0" borderId="12" xfId="0" applyNumberFormat="1" applyBorder="1"/>
    <xf numFmtId="0" fontId="0" fillId="0" borderId="7" xfId="0" applyFont="1" applyBorder="1" applyAlignment="1">
      <alignment horizontal="center"/>
    </xf>
    <xf numFmtId="0" fontId="0" fillId="0" borderId="7" xfId="0" applyFont="1" applyBorder="1"/>
    <xf numFmtId="164" fontId="0" fillId="0" borderId="7" xfId="0" applyNumberFormat="1" applyBorder="1"/>
    <xf numFmtId="2" fontId="0" fillId="0" borderId="7" xfId="0" applyNumberForma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wrapText="1"/>
    </xf>
    <xf numFmtId="0" fontId="8" fillId="0" borderId="7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164" fontId="0" fillId="0" borderId="7" xfId="0" applyNumberFormat="1" applyBorder="1"/>
    <xf numFmtId="0" fontId="0" fillId="0" borderId="7" xfId="0" applyFont="1" applyBorder="1" applyAlignment="1">
      <alignment horizontal="left" wrapText="1"/>
    </xf>
    <xf numFmtId="165" fontId="0" fillId="0" borderId="7" xfId="0" applyNumberFormat="1" applyFont="1" applyBorder="1" applyAlignment="1">
      <alignment wrapText="1"/>
    </xf>
    <xf numFmtId="0" fontId="0" fillId="0" borderId="0" xfId="0" applyFont="1" applyAlignment="1">
      <alignment wrapText="1"/>
    </xf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5" xfId="0" applyBorder="1" applyAlignment="1">
      <alignment vertical="center"/>
    </xf>
    <xf numFmtId="165" fontId="0" fillId="0" borderId="0" xfId="0" applyNumberFormat="1" applyFont="1" applyAlignment="1">
      <alignment wrapText="1"/>
    </xf>
    <xf numFmtId="0" fontId="0" fillId="0" borderId="0" xfId="0" applyFont="1"/>
    <xf numFmtId="0" fontId="2" fillId="5" borderId="14" xfId="0" applyFont="1" applyFill="1" applyBorder="1" applyAlignment="1">
      <alignment wrapText="1"/>
    </xf>
    <xf numFmtId="0" fontId="0" fillId="0" borderId="5" xfId="0" applyFont="1" applyBorder="1" applyAlignment="1">
      <alignment vertical="center"/>
    </xf>
    <xf numFmtId="0" fontId="9" fillId="0" borderId="0" xfId="0" applyFont="1"/>
    <xf numFmtId="166" fontId="0" fillId="3" borderId="10" xfId="0" applyNumberFormat="1" applyFill="1" applyBorder="1"/>
    <xf numFmtId="0" fontId="2" fillId="6" borderId="2" xfId="0" applyFont="1" applyFill="1" applyBorder="1" applyAlignment="1">
      <alignment wrapText="1"/>
    </xf>
    <xf numFmtId="0" fontId="10" fillId="0" borderId="7" xfId="0" applyFont="1" applyBorder="1"/>
    <xf numFmtId="0" fontId="0" fillId="0" borderId="0" xfId="0" applyBorder="1" applyAlignment="1">
      <alignment vertical="center"/>
    </xf>
    <xf numFmtId="0" fontId="0" fillId="2" borderId="0" xfId="0" applyFont="1" applyFill="1" applyAlignment="1">
      <alignment vertical="center"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0" fontId="13" fillId="0" borderId="0" xfId="0" applyFont="1"/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wrapText="1"/>
    </xf>
    <xf numFmtId="0" fontId="2" fillId="0" borderId="18" xfId="0" applyFont="1" applyBorder="1" applyAlignment="1">
      <alignment horizontal="center" wrapText="1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12" xfId="0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0" borderId="7" xfId="0" applyBorder="1"/>
    <xf numFmtId="0" fontId="0" fillId="7" borderId="12" xfId="0" applyFill="1" applyBorder="1" applyAlignment="1">
      <alignment vertical="center"/>
    </xf>
    <xf numFmtId="0" fontId="2" fillId="0" borderId="20" xfId="0" applyFont="1" applyBorder="1" applyAlignment="1">
      <alignment wrapText="1"/>
    </xf>
    <xf numFmtId="165" fontId="0" fillId="0" borderId="12" xfId="0" applyNumberFormat="1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0" fillId="0" borderId="7" xfId="0" applyBorder="1" applyAlignment="1">
      <alignment horizontal="center"/>
    </xf>
    <xf numFmtId="0" fontId="0" fillId="12" borderId="22" xfId="0" applyFont="1" applyFill="1" applyBorder="1" applyAlignment="1">
      <alignment vertical="center"/>
    </xf>
    <xf numFmtId="0" fontId="0" fillId="0" borderId="5" xfId="0" applyFont="1" applyBorder="1" applyAlignment="1">
      <alignment horizontal="center"/>
    </xf>
    <xf numFmtId="0" fontId="0" fillId="0" borderId="5" xfId="0" applyFont="1" applyBorder="1"/>
    <xf numFmtId="0" fontId="0" fillId="12" borderId="23" xfId="0" applyFont="1" applyFill="1" applyBorder="1" applyAlignment="1">
      <alignment vertical="center"/>
    </xf>
    <xf numFmtId="2" fontId="0" fillId="0" borderId="24" xfId="0" applyNumberFormat="1" applyBorder="1"/>
    <xf numFmtId="0" fontId="0" fillId="12" borderId="25" xfId="0" applyFont="1" applyFill="1" applyBorder="1" applyAlignment="1">
      <alignment vertical="center"/>
    </xf>
    <xf numFmtId="0" fontId="0" fillId="0" borderId="10" xfId="0" applyBorder="1" applyAlignment="1">
      <alignment horizontal="center"/>
    </xf>
    <xf numFmtId="0" fontId="0" fillId="0" borderId="10" xfId="0" applyFont="1" applyBorder="1"/>
    <xf numFmtId="164" fontId="0" fillId="0" borderId="10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0" fontId="0" fillId="9" borderId="23" xfId="0" applyFont="1" applyFill="1" applyBorder="1" applyAlignment="1">
      <alignment vertical="center"/>
    </xf>
    <xf numFmtId="0" fontId="0" fillId="7" borderId="26" xfId="0" applyFont="1" applyFill="1" applyBorder="1" applyAlignment="1">
      <alignment vertical="center"/>
    </xf>
    <xf numFmtId="0" fontId="0" fillId="0" borderId="10" xfId="0" applyFont="1" applyBorder="1" applyAlignment="1">
      <alignment wrapText="1"/>
    </xf>
    <xf numFmtId="0" fontId="0" fillId="9" borderId="25" xfId="0" applyFont="1" applyFill="1" applyBorder="1" applyAlignment="1">
      <alignment vertical="center"/>
    </xf>
    <xf numFmtId="0" fontId="0" fillId="0" borderId="10" xfId="0" applyFont="1" applyBorder="1" applyAlignment="1">
      <alignment horizontal="center"/>
    </xf>
    <xf numFmtId="0" fontId="0" fillId="10" borderId="27" xfId="0" applyFont="1" applyFill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0" fillId="10" borderId="28" xfId="0" applyFont="1" applyFill="1" applyBorder="1" applyAlignment="1">
      <alignment vertical="center"/>
    </xf>
    <xf numFmtId="0" fontId="0" fillId="10" borderId="23" xfId="0" applyFont="1" applyFill="1" applyBorder="1" applyAlignment="1">
      <alignment vertical="center"/>
    </xf>
    <xf numFmtId="0" fontId="0" fillId="10" borderId="25" xfId="0" applyFont="1" applyFill="1" applyBorder="1" applyAlignment="1">
      <alignment vertical="center"/>
    </xf>
    <xf numFmtId="0" fontId="0" fillId="11" borderId="27" xfId="0" applyFont="1" applyFill="1" applyBorder="1" applyAlignment="1">
      <alignment vertical="center"/>
    </xf>
    <xf numFmtId="0" fontId="0" fillId="11" borderId="28" xfId="0" applyFont="1" applyFill="1" applyBorder="1" applyAlignment="1">
      <alignment vertical="center"/>
    </xf>
    <xf numFmtId="0" fontId="0" fillId="11" borderId="29" xfId="0" applyFont="1" applyFill="1" applyBorder="1" applyAlignment="1">
      <alignment vertical="center"/>
    </xf>
    <xf numFmtId="0" fontId="0" fillId="11" borderId="23" xfId="0" applyFont="1" applyFill="1" applyBorder="1" applyAlignment="1">
      <alignment vertical="center"/>
    </xf>
    <xf numFmtId="2" fontId="0" fillId="0" borderId="30" xfId="0" applyNumberFormat="1" applyBorder="1"/>
    <xf numFmtId="0" fontId="0" fillId="11" borderId="25" xfId="0" applyFont="1" applyFill="1" applyBorder="1" applyAlignment="1">
      <alignment vertical="center"/>
    </xf>
    <xf numFmtId="0" fontId="0" fillId="7" borderId="31" xfId="0" applyFont="1" applyFill="1" applyBorder="1" applyAlignment="1">
      <alignment vertical="center"/>
    </xf>
    <xf numFmtId="0" fontId="0" fillId="7" borderId="29" xfId="0" applyFont="1" applyFill="1" applyBorder="1" applyAlignment="1">
      <alignment vertical="center"/>
    </xf>
    <xf numFmtId="0" fontId="0" fillId="0" borderId="7" xfId="0" applyFont="1" applyBorder="1" applyAlignment="1">
      <alignment horizontal="left" vertical="top"/>
    </xf>
    <xf numFmtId="0" fontId="0" fillId="0" borderId="8" xfId="0" applyFont="1" applyBorder="1" applyAlignment="1">
      <alignment horizontal="center"/>
    </xf>
    <xf numFmtId="0" fontId="0" fillId="0" borderId="33" xfId="0" applyBorder="1"/>
    <xf numFmtId="0" fontId="0" fillId="0" borderId="33" xfId="0" applyBorder="1" applyAlignment="1">
      <alignment horizontal="center"/>
    </xf>
    <xf numFmtId="0" fontId="0" fillId="0" borderId="33" xfId="0" applyFont="1" applyBorder="1"/>
    <xf numFmtId="0" fontId="0" fillId="9" borderId="32" xfId="0" applyFont="1" applyFill="1" applyBorder="1" applyAlignment="1">
      <alignment vertical="center"/>
    </xf>
    <xf numFmtId="0" fontId="0" fillId="9" borderId="29" xfId="0" applyFont="1" applyFill="1" applyBorder="1" applyAlignment="1">
      <alignment vertical="center"/>
    </xf>
    <xf numFmtId="0" fontId="3" fillId="4" borderId="34" xfId="0" applyFont="1" applyFill="1" applyBorder="1" applyAlignment="1">
      <alignment horizontal="center" vertical="center"/>
    </xf>
    <xf numFmtId="0" fontId="0" fillId="4" borderId="35" xfId="0" applyFill="1" applyBorder="1"/>
    <xf numFmtId="2" fontId="0" fillId="4" borderId="36" xfId="0" applyNumberFormat="1" applyFill="1" applyBorder="1"/>
    <xf numFmtId="0" fontId="0" fillId="0" borderId="41" xfId="0" applyBorder="1" applyAlignment="1">
      <alignment vertical="center"/>
    </xf>
    <xf numFmtId="0" fontId="0" fillId="11" borderId="40" xfId="0" applyFont="1" applyFill="1" applyBorder="1" applyAlignment="1">
      <alignment vertical="center" wrapText="1"/>
    </xf>
    <xf numFmtId="0" fontId="0" fillId="11" borderId="42" xfId="0" applyFont="1" applyFill="1" applyBorder="1" applyAlignment="1">
      <alignment vertical="center"/>
    </xf>
    <xf numFmtId="0" fontId="0" fillId="10" borderId="43" xfId="0" applyFont="1" applyFill="1" applyBorder="1" applyAlignment="1">
      <alignment vertical="center"/>
    </xf>
    <xf numFmtId="0" fontId="0" fillId="0" borderId="7" xfId="0" applyFont="1" applyBorder="1" applyAlignment="1">
      <alignment horizont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5" fontId="0" fillId="0" borderId="0" xfId="0" applyNumberFormat="1" applyFont="1" applyAlignment="1">
      <alignment horizontal="center" wrapText="1"/>
    </xf>
    <xf numFmtId="0" fontId="11" fillId="6" borderId="0" xfId="0" applyFont="1" applyFill="1" applyBorder="1" applyAlignment="1">
      <alignment horizontal="center"/>
    </xf>
    <xf numFmtId="0" fontId="0" fillId="0" borderId="17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5717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u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é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"/>
  <sheetViews>
    <sheetView zoomScale="90" zoomScaleNormal="90" workbookViewId="0">
      <selection activeCell="B2" sqref="B2"/>
    </sheetView>
  </sheetViews>
  <sheetFormatPr baseColWidth="10" defaultColWidth="9.140625" defaultRowHeight="15" x14ac:dyDescent="0.25"/>
  <cols>
    <col min="1" max="1" width="16.7109375" customWidth="1"/>
    <col min="2" max="2" width="15.28515625" customWidth="1"/>
    <col min="3" max="3" width="15.85546875" customWidth="1"/>
    <col min="4" max="4" width="27.42578125" customWidth="1"/>
    <col min="5" max="5" width="36.5703125" customWidth="1"/>
    <col min="6" max="6" width="9.7109375" customWidth="1"/>
    <col min="7" max="7" width="9.140625" customWidth="1"/>
    <col min="8" max="8" width="11.5703125" customWidth="1"/>
    <col min="9" max="9" width="9.140625" customWidth="1"/>
    <col min="10" max="10" width="11" customWidth="1"/>
    <col min="11" max="11" width="11.85546875" customWidth="1"/>
    <col min="12" max="12" width="32.7109375" bestFit="1" customWidth="1"/>
    <col min="13" max="1025" width="9.140625" customWidth="1"/>
  </cols>
  <sheetData>
    <row r="1" spans="1:12" ht="38.25" customHeight="1" thickBot="1" x14ac:dyDescent="0.3">
      <c r="A1" s="1" t="s">
        <v>255</v>
      </c>
      <c r="B1" s="2" t="s">
        <v>0</v>
      </c>
      <c r="C1" s="3" t="s">
        <v>1</v>
      </c>
      <c r="D1" s="4" t="s">
        <v>2</v>
      </c>
      <c r="E1" s="3" t="s">
        <v>3</v>
      </c>
      <c r="F1" s="3" t="s">
        <v>4</v>
      </c>
      <c r="G1" s="3" t="s">
        <v>5</v>
      </c>
      <c r="H1" s="5" t="s">
        <v>6</v>
      </c>
      <c r="I1" s="3" t="s">
        <v>7</v>
      </c>
      <c r="J1" s="3" t="s">
        <v>8</v>
      </c>
      <c r="K1" s="61" t="s">
        <v>9</v>
      </c>
      <c r="L1" s="62" t="s">
        <v>212</v>
      </c>
    </row>
    <row r="2" spans="1:12" ht="30.75" thickBot="1" x14ac:dyDescent="0.3">
      <c r="A2" s="123" t="s">
        <v>10</v>
      </c>
      <c r="B2" s="118" t="s">
        <v>11</v>
      </c>
      <c r="C2" s="7" t="s">
        <v>12</v>
      </c>
      <c r="D2" s="8" t="s">
        <v>13</v>
      </c>
      <c r="E2" s="8" t="s">
        <v>14</v>
      </c>
      <c r="F2" s="9">
        <v>1.022</v>
      </c>
      <c r="G2" s="9">
        <f>1.2*F2</f>
        <v>1.2263999999999999</v>
      </c>
      <c r="H2" s="10">
        <v>0.1</v>
      </c>
      <c r="I2" s="9">
        <v>5</v>
      </c>
      <c r="J2" s="11">
        <f>I2*F2*(1-H2)</f>
        <v>4.5990000000000002</v>
      </c>
      <c r="K2" s="12">
        <f>J2*1.2</f>
        <v>5.5187999999999997</v>
      </c>
    </row>
    <row r="3" spans="1:12" x14ac:dyDescent="0.25">
      <c r="A3" s="123"/>
      <c r="B3" s="119" t="s">
        <v>15</v>
      </c>
      <c r="C3" s="14" t="s">
        <v>16</v>
      </c>
      <c r="D3" s="14" t="s">
        <v>17</v>
      </c>
      <c r="E3" s="14"/>
      <c r="F3" s="14">
        <v>20.57</v>
      </c>
      <c r="G3" s="14">
        <f>1.2*F3</f>
        <v>24.684000000000001</v>
      </c>
      <c r="H3" s="15">
        <v>0.1</v>
      </c>
      <c r="I3" s="14">
        <v>2</v>
      </c>
      <c r="J3" s="16">
        <f>I3*F3*(1-H3)</f>
        <v>37.026000000000003</v>
      </c>
      <c r="K3" s="17">
        <f>J3*1.2</f>
        <v>44.431200000000004</v>
      </c>
    </row>
    <row r="4" spans="1:12" ht="45" customHeight="1" x14ac:dyDescent="0.25">
      <c r="A4" s="123"/>
      <c r="B4" s="116"/>
      <c r="C4" s="19"/>
      <c r="D4" s="19"/>
      <c r="E4" s="20" t="s">
        <v>18</v>
      </c>
      <c r="F4" s="21">
        <f t="shared" ref="F4:K4" si="0">SUM(F2:F3)</f>
        <v>21.591999999999999</v>
      </c>
      <c r="G4" s="21">
        <f t="shared" si="0"/>
        <v>25.910400000000003</v>
      </c>
      <c r="H4" s="21">
        <f t="shared" si="0"/>
        <v>0.2</v>
      </c>
      <c r="I4" s="21">
        <f t="shared" si="0"/>
        <v>7</v>
      </c>
      <c r="J4" s="21">
        <f t="shared" si="0"/>
        <v>41.625</v>
      </c>
      <c r="K4" s="22">
        <f t="shared" si="0"/>
        <v>49.95</v>
      </c>
      <c r="L4" s="60" t="s">
        <v>211</v>
      </c>
    </row>
    <row r="5" spans="1:12" ht="30" x14ac:dyDescent="0.25">
      <c r="A5" s="123" t="s">
        <v>19</v>
      </c>
      <c r="B5" s="117" t="s">
        <v>11</v>
      </c>
      <c r="C5" s="7" t="s">
        <v>20</v>
      </c>
      <c r="D5" s="9" t="s">
        <v>21</v>
      </c>
      <c r="E5" s="8" t="s">
        <v>22</v>
      </c>
      <c r="F5" s="9">
        <v>43.46</v>
      </c>
      <c r="G5" s="9">
        <f>1.2*F5</f>
        <v>52.152000000000001</v>
      </c>
      <c r="H5" s="10">
        <v>0.05</v>
      </c>
      <c r="I5" s="9">
        <v>1</v>
      </c>
      <c r="J5" s="11">
        <f>I5*F5*(1-H5)</f>
        <v>41.286999999999999</v>
      </c>
      <c r="K5" s="12">
        <f>J5*1.2</f>
        <v>49.544399999999996</v>
      </c>
    </row>
    <row r="6" spans="1:12" ht="48.75" customHeight="1" thickBot="1" x14ac:dyDescent="0.3">
      <c r="A6" s="123"/>
      <c r="B6" s="116"/>
      <c r="C6" s="19"/>
      <c r="D6" s="19"/>
      <c r="E6" s="20" t="s">
        <v>18</v>
      </c>
      <c r="F6" s="21"/>
      <c r="G6" s="21"/>
      <c r="H6" s="21"/>
      <c r="I6" s="21"/>
      <c r="J6" s="21"/>
      <c r="K6" s="22">
        <v>43.46</v>
      </c>
      <c r="L6" s="23" t="s">
        <v>23</v>
      </c>
    </row>
    <row r="7" spans="1:12" ht="15" customHeight="1" x14ac:dyDescent="0.25">
      <c r="A7" s="124">
        <v>3</v>
      </c>
      <c r="B7" s="98" t="s">
        <v>11</v>
      </c>
      <c r="C7" s="94" t="s">
        <v>48</v>
      </c>
      <c r="D7" s="8" t="s">
        <v>49</v>
      </c>
      <c r="E7" s="79" t="s">
        <v>50</v>
      </c>
      <c r="F7" s="79">
        <v>0.23300000000000001</v>
      </c>
      <c r="G7" s="79">
        <f t="shared" ref="G7:G59" si="1">1.2*F7</f>
        <v>0.27960000000000002</v>
      </c>
      <c r="H7" s="10">
        <v>0.1</v>
      </c>
      <c r="I7" s="79">
        <v>10</v>
      </c>
      <c r="J7" s="11">
        <f t="shared" ref="J7:J59" si="2">I7*F7*(1-H7)</f>
        <v>2.097</v>
      </c>
      <c r="K7" s="12">
        <f t="shared" ref="K7:K59" si="3">J7*1.2</f>
        <v>2.5164</v>
      </c>
      <c r="L7" t="s">
        <v>51</v>
      </c>
    </row>
    <row r="8" spans="1:12" ht="15" customHeight="1" x14ac:dyDescent="0.25">
      <c r="A8" s="125"/>
      <c r="B8" s="99" t="s">
        <v>11</v>
      </c>
      <c r="C8" s="34" t="s">
        <v>52</v>
      </c>
      <c r="D8" s="33" t="s">
        <v>53</v>
      </c>
      <c r="E8" s="29" t="s">
        <v>54</v>
      </c>
      <c r="F8" s="29">
        <v>7.8E-2</v>
      </c>
      <c r="G8" s="29">
        <f t="shared" si="1"/>
        <v>9.3600000000000003E-2</v>
      </c>
      <c r="H8" s="36">
        <v>0.1</v>
      </c>
      <c r="I8" s="29">
        <v>100</v>
      </c>
      <c r="J8" s="31">
        <f t="shared" si="2"/>
        <v>7.02</v>
      </c>
      <c r="K8" s="81">
        <f t="shared" si="3"/>
        <v>8.4239999999999995</v>
      </c>
      <c r="L8" s="23" t="s">
        <v>245</v>
      </c>
    </row>
    <row r="9" spans="1:12" ht="30" x14ac:dyDescent="0.25">
      <c r="A9" s="125"/>
      <c r="B9" s="100" t="s">
        <v>11</v>
      </c>
      <c r="C9" s="34" t="s">
        <v>12</v>
      </c>
      <c r="D9" s="33" t="s">
        <v>13</v>
      </c>
      <c r="E9" s="33" t="s">
        <v>14</v>
      </c>
      <c r="F9" s="29">
        <v>1.022</v>
      </c>
      <c r="G9" s="29">
        <f t="shared" si="1"/>
        <v>1.2263999999999999</v>
      </c>
      <c r="H9" s="36">
        <v>0.1</v>
      </c>
      <c r="I9" s="29">
        <v>5</v>
      </c>
      <c r="J9" s="31">
        <f t="shared" si="2"/>
        <v>4.5990000000000002</v>
      </c>
      <c r="K9" s="81">
        <f t="shared" si="3"/>
        <v>5.5187999999999997</v>
      </c>
    </row>
    <row r="10" spans="1:12" ht="15" customHeight="1" x14ac:dyDescent="0.25">
      <c r="A10" s="125"/>
      <c r="B10" s="101" t="s">
        <v>11</v>
      </c>
      <c r="C10" s="35" t="s">
        <v>55</v>
      </c>
      <c r="D10" s="25" t="s">
        <v>56</v>
      </c>
      <c r="E10" s="25" t="s">
        <v>57</v>
      </c>
      <c r="F10" s="25">
        <v>2.117</v>
      </c>
      <c r="G10" s="25">
        <f t="shared" si="1"/>
        <v>2.5404</v>
      </c>
      <c r="H10" s="26">
        <v>0.1</v>
      </c>
      <c r="I10" s="25">
        <v>13</v>
      </c>
      <c r="J10" s="27">
        <f t="shared" si="2"/>
        <v>24.768900000000002</v>
      </c>
      <c r="K10" s="102">
        <f t="shared" si="3"/>
        <v>29.72268</v>
      </c>
      <c r="L10" t="s">
        <v>58</v>
      </c>
    </row>
    <row r="11" spans="1:12" ht="15" customHeight="1" x14ac:dyDescent="0.25">
      <c r="A11" s="125"/>
      <c r="B11" s="101" t="s">
        <v>11</v>
      </c>
      <c r="C11" s="28" t="s">
        <v>59</v>
      </c>
      <c r="D11" s="29" t="s">
        <v>60</v>
      </c>
      <c r="E11" s="25" t="s">
        <v>61</v>
      </c>
      <c r="F11" s="29">
        <v>2.4729999999999999</v>
      </c>
      <c r="G11" s="29">
        <f t="shared" si="1"/>
        <v>2.9675999999999996</v>
      </c>
      <c r="H11" s="36">
        <v>0.1</v>
      </c>
      <c r="I11" s="29">
        <v>4</v>
      </c>
      <c r="J11" s="31">
        <f t="shared" si="2"/>
        <v>8.9027999999999992</v>
      </c>
      <c r="K11" s="81">
        <f t="shared" si="3"/>
        <v>10.683359999999999</v>
      </c>
      <c r="L11" t="s">
        <v>62</v>
      </c>
    </row>
    <row r="12" spans="1:12" ht="15" customHeight="1" x14ac:dyDescent="0.25">
      <c r="A12" s="125"/>
      <c r="B12" s="101" t="s">
        <v>11</v>
      </c>
      <c r="C12" s="28" t="s">
        <v>246</v>
      </c>
      <c r="D12" s="29" t="s">
        <v>247</v>
      </c>
      <c r="E12" s="25"/>
      <c r="F12" s="25">
        <v>12.17</v>
      </c>
      <c r="G12" s="25">
        <f t="shared" ref="G12:G16" si="4">1.2*F12</f>
        <v>14.603999999999999</v>
      </c>
      <c r="H12" s="26">
        <v>0.1</v>
      </c>
      <c r="I12" s="25">
        <v>2</v>
      </c>
      <c r="J12" s="27">
        <f t="shared" ref="J12:J16" si="5">I12*F12*(1-H12)</f>
        <v>21.905999999999999</v>
      </c>
      <c r="K12" s="102">
        <f t="shared" ref="K12:K16" si="6">J12*1.2</f>
        <v>26.287199999999999</v>
      </c>
    </row>
    <row r="13" spans="1:12" ht="15" customHeight="1" x14ac:dyDescent="0.25">
      <c r="A13" s="125"/>
      <c r="B13" s="101" t="s">
        <v>11</v>
      </c>
      <c r="C13" s="28" t="s">
        <v>248</v>
      </c>
      <c r="D13" s="29" t="s">
        <v>249</v>
      </c>
      <c r="E13" s="25"/>
      <c r="F13" s="29">
        <v>15.92</v>
      </c>
      <c r="G13" s="29">
        <f t="shared" si="4"/>
        <v>19.103999999999999</v>
      </c>
      <c r="H13" s="36">
        <v>0.1</v>
      </c>
      <c r="I13" s="29">
        <v>3</v>
      </c>
      <c r="J13" s="31">
        <f t="shared" si="5"/>
        <v>42.984000000000002</v>
      </c>
      <c r="K13" s="81">
        <f t="shared" si="6"/>
        <v>51.580800000000004</v>
      </c>
    </row>
    <row r="14" spans="1:12" ht="15" customHeight="1" x14ac:dyDescent="0.25">
      <c r="A14" s="125"/>
      <c r="B14" s="101" t="s">
        <v>11</v>
      </c>
      <c r="C14" s="28" t="s">
        <v>250</v>
      </c>
      <c r="D14" s="29" t="s">
        <v>251</v>
      </c>
      <c r="E14" s="25"/>
      <c r="F14" s="25">
        <v>12.71</v>
      </c>
      <c r="G14" s="25">
        <f t="shared" si="4"/>
        <v>15.252000000000001</v>
      </c>
      <c r="H14" s="26">
        <v>0.1</v>
      </c>
      <c r="I14" s="25">
        <v>1</v>
      </c>
      <c r="J14" s="27">
        <f t="shared" si="5"/>
        <v>11.439000000000002</v>
      </c>
      <c r="K14" s="102">
        <f t="shared" si="6"/>
        <v>13.726800000000003</v>
      </c>
    </row>
    <row r="15" spans="1:12" ht="15" customHeight="1" x14ac:dyDescent="0.25">
      <c r="A15" s="125"/>
      <c r="B15" s="100" t="s">
        <v>11</v>
      </c>
      <c r="C15" s="107" t="s">
        <v>31</v>
      </c>
      <c r="D15" s="14" t="s">
        <v>26</v>
      </c>
      <c r="E15" s="108" t="s">
        <v>254</v>
      </c>
      <c r="F15" s="108">
        <v>16.47</v>
      </c>
      <c r="G15" s="25">
        <f t="shared" si="4"/>
        <v>19.763999999999999</v>
      </c>
      <c r="H15" s="36">
        <v>0.1</v>
      </c>
      <c r="I15" s="108">
        <v>2</v>
      </c>
      <c r="J15" s="27">
        <f t="shared" ref="J15" si="7">I15*F15*(1-H15)</f>
        <v>29.645999999999997</v>
      </c>
      <c r="K15" s="102">
        <f t="shared" ref="K15" si="8">J15*1.2</f>
        <v>35.575199999999995</v>
      </c>
    </row>
    <row r="16" spans="1:12" ht="15" customHeight="1" thickBot="1" x14ac:dyDescent="0.3">
      <c r="A16" s="125"/>
      <c r="B16" s="103" t="s">
        <v>11</v>
      </c>
      <c r="C16" s="92" t="s">
        <v>81</v>
      </c>
      <c r="D16" s="84" t="s">
        <v>82</v>
      </c>
      <c r="E16" s="84"/>
      <c r="F16" s="84">
        <v>11.11</v>
      </c>
      <c r="G16" s="84">
        <f t="shared" si="4"/>
        <v>13.331999999999999</v>
      </c>
      <c r="H16" s="85">
        <v>0.1</v>
      </c>
      <c r="I16" s="84">
        <v>1</v>
      </c>
      <c r="J16" s="86">
        <f t="shared" si="5"/>
        <v>9.9990000000000006</v>
      </c>
      <c r="K16" s="87">
        <f t="shared" si="6"/>
        <v>11.998800000000001</v>
      </c>
    </row>
    <row r="17" spans="1:12" ht="15" customHeight="1" x14ac:dyDescent="0.25">
      <c r="A17" s="125"/>
      <c r="B17" s="93" t="s">
        <v>15</v>
      </c>
      <c r="C17" s="94" t="s">
        <v>33</v>
      </c>
      <c r="D17" s="9" t="s">
        <v>34</v>
      </c>
      <c r="E17" s="9" t="s">
        <v>35</v>
      </c>
      <c r="F17" s="9">
        <v>13.59</v>
      </c>
      <c r="G17" s="9">
        <f>1.2*F17</f>
        <v>16.308</v>
      </c>
      <c r="H17" s="10">
        <v>0.1</v>
      </c>
      <c r="I17" s="9">
        <v>1</v>
      </c>
      <c r="J17" s="11">
        <f>I17*F17*(1-H17)</f>
        <v>12.231</v>
      </c>
      <c r="K17" s="12">
        <f>J17*1.2</f>
        <v>14.677199999999999</v>
      </c>
    </row>
    <row r="18" spans="1:12" ht="15" customHeight="1" x14ac:dyDescent="0.25">
      <c r="A18" s="125"/>
      <c r="B18" s="95" t="s">
        <v>15</v>
      </c>
      <c r="C18" s="28" t="s">
        <v>36</v>
      </c>
      <c r="D18" s="29" t="s">
        <v>37</v>
      </c>
      <c r="E18" s="29" t="s">
        <v>38</v>
      </c>
      <c r="F18" s="29">
        <v>0.82</v>
      </c>
      <c r="G18" s="29">
        <f>1.2*F18</f>
        <v>0.98399999999999987</v>
      </c>
      <c r="H18" s="36">
        <v>0.1</v>
      </c>
      <c r="I18" s="29">
        <v>10</v>
      </c>
      <c r="J18" s="31">
        <f>I18*F18*(1-H18)</f>
        <v>7.38</v>
      </c>
      <c r="K18" s="81">
        <f>J18*1.2</f>
        <v>8.8559999999999999</v>
      </c>
      <c r="L18" t="s">
        <v>39</v>
      </c>
    </row>
    <row r="19" spans="1:12" ht="15" customHeight="1" x14ac:dyDescent="0.25">
      <c r="A19" s="125"/>
      <c r="B19" s="95" t="s">
        <v>15</v>
      </c>
      <c r="C19" s="28" t="s">
        <v>40</v>
      </c>
      <c r="D19" s="29" t="s">
        <v>41</v>
      </c>
      <c r="E19" s="29" t="s">
        <v>42</v>
      </c>
      <c r="F19" s="29">
        <v>1.68</v>
      </c>
      <c r="G19" s="29">
        <f>1.2*F19</f>
        <v>2.016</v>
      </c>
      <c r="H19" s="36">
        <v>0.1</v>
      </c>
      <c r="I19" s="29">
        <v>5</v>
      </c>
      <c r="J19" s="31">
        <f>I19*F19*(1-H19)</f>
        <v>7.5600000000000005</v>
      </c>
      <c r="K19" s="81">
        <f>J19*1.2</f>
        <v>9.072000000000001</v>
      </c>
      <c r="L19" t="s">
        <v>43</v>
      </c>
    </row>
    <row r="20" spans="1:12" ht="15" customHeight="1" x14ac:dyDescent="0.25">
      <c r="A20" s="125"/>
      <c r="B20" s="95" t="s">
        <v>15</v>
      </c>
      <c r="C20" s="34" t="s">
        <v>44</v>
      </c>
      <c r="D20" s="33" t="s">
        <v>45</v>
      </c>
      <c r="E20" s="29" t="s">
        <v>46</v>
      </c>
      <c r="F20" s="29">
        <v>0.27600000000000002</v>
      </c>
      <c r="G20" s="29">
        <f>1.2*F20</f>
        <v>0.33119999999999999</v>
      </c>
      <c r="H20" s="36">
        <v>0.1</v>
      </c>
      <c r="I20" s="29">
        <v>5</v>
      </c>
      <c r="J20" s="31">
        <f>I20*F20*(1-H20)</f>
        <v>1.2420000000000002</v>
      </c>
      <c r="K20" s="81">
        <f>J20*1.2</f>
        <v>1.4904000000000002</v>
      </c>
      <c r="L20" t="s">
        <v>47</v>
      </c>
    </row>
    <row r="21" spans="1:12" ht="15" customHeight="1" x14ac:dyDescent="0.25">
      <c r="A21" s="125"/>
      <c r="B21" s="96" t="s">
        <v>15</v>
      </c>
      <c r="C21" s="28" t="s">
        <v>63</v>
      </c>
      <c r="D21" s="29" t="s">
        <v>64</v>
      </c>
      <c r="E21" s="29"/>
      <c r="F21" s="29">
        <v>2.6</v>
      </c>
      <c r="G21" s="29">
        <f t="shared" si="1"/>
        <v>3.12</v>
      </c>
      <c r="H21" s="36">
        <v>0.1</v>
      </c>
      <c r="I21" s="29">
        <v>3</v>
      </c>
      <c r="J21" s="31">
        <f t="shared" si="2"/>
        <v>7.0200000000000005</v>
      </c>
      <c r="K21" s="81">
        <f t="shared" si="3"/>
        <v>8.4239999999999995</v>
      </c>
    </row>
    <row r="22" spans="1:12" ht="15" customHeight="1" x14ac:dyDescent="0.25">
      <c r="A22" s="125"/>
      <c r="B22" s="96" t="s">
        <v>15</v>
      </c>
      <c r="C22" s="28" t="s">
        <v>67</v>
      </c>
      <c r="D22" s="29" t="s">
        <v>226</v>
      </c>
      <c r="E22" s="29" t="s">
        <v>65</v>
      </c>
      <c r="F22" s="29">
        <v>0.72</v>
      </c>
      <c r="G22" s="29">
        <f t="shared" si="1"/>
        <v>0.86399999999999999</v>
      </c>
      <c r="H22" s="36">
        <v>0.1</v>
      </c>
      <c r="I22" s="29">
        <v>5</v>
      </c>
      <c r="J22" s="31">
        <f t="shared" si="2"/>
        <v>3.2399999999999998</v>
      </c>
      <c r="K22" s="81">
        <f t="shared" si="3"/>
        <v>3.8879999999999995</v>
      </c>
      <c r="L22" t="s">
        <v>66</v>
      </c>
    </row>
    <row r="23" spans="1:12" ht="15" customHeight="1" x14ac:dyDescent="0.25">
      <c r="A23" s="125"/>
      <c r="B23" s="96" t="s">
        <v>15</v>
      </c>
      <c r="C23" s="28" t="s">
        <v>70</v>
      </c>
      <c r="D23" s="29" t="s">
        <v>226</v>
      </c>
      <c r="E23" s="29" t="s">
        <v>69</v>
      </c>
      <c r="F23" s="29">
        <v>0.45200000000000001</v>
      </c>
      <c r="G23" s="29">
        <f t="shared" si="1"/>
        <v>0.54239999999999999</v>
      </c>
      <c r="H23" s="36">
        <v>0.1</v>
      </c>
      <c r="I23" s="29">
        <v>10</v>
      </c>
      <c r="J23" s="31">
        <f t="shared" si="2"/>
        <v>4.0680000000000005</v>
      </c>
      <c r="K23" s="81">
        <f t="shared" si="3"/>
        <v>4.8816000000000006</v>
      </c>
      <c r="L23" t="s">
        <v>66</v>
      </c>
    </row>
    <row r="24" spans="1:12" ht="15" customHeight="1" x14ac:dyDescent="0.25">
      <c r="A24" s="125"/>
      <c r="B24" s="96" t="s">
        <v>15</v>
      </c>
      <c r="C24" s="28" t="s">
        <v>72</v>
      </c>
      <c r="D24" s="29" t="s">
        <v>73</v>
      </c>
      <c r="E24" s="29" t="s">
        <v>74</v>
      </c>
      <c r="F24" s="29">
        <v>37.340000000000003</v>
      </c>
      <c r="G24" s="29">
        <f t="shared" si="1"/>
        <v>44.808</v>
      </c>
      <c r="H24" s="36">
        <v>0.1</v>
      </c>
      <c r="I24" s="29">
        <v>2</v>
      </c>
      <c r="J24" s="31">
        <f t="shared" si="2"/>
        <v>67.212000000000003</v>
      </c>
      <c r="K24" s="81">
        <f t="shared" si="3"/>
        <v>80.654399999999995</v>
      </c>
      <c r="L24" t="s">
        <v>75</v>
      </c>
    </row>
    <row r="25" spans="1:12" ht="15" customHeight="1" x14ac:dyDescent="0.25">
      <c r="A25" s="125"/>
      <c r="B25" s="96" t="s">
        <v>15</v>
      </c>
      <c r="C25" s="28" t="s">
        <v>76</v>
      </c>
      <c r="D25" s="29" t="s">
        <v>77</v>
      </c>
      <c r="E25" s="29" t="s">
        <v>78</v>
      </c>
      <c r="F25" s="29">
        <v>0.219</v>
      </c>
      <c r="G25" s="29">
        <f t="shared" si="1"/>
        <v>0.26279999999999998</v>
      </c>
      <c r="H25" s="36">
        <v>0.1</v>
      </c>
      <c r="I25" s="29">
        <v>20</v>
      </c>
      <c r="J25" s="31">
        <f t="shared" si="2"/>
        <v>3.9420000000000002</v>
      </c>
      <c r="K25" s="81">
        <f t="shared" si="3"/>
        <v>4.7304000000000004</v>
      </c>
      <c r="L25" t="s">
        <v>79</v>
      </c>
    </row>
    <row r="26" spans="1:12" ht="15" customHeight="1" thickBot="1" x14ac:dyDescent="0.3">
      <c r="A26" s="125"/>
      <c r="B26" s="97" t="s">
        <v>15</v>
      </c>
      <c r="C26" s="92" t="s">
        <v>16</v>
      </c>
      <c r="D26" s="84" t="s">
        <v>17</v>
      </c>
      <c r="E26" s="84"/>
      <c r="F26" s="84">
        <v>20.57</v>
      </c>
      <c r="G26" s="84">
        <f t="shared" si="1"/>
        <v>24.684000000000001</v>
      </c>
      <c r="H26" s="85">
        <v>0.1</v>
      </c>
      <c r="I26" s="84">
        <v>2</v>
      </c>
      <c r="J26" s="86">
        <f t="shared" si="2"/>
        <v>37.026000000000003</v>
      </c>
      <c r="K26" s="87">
        <f t="shared" si="3"/>
        <v>44.431200000000004</v>
      </c>
      <c r="L26" t="s">
        <v>80</v>
      </c>
    </row>
    <row r="27" spans="1:12" ht="15" customHeight="1" x14ac:dyDescent="0.25">
      <c r="A27" s="125"/>
      <c r="B27" s="77" t="s">
        <v>83</v>
      </c>
      <c r="C27" s="78" t="s">
        <v>84</v>
      </c>
      <c r="D27" s="79" t="s">
        <v>85</v>
      </c>
      <c r="E27" s="79"/>
      <c r="F27" s="79">
        <v>2.96</v>
      </c>
      <c r="G27" s="79">
        <f t="shared" si="1"/>
        <v>3.552</v>
      </c>
      <c r="H27" s="10">
        <v>0.1</v>
      </c>
      <c r="I27" s="79">
        <v>3</v>
      </c>
      <c r="J27" s="11">
        <f t="shared" si="2"/>
        <v>7.9919999999999991</v>
      </c>
      <c r="K27" s="12">
        <f t="shared" si="3"/>
        <v>9.5903999999999989</v>
      </c>
    </row>
    <row r="28" spans="1:12" ht="15" customHeight="1" x14ac:dyDescent="0.25">
      <c r="A28" s="125"/>
      <c r="B28" s="80" t="s">
        <v>83</v>
      </c>
      <c r="C28" s="28" t="s">
        <v>86</v>
      </c>
      <c r="D28" s="29" t="s">
        <v>87</v>
      </c>
      <c r="E28" s="29"/>
      <c r="F28" s="29">
        <v>0.25800000000000001</v>
      </c>
      <c r="G28" s="29">
        <f t="shared" si="1"/>
        <v>0.30959999999999999</v>
      </c>
      <c r="H28" s="36">
        <v>0.1</v>
      </c>
      <c r="I28" s="29">
        <v>10</v>
      </c>
      <c r="J28" s="31">
        <f t="shared" si="2"/>
        <v>2.3220000000000001</v>
      </c>
      <c r="K28" s="81">
        <f t="shared" si="3"/>
        <v>2.7864</v>
      </c>
      <c r="L28" t="s">
        <v>88</v>
      </c>
    </row>
    <row r="29" spans="1:12" ht="15" customHeight="1" x14ac:dyDescent="0.25">
      <c r="A29" s="125"/>
      <c r="B29" s="80" t="s">
        <v>83</v>
      </c>
      <c r="C29" s="28" t="s">
        <v>89</v>
      </c>
      <c r="D29" s="29" t="s">
        <v>90</v>
      </c>
      <c r="E29" s="29"/>
      <c r="F29" s="29">
        <v>0.27100000000000002</v>
      </c>
      <c r="G29" s="29">
        <f t="shared" si="1"/>
        <v>0.32519999999999999</v>
      </c>
      <c r="H29" s="36">
        <v>0.1</v>
      </c>
      <c r="I29" s="29">
        <v>10</v>
      </c>
      <c r="J29" s="31">
        <f t="shared" si="2"/>
        <v>2.4390000000000001</v>
      </c>
      <c r="K29" s="81">
        <f t="shared" si="3"/>
        <v>2.9268000000000001</v>
      </c>
      <c r="L29" t="s">
        <v>88</v>
      </c>
    </row>
    <row r="30" spans="1:12" ht="15" customHeight="1" x14ac:dyDescent="0.25">
      <c r="A30" s="125"/>
      <c r="B30" s="80" t="s">
        <v>83</v>
      </c>
      <c r="C30" s="28" t="s">
        <v>91</v>
      </c>
      <c r="D30" s="29" t="s">
        <v>92</v>
      </c>
      <c r="E30" s="29" t="s">
        <v>213</v>
      </c>
      <c r="F30" s="29">
        <v>1.1100000000000001</v>
      </c>
      <c r="G30" s="29">
        <f t="shared" si="1"/>
        <v>1.3320000000000001</v>
      </c>
      <c r="H30" s="36">
        <v>0.1</v>
      </c>
      <c r="I30" s="29">
        <v>5</v>
      </c>
      <c r="J30" s="31">
        <f t="shared" si="2"/>
        <v>4.995000000000001</v>
      </c>
      <c r="K30" s="81">
        <f t="shared" si="3"/>
        <v>5.9940000000000007</v>
      </c>
    </row>
    <row r="31" spans="1:12" ht="30" x14ac:dyDescent="0.25">
      <c r="A31" s="125"/>
      <c r="B31" s="80" t="s">
        <v>83</v>
      </c>
      <c r="C31" s="32" t="s">
        <v>93</v>
      </c>
      <c r="D31" s="37" t="s">
        <v>94</v>
      </c>
      <c r="E31" s="29"/>
      <c r="F31" s="29">
        <v>1.68</v>
      </c>
      <c r="G31" s="29">
        <f t="shared" si="1"/>
        <v>2.016</v>
      </c>
      <c r="H31" s="36">
        <v>0.1</v>
      </c>
      <c r="I31" s="29">
        <v>8</v>
      </c>
      <c r="J31" s="31">
        <f t="shared" si="2"/>
        <v>12.096</v>
      </c>
      <c r="K31" s="81">
        <f t="shared" si="3"/>
        <v>14.5152</v>
      </c>
    </row>
    <row r="32" spans="1:12" ht="15" customHeight="1" x14ac:dyDescent="0.25">
      <c r="A32" s="125"/>
      <c r="B32" s="80" t="s">
        <v>83</v>
      </c>
      <c r="C32" s="28" t="s">
        <v>95</v>
      </c>
      <c r="D32" s="29" t="s">
        <v>96</v>
      </c>
      <c r="E32" s="29"/>
      <c r="F32" s="29">
        <v>0.33600000000000002</v>
      </c>
      <c r="G32" s="29">
        <f t="shared" si="1"/>
        <v>0.4032</v>
      </c>
      <c r="H32" s="36">
        <v>0.1</v>
      </c>
      <c r="I32" s="29">
        <v>25</v>
      </c>
      <c r="J32" s="31">
        <f t="shared" si="2"/>
        <v>7.5600000000000005</v>
      </c>
      <c r="K32" s="81">
        <f t="shared" si="3"/>
        <v>9.072000000000001</v>
      </c>
      <c r="L32" t="s">
        <v>97</v>
      </c>
    </row>
    <row r="33" spans="1:12" ht="15" customHeight="1" x14ac:dyDescent="0.25">
      <c r="A33" s="125"/>
      <c r="B33" s="80" t="s">
        <v>83</v>
      </c>
      <c r="C33" s="32" t="s">
        <v>98</v>
      </c>
      <c r="D33" s="33" t="s">
        <v>99</v>
      </c>
      <c r="E33" s="29"/>
      <c r="F33" s="29">
        <v>5.2999999999999999E-2</v>
      </c>
      <c r="G33" s="29">
        <f t="shared" si="1"/>
        <v>6.359999999999999E-2</v>
      </c>
      <c r="H33" s="36">
        <v>0.1</v>
      </c>
      <c r="I33" s="29">
        <v>100</v>
      </c>
      <c r="J33" s="31">
        <f t="shared" si="2"/>
        <v>4.7699999999999996</v>
      </c>
      <c r="K33" s="81">
        <f t="shared" si="3"/>
        <v>5.7239999999999993</v>
      </c>
      <c r="L33" t="s">
        <v>100</v>
      </c>
    </row>
    <row r="34" spans="1:12" ht="15" customHeight="1" x14ac:dyDescent="0.25">
      <c r="A34" s="125"/>
      <c r="B34" s="80" t="s">
        <v>83</v>
      </c>
      <c r="C34" s="28" t="s">
        <v>101</v>
      </c>
      <c r="D34" s="29" t="s">
        <v>102</v>
      </c>
      <c r="E34" s="29"/>
      <c r="F34" s="29">
        <v>0.23799999999999999</v>
      </c>
      <c r="G34" s="29">
        <f t="shared" si="1"/>
        <v>0.28559999999999997</v>
      </c>
      <c r="H34" s="36">
        <v>0.1</v>
      </c>
      <c r="I34" s="29">
        <v>25</v>
      </c>
      <c r="J34" s="31">
        <f t="shared" si="2"/>
        <v>5.3549999999999995</v>
      </c>
      <c r="K34" s="81">
        <f t="shared" si="3"/>
        <v>6.4259999999999993</v>
      </c>
      <c r="L34" t="s">
        <v>97</v>
      </c>
    </row>
    <row r="35" spans="1:12" ht="15" customHeight="1" x14ac:dyDescent="0.25">
      <c r="A35" s="125"/>
      <c r="B35" s="80" t="s">
        <v>83</v>
      </c>
      <c r="C35" s="28" t="s">
        <v>221</v>
      </c>
      <c r="D35" s="29" t="s">
        <v>222</v>
      </c>
      <c r="E35" s="29" t="s">
        <v>227</v>
      </c>
      <c r="F35" s="29">
        <v>0.254</v>
      </c>
      <c r="G35" s="29">
        <f t="shared" si="1"/>
        <v>0.30480000000000002</v>
      </c>
      <c r="H35" s="36">
        <v>0.1</v>
      </c>
      <c r="I35" s="29">
        <v>10</v>
      </c>
      <c r="J35" s="31">
        <f t="shared" si="2"/>
        <v>2.286</v>
      </c>
      <c r="K35" s="81">
        <f t="shared" si="3"/>
        <v>2.7431999999999999</v>
      </c>
      <c r="L35" t="s">
        <v>71</v>
      </c>
    </row>
    <row r="36" spans="1:12" x14ac:dyDescent="0.25">
      <c r="A36" s="125"/>
      <c r="B36" s="80" t="s">
        <v>83</v>
      </c>
      <c r="C36" s="28" t="s">
        <v>228</v>
      </c>
      <c r="D36" s="29" t="s">
        <v>222</v>
      </c>
      <c r="E36" s="29" t="s">
        <v>229</v>
      </c>
      <c r="F36" s="29">
        <v>0.85799999999999998</v>
      </c>
      <c r="G36" s="29">
        <f t="shared" si="1"/>
        <v>1.0295999999999998</v>
      </c>
      <c r="H36" s="36">
        <v>0.1</v>
      </c>
      <c r="I36" s="29">
        <v>10</v>
      </c>
      <c r="J36" s="31">
        <f t="shared" si="2"/>
        <v>7.7220000000000004</v>
      </c>
      <c r="K36" s="81">
        <f t="shared" si="3"/>
        <v>9.2664000000000009</v>
      </c>
    </row>
    <row r="37" spans="1:12" x14ac:dyDescent="0.25">
      <c r="A37" s="125"/>
      <c r="B37" s="80" t="s">
        <v>83</v>
      </c>
      <c r="C37" s="76" t="s">
        <v>230</v>
      </c>
      <c r="D37" s="29" t="s">
        <v>231</v>
      </c>
      <c r="E37" s="29"/>
      <c r="F37" s="29">
        <v>2.4E-2</v>
      </c>
      <c r="G37" s="29">
        <f t="shared" si="1"/>
        <v>2.8799999999999999E-2</v>
      </c>
      <c r="H37" s="36">
        <v>0.1</v>
      </c>
      <c r="I37" s="29">
        <v>50</v>
      </c>
      <c r="J37" s="31">
        <f t="shared" si="2"/>
        <v>1.08</v>
      </c>
      <c r="K37" s="81">
        <f t="shared" si="3"/>
        <v>1.296</v>
      </c>
      <c r="L37" t="s">
        <v>232</v>
      </c>
    </row>
    <row r="38" spans="1:12" x14ac:dyDescent="0.25">
      <c r="A38" s="125"/>
      <c r="B38" s="80" t="s">
        <v>83</v>
      </c>
      <c r="C38" s="76" t="s">
        <v>233</v>
      </c>
      <c r="D38" s="29" t="s">
        <v>234</v>
      </c>
      <c r="E38" s="29"/>
      <c r="F38" s="29">
        <v>2.7E-2</v>
      </c>
      <c r="G38" s="29">
        <f t="shared" si="1"/>
        <v>3.2399999999999998E-2</v>
      </c>
      <c r="H38" s="36">
        <v>0.1</v>
      </c>
      <c r="I38" s="29">
        <v>50</v>
      </c>
      <c r="J38" s="31">
        <f t="shared" si="2"/>
        <v>1.2150000000000001</v>
      </c>
      <c r="K38" s="81">
        <f t="shared" si="3"/>
        <v>1.458</v>
      </c>
      <c r="L38" t="s">
        <v>232</v>
      </c>
    </row>
    <row r="39" spans="1:12" x14ac:dyDescent="0.25">
      <c r="A39" s="125"/>
      <c r="B39" s="80" t="s">
        <v>83</v>
      </c>
      <c r="C39" s="76" t="s">
        <v>235</v>
      </c>
      <c r="D39" s="29" t="s">
        <v>236</v>
      </c>
      <c r="E39" s="29"/>
      <c r="F39" s="29">
        <v>2.7E-2</v>
      </c>
      <c r="G39" s="29">
        <f t="shared" si="1"/>
        <v>3.2399999999999998E-2</v>
      </c>
      <c r="H39" s="36">
        <v>0.1</v>
      </c>
      <c r="I39" s="29">
        <v>50</v>
      </c>
      <c r="J39" s="31">
        <f t="shared" si="2"/>
        <v>1.2150000000000001</v>
      </c>
      <c r="K39" s="81">
        <f t="shared" si="3"/>
        <v>1.458</v>
      </c>
      <c r="L39" t="s">
        <v>232</v>
      </c>
    </row>
    <row r="40" spans="1:12" x14ac:dyDescent="0.25">
      <c r="A40" s="125"/>
      <c r="B40" s="80" t="s">
        <v>83</v>
      </c>
      <c r="C40" s="76" t="s">
        <v>237</v>
      </c>
      <c r="D40" s="29" t="s">
        <v>238</v>
      </c>
      <c r="E40" s="29"/>
      <c r="F40" s="29">
        <v>3.5000000000000003E-2</v>
      </c>
      <c r="G40" s="29">
        <f t="shared" ref="G40:G47" si="9">1.2*F40</f>
        <v>4.2000000000000003E-2</v>
      </c>
      <c r="H40" s="36">
        <v>0.1</v>
      </c>
      <c r="I40" s="29">
        <v>50</v>
      </c>
      <c r="J40" s="31">
        <f t="shared" ref="J40:J47" si="10">I40*F40*(1-H40)</f>
        <v>1.5750000000000002</v>
      </c>
      <c r="K40" s="81">
        <f t="shared" ref="K40:K47" si="11">J40*1.2</f>
        <v>1.8900000000000001</v>
      </c>
      <c r="L40" t="s">
        <v>232</v>
      </c>
    </row>
    <row r="41" spans="1:12" x14ac:dyDescent="0.25">
      <c r="A41" s="125"/>
      <c r="B41" s="80" t="s">
        <v>83</v>
      </c>
      <c r="C41" s="76" t="s">
        <v>239</v>
      </c>
      <c r="D41" s="29" t="s">
        <v>240</v>
      </c>
      <c r="E41" s="29"/>
      <c r="F41" s="29">
        <v>3.6999999999999998E-2</v>
      </c>
      <c r="G41" s="29">
        <f t="shared" ref="G41:G44" si="12">1.2*F41</f>
        <v>4.4399999999999995E-2</v>
      </c>
      <c r="H41" s="36">
        <v>0.1</v>
      </c>
      <c r="I41" s="29">
        <v>50</v>
      </c>
      <c r="J41" s="31">
        <f t="shared" ref="J41:J43" si="13">I41*F41*(1-H41)</f>
        <v>1.6649999999999998</v>
      </c>
      <c r="K41" s="81">
        <f t="shared" ref="K41:K43" si="14">J41*1.2</f>
        <v>1.9979999999999998</v>
      </c>
      <c r="L41" t="s">
        <v>232</v>
      </c>
    </row>
    <row r="42" spans="1:12" x14ac:dyDescent="0.25">
      <c r="A42" s="125"/>
      <c r="B42" s="80" t="s">
        <v>83</v>
      </c>
      <c r="C42" s="76" t="s">
        <v>241</v>
      </c>
      <c r="D42" s="29" t="s">
        <v>242</v>
      </c>
      <c r="E42" s="29"/>
      <c r="F42" s="29">
        <v>0.159</v>
      </c>
      <c r="G42" s="29">
        <f t="shared" si="12"/>
        <v>0.1908</v>
      </c>
      <c r="H42" s="36">
        <v>0.1</v>
      </c>
      <c r="I42" s="29">
        <v>50</v>
      </c>
      <c r="J42" s="31">
        <f t="shared" si="13"/>
        <v>7.1550000000000002</v>
      </c>
      <c r="K42" s="81">
        <f t="shared" si="14"/>
        <v>8.5860000000000003</v>
      </c>
      <c r="L42" t="s">
        <v>232</v>
      </c>
    </row>
    <row r="43" spans="1:12" ht="15.75" thickBot="1" x14ac:dyDescent="0.3">
      <c r="A43" s="125"/>
      <c r="B43" s="82" t="s">
        <v>83</v>
      </c>
      <c r="C43" s="83" t="s">
        <v>243</v>
      </c>
      <c r="D43" s="84" t="s">
        <v>244</v>
      </c>
      <c r="E43" s="84"/>
      <c r="F43" s="84">
        <v>0.25800000000000001</v>
      </c>
      <c r="G43" s="84">
        <f t="shared" si="12"/>
        <v>0.30959999999999999</v>
      </c>
      <c r="H43" s="85">
        <v>0.1</v>
      </c>
      <c r="I43" s="84">
        <v>25</v>
      </c>
      <c r="J43" s="86">
        <f t="shared" si="13"/>
        <v>5.8050000000000006</v>
      </c>
      <c r="K43" s="87">
        <f t="shared" si="14"/>
        <v>6.9660000000000002</v>
      </c>
      <c r="L43" t="s">
        <v>97</v>
      </c>
    </row>
    <row r="44" spans="1:12" x14ac:dyDescent="0.25">
      <c r="A44" s="125"/>
      <c r="B44" s="111" t="s">
        <v>197</v>
      </c>
      <c r="C44" s="109" t="s">
        <v>252</v>
      </c>
      <c r="D44" s="110" t="s">
        <v>253</v>
      </c>
      <c r="E44" s="110"/>
      <c r="F44" s="110">
        <v>16.28</v>
      </c>
      <c r="G44" s="14">
        <f t="shared" si="12"/>
        <v>19.536000000000001</v>
      </c>
      <c r="H44" s="15">
        <v>0.1</v>
      </c>
      <c r="I44" s="110">
        <v>1</v>
      </c>
      <c r="J44" s="16">
        <f t="shared" ref="J44" si="15">I44*F44*(1-H44)</f>
        <v>14.652000000000001</v>
      </c>
      <c r="K44" s="17">
        <f t="shared" ref="K44" si="16">J44*1.2</f>
        <v>17.5824</v>
      </c>
    </row>
    <row r="45" spans="1:12" x14ac:dyDescent="0.25">
      <c r="A45" s="125"/>
      <c r="B45" s="112" t="s">
        <v>197</v>
      </c>
      <c r="C45" s="28" t="s">
        <v>214</v>
      </c>
      <c r="D45" s="29" t="s">
        <v>215</v>
      </c>
      <c r="E45" s="29"/>
      <c r="F45" s="29">
        <v>0.45200000000000001</v>
      </c>
      <c r="G45" s="29">
        <f t="shared" si="9"/>
        <v>0.54239999999999999</v>
      </c>
      <c r="H45" s="36">
        <v>0.1</v>
      </c>
      <c r="I45" s="29">
        <v>5</v>
      </c>
      <c r="J45" s="31">
        <f t="shared" si="10"/>
        <v>2.0340000000000003</v>
      </c>
      <c r="K45" s="81">
        <f t="shared" si="11"/>
        <v>2.4408000000000003</v>
      </c>
      <c r="L45" t="s">
        <v>66</v>
      </c>
    </row>
    <row r="46" spans="1:12" x14ac:dyDescent="0.25">
      <c r="A46" s="125"/>
      <c r="B46" s="88" t="s">
        <v>197</v>
      </c>
      <c r="C46" s="28" t="s">
        <v>216</v>
      </c>
      <c r="D46" s="29" t="s">
        <v>223</v>
      </c>
      <c r="E46" s="29" t="s">
        <v>69</v>
      </c>
      <c r="F46" s="29">
        <v>0.105</v>
      </c>
      <c r="G46" s="29">
        <f t="shared" si="9"/>
        <v>0.126</v>
      </c>
      <c r="H46" s="36">
        <v>0.1</v>
      </c>
      <c r="I46" s="29">
        <v>10</v>
      </c>
      <c r="J46" s="31">
        <f t="shared" si="10"/>
        <v>0.94500000000000006</v>
      </c>
      <c r="K46" s="81">
        <f t="shared" si="11"/>
        <v>1.1340000000000001</v>
      </c>
    </row>
    <row r="47" spans="1:12" x14ac:dyDescent="0.25">
      <c r="A47" s="125"/>
      <c r="B47" s="88" t="s">
        <v>197</v>
      </c>
      <c r="C47" s="28" t="s">
        <v>217</v>
      </c>
      <c r="D47" s="29" t="s">
        <v>223</v>
      </c>
      <c r="E47" s="29" t="s">
        <v>65</v>
      </c>
      <c r="F47" s="29">
        <v>0.51</v>
      </c>
      <c r="G47" s="29">
        <f t="shared" si="9"/>
        <v>0.61199999999999999</v>
      </c>
      <c r="H47" s="36">
        <v>0.1</v>
      </c>
      <c r="I47" s="29">
        <v>10</v>
      </c>
      <c r="J47" s="31">
        <f t="shared" si="10"/>
        <v>4.59</v>
      </c>
      <c r="K47" s="81">
        <f t="shared" si="11"/>
        <v>5.508</v>
      </c>
    </row>
    <row r="48" spans="1:12" x14ac:dyDescent="0.25">
      <c r="A48" s="125"/>
      <c r="B48" s="88" t="s">
        <v>197</v>
      </c>
      <c r="C48" s="28" t="s">
        <v>218</v>
      </c>
      <c r="D48" s="29" t="s">
        <v>225</v>
      </c>
      <c r="E48" s="29" t="s">
        <v>69</v>
      </c>
      <c r="F48" s="29">
        <v>2.54</v>
      </c>
      <c r="G48" s="29">
        <f t="shared" si="1"/>
        <v>3.048</v>
      </c>
      <c r="H48" s="36">
        <v>0.1</v>
      </c>
      <c r="I48" s="29">
        <v>1</v>
      </c>
      <c r="J48" s="31">
        <f t="shared" si="2"/>
        <v>2.286</v>
      </c>
      <c r="K48" s="81">
        <f t="shared" si="3"/>
        <v>2.7431999999999999</v>
      </c>
      <c r="L48" t="s">
        <v>219</v>
      </c>
    </row>
    <row r="49" spans="1:12" ht="15.75" thickBot="1" x14ac:dyDescent="0.3">
      <c r="A49" s="125"/>
      <c r="B49" s="91" t="s">
        <v>197</v>
      </c>
      <c r="C49" s="92" t="s">
        <v>68</v>
      </c>
      <c r="D49" s="84" t="s">
        <v>225</v>
      </c>
      <c r="E49" s="84" t="s">
        <v>65</v>
      </c>
      <c r="F49" s="84">
        <v>1.76</v>
      </c>
      <c r="G49" s="84">
        <f t="shared" ref="G49" si="17">1.2*F49</f>
        <v>2.1120000000000001</v>
      </c>
      <c r="H49" s="85">
        <v>0.1</v>
      </c>
      <c r="I49" s="84">
        <v>10</v>
      </c>
      <c r="J49" s="86">
        <f t="shared" ref="J49" si="18">I49*F49*(1-H49)</f>
        <v>15.840000000000002</v>
      </c>
      <c r="K49" s="87">
        <f t="shared" ref="K49" si="19">J49*1.2</f>
        <v>19.008000000000003</v>
      </c>
    </row>
    <row r="50" spans="1:12" ht="30" x14ac:dyDescent="0.25">
      <c r="A50" s="125"/>
      <c r="B50" s="104" t="s">
        <v>24</v>
      </c>
      <c r="C50" s="94" t="s">
        <v>25</v>
      </c>
      <c r="D50" s="8" t="s">
        <v>26</v>
      </c>
      <c r="E50" s="8" t="s">
        <v>27</v>
      </c>
      <c r="F50" s="9">
        <v>30.97</v>
      </c>
      <c r="G50" s="9">
        <f>1.2*F50</f>
        <v>37.163999999999994</v>
      </c>
      <c r="H50" s="10">
        <v>0.1</v>
      </c>
      <c r="I50" s="9">
        <v>2</v>
      </c>
      <c r="J50" s="11">
        <f>I50*F50*(1-H50)</f>
        <v>55.746000000000002</v>
      </c>
      <c r="K50" s="12">
        <f>J50*1.2</f>
        <v>66.895200000000003</v>
      </c>
    </row>
    <row r="51" spans="1:12" x14ac:dyDescent="0.25">
      <c r="A51" s="125"/>
      <c r="B51" s="105" t="s">
        <v>24</v>
      </c>
      <c r="C51" s="28" t="s">
        <v>28</v>
      </c>
      <c r="D51" s="29" t="s">
        <v>29</v>
      </c>
      <c r="E51" s="29" t="s">
        <v>30</v>
      </c>
      <c r="F51" s="29">
        <v>16</v>
      </c>
      <c r="G51" s="29">
        <f>1.2*F51</f>
        <v>19.2</v>
      </c>
      <c r="H51" s="36">
        <v>0.1</v>
      </c>
      <c r="I51" s="29">
        <v>1</v>
      </c>
      <c r="J51" s="31">
        <f>I51*F51*(1-H51)</f>
        <v>14.4</v>
      </c>
      <c r="K51" s="81">
        <f>J51*1.2</f>
        <v>17.28</v>
      </c>
    </row>
    <row r="52" spans="1:12" x14ac:dyDescent="0.25">
      <c r="A52" s="125"/>
      <c r="B52" s="105" t="s">
        <v>24</v>
      </c>
      <c r="C52" s="32" t="s">
        <v>31</v>
      </c>
      <c r="D52" s="33" t="s">
        <v>26</v>
      </c>
      <c r="E52" s="106" t="s">
        <v>32</v>
      </c>
      <c r="F52" s="29">
        <v>16.47</v>
      </c>
      <c r="G52" s="29">
        <f>1.2*F52</f>
        <v>19.763999999999999</v>
      </c>
      <c r="H52" s="36">
        <v>0.1</v>
      </c>
      <c r="I52" s="29">
        <v>1</v>
      </c>
      <c r="J52" s="31">
        <f>I52*F52*(1-H52)</f>
        <v>14.822999999999999</v>
      </c>
      <c r="K52" s="81">
        <f>J52*1.2</f>
        <v>17.787599999999998</v>
      </c>
    </row>
    <row r="53" spans="1:12" x14ac:dyDescent="0.25">
      <c r="A53" s="125"/>
      <c r="B53" s="105" t="s">
        <v>24</v>
      </c>
      <c r="C53" s="120" t="s">
        <v>103</v>
      </c>
      <c r="D53" s="33" t="s">
        <v>104</v>
      </c>
      <c r="E53" s="29"/>
      <c r="F53" s="38">
        <v>1.45</v>
      </c>
      <c r="G53" s="29">
        <f t="shared" si="1"/>
        <v>1.74</v>
      </c>
      <c r="H53" s="36">
        <v>0.1</v>
      </c>
      <c r="I53" s="33">
        <v>1</v>
      </c>
      <c r="J53" s="31">
        <f t="shared" si="2"/>
        <v>1.3049999999999999</v>
      </c>
      <c r="K53" s="81">
        <f t="shared" si="3"/>
        <v>1.5659999999999998</v>
      </c>
    </row>
    <row r="54" spans="1:12" ht="30" x14ac:dyDescent="0.25">
      <c r="A54" s="125"/>
      <c r="B54" s="105" t="s">
        <v>24</v>
      </c>
      <c r="C54" s="121" t="s">
        <v>105</v>
      </c>
      <c r="D54" s="33" t="s">
        <v>106</v>
      </c>
      <c r="E54" s="29"/>
      <c r="F54" s="38">
        <v>1.9</v>
      </c>
      <c r="G54" s="29">
        <f t="shared" si="1"/>
        <v>2.2799999999999998</v>
      </c>
      <c r="H54" s="36">
        <v>0.1</v>
      </c>
      <c r="I54" s="33">
        <v>1</v>
      </c>
      <c r="J54" s="31">
        <f t="shared" si="2"/>
        <v>1.71</v>
      </c>
      <c r="K54" s="81">
        <f t="shared" si="3"/>
        <v>2.052</v>
      </c>
      <c r="L54" s="39" t="s">
        <v>107</v>
      </c>
    </row>
    <row r="55" spans="1:12" ht="30" x14ac:dyDescent="0.25">
      <c r="A55" s="125"/>
      <c r="B55" s="105" t="s">
        <v>24</v>
      </c>
      <c r="C55" s="121" t="s">
        <v>108</v>
      </c>
      <c r="D55" s="33" t="s">
        <v>109</v>
      </c>
      <c r="E55" s="29"/>
      <c r="F55" s="38">
        <v>0.36</v>
      </c>
      <c r="G55" s="29">
        <f t="shared" si="1"/>
        <v>0.432</v>
      </c>
      <c r="H55" s="36">
        <v>0.1</v>
      </c>
      <c r="I55" s="33">
        <v>10</v>
      </c>
      <c r="J55" s="31">
        <f t="shared" si="2"/>
        <v>3.2399999999999998</v>
      </c>
      <c r="K55" s="81">
        <f t="shared" si="3"/>
        <v>3.8879999999999995</v>
      </c>
      <c r="L55" s="39" t="s">
        <v>107</v>
      </c>
    </row>
    <row r="56" spans="1:12" ht="45" x14ac:dyDescent="0.25">
      <c r="A56" s="125"/>
      <c r="B56" s="105" t="s">
        <v>24</v>
      </c>
      <c r="C56" s="121" t="s">
        <v>110</v>
      </c>
      <c r="D56" s="33" t="s">
        <v>111</v>
      </c>
      <c r="E56" s="29"/>
      <c r="F56" s="38">
        <v>0.19</v>
      </c>
      <c r="G56" s="29">
        <f t="shared" si="1"/>
        <v>0.22799999999999998</v>
      </c>
      <c r="H56" s="36">
        <v>0.1</v>
      </c>
      <c r="I56" s="33">
        <v>25</v>
      </c>
      <c r="J56" s="31">
        <f t="shared" si="2"/>
        <v>4.2750000000000004</v>
      </c>
      <c r="K56" s="81">
        <f t="shared" si="3"/>
        <v>5.13</v>
      </c>
      <c r="L56" s="39" t="s">
        <v>107</v>
      </c>
    </row>
    <row r="57" spans="1:12" ht="30" x14ac:dyDescent="0.25">
      <c r="A57" s="125"/>
      <c r="B57" s="105" t="s">
        <v>24</v>
      </c>
      <c r="C57" s="121" t="s">
        <v>112</v>
      </c>
      <c r="D57" s="33" t="s">
        <v>113</v>
      </c>
      <c r="E57" s="29"/>
      <c r="F57" s="38">
        <v>0.11</v>
      </c>
      <c r="G57" s="29">
        <f t="shared" si="1"/>
        <v>0.13200000000000001</v>
      </c>
      <c r="H57" s="36">
        <v>0.1</v>
      </c>
      <c r="I57" s="33">
        <v>25</v>
      </c>
      <c r="J57" s="31">
        <f t="shared" si="2"/>
        <v>2.4750000000000001</v>
      </c>
      <c r="K57" s="81">
        <f t="shared" si="3"/>
        <v>2.97</v>
      </c>
    </row>
    <row r="58" spans="1:12" x14ac:dyDescent="0.25">
      <c r="A58" s="125"/>
      <c r="B58" s="105" t="s">
        <v>24</v>
      </c>
      <c r="C58" s="121" t="s">
        <v>114</v>
      </c>
      <c r="D58" s="33" t="s">
        <v>115</v>
      </c>
      <c r="E58" s="29"/>
      <c r="F58" s="38">
        <v>0.67200000000000004</v>
      </c>
      <c r="G58" s="29">
        <f t="shared" si="1"/>
        <v>0.80640000000000001</v>
      </c>
      <c r="H58" s="36">
        <v>0.1</v>
      </c>
      <c r="I58" s="33">
        <v>5</v>
      </c>
      <c r="J58" s="31">
        <f t="shared" si="2"/>
        <v>3.0240000000000005</v>
      </c>
      <c r="K58" s="81">
        <f t="shared" si="3"/>
        <v>3.6288000000000005</v>
      </c>
    </row>
    <row r="59" spans="1:12" ht="60.75" thickBot="1" x14ac:dyDescent="0.3">
      <c r="A59" s="126"/>
      <c r="B59" s="89" t="s">
        <v>24</v>
      </c>
      <c r="C59" s="122" t="s">
        <v>116</v>
      </c>
      <c r="D59" s="90" t="s">
        <v>224</v>
      </c>
      <c r="E59" s="84"/>
      <c r="F59" s="84">
        <v>0.156</v>
      </c>
      <c r="G59" s="84">
        <f t="shared" si="1"/>
        <v>0.18720000000000001</v>
      </c>
      <c r="H59" s="85">
        <v>0.1</v>
      </c>
      <c r="I59" s="84">
        <v>50</v>
      </c>
      <c r="J59" s="86">
        <f t="shared" si="2"/>
        <v>7.02</v>
      </c>
      <c r="K59" s="87">
        <f t="shared" si="3"/>
        <v>8.4239999999999995</v>
      </c>
      <c r="L59" s="39" t="s">
        <v>117</v>
      </c>
    </row>
    <row r="60" spans="1:12" ht="59.25" customHeight="1" thickBot="1" x14ac:dyDescent="0.3">
      <c r="E60" s="113" t="s">
        <v>18</v>
      </c>
      <c r="F60" s="114"/>
      <c r="G60" s="114"/>
      <c r="H60" s="114"/>
      <c r="I60" s="114"/>
      <c r="J60" s="114"/>
      <c r="K60" s="115">
        <f>SUM(K7:K59)</f>
        <v>647.87364000000002</v>
      </c>
    </row>
  </sheetData>
  <mergeCells count="3">
    <mergeCell ref="A2:A4"/>
    <mergeCell ref="A5:A6"/>
    <mergeCell ref="A7:A59"/>
  </mergeCells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Données!$A$1:$A$5</xm:f>
          </x14:formula1>
          <x14:formula2>
            <xm:f>0</xm:f>
          </x14:formula2>
          <xm:sqref>B2:B6 B9</xm:sqref>
        </x14:dataValidation>
        <x14:dataValidation type="list" allowBlank="1" showInputMessage="1" showErrorMessage="1" xr:uid="{00000000-0002-0000-0000-000001000000}">
          <x14:formula1>
            <xm:f>Données!$A$1:$A$6</xm:f>
          </x14:formula1>
          <x14:formula2>
            <xm:f>0</xm:f>
          </x14:formula2>
          <xm:sqref>B10:B15 B17:B26 B35:B59 B7:B8</xm:sqref>
        </x14:dataValidation>
        <x14:dataValidation type="list" allowBlank="1" showInputMessage="1" showErrorMessage="1" xr:uid="{00000000-0002-0000-0000-000002000000}">
          <x14:formula1>
            <xm:f>[pute.xlsx]données!#REF!</xm:f>
          </x14:formula1>
          <x14:formula2>
            <xm:f>0</xm:f>
          </x14:formula2>
          <xm:sqref>B16:B20 B27:B34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4"/>
  <sheetViews>
    <sheetView zoomScaleNormal="100" workbookViewId="0">
      <selection activeCell="C10" sqref="C10"/>
    </sheetView>
  </sheetViews>
  <sheetFormatPr baseColWidth="10" defaultColWidth="9.140625" defaultRowHeight="15" x14ac:dyDescent="0.25"/>
  <cols>
    <col min="1" max="1" width="16.85546875" customWidth="1"/>
    <col min="2" max="2" width="18.5703125" customWidth="1"/>
    <col min="3" max="3" width="36.28515625" customWidth="1"/>
    <col min="4" max="4" width="27.5703125" customWidth="1"/>
    <col min="5" max="6" width="9.140625" customWidth="1"/>
    <col min="7" max="7" width="13.42578125" customWidth="1"/>
    <col min="8" max="1025" width="9.140625" customWidth="1"/>
  </cols>
  <sheetData>
    <row r="1" spans="1:10" ht="26.25" x14ac:dyDescent="0.25">
      <c r="A1" s="40" t="s">
        <v>0</v>
      </c>
      <c r="B1" s="41" t="s">
        <v>1</v>
      </c>
      <c r="C1" s="48" t="s">
        <v>2</v>
      </c>
      <c r="D1" s="41" t="s">
        <v>3</v>
      </c>
      <c r="E1" s="41" t="s">
        <v>4</v>
      </c>
      <c r="F1" s="41" t="s">
        <v>5</v>
      </c>
      <c r="G1" s="43" t="s">
        <v>6</v>
      </c>
      <c r="H1" s="41" t="s">
        <v>7</v>
      </c>
      <c r="I1" s="41" t="s">
        <v>8</v>
      </c>
      <c r="J1" s="44" t="s">
        <v>9</v>
      </c>
    </row>
    <row r="2" spans="1:10" ht="15.75" x14ac:dyDescent="0.25">
      <c r="A2" s="49" t="s">
        <v>197</v>
      </c>
      <c r="C2" s="50" t="s">
        <v>198</v>
      </c>
      <c r="D2" s="39" t="s">
        <v>199</v>
      </c>
      <c r="F2">
        <f t="shared" ref="F2:F24" si="0">1.2*E2</f>
        <v>0</v>
      </c>
      <c r="I2">
        <f t="shared" ref="I2:I24" si="1">H2*E2</f>
        <v>0</v>
      </c>
      <c r="J2">
        <f t="shared" ref="J2:J24" si="2">I2*1.2</f>
        <v>0</v>
      </c>
    </row>
    <row r="3" spans="1:10" ht="15.75" x14ac:dyDescent="0.25">
      <c r="A3" s="49" t="s">
        <v>197</v>
      </c>
      <c r="C3" s="50" t="s">
        <v>200</v>
      </c>
      <c r="D3" s="39" t="s">
        <v>201</v>
      </c>
      <c r="F3">
        <f t="shared" si="0"/>
        <v>0</v>
      </c>
      <c r="I3">
        <f t="shared" si="1"/>
        <v>0</v>
      </c>
      <c r="J3">
        <f t="shared" si="2"/>
        <v>0</v>
      </c>
    </row>
    <row r="4" spans="1:10" ht="15.75" x14ac:dyDescent="0.25">
      <c r="A4" s="49" t="s">
        <v>197</v>
      </c>
      <c r="C4" s="50" t="s">
        <v>202</v>
      </c>
      <c r="D4" s="39" t="s">
        <v>203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ht="30" x14ac:dyDescent="0.25">
      <c r="A5" s="49" t="s">
        <v>197</v>
      </c>
      <c r="C5" s="50" t="s">
        <v>204</v>
      </c>
      <c r="D5" s="39" t="s">
        <v>205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ht="30" x14ac:dyDescent="0.25">
      <c r="A6" s="49" t="s">
        <v>197</v>
      </c>
      <c r="C6" t="s">
        <v>206</v>
      </c>
      <c r="D6" s="39" t="s">
        <v>207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s="49"/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49"/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49"/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49"/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49"/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49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49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49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49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49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49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49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49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49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Données!$A$1:$A$3</xm:f>
          </x14:formula1>
          <x14:formula2>
            <xm:f>0</xm:f>
          </x14:formula2>
          <xm:sqref>A21</xm:sqref>
        </x14:dataValidation>
        <x14:dataValidation type="list" allowBlank="1" showInputMessage="1" showErrorMessage="1" xr:uid="{00000000-0002-0000-0900-000001000000}">
          <x14:formula1>
            <xm:f>Données!$A$1:$A$5</xm:f>
          </x14:formula1>
          <x14:formula2>
            <xm:f>0</xm:f>
          </x14:formula2>
          <xm:sqref>A2:A20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4"/>
  <sheetViews>
    <sheetView zoomScaleNormal="100" workbookViewId="0">
      <selection activeCell="D19" sqref="D19"/>
    </sheetView>
  </sheetViews>
  <sheetFormatPr baseColWidth="10" defaultColWidth="9.140625" defaultRowHeight="15" x14ac:dyDescent="0.25"/>
  <cols>
    <col min="1" max="1" width="15.140625" customWidth="1"/>
    <col min="2" max="2" width="14.28515625" customWidth="1"/>
    <col min="3" max="3" width="30" customWidth="1"/>
    <col min="4" max="4" width="48.5703125" customWidth="1"/>
    <col min="5" max="6" width="9.140625" customWidth="1"/>
    <col min="7" max="7" width="17" customWidth="1"/>
    <col min="8" max="1025" width="9.140625" customWidth="1"/>
  </cols>
  <sheetData>
    <row r="1" spans="1:10" ht="26.25" x14ac:dyDescent="0.25">
      <c r="A1" s="40" t="s">
        <v>0</v>
      </c>
      <c r="B1" s="41" t="s">
        <v>1</v>
      </c>
      <c r="C1" s="42" t="s">
        <v>2</v>
      </c>
      <c r="D1" s="41" t="s">
        <v>3</v>
      </c>
      <c r="E1" s="41" t="s">
        <v>4</v>
      </c>
      <c r="F1" s="41" t="s">
        <v>5</v>
      </c>
      <c r="G1" s="43" t="s">
        <v>6</v>
      </c>
      <c r="H1" s="41" t="s">
        <v>7</v>
      </c>
      <c r="I1" s="41" t="s">
        <v>8</v>
      </c>
      <c r="J1" s="44" t="s">
        <v>9</v>
      </c>
    </row>
    <row r="2" spans="1:10" x14ac:dyDescent="0.25">
      <c r="A2" s="47" t="s">
        <v>24</v>
      </c>
      <c r="F2">
        <f t="shared" ref="F2:F24" si="0">1.2*E2</f>
        <v>0</v>
      </c>
      <c r="I2">
        <f t="shared" ref="I2:I24" si="1">H2*E2</f>
        <v>0</v>
      </c>
      <c r="J2">
        <f t="shared" ref="J2:J24" si="2">I2*1.2</f>
        <v>0</v>
      </c>
    </row>
    <row r="3" spans="1:10" x14ac:dyDescent="0.25">
      <c r="A3" s="47" t="s">
        <v>24</v>
      </c>
      <c r="F3">
        <f t="shared" si="0"/>
        <v>0</v>
      </c>
      <c r="I3">
        <f t="shared" si="1"/>
        <v>0</v>
      </c>
      <c r="J3">
        <f t="shared" si="2"/>
        <v>0</v>
      </c>
    </row>
    <row r="4" spans="1:10" x14ac:dyDescent="0.25">
      <c r="A4" s="47" t="s">
        <v>24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A5" s="47" t="s">
        <v>24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A6" s="47" t="s">
        <v>24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s="47" t="s">
        <v>24</v>
      </c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47" t="s">
        <v>24</v>
      </c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47" t="s">
        <v>24</v>
      </c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47" t="s">
        <v>24</v>
      </c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47" t="s">
        <v>24</v>
      </c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47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47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47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47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47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47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47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47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47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A21" s="47"/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Données!$A$1:$A$3</xm:f>
          </x14:formula1>
          <x14:formula2>
            <xm:f>0</xm:f>
          </x14:formula2>
          <xm:sqref>A2:A21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zoomScaleNormal="100" workbookViewId="0">
      <selection activeCell="C1" sqref="C1"/>
    </sheetView>
  </sheetViews>
  <sheetFormatPr baseColWidth="10" defaultColWidth="9.140625" defaultRowHeight="15" x14ac:dyDescent="0.25"/>
  <cols>
    <col min="1" max="1" width="18" customWidth="1"/>
    <col min="2" max="2" width="16.85546875" customWidth="1"/>
    <col min="3" max="3" width="23.42578125" customWidth="1"/>
    <col min="4" max="4" width="32" customWidth="1"/>
    <col min="5" max="5" width="8.28515625" customWidth="1"/>
    <col min="6" max="7" width="9.140625" customWidth="1"/>
    <col min="8" max="8" width="11.140625" customWidth="1"/>
    <col min="9" max="1025" width="9.140625" customWidth="1"/>
  </cols>
  <sheetData>
    <row r="1" spans="1:10" ht="26.25" x14ac:dyDescent="0.25">
      <c r="A1" s="40" t="s">
        <v>0</v>
      </c>
      <c r="B1" s="41" t="s">
        <v>1</v>
      </c>
      <c r="C1" s="48" t="s">
        <v>2</v>
      </c>
      <c r="D1" s="41" t="s">
        <v>3</v>
      </c>
      <c r="E1" s="41" t="s">
        <v>4</v>
      </c>
      <c r="F1" s="41" t="s">
        <v>5</v>
      </c>
      <c r="G1" s="43" t="s">
        <v>6</v>
      </c>
      <c r="H1" s="41" t="s">
        <v>7</v>
      </c>
      <c r="I1" s="41" t="s">
        <v>8</v>
      </c>
      <c r="J1" s="44" t="s">
        <v>9</v>
      </c>
    </row>
    <row r="2" spans="1:10" ht="30" x14ac:dyDescent="0.25">
      <c r="A2" s="47" t="s">
        <v>208</v>
      </c>
      <c r="C2" s="39" t="s">
        <v>209</v>
      </c>
      <c r="D2" t="s">
        <v>210</v>
      </c>
      <c r="F2">
        <f>1.2*E2</f>
        <v>0</v>
      </c>
      <c r="G2">
        <v>100</v>
      </c>
      <c r="I2">
        <f>H2*E2-G2</f>
        <v>-100</v>
      </c>
      <c r="J2">
        <f>I2*1.2</f>
        <v>-120</v>
      </c>
    </row>
    <row r="3" spans="1:10" x14ac:dyDescent="0.25">
      <c r="A3" s="47"/>
      <c r="F3">
        <f>1.2*E3</f>
        <v>0</v>
      </c>
      <c r="I3">
        <f>H3*E3</f>
        <v>0</v>
      </c>
      <c r="J3">
        <f>I3*1.2</f>
        <v>0</v>
      </c>
    </row>
    <row r="4" spans="1:10" x14ac:dyDescent="0.25">
      <c r="A4" s="47"/>
      <c r="F4">
        <f>1.2*E4</f>
        <v>0</v>
      </c>
      <c r="I4">
        <f>H4*E4</f>
        <v>0</v>
      </c>
      <c r="J4">
        <f>I4*1.2</f>
        <v>0</v>
      </c>
    </row>
    <row r="5" spans="1:10" x14ac:dyDescent="0.25">
      <c r="A5" s="47"/>
      <c r="F5">
        <f>1.2*E5</f>
        <v>0</v>
      </c>
      <c r="I5">
        <f>H5*E5</f>
        <v>0</v>
      </c>
      <c r="J5">
        <f>I5*1.2</f>
        <v>0</v>
      </c>
    </row>
    <row r="6" spans="1:10" x14ac:dyDescent="0.25">
      <c r="A6" s="47"/>
      <c r="F6">
        <f>1.2*E6</f>
        <v>0</v>
      </c>
      <c r="I6">
        <f>H6*E6</f>
        <v>0</v>
      </c>
      <c r="J6">
        <f>I6*1.2</f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Données!$A$1:$A$3</xm:f>
          </x14:formula1>
          <x14:formula2>
            <xm:f>0</xm:f>
          </x14:formula2>
          <xm:sqref>A2:A6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6"/>
  <sheetViews>
    <sheetView zoomScaleNormal="100" workbookViewId="0">
      <selection activeCell="E3" sqref="E3"/>
    </sheetView>
  </sheetViews>
  <sheetFormatPr baseColWidth="10" defaultColWidth="9.140625" defaultRowHeight="15" x14ac:dyDescent="0.25"/>
  <cols>
    <col min="1" max="1" width="21.5703125" customWidth="1"/>
    <col min="2" max="1025" width="9.140625" customWidth="1"/>
  </cols>
  <sheetData>
    <row r="1" spans="1:1" x14ac:dyDescent="0.25">
      <c r="A1" s="63" t="s">
        <v>24</v>
      </c>
    </row>
    <row r="2" spans="1:1" x14ac:dyDescent="0.25">
      <c r="A2" s="64" t="s">
        <v>163</v>
      </c>
    </row>
    <row r="3" spans="1:1" x14ac:dyDescent="0.25">
      <c r="A3" s="65" t="s">
        <v>15</v>
      </c>
    </row>
    <row r="4" spans="1:1" x14ac:dyDescent="0.25">
      <c r="A4" s="66" t="s">
        <v>197</v>
      </c>
    </row>
    <row r="5" spans="1:1" x14ac:dyDescent="0.25">
      <c r="A5" s="67" t="s">
        <v>11</v>
      </c>
    </row>
    <row r="6" spans="1:1" x14ac:dyDescent="0.25">
      <c r="A6" s="68" t="s">
        <v>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zoomScaleNormal="100" workbookViewId="0">
      <selection activeCell="J11" sqref="J11"/>
    </sheetView>
  </sheetViews>
  <sheetFormatPr baseColWidth="10" defaultColWidth="9.140625" defaultRowHeight="15" x14ac:dyDescent="0.25"/>
  <cols>
    <col min="1" max="1" width="14.28515625" customWidth="1"/>
    <col min="2" max="2" width="19.85546875" customWidth="1"/>
    <col min="3" max="3" width="23.42578125" customWidth="1"/>
    <col min="4" max="4" width="22.28515625" customWidth="1"/>
    <col min="5" max="6" width="9.140625" customWidth="1"/>
    <col min="7" max="7" width="18.140625" customWidth="1"/>
    <col min="8" max="8" width="9.140625" customWidth="1"/>
    <col min="9" max="9" width="12" customWidth="1"/>
    <col min="10" max="10" width="15.7109375" customWidth="1"/>
    <col min="11" max="11" width="30.85546875" customWidth="1"/>
    <col min="12" max="1025" width="9.140625" customWidth="1"/>
  </cols>
  <sheetData>
    <row r="1" spans="1:11" ht="26.25" x14ac:dyDescent="0.25">
      <c r="A1" s="40" t="s">
        <v>0</v>
      </c>
      <c r="B1" s="41" t="s">
        <v>1</v>
      </c>
      <c r="C1" s="42" t="s">
        <v>2</v>
      </c>
      <c r="D1" s="41" t="s">
        <v>3</v>
      </c>
      <c r="E1" s="41" t="s">
        <v>4</v>
      </c>
      <c r="F1" s="41" t="s">
        <v>5</v>
      </c>
      <c r="G1" s="43" t="s">
        <v>6</v>
      </c>
      <c r="H1" s="41" t="s">
        <v>7</v>
      </c>
      <c r="I1" s="41" t="s">
        <v>8</v>
      </c>
      <c r="J1" s="44" t="s">
        <v>9</v>
      </c>
    </row>
    <row r="2" spans="1:11" ht="75" x14ac:dyDescent="0.25">
      <c r="A2" s="45"/>
      <c r="B2" s="39">
        <v>2313118</v>
      </c>
      <c r="C2" s="39" t="s">
        <v>118</v>
      </c>
      <c r="D2" s="39" t="s">
        <v>119</v>
      </c>
      <c r="E2" s="46">
        <v>3.17</v>
      </c>
      <c r="F2" s="46">
        <f>1.2*E2</f>
        <v>3.8039999999999998</v>
      </c>
      <c r="G2" s="39"/>
      <c r="H2" s="39">
        <v>1</v>
      </c>
      <c r="I2" s="46">
        <f>H2*E2</f>
        <v>3.17</v>
      </c>
      <c r="J2" s="46">
        <f>F2*H2</f>
        <v>3.8039999999999998</v>
      </c>
      <c r="K2" s="39"/>
    </row>
    <row r="3" spans="1:11" ht="45" x14ac:dyDescent="0.25">
      <c r="A3" s="45"/>
      <c r="B3" s="39">
        <v>488203</v>
      </c>
      <c r="C3" s="39" t="s">
        <v>120</v>
      </c>
      <c r="D3" s="47"/>
      <c r="E3" s="46">
        <v>0.48</v>
      </c>
      <c r="F3" s="46">
        <f>1.2*E3</f>
        <v>0.57599999999999996</v>
      </c>
      <c r="G3" s="39"/>
      <c r="H3" s="39">
        <v>10</v>
      </c>
      <c r="I3" s="46">
        <f>H3*E3</f>
        <v>4.8</v>
      </c>
      <c r="J3" s="46">
        <f>F3*H3</f>
        <v>5.76</v>
      </c>
      <c r="K3" s="47"/>
    </row>
    <row r="4" spans="1:11" x14ac:dyDescent="0.25">
      <c r="A4" s="45"/>
      <c r="B4" s="39"/>
      <c r="C4" s="47"/>
      <c r="D4" s="39"/>
      <c r="E4" s="46"/>
      <c r="F4" s="46"/>
      <c r="H4" s="39"/>
      <c r="I4" s="46"/>
      <c r="J4" s="46"/>
      <c r="K4" s="47"/>
    </row>
    <row r="5" spans="1:11" x14ac:dyDescent="0.25">
      <c r="A5" s="45"/>
      <c r="B5" s="39"/>
      <c r="C5" s="47"/>
      <c r="D5" s="39"/>
      <c r="E5" s="46"/>
      <c r="F5" s="46"/>
      <c r="H5" s="39"/>
      <c r="I5" s="46"/>
      <c r="J5" s="46"/>
      <c r="K5" s="39"/>
    </row>
    <row r="6" spans="1:11" x14ac:dyDescent="0.25">
      <c r="A6" s="45"/>
      <c r="B6" s="39"/>
      <c r="C6" s="47"/>
      <c r="D6" s="39"/>
      <c r="E6" s="46"/>
      <c r="F6" s="46"/>
      <c r="H6" s="39"/>
      <c r="I6" s="46"/>
      <c r="J6" s="46"/>
      <c r="K6" s="39"/>
    </row>
    <row r="7" spans="1:11" x14ac:dyDescent="0.25">
      <c r="A7" s="45"/>
      <c r="B7" s="39"/>
      <c r="C7" s="47"/>
      <c r="D7" s="39"/>
      <c r="E7" s="46"/>
      <c r="F7" s="46"/>
      <c r="H7" s="39"/>
      <c r="I7" s="46"/>
      <c r="J7" s="46"/>
      <c r="K7" s="39"/>
    </row>
    <row r="8" spans="1:11" x14ac:dyDescent="0.25">
      <c r="A8" s="45"/>
      <c r="B8" s="39"/>
      <c r="C8" s="47"/>
      <c r="D8" s="39"/>
      <c r="E8" s="46"/>
      <c r="F8" s="46"/>
      <c r="H8" s="39"/>
      <c r="I8" s="46"/>
      <c r="J8" s="46"/>
      <c r="K8" s="39"/>
    </row>
    <row r="9" spans="1:11" x14ac:dyDescent="0.25">
      <c r="A9" s="45"/>
      <c r="B9" s="39"/>
      <c r="C9" s="47"/>
      <c r="D9" s="39"/>
      <c r="E9" s="46"/>
      <c r="F9" s="46"/>
      <c r="H9" s="39"/>
      <c r="I9" s="46"/>
      <c r="J9" s="46"/>
      <c r="K9" s="39"/>
    </row>
    <row r="10" spans="1:11" x14ac:dyDescent="0.25">
      <c r="A10" s="45"/>
      <c r="B10" s="39"/>
      <c r="C10" s="39"/>
      <c r="D10" s="47"/>
      <c r="E10" s="46"/>
      <c r="F10" s="46"/>
      <c r="H10" s="39"/>
      <c r="I10" s="46"/>
      <c r="J10" s="46"/>
      <c r="K10" s="47"/>
    </row>
    <row r="11" spans="1:11" x14ac:dyDescent="0.25">
      <c r="A11" s="45"/>
      <c r="B11" s="39"/>
      <c r="C11" s="39"/>
      <c r="D11" s="47"/>
      <c r="E11" s="46"/>
      <c r="F11" s="46"/>
      <c r="H11" s="39"/>
      <c r="I11" s="46"/>
      <c r="J11" s="46"/>
      <c r="K11" s="47"/>
    </row>
    <row r="12" spans="1:11" x14ac:dyDescent="0.25">
      <c r="A12" s="45"/>
      <c r="B12" s="39"/>
      <c r="C12" s="39"/>
      <c r="D12" s="47"/>
      <c r="E12" s="46"/>
      <c r="F12" s="46"/>
      <c r="H12" s="39"/>
      <c r="I12" s="46"/>
      <c r="J12" s="46"/>
      <c r="K12" s="47"/>
    </row>
    <row r="13" spans="1:11" x14ac:dyDescent="0.25">
      <c r="A13" s="45"/>
      <c r="B13" s="39"/>
      <c r="C13" s="39"/>
      <c r="D13" s="47"/>
      <c r="E13" s="46"/>
      <c r="F13" s="46"/>
      <c r="H13" s="39"/>
      <c r="I13" s="46"/>
      <c r="J13" s="46"/>
      <c r="K13" s="47"/>
    </row>
    <row r="14" spans="1:11" x14ac:dyDescent="0.25">
      <c r="A14" s="45"/>
      <c r="B14" s="39"/>
      <c r="C14" s="39"/>
      <c r="D14" s="47"/>
      <c r="E14" s="46"/>
      <c r="F14" s="46"/>
      <c r="H14" s="39"/>
      <c r="I14" s="46"/>
      <c r="J14" s="46"/>
      <c r="K14" s="47"/>
    </row>
    <row r="15" spans="1:11" x14ac:dyDescent="0.25">
      <c r="A15" s="45"/>
      <c r="B15" s="39"/>
      <c r="C15" s="47"/>
      <c r="D15" s="39"/>
      <c r="E15" s="46"/>
      <c r="F15" s="46"/>
      <c r="H15" s="39"/>
      <c r="I15" s="46"/>
      <c r="J15" s="46"/>
      <c r="K15" s="47"/>
    </row>
    <row r="16" spans="1:11" x14ac:dyDescent="0.25">
      <c r="A16" s="45"/>
      <c r="H16" s="39"/>
      <c r="I16" s="46"/>
      <c r="J16" s="46"/>
      <c r="K16" s="47"/>
    </row>
    <row r="17" spans="1:11" x14ac:dyDescent="0.25">
      <c r="A17" s="45"/>
      <c r="H17" s="39"/>
      <c r="I17" s="46"/>
      <c r="J17" s="46"/>
      <c r="K17" s="47"/>
    </row>
    <row r="18" spans="1:11" x14ac:dyDescent="0.25">
      <c r="A18" s="45"/>
      <c r="H18" s="39"/>
      <c r="I18" s="46"/>
      <c r="J18" s="46"/>
      <c r="K18" s="47"/>
    </row>
    <row r="19" spans="1:11" x14ac:dyDescent="0.25">
      <c r="A19" s="45"/>
    </row>
    <row r="20" spans="1:11" x14ac:dyDescent="0.25">
      <c r="A20" s="45"/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Données!$A$1:$A$5</xm:f>
          </x14:formula1>
          <x14:formula2>
            <xm:f>0</xm:f>
          </x14:formula2>
          <xm:sqref>A2:A20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"/>
  <sheetViews>
    <sheetView zoomScaleNormal="100" workbookViewId="0">
      <selection activeCell="C14" sqref="C14"/>
    </sheetView>
  </sheetViews>
  <sheetFormatPr baseColWidth="10" defaultColWidth="9.140625" defaultRowHeight="15" x14ac:dyDescent="0.25"/>
  <cols>
    <col min="1" max="1" width="10.7109375" customWidth="1"/>
    <col min="2" max="2" width="39" customWidth="1"/>
    <col min="3" max="3" width="15.85546875" customWidth="1"/>
    <col min="4" max="4" width="19.140625" customWidth="1"/>
    <col min="5" max="1025" width="10.7109375" customWidth="1"/>
  </cols>
  <sheetData>
    <row r="1" spans="1:11" ht="26.25" x14ac:dyDescent="0.25">
      <c r="A1" s="40" t="s">
        <v>0</v>
      </c>
      <c r="B1" s="41" t="s">
        <v>1</v>
      </c>
      <c r="C1" s="48" t="s">
        <v>2</v>
      </c>
      <c r="D1" s="41" t="s">
        <v>3</v>
      </c>
      <c r="E1" s="41" t="s">
        <v>4</v>
      </c>
      <c r="F1" s="41" t="s">
        <v>5</v>
      </c>
      <c r="G1" s="43" t="s">
        <v>6</v>
      </c>
      <c r="H1" s="41" t="s">
        <v>7</v>
      </c>
      <c r="I1" s="41" t="s">
        <v>8</v>
      </c>
      <c r="J1" s="44" t="s">
        <v>9</v>
      </c>
    </row>
    <row r="2" spans="1:11" ht="15.75" x14ac:dyDescent="0.25">
      <c r="A2" s="49" t="s">
        <v>15</v>
      </c>
      <c r="B2" s="50" t="s">
        <v>121</v>
      </c>
      <c r="D2" t="s">
        <v>122</v>
      </c>
      <c r="F2">
        <f>1.2*E2</f>
        <v>0</v>
      </c>
      <c r="I2">
        <f>H2*E2</f>
        <v>0</v>
      </c>
      <c r="J2">
        <f>I2*1.2</f>
        <v>0</v>
      </c>
    </row>
    <row r="3" spans="1:11" ht="30" x14ac:dyDescent="0.25">
      <c r="A3" s="18"/>
      <c r="B3" s="19"/>
      <c r="C3" s="19"/>
      <c r="D3" s="20" t="s">
        <v>18</v>
      </c>
      <c r="E3" s="21">
        <f>SUM(E1:E2)</f>
        <v>0</v>
      </c>
      <c r="F3" s="21">
        <f>SUM(F1:F2)</f>
        <v>0</v>
      </c>
      <c r="G3" s="21">
        <f>SUM(G1:G2)</f>
        <v>0</v>
      </c>
      <c r="H3" s="21">
        <f>SUM(H1:H2)</f>
        <v>0</v>
      </c>
      <c r="I3" s="21">
        <f>SUM(I1:I2)</f>
        <v>0</v>
      </c>
      <c r="J3" s="51">
        <v>35.22</v>
      </c>
      <c r="K3" s="39" t="s">
        <v>123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Données!$A$1:$A$5</xm:f>
          </x14:formula1>
          <x14:formula2>
            <xm:f>0</xm:f>
          </x14:formula2>
          <xm:sqref>A2:A3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zoomScaleNormal="100" workbookViewId="0">
      <selection activeCell="K11" sqref="K11"/>
    </sheetView>
  </sheetViews>
  <sheetFormatPr baseColWidth="10" defaultColWidth="9.140625" defaultRowHeight="15" x14ac:dyDescent="0.25"/>
  <cols>
    <col min="1" max="1" width="14.28515625" customWidth="1"/>
    <col min="2" max="2" width="19.85546875" customWidth="1"/>
    <col min="3" max="3" width="23.42578125" customWidth="1"/>
    <col min="4" max="4" width="22.28515625" customWidth="1"/>
    <col min="5" max="6" width="9.140625" customWidth="1"/>
    <col min="7" max="7" width="18.140625" customWidth="1"/>
    <col min="8" max="8" width="9.140625" customWidth="1"/>
    <col min="9" max="9" width="12" customWidth="1"/>
    <col min="10" max="10" width="15.7109375" customWidth="1"/>
    <col min="11" max="11" width="30.85546875" customWidth="1"/>
    <col min="12" max="1025" width="9.140625" customWidth="1"/>
  </cols>
  <sheetData>
    <row r="1" spans="1:11" ht="27" thickBot="1" x14ac:dyDescent="0.3">
      <c r="A1" s="73" t="s">
        <v>0</v>
      </c>
      <c r="B1" s="75" t="s">
        <v>1</v>
      </c>
      <c r="C1" s="42" t="s">
        <v>2</v>
      </c>
      <c r="D1" s="41" t="s">
        <v>3</v>
      </c>
      <c r="E1" s="41" t="s">
        <v>4</v>
      </c>
      <c r="F1" s="41" t="s">
        <v>5</v>
      </c>
      <c r="G1" s="43" t="s">
        <v>6</v>
      </c>
      <c r="H1" s="41" t="s">
        <v>7</v>
      </c>
      <c r="I1" s="41" t="s">
        <v>8</v>
      </c>
      <c r="J1" s="44" t="s">
        <v>9</v>
      </c>
    </row>
    <row r="2" spans="1:11" ht="30" x14ac:dyDescent="0.25">
      <c r="A2" s="72" t="s">
        <v>24</v>
      </c>
      <c r="B2" s="24" t="s">
        <v>124</v>
      </c>
      <c r="C2" s="24" t="s">
        <v>125</v>
      </c>
      <c r="D2" s="24" t="s">
        <v>126</v>
      </c>
      <c r="E2" s="74">
        <v>0.25</v>
      </c>
      <c r="F2" s="74">
        <v>0.28999999999999998</v>
      </c>
      <c r="G2" s="25"/>
      <c r="H2" s="24">
        <v>0</v>
      </c>
      <c r="I2" s="74">
        <v>0</v>
      </c>
      <c r="J2" s="74">
        <v>0</v>
      </c>
      <c r="K2" s="39" t="s">
        <v>127</v>
      </c>
    </row>
    <row r="3" spans="1:11" x14ac:dyDescent="0.25">
      <c r="A3" s="70" t="s">
        <v>24</v>
      </c>
      <c r="B3" s="33" t="s">
        <v>128</v>
      </c>
      <c r="C3" s="29"/>
      <c r="D3" s="33" t="s">
        <v>129</v>
      </c>
      <c r="E3" s="38">
        <v>21.23</v>
      </c>
      <c r="F3" s="38">
        <v>25.48</v>
      </c>
      <c r="G3" s="71"/>
      <c r="H3" s="33">
        <v>1</v>
      </c>
      <c r="I3" s="38">
        <v>21.23</v>
      </c>
      <c r="J3" s="38">
        <v>25.48</v>
      </c>
      <c r="K3" s="47"/>
    </row>
    <row r="4" spans="1:11" x14ac:dyDescent="0.25">
      <c r="A4" s="70" t="s">
        <v>24</v>
      </c>
      <c r="B4" s="33" t="s">
        <v>130</v>
      </c>
      <c r="C4" s="29"/>
      <c r="D4" s="33" t="s">
        <v>131</v>
      </c>
      <c r="E4" s="38">
        <v>0.19</v>
      </c>
      <c r="F4" s="38">
        <v>0.23</v>
      </c>
      <c r="G4" s="71"/>
      <c r="H4" s="33">
        <v>30</v>
      </c>
      <c r="I4" s="38">
        <v>5.73</v>
      </c>
      <c r="J4" s="38">
        <v>6.88</v>
      </c>
      <c r="K4" s="47"/>
    </row>
    <row r="5" spans="1:11" ht="30" x14ac:dyDescent="0.25">
      <c r="A5" s="70" t="s">
        <v>24</v>
      </c>
      <c r="B5" s="33" t="s">
        <v>132</v>
      </c>
      <c r="C5" s="29"/>
      <c r="D5" s="33" t="s">
        <v>133</v>
      </c>
      <c r="E5" s="38">
        <v>0.22</v>
      </c>
      <c r="F5" s="38">
        <v>0.26</v>
      </c>
      <c r="G5" s="71"/>
      <c r="H5" s="33">
        <v>25</v>
      </c>
      <c r="I5" s="38">
        <v>5.45</v>
      </c>
      <c r="J5" s="38">
        <v>6.54</v>
      </c>
      <c r="K5" s="39" t="s">
        <v>134</v>
      </c>
    </row>
    <row r="6" spans="1:11" ht="30" x14ac:dyDescent="0.25">
      <c r="A6" s="70" t="s">
        <v>24</v>
      </c>
      <c r="B6" s="33" t="s">
        <v>135</v>
      </c>
      <c r="C6" s="29"/>
      <c r="D6" s="33" t="s">
        <v>136</v>
      </c>
      <c r="E6" s="38">
        <v>0.39</v>
      </c>
      <c r="F6" s="38">
        <v>0.47</v>
      </c>
      <c r="G6" s="71"/>
      <c r="H6" s="33">
        <v>25</v>
      </c>
      <c r="I6" s="38">
        <v>9.73</v>
      </c>
      <c r="J6" s="38">
        <v>11.67</v>
      </c>
      <c r="K6" s="39" t="s">
        <v>137</v>
      </c>
    </row>
    <row r="7" spans="1:11" ht="30" x14ac:dyDescent="0.25">
      <c r="A7" s="70" t="s">
        <v>24</v>
      </c>
      <c r="B7" s="33" t="s">
        <v>138</v>
      </c>
      <c r="C7" s="29"/>
      <c r="D7" s="33" t="s">
        <v>139</v>
      </c>
      <c r="E7" s="38">
        <v>0.22</v>
      </c>
      <c r="F7" s="38">
        <v>0.26</v>
      </c>
      <c r="G7" s="71"/>
      <c r="H7" s="33">
        <v>25</v>
      </c>
      <c r="I7" s="38">
        <v>5.48</v>
      </c>
      <c r="J7" s="38">
        <v>6.57</v>
      </c>
      <c r="K7" s="39" t="s">
        <v>140</v>
      </c>
    </row>
    <row r="8" spans="1:11" ht="30" x14ac:dyDescent="0.25">
      <c r="A8" s="70" t="s">
        <v>24</v>
      </c>
      <c r="B8" s="33" t="s">
        <v>141</v>
      </c>
      <c r="C8" s="29"/>
      <c r="D8" s="33" t="s">
        <v>142</v>
      </c>
      <c r="E8" s="38">
        <v>0.24</v>
      </c>
      <c r="F8" s="38">
        <v>0.28999999999999998</v>
      </c>
      <c r="G8" s="71"/>
      <c r="H8" s="33">
        <v>25</v>
      </c>
      <c r="I8" s="38">
        <v>6.03</v>
      </c>
      <c r="J8" s="38">
        <v>7.23</v>
      </c>
      <c r="K8" s="39" t="s">
        <v>143</v>
      </c>
    </row>
    <row r="9" spans="1:11" x14ac:dyDescent="0.25">
      <c r="A9" s="70" t="s">
        <v>24</v>
      </c>
      <c r="B9" s="33" t="s">
        <v>144</v>
      </c>
      <c r="C9" s="29"/>
      <c r="D9" s="33" t="s">
        <v>145</v>
      </c>
      <c r="E9" s="38">
        <v>0.23</v>
      </c>
      <c r="F9" s="38">
        <v>0.27</v>
      </c>
      <c r="G9" s="71"/>
      <c r="H9" s="33">
        <v>25</v>
      </c>
      <c r="I9" s="38">
        <v>5.73</v>
      </c>
      <c r="J9" s="38">
        <v>6.87</v>
      </c>
      <c r="K9" s="39" t="s">
        <v>146</v>
      </c>
    </row>
    <row r="10" spans="1:11" x14ac:dyDescent="0.25">
      <c r="A10" s="70" t="s">
        <v>24</v>
      </c>
      <c r="B10" s="33" t="s">
        <v>147</v>
      </c>
      <c r="C10" s="33" t="s">
        <v>148</v>
      </c>
      <c r="D10" s="29"/>
      <c r="E10" s="38">
        <v>0.13</v>
      </c>
      <c r="F10" s="38">
        <v>0.15</v>
      </c>
      <c r="G10" s="71"/>
      <c r="H10" s="33">
        <v>25</v>
      </c>
      <c r="I10" s="38">
        <v>3.13</v>
      </c>
      <c r="J10" s="38">
        <v>3.75</v>
      </c>
      <c r="K10" s="47"/>
    </row>
    <row r="11" spans="1:11" x14ac:dyDescent="0.25">
      <c r="A11" s="70" t="s">
        <v>24</v>
      </c>
      <c r="B11" s="33" t="s">
        <v>149</v>
      </c>
      <c r="C11" s="33" t="s">
        <v>150</v>
      </c>
      <c r="D11" s="29"/>
      <c r="E11" s="38">
        <v>0.08</v>
      </c>
      <c r="F11" s="38">
        <v>0.09</v>
      </c>
      <c r="G11" s="71"/>
      <c r="H11" s="33">
        <v>25</v>
      </c>
      <c r="I11" s="38">
        <v>1.98</v>
      </c>
      <c r="J11" s="38">
        <v>2.37</v>
      </c>
      <c r="K11" s="47"/>
    </row>
    <row r="12" spans="1:11" x14ac:dyDescent="0.25">
      <c r="A12" s="70" t="s">
        <v>24</v>
      </c>
      <c r="B12" s="33" t="s">
        <v>151</v>
      </c>
      <c r="C12" s="33" t="s">
        <v>152</v>
      </c>
      <c r="D12" s="29"/>
      <c r="E12" s="38">
        <v>0.1</v>
      </c>
      <c r="F12" s="38">
        <v>0.12</v>
      </c>
      <c r="G12" s="71"/>
      <c r="H12" s="33">
        <v>25</v>
      </c>
      <c r="I12" s="38">
        <v>2.4500000000000002</v>
      </c>
      <c r="J12" s="38">
        <v>2.94</v>
      </c>
      <c r="K12" s="47"/>
    </row>
    <row r="13" spans="1:11" x14ac:dyDescent="0.25">
      <c r="A13" s="70" t="s">
        <v>24</v>
      </c>
      <c r="B13" s="33" t="s">
        <v>153</v>
      </c>
      <c r="C13" s="33" t="s">
        <v>154</v>
      </c>
      <c r="D13" s="29"/>
      <c r="E13" s="38">
        <v>0.1</v>
      </c>
      <c r="F13" s="38">
        <v>0.12</v>
      </c>
      <c r="G13" s="71"/>
      <c r="H13" s="33">
        <v>25</v>
      </c>
      <c r="I13" s="38">
        <v>2.4500000000000002</v>
      </c>
      <c r="J13" s="38">
        <v>2.94</v>
      </c>
      <c r="K13" s="47"/>
    </row>
    <row r="14" spans="1:11" x14ac:dyDescent="0.25">
      <c r="A14" s="70" t="s">
        <v>24</v>
      </c>
      <c r="B14" s="33" t="s">
        <v>155</v>
      </c>
      <c r="C14" s="33" t="s">
        <v>156</v>
      </c>
      <c r="D14" s="29"/>
      <c r="E14" s="38">
        <v>0.1</v>
      </c>
      <c r="F14" s="38">
        <v>0.12</v>
      </c>
      <c r="G14" s="71"/>
      <c r="H14" s="33">
        <v>25</v>
      </c>
      <c r="I14" s="38">
        <v>2.48</v>
      </c>
      <c r="J14" s="38">
        <v>2.97</v>
      </c>
      <c r="K14" s="47"/>
    </row>
    <row r="15" spans="1:11" x14ac:dyDescent="0.25">
      <c r="A15" s="70" t="s">
        <v>24</v>
      </c>
      <c r="B15" s="33" t="s">
        <v>157</v>
      </c>
      <c r="C15" s="29"/>
      <c r="D15" s="33" t="s">
        <v>158</v>
      </c>
      <c r="E15" s="38">
        <v>3.19</v>
      </c>
      <c r="F15" s="38">
        <v>3.83</v>
      </c>
      <c r="G15" s="71"/>
      <c r="H15" s="33">
        <v>4</v>
      </c>
      <c r="I15" s="38">
        <v>12.76</v>
      </c>
      <c r="J15" s="38">
        <v>15.31</v>
      </c>
      <c r="K15" s="47"/>
    </row>
    <row r="16" spans="1:11" ht="15.75" thickBot="1" x14ac:dyDescent="0.3">
      <c r="A16" s="69"/>
      <c r="H16" s="39"/>
      <c r="I16" s="46"/>
      <c r="J16" s="46"/>
      <c r="K16" s="47"/>
    </row>
    <row r="17" spans="1:11" ht="15.75" thickBot="1" x14ac:dyDescent="0.3">
      <c r="A17" s="45"/>
      <c r="E17" s="127" t="s">
        <v>220</v>
      </c>
      <c r="F17" s="127"/>
      <c r="G17" s="127"/>
      <c r="H17" s="127"/>
      <c r="I17" s="127"/>
      <c r="J17" s="128">
        <f>SUM(J2:J15)</f>
        <v>101.52000000000001</v>
      </c>
      <c r="K17" s="47"/>
    </row>
    <row r="18" spans="1:11" x14ac:dyDescent="0.25">
      <c r="A18" s="45"/>
      <c r="E18" s="127"/>
      <c r="F18" s="127"/>
      <c r="G18" s="127"/>
      <c r="H18" s="127"/>
      <c r="I18" s="127"/>
      <c r="J18" s="128"/>
      <c r="K18" s="47"/>
    </row>
    <row r="19" spans="1:11" x14ac:dyDescent="0.25">
      <c r="A19" s="45"/>
    </row>
    <row r="20" spans="1:11" x14ac:dyDescent="0.25">
      <c r="A20" s="45"/>
    </row>
  </sheetData>
  <mergeCells count="2">
    <mergeCell ref="E17:I18"/>
    <mergeCell ref="J17:J18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Données!$A$1:$A$5</xm:f>
          </x14:formula1>
          <x14:formula2>
            <xm:f>0</xm:f>
          </x14:formula2>
          <xm:sqref>A2:A20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"/>
  <sheetViews>
    <sheetView tabSelected="1" zoomScaleNormal="100" workbookViewId="0">
      <selection activeCell="C11" sqref="C11:M11"/>
    </sheetView>
  </sheetViews>
  <sheetFormatPr baseColWidth="10" defaultColWidth="9.140625" defaultRowHeight="15" x14ac:dyDescent="0.25"/>
  <cols>
    <col min="1" max="1" width="15.28515625" customWidth="1"/>
    <col min="2" max="2" width="20" customWidth="1"/>
    <col min="3" max="3" width="15.5703125" customWidth="1"/>
    <col min="4" max="4" width="11.28515625" customWidth="1"/>
    <col min="5" max="1025" width="10.7109375" customWidth="1"/>
  </cols>
  <sheetData>
    <row r="1" spans="1:10" ht="39" x14ac:dyDescent="0.25">
      <c r="A1" s="2" t="s">
        <v>0</v>
      </c>
      <c r="B1" s="3" t="s">
        <v>1</v>
      </c>
      <c r="C1" s="52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6" t="s">
        <v>9</v>
      </c>
    </row>
    <row r="2" spans="1:10" x14ac:dyDescent="0.25">
      <c r="A2" s="13" t="s">
        <v>11</v>
      </c>
      <c r="B2" s="53" t="s">
        <v>159</v>
      </c>
      <c r="C2" s="29" t="s">
        <v>160</v>
      </c>
      <c r="D2" s="33"/>
      <c r="E2" s="29">
        <f>305.3/1.2</f>
        <v>254.41666666666669</v>
      </c>
      <c r="F2" s="29">
        <f>1.2*E2</f>
        <v>305.3</v>
      </c>
      <c r="G2" s="30">
        <v>0</v>
      </c>
      <c r="H2" s="29">
        <v>1</v>
      </c>
      <c r="I2" s="29">
        <f>H2*E2</f>
        <v>254.41666666666669</v>
      </c>
      <c r="J2" s="29">
        <f>I2*1.2</f>
        <v>305.3</v>
      </c>
    </row>
    <row r="3" spans="1:10" ht="21" x14ac:dyDescent="0.35">
      <c r="A3" s="54"/>
      <c r="E3" s="129" t="s">
        <v>18</v>
      </c>
      <c r="F3" s="129"/>
      <c r="G3" s="129"/>
      <c r="H3" s="129"/>
      <c r="I3" s="129"/>
      <c r="J3">
        <f>J2</f>
        <v>305.3</v>
      </c>
    </row>
  </sheetData>
  <mergeCells count="1">
    <mergeCell ref="E3:I3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Données!$A$1:$A$5</xm:f>
          </x14:formula1>
          <x14:formula2>
            <xm:f>0</xm:f>
          </x14:formula2>
          <xm:sqref>A2:A3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5"/>
  <sheetViews>
    <sheetView zoomScaleNormal="100" workbookViewId="0">
      <selection activeCell="D12" sqref="D12"/>
    </sheetView>
  </sheetViews>
  <sheetFormatPr baseColWidth="10" defaultColWidth="9.140625" defaultRowHeight="15" x14ac:dyDescent="0.25"/>
  <cols>
    <col min="1" max="1" width="11.42578125"/>
    <col min="2" max="2" width="10.7109375" customWidth="1"/>
    <col min="3" max="3" width="25.85546875" customWidth="1"/>
    <col min="4" max="4" width="26" customWidth="1"/>
    <col min="5" max="6" width="9.140625" customWidth="1"/>
    <col min="7" max="7" width="16.5703125" customWidth="1"/>
    <col min="8" max="8" width="9.7109375" customWidth="1"/>
    <col min="9" max="9" width="16" customWidth="1"/>
    <col min="10" max="10" width="14.28515625" customWidth="1"/>
    <col min="11" max="1025" width="9.140625" customWidth="1"/>
  </cols>
  <sheetData>
    <row r="1" spans="1:10" ht="77.25" customHeight="1" x14ac:dyDescent="0.25">
      <c r="A1" s="130" t="s">
        <v>161</v>
      </c>
      <c r="B1" s="130"/>
      <c r="C1" s="130"/>
      <c r="D1" s="55" t="s">
        <v>162</v>
      </c>
    </row>
    <row r="2" spans="1:10" x14ac:dyDescent="0.25">
      <c r="A2" s="40" t="s">
        <v>0</v>
      </c>
      <c r="B2" s="41" t="s">
        <v>1</v>
      </c>
      <c r="C2" s="41" t="s">
        <v>2</v>
      </c>
      <c r="D2" s="41" t="s">
        <v>3</v>
      </c>
      <c r="E2" s="41" t="s">
        <v>4</v>
      </c>
      <c r="F2" s="41" t="s">
        <v>5</v>
      </c>
      <c r="G2" s="43" t="s">
        <v>6</v>
      </c>
      <c r="H2" s="41" t="s">
        <v>7</v>
      </c>
      <c r="I2" s="41" t="s">
        <v>8</v>
      </c>
      <c r="J2" s="44" t="s">
        <v>9</v>
      </c>
    </row>
    <row r="3" spans="1:10" x14ac:dyDescent="0.25">
      <c r="A3" s="47" t="s">
        <v>163</v>
      </c>
      <c r="B3" t="s">
        <v>164</v>
      </c>
      <c r="C3" t="s">
        <v>165</v>
      </c>
      <c r="D3" t="s">
        <v>166</v>
      </c>
      <c r="E3">
        <v>81</v>
      </c>
      <c r="F3">
        <f t="shared" ref="F3:F25" si="0">1.2*E3</f>
        <v>97.2</v>
      </c>
      <c r="H3">
        <v>4</v>
      </c>
      <c r="I3">
        <f t="shared" ref="I3:I25" si="1">H3*E3</f>
        <v>324</v>
      </c>
      <c r="J3">
        <f t="shared" ref="J3:J25" si="2">I3*1.2</f>
        <v>388.8</v>
      </c>
    </row>
    <row r="4" spans="1:10" x14ac:dyDescent="0.25">
      <c r="A4" s="47"/>
      <c r="B4" t="s">
        <v>167</v>
      </c>
      <c r="C4" t="s">
        <v>168</v>
      </c>
      <c r="D4" s="39" t="s">
        <v>169</v>
      </c>
      <c r="E4">
        <v>110</v>
      </c>
      <c r="F4">
        <f t="shared" si="0"/>
        <v>132</v>
      </c>
      <c r="H4">
        <v>1</v>
      </c>
      <c r="I4">
        <f t="shared" si="1"/>
        <v>110</v>
      </c>
      <c r="J4">
        <f t="shared" si="2"/>
        <v>132</v>
      </c>
    </row>
    <row r="5" spans="1:10" x14ac:dyDescent="0.25">
      <c r="A5" s="47"/>
      <c r="B5" t="s">
        <v>170</v>
      </c>
      <c r="C5" t="s">
        <v>171</v>
      </c>
      <c r="D5" t="s">
        <v>172</v>
      </c>
      <c r="E5">
        <v>110</v>
      </c>
      <c r="F5">
        <f t="shared" si="0"/>
        <v>132</v>
      </c>
      <c r="H5">
        <v>2</v>
      </c>
      <c r="I5">
        <f t="shared" si="1"/>
        <v>220</v>
      </c>
      <c r="J5">
        <f t="shared" si="2"/>
        <v>264</v>
      </c>
    </row>
    <row r="6" spans="1:10" x14ac:dyDescent="0.25">
      <c r="A6" s="47"/>
      <c r="B6" t="s">
        <v>173</v>
      </c>
      <c r="C6" t="s">
        <v>174</v>
      </c>
      <c r="D6" t="s">
        <v>175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s="47"/>
      <c r="B7" t="s">
        <v>176</v>
      </c>
      <c r="C7" t="s">
        <v>177</v>
      </c>
      <c r="D7" t="s">
        <v>178</v>
      </c>
      <c r="E7">
        <v>293</v>
      </c>
      <c r="F7">
        <f t="shared" si="0"/>
        <v>351.59999999999997</v>
      </c>
      <c r="H7">
        <v>1</v>
      </c>
      <c r="I7">
        <f t="shared" si="1"/>
        <v>293</v>
      </c>
      <c r="J7">
        <f t="shared" si="2"/>
        <v>351.59999999999997</v>
      </c>
    </row>
    <row r="8" spans="1:10" x14ac:dyDescent="0.25">
      <c r="A8" s="47"/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47"/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47"/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47"/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47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47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47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47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47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47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47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47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47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A21" s="47"/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A22" s="47"/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  <row r="25" spans="1:10" x14ac:dyDescent="0.25">
      <c r="F25">
        <f t="shared" si="0"/>
        <v>0</v>
      </c>
      <c r="I25">
        <f t="shared" si="1"/>
        <v>0</v>
      </c>
      <c r="J25">
        <f t="shared" si="2"/>
        <v>0</v>
      </c>
    </row>
  </sheetData>
  <mergeCells count="1">
    <mergeCell ref="A1:C1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Données!$A$1:$A$3</xm:f>
          </x14:formula1>
          <x14:formula2>
            <xm:f>0</xm:f>
          </x14:formula2>
          <xm:sqref>A3:A22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4"/>
  <sheetViews>
    <sheetView zoomScaleNormal="100" workbookViewId="0">
      <selection activeCell="C10" sqref="C10"/>
    </sheetView>
  </sheetViews>
  <sheetFormatPr baseColWidth="10" defaultColWidth="9.140625" defaultRowHeight="15" x14ac:dyDescent="0.25"/>
  <cols>
    <col min="1" max="1" width="15.140625" customWidth="1"/>
    <col min="2" max="2" width="13.5703125" customWidth="1"/>
    <col min="3" max="3" width="36.5703125" customWidth="1"/>
    <col min="4" max="4" width="25.7109375" customWidth="1"/>
    <col min="5" max="6" width="9.140625" customWidth="1"/>
    <col min="7" max="7" width="15.5703125" customWidth="1"/>
    <col min="8" max="1025" width="9.140625" customWidth="1"/>
  </cols>
  <sheetData>
    <row r="1" spans="1:10" ht="26.25" x14ac:dyDescent="0.25">
      <c r="A1" s="40" t="s">
        <v>0</v>
      </c>
      <c r="B1" s="41" t="s">
        <v>1</v>
      </c>
      <c r="C1" s="42" t="s">
        <v>2</v>
      </c>
      <c r="D1" s="41" t="s">
        <v>3</v>
      </c>
      <c r="E1" s="41" t="s">
        <v>4</v>
      </c>
      <c r="F1" s="41" t="s">
        <v>5</v>
      </c>
      <c r="G1" s="43" t="s">
        <v>6</v>
      </c>
      <c r="H1" s="41" t="s">
        <v>7</v>
      </c>
      <c r="I1" s="41" t="s">
        <v>8</v>
      </c>
      <c r="J1" s="44" t="s">
        <v>9</v>
      </c>
    </row>
    <row r="2" spans="1:10" ht="30" x14ac:dyDescent="0.25">
      <c r="A2" s="47" t="s">
        <v>163</v>
      </c>
      <c r="B2" s="56" t="s">
        <v>179</v>
      </c>
      <c r="C2" s="57" t="s">
        <v>180</v>
      </c>
      <c r="D2" s="39" t="s">
        <v>181</v>
      </c>
      <c r="F2">
        <f t="shared" ref="F2:F24" si="0">1.2*E2</f>
        <v>0</v>
      </c>
      <c r="I2">
        <f t="shared" ref="I2:I24" si="1">H2*E2</f>
        <v>0</v>
      </c>
      <c r="J2">
        <f t="shared" ref="J2:J24" si="2">I2*1.2</f>
        <v>0</v>
      </c>
    </row>
    <row r="3" spans="1:10" x14ac:dyDescent="0.25">
      <c r="A3" s="47"/>
      <c r="F3">
        <f t="shared" si="0"/>
        <v>0</v>
      </c>
      <c r="I3">
        <f t="shared" si="1"/>
        <v>0</v>
      </c>
      <c r="J3">
        <f t="shared" si="2"/>
        <v>0</v>
      </c>
    </row>
    <row r="4" spans="1:10" x14ac:dyDescent="0.25">
      <c r="A4" s="47"/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A5" s="47"/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A6" s="47"/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s="47"/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47"/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47"/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47"/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47"/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47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47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47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47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47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47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47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47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47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A21" s="47"/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Données!$A$1:$A$3</xm:f>
          </x14:formula1>
          <x14:formula2>
            <xm:f>0</xm:f>
          </x14:formula2>
          <xm:sqref>A2:A21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4"/>
  <sheetViews>
    <sheetView zoomScaleNormal="100" workbookViewId="0">
      <selection activeCell="C10" sqref="C10"/>
    </sheetView>
  </sheetViews>
  <sheetFormatPr baseColWidth="10" defaultColWidth="9.140625" defaultRowHeight="15" x14ac:dyDescent="0.25"/>
  <cols>
    <col min="1" max="1" width="18" customWidth="1"/>
    <col min="2" max="2" width="16.85546875" customWidth="1"/>
    <col min="3" max="3" width="23.42578125" customWidth="1"/>
    <col min="4" max="4" width="32" customWidth="1"/>
    <col min="5" max="5" width="8.28515625" customWidth="1"/>
    <col min="6" max="7" width="9.140625" customWidth="1"/>
    <col min="8" max="8" width="11.140625" customWidth="1"/>
    <col min="9" max="1025" width="9.140625" customWidth="1"/>
  </cols>
  <sheetData>
    <row r="1" spans="1:10" ht="26.25" x14ac:dyDescent="0.25">
      <c r="A1" s="40" t="s">
        <v>0</v>
      </c>
      <c r="B1" s="41" t="s">
        <v>1</v>
      </c>
      <c r="C1" s="48" t="s">
        <v>2</v>
      </c>
      <c r="D1" s="41" t="s">
        <v>3</v>
      </c>
      <c r="E1" s="41" t="s">
        <v>4</v>
      </c>
      <c r="F1" s="41" t="s">
        <v>5</v>
      </c>
      <c r="G1" s="43" t="s">
        <v>6</v>
      </c>
      <c r="H1" s="41" t="s">
        <v>7</v>
      </c>
      <c r="I1" s="41" t="s">
        <v>8</v>
      </c>
      <c r="J1" s="44" t="s">
        <v>9</v>
      </c>
    </row>
    <row r="2" spans="1:10" ht="30" x14ac:dyDescent="0.25">
      <c r="A2" s="47" t="s">
        <v>24</v>
      </c>
      <c r="B2" s="39" t="s">
        <v>182</v>
      </c>
      <c r="C2" s="39" t="s">
        <v>183</v>
      </c>
      <c r="F2" s="58" t="s">
        <v>184</v>
      </c>
      <c r="G2" s="39"/>
      <c r="H2">
        <v>1</v>
      </c>
      <c r="J2" t="e">
        <f>H2*F2</f>
        <v>#VALUE!</v>
      </c>
    </row>
    <row r="3" spans="1:10" x14ac:dyDescent="0.25">
      <c r="A3" s="47" t="s">
        <v>24</v>
      </c>
      <c r="B3" s="39">
        <v>6329</v>
      </c>
      <c r="C3" s="39" t="s">
        <v>185</v>
      </c>
      <c r="F3" s="58" t="s">
        <v>186</v>
      </c>
      <c r="G3" s="39"/>
      <c r="H3">
        <v>1</v>
      </c>
      <c r="J3" t="e">
        <f>H3*F3</f>
        <v>#VALUE!</v>
      </c>
    </row>
    <row r="4" spans="1:10" x14ac:dyDescent="0.25">
      <c r="A4" s="47" t="s">
        <v>24</v>
      </c>
      <c r="B4" s="39" t="s">
        <v>187</v>
      </c>
      <c r="C4" s="39" t="s">
        <v>188</v>
      </c>
      <c r="F4" s="58" t="s">
        <v>189</v>
      </c>
      <c r="G4" s="39"/>
      <c r="H4">
        <v>2</v>
      </c>
      <c r="J4" t="e">
        <f>H4*F4</f>
        <v>#VALUE!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Données!$A$1:$A$3</xm:f>
          </x14:formula1>
          <x14:formula2>
            <xm:f>0</xm:f>
          </x14:formula2>
          <xm:sqref>A2:A4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3"/>
  <sheetViews>
    <sheetView zoomScaleNormal="100" workbookViewId="0">
      <selection activeCell="B10" sqref="B10"/>
    </sheetView>
  </sheetViews>
  <sheetFormatPr baseColWidth="10" defaultColWidth="9.140625" defaultRowHeight="15" x14ac:dyDescent="0.25"/>
  <cols>
    <col min="1" max="1" width="15.5703125" customWidth="1"/>
    <col min="2" max="2" width="14.7109375" customWidth="1"/>
    <col min="3" max="3" width="34.140625" customWidth="1"/>
    <col min="4" max="4" width="29.7109375" customWidth="1"/>
    <col min="5" max="6" width="9.140625" customWidth="1"/>
    <col min="7" max="7" width="15.140625" customWidth="1"/>
    <col min="8" max="1025" width="9.140625" customWidth="1"/>
  </cols>
  <sheetData>
    <row r="1" spans="1:10" ht="26.25" x14ac:dyDescent="0.25">
      <c r="A1" s="40" t="s">
        <v>0</v>
      </c>
      <c r="B1" s="41" t="s">
        <v>1</v>
      </c>
      <c r="C1" s="48" t="s">
        <v>2</v>
      </c>
      <c r="D1" s="41" t="s">
        <v>3</v>
      </c>
      <c r="E1" s="41" t="s">
        <v>4</v>
      </c>
      <c r="F1" s="41" t="s">
        <v>5</v>
      </c>
      <c r="G1" s="43" t="s">
        <v>6</v>
      </c>
      <c r="H1" s="41" t="s">
        <v>7</v>
      </c>
      <c r="I1" s="41" t="s">
        <v>8</v>
      </c>
      <c r="J1" s="44" t="s">
        <v>9</v>
      </c>
    </row>
    <row r="2" spans="1:10" x14ac:dyDescent="0.25">
      <c r="A2" s="47" t="s">
        <v>24</v>
      </c>
      <c r="C2" t="s">
        <v>190</v>
      </c>
      <c r="D2" t="s">
        <v>191</v>
      </c>
      <c r="F2">
        <f>1.2*E2</f>
        <v>0</v>
      </c>
      <c r="I2">
        <f>H2*E2</f>
        <v>0</v>
      </c>
      <c r="J2">
        <f>I2*1.2</f>
        <v>0</v>
      </c>
    </row>
    <row r="3" spans="1:10" x14ac:dyDescent="0.25">
      <c r="A3" s="47" t="s">
        <v>24</v>
      </c>
      <c r="C3" s="59" t="s">
        <v>192</v>
      </c>
      <c r="D3" t="s">
        <v>193</v>
      </c>
      <c r="F3">
        <f>1.2*E3</f>
        <v>0</v>
      </c>
      <c r="I3">
        <f>H3*E3</f>
        <v>0</v>
      </c>
      <c r="J3">
        <f>I3*1.2</f>
        <v>0</v>
      </c>
    </row>
    <row r="4" spans="1:10" x14ac:dyDescent="0.25">
      <c r="A4" s="47" t="s">
        <v>24</v>
      </c>
      <c r="C4" t="s">
        <v>194</v>
      </c>
      <c r="D4" t="s">
        <v>195</v>
      </c>
      <c r="F4">
        <f>1.2*E4</f>
        <v>0</v>
      </c>
      <c r="I4">
        <f>H4*E4</f>
        <v>0</v>
      </c>
      <c r="J4">
        <f>I4*1.2</f>
        <v>0</v>
      </c>
    </row>
    <row r="5" spans="1:10" ht="34.5" customHeight="1" x14ac:dyDescent="0.25">
      <c r="A5" s="18"/>
      <c r="B5" s="19"/>
      <c r="C5" s="19"/>
      <c r="D5" s="20" t="s">
        <v>18</v>
      </c>
      <c r="E5" s="21">
        <f>SUM(E3:E4)</f>
        <v>0</v>
      </c>
      <c r="F5" s="21">
        <f>SUM(F3:F4)</f>
        <v>0</v>
      </c>
      <c r="G5" s="21">
        <f>SUM(G3:G4)</f>
        <v>0</v>
      </c>
      <c r="H5" s="21">
        <f>SUM(H3:H4)</f>
        <v>0</v>
      </c>
      <c r="I5" s="21">
        <f>SUM(I3:I4)</f>
        <v>0</v>
      </c>
      <c r="J5" s="21" t="s">
        <v>196</v>
      </c>
    </row>
    <row r="6" spans="1:10" x14ac:dyDescent="0.25">
      <c r="A6" s="47"/>
      <c r="F6">
        <f t="shared" ref="F6:F23" si="0">1.2*E6</f>
        <v>0</v>
      </c>
      <c r="I6">
        <f t="shared" ref="I6:I23" si="1">H6*E6</f>
        <v>0</v>
      </c>
      <c r="J6">
        <f t="shared" ref="J6:J23" si="2">I6*1.2</f>
        <v>0</v>
      </c>
    </row>
    <row r="7" spans="1:10" x14ac:dyDescent="0.25">
      <c r="A7" s="47"/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47"/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47"/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47"/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47"/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47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47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47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47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47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47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47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47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47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Données!$A$1:$A$3</xm:f>
          </x14:formula1>
          <x14:formula2>
            <xm:f>0</xm:f>
          </x14:formula2>
          <xm:sqref>A2:A4 A6:A20</xm:sqref>
        </x14:dataValidation>
        <x14:dataValidation type="list" allowBlank="1" showInputMessage="1" showErrorMessage="1" xr:uid="{00000000-0002-0000-0800-000001000000}">
          <x14:formula1>
            <xm:f>Données!$A$1:$A$5</xm:f>
          </x14:formula1>
          <x14:formula2>
            <xm:f>0</xm:f>
          </x14:formula2>
          <xm:sqref>A5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RS components</vt:lpstr>
      <vt:lpstr>Farnell</vt:lpstr>
      <vt:lpstr>Watterott</vt:lpstr>
      <vt:lpstr>Mouser</vt:lpstr>
      <vt:lpstr>KazTechnologie</vt:lpstr>
      <vt:lpstr>Texense</vt:lpstr>
      <vt:lpstr>oscaro</vt:lpstr>
      <vt:lpstr>Reverchon</vt:lpstr>
      <vt:lpstr>DTA Fast</vt:lpstr>
      <vt:lpstr>DUNKERMOTOREN</vt:lpstr>
      <vt:lpstr>Souriau</vt:lpstr>
      <vt:lpstr>Racecapture</vt:lpstr>
      <vt:lpstr>Données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bob Aubouin</dc:creator>
  <dc:description/>
  <cp:lastModifiedBy>bob Aubouin</cp:lastModifiedBy>
  <cp:revision>3</cp:revision>
  <dcterms:created xsi:type="dcterms:W3CDTF">2015-06-05T18:17:20Z</dcterms:created>
  <dcterms:modified xsi:type="dcterms:W3CDTF">2019-01-29T15:40:24Z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