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F2CA91C9-F961-4480-91FC-82CCA11C3AED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S components" sheetId="1" r:id="rId1"/>
    <sheet name="Farnell" sheetId="2" r:id="rId2"/>
    <sheet name="Conrad" sheetId="14" r:id="rId3"/>
    <sheet name="Mouser" sheetId="4" r:id="rId4"/>
    <sheet name="Watterott" sheetId="3" r:id="rId5"/>
    <sheet name="KazTechnologie" sheetId="5" r:id="rId6"/>
    <sheet name="Texense" sheetId="6" r:id="rId7"/>
    <sheet name="oscaro" sheetId="7" r:id="rId8"/>
    <sheet name="Reverchon" sheetId="8" r:id="rId9"/>
    <sheet name="DTA Fast" sheetId="9" r:id="rId10"/>
    <sheet name="DUNKERMOTOREN" sheetId="10" r:id="rId11"/>
    <sheet name="Souriau" sheetId="11" r:id="rId12"/>
    <sheet name="Racecapture" sheetId="12" r:id="rId13"/>
    <sheet name="Données" sheetId="13" r:id="rId14"/>
  </sheets>
  <externalReferences>
    <externalReference r:id="rId15"/>
  </externalReferenc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2" l="1"/>
  <c r="G17" i="2"/>
  <c r="K17" i="2" s="1"/>
  <c r="J17" i="2"/>
  <c r="G7" i="14"/>
  <c r="K7" i="14" s="1"/>
  <c r="J7" i="14"/>
  <c r="J6" i="14"/>
  <c r="K6" i="14"/>
  <c r="G6" i="14"/>
  <c r="J5" i="14"/>
  <c r="G5" i="14"/>
  <c r="K5" i="14" s="1"/>
  <c r="K4" i="14"/>
  <c r="J4" i="14"/>
  <c r="G4" i="14"/>
  <c r="J3" i="14"/>
  <c r="G3" i="14"/>
  <c r="K3" i="14" s="1"/>
  <c r="J2" i="14"/>
  <c r="G2" i="14"/>
  <c r="K2" i="14" s="1"/>
  <c r="G14" i="2"/>
  <c r="K14" i="2" s="1"/>
  <c r="J14" i="2"/>
  <c r="G15" i="2"/>
  <c r="J15" i="2"/>
  <c r="K15" i="2"/>
  <c r="G16" i="2"/>
  <c r="K16" i="2" s="1"/>
  <c r="J16" i="2"/>
  <c r="J13" i="2"/>
  <c r="G13" i="2"/>
  <c r="K13" i="2" s="1"/>
  <c r="J12" i="2"/>
  <c r="G12" i="2"/>
  <c r="K12" i="2" s="1"/>
  <c r="G66" i="1" l="1"/>
  <c r="J66" i="1"/>
  <c r="K66" i="1" s="1"/>
  <c r="G67" i="1"/>
  <c r="J67" i="1"/>
  <c r="K67" i="1" s="1"/>
  <c r="G68" i="1"/>
  <c r="J68" i="1"/>
  <c r="K68" i="1" s="1"/>
  <c r="J65" i="1"/>
  <c r="K65" i="1" s="1"/>
  <c r="K69" i="1" s="1"/>
  <c r="G65" i="1"/>
  <c r="O45" i="1" l="1"/>
  <c r="O62" i="1"/>
  <c r="O34" i="1"/>
  <c r="J10" i="2" l="1"/>
  <c r="G10" i="2"/>
  <c r="K10" i="2" s="1"/>
  <c r="J5" i="2"/>
  <c r="G5" i="2"/>
  <c r="K5" i="2" s="1"/>
  <c r="G4" i="2"/>
  <c r="K4" i="2" s="1"/>
  <c r="G6" i="2"/>
  <c r="K6" i="2" s="1"/>
  <c r="G7" i="2"/>
  <c r="K7" i="2" s="1"/>
  <c r="G8" i="2"/>
  <c r="K8" i="2" s="1"/>
  <c r="G9" i="2"/>
  <c r="K9" i="2" s="1"/>
  <c r="G11" i="2"/>
  <c r="K11" i="2" s="1"/>
  <c r="J4" i="2"/>
  <c r="J6" i="2"/>
  <c r="J7" i="2"/>
  <c r="J8" i="2"/>
  <c r="J9" i="2"/>
  <c r="J11" i="2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7" i="1"/>
  <c r="J16" i="4" l="1"/>
  <c r="G63" i="1" l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I3" i="12"/>
  <c r="J3" i="12" s="1"/>
  <c r="F3" i="12"/>
  <c r="I2" i="12"/>
  <c r="J2" i="12" s="1"/>
  <c r="F2" i="12"/>
  <c r="I24" i="11"/>
  <c r="J24" i="11" s="1"/>
  <c r="F24" i="11"/>
  <c r="I23" i="11"/>
  <c r="J23" i="11" s="1"/>
  <c r="F23" i="11"/>
  <c r="I22" i="11"/>
  <c r="J22" i="11" s="1"/>
  <c r="F22" i="11"/>
  <c r="I21" i="11"/>
  <c r="J21" i="11" s="1"/>
  <c r="F21" i="11"/>
  <c r="I20" i="11"/>
  <c r="J20" i="11" s="1"/>
  <c r="F20" i="11"/>
  <c r="I19" i="11"/>
  <c r="J19" i="11" s="1"/>
  <c r="F19" i="11"/>
  <c r="I18" i="11"/>
  <c r="J18" i="11" s="1"/>
  <c r="F18" i="11"/>
  <c r="I17" i="11"/>
  <c r="J17" i="11" s="1"/>
  <c r="F17" i="11"/>
  <c r="J16" i="11"/>
  <c r="I16" i="11"/>
  <c r="F16" i="11"/>
  <c r="I15" i="11"/>
  <c r="J15" i="11" s="1"/>
  <c r="F15" i="11"/>
  <c r="I14" i="11"/>
  <c r="J14" i="11" s="1"/>
  <c r="F14" i="11"/>
  <c r="I13" i="11"/>
  <c r="J13" i="11" s="1"/>
  <c r="F13" i="11"/>
  <c r="I12" i="11"/>
  <c r="J12" i="11" s="1"/>
  <c r="F12" i="11"/>
  <c r="I11" i="11"/>
  <c r="J11" i="11" s="1"/>
  <c r="F11" i="11"/>
  <c r="I10" i="11"/>
  <c r="J10" i="11" s="1"/>
  <c r="F10" i="11"/>
  <c r="I9" i="11"/>
  <c r="J9" i="11" s="1"/>
  <c r="F9" i="11"/>
  <c r="I8" i="11"/>
  <c r="J8" i="11" s="1"/>
  <c r="F8" i="11"/>
  <c r="I7" i="11"/>
  <c r="J7" i="11" s="1"/>
  <c r="F7" i="11"/>
  <c r="I6" i="11"/>
  <c r="J6" i="11" s="1"/>
  <c r="F6" i="11"/>
  <c r="I5" i="11"/>
  <c r="J5" i="11" s="1"/>
  <c r="F5" i="11"/>
  <c r="I4" i="11"/>
  <c r="J4" i="11" s="1"/>
  <c r="F4" i="11"/>
  <c r="I3" i="11"/>
  <c r="J3" i="11" s="1"/>
  <c r="F3" i="11"/>
  <c r="I2" i="11"/>
  <c r="J2" i="11" s="1"/>
  <c r="F2" i="11"/>
  <c r="I24" i="10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I10" i="10"/>
  <c r="J10" i="10" s="1"/>
  <c r="F10" i="10"/>
  <c r="I9" i="10"/>
  <c r="J9" i="10" s="1"/>
  <c r="F9" i="10"/>
  <c r="I8" i="10"/>
  <c r="J8" i="10" s="1"/>
  <c r="F8" i="10"/>
  <c r="J7" i="10"/>
  <c r="I7" i="10"/>
  <c r="F7" i="10"/>
  <c r="I6" i="10"/>
  <c r="J6" i="10" s="1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23" i="9"/>
  <c r="J23" i="9" s="1"/>
  <c r="F23" i="9"/>
  <c r="I22" i="9"/>
  <c r="J22" i="9" s="1"/>
  <c r="F22" i="9"/>
  <c r="I21" i="9"/>
  <c r="J21" i="9" s="1"/>
  <c r="F21" i="9"/>
  <c r="I20" i="9"/>
  <c r="J20" i="9" s="1"/>
  <c r="F20" i="9"/>
  <c r="I19" i="9"/>
  <c r="J19" i="9" s="1"/>
  <c r="F19" i="9"/>
  <c r="I18" i="9"/>
  <c r="J18" i="9" s="1"/>
  <c r="F18" i="9"/>
  <c r="I17" i="9"/>
  <c r="J17" i="9" s="1"/>
  <c r="F17" i="9"/>
  <c r="I16" i="9"/>
  <c r="J16" i="9" s="1"/>
  <c r="F16" i="9"/>
  <c r="I15" i="9"/>
  <c r="J15" i="9" s="1"/>
  <c r="F15" i="9"/>
  <c r="I14" i="9"/>
  <c r="J14" i="9" s="1"/>
  <c r="F14" i="9"/>
  <c r="I13" i="9"/>
  <c r="J13" i="9" s="1"/>
  <c r="F13" i="9"/>
  <c r="I12" i="9"/>
  <c r="J12" i="9" s="1"/>
  <c r="F12" i="9"/>
  <c r="I11" i="9"/>
  <c r="J11" i="9" s="1"/>
  <c r="F11" i="9"/>
  <c r="I10" i="9"/>
  <c r="J10" i="9" s="1"/>
  <c r="F10" i="9"/>
  <c r="I9" i="9"/>
  <c r="J9" i="9" s="1"/>
  <c r="F9" i="9"/>
  <c r="I8" i="9"/>
  <c r="J8" i="9" s="1"/>
  <c r="F8" i="9"/>
  <c r="I7" i="9"/>
  <c r="J7" i="9" s="1"/>
  <c r="F7" i="9"/>
  <c r="I6" i="9"/>
  <c r="J6" i="9" s="1"/>
  <c r="F6" i="9"/>
  <c r="H5" i="9"/>
  <c r="G5" i="9"/>
  <c r="E5" i="9"/>
  <c r="I4" i="9"/>
  <c r="J4" i="9" s="1"/>
  <c r="F4" i="9"/>
  <c r="I3" i="9"/>
  <c r="J3" i="9" s="1"/>
  <c r="F3" i="9"/>
  <c r="I2" i="9"/>
  <c r="J2" i="9" s="1"/>
  <c r="F2" i="9"/>
  <c r="J4" i="8"/>
  <c r="J3" i="8"/>
  <c r="J2" i="8"/>
  <c r="I24" i="7"/>
  <c r="J24" i="7" s="1"/>
  <c r="F24" i="7"/>
  <c r="I23" i="7"/>
  <c r="J23" i="7" s="1"/>
  <c r="F23" i="7"/>
  <c r="I22" i="7"/>
  <c r="J22" i="7" s="1"/>
  <c r="F22" i="7"/>
  <c r="I21" i="7"/>
  <c r="J21" i="7" s="1"/>
  <c r="F21" i="7"/>
  <c r="I20" i="7"/>
  <c r="J20" i="7" s="1"/>
  <c r="F20" i="7"/>
  <c r="I19" i="7"/>
  <c r="J19" i="7" s="1"/>
  <c r="F19" i="7"/>
  <c r="I18" i="7"/>
  <c r="J18" i="7" s="1"/>
  <c r="F18" i="7"/>
  <c r="I17" i="7"/>
  <c r="J17" i="7" s="1"/>
  <c r="F17" i="7"/>
  <c r="I16" i="7"/>
  <c r="J16" i="7" s="1"/>
  <c r="F16" i="7"/>
  <c r="I15" i="7"/>
  <c r="J15" i="7" s="1"/>
  <c r="F15" i="7"/>
  <c r="I14" i="7"/>
  <c r="J14" i="7" s="1"/>
  <c r="F14" i="7"/>
  <c r="I13" i="7"/>
  <c r="J13" i="7" s="1"/>
  <c r="F13" i="7"/>
  <c r="I12" i="7"/>
  <c r="J12" i="7" s="1"/>
  <c r="F12" i="7"/>
  <c r="I11" i="7"/>
  <c r="J11" i="7" s="1"/>
  <c r="F11" i="7"/>
  <c r="I10" i="7"/>
  <c r="J10" i="7" s="1"/>
  <c r="F10" i="7"/>
  <c r="I9" i="7"/>
  <c r="J9" i="7" s="1"/>
  <c r="F9" i="7"/>
  <c r="I8" i="7"/>
  <c r="J8" i="7" s="1"/>
  <c r="F8" i="7"/>
  <c r="I7" i="7"/>
  <c r="J7" i="7" s="1"/>
  <c r="F7" i="7"/>
  <c r="I6" i="7"/>
  <c r="J6" i="7" s="1"/>
  <c r="F6" i="7"/>
  <c r="I5" i="7"/>
  <c r="J5" i="7" s="1"/>
  <c r="F5" i="7"/>
  <c r="I4" i="7"/>
  <c r="J4" i="7" s="1"/>
  <c r="F4" i="7"/>
  <c r="I3" i="7"/>
  <c r="J3" i="7" s="1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H3" i="3"/>
  <c r="G3" i="3"/>
  <c r="E3" i="3"/>
  <c r="I2" i="3"/>
  <c r="J2" i="3" s="1"/>
  <c r="F2" i="3"/>
  <c r="F3" i="3" s="1"/>
  <c r="J3" i="2"/>
  <c r="G3" i="2"/>
  <c r="K3" i="2" s="1"/>
  <c r="K2" i="2"/>
  <c r="J2" i="2"/>
  <c r="G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F5" i="9" l="1"/>
  <c r="I3" i="3"/>
  <c r="G4" i="1"/>
  <c r="J4" i="1"/>
  <c r="I5" i="9"/>
  <c r="F2" i="5"/>
  <c r="K2" i="1"/>
  <c r="K4" i="1" s="1"/>
  <c r="J12" i="1"/>
  <c r="K12" i="1" s="1"/>
  <c r="K64" i="1" s="1"/>
</calcChain>
</file>

<file path=xl/sharedStrings.xml><?xml version="1.0" encoding="utf-8"?>
<sst xmlns="http://schemas.openxmlformats.org/spreadsheetml/2006/main" count="580" uniqueCount="278">
  <si>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</si>
  <si>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</si>
  <si>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</si>
  <si>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</si>
  <si>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</si>
  <si>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</si>
  <si>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</si>
  <si>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</si>
  <si>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</si>
  <si>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</si>
  <si>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</si>
  <si>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</si>
  <si>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</si>
  <si>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</si>
  <si>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</si>
  <si>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</si>
  <si>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</si>
  <si>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</si>
  <si>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</si>
  <si>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</si>
  <si>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</si>
  <si>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</si>
  <si>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</si>
  <si>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</si>
  <si>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</si>
  <si>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</si>
  <si>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</si>
  <si>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</si>
  <si>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</si>
  <si>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</si>
  <si>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</si>
  <si>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</si>
  <si>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</si>
  <si>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</si>
  <si>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</si>
  <si>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</si>
  <si>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</si>
  <si>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</si>
  <si>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</si>
  <si>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</si>
  <si>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</si>
  <si>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</si>
  <si>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</si>
  <si>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</si>
  <si>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</si>
  <si>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</si>
  <si>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</si>
  <si>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</si>
  <si>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</si>
  <si>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</si>
  <si>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</si>
  <si>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</si>
  <si>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</si>
  <si>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</si>
  <si>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</si>
  <si>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</si>
  <si>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</si>
  <si>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</si>
  <si>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</si>
  <si>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</si>
  <si>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</si>
  <si>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</si>
  <si>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</si>
  <si>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</si>
  <si>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</si>
  <si>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</si>
  <si>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</si>
  <si>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</si>
  <si>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</si>
  <si>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</si>
  <si>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</si>
  <si>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</si>
  <si>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</si>
  <si>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</si>
  <si>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</si>
  <si>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</si>
  <si>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</si>
  <si>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</si>
  <si>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</si>
  <si>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</si>
  <si>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</si>
  <si>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</si>
  <si>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</si>
  <si>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</si>
  <si>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</si>
  <si>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</si>
  <si>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</si>
  <si>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</si>
  <si>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</si>
  <si>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</si>
  <si>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</si>
  <si>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</si>
  <si>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</si>
  <si>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</si>
  <si>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</si>
  <si>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</si>
  <si>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</si>
  <si>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</si>
  <si>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</si>
  <si>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</si>
  <si>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</si>
  <si>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</si>
  <si>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</si>
  <si>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</si>
  <si>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</si>
  <si>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</si>
  <si>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</si>
  <si>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</si>
  <si>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</si>
  <si>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</si>
  <si>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</si>
  <si>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</si>
  <si>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</si>
  <si>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</si>
  <si>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</si>
  <si>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</si>
  <si>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</si>
  <si>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</si>
  <si>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</si>
  <si>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</si>
  <si>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</si>
  <si>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</si>
  <si>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</si>
  <si>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</si>
  <si>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</si>
  <si>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</si>
  <si>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</si>
  <si>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</si>
  <si>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</si>
  <si>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</si>
  <si>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</si>
  <si>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</si>
  <si>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</si>
  <si>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</si>
  <si>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</si>
  <si>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</si>
  <si>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</si>
  <si>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</si>
  <si>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</si>
  <si>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</si>
  <si>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</si>
  <si>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</si>
  <si>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</si>
  <si>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</si>
  <si>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</si>
  <si>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</si>
  <si>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</si>
  <si>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</si>
  <si>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</si>
  <si>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</si>
  <si>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</si>
  <si>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</si>
  <si>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</si>
  <si>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</si>
  <si>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</si>
  <si>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</si>
  <si>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</si>
  <si>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</si>
  <si>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</si>
  <si>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</si>
  <si>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</si>
  <si>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</si>
  <si>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</si>
  <si>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</si>
  <si>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</si>
  <si>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</si>
  <si>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</si>
  <si>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</si>
  <si>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</si>
  <si>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</si>
  <si>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</si>
  <si>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</si>
  <si>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</si>
  <si>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</si>
  <si>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</si>
  <si>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</si>
  <si>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</si>
  <si>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</si>
  <si>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</si>
  <si>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</si>
  <si>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</si>
  <si>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</si>
  <si>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</si>
  <si>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</si>
  <si>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</si>
  <si>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</si>
  <si>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</si>
  <si>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</si>
  <si>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</si>
  <si>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</si>
  <si>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</si>
  <si>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</si>
  <si>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</si>
  <si>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</si>
  <si>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</si>
  <si>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</si>
  <si>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</si>
  <si>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</si>
  <si>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</si>
  <si>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</si>
  <si>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</si>
  <si>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</si>
  <si>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</si>
  <si>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</si>
  <si>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</si>
  <si>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</si>
  <si>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</si>
  <si>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</si>
  <si>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</si>
  <si>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</si>
  <si>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</si>
  <si>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</si>
  <si>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</si>
  <si>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</si>
  <si>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</si>
  <si>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</si>
  <si>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</si>
  <si>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</si>
  <si>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</si>
  <si>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</si>
  <si>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</si>
  <si>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</si>
  <si>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</si>
  <si>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</si>
  <si>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</si>
  <si>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</si>
  <si>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</si>
  <si>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</si>
  <si>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</si>
  <si>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</si>
  <si>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</si>
  <si>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</si>
  <si>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</si>
  <si>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</si>
  <si>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</si>
  <si>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</si>
  <si>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</si>
  <si>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</si>
  <si>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</si>
  <si>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</si>
  <si>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</si>
  <si>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</si>
  <si>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</si>
  <si>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</si>
  <si>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</si>
  <si>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</si>
  <si>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</si>
  <si>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</si>
  <si>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</si>
  <si>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</si>
  <si>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</si>
  <si>
    <t>Recu</t>
  </si>
  <si>
    <t>Delta</t>
  </si>
  <si>
    <t>A venir</t>
  </si>
  <si>
    <t>prevenu</t>
  </si>
  <si>
    <t>Commande</t>
  </si>
  <si>
    <t>Condensateur céramique multicouche CMS 10µF</t>
  </si>
  <si>
    <t>Connecteur molex KK femelle 3</t>
  </si>
  <si>
    <t>Prolongateur, Série SOLISTRAND, 26 AWG, 22 AWG</t>
  </si>
  <si>
    <t>Carte SD 8 Gb</t>
  </si>
  <si>
    <t>Flux de soudure, Hydrosoluble, Soudage, Flacon, 50 ml</t>
  </si>
  <si>
    <t>Diode de redressement</t>
  </si>
  <si>
    <t>alim arduino</t>
  </si>
  <si>
    <t>Femelle KK 4 voie</t>
  </si>
  <si>
    <t>résistance de 0.5 ohm</t>
  </si>
  <si>
    <t>Pour crash sensor</t>
  </si>
  <si>
    <t>Pour crash sensor, il en reste à bron</t>
  </si>
  <si>
    <t>182-8537</t>
  </si>
  <si>
    <t>Cable VGA 1m</t>
  </si>
  <si>
    <t>791-8270</t>
  </si>
  <si>
    <t>679-5307</t>
  </si>
  <si>
    <t>707-8546</t>
  </si>
  <si>
    <t>Offert par RS le sang ( avec 1 mois de retard quand même)</t>
  </si>
  <si>
    <t>BV1 -  Prolongateur, Rouge, Série BV, 22 AWG, 16 AWG, 1.25 mm², Vinyl</t>
  </si>
  <si>
    <t>1 paquet de 100</t>
  </si>
  <si>
    <t>cosse pour TDB</t>
  </si>
  <si>
    <t>Cosse femelle superseal</t>
  </si>
  <si>
    <t>Cosse male superseal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</si>
</sst>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rgb="FF9933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rgb="FFFF6600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rgb="FFFF6600"/>
      </patternFill>
    </fill>
  </fills>
  <borders count="53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 indent="2"/>
    </xf>
    <xf numFmtId="0" fontId="0" fillId="0" borderId="5" xfId="0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 applyAlignment="1">
      <alignment vertical="center"/>
    </xf>
    <xf numFmtId="0" fontId="0" fillId="0" borderId="8" xfId="0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7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left" wrapText="1"/>
    </xf>
    <xf numFmtId="165" fontId="0" fillId="0" borderId="7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Alignment="1">
      <alignment wrapText="1"/>
    </xf>
    <xf numFmtId="0" fontId="3" fillId="4" borderId="14" xfId="0" applyFont="1" applyFill="1" applyBorder="1" applyAlignment="1">
      <alignment wrapText="1"/>
    </xf>
    <xf numFmtId="0" fontId="10" fillId="0" borderId="0" xfId="0" applyFont="1"/>
    <xf numFmtId="166" fontId="0" fillId="3" borderId="10" xfId="0" applyNumberFormat="1" applyFill="1" applyBorder="1"/>
    <xf numFmtId="0" fontId="3" fillId="5" borderId="2" xfId="0" applyFont="1" applyFill="1" applyBorder="1" applyAlignment="1">
      <alignment wrapText="1"/>
    </xf>
    <xf numFmtId="0" fontId="11" fillId="0" borderId="7" xfId="0" applyFont="1" applyBorder="1"/>
    <xf numFmtId="0" fontId="0" fillId="0" borderId="0" xfId="0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14" fillId="0" borderId="0" xfId="0" applyFont="1"/>
    <xf numFmtId="0" fontId="3" fillId="0" borderId="19" xfId="0" applyFont="1" applyBorder="1" applyAlignment="1">
      <alignment wrapText="1"/>
    </xf>
    <xf numFmtId="0" fontId="3" fillId="0" borderId="18" xfId="0" applyFont="1" applyBorder="1" applyAlignment="1">
      <alignment horizont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2" xfId="0" applyBorder="1" applyAlignment="1">
      <alignment vertical="center"/>
    </xf>
    <xf numFmtId="0" fontId="0" fillId="6" borderId="7" xfId="0" applyFill="1" applyBorder="1" applyAlignment="1">
      <alignment vertical="center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0" fillId="0" borderId="5" xfId="0" applyBorder="1" applyAlignment="1">
      <alignment horizontal="center"/>
    </xf>
    <xf numFmtId="2" fontId="0" fillId="0" borderId="22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10" borderId="29" xfId="0" applyFill="1" applyBorder="1" applyAlignment="1">
      <alignment vertical="center" wrapText="1"/>
    </xf>
    <xf numFmtId="0" fontId="0" fillId="10" borderId="31" xfId="0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16" fillId="0" borderId="34" xfId="0" applyFont="1" applyBorder="1" applyAlignment="1">
      <alignment horizontal="left" vertical="center" indent="1"/>
    </xf>
    <xf numFmtId="0" fontId="0" fillId="10" borderId="39" xfId="0" applyFill="1" applyBorder="1" applyAlignment="1">
      <alignment vertical="center"/>
    </xf>
    <xf numFmtId="0" fontId="0" fillId="10" borderId="40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41" xfId="0" applyFill="1" applyBorder="1" applyAlignment="1">
      <alignment vertical="center"/>
    </xf>
    <xf numFmtId="0" fontId="0" fillId="10" borderId="42" xfId="0" applyFill="1" applyBorder="1" applyAlignment="1">
      <alignment vertical="center"/>
    </xf>
    <xf numFmtId="0" fontId="0" fillId="9" borderId="39" xfId="0" applyFill="1" applyBorder="1" applyAlignment="1">
      <alignment vertical="center"/>
    </xf>
    <xf numFmtId="0" fontId="0" fillId="9" borderId="40" xfId="0" applyFill="1" applyBorder="1" applyAlignment="1">
      <alignment vertical="center"/>
    </xf>
    <xf numFmtId="0" fontId="0" fillId="9" borderId="41" xfId="0" applyFill="1" applyBorder="1" applyAlignment="1">
      <alignment vertical="center"/>
    </xf>
    <xf numFmtId="0" fontId="0" fillId="9" borderId="42" xfId="0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0" fillId="11" borderId="41" xfId="0" applyFill="1" applyBorder="1" applyAlignment="1">
      <alignment vertical="center"/>
    </xf>
    <xf numFmtId="0" fontId="0" fillId="11" borderId="43" xfId="0" applyFill="1" applyBorder="1" applyAlignment="1">
      <alignment vertical="center"/>
    </xf>
    <xf numFmtId="0" fontId="0" fillId="11" borderId="32" xfId="0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8" borderId="43" xfId="0" applyFill="1" applyBorder="1" applyAlignment="1">
      <alignment vertical="center"/>
    </xf>
    <xf numFmtId="0" fontId="0" fillId="8" borderId="32" xfId="0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0" fillId="8" borderId="42" xfId="0" applyFill="1" applyBorder="1" applyAlignment="1">
      <alignment vertical="center"/>
    </xf>
    <xf numFmtId="0" fontId="0" fillId="6" borderId="38" xfId="0" applyFill="1" applyBorder="1" applyAlignment="1">
      <alignment vertical="center"/>
    </xf>
    <xf numFmtId="0" fontId="0" fillId="6" borderId="32" xfId="0" applyFill="1" applyBorder="1" applyAlignment="1">
      <alignment vertical="center"/>
    </xf>
    <xf numFmtId="0" fontId="0" fillId="0" borderId="45" xfId="0" applyBorder="1" applyAlignment="1">
      <alignment wrapText="1"/>
    </xf>
    <xf numFmtId="0" fontId="0" fillId="0" borderId="45" xfId="0" applyBorder="1"/>
    <xf numFmtId="164" fontId="0" fillId="0" borderId="45" xfId="0" applyNumberFormat="1" applyBorder="1"/>
    <xf numFmtId="2" fontId="0" fillId="0" borderId="45" xfId="0" applyNumberFormat="1" applyBorder="1"/>
    <xf numFmtId="0" fontId="0" fillId="12" borderId="37" xfId="0" applyFill="1" applyBorder="1" applyAlignment="1">
      <alignment vertical="center"/>
    </xf>
    <xf numFmtId="2" fontId="0" fillId="0" borderId="44" xfId="0" applyNumberFormat="1" applyBorder="1"/>
    <xf numFmtId="0" fontId="18" fillId="0" borderId="2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19" fillId="13" borderId="0" xfId="1"/>
    <xf numFmtId="0" fontId="20" fillId="14" borderId="0" xfId="2"/>
    <xf numFmtId="0" fontId="21" fillId="0" borderId="20" xfId="0" applyFont="1" applyBorder="1"/>
    <xf numFmtId="0" fontId="0" fillId="0" borderId="47" xfId="0" applyBorder="1" applyAlignment="1">
      <alignment vertical="center"/>
    </xf>
    <xf numFmtId="165" fontId="0" fillId="0" borderId="5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165" fontId="0" fillId="0" borderId="11" xfId="0" applyNumberFormat="1" applyBorder="1" applyAlignment="1">
      <alignment wrapText="1"/>
    </xf>
    <xf numFmtId="0" fontId="0" fillId="0" borderId="49" xfId="0" applyBorder="1" applyAlignment="1">
      <alignment vertical="center"/>
    </xf>
    <xf numFmtId="0" fontId="0" fillId="0" borderId="8" xfId="0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22" xfId="0" applyNumberFormat="1" applyBorder="1" applyAlignment="1">
      <alignment wrapText="1"/>
    </xf>
    <xf numFmtId="0" fontId="0" fillId="11" borderId="47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6" borderId="49" xfId="0" applyFill="1" applyBorder="1" applyAlignment="1">
      <alignment vertical="center"/>
    </xf>
    <xf numFmtId="0" fontId="25" fillId="0" borderId="7" xfId="0" applyFont="1" applyBorder="1" applyAlignment="1">
      <alignment vertical="center" wrapText="1"/>
    </xf>
    <xf numFmtId="0" fontId="0" fillId="10" borderId="50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9" fillId="11" borderId="50" xfId="0" applyFont="1" applyFill="1" applyBorder="1" applyAlignment="1">
      <alignment vertical="center"/>
    </xf>
    <xf numFmtId="0" fontId="9" fillId="18" borderId="0" xfId="0" applyFont="1" applyFill="1" applyAlignment="1">
      <alignment vertical="center" wrapText="1"/>
    </xf>
    <xf numFmtId="0" fontId="4" fillId="21" borderId="36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0" fillId="23" borderId="0" xfId="0" applyFill="1"/>
    <xf numFmtId="2" fontId="17" fillId="23" borderId="51" xfId="0" applyNumberFormat="1" applyFont="1" applyFill="1" applyBorder="1" applyAlignment="1">
      <alignment horizontal="center" vertical="center"/>
    </xf>
    <xf numFmtId="0" fontId="0" fillId="22" borderId="17" xfId="0" applyFill="1" applyBorder="1"/>
    <xf numFmtId="2" fontId="0" fillId="22" borderId="35" xfId="0" applyNumberFormat="1" applyFill="1" applyBorder="1"/>
    <xf numFmtId="0" fontId="26" fillId="0" borderId="7" xfId="0" applyFont="1" applyBorder="1" applyAlignment="1">
      <alignment horizontal="left" vertical="center" indent="1"/>
    </xf>
    <xf numFmtId="0" fontId="0" fillId="8" borderId="7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23" fillId="15" borderId="46" xfId="0" applyFont="1" applyFill="1" applyBorder="1" applyAlignment="1">
      <alignment horizontal="center" vertical="center"/>
    </xf>
    <xf numFmtId="0" fontId="23" fillId="15" borderId="3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wrapText="1"/>
    </xf>
    <xf numFmtId="0" fontId="12" fillId="5" borderId="0" xfId="0" applyFont="1" applyFill="1" applyAlignment="1">
      <alignment horizontal="center"/>
    </xf>
    <xf numFmtId="0" fontId="0" fillId="0" borderId="17" xfId="0" applyBorder="1" applyAlignment="1">
      <alignment horizontal="center" vertical="top"/>
    </xf>
    <xf numFmtId="0" fontId="22" fillId="15" borderId="26" xfId="0" applyFont="1" applyFill="1" applyBorder="1" applyAlignment="1">
      <alignment horizontal="center" vertical="center"/>
    </xf>
    <xf numFmtId="0" fontId="22" fillId="15" borderId="27" xfId="0" applyFont="1" applyFill="1" applyBorder="1" applyAlignment="1">
      <alignment horizontal="center" vertical="center"/>
    </xf>
    <xf numFmtId="0" fontId="22" fillId="15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7" xfId="0" applyNumberFormat="1" applyBorder="1"/>
    <xf numFmtId="0" fontId="27" fillId="0" borderId="0" xfId="0" applyFont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165" fontId="0" fillId="0" borderId="12" xfId="0" applyNumberFormat="1" applyBorder="1" applyAlignment="1">
      <alignment wrapText="1"/>
    </xf>
    <xf numFmtId="9" fontId="0" fillId="0" borderId="12" xfId="0" applyNumberFormat="1" applyBorder="1"/>
    <xf numFmtId="0" fontId="1" fillId="0" borderId="0" xfId="0" applyFont="1"/>
    <xf numFmtId="0" fontId="0" fillId="9" borderId="12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17" borderId="49" xfId="0" applyFill="1" applyBorder="1" applyAlignment="1">
      <alignment vertical="center"/>
    </xf>
    <xf numFmtId="0" fontId="25" fillId="0" borderId="8" xfId="0" applyFont="1" applyBorder="1"/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16" borderId="47" xfId="0" applyFill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1" xfId="0" applyBorder="1" applyAlignment="1">
      <alignment vertical="center"/>
    </xf>
    <xf numFmtId="0" fontId="15" fillId="12" borderId="28" xfId="0" applyFont="1" applyFill="1" applyBorder="1" applyAlignment="1">
      <alignment horizontal="center" vertical="center"/>
    </xf>
    <xf numFmtId="0" fontId="15" fillId="12" borderId="46" xfId="0" applyFont="1" applyFill="1" applyBorder="1" applyAlignment="1">
      <alignment horizontal="center" vertical="center"/>
    </xf>
    <xf numFmtId="0" fontId="15" fillId="12" borderId="5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16" borderId="48" xfId="0" applyFill="1" applyBorder="1" applyAlignment="1">
      <alignment vertical="center"/>
    </xf>
    <xf numFmtId="0" fontId="1" fillId="0" borderId="10" xfId="0" applyFont="1" applyBorder="1" applyAlignment="1">
      <alignment horizontal="center"/>
    </xf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zoomScale="90" zoomScaleNormal="90" workbookViewId="0">
      <selection activeCell="D8" sqref="D8:E8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6" ht="38.25" customHeight="1" thickBot="1" x14ac:dyDescent="0.3">
      <c r="A1" s="1" t="s">
        <v>240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55" t="s">
        <v>9</v>
      </c>
      <c r="L1" s="56" t="s">
        <v>197</v>
      </c>
      <c r="M1" s="118" t="s">
        <v>251</v>
      </c>
      <c r="N1" s="118" t="s">
        <v>253</v>
      </c>
      <c r="O1" s="118" t="s">
        <v>252</v>
      </c>
    </row>
    <row r="2" spans="1:16" ht="30.75" thickBot="1" x14ac:dyDescent="0.3">
      <c r="A2" s="149" t="s">
        <v>10</v>
      </c>
      <c r="B2" s="82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6" ht="15.75" thickBot="1" x14ac:dyDescent="0.3">
      <c r="A3" s="149"/>
      <c r="B3" s="83" t="s">
        <v>15</v>
      </c>
      <c r="C3" s="77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6" ht="45" customHeight="1" thickBot="1" x14ac:dyDescent="0.3">
      <c r="A4" s="149"/>
      <c r="B4" s="80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23" t="s">
        <v>196</v>
      </c>
    </row>
    <row r="5" spans="1:16" ht="30" x14ac:dyDescent="0.25">
      <c r="A5" s="149" t="s">
        <v>19</v>
      </c>
      <c r="B5" s="81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6" ht="48.75" customHeight="1" thickBot="1" x14ac:dyDescent="0.3">
      <c r="A6" s="149"/>
      <c r="B6" s="80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6" ht="15" customHeight="1" x14ac:dyDescent="0.25">
      <c r="A7" s="150">
        <v>3</v>
      </c>
      <c r="B7" s="91" t="s">
        <v>11</v>
      </c>
      <c r="C7" s="74" t="s">
        <v>48</v>
      </c>
      <c r="D7" s="8" t="s">
        <v>49</v>
      </c>
      <c r="E7" s="9" t="s">
        <v>50</v>
      </c>
      <c r="F7" s="9">
        <v>0.23300000000000001</v>
      </c>
      <c r="G7" s="9">
        <f t="shared" ref="G7:G62" si="1">1.2*F7</f>
        <v>0.27960000000000002</v>
      </c>
      <c r="H7" s="10">
        <v>0.1</v>
      </c>
      <c r="I7" s="9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  <c r="M7">
        <v>10</v>
      </c>
      <c r="O7">
        <f>I7-M7-N7</f>
        <v>0</v>
      </c>
    </row>
    <row r="8" spans="1:16" ht="15" customHeight="1" x14ac:dyDescent="0.25">
      <c r="A8" s="151"/>
      <c r="B8" s="92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29">
        <v>0.1</v>
      </c>
      <c r="I8" s="28">
        <v>100</v>
      </c>
      <c r="J8" s="30">
        <f t="shared" si="2"/>
        <v>7.02</v>
      </c>
      <c r="K8" s="68">
        <f t="shared" si="3"/>
        <v>8.4239999999999995</v>
      </c>
      <c r="L8" s="23" t="s">
        <v>230</v>
      </c>
      <c r="M8">
        <v>100</v>
      </c>
      <c r="O8">
        <f t="shared" ref="O8:O63" si="4">I8-M8-N8</f>
        <v>0</v>
      </c>
    </row>
    <row r="9" spans="1:16" ht="30" x14ac:dyDescent="0.25">
      <c r="A9" s="151"/>
      <c r="B9" s="93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29">
        <v>0.1</v>
      </c>
      <c r="I9" s="28">
        <v>5</v>
      </c>
      <c r="J9" s="30">
        <f t="shared" si="2"/>
        <v>4.5990000000000002</v>
      </c>
      <c r="K9" s="68">
        <f t="shared" si="3"/>
        <v>5.5187999999999997</v>
      </c>
      <c r="M9">
        <v>5</v>
      </c>
      <c r="O9">
        <f t="shared" si="4"/>
        <v>0</v>
      </c>
    </row>
    <row r="10" spans="1:16" ht="15" customHeight="1" x14ac:dyDescent="0.25">
      <c r="A10" s="151"/>
      <c r="B10" s="94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75">
        <f t="shared" si="3"/>
        <v>29.72268</v>
      </c>
      <c r="L10" t="s">
        <v>58</v>
      </c>
      <c r="O10">
        <f t="shared" si="4"/>
        <v>13</v>
      </c>
      <c r="P10" t="s">
        <v>254</v>
      </c>
    </row>
    <row r="11" spans="1:16" ht="15" customHeight="1" x14ac:dyDescent="0.25">
      <c r="A11" s="151"/>
      <c r="B11" s="94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29">
        <v>0.1</v>
      </c>
      <c r="I11" s="28">
        <v>4</v>
      </c>
      <c r="J11" s="30">
        <f t="shared" si="2"/>
        <v>8.9027999999999992</v>
      </c>
      <c r="K11" s="68">
        <f t="shared" si="3"/>
        <v>10.683359999999999</v>
      </c>
      <c r="L11" t="s">
        <v>62</v>
      </c>
      <c r="M11">
        <v>4</v>
      </c>
      <c r="O11">
        <f t="shared" si="4"/>
        <v>0</v>
      </c>
    </row>
    <row r="12" spans="1:16" ht="15" customHeight="1" x14ac:dyDescent="0.25">
      <c r="A12" s="151"/>
      <c r="B12" s="94" t="s">
        <v>11</v>
      </c>
      <c r="C12" s="27" t="s">
        <v>231</v>
      </c>
      <c r="D12" s="28" t="s">
        <v>232</v>
      </c>
      <c r="E12" s="24"/>
      <c r="F12" s="24">
        <v>12.17</v>
      </c>
      <c r="G12" s="24">
        <f t="shared" ref="G12:G16" si="5">1.2*F12</f>
        <v>14.603999999999999</v>
      </c>
      <c r="H12" s="25">
        <v>0.1</v>
      </c>
      <c r="I12" s="24">
        <v>2</v>
      </c>
      <c r="J12" s="26">
        <f t="shared" ref="J12:J16" si="6">I12*F12*(1-H12)</f>
        <v>21.905999999999999</v>
      </c>
      <c r="K12" s="75">
        <f t="shared" ref="K12:K16" si="7">J12*1.2</f>
        <v>26.287199999999999</v>
      </c>
      <c r="M12">
        <v>1</v>
      </c>
      <c r="O12" s="119">
        <f t="shared" si="4"/>
        <v>1</v>
      </c>
    </row>
    <row r="13" spans="1:16" ht="15" customHeight="1" x14ac:dyDescent="0.25">
      <c r="A13" s="151"/>
      <c r="B13" s="94" t="s">
        <v>11</v>
      </c>
      <c r="C13" s="27" t="s">
        <v>233</v>
      </c>
      <c r="D13" s="28" t="s">
        <v>234</v>
      </c>
      <c r="E13" s="24"/>
      <c r="F13" s="28">
        <v>15.92</v>
      </c>
      <c r="G13" s="28">
        <f t="shared" si="5"/>
        <v>19.103999999999999</v>
      </c>
      <c r="H13" s="29">
        <v>0.1</v>
      </c>
      <c r="I13" s="28">
        <v>3</v>
      </c>
      <c r="J13" s="30">
        <f t="shared" si="6"/>
        <v>42.984000000000002</v>
      </c>
      <c r="K13" s="68">
        <f t="shared" si="7"/>
        <v>51.580800000000004</v>
      </c>
      <c r="M13">
        <v>1</v>
      </c>
      <c r="O13" s="119">
        <f t="shared" si="4"/>
        <v>2</v>
      </c>
    </row>
    <row r="14" spans="1:16" ht="15" customHeight="1" x14ac:dyDescent="0.25">
      <c r="A14" s="151"/>
      <c r="B14" s="94" t="s">
        <v>11</v>
      </c>
      <c r="C14" s="27" t="s">
        <v>235</v>
      </c>
      <c r="D14" s="28" t="s">
        <v>236</v>
      </c>
      <c r="E14" s="24"/>
      <c r="F14" s="24">
        <v>12.71</v>
      </c>
      <c r="G14" s="24">
        <f t="shared" si="5"/>
        <v>15.252000000000001</v>
      </c>
      <c r="H14" s="25">
        <v>0.1</v>
      </c>
      <c r="I14" s="24">
        <v>1</v>
      </c>
      <c r="J14" s="26">
        <f t="shared" si="6"/>
        <v>11.439000000000002</v>
      </c>
      <c r="K14" s="75">
        <f t="shared" si="7"/>
        <v>13.726800000000003</v>
      </c>
      <c r="M14">
        <v>1</v>
      </c>
      <c r="O14">
        <f t="shared" si="4"/>
        <v>0</v>
      </c>
    </row>
    <row r="15" spans="1:16" ht="15" customHeight="1" x14ac:dyDescent="0.25">
      <c r="A15" s="151"/>
      <c r="B15" s="93" t="s">
        <v>11</v>
      </c>
      <c r="C15" s="77" t="s">
        <v>31</v>
      </c>
      <c r="D15" s="14" t="s">
        <v>26</v>
      </c>
      <c r="E15" s="78" t="s">
        <v>239</v>
      </c>
      <c r="F15" s="78">
        <v>16.47</v>
      </c>
      <c r="G15" s="24">
        <f t="shared" si="5"/>
        <v>19.763999999999999</v>
      </c>
      <c r="H15" s="29">
        <v>0.1</v>
      </c>
      <c r="I15" s="78">
        <v>2</v>
      </c>
      <c r="J15" s="26">
        <f t="shared" ref="J15" si="8">I15*F15*(1-H15)</f>
        <v>29.645999999999997</v>
      </c>
      <c r="K15" s="75">
        <f t="shared" ref="K15" si="9">J15*1.2</f>
        <v>35.575199999999995</v>
      </c>
      <c r="M15">
        <v>2</v>
      </c>
      <c r="O15">
        <f t="shared" si="4"/>
        <v>0</v>
      </c>
    </row>
    <row r="16" spans="1:16" ht="15" customHeight="1" thickBot="1" x14ac:dyDescent="0.3">
      <c r="A16" s="151"/>
      <c r="B16" s="95" t="s">
        <v>11</v>
      </c>
      <c r="C16" s="69" t="s">
        <v>81</v>
      </c>
      <c r="D16" s="19" t="s">
        <v>82</v>
      </c>
      <c r="E16" s="19"/>
      <c r="F16" s="19">
        <v>11.11</v>
      </c>
      <c r="G16" s="19">
        <f t="shared" si="5"/>
        <v>13.331999999999999</v>
      </c>
      <c r="H16" s="70">
        <v>0.1</v>
      </c>
      <c r="I16" s="19">
        <v>1</v>
      </c>
      <c r="J16" s="71">
        <f t="shared" si="6"/>
        <v>9.9990000000000006</v>
      </c>
      <c r="K16" s="72">
        <f t="shared" si="7"/>
        <v>11.998800000000001</v>
      </c>
      <c r="M16">
        <v>1</v>
      </c>
      <c r="O16">
        <f t="shared" si="4"/>
        <v>0</v>
      </c>
    </row>
    <row r="17" spans="1:16" ht="15" customHeight="1" x14ac:dyDescent="0.25">
      <c r="A17" s="151"/>
      <c r="B17" s="96" t="s">
        <v>15</v>
      </c>
      <c r="C17" s="7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  <c r="M17">
        <v>1</v>
      </c>
      <c r="O17">
        <f t="shared" si="4"/>
        <v>0</v>
      </c>
    </row>
    <row r="18" spans="1:16" ht="15" customHeight="1" x14ac:dyDescent="0.25">
      <c r="A18" s="151"/>
      <c r="B18" s="97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29">
        <v>0.1</v>
      </c>
      <c r="I18" s="28">
        <v>10</v>
      </c>
      <c r="J18" s="30">
        <f>I18*F18*(1-H18)</f>
        <v>7.38</v>
      </c>
      <c r="K18" s="68">
        <f>J18*1.2</f>
        <v>8.8559999999999999</v>
      </c>
      <c r="L18" t="s">
        <v>39</v>
      </c>
      <c r="M18">
        <v>10</v>
      </c>
      <c r="O18">
        <f t="shared" si="4"/>
        <v>0</v>
      </c>
    </row>
    <row r="19" spans="1:16" ht="15" customHeight="1" x14ac:dyDescent="0.25">
      <c r="A19" s="151"/>
      <c r="B19" s="97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29">
        <v>0.1</v>
      </c>
      <c r="I19" s="28">
        <v>5</v>
      </c>
      <c r="J19" s="30">
        <f>I19*F19*(1-H19)</f>
        <v>7.5600000000000005</v>
      </c>
      <c r="K19" s="68">
        <f>J19*1.2</f>
        <v>9.072000000000001</v>
      </c>
      <c r="L19" t="s">
        <v>43</v>
      </c>
      <c r="M19">
        <v>4</v>
      </c>
      <c r="O19" s="120">
        <f t="shared" si="4"/>
        <v>1</v>
      </c>
    </row>
    <row r="20" spans="1:16" ht="15" customHeight="1" x14ac:dyDescent="0.25">
      <c r="A20" s="151"/>
      <c r="B20" s="97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29">
        <v>0.1</v>
      </c>
      <c r="I20" s="28">
        <v>5</v>
      </c>
      <c r="J20" s="30">
        <f>I20*F20*(1-H20)</f>
        <v>1.2420000000000002</v>
      </c>
      <c r="K20" s="68">
        <f>J20*1.2</f>
        <v>1.4904000000000002</v>
      </c>
      <c r="L20" t="s">
        <v>47</v>
      </c>
      <c r="M20">
        <v>5</v>
      </c>
      <c r="O20">
        <f t="shared" si="4"/>
        <v>0</v>
      </c>
    </row>
    <row r="21" spans="1:16" ht="15" customHeight="1" x14ac:dyDescent="0.25">
      <c r="A21" s="151"/>
      <c r="B21" s="98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29">
        <v>0.1</v>
      </c>
      <c r="I21" s="28">
        <v>3</v>
      </c>
      <c r="J21" s="30">
        <f t="shared" si="2"/>
        <v>7.0200000000000005</v>
      </c>
      <c r="K21" s="68">
        <f t="shared" si="3"/>
        <v>8.4239999999999995</v>
      </c>
      <c r="M21">
        <v>1</v>
      </c>
      <c r="O21" s="120">
        <f t="shared" si="4"/>
        <v>2</v>
      </c>
    </row>
    <row r="22" spans="1:16" ht="15" customHeight="1" x14ac:dyDescent="0.25">
      <c r="A22" s="151"/>
      <c r="B22" s="98" t="s">
        <v>15</v>
      </c>
      <c r="C22" s="27" t="s">
        <v>67</v>
      </c>
      <c r="D22" s="28" t="s">
        <v>211</v>
      </c>
      <c r="E22" s="28" t="s">
        <v>65</v>
      </c>
      <c r="F22" s="28">
        <v>0.72</v>
      </c>
      <c r="G22" s="28">
        <f t="shared" si="1"/>
        <v>0.86399999999999999</v>
      </c>
      <c r="H22" s="29">
        <v>0.1</v>
      </c>
      <c r="I22" s="28">
        <v>5</v>
      </c>
      <c r="J22" s="30">
        <f t="shared" si="2"/>
        <v>3.2399999999999998</v>
      </c>
      <c r="K22" s="68">
        <f t="shared" si="3"/>
        <v>3.8879999999999995</v>
      </c>
      <c r="L22" t="s">
        <v>66</v>
      </c>
      <c r="M22">
        <v>5</v>
      </c>
      <c r="O22">
        <f t="shared" si="4"/>
        <v>0</v>
      </c>
    </row>
    <row r="23" spans="1:16" ht="15" customHeight="1" x14ac:dyDescent="0.25">
      <c r="A23" s="151"/>
      <c r="B23" s="98" t="s">
        <v>15</v>
      </c>
      <c r="C23" s="27" t="s">
        <v>70</v>
      </c>
      <c r="D23" s="28" t="s">
        <v>211</v>
      </c>
      <c r="E23" s="28" t="s">
        <v>69</v>
      </c>
      <c r="F23" s="28">
        <v>0.45200000000000001</v>
      </c>
      <c r="G23" s="28">
        <f t="shared" si="1"/>
        <v>0.54239999999999999</v>
      </c>
      <c r="H23" s="29">
        <v>0.1</v>
      </c>
      <c r="I23" s="28">
        <v>10</v>
      </c>
      <c r="J23" s="30">
        <f t="shared" si="2"/>
        <v>4.0680000000000005</v>
      </c>
      <c r="K23" s="68">
        <f t="shared" si="3"/>
        <v>4.8816000000000006</v>
      </c>
      <c r="L23" t="s">
        <v>66</v>
      </c>
      <c r="O23">
        <f t="shared" si="4"/>
        <v>10</v>
      </c>
      <c r="P23" t="s">
        <v>254</v>
      </c>
    </row>
    <row r="24" spans="1:16" ht="15" customHeight="1" x14ac:dyDescent="0.25">
      <c r="A24" s="151"/>
      <c r="B24" s="98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29">
        <v>0.1</v>
      </c>
      <c r="I24" s="28">
        <v>2</v>
      </c>
      <c r="J24" s="30">
        <f t="shared" si="2"/>
        <v>67.212000000000003</v>
      </c>
      <c r="K24" s="68">
        <f t="shared" si="3"/>
        <v>80.654399999999995</v>
      </c>
      <c r="L24" t="s">
        <v>75</v>
      </c>
      <c r="M24">
        <v>1</v>
      </c>
      <c r="O24" s="119">
        <f t="shared" si="4"/>
        <v>1</v>
      </c>
    </row>
    <row r="25" spans="1:16" ht="15" customHeight="1" x14ac:dyDescent="0.25">
      <c r="A25" s="151"/>
      <c r="B25" s="98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29">
        <v>0.1</v>
      </c>
      <c r="I25" s="28">
        <v>20</v>
      </c>
      <c r="J25" s="30">
        <f t="shared" si="2"/>
        <v>3.9420000000000002</v>
      </c>
      <c r="K25" s="68">
        <f t="shared" si="3"/>
        <v>4.7304000000000004</v>
      </c>
      <c r="L25" t="s">
        <v>79</v>
      </c>
      <c r="M25">
        <v>20</v>
      </c>
      <c r="O25">
        <f t="shared" si="4"/>
        <v>0</v>
      </c>
    </row>
    <row r="26" spans="1:16" ht="15" customHeight="1" thickBot="1" x14ac:dyDescent="0.3">
      <c r="A26" s="151"/>
      <c r="B26" s="99" t="s">
        <v>15</v>
      </c>
      <c r="C26" s="69" t="s">
        <v>16</v>
      </c>
      <c r="D26" s="19" t="s">
        <v>17</v>
      </c>
      <c r="E26" s="19"/>
      <c r="F26" s="19">
        <v>20.57</v>
      </c>
      <c r="G26" s="19">
        <f t="shared" si="1"/>
        <v>24.684000000000001</v>
      </c>
      <c r="H26" s="70">
        <v>0.1</v>
      </c>
      <c r="I26" s="19">
        <v>2</v>
      </c>
      <c r="J26" s="71">
        <f t="shared" si="2"/>
        <v>37.026000000000003</v>
      </c>
      <c r="K26" s="72">
        <f t="shared" si="3"/>
        <v>44.431200000000004</v>
      </c>
      <c r="L26" t="s">
        <v>80</v>
      </c>
      <c r="M26">
        <v>1</v>
      </c>
      <c r="O26" s="119">
        <f t="shared" si="4"/>
        <v>1</v>
      </c>
    </row>
    <row r="27" spans="1:16" ht="15" customHeight="1" x14ac:dyDescent="0.25">
      <c r="A27" s="151"/>
      <c r="B27" s="100" t="s">
        <v>83</v>
      </c>
      <c r="C27" s="67" t="s">
        <v>84</v>
      </c>
      <c r="D27" s="9" t="s">
        <v>85</v>
      </c>
      <c r="E27" s="9"/>
      <c r="F27" s="9">
        <v>2.96</v>
      </c>
      <c r="G27" s="9">
        <f t="shared" si="1"/>
        <v>3.552</v>
      </c>
      <c r="H27" s="10">
        <v>0.1</v>
      </c>
      <c r="I27" s="9">
        <v>3</v>
      </c>
      <c r="J27" s="11">
        <f t="shared" si="2"/>
        <v>7.9919999999999991</v>
      </c>
      <c r="K27" s="12">
        <f t="shared" si="3"/>
        <v>9.5903999999999989</v>
      </c>
      <c r="M27">
        <v>1</v>
      </c>
      <c r="O27" s="119">
        <f t="shared" si="4"/>
        <v>2</v>
      </c>
    </row>
    <row r="28" spans="1:16" ht="15" customHeight="1" x14ac:dyDescent="0.25">
      <c r="A28" s="151"/>
      <c r="B28" s="101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29">
        <v>0.1</v>
      </c>
      <c r="I28" s="28">
        <v>10</v>
      </c>
      <c r="J28" s="30">
        <f t="shared" si="2"/>
        <v>2.3220000000000001</v>
      </c>
      <c r="K28" s="68">
        <f t="shared" si="3"/>
        <v>2.7864</v>
      </c>
      <c r="L28" t="s">
        <v>88</v>
      </c>
      <c r="M28">
        <v>10</v>
      </c>
      <c r="O28">
        <f t="shared" si="4"/>
        <v>0</v>
      </c>
    </row>
    <row r="29" spans="1:16" ht="15" customHeight="1" x14ac:dyDescent="0.25">
      <c r="A29" s="151"/>
      <c r="B29" s="101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29">
        <v>0.1</v>
      </c>
      <c r="I29" s="28">
        <v>10</v>
      </c>
      <c r="J29" s="30">
        <f t="shared" si="2"/>
        <v>2.4390000000000001</v>
      </c>
      <c r="K29" s="68">
        <f t="shared" si="3"/>
        <v>2.9268000000000001</v>
      </c>
      <c r="L29" t="s">
        <v>88</v>
      </c>
      <c r="M29">
        <v>10</v>
      </c>
      <c r="O29">
        <f t="shared" si="4"/>
        <v>0</v>
      </c>
    </row>
    <row r="30" spans="1:16" ht="15" customHeight="1" x14ac:dyDescent="0.25">
      <c r="A30" s="151"/>
      <c r="B30" s="101" t="s">
        <v>83</v>
      </c>
      <c r="C30" s="27" t="s">
        <v>91</v>
      </c>
      <c r="D30" s="28" t="s">
        <v>92</v>
      </c>
      <c r="E30" s="28" t="s">
        <v>198</v>
      </c>
      <c r="F30" s="28">
        <v>1.1100000000000001</v>
      </c>
      <c r="G30" s="28">
        <f t="shared" si="1"/>
        <v>1.3320000000000001</v>
      </c>
      <c r="H30" s="29">
        <v>0.1</v>
      </c>
      <c r="I30" s="28">
        <v>5</v>
      </c>
      <c r="J30" s="30">
        <f t="shared" si="2"/>
        <v>4.995000000000001</v>
      </c>
      <c r="K30" s="68">
        <f t="shared" si="3"/>
        <v>5.9940000000000007</v>
      </c>
      <c r="M30">
        <v>1</v>
      </c>
      <c r="O30" s="119">
        <f t="shared" si="4"/>
        <v>4</v>
      </c>
    </row>
    <row r="31" spans="1:16" ht="30" x14ac:dyDescent="0.25">
      <c r="A31" s="151"/>
      <c r="B31" s="101" t="s">
        <v>83</v>
      </c>
      <c r="C31" s="31" t="s">
        <v>93</v>
      </c>
      <c r="D31" s="35" t="s">
        <v>94</v>
      </c>
      <c r="E31" s="28"/>
      <c r="F31" s="28">
        <v>1.68</v>
      </c>
      <c r="G31" s="28">
        <f t="shared" si="1"/>
        <v>2.016</v>
      </c>
      <c r="H31" s="29">
        <v>0.1</v>
      </c>
      <c r="I31" s="28">
        <v>8</v>
      </c>
      <c r="J31" s="30">
        <f t="shared" si="2"/>
        <v>12.096</v>
      </c>
      <c r="K31" s="68">
        <f t="shared" si="3"/>
        <v>14.5152</v>
      </c>
      <c r="M31">
        <v>1</v>
      </c>
      <c r="O31" s="119">
        <f t="shared" si="4"/>
        <v>7</v>
      </c>
    </row>
    <row r="32" spans="1:16" ht="15" customHeight="1" x14ac:dyDescent="0.25">
      <c r="A32" s="151"/>
      <c r="B32" s="101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29">
        <v>0.1</v>
      </c>
      <c r="I32" s="28">
        <v>25</v>
      </c>
      <c r="J32" s="30">
        <f t="shared" si="2"/>
        <v>7.5600000000000005</v>
      </c>
      <c r="K32" s="68">
        <f t="shared" si="3"/>
        <v>9.072000000000001</v>
      </c>
      <c r="L32" t="s">
        <v>97</v>
      </c>
      <c r="M32">
        <v>25</v>
      </c>
      <c r="O32">
        <f t="shared" si="4"/>
        <v>0</v>
      </c>
    </row>
    <row r="33" spans="1:16" ht="15" customHeight="1" x14ac:dyDescent="0.25">
      <c r="A33" s="151"/>
      <c r="B33" s="101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29">
        <v>0.1</v>
      </c>
      <c r="I33" s="28">
        <v>100</v>
      </c>
      <c r="J33" s="30">
        <f t="shared" si="2"/>
        <v>4.7699999999999996</v>
      </c>
      <c r="K33" s="68">
        <f t="shared" si="3"/>
        <v>5.7239999999999993</v>
      </c>
      <c r="L33" t="s">
        <v>100</v>
      </c>
      <c r="M33">
        <v>100</v>
      </c>
      <c r="O33">
        <f t="shared" si="4"/>
        <v>0</v>
      </c>
    </row>
    <row r="34" spans="1:16" ht="15" customHeight="1" x14ac:dyDescent="0.25">
      <c r="A34" s="151"/>
      <c r="B34" s="101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29">
        <v>0.1</v>
      </c>
      <c r="I34" s="28">
        <v>25</v>
      </c>
      <c r="J34" s="30">
        <f t="shared" si="2"/>
        <v>5.3549999999999995</v>
      </c>
      <c r="K34" s="68">
        <f t="shared" si="3"/>
        <v>6.4259999999999993</v>
      </c>
      <c r="L34" t="s">
        <v>97</v>
      </c>
      <c r="M34">
        <v>25</v>
      </c>
      <c r="O34">
        <f t="shared" si="4"/>
        <v>0</v>
      </c>
    </row>
    <row r="35" spans="1:16" ht="15" customHeight="1" x14ac:dyDescent="0.25">
      <c r="A35" s="151"/>
      <c r="B35" s="101" t="s">
        <v>83</v>
      </c>
      <c r="C35" s="27" t="s">
        <v>206</v>
      </c>
      <c r="D35" s="28" t="s">
        <v>207</v>
      </c>
      <c r="E35" s="28" t="s">
        <v>212</v>
      </c>
      <c r="F35" s="28">
        <v>0.254</v>
      </c>
      <c r="G35" s="28">
        <f t="shared" si="1"/>
        <v>0.30480000000000002</v>
      </c>
      <c r="H35" s="29">
        <v>0.1</v>
      </c>
      <c r="I35" s="28">
        <v>10</v>
      </c>
      <c r="J35" s="30">
        <f t="shared" si="2"/>
        <v>2.286</v>
      </c>
      <c r="K35" s="68">
        <f t="shared" si="3"/>
        <v>2.7431999999999999</v>
      </c>
      <c r="L35" t="s">
        <v>71</v>
      </c>
      <c r="M35">
        <v>10</v>
      </c>
      <c r="O35">
        <f t="shared" si="4"/>
        <v>0</v>
      </c>
    </row>
    <row r="36" spans="1:16" ht="15" customHeight="1" x14ac:dyDescent="0.25">
      <c r="A36" s="151"/>
      <c r="B36" s="101" t="s">
        <v>83</v>
      </c>
      <c r="C36" s="27" t="s">
        <v>213</v>
      </c>
      <c r="D36" s="28" t="s">
        <v>207</v>
      </c>
      <c r="E36" s="28" t="s">
        <v>214</v>
      </c>
      <c r="F36" s="28">
        <v>0.85799999999999998</v>
      </c>
      <c r="G36" s="28">
        <f t="shared" si="1"/>
        <v>1.0295999999999998</v>
      </c>
      <c r="H36" s="29">
        <v>0.1</v>
      </c>
      <c r="I36" s="28">
        <v>10</v>
      </c>
      <c r="J36" s="30">
        <f t="shared" si="2"/>
        <v>7.7220000000000004</v>
      </c>
      <c r="K36" s="68">
        <f t="shared" si="3"/>
        <v>9.2664000000000009</v>
      </c>
      <c r="M36">
        <v>5</v>
      </c>
      <c r="O36">
        <f t="shared" si="4"/>
        <v>5</v>
      </c>
      <c r="P36" t="s">
        <v>254</v>
      </c>
    </row>
    <row r="37" spans="1:16" ht="15" customHeight="1" x14ac:dyDescent="0.25">
      <c r="A37" s="151"/>
      <c r="B37" s="101" t="s">
        <v>83</v>
      </c>
      <c r="C37" s="27" t="s">
        <v>215</v>
      </c>
      <c r="D37" s="28" t="s">
        <v>216</v>
      </c>
      <c r="E37" s="28"/>
      <c r="F37" s="28">
        <v>2.4E-2</v>
      </c>
      <c r="G37" s="28">
        <f t="shared" si="1"/>
        <v>2.8799999999999999E-2</v>
      </c>
      <c r="H37" s="29">
        <v>0.1</v>
      </c>
      <c r="I37" s="28">
        <v>50</v>
      </c>
      <c r="J37" s="30">
        <f t="shared" si="2"/>
        <v>1.08</v>
      </c>
      <c r="K37" s="68">
        <f t="shared" si="3"/>
        <v>1.296</v>
      </c>
      <c r="L37" t="s">
        <v>217</v>
      </c>
      <c r="M37">
        <v>50</v>
      </c>
      <c r="O37">
        <f t="shared" si="4"/>
        <v>0</v>
      </c>
    </row>
    <row r="38" spans="1:16" ht="15" customHeight="1" x14ac:dyDescent="0.25">
      <c r="A38" s="151"/>
      <c r="B38" s="101" t="s">
        <v>83</v>
      </c>
      <c r="C38" s="27" t="s">
        <v>218</v>
      </c>
      <c r="D38" s="28" t="s">
        <v>219</v>
      </c>
      <c r="E38" s="28"/>
      <c r="F38" s="28">
        <v>2.7E-2</v>
      </c>
      <c r="G38" s="28">
        <f t="shared" si="1"/>
        <v>3.2399999999999998E-2</v>
      </c>
      <c r="H38" s="29">
        <v>0.1</v>
      </c>
      <c r="I38" s="28">
        <v>50</v>
      </c>
      <c r="J38" s="30">
        <f t="shared" si="2"/>
        <v>1.2150000000000001</v>
      </c>
      <c r="K38" s="68">
        <f t="shared" si="3"/>
        <v>1.458</v>
      </c>
      <c r="L38" t="s">
        <v>217</v>
      </c>
      <c r="M38">
        <v>50</v>
      </c>
      <c r="O38">
        <f t="shared" si="4"/>
        <v>0</v>
      </c>
    </row>
    <row r="39" spans="1:16" ht="15" customHeight="1" x14ac:dyDescent="0.25">
      <c r="A39" s="151"/>
      <c r="B39" s="101" t="s">
        <v>83</v>
      </c>
      <c r="C39" s="27" t="s">
        <v>220</v>
      </c>
      <c r="D39" s="28" t="s">
        <v>221</v>
      </c>
      <c r="E39" s="28"/>
      <c r="F39" s="28">
        <v>2.7E-2</v>
      </c>
      <c r="G39" s="28">
        <f t="shared" si="1"/>
        <v>3.2399999999999998E-2</v>
      </c>
      <c r="H39" s="29">
        <v>0.1</v>
      </c>
      <c r="I39" s="28">
        <v>50</v>
      </c>
      <c r="J39" s="30">
        <f t="shared" si="2"/>
        <v>1.2150000000000001</v>
      </c>
      <c r="K39" s="68">
        <f t="shared" si="3"/>
        <v>1.458</v>
      </c>
      <c r="L39" t="s">
        <v>217</v>
      </c>
      <c r="M39">
        <v>50</v>
      </c>
      <c r="O39">
        <f t="shared" si="4"/>
        <v>0</v>
      </c>
    </row>
    <row r="40" spans="1:16" ht="15" customHeight="1" x14ac:dyDescent="0.25">
      <c r="A40" s="151"/>
      <c r="B40" s="101" t="s">
        <v>83</v>
      </c>
      <c r="C40" s="27" t="s">
        <v>222</v>
      </c>
      <c r="D40" s="28" t="s">
        <v>223</v>
      </c>
      <c r="E40" s="28"/>
      <c r="F40" s="28">
        <v>3.5000000000000003E-2</v>
      </c>
      <c r="G40" s="28">
        <f t="shared" ref="G40:G49" si="10">1.2*F40</f>
        <v>4.2000000000000003E-2</v>
      </c>
      <c r="H40" s="29">
        <v>0.1</v>
      </c>
      <c r="I40" s="28">
        <v>50</v>
      </c>
      <c r="J40" s="30">
        <f t="shared" ref="J40:J49" si="11">I40*F40*(1-H40)</f>
        <v>1.5750000000000002</v>
      </c>
      <c r="K40" s="68">
        <f t="shared" ref="K40:K49" si="12">J40*1.2</f>
        <v>1.8900000000000001</v>
      </c>
      <c r="L40" t="s">
        <v>217</v>
      </c>
      <c r="M40">
        <v>50</v>
      </c>
      <c r="O40">
        <f t="shared" si="4"/>
        <v>0</v>
      </c>
    </row>
    <row r="41" spans="1:16" ht="15" customHeight="1" x14ac:dyDescent="0.25">
      <c r="A41" s="151"/>
      <c r="B41" s="101" t="s">
        <v>83</v>
      </c>
      <c r="C41" s="27" t="s">
        <v>224</v>
      </c>
      <c r="D41" s="28" t="s">
        <v>225</v>
      </c>
      <c r="E41" s="28"/>
      <c r="F41" s="28">
        <v>3.6999999999999998E-2</v>
      </c>
      <c r="G41" s="28">
        <f t="shared" ref="G41:G46" si="13">1.2*F41</f>
        <v>4.4399999999999995E-2</v>
      </c>
      <c r="H41" s="29">
        <v>0.1</v>
      </c>
      <c r="I41" s="28">
        <v>50</v>
      </c>
      <c r="J41" s="30">
        <f t="shared" ref="J41:J44" si="14">I41*F41*(1-H41)</f>
        <v>1.6649999999999998</v>
      </c>
      <c r="K41" s="68">
        <f t="shared" ref="K41:K44" si="15">J41*1.2</f>
        <v>1.9979999999999998</v>
      </c>
      <c r="L41" t="s">
        <v>217</v>
      </c>
      <c r="M41">
        <v>50</v>
      </c>
      <c r="O41">
        <f t="shared" si="4"/>
        <v>0</v>
      </c>
    </row>
    <row r="42" spans="1:16" ht="15" customHeight="1" x14ac:dyDescent="0.25">
      <c r="A42" s="151"/>
      <c r="B42" s="101" t="s">
        <v>83</v>
      </c>
      <c r="C42" s="27" t="s">
        <v>226</v>
      </c>
      <c r="D42" s="28" t="s">
        <v>227</v>
      </c>
      <c r="E42" s="28"/>
      <c r="F42" s="28">
        <v>0.159</v>
      </c>
      <c r="G42" s="28">
        <f t="shared" si="13"/>
        <v>0.1908</v>
      </c>
      <c r="H42" s="29">
        <v>0.1</v>
      </c>
      <c r="I42" s="28">
        <v>50</v>
      </c>
      <c r="J42" s="30">
        <f t="shared" si="14"/>
        <v>7.1550000000000002</v>
      </c>
      <c r="K42" s="68">
        <f t="shared" si="15"/>
        <v>8.5860000000000003</v>
      </c>
      <c r="L42" t="s">
        <v>217</v>
      </c>
      <c r="M42">
        <v>50</v>
      </c>
      <c r="O42">
        <f t="shared" si="4"/>
        <v>0</v>
      </c>
    </row>
    <row r="43" spans="1:16" ht="15" customHeight="1" x14ac:dyDescent="0.25">
      <c r="A43" s="151"/>
      <c r="B43" s="102" t="s">
        <v>83</v>
      </c>
      <c r="C43" s="77" t="s">
        <v>228</v>
      </c>
      <c r="D43" s="14" t="s">
        <v>229</v>
      </c>
      <c r="E43" s="14"/>
      <c r="F43" s="14">
        <v>0.25800000000000001</v>
      </c>
      <c r="G43" s="14">
        <f t="shared" si="13"/>
        <v>0.30959999999999999</v>
      </c>
      <c r="H43" s="15">
        <v>0.1</v>
      </c>
      <c r="I43" s="14">
        <v>25</v>
      </c>
      <c r="J43" s="16">
        <f t="shared" si="14"/>
        <v>5.8050000000000006</v>
      </c>
      <c r="K43" s="17">
        <f t="shared" si="15"/>
        <v>6.9660000000000002</v>
      </c>
      <c r="L43" t="s">
        <v>97</v>
      </c>
      <c r="O43">
        <f t="shared" si="4"/>
        <v>25</v>
      </c>
      <c r="P43" t="s">
        <v>254</v>
      </c>
    </row>
    <row r="44" spans="1:16" ht="15" customHeight="1" x14ac:dyDescent="0.25">
      <c r="A44" s="151"/>
      <c r="B44" s="103" t="s">
        <v>83</v>
      </c>
      <c r="C44" s="77" t="s">
        <v>246</v>
      </c>
      <c r="D44" s="14" t="s">
        <v>247</v>
      </c>
      <c r="E44" s="14"/>
      <c r="F44" s="14">
        <v>0.23699999999999999</v>
      </c>
      <c r="G44" s="14">
        <f t="shared" si="13"/>
        <v>0.28439999999999999</v>
      </c>
      <c r="H44" s="15">
        <v>0.1</v>
      </c>
      <c r="I44" s="14">
        <v>10</v>
      </c>
      <c r="J44" s="16">
        <f t="shared" si="14"/>
        <v>2.133</v>
      </c>
      <c r="K44" s="17">
        <f t="shared" si="15"/>
        <v>2.5596000000000001</v>
      </c>
      <c r="L44" t="s">
        <v>71</v>
      </c>
      <c r="M44">
        <v>10</v>
      </c>
      <c r="O44">
        <f t="shared" si="4"/>
        <v>0</v>
      </c>
    </row>
    <row r="45" spans="1:16" ht="15.75" customHeight="1" thickBot="1" x14ac:dyDescent="0.3">
      <c r="A45" s="151"/>
      <c r="B45" s="104" t="s">
        <v>83</v>
      </c>
      <c r="C45" s="69" t="s">
        <v>241</v>
      </c>
      <c r="D45" s="19" t="s">
        <v>238</v>
      </c>
      <c r="E45" s="19"/>
      <c r="F45" s="19">
        <v>13.88</v>
      </c>
      <c r="G45" s="19">
        <f t="shared" ref="G45" si="16">1.2*F45</f>
        <v>16.655999999999999</v>
      </c>
      <c r="H45" s="70">
        <v>0.1</v>
      </c>
      <c r="I45" s="19">
        <v>1</v>
      </c>
      <c r="J45" s="71">
        <f t="shared" ref="J45" si="17">I45*F45*(1-H45)</f>
        <v>12.492000000000001</v>
      </c>
      <c r="K45" s="72">
        <f t="shared" ref="K45" si="18">J45*1.2</f>
        <v>14.990400000000001</v>
      </c>
      <c r="M45">
        <v>1</v>
      </c>
      <c r="O45">
        <f t="shared" si="4"/>
        <v>0</v>
      </c>
    </row>
    <row r="46" spans="1:16" ht="15" customHeight="1" x14ac:dyDescent="0.25">
      <c r="A46" s="151"/>
      <c r="B46" s="105" t="s">
        <v>182</v>
      </c>
      <c r="C46" s="79" t="s">
        <v>237</v>
      </c>
      <c r="D46" s="78" t="s">
        <v>238</v>
      </c>
      <c r="E46" s="78"/>
      <c r="F46" s="78">
        <v>16.28</v>
      </c>
      <c r="G46" s="78">
        <f t="shared" si="13"/>
        <v>19.536000000000001</v>
      </c>
      <c r="H46" s="87">
        <v>0.1</v>
      </c>
      <c r="I46" s="78">
        <v>1</v>
      </c>
      <c r="J46" s="88">
        <f t="shared" ref="J46" si="19">I46*F46*(1-H46)</f>
        <v>14.652000000000001</v>
      </c>
      <c r="K46" s="89">
        <f t="shared" ref="K46" si="20">J46*1.2</f>
        <v>17.5824</v>
      </c>
      <c r="M46">
        <v>1</v>
      </c>
      <c r="O46">
        <f t="shared" si="4"/>
        <v>0</v>
      </c>
    </row>
    <row r="47" spans="1:16" ht="15" customHeight="1" x14ac:dyDescent="0.25">
      <c r="A47" s="151"/>
      <c r="B47" s="106" t="s">
        <v>182</v>
      </c>
      <c r="C47" s="27" t="s">
        <v>199</v>
      </c>
      <c r="D47" s="28" t="s">
        <v>200</v>
      </c>
      <c r="E47" s="28"/>
      <c r="F47" s="28">
        <v>0.45200000000000001</v>
      </c>
      <c r="G47" s="28">
        <f t="shared" si="10"/>
        <v>0.54239999999999999</v>
      </c>
      <c r="H47" s="29">
        <v>0.1</v>
      </c>
      <c r="I47" s="28">
        <v>5</v>
      </c>
      <c r="J47" s="30">
        <f t="shared" si="11"/>
        <v>2.0340000000000003</v>
      </c>
      <c r="K47" s="68">
        <f t="shared" si="12"/>
        <v>2.4408000000000003</v>
      </c>
      <c r="L47" t="s">
        <v>66</v>
      </c>
      <c r="M47">
        <v>5</v>
      </c>
      <c r="O47">
        <f t="shared" si="4"/>
        <v>0</v>
      </c>
    </row>
    <row r="48" spans="1:16" ht="15" customHeight="1" x14ac:dyDescent="0.25">
      <c r="A48" s="151"/>
      <c r="B48" s="107" t="s">
        <v>182</v>
      </c>
      <c r="C48" s="27" t="s">
        <v>201</v>
      </c>
      <c r="D48" s="28" t="s">
        <v>208</v>
      </c>
      <c r="E48" s="28" t="s">
        <v>69</v>
      </c>
      <c r="F48" s="28">
        <v>0.105</v>
      </c>
      <c r="G48" s="28">
        <f t="shared" si="10"/>
        <v>0.126</v>
      </c>
      <c r="H48" s="29">
        <v>0.1</v>
      </c>
      <c r="I48" s="28">
        <v>10</v>
      </c>
      <c r="J48" s="30">
        <f t="shared" si="11"/>
        <v>0.94500000000000006</v>
      </c>
      <c r="K48" s="68">
        <f t="shared" si="12"/>
        <v>1.1340000000000001</v>
      </c>
      <c r="M48">
        <v>10</v>
      </c>
      <c r="O48">
        <f t="shared" si="4"/>
        <v>0</v>
      </c>
    </row>
    <row r="49" spans="1:16" ht="15" customHeight="1" x14ac:dyDescent="0.25">
      <c r="A49" s="151"/>
      <c r="B49" s="107" t="s">
        <v>182</v>
      </c>
      <c r="C49" s="27" t="s">
        <v>202</v>
      </c>
      <c r="D49" s="28" t="s">
        <v>208</v>
      </c>
      <c r="E49" s="28" t="s">
        <v>65</v>
      </c>
      <c r="F49" s="28">
        <v>0.51</v>
      </c>
      <c r="G49" s="28">
        <f t="shared" si="10"/>
        <v>0.61199999999999999</v>
      </c>
      <c r="H49" s="29">
        <v>0.1</v>
      </c>
      <c r="I49" s="28">
        <v>10</v>
      </c>
      <c r="J49" s="30">
        <f t="shared" si="11"/>
        <v>4.59</v>
      </c>
      <c r="K49" s="68">
        <f t="shared" si="12"/>
        <v>5.508</v>
      </c>
      <c r="M49">
        <v>5</v>
      </c>
      <c r="O49" s="119">
        <f t="shared" si="4"/>
        <v>5</v>
      </c>
    </row>
    <row r="50" spans="1:16" ht="15" customHeight="1" x14ac:dyDescent="0.25">
      <c r="A50" s="151"/>
      <c r="B50" s="107" t="s">
        <v>182</v>
      </c>
      <c r="C50" s="27" t="s">
        <v>203</v>
      </c>
      <c r="D50" s="28" t="s">
        <v>210</v>
      </c>
      <c r="E50" s="28" t="s">
        <v>69</v>
      </c>
      <c r="F50" s="28">
        <v>2.54</v>
      </c>
      <c r="G50" s="28">
        <f t="shared" si="1"/>
        <v>3.048</v>
      </c>
      <c r="H50" s="29">
        <v>0.1</v>
      </c>
      <c r="I50" s="28">
        <v>1</v>
      </c>
      <c r="J50" s="30">
        <f t="shared" si="2"/>
        <v>2.286</v>
      </c>
      <c r="K50" s="68">
        <f t="shared" si="3"/>
        <v>2.7431999999999999</v>
      </c>
      <c r="L50" t="s">
        <v>204</v>
      </c>
      <c r="O50">
        <f t="shared" si="4"/>
        <v>1</v>
      </c>
      <c r="P50" t="s">
        <v>254</v>
      </c>
    </row>
    <row r="51" spans="1:16" ht="15.75" customHeight="1" thickBot="1" x14ac:dyDescent="0.3">
      <c r="A51" s="151"/>
      <c r="B51" s="108" t="s">
        <v>182</v>
      </c>
      <c r="C51" s="69" t="s">
        <v>68</v>
      </c>
      <c r="D51" s="19" t="s">
        <v>210</v>
      </c>
      <c r="E51" s="19" t="s">
        <v>65</v>
      </c>
      <c r="F51" s="19">
        <v>1.76</v>
      </c>
      <c r="G51" s="19">
        <f t="shared" ref="G51" si="21">1.2*F51</f>
        <v>2.1120000000000001</v>
      </c>
      <c r="H51" s="70">
        <v>0.1</v>
      </c>
      <c r="I51" s="19">
        <v>10</v>
      </c>
      <c r="J51" s="71">
        <f t="shared" ref="J51" si="22">I51*F51*(1-H51)</f>
        <v>15.840000000000002</v>
      </c>
      <c r="K51" s="72">
        <f t="shared" ref="K51" si="23">J51*1.2</f>
        <v>19.008000000000003</v>
      </c>
      <c r="M51">
        <v>5</v>
      </c>
      <c r="O51" s="119">
        <f t="shared" si="4"/>
        <v>5</v>
      </c>
      <c r="P51" s="119"/>
    </row>
    <row r="52" spans="1:16" ht="30" x14ac:dyDescent="0.25">
      <c r="A52" s="151"/>
      <c r="B52" s="109" t="s">
        <v>24</v>
      </c>
      <c r="C52" s="74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  <c r="M52">
        <v>1</v>
      </c>
      <c r="O52" s="119">
        <f t="shared" si="4"/>
        <v>1</v>
      </c>
    </row>
    <row r="53" spans="1:16" ht="15" customHeight="1" x14ac:dyDescent="0.25">
      <c r="A53" s="151"/>
      <c r="B53" s="110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29">
        <v>0.1</v>
      </c>
      <c r="I53" s="28">
        <v>1</v>
      </c>
      <c r="J53" s="30">
        <f>I53*F53*(1-H53)</f>
        <v>14.4</v>
      </c>
      <c r="K53" s="68">
        <f>J53*1.2</f>
        <v>17.28</v>
      </c>
      <c r="M53">
        <v>1</v>
      </c>
      <c r="O53">
        <f t="shared" si="4"/>
        <v>0</v>
      </c>
    </row>
    <row r="54" spans="1:16" ht="15" customHeight="1" x14ac:dyDescent="0.25">
      <c r="A54" s="151"/>
      <c r="B54" s="110" t="s">
        <v>24</v>
      </c>
      <c r="C54" s="31" t="s">
        <v>31</v>
      </c>
      <c r="D54" s="32" t="s">
        <v>26</v>
      </c>
      <c r="E54" s="76" t="s">
        <v>32</v>
      </c>
      <c r="F54" s="28">
        <v>16.47</v>
      </c>
      <c r="G54" s="28">
        <f>1.2*F54</f>
        <v>19.763999999999999</v>
      </c>
      <c r="H54" s="29">
        <v>0.1</v>
      </c>
      <c r="I54" s="28">
        <v>1</v>
      </c>
      <c r="J54" s="30">
        <f>I54*F54*(1-H54)</f>
        <v>14.822999999999999</v>
      </c>
      <c r="K54" s="68">
        <f>J54*1.2</f>
        <v>17.787599999999998</v>
      </c>
      <c r="O54" s="119">
        <f t="shared" si="4"/>
        <v>1</v>
      </c>
    </row>
    <row r="55" spans="1:16" ht="15" customHeight="1" x14ac:dyDescent="0.25">
      <c r="A55" s="151"/>
      <c r="B55" s="110" t="s">
        <v>24</v>
      </c>
      <c r="C55" s="84" t="s">
        <v>103</v>
      </c>
      <c r="D55" s="32" t="s">
        <v>104</v>
      </c>
      <c r="E55" s="28"/>
      <c r="F55" s="36">
        <v>1.45</v>
      </c>
      <c r="G55" s="28">
        <f t="shared" si="1"/>
        <v>1.74</v>
      </c>
      <c r="H55" s="29">
        <v>0.1</v>
      </c>
      <c r="I55" s="32">
        <v>1</v>
      </c>
      <c r="J55" s="30">
        <f t="shared" si="2"/>
        <v>1.3049999999999999</v>
      </c>
      <c r="K55" s="68">
        <f t="shared" si="3"/>
        <v>1.5659999999999998</v>
      </c>
      <c r="M55">
        <v>1</v>
      </c>
      <c r="O55">
        <f t="shared" si="4"/>
        <v>0</v>
      </c>
    </row>
    <row r="56" spans="1:16" ht="30" x14ac:dyDescent="0.25">
      <c r="A56" s="151"/>
      <c r="B56" s="110" t="s">
        <v>24</v>
      </c>
      <c r="C56" s="85" t="s">
        <v>105</v>
      </c>
      <c r="D56" s="32" t="s">
        <v>106</v>
      </c>
      <c r="E56" s="28"/>
      <c r="F56" s="36">
        <v>1.9</v>
      </c>
      <c r="G56" s="28">
        <f t="shared" si="1"/>
        <v>2.2799999999999998</v>
      </c>
      <c r="H56" s="29">
        <v>0.1</v>
      </c>
      <c r="I56" s="32">
        <v>1</v>
      </c>
      <c r="J56" s="30">
        <f t="shared" si="2"/>
        <v>1.71</v>
      </c>
      <c r="K56" s="68">
        <f t="shared" si="3"/>
        <v>2.052</v>
      </c>
      <c r="L56" s="37" t="s">
        <v>265</v>
      </c>
      <c r="M56">
        <v>1</v>
      </c>
      <c r="O56">
        <f t="shared" si="4"/>
        <v>0</v>
      </c>
    </row>
    <row r="57" spans="1:16" ht="30" x14ac:dyDescent="0.25">
      <c r="A57" s="151"/>
      <c r="B57" s="110" t="s">
        <v>24</v>
      </c>
      <c r="C57" s="85" t="s">
        <v>107</v>
      </c>
      <c r="D57" s="32" t="s">
        <v>108</v>
      </c>
      <c r="E57" s="28"/>
      <c r="F57" s="36">
        <v>0.36</v>
      </c>
      <c r="G57" s="28">
        <f t="shared" si="1"/>
        <v>0.432</v>
      </c>
      <c r="H57" s="29">
        <v>0.1</v>
      </c>
      <c r="I57" s="32">
        <v>10</v>
      </c>
      <c r="J57" s="30">
        <f t="shared" si="2"/>
        <v>3.2399999999999998</v>
      </c>
      <c r="K57" s="68">
        <f t="shared" si="3"/>
        <v>3.8879999999999995</v>
      </c>
      <c r="L57" s="37" t="s">
        <v>265</v>
      </c>
      <c r="N57">
        <v>10</v>
      </c>
      <c r="O57">
        <f t="shared" si="4"/>
        <v>0</v>
      </c>
    </row>
    <row r="58" spans="1:16" ht="45" x14ac:dyDescent="0.25">
      <c r="A58" s="151"/>
      <c r="B58" s="110" t="s">
        <v>24</v>
      </c>
      <c r="C58" s="85" t="s">
        <v>109</v>
      </c>
      <c r="D58" s="32" t="s">
        <v>110</v>
      </c>
      <c r="E58" s="28"/>
      <c r="F58" s="36">
        <v>0.19</v>
      </c>
      <c r="G58" s="28">
        <f t="shared" si="1"/>
        <v>0.22799999999999998</v>
      </c>
      <c r="H58" s="29">
        <v>0.1</v>
      </c>
      <c r="I58" s="32">
        <v>25</v>
      </c>
      <c r="J58" s="30">
        <f t="shared" si="2"/>
        <v>4.2750000000000004</v>
      </c>
      <c r="K58" s="68">
        <f t="shared" si="3"/>
        <v>5.13</v>
      </c>
      <c r="L58" s="37" t="s">
        <v>266</v>
      </c>
      <c r="M58">
        <v>25</v>
      </c>
      <c r="O58">
        <f t="shared" si="4"/>
        <v>0</v>
      </c>
    </row>
    <row r="59" spans="1:16" ht="30" x14ac:dyDescent="0.25">
      <c r="A59" s="151"/>
      <c r="B59" s="110" t="s">
        <v>24</v>
      </c>
      <c r="C59" s="85" t="s">
        <v>111</v>
      </c>
      <c r="D59" s="32" t="s">
        <v>112</v>
      </c>
      <c r="E59" s="28"/>
      <c r="F59" s="36">
        <v>0.11</v>
      </c>
      <c r="G59" s="28">
        <f t="shared" si="1"/>
        <v>0.13200000000000001</v>
      </c>
      <c r="H59" s="29">
        <v>0.1</v>
      </c>
      <c r="I59" s="32">
        <v>25</v>
      </c>
      <c r="J59" s="30">
        <f t="shared" si="2"/>
        <v>2.4750000000000001</v>
      </c>
      <c r="K59" s="68">
        <f t="shared" si="3"/>
        <v>2.97</v>
      </c>
      <c r="L59" s="37" t="s">
        <v>266</v>
      </c>
      <c r="M59">
        <v>25</v>
      </c>
      <c r="O59">
        <f t="shared" si="4"/>
        <v>0</v>
      </c>
    </row>
    <row r="60" spans="1:16" ht="30" x14ac:dyDescent="0.25">
      <c r="A60" s="151"/>
      <c r="B60" s="110" t="s">
        <v>24</v>
      </c>
      <c r="C60" s="85" t="s">
        <v>242</v>
      </c>
      <c r="D60" s="32" t="s">
        <v>244</v>
      </c>
      <c r="E60" s="28"/>
      <c r="F60" s="36">
        <v>4.05</v>
      </c>
      <c r="G60" s="28">
        <f t="shared" ref="G60" si="24">1.2*F60</f>
        <v>4.8599999999999994</v>
      </c>
      <c r="H60" s="29">
        <v>0.1</v>
      </c>
      <c r="I60" s="32">
        <v>3</v>
      </c>
      <c r="J60" s="30">
        <f t="shared" ref="J60" si="25">I60*F60*(1-H60)</f>
        <v>10.934999999999999</v>
      </c>
      <c r="K60" s="68">
        <f t="shared" ref="K60" si="26">J60*1.2</f>
        <v>13.121999999999998</v>
      </c>
      <c r="L60" s="37" t="s">
        <v>245</v>
      </c>
      <c r="M60">
        <v>1</v>
      </c>
      <c r="O60" s="120">
        <f t="shared" si="4"/>
        <v>2</v>
      </c>
    </row>
    <row r="61" spans="1:16" ht="15" customHeight="1" x14ac:dyDescent="0.25">
      <c r="A61" s="151"/>
      <c r="B61" s="110" t="s">
        <v>24</v>
      </c>
      <c r="C61" s="85" t="s">
        <v>243</v>
      </c>
      <c r="D61" s="32" t="s">
        <v>113</v>
      </c>
      <c r="E61" s="28"/>
      <c r="F61" s="36">
        <v>0.67200000000000004</v>
      </c>
      <c r="G61" s="28">
        <f t="shared" si="1"/>
        <v>0.80640000000000001</v>
      </c>
      <c r="H61" s="29">
        <v>0.1</v>
      </c>
      <c r="I61" s="32">
        <v>5</v>
      </c>
      <c r="J61" s="30">
        <f t="shared" si="2"/>
        <v>3.0240000000000005</v>
      </c>
      <c r="K61" s="68">
        <f t="shared" si="3"/>
        <v>3.6288000000000005</v>
      </c>
      <c r="O61" s="120">
        <f t="shared" si="4"/>
        <v>5</v>
      </c>
    </row>
    <row r="62" spans="1:16" ht="60.75" thickBot="1" x14ac:dyDescent="0.3">
      <c r="A62" s="151"/>
      <c r="C62" s="86" t="s">
        <v>114</v>
      </c>
      <c r="D62" s="73" t="s">
        <v>209</v>
      </c>
      <c r="E62" s="19"/>
      <c r="F62" s="19">
        <v>0.156</v>
      </c>
      <c r="G62" s="19">
        <f t="shared" si="1"/>
        <v>0.18720000000000001</v>
      </c>
      <c r="H62" s="70">
        <v>0.1</v>
      </c>
      <c r="I62" s="19">
        <v>50</v>
      </c>
      <c r="J62" s="71">
        <f t="shared" si="2"/>
        <v>7.02</v>
      </c>
      <c r="K62" s="72">
        <f t="shared" si="3"/>
        <v>8.4239999999999995</v>
      </c>
      <c r="L62" s="37" t="s">
        <v>115</v>
      </c>
      <c r="M62">
        <v>50</v>
      </c>
      <c r="O62" s="120">
        <f t="shared" si="4"/>
        <v>0</v>
      </c>
    </row>
    <row r="63" spans="1:16" ht="30.75" thickBot="1" x14ac:dyDescent="0.3">
      <c r="A63" s="151"/>
      <c r="B63" s="115" t="s">
        <v>248</v>
      </c>
      <c r="C63" s="117" t="s">
        <v>249</v>
      </c>
      <c r="D63" s="111" t="s">
        <v>250</v>
      </c>
      <c r="E63" s="112"/>
      <c r="F63" s="112">
        <v>1.1559999999999999</v>
      </c>
      <c r="G63" s="112">
        <f t="shared" ref="G63" si="27">1.2*F63</f>
        <v>1.3871999999999998</v>
      </c>
      <c r="H63" s="113">
        <v>0.1</v>
      </c>
      <c r="I63" s="112">
        <v>1</v>
      </c>
      <c r="J63" s="114">
        <f t="shared" ref="J63" si="28">I63*F63*(1-H63)</f>
        <v>1.0404</v>
      </c>
      <c r="K63" s="116">
        <f t="shared" ref="K63" si="29">J63*1.2</f>
        <v>1.24848</v>
      </c>
      <c r="L63" s="37"/>
      <c r="O63">
        <f t="shared" si="4"/>
        <v>1</v>
      </c>
      <c r="P63" t="s">
        <v>254</v>
      </c>
    </row>
    <row r="64" spans="1:16" ht="59.25" customHeight="1" x14ac:dyDescent="0.25">
      <c r="A64" s="151"/>
      <c r="C64" s="90"/>
      <c r="E64" s="141" t="s">
        <v>18</v>
      </c>
      <c r="F64" s="142"/>
      <c r="G64" s="142"/>
      <c r="H64" s="142"/>
      <c r="I64" s="142"/>
      <c r="J64" s="142"/>
      <c r="K64" s="143">
        <f>SUM(K7:K63)</f>
        <v>679.79412000000002</v>
      </c>
      <c r="L64" s="37" t="s">
        <v>272</v>
      </c>
    </row>
    <row r="65" spans="1:11" x14ac:dyDescent="0.25">
      <c r="A65" s="152">
        <v>4</v>
      </c>
      <c r="B65" s="64" t="s">
        <v>24</v>
      </c>
      <c r="C65" s="146" t="s">
        <v>267</v>
      </c>
      <c r="D65" s="32" t="s">
        <v>268</v>
      </c>
      <c r="E65" s="28"/>
      <c r="F65" s="28">
        <v>7.2</v>
      </c>
      <c r="G65" s="28">
        <f t="shared" ref="G65" si="30">1.2*F65</f>
        <v>8.64</v>
      </c>
      <c r="H65" s="29">
        <v>0.1</v>
      </c>
      <c r="I65" s="28">
        <v>1</v>
      </c>
      <c r="J65" s="30">
        <f t="shared" ref="J65" si="31">I65*F65*(1-H65)</f>
        <v>6.48</v>
      </c>
      <c r="K65" s="30">
        <f t="shared" ref="K65" si="32">J65*1.2</f>
        <v>7.7759999999999998</v>
      </c>
    </row>
    <row r="66" spans="1:11" x14ac:dyDescent="0.25">
      <c r="A66" s="152"/>
      <c r="B66" s="147" t="s">
        <v>182</v>
      </c>
      <c r="C66" s="28" t="s">
        <v>269</v>
      </c>
      <c r="D66" s="32" t="s">
        <v>262</v>
      </c>
      <c r="E66" s="28"/>
      <c r="F66" s="28">
        <v>4.26</v>
      </c>
      <c r="G66" s="28">
        <f t="shared" ref="G66:G68" si="33">1.2*F66</f>
        <v>5.1119999999999992</v>
      </c>
      <c r="H66" s="29">
        <v>0.1</v>
      </c>
      <c r="I66" s="28">
        <v>3</v>
      </c>
      <c r="J66" s="30">
        <f t="shared" ref="J66:J68" si="34">I66*F66*(1-H66)</f>
        <v>11.501999999999999</v>
      </c>
      <c r="K66" s="30">
        <f t="shared" ref="K66:K68" si="35">J66*1.2</f>
        <v>13.802399999999999</v>
      </c>
    </row>
    <row r="67" spans="1:11" x14ac:dyDescent="0.25">
      <c r="A67" s="152"/>
      <c r="B67" s="148" t="s">
        <v>11</v>
      </c>
      <c r="C67" s="28" t="s">
        <v>270</v>
      </c>
      <c r="D67" s="32" t="s">
        <v>263</v>
      </c>
      <c r="E67" s="28"/>
      <c r="F67" s="28">
        <v>0.12</v>
      </c>
      <c r="G67" s="28">
        <f t="shared" si="33"/>
        <v>0.14399999999999999</v>
      </c>
      <c r="H67" s="29">
        <v>0.1</v>
      </c>
      <c r="I67" s="28">
        <v>10</v>
      </c>
      <c r="J67" s="30">
        <f t="shared" si="34"/>
        <v>1.08</v>
      </c>
      <c r="K67" s="30">
        <f t="shared" si="35"/>
        <v>1.296</v>
      </c>
    </row>
    <row r="68" spans="1:11" x14ac:dyDescent="0.25">
      <c r="A68" s="152"/>
      <c r="B68" s="147" t="s">
        <v>182</v>
      </c>
      <c r="C68" s="28" t="s">
        <v>271</v>
      </c>
      <c r="D68" s="32" t="s">
        <v>264</v>
      </c>
      <c r="E68" s="28"/>
      <c r="F68" s="28">
        <v>0.10299999999999999</v>
      </c>
      <c r="G68" s="28">
        <f t="shared" si="33"/>
        <v>0.12359999999999999</v>
      </c>
      <c r="H68" s="29">
        <v>0.1</v>
      </c>
      <c r="I68" s="28">
        <v>10</v>
      </c>
      <c r="J68" s="30">
        <f t="shared" si="34"/>
        <v>0.92700000000000005</v>
      </c>
      <c r="K68" s="30">
        <f t="shared" si="35"/>
        <v>1.1124000000000001</v>
      </c>
    </row>
    <row r="69" spans="1:11" ht="46.5" customHeight="1" thickBot="1" x14ac:dyDescent="0.3">
      <c r="E69" s="140" t="s">
        <v>18</v>
      </c>
      <c r="F69" s="144"/>
      <c r="G69" s="144"/>
      <c r="H69" s="144"/>
      <c r="I69" s="144"/>
      <c r="J69" s="144"/>
      <c r="K69" s="145">
        <f>SUM(K65:K68)</f>
        <v>23.986799999999999</v>
      </c>
    </row>
  </sheetData>
  <mergeCells count="4">
    <mergeCell ref="A2:A4"/>
    <mergeCell ref="A5:A6"/>
    <mergeCell ref="A7:A64"/>
    <mergeCell ref="A65:A68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B65:B66 B35:B61 B68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 B67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x14ac:dyDescent="0.25">
      <c r="A2" t="s">
        <v>24</v>
      </c>
      <c r="C2" t="s">
        <v>175</v>
      </c>
      <c r="D2" t="s">
        <v>176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24</v>
      </c>
      <c r="C3" s="54" t="s">
        <v>177</v>
      </c>
      <c r="D3" t="s">
        <v>178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t="s">
        <v>24</v>
      </c>
      <c r="C4" t="s">
        <v>179</v>
      </c>
      <c r="D4" t="s">
        <v>180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181</v>
      </c>
    </row>
    <row r="6" spans="1:10" x14ac:dyDescent="0.25"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15.75" x14ac:dyDescent="0.25">
      <c r="A2" s="43" t="s">
        <v>182</v>
      </c>
      <c r="C2" s="46" t="s">
        <v>183</v>
      </c>
      <c r="D2" s="37" t="s">
        <v>184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3" t="s">
        <v>182</v>
      </c>
      <c r="C3" s="46" t="s">
        <v>185</v>
      </c>
      <c r="D3" s="37" t="s">
        <v>186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3" t="s">
        <v>182</v>
      </c>
      <c r="C4" s="46" t="s">
        <v>187</v>
      </c>
      <c r="D4" s="37" t="s">
        <v>188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3" t="s">
        <v>182</v>
      </c>
      <c r="C5" s="46" t="s">
        <v>189</v>
      </c>
      <c r="D5" s="37" t="s">
        <v>190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3" t="s">
        <v>182</v>
      </c>
      <c r="C6" t="s">
        <v>191</v>
      </c>
      <c r="D6" s="37" t="s">
        <v>192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3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3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3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3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3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x14ac:dyDescent="0.25">
      <c r="A2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193</v>
      </c>
      <c r="C2" s="37" t="s">
        <v>194</v>
      </c>
      <c r="D2" t="s">
        <v>195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>1.2*E3</f>
        <v>0</v>
      </c>
      <c r="I3">
        <f>H3*E3</f>
        <v>0</v>
      </c>
      <c r="J3">
        <f>I3*1.2</f>
        <v>0</v>
      </c>
    </row>
    <row r="4" spans="1:10" x14ac:dyDescent="0.25">
      <c r="F4">
        <f>1.2*E4</f>
        <v>0</v>
      </c>
      <c r="I4">
        <f>H4*E4</f>
        <v>0</v>
      </c>
      <c r="J4">
        <f>I4*1.2</f>
        <v>0</v>
      </c>
    </row>
    <row r="5" spans="1:10" x14ac:dyDescent="0.25">
      <c r="F5">
        <f>1.2*E5</f>
        <v>0</v>
      </c>
      <c r="I5">
        <f>H5*E5</f>
        <v>0</v>
      </c>
      <c r="J5">
        <f>I5*1.2</f>
        <v>0</v>
      </c>
    </row>
    <row r="6" spans="1:10" x14ac:dyDescent="0.25"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C16" sqref="C16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57" t="s">
        <v>24</v>
      </c>
    </row>
    <row r="2" spans="1:1" x14ac:dyDescent="0.25">
      <c r="A2" s="58" t="s">
        <v>157</v>
      </c>
    </row>
    <row r="3" spans="1:1" x14ac:dyDescent="0.25">
      <c r="A3" s="59" t="s">
        <v>15</v>
      </c>
    </row>
    <row r="4" spans="1:1" x14ac:dyDescent="0.25">
      <c r="A4" s="60" t="s">
        <v>182</v>
      </c>
    </row>
    <row r="5" spans="1:1" x14ac:dyDescent="0.25">
      <c r="A5" s="61" t="s">
        <v>11</v>
      </c>
    </row>
    <row r="6" spans="1:1" x14ac:dyDescent="0.25">
      <c r="A6" s="62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abSelected="1" topLeftCell="A11" zoomScaleNormal="100" workbookViewId="0">
      <selection activeCell="K20" sqref="K20"/>
    </sheetView>
  </sheetViews>
  <sheetFormatPr baseColWidth="10" defaultColWidth="9.140625" defaultRowHeight="15" x14ac:dyDescent="0.25"/>
  <cols>
    <col min="1" max="1" width="11.42578125" bestFit="1" customWidth="1"/>
    <col min="2" max="2" width="15.28515625" bestFit="1" customWidth="1"/>
    <col min="3" max="3" width="19.85546875" customWidth="1"/>
    <col min="4" max="4" width="23.42578125" customWidth="1"/>
    <col min="5" max="5" width="22.28515625" customWidth="1"/>
    <col min="6" max="7" width="9.140625" customWidth="1"/>
    <col min="8" max="8" width="18.140625" customWidth="1"/>
    <col min="9" max="9" width="9.140625" customWidth="1"/>
    <col min="10" max="10" width="12" customWidth="1"/>
    <col min="11" max="11" width="15.7109375" customWidth="1"/>
    <col min="12" max="12" width="30.85546875" customWidth="1"/>
    <col min="13" max="1026" width="9.140625" customWidth="1"/>
  </cols>
  <sheetData>
    <row r="1" spans="1:12" ht="27" thickBot="1" x14ac:dyDescent="0.3">
      <c r="A1" s="121" t="s">
        <v>255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" t="s">
        <v>9</v>
      </c>
    </row>
    <row r="2" spans="1:12" ht="75" x14ac:dyDescent="0.25">
      <c r="A2" s="153">
        <v>1</v>
      </c>
      <c r="B2" s="122" t="s">
        <v>24</v>
      </c>
      <c r="C2" s="175">
        <v>2313118</v>
      </c>
      <c r="D2" s="8" t="s">
        <v>116</v>
      </c>
      <c r="E2" s="8" t="s">
        <v>117</v>
      </c>
      <c r="F2" s="123">
        <v>3.17</v>
      </c>
      <c r="G2" s="123">
        <f>1.2*F2</f>
        <v>3.8039999999999998</v>
      </c>
      <c r="H2" s="8"/>
      <c r="I2" s="8">
        <v>1</v>
      </c>
      <c r="J2" s="123">
        <f>I2*F2</f>
        <v>3.17</v>
      </c>
      <c r="K2" s="124">
        <f>G2*I2</f>
        <v>3.8039999999999998</v>
      </c>
      <c r="L2" s="37"/>
    </row>
    <row r="3" spans="1:12" ht="45.75" thickBot="1" x14ac:dyDescent="0.3">
      <c r="A3" s="154"/>
      <c r="B3" s="127" t="s">
        <v>24</v>
      </c>
      <c r="C3" s="176">
        <v>488203</v>
      </c>
      <c r="D3" s="128" t="s">
        <v>118</v>
      </c>
      <c r="E3" s="14"/>
      <c r="F3" s="129">
        <v>0.48</v>
      </c>
      <c r="G3" s="129">
        <f>1.2*F3</f>
        <v>0.57599999999999996</v>
      </c>
      <c r="H3" s="128"/>
      <c r="I3" s="128">
        <v>10</v>
      </c>
      <c r="J3" s="129">
        <f>I3*F3</f>
        <v>4.8</v>
      </c>
      <c r="K3" s="130">
        <f>G3*I3</f>
        <v>5.76</v>
      </c>
    </row>
    <row r="4" spans="1:12" ht="45" x14ac:dyDescent="0.25">
      <c r="A4" s="159">
        <v>2</v>
      </c>
      <c r="B4" s="132" t="s">
        <v>83</v>
      </c>
      <c r="C4" s="175">
        <v>2611923</v>
      </c>
      <c r="D4" s="8" t="s">
        <v>256</v>
      </c>
      <c r="E4" s="8"/>
      <c r="F4" s="123">
        <v>0.373</v>
      </c>
      <c r="G4" s="123">
        <f t="shared" ref="G4:G11" si="0">1.2*F4</f>
        <v>0.4476</v>
      </c>
      <c r="H4" s="9"/>
      <c r="I4" s="8">
        <v>10</v>
      </c>
      <c r="J4" s="123">
        <f t="shared" ref="J4:J11" si="1">I4*F4</f>
        <v>3.73</v>
      </c>
      <c r="K4" s="124">
        <f t="shared" ref="K4:K11" si="2">G4*I4</f>
        <v>4.476</v>
      </c>
    </row>
    <row r="5" spans="1:12" ht="45" x14ac:dyDescent="0.25">
      <c r="A5" s="160"/>
      <c r="B5" s="138" t="s">
        <v>83</v>
      </c>
      <c r="C5" s="177">
        <v>2576913</v>
      </c>
      <c r="D5" s="135" t="s">
        <v>260</v>
      </c>
      <c r="E5" s="32"/>
      <c r="F5" s="36">
        <v>19.66</v>
      </c>
      <c r="G5" s="36">
        <f>1.2*F5</f>
        <v>23.591999999999999</v>
      </c>
      <c r="H5" s="28"/>
      <c r="I5" s="32">
        <v>1</v>
      </c>
      <c r="J5" s="36">
        <f>I5*F5</f>
        <v>19.66</v>
      </c>
      <c r="K5" s="131">
        <f>G5*I5</f>
        <v>23.591999999999999</v>
      </c>
      <c r="L5" s="37"/>
    </row>
    <row r="6" spans="1:12" ht="15" customHeight="1" x14ac:dyDescent="0.25">
      <c r="A6" s="160"/>
      <c r="B6" s="136" t="s">
        <v>11</v>
      </c>
      <c r="C6" s="84">
        <v>2335763</v>
      </c>
      <c r="D6" s="32" t="s">
        <v>57</v>
      </c>
      <c r="E6" s="32"/>
      <c r="F6" s="36">
        <v>2.0299999999999998</v>
      </c>
      <c r="G6" s="36">
        <f t="shared" si="0"/>
        <v>2.4359999999999995</v>
      </c>
      <c r="H6" s="28"/>
      <c r="I6" s="32">
        <v>4</v>
      </c>
      <c r="J6" s="36">
        <f t="shared" si="1"/>
        <v>8.1199999999999992</v>
      </c>
      <c r="K6" s="131">
        <f t="shared" si="2"/>
        <v>9.743999999999998</v>
      </c>
      <c r="L6" s="37"/>
    </row>
    <row r="7" spans="1:12" ht="30" x14ac:dyDescent="0.25">
      <c r="A7" s="160"/>
      <c r="B7" s="137" t="s">
        <v>182</v>
      </c>
      <c r="C7" s="27">
        <v>1462838</v>
      </c>
      <c r="D7" s="32" t="s">
        <v>257</v>
      </c>
      <c r="E7" s="32"/>
      <c r="F7" s="36">
        <v>0.09</v>
      </c>
      <c r="G7" s="36">
        <f t="shared" si="0"/>
        <v>0.108</v>
      </c>
      <c r="H7" s="28"/>
      <c r="I7" s="32">
        <v>100</v>
      </c>
      <c r="J7" s="36">
        <f t="shared" si="1"/>
        <v>9</v>
      </c>
      <c r="K7" s="131">
        <f t="shared" si="2"/>
        <v>10.8</v>
      </c>
      <c r="L7" s="37"/>
    </row>
    <row r="8" spans="1:12" ht="45" x14ac:dyDescent="0.25">
      <c r="A8" s="160"/>
      <c r="B8" s="133" t="s">
        <v>24</v>
      </c>
      <c r="C8" s="84">
        <v>488203</v>
      </c>
      <c r="D8" s="32" t="s">
        <v>118</v>
      </c>
      <c r="E8" s="32"/>
      <c r="F8" s="36">
        <v>0.47199999999999998</v>
      </c>
      <c r="G8" s="36">
        <f t="shared" si="0"/>
        <v>0.5663999999999999</v>
      </c>
      <c r="H8" s="28"/>
      <c r="I8" s="32">
        <v>100</v>
      </c>
      <c r="J8" s="36">
        <f t="shared" si="1"/>
        <v>47.199999999999996</v>
      </c>
      <c r="K8" s="131">
        <f t="shared" si="2"/>
        <v>56.639999999999993</v>
      </c>
      <c r="L8" s="37"/>
    </row>
    <row r="9" spans="1:12" ht="45" x14ac:dyDescent="0.25">
      <c r="A9" s="160"/>
      <c r="B9" s="133" t="s">
        <v>24</v>
      </c>
      <c r="C9" s="84">
        <v>2452544</v>
      </c>
      <c r="D9" s="32" t="s">
        <v>258</v>
      </c>
      <c r="E9" s="32"/>
      <c r="F9" s="36">
        <v>0.214</v>
      </c>
      <c r="G9" s="36">
        <f t="shared" si="0"/>
        <v>0.25679999999999997</v>
      </c>
      <c r="H9" s="28"/>
      <c r="I9" s="32">
        <v>100</v>
      </c>
      <c r="J9" s="36">
        <f t="shared" si="1"/>
        <v>21.4</v>
      </c>
      <c r="K9" s="131">
        <f t="shared" si="2"/>
        <v>25.679999999999996</v>
      </c>
      <c r="L9" s="37"/>
    </row>
    <row r="10" spans="1:12" x14ac:dyDescent="0.25">
      <c r="A10" s="160"/>
      <c r="B10" s="134" t="s">
        <v>24</v>
      </c>
      <c r="C10" s="178">
        <v>2822512</v>
      </c>
      <c r="D10" s="128" t="s">
        <v>261</v>
      </c>
      <c r="E10" s="128"/>
      <c r="F10" s="129">
        <v>0.184</v>
      </c>
      <c r="G10" s="129">
        <f t="shared" si="0"/>
        <v>0.2208</v>
      </c>
      <c r="H10" s="14"/>
      <c r="I10" s="128">
        <v>5</v>
      </c>
      <c r="J10" s="129">
        <f t="shared" si="1"/>
        <v>0.91999999999999993</v>
      </c>
      <c r="K10" s="130">
        <f t="shared" si="2"/>
        <v>1.1040000000000001</v>
      </c>
      <c r="L10" s="37"/>
    </row>
    <row r="11" spans="1:12" ht="15.75" customHeight="1" thickBot="1" x14ac:dyDescent="0.3">
      <c r="A11" s="161"/>
      <c r="B11" s="173" t="s">
        <v>157</v>
      </c>
      <c r="C11" s="176">
        <v>2667832</v>
      </c>
      <c r="D11" s="174" t="s">
        <v>259</v>
      </c>
      <c r="E11" s="128"/>
      <c r="F11" s="129">
        <v>19.670000000000002</v>
      </c>
      <c r="G11" s="129">
        <f t="shared" si="0"/>
        <v>23.604000000000003</v>
      </c>
      <c r="H11" s="14"/>
      <c r="I11" s="128">
        <v>1</v>
      </c>
      <c r="J11" s="129">
        <f t="shared" si="1"/>
        <v>19.670000000000002</v>
      </c>
      <c r="K11" s="130">
        <f t="shared" si="2"/>
        <v>23.604000000000003</v>
      </c>
      <c r="L11" s="37"/>
    </row>
    <row r="12" spans="1:12" ht="60" x14ac:dyDescent="0.25">
      <c r="A12" s="183">
        <v>3</v>
      </c>
      <c r="B12" s="179" t="s">
        <v>24</v>
      </c>
      <c r="C12" s="175">
        <v>9972056</v>
      </c>
      <c r="D12" s="8" t="s">
        <v>273</v>
      </c>
      <c r="E12" s="8"/>
      <c r="F12" s="123">
        <v>9.09</v>
      </c>
      <c r="G12" s="123">
        <f t="shared" ref="G12:G13" si="3">1.2*F12</f>
        <v>10.907999999999999</v>
      </c>
      <c r="H12" s="9"/>
      <c r="I12" s="8">
        <v>1</v>
      </c>
      <c r="J12" s="123">
        <f t="shared" ref="J12:J13" si="4">I12*F12</f>
        <v>9.09</v>
      </c>
      <c r="K12" s="124">
        <f t="shared" ref="K12:K13" si="5">G12*I12</f>
        <v>10.907999999999999</v>
      </c>
      <c r="L12" t="s">
        <v>274</v>
      </c>
    </row>
    <row r="13" spans="1:12" ht="45" x14ac:dyDescent="0.25">
      <c r="A13" s="184"/>
      <c r="B13" s="133" t="s">
        <v>24</v>
      </c>
      <c r="C13" s="84">
        <v>2452544</v>
      </c>
      <c r="D13" s="32" t="s">
        <v>258</v>
      </c>
      <c r="E13" s="32"/>
      <c r="F13" s="36">
        <v>0.214</v>
      </c>
      <c r="G13" s="36">
        <f t="shared" si="3"/>
        <v>0.25679999999999997</v>
      </c>
      <c r="H13" s="28"/>
      <c r="I13" s="32">
        <v>100</v>
      </c>
      <c r="J13" s="36">
        <f t="shared" si="4"/>
        <v>21.4</v>
      </c>
      <c r="K13" s="131">
        <f t="shared" si="5"/>
        <v>25.679999999999996</v>
      </c>
    </row>
    <row r="14" spans="1:12" x14ac:dyDescent="0.25">
      <c r="A14" s="184"/>
      <c r="B14" s="180" t="s">
        <v>11</v>
      </c>
      <c r="C14" s="84"/>
      <c r="D14" s="32" t="s">
        <v>275</v>
      </c>
      <c r="E14" s="28"/>
      <c r="F14" s="36"/>
      <c r="G14" s="36">
        <f t="shared" ref="G14:G17" si="6">1.2*F14</f>
        <v>0</v>
      </c>
      <c r="H14" s="28"/>
      <c r="I14" s="32">
        <v>20</v>
      </c>
      <c r="J14" s="36">
        <f t="shared" ref="J14:J17" si="7">I14*F14</f>
        <v>0</v>
      </c>
      <c r="K14" s="131">
        <f t="shared" ref="K14:K17" si="8">G14*I14</f>
        <v>0</v>
      </c>
    </row>
    <row r="15" spans="1:12" x14ac:dyDescent="0.25">
      <c r="A15" s="184"/>
      <c r="B15" s="180" t="s">
        <v>15</v>
      </c>
      <c r="C15" s="84">
        <v>2424111</v>
      </c>
      <c r="D15" s="32" t="s">
        <v>53</v>
      </c>
      <c r="E15" s="28" t="s">
        <v>54</v>
      </c>
      <c r="F15" s="36">
        <v>7.2999999999999995E-2</v>
      </c>
      <c r="G15" s="36">
        <f t="shared" si="6"/>
        <v>8.7599999999999997E-2</v>
      </c>
      <c r="H15" s="28"/>
      <c r="I15" s="32">
        <v>100</v>
      </c>
      <c r="J15" s="36">
        <f t="shared" si="7"/>
        <v>7.3</v>
      </c>
      <c r="K15" s="131">
        <f t="shared" si="8"/>
        <v>8.76</v>
      </c>
    </row>
    <row r="16" spans="1:12" x14ac:dyDescent="0.25">
      <c r="A16" s="184"/>
      <c r="B16" s="133" t="s">
        <v>24</v>
      </c>
      <c r="C16" s="185">
        <v>1863412</v>
      </c>
      <c r="D16" s="28" t="s">
        <v>276</v>
      </c>
      <c r="E16" s="28"/>
      <c r="F16" s="36">
        <v>0.09</v>
      </c>
      <c r="G16" s="36">
        <f t="shared" si="6"/>
        <v>0.108</v>
      </c>
      <c r="H16" s="28"/>
      <c r="I16" s="32">
        <v>50</v>
      </c>
      <c r="J16" s="36">
        <f t="shared" si="7"/>
        <v>4.5</v>
      </c>
      <c r="K16" s="131">
        <f t="shared" si="8"/>
        <v>5.4</v>
      </c>
    </row>
    <row r="17" spans="1:11" ht="15.75" thickBot="1" x14ac:dyDescent="0.3">
      <c r="A17" s="184"/>
      <c r="B17" s="186" t="s">
        <v>24</v>
      </c>
      <c r="C17" s="187">
        <v>151038</v>
      </c>
      <c r="D17" s="19" t="s">
        <v>277</v>
      </c>
      <c r="E17" s="19"/>
      <c r="F17" s="125">
        <v>0.16</v>
      </c>
      <c r="G17" s="125">
        <f t="shared" si="6"/>
        <v>0.192</v>
      </c>
      <c r="H17" s="19"/>
      <c r="I17" s="73">
        <v>50</v>
      </c>
      <c r="J17" s="125">
        <f t="shared" si="7"/>
        <v>8</v>
      </c>
      <c r="K17" s="126">
        <f t="shared" si="8"/>
        <v>9.6</v>
      </c>
    </row>
    <row r="18" spans="1:11" ht="15.75" thickBot="1" x14ac:dyDescent="0.3">
      <c r="A18" s="182"/>
      <c r="B18" s="181"/>
      <c r="C18" s="162"/>
      <c r="I18" s="37"/>
      <c r="J18" s="44"/>
      <c r="K18" s="44"/>
    </row>
    <row r="19" spans="1:11" ht="27" customHeight="1" thickBot="1" x14ac:dyDescent="0.3">
      <c r="B19" s="43"/>
      <c r="F19" s="164" t="s">
        <v>18</v>
      </c>
      <c r="G19" s="164"/>
      <c r="H19" s="164"/>
      <c r="I19" s="164"/>
      <c r="J19" s="164"/>
      <c r="K19" s="44">
        <f>SUM(K12:K17)</f>
        <v>60.347999999999992</v>
      </c>
    </row>
    <row r="20" spans="1:11" ht="15.75" thickBot="1" x14ac:dyDescent="0.3">
      <c r="B20" s="43"/>
      <c r="I20" s="37"/>
      <c r="J20" s="44"/>
      <c r="K20" s="44"/>
    </row>
    <row r="21" spans="1:11" x14ac:dyDescent="0.25">
      <c r="B21" s="43"/>
    </row>
    <row r="22" spans="1:11" x14ac:dyDescent="0.25">
      <c r="B22" s="43"/>
    </row>
  </sheetData>
  <mergeCells count="4">
    <mergeCell ref="A2:A3"/>
    <mergeCell ref="A4:A11"/>
    <mergeCell ref="A12:A18"/>
    <mergeCell ref="F19:J19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B2:B3 B14:B15 B18:B22</xm:sqref>
        </x14:dataValidation>
        <x14:dataValidation type="list" allowBlank="1" showInputMessage="1" showErrorMessage="1" xr:uid="{B907E55F-DD64-43DB-AF65-00BB92578686}">
          <x14:formula1>
            <xm:f>Données!$A$1:$A$6</xm:f>
          </x14:formula1>
          <x14:formula2>
            <xm:f>0</xm:f>
          </x14:formula2>
          <xm:sqref>B4:B13 B16:B17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8BBE-05E5-4589-8552-F2AB50D90F2A}">
  <dimension ref="A1:L8"/>
  <sheetViews>
    <sheetView workbookViewId="0">
      <selection activeCell="D6" sqref="D6:E7"/>
    </sheetView>
  </sheetViews>
  <sheetFormatPr baseColWidth="10" defaultRowHeight="15" x14ac:dyDescent="0.25"/>
  <cols>
    <col min="2" max="2" width="16.42578125" customWidth="1"/>
    <col min="3" max="3" width="14.42578125" customWidth="1"/>
    <col min="4" max="4" width="27.140625" customWidth="1"/>
    <col min="5" max="5" width="21.5703125" customWidth="1"/>
    <col min="7" max="7" width="14.42578125" customWidth="1"/>
    <col min="8" max="8" width="12.28515625" customWidth="1"/>
    <col min="12" max="12" width="33.28515625" customWidth="1"/>
  </cols>
  <sheetData>
    <row r="1" spans="1:12" ht="27" thickBot="1" x14ac:dyDescent="0.3">
      <c r="A1" s="121" t="s">
        <v>255</v>
      </c>
      <c r="B1" s="38" t="s">
        <v>0</v>
      </c>
      <c r="C1" s="39" t="s">
        <v>1</v>
      </c>
      <c r="D1" s="40" t="s">
        <v>2</v>
      </c>
      <c r="E1" s="39" t="s">
        <v>3</v>
      </c>
      <c r="F1" s="39" t="s">
        <v>4</v>
      </c>
      <c r="G1" s="39" t="s">
        <v>5</v>
      </c>
      <c r="H1" s="41" t="s">
        <v>6</v>
      </c>
      <c r="I1" s="39" t="s">
        <v>7</v>
      </c>
      <c r="J1" s="39" t="s">
        <v>8</v>
      </c>
      <c r="K1" s="42" t="s">
        <v>9</v>
      </c>
    </row>
    <row r="2" spans="1:12" ht="45" x14ac:dyDescent="0.25">
      <c r="A2" s="166">
        <v>1</v>
      </c>
      <c r="B2" s="171" t="s">
        <v>24</v>
      </c>
      <c r="C2" s="167">
        <v>9972056</v>
      </c>
      <c r="D2" s="167" t="s">
        <v>273</v>
      </c>
      <c r="E2" s="167"/>
      <c r="F2" s="168">
        <v>9.09</v>
      </c>
      <c r="G2" s="168">
        <f t="shared" ref="G2:G7" si="0">1.2*F2</f>
        <v>10.907999999999999</v>
      </c>
      <c r="H2" s="169">
        <v>0.1</v>
      </c>
      <c r="I2" s="167">
        <v>1</v>
      </c>
      <c r="J2" s="168">
        <f t="shared" ref="J2:J7" si="1">I2*F2</f>
        <v>9.09</v>
      </c>
      <c r="K2" s="168">
        <f t="shared" ref="K2:K7" si="2">G2*I2</f>
        <v>10.907999999999999</v>
      </c>
      <c r="L2" t="s">
        <v>274</v>
      </c>
    </row>
    <row r="3" spans="1:12" ht="45" x14ac:dyDescent="0.25">
      <c r="A3" s="165"/>
      <c r="B3" s="172" t="s">
        <v>24</v>
      </c>
      <c r="C3" s="32">
        <v>2452544</v>
      </c>
      <c r="D3" s="32" t="s">
        <v>258</v>
      </c>
      <c r="E3" s="32"/>
      <c r="F3" s="36">
        <v>0.214</v>
      </c>
      <c r="G3" s="36">
        <f t="shared" si="0"/>
        <v>0.25679999999999997</v>
      </c>
      <c r="H3" s="163">
        <v>0.1</v>
      </c>
      <c r="I3" s="32">
        <v>100</v>
      </c>
      <c r="J3" s="36">
        <f t="shared" si="1"/>
        <v>21.4</v>
      </c>
      <c r="K3" s="36">
        <f t="shared" si="2"/>
        <v>25.679999999999996</v>
      </c>
    </row>
    <row r="4" spans="1:12" ht="30.75" customHeight="1" x14ac:dyDescent="0.25">
      <c r="A4" s="165"/>
      <c r="B4" s="172" t="s">
        <v>11</v>
      </c>
      <c r="C4" s="32"/>
      <c r="D4" s="32" t="s">
        <v>275</v>
      </c>
      <c r="E4" s="28"/>
      <c r="F4" s="36"/>
      <c r="G4" s="36">
        <f t="shared" si="0"/>
        <v>0</v>
      </c>
      <c r="H4" s="163">
        <v>0.1</v>
      </c>
      <c r="I4" s="32">
        <v>101</v>
      </c>
      <c r="J4" s="36">
        <f t="shared" si="1"/>
        <v>0</v>
      </c>
      <c r="K4" s="36">
        <f t="shared" si="2"/>
        <v>0</v>
      </c>
    </row>
    <row r="5" spans="1:12" ht="45" customHeight="1" x14ac:dyDescent="0.25">
      <c r="A5" s="165"/>
      <c r="B5" s="172" t="s">
        <v>15</v>
      </c>
      <c r="C5" s="32">
        <v>2424111</v>
      </c>
      <c r="D5" s="32" t="s">
        <v>53</v>
      </c>
      <c r="E5" s="28" t="s">
        <v>54</v>
      </c>
      <c r="F5" s="36">
        <v>7.2999999999999995E-2</v>
      </c>
      <c r="G5" s="36">
        <f t="shared" si="0"/>
        <v>8.7599999999999997E-2</v>
      </c>
      <c r="H5" s="163">
        <v>0.1</v>
      </c>
      <c r="I5" s="32">
        <v>102</v>
      </c>
      <c r="J5" s="36">
        <f t="shared" si="1"/>
        <v>7.4459999999999997</v>
      </c>
      <c r="K5" s="36">
        <f t="shared" si="2"/>
        <v>8.9352</v>
      </c>
      <c r="L5" t="s">
        <v>274</v>
      </c>
    </row>
    <row r="6" spans="1:12" x14ac:dyDescent="0.25">
      <c r="A6" s="165"/>
      <c r="B6" s="13" t="s">
        <v>24</v>
      </c>
      <c r="C6" s="28">
        <v>749730</v>
      </c>
      <c r="D6" s="28" t="s">
        <v>276</v>
      </c>
      <c r="E6" s="28"/>
      <c r="F6" s="28">
        <v>0.2</v>
      </c>
      <c r="G6" s="28">
        <f t="shared" si="0"/>
        <v>0.24</v>
      </c>
      <c r="H6" s="163">
        <v>0.1</v>
      </c>
      <c r="I6" s="28">
        <v>50</v>
      </c>
      <c r="J6" s="28">
        <f t="shared" si="1"/>
        <v>10</v>
      </c>
      <c r="K6" s="28">
        <f t="shared" si="2"/>
        <v>12</v>
      </c>
    </row>
    <row r="7" spans="1:12" x14ac:dyDescent="0.25">
      <c r="A7" s="165"/>
      <c r="B7" s="13" t="s">
        <v>24</v>
      </c>
      <c r="C7" s="170">
        <v>749706</v>
      </c>
      <c r="D7" s="28" t="s">
        <v>277</v>
      </c>
      <c r="E7" s="28"/>
      <c r="F7" s="28">
        <v>0.18</v>
      </c>
      <c r="G7" s="28">
        <f t="shared" si="0"/>
        <v>0.216</v>
      </c>
      <c r="H7" s="163">
        <v>0.1</v>
      </c>
      <c r="I7" s="28">
        <v>50</v>
      </c>
      <c r="J7" s="28">
        <f t="shared" si="1"/>
        <v>9</v>
      </c>
      <c r="K7" s="28">
        <f t="shared" si="2"/>
        <v>10.8</v>
      </c>
    </row>
    <row r="8" spans="1:12" x14ac:dyDescent="0.25">
      <c r="A8" s="165"/>
      <c r="B8" s="13" t="s">
        <v>15</v>
      </c>
      <c r="C8" s="28"/>
      <c r="D8" s="28"/>
      <c r="E8" s="28"/>
      <c r="F8" s="28"/>
      <c r="G8" s="28"/>
      <c r="H8" s="28"/>
      <c r="I8" s="28"/>
      <c r="J8" s="28"/>
      <c r="K8" s="28"/>
    </row>
  </sheetData>
  <mergeCells count="1">
    <mergeCell ref="A2:A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DC7918-19FD-4A20-B78F-E944E8B4F1E0}">
          <x14:formula1>
            <xm:f>Données!$A$1:$A$6</xm:f>
          </x14:formula1>
          <x14:formula2>
            <xm:f>0</xm:f>
          </x14:formula2>
          <xm:sqref>B2:B3</xm:sqref>
        </x14:dataValidation>
        <x14:dataValidation type="list" allowBlank="1" showInputMessage="1" showErrorMessage="1" xr:uid="{8CB4E303-0A3A-4CC9-BAF7-E52A02AA8F1D}">
          <x14:formula1>
            <xm:f>Données!$A$1:$A$5</xm:f>
          </x14:formula1>
          <x14:formula2>
            <xm:f>0</xm:f>
          </x14:formula2>
          <xm:sqref>B4:B8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opLeftCell="B8" zoomScaleNormal="100" workbookViewId="0">
      <selection activeCell="L15" sqref="L15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2" ht="27" thickBot="1" x14ac:dyDescent="0.3">
      <c r="A1" s="65" t="s">
        <v>0</v>
      </c>
      <c r="B1" s="66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  <c r="L1" s="118" t="s">
        <v>251</v>
      </c>
    </row>
    <row r="2" spans="1:12" x14ac:dyDescent="0.25">
      <c r="A2" s="64" t="s">
        <v>24</v>
      </c>
      <c r="B2" s="32" t="s">
        <v>122</v>
      </c>
      <c r="C2" s="28"/>
      <c r="D2" s="32" t="s">
        <v>123</v>
      </c>
      <c r="E2" s="36">
        <v>21.23</v>
      </c>
      <c r="F2" s="36">
        <v>25.48</v>
      </c>
      <c r="G2" s="28"/>
      <c r="H2" s="32">
        <v>1</v>
      </c>
      <c r="I2" s="36">
        <v>21.23</v>
      </c>
      <c r="J2" s="36">
        <v>25.48</v>
      </c>
      <c r="L2">
        <v>1</v>
      </c>
    </row>
    <row r="3" spans="1:12" x14ac:dyDescent="0.25">
      <c r="A3" s="64" t="s">
        <v>24</v>
      </c>
      <c r="B3" s="32" t="s">
        <v>124</v>
      </c>
      <c r="C3" s="28"/>
      <c r="D3" s="32" t="s">
        <v>125</v>
      </c>
      <c r="E3" s="36">
        <v>0.19</v>
      </c>
      <c r="F3" s="36">
        <v>0.23</v>
      </c>
      <c r="G3" s="28"/>
      <c r="H3" s="32">
        <v>30</v>
      </c>
      <c r="I3" s="36">
        <v>5.73</v>
      </c>
      <c r="J3" s="36">
        <v>6.88</v>
      </c>
      <c r="L3">
        <v>30</v>
      </c>
    </row>
    <row r="4" spans="1:12" ht="30" x14ac:dyDescent="0.25">
      <c r="A4" s="64" t="s">
        <v>24</v>
      </c>
      <c r="B4" s="32" t="s">
        <v>126</v>
      </c>
      <c r="C4" s="28"/>
      <c r="D4" s="32" t="s">
        <v>127</v>
      </c>
      <c r="E4" s="36">
        <v>0.22</v>
      </c>
      <c r="F4" s="36">
        <v>0.26</v>
      </c>
      <c r="G4" s="28"/>
      <c r="H4" s="32">
        <v>25</v>
      </c>
      <c r="I4" s="36">
        <v>5.45</v>
      </c>
      <c r="J4" s="36">
        <v>6.54</v>
      </c>
      <c r="K4" s="37" t="s">
        <v>128</v>
      </c>
      <c r="L4">
        <v>25</v>
      </c>
    </row>
    <row r="5" spans="1:12" ht="30" x14ac:dyDescent="0.25">
      <c r="A5" s="64" t="s">
        <v>24</v>
      </c>
      <c r="B5" s="32" t="s">
        <v>129</v>
      </c>
      <c r="C5" s="28"/>
      <c r="D5" s="32" t="s">
        <v>130</v>
      </c>
      <c r="E5" s="36">
        <v>0.39</v>
      </c>
      <c r="F5" s="36">
        <v>0.47</v>
      </c>
      <c r="G5" s="28"/>
      <c r="H5" s="32">
        <v>25</v>
      </c>
      <c r="I5" s="36">
        <v>9.73</v>
      </c>
      <c r="J5" s="36">
        <v>11.67</v>
      </c>
      <c r="K5" s="37" t="s">
        <v>131</v>
      </c>
      <c r="L5">
        <v>25</v>
      </c>
    </row>
    <row r="6" spans="1:12" ht="30" x14ac:dyDescent="0.25">
      <c r="A6" s="64" t="s">
        <v>24</v>
      </c>
      <c r="B6" s="32" t="s">
        <v>132</v>
      </c>
      <c r="C6" s="28"/>
      <c r="D6" s="32" t="s">
        <v>133</v>
      </c>
      <c r="E6" s="36">
        <v>0.22</v>
      </c>
      <c r="F6" s="36">
        <v>0.26</v>
      </c>
      <c r="G6" s="28"/>
      <c r="H6" s="32">
        <v>25</v>
      </c>
      <c r="I6" s="36">
        <v>5.48</v>
      </c>
      <c r="J6" s="36">
        <v>6.57</v>
      </c>
      <c r="K6" s="37" t="s">
        <v>134</v>
      </c>
      <c r="L6">
        <v>25</v>
      </c>
    </row>
    <row r="7" spans="1:12" ht="30" x14ac:dyDescent="0.25">
      <c r="A7" s="64" t="s">
        <v>24</v>
      </c>
      <c r="B7" s="32" t="s">
        <v>135</v>
      </c>
      <c r="C7" s="28"/>
      <c r="D7" s="32" t="s">
        <v>136</v>
      </c>
      <c r="E7" s="36">
        <v>0.24</v>
      </c>
      <c r="F7" s="36">
        <v>0.28999999999999998</v>
      </c>
      <c r="G7" s="28"/>
      <c r="H7" s="32">
        <v>25</v>
      </c>
      <c r="I7" s="36">
        <v>6.03</v>
      </c>
      <c r="J7" s="36">
        <v>7.23</v>
      </c>
      <c r="K7" s="37" t="s">
        <v>137</v>
      </c>
      <c r="L7">
        <v>25</v>
      </c>
    </row>
    <row r="8" spans="1:12" x14ac:dyDescent="0.25">
      <c r="A8" s="64" t="s">
        <v>24</v>
      </c>
      <c r="B8" s="32" t="s">
        <v>138</v>
      </c>
      <c r="C8" s="28"/>
      <c r="D8" s="32" t="s">
        <v>139</v>
      </c>
      <c r="E8" s="36">
        <v>0.23</v>
      </c>
      <c r="F8" s="36">
        <v>0.27</v>
      </c>
      <c r="G8" s="28"/>
      <c r="H8" s="32">
        <v>25</v>
      </c>
      <c r="I8" s="36">
        <v>5.73</v>
      </c>
      <c r="J8" s="36">
        <v>6.87</v>
      </c>
      <c r="K8" s="37" t="s">
        <v>140</v>
      </c>
      <c r="L8">
        <v>25</v>
      </c>
    </row>
    <row r="9" spans="1:12" x14ac:dyDescent="0.25">
      <c r="A9" s="64" t="s">
        <v>24</v>
      </c>
      <c r="B9" s="32" t="s">
        <v>141</v>
      </c>
      <c r="C9" s="32" t="s">
        <v>142</v>
      </c>
      <c r="D9" s="28"/>
      <c r="E9" s="36">
        <v>0.13</v>
      </c>
      <c r="F9" s="36">
        <v>0.15</v>
      </c>
      <c r="G9" s="28"/>
      <c r="H9" s="32">
        <v>25</v>
      </c>
      <c r="I9" s="36">
        <v>3.13</v>
      </c>
      <c r="J9" s="36">
        <v>3.75</v>
      </c>
      <c r="L9">
        <v>25</v>
      </c>
    </row>
    <row r="10" spans="1:12" x14ac:dyDescent="0.25">
      <c r="A10" s="64" t="s">
        <v>24</v>
      </c>
      <c r="B10" s="32" t="s">
        <v>143</v>
      </c>
      <c r="C10" s="32" t="s">
        <v>144</v>
      </c>
      <c r="D10" s="28"/>
      <c r="E10" s="36">
        <v>0.08</v>
      </c>
      <c r="F10" s="36">
        <v>0.09</v>
      </c>
      <c r="G10" s="28"/>
      <c r="H10" s="32">
        <v>25</v>
      </c>
      <c r="I10" s="36">
        <v>1.98</v>
      </c>
      <c r="J10" s="36">
        <v>2.37</v>
      </c>
      <c r="L10">
        <v>25</v>
      </c>
    </row>
    <row r="11" spans="1:12" x14ac:dyDescent="0.25">
      <c r="A11" s="64" t="s">
        <v>24</v>
      </c>
      <c r="B11" s="32" t="s">
        <v>145</v>
      </c>
      <c r="C11" s="32" t="s">
        <v>146</v>
      </c>
      <c r="D11" s="28"/>
      <c r="E11" s="36">
        <v>0.1</v>
      </c>
      <c r="F11" s="36">
        <v>0.12</v>
      </c>
      <c r="G11" s="28"/>
      <c r="H11" s="32">
        <v>25</v>
      </c>
      <c r="I11" s="36">
        <v>2.4500000000000002</v>
      </c>
      <c r="J11" s="36">
        <v>2.94</v>
      </c>
      <c r="L11">
        <v>25</v>
      </c>
    </row>
    <row r="12" spans="1:12" x14ac:dyDescent="0.25">
      <c r="A12" s="64" t="s">
        <v>24</v>
      </c>
      <c r="B12" s="32" t="s">
        <v>147</v>
      </c>
      <c r="C12" s="32" t="s">
        <v>148</v>
      </c>
      <c r="D12" s="28"/>
      <c r="E12" s="36">
        <v>0.1</v>
      </c>
      <c r="F12" s="36">
        <v>0.12</v>
      </c>
      <c r="G12" s="28"/>
      <c r="H12" s="32">
        <v>25</v>
      </c>
      <c r="I12" s="36">
        <v>2.4500000000000002</v>
      </c>
      <c r="J12" s="36">
        <v>2.94</v>
      </c>
      <c r="L12">
        <v>25</v>
      </c>
    </row>
    <row r="13" spans="1:12" x14ac:dyDescent="0.25">
      <c r="A13" s="64" t="s">
        <v>24</v>
      </c>
      <c r="B13" s="32" t="s">
        <v>149</v>
      </c>
      <c r="C13" s="32" t="s">
        <v>150</v>
      </c>
      <c r="D13" s="28"/>
      <c r="E13" s="36">
        <v>0.1</v>
      </c>
      <c r="F13" s="36">
        <v>0.12</v>
      </c>
      <c r="G13" s="28"/>
      <c r="H13" s="32">
        <v>25</v>
      </c>
      <c r="I13" s="36">
        <v>2.48</v>
      </c>
      <c r="J13" s="36">
        <v>2.97</v>
      </c>
      <c r="L13">
        <v>25</v>
      </c>
    </row>
    <row r="14" spans="1:12" x14ac:dyDescent="0.25">
      <c r="A14" s="64" t="s">
        <v>24</v>
      </c>
      <c r="B14" s="32" t="s">
        <v>151</v>
      </c>
      <c r="C14" s="28"/>
      <c r="D14" s="32" t="s">
        <v>152</v>
      </c>
      <c r="E14" s="36">
        <v>3.19</v>
      </c>
      <c r="F14" s="36">
        <v>3.83</v>
      </c>
      <c r="G14" s="28"/>
      <c r="H14" s="32">
        <v>4</v>
      </c>
      <c r="I14" s="36">
        <v>12.76</v>
      </c>
      <c r="J14" s="36">
        <v>15.31</v>
      </c>
      <c r="L14">
        <v>4</v>
      </c>
    </row>
    <row r="15" spans="1:12" ht="15.75" thickBot="1" x14ac:dyDescent="0.3">
      <c r="A15" s="63"/>
      <c r="H15" s="37"/>
      <c r="I15" s="44"/>
      <c r="J15" s="44"/>
    </row>
    <row r="16" spans="1:12" ht="15.75" thickBot="1" x14ac:dyDescent="0.3">
      <c r="A16" s="43"/>
      <c r="E16" s="155" t="s">
        <v>205</v>
      </c>
      <c r="F16" s="155"/>
      <c r="G16" s="155"/>
      <c r="H16" s="155"/>
      <c r="I16" s="155"/>
      <c r="J16" s="156">
        <f>SUM(J2:J14)</f>
        <v>101.52000000000001</v>
      </c>
    </row>
    <row r="17" spans="1:10" x14ac:dyDescent="0.25">
      <c r="A17" s="43"/>
      <c r="E17" s="155"/>
      <c r="F17" s="155"/>
      <c r="G17" s="155"/>
      <c r="H17" s="155"/>
      <c r="I17" s="155"/>
      <c r="J17" s="156"/>
    </row>
    <row r="18" spans="1:10" x14ac:dyDescent="0.25">
      <c r="A18" s="43"/>
    </row>
    <row r="19" spans="1:10" x14ac:dyDescent="0.25">
      <c r="A19" s="43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1" ht="15.75" x14ac:dyDescent="0.25">
      <c r="A2" s="43" t="s">
        <v>15</v>
      </c>
      <c r="B2" s="46" t="s">
        <v>119</v>
      </c>
      <c r="D2" t="s">
        <v>120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47">
        <v>35.22</v>
      </c>
      <c r="K3" s="37" t="s">
        <v>121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48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49" t="s">
        <v>153</v>
      </c>
      <c r="C2" s="28" t="s">
        <v>154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0"/>
      <c r="E3" s="157" t="s">
        <v>18</v>
      </c>
      <c r="F3" s="157"/>
      <c r="G3" s="157"/>
      <c r="H3" s="157"/>
      <c r="I3" s="157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58" t="s">
        <v>155</v>
      </c>
      <c r="B1" s="158"/>
      <c r="C1" s="158"/>
      <c r="D1" s="139" t="s">
        <v>156</v>
      </c>
    </row>
    <row r="2" spans="1:10" x14ac:dyDescent="0.25">
      <c r="A2" s="38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41" t="s">
        <v>6</v>
      </c>
      <c r="H2" s="39" t="s">
        <v>7</v>
      </c>
      <c r="I2" s="39" t="s">
        <v>8</v>
      </c>
      <c r="J2" s="42" t="s">
        <v>9</v>
      </c>
    </row>
    <row r="3" spans="1:10" x14ac:dyDescent="0.25">
      <c r="A3" t="s">
        <v>157</v>
      </c>
      <c r="B3" t="s">
        <v>158</v>
      </c>
      <c r="C3" t="s">
        <v>159</v>
      </c>
      <c r="D3" t="s">
        <v>160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t="s">
        <v>24</v>
      </c>
      <c r="B4" t="s">
        <v>161</v>
      </c>
      <c r="C4" t="s">
        <v>162</v>
      </c>
      <c r="D4" t="s">
        <v>163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8" t="s">
        <v>0</v>
      </c>
      <c r="B1" s="39" t="s">
        <v>1</v>
      </c>
      <c r="C1" s="40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157</v>
      </c>
      <c r="B2" s="51" t="s">
        <v>164</v>
      </c>
      <c r="C2" s="52" t="s">
        <v>165</v>
      </c>
      <c r="D2" s="37" t="s">
        <v>166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8" t="s">
        <v>0</v>
      </c>
      <c r="B1" s="39" t="s">
        <v>1</v>
      </c>
      <c r="C1" s="45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39" t="s">
        <v>7</v>
      </c>
      <c r="I1" s="39" t="s">
        <v>8</v>
      </c>
      <c r="J1" s="42" t="s">
        <v>9</v>
      </c>
    </row>
    <row r="2" spans="1:10" ht="30" x14ac:dyDescent="0.25">
      <c r="A2" t="s">
        <v>24</v>
      </c>
      <c r="B2" s="37" t="s">
        <v>167</v>
      </c>
      <c r="C2" s="37" t="s">
        <v>168</v>
      </c>
      <c r="F2" s="53" t="s">
        <v>169</v>
      </c>
      <c r="G2" s="37"/>
      <c r="H2">
        <v>1</v>
      </c>
      <c r="J2" t="e">
        <f>H2*F2</f>
        <v>#VALUE!</v>
      </c>
    </row>
    <row r="3" spans="1:10" x14ac:dyDescent="0.25">
      <c r="A3" t="s">
        <v>24</v>
      </c>
      <c r="B3" s="37">
        <v>6329</v>
      </c>
      <c r="C3" s="37" t="s">
        <v>170</v>
      </c>
      <c r="F3" s="53" t="s">
        <v>171</v>
      </c>
      <c r="G3" s="37"/>
      <c r="H3">
        <v>1</v>
      </c>
      <c r="J3" t="e">
        <f>H3*F3</f>
        <v>#VALUE!</v>
      </c>
    </row>
    <row r="4" spans="1:10" x14ac:dyDescent="0.25">
      <c r="A4" t="s">
        <v>24</v>
      </c>
      <c r="B4" s="37" t="s">
        <v>172</v>
      </c>
      <c r="C4" s="37" t="s">
        <v>173</v>
      </c>
      <c r="F4" s="53" t="s">
        <v>174</v>
      </c>
      <c r="G4" s="37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RS components</vt:lpstr>
      <vt:lpstr>Farnell</vt:lpstr>
      <vt:lpstr>Conrad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2019-05-05T11:41:53Z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