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8_{8E72B5D8-974B-4D20-8E3C-E9F46C5DCE67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S components" sheetId="1" r:id="rId1"/>
    <sheet name="Farnell" sheetId="2" r:id="rId2"/>
    <sheet name="Watterott" sheetId="3" r:id="rId3"/>
    <sheet name="Mouser" sheetId="4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 iterateDelta="1E-4"/>
  <fileRecoveryPr repairLoad="1"/>
</workbook>
</file>

<file path=xl/calcChain.xml><?xml version="1.0" encoding="utf-8"?>
<calcChain xmlns="http://schemas.openxmlformats.org/spreadsheetml/2006/main">
  <c r="G38" i="1" l="1"/>
  <c r="J38" i="1"/>
  <c r="K38" i="1" s="1"/>
  <c r="G39" i="1"/>
  <c r="J39" i="1"/>
  <c r="K39" i="1" s="1"/>
  <c r="G40" i="1"/>
  <c r="J40" i="1"/>
  <c r="K40" i="1" s="1"/>
  <c r="G41" i="1"/>
  <c r="J41" i="1"/>
  <c r="K41" i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5" i="6"/>
  <c r="J25" i="6" s="1"/>
  <c r="F25" i="6"/>
  <c r="I24" i="6"/>
  <c r="J24" i="6" s="1"/>
  <c r="F24" i="6"/>
  <c r="J23" i="6"/>
  <c r="I23" i="6"/>
  <c r="F23" i="6"/>
  <c r="I22" i="6"/>
  <c r="J22" i="6" s="1"/>
  <c r="F22" i="6"/>
  <c r="I21" i="6"/>
  <c r="J21" i="6" s="1"/>
  <c r="F21" i="6"/>
  <c r="I20" i="6"/>
  <c r="J20" i="6" s="1"/>
  <c r="F20" i="6"/>
  <c r="J19" i="6"/>
  <c r="I19" i="6"/>
  <c r="F19" i="6"/>
  <c r="I18" i="6"/>
  <c r="J18" i="6" s="1"/>
  <c r="F18" i="6"/>
  <c r="I17" i="6"/>
  <c r="J17" i="6" s="1"/>
  <c r="F17" i="6"/>
  <c r="I16" i="6"/>
  <c r="J16" i="6" s="1"/>
  <c r="F16" i="6"/>
  <c r="J15" i="6"/>
  <c r="I15" i="6"/>
  <c r="F15" i="6"/>
  <c r="I14" i="6"/>
  <c r="J14" i="6" s="1"/>
  <c r="F14" i="6"/>
  <c r="I13" i="6"/>
  <c r="J13" i="6" s="1"/>
  <c r="F13" i="6"/>
  <c r="I12" i="6"/>
  <c r="J12" i="6" s="1"/>
  <c r="F12" i="6"/>
  <c r="J11" i="6"/>
  <c r="I11" i="6"/>
  <c r="F11" i="6"/>
  <c r="I10" i="6"/>
  <c r="J10" i="6" s="1"/>
  <c r="F10" i="6"/>
  <c r="I9" i="6"/>
  <c r="J9" i="6" s="1"/>
  <c r="F9" i="6"/>
  <c r="I8" i="6"/>
  <c r="J8" i="6" s="1"/>
  <c r="F8" i="6"/>
  <c r="J7" i="6"/>
  <c r="I7" i="6"/>
  <c r="F7" i="6"/>
  <c r="I6" i="6"/>
  <c r="J6" i="6" s="1"/>
  <c r="F6" i="6"/>
  <c r="I5" i="6"/>
  <c r="J5" i="6" s="1"/>
  <c r="F5" i="6"/>
  <c r="I4" i="6"/>
  <c r="J4" i="6" s="1"/>
  <c r="F4" i="6"/>
  <c r="J3" i="6"/>
  <c r="I3" i="6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49" i="1"/>
  <c r="K49" i="1" s="1"/>
  <c r="G49" i="1"/>
  <c r="J48" i="1"/>
  <c r="K48" i="1" s="1"/>
  <c r="G48" i="1"/>
  <c r="J47" i="1"/>
  <c r="K47" i="1" s="1"/>
  <c r="G47" i="1"/>
  <c r="J46" i="1"/>
  <c r="K46" i="1" s="1"/>
  <c r="G46" i="1"/>
  <c r="J45" i="1"/>
  <c r="K45" i="1" s="1"/>
  <c r="G45" i="1"/>
  <c r="J44" i="1"/>
  <c r="K44" i="1" s="1"/>
  <c r="G44" i="1"/>
  <c r="J43" i="1"/>
  <c r="K43" i="1" s="1"/>
  <c r="G43" i="1"/>
  <c r="J42" i="1"/>
  <c r="K42" i="1" s="1"/>
  <c r="G42" i="1"/>
  <c r="J37" i="1"/>
  <c r="K37" i="1" s="1"/>
  <c r="G37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3" i="1"/>
  <c r="K23" i="1" s="1"/>
  <c r="G23" i="1"/>
  <c r="J22" i="1"/>
  <c r="K22" i="1" s="1"/>
  <c r="G22" i="1"/>
  <c r="J21" i="1"/>
  <c r="K21" i="1" s="1"/>
  <c r="G21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16" i="1"/>
  <c r="K16" i="1" s="1"/>
  <c r="G16" i="1"/>
  <c r="J15" i="1"/>
  <c r="K15" i="1" s="1"/>
  <c r="G15" i="1"/>
  <c r="J14" i="1"/>
  <c r="K14" i="1" s="1"/>
  <c r="G14" i="1"/>
  <c r="J13" i="1"/>
  <c r="K13" i="1" s="1"/>
  <c r="G13" i="1"/>
  <c r="J12" i="1"/>
  <c r="K12" i="1" s="1"/>
  <c r="G12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5" i="1"/>
  <c r="K5" i="1" s="1"/>
  <c r="G5" i="1"/>
  <c r="I4" i="1"/>
  <c r="H4" i="1"/>
  <c r="F4" i="1"/>
  <c r="J3" i="1"/>
  <c r="K3" i="1" s="1"/>
  <c r="G3" i="1"/>
  <c r="J2" i="1"/>
  <c r="G2" i="1"/>
  <c r="G4" i="1" l="1"/>
  <c r="K50" i="1"/>
  <c r="J4" i="1"/>
  <c r="I5" i="9"/>
  <c r="F2" i="5"/>
  <c r="K2" i="1"/>
  <c r="K4" i="1" s="1"/>
</calcChain>
</file>

<file path=xl/sharedStrings.xml><?xml version="1.0" encoding="utf-8"?>
<sst xmlns="http://schemas.openxmlformats.org/spreadsheetml/2006/main" count="423" uniqueCount="221">
  <si>
    <t>numéro de la commande</t>
  </si>
  <si>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</si>
  <si>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</si>
  <si>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</si>
  <si>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</si>
  <si>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</si>
  <si>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</si>
  <si>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</si>
  <si>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</si>
  <si>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</si>
  <si>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</si>
  <si>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</si>
  <si>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</si>
  <si>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</si>
  <si>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</si>
  <si>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</si>
  <si>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</si>
  <si>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</si>
  <si>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</si>
  <si>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</si>
  <si>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</si>
  <si>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</si>
  <si>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</si>
  <si>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</si>
  <si>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</si>
  <si>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</si>
  <si>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</si>
  <si>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</si>
  <si>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</si>
  <si>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</si>
  <si>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</si>
  <si>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</si>
  <si>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</si>
  <si>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</si>
  <si>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</si>
  <si>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</si>
  <si>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</si>
  <si>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</si>
  <si>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</si>
  <si>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</si>
  <si>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</si>
  <si>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</si>
  <si>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</si>
  <si>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</si>
  <si>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</si>
  <si>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</si>
  <si>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</si>
  <si>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</si>
  <si>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</si>
  <si>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</si>
  <si>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</si>
  <si>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</si>
  <si>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</si>
  <si>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</si>
  <si>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</si>
  <si>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</si>
  <si>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</si>
  <si>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</si>
  <si>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</si>
  <si>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</si>
  <si>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</si>
  <si>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</si>
  <si>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</si>
  <si>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</si>
  <si>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</si>
  <si>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</si>
  <si>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</si>
  <si>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</si>
  <si>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</si>
  <si>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Connecteur 3 voie</t>
  </si>
  <si>
    <t>173-2972</t>
  </si>
  <si>
    <t>Connecteur 7 voie</t>
  </si>
  <si>
    <t>femelle KK254</t>
  </si>
  <si>
    <t>296-4940</t>
  </si>
  <si>
    <t>679-5404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</si>
  <si>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</si>
  <si>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</si>
  <si>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</si>
  <si>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</si>
  <si>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</si>
  <si>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</si>
  <si>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</si>
  <si>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</si>
  <si>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</si>
  <si>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</si>
  <si>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</si>
  <si>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</si>
  <si>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</si>
  <si>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</si>
  <si>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</si>
  <si>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</si>
  <si>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</si>
  <si>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</si>
  <si>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</si>
  <si>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</si>
  <si>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</si>
  <si>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</si>
  <si>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</si>
  <si>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</si>
  <si>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</si>
  <si>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</si>
  <si>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</si>
  <si>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</si>
  <si>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</si>
  <si>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</si>
  <si>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</si>
  <si>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</si>
  <si>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</si>
  <si>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</si>
  <si>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</si>
  <si>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</si>
  <si>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</si>
  <si>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</si>
  <si>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</si>
  <si>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</si>
  <si>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</si>
  <si>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</si>
  <si>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</si>
  <si>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 xml:space="preserve">771-8398 </t>
  </si>
  <si>
    <t>Bouchon antipoussière DB-9</t>
  </si>
  <si>
    <t xml:space="preserve">909-7687 </t>
  </si>
  <si>
    <t xml:space="preserve">Cosse à sertir FASTON .250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</si>
  <si>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</si>
  <si>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</si>
  <si>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</si>
  <si>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</si>
  <si>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</si>
  <si>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</si>
  <si>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</si>
  <si>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571-62998-2</t>
  </si>
  <si>
    <t>Bornes 250 FAST RCPT 10-8 0</t>
  </si>
  <si>
    <t>Cosse pour MS</t>
  </si>
  <si>
    <t>Cosses à sertir pour les fils en 8 à 10AWG.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</si>
  <si>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</si>
  <si>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</si>
  <si>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</si>
  <si>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</si>
  <si>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</si>
  <si>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</si>
  <si>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</si>
  <si>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</si>
  <si>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</si>
  <si>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</si>
  <si>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</si>
  <si>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</si>
  <si>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</si>
  <si>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</si>
  <si>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</si>
  <si>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</si>
  <si>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</si>
  <si>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</si>
  <si>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</si>
  <si>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</si>
  <si>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</si>
  <si>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</si>
  <si>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</si>
  <si>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</si>
  <si>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</si>
  <si>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</si>
  <si>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</si>
  <si>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</si>
  <si>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</si>
  <si>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</si>
  <si>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</si>
  <si>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</si>
  <si>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</si>
  <si>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</si>
  <si>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</si>
  <si>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</si>
  <si>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RS-M10WS</t>
  </si>
  <si>
    <t>capteur de vitesse de roue</t>
  </si>
  <si>
    <t>Effet Hall</t>
  </si>
  <si>
    <t>FPS-V2-10</t>
  </si>
  <si>
    <t>Capteur de pression essence</t>
  </si>
  <si>
    <t>10 bar max</t>
  </si>
  <si>
    <t>FPS-V2-100</t>
  </si>
  <si>
    <t>Capteur pression frein</t>
  </si>
  <si>
    <t>100 bar max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</si>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</sst>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4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</fills>
  <borders count="25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 indent="2"/>
    </xf>
    <xf numFmtId="0" fontId="0" fillId="0" borderId="7" xfId="0" applyFont="1" applyBorder="1" applyAlignment="1">
      <alignment wrapText="1"/>
    </xf>
    <xf numFmtId="0" fontId="0" fillId="0" borderId="7" xfId="0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Font="1" applyBorder="1" applyAlignment="1">
      <alignment vertic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 applyAlignment="1">
      <alignment vertical="center"/>
    </xf>
    <xf numFmtId="0" fontId="0" fillId="0" borderId="12" xfId="0" applyBorder="1"/>
    <xf numFmtId="0" fontId="6" fillId="3" borderId="12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0" fillId="0" borderId="7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wrapText="1"/>
    </xf>
    <xf numFmtId="0" fontId="0" fillId="0" borderId="16" xfId="0" applyBorder="1"/>
    <xf numFmtId="164" fontId="0" fillId="0" borderId="16" xfId="0" applyNumberFormat="1" applyBorder="1"/>
    <xf numFmtId="2" fontId="0" fillId="0" borderId="16" xfId="0" applyNumberFormat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164" fontId="0" fillId="0" borderId="9" xfId="0" applyNumberFormat="1" applyBorder="1"/>
    <xf numFmtId="2" fontId="0" fillId="0" borderId="9" xfId="0" applyNumberFormat="1" applyBorder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horizontal="left" vertical="top"/>
    </xf>
    <xf numFmtId="0" fontId="0" fillId="0" borderId="17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/>
    <xf numFmtId="0" fontId="0" fillId="0" borderId="9" xfId="0" applyFont="1" applyBorder="1" applyAlignment="1">
      <alignment horizontal="left" wrapText="1"/>
    </xf>
    <xf numFmtId="165" fontId="0" fillId="0" borderId="9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2" fontId="0" fillId="4" borderId="0" xfId="0" applyNumberFormat="1" applyFill="1"/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9" xfId="0" applyFont="1" applyFill="1" applyBorder="1" applyAlignment="1">
      <alignment wrapText="1"/>
    </xf>
    <xf numFmtId="0" fontId="0" fillId="0" borderId="7" xfId="0" applyFont="1" applyBorder="1" applyAlignment="1">
      <alignment vertical="center"/>
    </xf>
    <xf numFmtId="0" fontId="9" fillId="0" borderId="0" xfId="0" applyFont="1"/>
    <xf numFmtId="166" fontId="0" fillId="3" borderId="12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9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24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/>
    </xf>
    <xf numFmtId="0" fontId="0" fillId="0" borderId="2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zoomScaleNormal="100" workbookViewId="0">
      <selection activeCell="L40" sqref="L40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72" t="s">
        <v>10</v>
      </c>
      <c r="L1" s="73" t="s">
        <v>217</v>
      </c>
    </row>
    <row r="2" spans="1:12" ht="30.75" thickBot="1" x14ac:dyDescent="0.3">
      <c r="A2" s="74" t="s">
        <v>11</v>
      </c>
      <c r="B2" s="7" t="s">
        <v>12</v>
      </c>
      <c r="C2" s="8" t="s">
        <v>13</v>
      </c>
      <c r="D2" s="9" t="s">
        <v>14</v>
      </c>
      <c r="E2" s="9" t="s">
        <v>15</v>
      </c>
      <c r="F2" s="10">
        <v>1.022</v>
      </c>
      <c r="G2" s="10">
        <f>1.2*F2</f>
        <v>1.2263999999999999</v>
      </c>
      <c r="H2" s="11">
        <v>0.1</v>
      </c>
      <c r="I2" s="10">
        <v>5</v>
      </c>
      <c r="J2" s="12">
        <f>I2*F2*(1-H2)</f>
        <v>4.5990000000000002</v>
      </c>
      <c r="K2" s="13">
        <f>J2*1.2</f>
        <v>5.5187999999999997</v>
      </c>
    </row>
    <row r="3" spans="1:12" x14ac:dyDescent="0.25">
      <c r="A3" s="74"/>
      <c r="B3" s="14" t="s">
        <v>16</v>
      </c>
      <c r="C3" s="15" t="s">
        <v>17</v>
      </c>
      <c r="D3" s="15" t="s">
        <v>18</v>
      </c>
      <c r="E3" s="15"/>
      <c r="F3" s="15">
        <v>20.57</v>
      </c>
      <c r="G3" s="15">
        <f>1.2*F3</f>
        <v>24.684000000000001</v>
      </c>
      <c r="H3" s="16">
        <v>0.1</v>
      </c>
      <c r="I3" s="15">
        <v>2</v>
      </c>
      <c r="J3" s="17">
        <f>I3*F3*(1-H3)</f>
        <v>37.026000000000003</v>
      </c>
      <c r="K3" s="18">
        <f>J3*1.2</f>
        <v>44.431200000000004</v>
      </c>
    </row>
    <row r="4" spans="1:12" ht="45" customHeight="1" x14ac:dyDescent="0.25">
      <c r="A4" s="74"/>
      <c r="B4" s="19"/>
      <c r="C4" s="20"/>
      <c r="D4" s="20"/>
      <c r="E4" s="21" t="s">
        <v>19</v>
      </c>
      <c r="F4" s="22">
        <f t="shared" ref="F4:K4" si="0">SUM(F2:F3)</f>
        <v>21.591999999999999</v>
      </c>
      <c r="G4" s="22">
        <f t="shared" si="0"/>
        <v>25.910400000000003</v>
      </c>
      <c r="H4" s="22">
        <f t="shared" si="0"/>
        <v>0.2</v>
      </c>
      <c r="I4" s="22">
        <f t="shared" si="0"/>
        <v>7</v>
      </c>
      <c r="J4" s="22">
        <f t="shared" si="0"/>
        <v>41.625</v>
      </c>
      <c r="K4" s="23">
        <f t="shared" si="0"/>
        <v>49.95</v>
      </c>
      <c r="L4" s="71" t="s">
        <v>216</v>
      </c>
    </row>
    <row r="5" spans="1:12" ht="30" x14ac:dyDescent="0.25">
      <c r="A5" s="74" t="s">
        <v>20</v>
      </c>
      <c r="B5" s="24" t="s">
        <v>12</v>
      </c>
      <c r="C5" s="8" t="s">
        <v>21</v>
      </c>
      <c r="D5" s="10" t="s">
        <v>22</v>
      </c>
      <c r="E5" s="9" t="s">
        <v>23</v>
      </c>
      <c r="F5" s="10">
        <v>43.46</v>
      </c>
      <c r="G5" s="10">
        <f>1.2*F5</f>
        <v>52.152000000000001</v>
      </c>
      <c r="H5" s="11">
        <v>0.05</v>
      </c>
      <c r="I5" s="10">
        <v>1</v>
      </c>
      <c r="J5" s="12">
        <f>I5*F5*(1-H5)</f>
        <v>41.286999999999999</v>
      </c>
      <c r="K5" s="13">
        <f>J5*1.2</f>
        <v>49.544399999999996</v>
      </c>
    </row>
    <row r="6" spans="1:12" ht="48.75" customHeight="1" x14ac:dyDescent="0.25">
      <c r="A6" s="74"/>
      <c r="B6" s="19"/>
      <c r="C6" s="20"/>
      <c r="D6" s="20"/>
      <c r="E6" s="21" t="s">
        <v>19</v>
      </c>
      <c r="F6" s="22"/>
      <c r="G6" s="22"/>
      <c r="H6" s="22"/>
      <c r="I6" s="22"/>
      <c r="J6" s="22"/>
      <c r="K6" s="23">
        <v>43.46</v>
      </c>
      <c r="L6" s="25" t="s">
        <v>24</v>
      </c>
    </row>
    <row r="7" spans="1:12" ht="30" x14ac:dyDescent="0.25">
      <c r="A7" s="75">
        <v>3</v>
      </c>
      <c r="B7" s="26" t="s">
        <v>25</v>
      </c>
      <c r="C7" s="27" t="s">
        <v>26</v>
      </c>
      <c r="D7" s="28" t="s">
        <v>27</v>
      </c>
      <c r="E7" s="28" t="s">
        <v>28</v>
      </c>
      <c r="F7" s="29">
        <v>30.97</v>
      </c>
      <c r="G7" s="29">
        <f t="shared" ref="G7:G49" si="1">1.2*F7</f>
        <v>37.163999999999994</v>
      </c>
      <c r="H7" s="30">
        <v>0.1</v>
      </c>
      <c r="I7" s="29">
        <v>2</v>
      </c>
      <c r="J7" s="31">
        <f t="shared" ref="J7:J49" si="2">I7*F7*(1-H7)</f>
        <v>55.746000000000002</v>
      </c>
      <c r="K7" s="31">
        <f t="shared" ref="K7:K49" si="3">J7*1.2</f>
        <v>66.895200000000003</v>
      </c>
    </row>
    <row r="8" spans="1:12" ht="15" customHeight="1" x14ac:dyDescent="0.25">
      <c r="A8" s="75"/>
      <c r="B8" s="14" t="s">
        <v>25</v>
      </c>
      <c r="C8" s="32" t="s">
        <v>29</v>
      </c>
      <c r="D8" s="33" t="s">
        <v>30</v>
      </c>
      <c r="E8" s="33" t="s">
        <v>31</v>
      </c>
      <c r="F8" s="33">
        <v>16</v>
      </c>
      <c r="G8" s="33">
        <f t="shared" si="1"/>
        <v>19.2</v>
      </c>
      <c r="H8" s="34">
        <v>0.1</v>
      </c>
      <c r="I8" s="33">
        <v>1</v>
      </c>
      <c r="J8" s="35">
        <f t="shared" si="2"/>
        <v>14.4</v>
      </c>
      <c r="K8" s="35">
        <f t="shared" si="3"/>
        <v>17.28</v>
      </c>
    </row>
    <row r="9" spans="1:12" x14ac:dyDescent="0.25">
      <c r="A9" s="75"/>
      <c r="B9" s="14" t="s">
        <v>25</v>
      </c>
      <c r="C9" s="36" t="s">
        <v>32</v>
      </c>
      <c r="D9" s="37" t="s">
        <v>27</v>
      </c>
      <c r="E9" s="38" t="s">
        <v>33</v>
      </c>
      <c r="F9" s="33">
        <v>16.47</v>
      </c>
      <c r="G9" s="33">
        <f t="shared" si="1"/>
        <v>19.763999999999999</v>
      </c>
      <c r="H9" s="34">
        <v>0.1</v>
      </c>
      <c r="I9" s="33">
        <v>1</v>
      </c>
      <c r="J9" s="35">
        <f t="shared" si="2"/>
        <v>14.822999999999999</v>
      </c>
      <c r="K9" s="35">
        <f t="shared" si="3"/>
        <v>17.787599999999998</v>
      </c>
    </row>
    <row r="10" spans="1:12" ht="15" customHeight="1" x14ac:dyDescent="0.25">
      <c r="A10" s="75"/>
      <c r="B10" s="39" t="s">
        <v>16</v>
      </c>
      <c r="C10" s="40" t="s">
        <v>34</v>
      </c>
      <c r="D10" s="29" t="s">
        <v>35</v>
      </c>
      <c r="E10" s="29" t="s">
        <v>36</v>
      </c>
      <c r="F10" s="29">
        <v>13.59</v>
      </c>
      <c r="G10" s="29">
        <f t="shared" si="1"/>
        <v>16.308</v>
      </c>
      <c r="H10" s="30">
        <v>0.1</v>
      </c>
      <c r="I10" s="29">
        <v>1</v>
      </c>
      <c r="J10" s="31">
        <f t="shared" si="2"/>
        <v>12.231</v>
      </c>
      <c r="K10" s="31">
        <f t="shared" si="3"/>
        <v>14.677199999999999</v>
      </c>
    </row>
    <row r="11" spans="1:12" ht="15" customHeight="1" x14ac:dyDescent="0.25">
      <c r="A11" s="75"/>
      <c r="B11" s="39" t="s">
        <v>16</v>
      </c>
      <c r="C11" s="32" t="s">
        <v>37</v>
      </c>
      <c r="D11" s="33" t="s">
        <v>38</v>
      </c>
      <c r="E11" s="33" t="s">
        <v>39</v>
      </c>
      <c r="F11" s="33">
        <v>0.82</v>
      </c>
      <c r="G11" s="33">
        <f t="shared" si="1"/>
        <v>0.98399999999999987</v>
      </c>
      <c r="H11" s="34">
        <v>0.1</v>
      </c>
      <c r="I11" s="33">
        <v>10</v>
      </c>
      <c r="J11" s="35">
        <f t="shared" si="2"/>
        <v>7.38</v>
      </c>
      <c r="K11" s="35">
        <f t="shared" si="3"/>
        <v>8.8559999999999999</v>
      </c>
      <c r="L11" t="s">
        <v>40</v>
      </c>
    </row>
    <row r="12" spans="1:12" ht="15" customHeight="1" x14ac:dyDescent="0.25">
      <c r="A12" s="75"/>
      <c r="B12" s="39" t="s">
        <v>16</v>
      </c>
      <c r="C12" s="32" t="s">
        <v>41</v>
      </c>
      <c r="D12" s="33" t="s">
        <v>42</v>
      </c>
      <c r="E12" s="33" t="s">
        <v>43</v>
      </c>
      <c r="F12" s="33">
        <v>1.68</v>
      </c>
      <c r="G12" s="33">
        <f t="shared" si="1"/>
        <v>2.016</v>
      </c>
      <c r="H12" s="34">
        <v>0.1</v>
      </c>
      <c r="I12" s="33">
        <v>5</v>
      </c>
      <c r="J12" s="35">
        <f t="shared" si="2"/>
        <v>7.5600000000000005</v>
      </c>
      <c r="K12" s="35">
        <f t="shared" si="3"/>
        <v>9.072000000000001</v>
      </c>
      <c r="L12" t="s">
        <v>44</v>
      </c>
    </row>
    <row r="13" spans="1:12" ht="16.5" customHeight="1" x14ac:dyDescent="0.25">
      <c r="A13" s="75"/>
      <c r="B13" s="39" t="s">
        <v>16</v>
      </c>
      <c r="C13" s="40" t="s">
        <v>45</v>
      </c>
      <c r="D13" s="37" t="s">
        <v>46</v>
      </c>
      <c r="E13" s="33" t="s">
        <v>47</v>
      </c>
      <c r="F13" s="33">
        <v>0.27600000000000002</v>
      </c>
      <c r="G13" s="33">
        <f t="shared" si="1"/>
        <v>0.33119999999999999</v>
      </c>
      <c r="H13" s="34">
        <v>0.1</v>
      </c>
      <c r="I13" s="33">
        <v>5</v>
      </c>
      <c r="J13" s="35">
        <f t="shared" si="2"/>
        <v>1.2420000000000002</v>
      </c>
      <c r="K13" s="35">
        <f t="shared" si="3"/>
        <v>1.4904000000000002</v>
      </c>
      <c r="L13" t="s">
        <v>48</v>
      </c>
    </row>
    <row r="14" spans="1:12" x14ac:dyDescent="0.25">
      <c r="A14" s="75"/>
      <c r="B14" s="39" t="s">
        <v>12</v>
      </c>
      <c r="C14" s="40" t="s">
        <v>49</v>
      </c>
      <c r="D14" s="37" t="s">
        <v>50</v>
      </c>
      <c r="E14" s="33" t="s">
        <v>51</v>
      </c>
      <c r="F14" s="33">
        <v>0.23300000000000001</v>
      </c>
      <c r="G14" s="33">
        <f t="shared" si="1"/>
        <v>0.27960000000000002</v>
      </c>
      <c r="H14" s="34">
        <v>0.1</v>
      </c>
      <c r="I14" s="33">
        <v>10</v>
      </c>
      <c r="J14" s="35">
        <f t="shared" si="2"/>
        <v>2.097</v>
      </c>
      <c r="K14" s="35">
        <f t="shared" si="3"/>
        <v>2.5164</v>
      </c>
      <c r="L14" t="s">
        <v>52</v>
      </c>
    </row>
    <row r="15" spans="1:12" x14ac:dyDescent="0.25">
      <c r="A15" s="75"/>
      <c r="B15" s="39" t="s">
        <v>12</v>
      </c>
      <c r="C15" s="40" t="s">
        <v>53</v>
      </c>
      <c r="D15" s="37" t="s">
        <v>54</v>
      </c>
      <c r="E15" s="33" t="s">
        <v>55</v>
      </c>
      <c r="F15" s="33">
        <v>7.8E-2</v>
      </c>
      <c r="G15" s="33">
        <f t="shared" si="1"/>
        <v>9.3600000000000003E-2</v>
      </c>
      <c r="H15" s="34">
        <v>0.1</v>
      </c>
      <c r="I15" s="33">
        <v>100</v>
      </c>
      <c r="J15" s="35">
        <f t="shared" si="2"/>
        <v>7.02</v>
      </c>
      <c r="K15" s="35">
        <f t="shared" si="3"/>
        <v>8.4239999999999995</v>
      </c>
    </row>
    <row r="16" spans="1:12" ht="30" x14ac:dyDescent="0.25">
      <c r="A16" s="75"/>
      <c r="B16" s="14" t="s">
        <v>12</v>
      </c>
      <c r="C16" s="40" t="s">
        <v>13</v>
      </c>
      <c r="D16" s="37" t="s">
        <v>14</v>
      </c>
      <c r="E16" s="37" t="s">
        <v>15</v>
      </c>
      <c r="F16" s="33">
        <v>1.022</v>
      </c>
      <c r="G16" s="33">
        <f t="shared" si="1"/>
        <v>1.2263999999999999</v>
      </c>
      <c r="H16" s="34">
        <v>0.1</v>
      </c>
      <c r="I16" s="33">
        <v>5</v>
      </c>
      <c r="J16" s="35">
        <f t="shared" si="2"/>
        <v>4.5990000000000002</v>
      </c>
      <c r="K16" s="35">
        <f t="shared" si="3"/>
        <v>5.5187999999999997</v>
      </c>
    </row>
    <row r="17" spans="1:12" ht="15" customHeight="1" x14ac:dyDescent="0.25">
      <c r="A17" s="75"/>
      <c r="B17" s="41" t="s">
        <v>12</v>
      </c>
      <c r="C17" s="42" t="s">
        <v>56</v>
      </c>
      <c r="D17" s="29" t="s">
        <v>57</v>
      </c>
      <c r="E17" s="29" t="s">
        <v>58</v>
      </c>
      <c r="F17" s="29">
        <v>2.117</v>
      </c>
      <c r="G17" s="29">
        <f t="shared" si="1"/>
        <v>2.5404</v>
      </c>
      <c r="H17" s="30">
        <v>0.1</v>
      </c>
      <c r="I17" s="29">
        <v>13</v>
      </c>
      <c r="J17" s="31">
        <f t="shared" si="2"/>
        <v>24.768900000000002</v>
      </c>
      <c r="K17" s="31">
        <f t="shared" si="3"/>
        <v>29.72268</v>
      </c>
      <c r="L17" t="s">
        <v>59</v>
      </c>
    </row>
    <row r="18" spans="1:12" ht="15" customHeight="1" x14ac:dyDescent="0.25">
      <c r="A18" s="75"/>
      <c r="B18" s="41" t="s">
        <v>12</v>
      </c>
      <c r="C18" s="32" t="s">
        <v>60</v>
      </c>
      <c r="D18" s="33" t="s">
        <v>61</v>
      </c>
      <c r="E18" s="29" t="s">
        <v>62</v>
      </c>
      <c r="F18" s="33">
        <v>2.4729999999999999</v>
      </c>
      <c r="G18" s="33">
        <f t="shared" si="1"/>
        <v>2.9675999999999996</v>
      </c>
      <c r="H18" s="34">
        <v>0.1</v>
      </c>
      <c r="I18" s="33">
        <v>4</v>
      </c>
      <c r="J18" s="35">
        <f t="shared" si="2"/>
        <v>8.9027999999999992</v>
      </c>
      <c r="K18" s="35">
        <f t="shared" si="3"/>
        <v>10.683359999999999</v>
      </c>
      <c r="L18" t="s">
        <v>63</v>
      </c>
    </row>
    <row r="19" spans="1:12" ht="15" customHeight="1" x14ac:dyDescent="0.25">
      <c r="A19" s="75"/>
      <c r="B19" s="41" t="s">
        <v>16</v>
      </c>
      <c r="C19" s="32" t="s">
        <v>64</v>
      </c>
      <c r="D19" s="33" t="s">
        <v>65</v>
      </c>
      <c r="E19" s="33"/>
      <c r="F19" s="33">
        <v>2.6</v>
      </c>
      <c r="G19" s="33">
        <f t="shared" si="1"/>
        <v>3.12</v>
      </c>
      <c r="H19" s="34">
        <v>0.1</v>
      </c>
      <c r="I19" s="33">
        <v>3</v>
      </c>
      <c r="J19" s="35">
        <f t="shared" si="2"/>
        <v>7.0200000000000005</v>
      </c>
      <c r="K19" s="35">
        <f t="shared" si="3"/>
        <v>8.4239999999999995</v>
      </c>
    </row>
    <row r="20" spans="1:12" ht="15" customHeight="1" x14ac:dyDescent="0.25">
      <c r="A20" s="75"/>
      <c r="B20" s="41" t="s">
        <v>16</v>
      </c>
      <c r="C20" s="32" t="s">
        <v>68</v>
      </c>
      <c r="D20" s="33" t="s">
        <v>69</v>
      </c>
      <c r="E20" s="33" t="s">
        <v>66</v>
      </c>
      <c r="F20" s="33">
        <v>0.72</v>
      </c>
      <c r="G20" s="33">
        <f t="shared" si="1"/>
        <v>0.86399999999999999</v>
      </c>
      <c r="H20" s="34">
        <v>0.1</v>
      </c>
      <c r="I20" s="33">
        <v>5</v>
      </c>
      <c r="J20" s="35">
        <f t="shared" si="2"/>
        <v>3.2399999999999998</v>
      </c>
      <c r="K20" s="35">
        <f t="shared" si="3"/>
        <v>3.8879999999999995</v>
      </c>
      <c r="L20" t="s">
        <v>67</v>
      </c>
    </row>
    <row r="21" spans="1:12" ht="15" customHeight="1" x14ac:dyDescent="0.25">
      <c r="A21" s="75"/>
      <c r="B21" s="41" t="s">
        <v>16</v>
      </c>
      <c r="C21" s="32" t="s">
        <v>70</v>
      </c>
      <c r="D21" s="33" t="s">
        <v>71</v>
      </c>
      <c r="E21" s="33" t="s">
        <v>66</v>
      </c>
      <c r="F21" s="33">
        <v>1.76</v>
      </c>
      <c r="G21" s="33">
        <f t="shared" si="1"/>
        <v>2.1120000000000001</v>
      </c>
      <c r="H21" s="34">
        <v>0.1</v>
      </c>
      <c r="I21" s="33">
        <v>5</v>
      </c>
      <c r="J21" s="35">
        <f t="shared" si="2"/>
        <v>7.9200000000000008</v>
      </c>
      <c r="K21" s="35">
        <f t="shared" si="3"/>
        <v>9.5040000000000013</v>
      </c>
      <c r="L21" t="s">
        <v>67</v>
      </c>
    </row>
    <row r="22" spans="1:12" ht="15" customHeight="1" x14ac:dyDescent="0.25">
      <c r="A22" s="75"/>
      <c r="B22" s="41" t="s">
        <v>16</v>
      </c>
      <c r="C22" s="32" t="s">
        <v>73</v>
      </c>
      <c r="D22" s="33" t="s">
        <v>69</v>
      </c>
      <c r="E22" s="33" t="s">
        <v>72</v>
      </c>
      <c r="F22" s="33">
        <v>0.45200000000000001</v>
      </c>
      <c r="G22" s="33">
        <f t="shared" si="1"/>
        <v>0.54239999999999999</v>
      </c>
      <c r="H22" s="34">
        <v>0.1</v>
      </c>
      <c r="I22" s="33">
        <v>5</v>
      </c>
      <c r="J22" s="35">
        <f t="shared" si="2"/>
        <v>2.0340000000000003</v>
      </c>
      <c r="K22" s="35">
        <f t="shared" si="3"/>
        <v>2.4408000000000003</v>
      </c>
      <c r="L22" t="s">
        <v>67</v>
      </c>
    </row>
    <row r="23" spans="1:12" ht="15" customHeight="1" x14ac:dyDescent="0.25">
      <c r="A23" s="75"/>
      <c r="B23" s="41" t="s">
        <v>16</v>
      </c>
      <c r="C23" s="32" t="s">
        <v>74</v>
      </c>
      <c r="D23" s="33" t="s">
        <v>71</v>
      </c>
      <c r="E23" s="33" t="s">
        <v>72</v>
      </c>
      <c r="F23" s="33">
        <v>0.26900000000000002</v>
      </c>
      <c r="G23" s="33">
        <f t="shared" si="1"/>
        <v>0.32280000000000003</v>
      </c>
      <c r="H23" s="34">
        <v>0.1</v>
      </c>
      <c r="I23" s="33">
        <v>10</v>
      </c>
      <c r="J23" s="35">
        <f t="shared" si="2"/>
        <v>2.4210000000000003</v>
      </c>
      <c r="K23" s="35">
        <f t="shared" si="3"/>
        <v>2.9052000000000002</v>
      </c>
      <c r="L23" t="s">
        <v>75</v>
      </c>
    </row>
    <row r="24" spans="1:12" ht="15" customHeight="1" x14ac:dyDescent="0.25">
      <c r="A24" s="75"/>
      <c r="B24" s="41" t="s">
        <v>16</v>
      </c>
      <c r="C24" s="32" t="s">
        <v>76</v>
      </c>
      <c r="D24" s="33" t="s">
        <v>77</v>
      </c>
      <c r="E24" s="33" t="s">
        <v>78</v>
      </c>
      <c r="F24" s="33">
        <v>37.340000000000003</v>
      </c>
      <c r="G24" s="33">
        <f t="shared" si="1"/>
        <v>44.808</v>
      </c>
      <c r="H24" s="34">
        <v>0.1</v>
      </c>
      <c r="I24" s="33">
        <v>2</v>
      </c>
      <c r="J24" s="35">
        <f t="shared" si="2"/>
        <v>67.212000000000003</v>
      </c>
      <c r="K24" s="35">
        <f t="shared" si="3"/>
        <v>80.654399999999995</v>
      </c>
      <c r="L24" t="s">
        <v>79</v>
      </c>
    </row>
    <row r="25" spans="1:12" ht="15" customHeight="1" x14ac:dyDescent="0.25">
      <c r="A25" s="75"/>
      <c r="B25" s="41" t="s">
        <v>16</v>
      </c>
      <c r="C25" s="32" t="s">
        <v>80</v>
      </c>
      <c r="D25" s="33" t="s">
        <v>81</v>
      </c>
      <c r="E25" s="33" t="s">
        <v>82</v>
      </c>
      <c r="F25" s="33">
        <v>0.219</v>
      </c>
      <c r="G25" s="33">
        <f t="shared" si="1"/>
        <v>0.26279999999999998</v>
      </c>
      <c r="H25" s="34">
        <v>0.1</v>
      </c>
      <c r="I25" s="33">
        <v>20</v>
      </c>
      <c r="J25" s="35">
        <f t="shared" si="2"/>
        <v>3.9420000000000002</v>
      </c>
      <c r="K25" s="35">
        <f t="shared" si="3"/>
        <v>4.7304000000000004</v>
      </c>
      <c r="L25" t="s">
        <v>83</v>
      </c>
    </row>
    <row r="26" spans="1:12" ht="15" customHeight="1" x14ac:dyDescent="0.25">
      <c r="A26" s="75"/>
      <c r="B26" s="41" t="s">
        <v>16</v>
      </c>
      <c r="C26" s="43" t="s">
        <v>17</v>
      </c>
      <c r="D26" s="15" t="s">
        <v>18</v>
      </c>
      <c r="E26" s="15"/>
      <c r="F26" s="15">
        <v>20.57</v>
      </c>
      <c r="G26" s="33">
        <f t="shared" si="1"/>
        <v>24.684000000000001</v>
      </c>
      <c r="H26" s="34">
        <v>0.1</v>
      </c>
      <c r="I26" s="33">
        <v>2</v>
      </c>
      <c r="J26" s="35">
        <f t="shared" si="2"/>
        <v>37.026000000000003</v>
      </c>
      <c r="K26" s="35">
        <f t="shared" si="3"/>
        <v>44.431200000000004</v>
      </c>
      <c r="L26" t="s">
        <v>84</v>
      </c>
    </row>
    <row r="27" spans="1:12" x14ac:dyDescent="0.25">
      <c r="A27" s="75"/>
      <c r="B27" s="41" t="s">
        <v>12</v>
      </c>
      <c r="C27" s="32" t="s">
        <v>85</v>
      </c>
      <c r="D27" s="33" t="s">
        <v>86</v>
      </c>
      <c r="E27" s="33"/>
      <c r="F27" s="33">
        <v>11.11</v>
      </c>
      <c r="G27" s="33">
        <f t="shared" si="1"/>
        <v>13.331999999999999</v>
      </c>
      <c r="H27" s="44">
        <v>0.1</v>
      </c>
      <c r="I27" s="33">
        <v>1</v>
      </c>
      <c r="J27" s="35">
        <f t="shared" si="2"/>
        <v>9.9990000000000006</v>
      </c>
      <c r="K27" s="35">
        <f t="shared" si="3"/>
        <v>11.998800000000001</v>
      </c>
    </row>
    <row r="28" spans="1:12" x14ac:dyDescent="0.25">
      <c r="A28" s="75"/>
      <c r="B28" s="41" t="s">
        <v>87</v>
      </c>
      <c r="C28" s="32" t="s">
        <v>88</v>
      </c>
      <c r="D28" s="33" t="s">
        <v>89</v>
      </c>
      <c r="E28" s="33"/>
      <c r="F28" s="33">
        <v>2.96</v>
      </c>
      <c r="G28" s="33">
        <f t="shared" si="1"/>
        <v>3.552</v>
      </c>
      <c r="H28" s="44">
        <v>0.1</v>
      </c>
      <c r="I28" s="33">
        <v>3</v>
      </c>
      <c r="J28" s="35">
        <f t="shared" si="2"/>
        <v>7.9919999999999991</v>
      </c>
      <c r="K28" s="35">
        <f t="shared" si="3"/>
        <v>9.5903999999999989</v>
      </c>
    </row>
    <row r="29" spans="1:12" x14ac:dyDescent="0.25">
      <c r="A29" s="75"/>
      <c r="B29" s="41" t="s">
        <v>87</v>
      </c>
      <c r="C29" s="32" t="s">
        <v>90</v>
      </c>
      <c r="D29" s="33" t="s">
        <v>91</v>
      </c>
      <c r="E29" s="33"/>
      <c r="F29" s="33">
        <v>0.25800000000000001</v>
      </c>
      <c r="G29" s="33">
        <f t="shared" si="1"/>
        <v>0.30959999999999999</v>
      </c>
      <c r="H29" s="44">
        <v>0.1</v>
      </c>
      <c r="I29" s="33">
        <v>10</v>
      </c>
      <c r="J29" s="35">
        <f t="shared" si="2"/>
        <v>2.3220000000000001</v>
      </c>
      <c r="K29" s="35">
        <f t="shared" si="3"/>
        <v>2.7864</v>
      </c>
      <c r="L29" t="s">
        <v>92</v>
      </c>
    </row>
    <row r="30" spans="1:12" x14ac:dyDescent="0.25">
      <c r="A30" s="75"/>
      <c r="B30" s="41" t="s">
        <v>87</v>
      </c>
      <c r="C30" s="32" t="s">
        <v>93</v>
      </c>
      <c r="D30" s="33" t="s">
        <v>94</v>
      </c>
      <c r="E30" s="33"/>
      <c r="F30" s="33">
        <v>0.27100000000000002</v>
      </c>
      <c r="G30" s="33">
        <f t="shared" si="1"/>
        <v>0.32519999999999999</v>
      </c>
      <c r="H30" s="44">
        <v>0.1</v>
      </c>
      <c r="I30" s="33">
        <v>10</v>
      </c>
      <c r="J30" s="35">
        <f t="shared" si="2"/>
        <v>2.4390000000000001</v>
      </c>
      <c r="K30" s="35">
        <f t="shared" si="3"/>
        <v>2.9268000000000001</v>
      </c>
      <c r="L30" t="s">
        <v>92</v>
      </c>
    </row>
    <row r="31" spans="1:12" x14ac:dyDescent="0.25">
      <c r="A31" s="75"/>
      <c r="B31" s="41" t="s">
        <v>87</v>
      </c>
      <c r="C31" s="32" t="s">
        <v>95</v>
      </c>
      <c r="D31" s="33" t="s">
        <v>96</v>
      </c>
      <c r="E31" s="33" t="s">
        <v>218</v>
      </c>
      <c r="F31" s="33">
        <v>1.1100000000000001</v>
      </c>
      <c r="G31" s="33">
        <f t="shared" si="1"/>
        <v>1.3320000000000001</v>
      </c>
      <c r="H31" s="44">
        <v>0.1</v>
      </c>
      <c r="I31" s="33">
        <v>5</v>
      </c>
      <c r="J31" s="35">
        <f t="shared" si="2"/>
        <v>4.995000000000001</v>
      </c>
      <c r="K31" s="35">
        <f t="shared" si="3"/>
        <v>5.9940000000000007</v>
      </c>
    </row>
    <row r="32" spans="1:12" ht="30" x14ac:dyDescent="0.25">
      <c r="A32" s="75"/>
      <c r="B32" s="41" t="s">
        <v>87</v>
      </c>
      <c r="C32" s="36" t="s">
        <v>97</v>
      </c>
      <c r="D32" s="45" t="s">
        <v>98</v>
      </c>
      <c r="E32" s="33"/>
      <c r="F32" s="33">
        <v>1.68</v>
      </c>
      <c r="G32" s="33">
        <f t="shared" si="1"/>
        <v>2.016</v>
      </c>
      <c r="H32" s="44">
        <v>0.1</v>
      </c>
      <c r="I32" s="33">
        <v>8</v>
      </c>
      <c r="J32" s="35">
        <f t="shared" si="2"/>
        <v>12.096</v>
      </c>
      <c r="K32" s="35">
        <f t="shared" si="3"/>
        <v>14.5152</v>
      </c>
    </row>
    <row r="33" spans="1:12" x14ac:dyDescent="0.25">
      <c r="A33" s="75"/>
      <c r="B33" s="41" t="s">
        <v>87</v>
      </c>
      <c r="C33" s="32" t="s">
        <v>99</v>
      </c>
      <c r="D33" s="33" t="s">
        <v>100</v>
      </c>
      <c r="E33" s="33"/>
      <c r="F33" s="33">
        <v>0.33600000000000002</v>
      </c>
      <c r="G33" s="33">
        <f t="shared" si="1"/>
        <v>0.4032</v>
      </c>
      <c r="H33" s="44">
        <v>0.1</v>
      </c>
      <c r="I33" s="33">
        <v>25</v>
      </c>
      <c r="J33" s="35">
        <f t="shared" si="2"/>
        <v>7.5600000000000005</v>
      </c>
      <c r="K33" s="35">
        <f t="shared" si="3"/>
        <v>9.072000000000001</v>
      </c>
      <c r="L33" t="s">
        <v>101</v>
      </c>
    </row>
    <row r="34" spans="1:12" x14ac:dyDescent="0.25">
      <c r="A34" s="75"/>
      <c r="B34" s="41" t="s">
        <v>87</v>
      </c>
      <c r="C34" s="36" t="s">
        <v>102</v>
      </c>
      <c r="D34" s="37" t="s">
        <v>103</v>
      </c>
      <c r="E34" s="33"/>
      <c r="F34" s="33">
        <v>5.2999999999999999E-2</v>
      </c>
      <c r="G34" s="33">
        <f t="shared" si="1"/>
        <v>6.359999999999999E-2</v>
      </c>
      <c r="H34" s="44">
        <v>0.1</v>
      </c>
      <c r="I34" s="33">
        <v>100</v>
      </c>
      <c r="J34" s="35">
        <f t="shared" si="2"/>
        <v>4.7699999999999996</v>
      </c>
      <c r="K34" s="35">
        <f t="shared" si="3"/>
        <v>5.7239999999999993</v>
      </c>
      <c r="L34" t="s">
        <v>104</v>
      </c>
    </row>
    <row r="35" spans="1:12" x14ac:dyDescent="0.25">
      <c r="A35" s="75"/>
      <c r="B35" s="41" t="s">
        <v>87</v>
      </c>
      <c r="C35" s="32" t="s">
        <v>105</v>
      </c>
      <c r="D35" s="33" t="s">
        <v>106</v>
      </c>
      <c r="E35" s="33"/>
      <c r="F35" s="33">
        <v>0.23799999999999999</v>
      </c>
      <c r="G35" s="33">
        <f t="shared" si="1"/>
        <v>0.28559999999999997</v>
      </c>
      <c r="H35" s="44">
        <v>0.1</v>
      </c>
      <c r="I35" s="33">
        <v>25</v>
      </c>
      <c r="J35" s="35">
        <f t="shared" si="2"/>
        <v>5.3549999999999995</v>
      </c>
      <c r="K35" s="35">
        <f t="shared" si="3"/>
        <v>6.4259999999999993</v>
      </c>
      <c r="L35" t="s">
        <v>101</v>
      </c>
    </row>
    <row r="36" spans="1:12" x14ac:dyDescent="0.25">
      <c r="A36" s="75"/>
      <c r="B36" s="41" t="s">
        <v>87</v>
      </c>
      <c r="C36" s="32"/>
      <c r="D36" s="33"/>
      <c r="E36" s="33"/>
      <c r="F36" s="33"/>
      <c r="G36" s="33">
        <f t="shared" si="1"/>
        <v>0</v>
      </c>
      <c r="H36" s="34">
        <v>0.1</v>
      </c>
      <c r="I36" s="33"/>
      <c r="J36" s="35">
        <f t="shared" si="2"/>
        <v>0</v>
      </c>
      <c r="K36" s="35">
        <f t="shared" si="3"/>
        <v>0</v>
      </c>
    </row>
    <row r="37" spans="1:12" ht="36.75" customHeight="1" x14ac:dyDescent="0.25">
      <c r="B37" s="41" t="s">
        <v>87</v>
      </c>
      <c r="C37" s="32"/>
      <c r="D37" s="33"/>
      <c r="E37" s="33"/>
      <c r="F37" s="33"/>
      <c r="G37" s="33">
        <f t="shared" si="1"/>
        <v>0</v>
      </c>
      <c r="H37" s="34">
        <v>0.1</v>
      </c>
      <c r="I37" s="33"/>
      <c r="J37" s="35">
        <f t="shared" si="2"/>
        <v>0</v>
      </c>
      <c r="K37" s="35">
        <f t="shared" si="3"/>
        <v>0</v>
      </c>
    </row>
    <row r="38" spans="1:12" ht="36.75" customHeight="1" x14ac:dyDescent="0.25">
      <c r="B38" s="41"/>
      <c r="C38" s="32"/>
      <c r="D38" s="33"/>
      <c r="E38" s="33"/>
      <c r="F38" s="33"/>
      <c r="G38" s="33">
        <f t="shared" ref="G38:G41" si="4">1.2*F38</f>
        <v>0</v>
      </c>
      <c r="H38" s="44">
        <v>0.1</v>
      </c>
      <c r="I38" s="33"/>
      <c r="J38" s="35">
        <f t="shared" ref="J38:J41" si="5">I38*F38*(1-H38)</f>
        <v>0</v>
      </c>
      <c r="K38" s="35">
        <f t="shared" ref="K38:K41" si="6">J38*1.2</f>
        <v>0</v>
      </c>
    </row>
    <row r="39" spans="1:12" x14ac:dyDescent="0.25">
      <c r="B39" s="41" t="s">
        <v>202</v>
      </c>
      <c r="C39" s="32" t="s">
        <v>219</v>
      </c>
      <c r="D39" s="33" t="s">
        <v>220</v>
      </c>
      <c r="E39" s="33"/>
      <c r="F39" s="33">
        <v>0.45200000000000001</v>
      </c>
      <c r="G39" s="33">
        <f t="shared" si="4"/>
        <v>0.54239999999999999</v>
      </c>
      <c r="H39" s="44">
        <v>0.1</v>
      </c>
      <c r="I39" s="33">
        <v>5</v>
      </c>
      <c r="J39" s="35">
        <f t="shared" si="5"/>
        <v>2.0340000000000003</v>
      </c>
      <c r="K39" s="35">
        <f t="shared" si="6"/>
        <v>2.4408000000000003</v>
      </c>
      <c r="L39" t="s">
        <v>67</v>
      </c>
    </row>
    <row r="40" spans="1:12" x14ac:dyDescent="0.25">
      <c r="B40" s="41" t="s">
        <v>202</v>
      </c>
      <c r="C40" s="32"/>
      <c r="D40" s="33"/>
      <c r="E40" s="33"/>
      <c r="F40" s="33"/>
      <c r="G40" s="33">
        <f t="shared" si="4"/>
        <v>0</v>
      </c>
      <c r="H40" s="44">
        <v>0.1</v>
      </c>
      <c r="I40" s="33"/>
      <c r="J40" s="35">
        <f t="shared" si="5"/>
        <v>0</v>
      </c>
      <c r="K40" s="35">
        <f t="shared" si="6"/>
        <v>0</v>
      </c>
    </row>
    <row r="41" spans="1:12" x14ac:dyDescent="0.25">
      <c r="B41" s="41" t="s">
        <v>202</v>
      </c>
      <c r="C41" s="32"/>
      <c r="D41" s="33"/>
      <c r="E41" s="33"/>
      <c r="F41" s="33"/>
      <c r="G41" s="33">
        <f t="shared" si="4"/>
        <v>0</v>
      </c>
      <c r="H41" s="44">
        <v>0.1</v>
      </c>
      <c r="I41" s="33"/>
      <c r="J41" s="35">
        <f t="shared" si="5"/>
        <v>0</v>
      </c>
      <c r="K41" s="35">
        <f t="shared" si="6"/>
        <v>0</v>
      </c>
    </row>
    <row r="42" spans="1:12" x14ac:dyDescent="0.25">
      <c r="B42" s="41" t="s">
        <v>202</v>
      </c>
      <c r="C42" s="32"/>
      <c r="D42" s="33"/>
      <c r="E42" s="33"/>
      <c r="F42" s="33"/>
      <c r="G42" s="33">
        <f t="shared" si="1"/>
        <v>0</v>
      </c>
      <c r="H42" s="34">
        <v>0.1</v>
      </c>
      <c r="I42" s="33"/>
      <c r="J42" s="35">
        <f t="shared" si="2"/>
        <v>0</v>
      </c>
      <c r="K42" s="35">
        <f t="shared" si="3"/>
        <v>0</v>
      </c>
    </row>
    <row r="43" spans="1:12" x14ac:dyDescent="0.25">
      <c r="B43" s="14" t="s">
        <v>25</v>
      </c>
      <c r="C43" s="37" t="s">
        <v>107</v>
      </c>
      <c r="D43" s="37" t="s">
        <v>108</v>
      </c>
      <c r="E43" s="33"/>
      <c r="F43" s="46">
        <v>1.45</v>
      </c>
      <c r="G43" s="33">
        <f t="shared" si="1"/>
        <v>1.74</v>
      </c>
      <c r="H43" s="34">
        <v>0.1</v>
      </c>
      <c r="I43" s="37">
        <v>1</v>
      </c>
      <c r="J43" s="35">
        <f t="shared" si="2"/>
        <v>1.3049999999999999</v>
      </c>
      <c r="K43" s="35">
        <f t="shared" si="3"/>
        <v>1.5659999999999998</v>
      </c>
    </row>
    <row r="44" spans="1:12" ht="30" x14ac:dyDescent="0.25">
      <c r="B44" s="14" t="s">
        <v>25</v>
      </c>
      <c r="C44" s="37" t="s">
        <v>109</v>
      </c>
      <c r="D44" s="37" t="s">
        <v>110</v>
      </c>
      <c r="E44" s="33"/>
      <c r="F44" s="46">
        <v>1.9</v>
      </c>
      <c r="G44" s="33">
        <f t="shared" si="1"/>
        <v>2.2799999999999998</v>
      </c>
      <c r="H44" s="34">
        <v>0.1</v>
      </c>
      <c r="I44" s="37">
        <v>1</v>
      </c>
      <c r="J44" s="35">
        <f t="shared" si="2"/>
        <v>1.71</v>
      </c>
      <c r="K44" s="35">
        <f t="shared" si="3"/>
        <v>2.052</v>
      </c>
      <c r="L44" s="47" t="s">
        <v>111</v>
      </c>
    </row>
    <row r="45" spans="1:12" ht="30" x14ac:dyDescent="0.25">
      <c r="B45" s="14" t="s">
        <v>25</v>
      </c>
      <c r="C45" s="37" t="s">
        <v>112</v>
      </c>
      <c r="D45" s="37" t="s">
        <v>113</v>
      </c>
      <c r="E45" s="33"/>
      <c r="F45" s="46">
        <v>0.36</v>
      </c>
      <c r="G45" s="33">
        <f t="shared" si="1"/>
        <v>0.432</v>
      </c>
      <c r="H45" s="34">
        <v>0.1</v>
      </c>
      <c r="I45" s="37">
        <v>10</v>
      </c>
      <c r="J45" s="35">
        <f t="shared" si="2"/>
        <v>3.2399999999999998</v>
      </c>
      <c r="K45" s="35">
        <f t="shared" si="3"/>
        <v>3.8879999999999995</v>
      </c>
      <c r="L45" s="47" t="s">
        <v>111</v>
      </c>
    </row>
    <row r="46" spans="1:12" ht="45" x14ac:dyDescent="0.25">
      <c r="B46" s="14" t="s">
        <v>25</v>
      </c>
      <c r="C46" s="37" t="s">
        <v>114</v>
      </c>
      <c r="D46" s="37" t="s">
        <v>115</v>
      </c>
      <c r="E46" s="33"/>
      <c r="F46" s="46">
        <v>0.19</v>
      </c>
      <c r="G46" s="33">
        <f t="shared" si="1"/>
        <v>0.22799999999999998</v>
      </c>
      <c r="H46" s="34">
        <v>0.1</v>
      </c>
      <c r="I46" s="37">
        <v>25</v>
      </c>
      <c r="J46" s="35">
        <f t="shared" si="2"/>
        <v>4.2750000000000004</v>
      </c>
      <c r="K46" s="35">
        <f t="shared" si="3"/>
        <v>5.13</v>
      </c>
      <c r="L46" s="47" t="s">
        <v>111</v>
      </c>
    </row>
    <row r="47" spans="1:12" ht="30" x14ac:dyDescent="0.25">
      <c r="B47" s="14" t="s">
        <v>25</v>
      </c>
      <c r="C47" s="37" t="s">
        <v>116</v>
      </c>
      <c r="D47" s="37" t="s">
        <v>117</v>
      </c>
      <c r="E47" s="33"/>
      <c r="F47" s="46">
        <v>0.11</v>
      </c>
      <c r="G47" s="33">
        <f t="shared" si="1"/>
        <v>0.13200000000000001</v>
      </c>
      <c r="H47" s="34">
        <v>0.1</v>
      </c>
      <c r="I47" s="37">
        <v>25</v>
      </c>
      <c r="J47" s="35">
        <f t="shared" si="2"/>
        <v>2.4750000000000001</v>
      </c>
      <c r="K47" s="35">
        <f t="shared" si="3"/>
        <v>2.97</v>
      </c>
    </row>
    <row r="48" spans="1:12" x14ac:dyDescent="0.25">
      <c r="B48" s="14" t="s">
        <v>25</v>
      </c>
      <c r="C48" s="37" t="s">
        <v>118</v>
      </c>
      <c r="D48" s="37" t="s">
        <v>119</v>
      </c>
      <c r="E48" s="33"/>
      <c r="F48" s="46">
        <v>0.67200000000000004</v>
      </c>
      <c r="G48" s="33">
        <f t="shared" si="1"/>
        <v>0.80640000000000001</v>
      </c>
      <c r="H48" s="34">
        <v>0.1</v>
      </c>
      <c r="I48" s="37">
        <v>5</v>
      </c>
      <c r="J48" s="35">
        <f t="shared" si="2"/>
        <v>3.0240000000000005</v>
      </c>
      <c r="K48" s="35">
        <f t="shared" si="3"/>
        <v>3.6288000000000005</v>
      </c>
    </row>
    <row r="49" spans="2:12" ht="60" x14ac:dyDescent="0.25">
      <c r="B49" s="14" t="s">
        <v>25</v>
      </c>
      <c r="C49" s="37" t="s">
        <v>120</v>
      </c>
      <c r="D49" s="37" t="s">
        <v>121</v>
      </c>
      <c r="E49" s="33"/>
      <c r="F49" s="33">
        <v>0.156</v>
      </c>
      <c r="G49" s="33">
        <f t="shared" si="1"/>
        <v>0.18720000000000001</v>
      </c>
      <c r="H49" s="34">
        <v>0.1</v>
      </c>
      <c r="I49" s="33">
        <v>50</v>
      </c>
      <c r="J49" s="35">
        <f t="shared" si="2"/>
        <v>7.02</v>
      </c>
      <c r="K49" s="35">
        <f t="shared" si="3"/>
        <v>8.4239999999999995</v>
      </c>
      <c r="L49" s="47" t="s">
        <v>122</v>
      </c>
    </row>
    <row r="50" spans="2:12" ht="23.25" x14ac:dyDescent="0.25">
      <c r="E50" s="48" t="s">
        <v>19</v>
      </c>
      <c r="F50" s="49"/>
      <c r="G50" s="49"/>
      <c r="H50" s="49"/>
      <c r="I50" s="49"/>
      <c r="J50" s="49"/>
      <c r="K50" s="50">
        <f>SUM(K7:K49)</f>
        <v>449.03483999999997</v>
      </c>
    </row>
  </sheetData>
  <mergeCells count="3">
    <mergeCell ref="A2:A4"/>
    <mergeCell ref="A5:A6"/>
    <mergeCell ref="A7:A36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B16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B7:B15 B36:B49 B17:B26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B27:B35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51" t="s">
        <v>1</v>
      </c>
      <c r="B1" s="52" t="s">
        <v>2</v>
      </c>
      <c r="C1" s="59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0" ht="15.75" x14ac:dyDescent="0.25">
      <c r="A2" s="60" t="s">
        <v>202</v>
      </c>
      <c r="C2" s="61" t="s">
        <v>203</v>
      </c>
      <c r="D2" s="47" t="s">
        <v>204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60" t="s">
        <v>202</v>
      </c>
      <c r="C3" s="61" t="s">
        <v>205</v>
      </c>
      <c r="D3" s="47" t="s">
        <v>206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60" t="s">
        <v>202</v>
      </c>
      <c r="C4" s="61" t="s">
        <v>207</v>
      </c>
      <c r="D4" s="47" t="s">
        <v>208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60" t="s">
        <v>202</v>
      </c>
      <c r="C5" s="61" t="s">
        <v>209</v>
      </c>
      <c r="D5" s="47" t="s">
        <v>210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60" t="s">
        <v>202</v>
      </c>
      <c r="C6" t="s">
        <v>211</v>
      </c>
      <c r="D6" s="47" t="s">
        <v>212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60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60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60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60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60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60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60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60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60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60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60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60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60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60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51" t="s">
        <v>1</v>
      </c>
      <c r="B1" s="52" t="s">
        <v>2</v>
      </c>
      <c r="C1" s="53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0" x14ac:dyDescent="0.25">
      <c r="A2" s="58" t="s">
        <v>25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58" t="s">
        <v>25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58" t="s">
        <v>25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58" t="s">
        <v>25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58" t="s">
        <v>25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58" t="s">
        <v>25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58" t="s">
        <v>25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8" t="s">
        <v>25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8" t="s">
        <v>25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8" t="s">
        <v>25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8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8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8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8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8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8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8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58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51" t="s">
        <v>1</v>
      </c>
      <c r="B1" s="52" t="s">
        <v>2</v>
      </c>
      <c r="C1" s="59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0" ht="30" x14ac:dyDescent="0.25">
      <c r="A2" s="58" t="s">
        <v>213</v>
      </c>
      <c r="C2" s="47" t="s">
        <v>214</v>
      </c>
      <c r="D2" t="s">
        <v>215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58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58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58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58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A7" sqref="A7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t="s">
        <v>25</v>
      </c>
    </row>
    <row r="2" spans="1:1" x14ac:dyDescent="0.25">
      <c r="A2" t="s">
        <v>168</v>
      </c>
    </row>
    <row r="3" spans="1:1" x14ac:dyDescent="0.25">
      <c r="A3" t="s">
        <v>16</v>
      </c>
    </row>
    <row r="4" spans="1:1" x14ac:dyDescent="0.25">
      <c r="A4" t="s">
        <v>202</v>
      </c>
    </row>
    <row r="5" spans="1:1" x14ac:dyDescent="0.25">
      <c r="A5" t="s">
        <v>12</v>
      </c>
    </row>
    <row r="6" spans="1:1" x14ac:dyDescent="0.25">
      <c r="A6" t="s">
        <v>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J11" sqref="J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51" t="s">
        <v>1</v>
      </c>
      <c r="B1" s="52" t="s">
        <v>2</v>
      </c>
      <c r="C1" s="53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1" ht="75" x14ac:dyDescent="0.25">
      <c r="A2" s="56"/>
      <c r="B2" s="47">
        <v>2313118</v>
      </c>
      <c r="C2" s="47" t="s">
        <v>123</v>
      </c>
      <c r="D2" s="47" t="s">
        <v>124</v>
      </c>
      <c r="E2" s="57">
        <v>3.17</v>
      </c>
      <c r="F2" s="57">
        <f>1.2*E2</f>
        <v>3.8039999999999998</v>
      </c>
      <c r="G2" s="47"/>
      <c r="H2" s="47">
        <v>1</v>
      </c>
      <c r="I2" s="57">
        <f>H2*E2</f>
        <v>3.17</v>
      </c>
      <c r="J2" s="57">
        <f>F2*H2</f>
        <v>3.8039999999999998</v>
      </c>
      <c r="K2" s="47"/>
    </row>
    <row r="3" spans="1:11" ht="45" x14ac:dyDescent="0.25">
      <c r="A3" s="56"/>
      <c r="B3" s="47">
        <v>488203</v>
      </c>
      <c r="C3" s="47" t="s">
        <v>125</v>
      </c>
      <c r="D3" s="58"/>
      <c r="E3" s="57">
        <v>0.48</v>
      </c>
      <c r="F3" s="57">
        <f>1.2*E3</f>
        <v>0.57599999999999996</v>
      </c>
      <c r="G3" s="47"/>
      <c r="H3" s="47">
        <v>10</v>
      </c>
      <c r="I3" s="57">
        <f>H3*E3</f>
        <v>4.8</v>
      </c>
      <c r="J3" s="57">
        <f>F3*H3</f>
        <v>5.76</v>
      </c>
      <c r="K3" s="58"/>
    </row>
    <row r="4" spans="1:11" x14ac:dyDescent="0.25">
      <c r="A4" s="56"/>
      <c r="B4" s="47"/>
      <c r="C4" s="58"/>
      <c r="D4" s="47"/>
      <c r="E4" s="57"/>
      <c r="F4" s="57"/>
      <c r="H4" s="47"/>
      <c r="I4" s="57"/>
      <c r="J4" s="57"/>
      <c r="K4" s="58"/>
    </row>
    <row r="5" spans="1:11" x14ac:dyDescent="0.25">
      <c r="A5" s="56"/>
      <c r="B5" s="47"/>
      <c r="C5" s="58"/>
      <c r="D5" s="47"/>
      <c r="E5" s="57"/>
      <c r="F5" s="57"/>
      <c r="H5" s="47"/>
      <c r="I5" s="57"/>
      <c r="J5" s="57"/>
      <c r="K5" s="47"/>
    </row>
    <row r="6" spans="1:11" x14ac:dyDescent="0.25">
      <c r="A6" s="56"/>
      <c r="B6" s="47"/>
      <c r="C6" s="58"/>
      <c r="D6" s="47"/>
      <c r="E6" s="57"/>
      <c r="F6" s="57"/>
      <c r="H6" s="47"/>
      <c r="I6" s="57"/>
      <c r="J6" s="57"/>
      <c r="K6" s="47"/>
    </row>
    <row r="7" spans="1:11" x14ac:dyDescent="0.25">
      <c r="A7" s="56"/>
      <c r="B7" s="47"/>
      <c r="C7" s="58"/>
      <c r="D7" s="47"/>
      <c r="E7" s="57"/>
      <c r="F7" s="57"/>
      <c r="H7" s="47"/>
      <c r="I7" s="57"/>
      <c r="J7" s="57"/>
      <c r="K7" s="47"/>
    </row>
    <row r="8" spans="1:11" x14ac:dyDescent="0.25">
      <c r="A8" s="56"/>
      <c r="B8" s="47"/>
      <c r="C8" s="58"/>
      <c r="D8" s="47"/>
      <c r="E8" s="57"/>
      <c r="F8" s="57"/>
      <c r="H8" s="47"/>
      <c r="I8" s="57"/>
      <c r="J8" s="57"/>
      <c r="K8" s="47"/>
    </row>
    <row r="9" spans="1:11" x14ac:dyDescent="0.25">
      <c r="A9" s="56"/>
      <c r="B9" s="47"/>
      <c r="C9" s="58"/>
      <c r="D9" s="47"/>
      <c r="E9" s="57"/>
      <c r="F9" s="57"/>
      <c r="H9" s="47"/>
      <c r="I9" s="57"/>
      <c r="J9" s="57"/>
      <c r="K9" s="47"/>
    </row>
    <row r="10" spans="1:11" x14ac:dyDescent="0.25">
      <c r="A10" s="56"/>
      <c r="B10" s="47"/>
      <c r="C10" s="47"/>
      <c r="D10" s="58"/>
      <c r="E10" s="57"/>
      <c r="F10" s="57"/>
      <c r="H10" s="47"/>
      <c r="I10" s="57"/>
      <c r="J10" s="57"/>
      <c r="K10" s="58"/>
    </row>
    <row r="11" spans="1:11" x14ac:dyDescent="0.25">
      <c r="A11" s="56"/>
      <c r="B11" s="47"/>
      <c r="C11" s="47"/>
      <c r="D11" s="58"/>
      <c r="E11" s="57"/>
      <c r="F11" s="57"/>
      <c r="H11" s="47"/>
      <c r="I11" s="57"/>
      <c r="J11" s="57"/>
      <c r="K11" s="58"/>
    </row>
    <row r="12" spans="1:11" x14ac:dyDescent="0.25">
      <c r="A12" s="56"/>
      <c r="B12" s="47"/>
      <c r="C12" s="47"/>
      <c r="D12" s="58"/>
      <c r="E12" s="57"/>
      <c r="F12" s="57"/>
      <c r="H12" s="47"/>
      <c r="I12" s="57"/>
      <c r="J12" s="57"/>
      <c r="K12" s="58"/>
    </row>
    <row r="13" spans="1:11" x14ac:dyDescent="0.25">
      <c r="A13" s="56"/>
      <c r="B13" s="47"/>
      <c r="C13" s="47"/>
      <c r="D13" s="58"/>
      <c r="E13" s="57"/>
      <c r="F13" s="57"/>
      <c r="H13" s="47"/>
      <c r="I13" s="57"/>
      <c r="J13" s="57"/>
      <c r="K13" s="58"/>
    </row>
    <row r="14" spans="1:11" x14ac:dyDescent="0.25">
      <c r="A14" s="56"/>
      <c r="B14" s="47"/>
      <c r="C14" s="47"/>
      <c r="D14" s="58"/>
      <c r="E14" s="57"/>
      <c r="F14" s="57"/>
      <c r="H14" s="47"/>
      <c r="I14" s="57"/>
      <c r="J14" s="57"/>
      <c r="K14" s="58"/>
    </row>
    <row r="15" spans="1:11" x14ac:dyDescent="0.25">
      <c r="A15" s="56"/>
      <c r="B15" s="47"/>
      <c r="C15" s="58"/>
      <c r="D15" s="47"/>
      <c r="E15" s="57"/>
      <c r="F15" s="57"/>
      <c r="H15" s="47"/>
      <c r="I15" s="57"/>
      <c r="J15" s="57"/>
      <c r="K15" s="58"/>
    </row>
    <row r="16" spans="1:11" x14ac:dyDescent="0.25">
      <c r="A16" s="56"/>
      <c r="H16" s="47"/>
      <c r="I16" s="57"/>
      <c r="J16" s="57"/>
      <c r="K16" s="58"/>
    </row>
    <row r="17" spans="1:11" x14ac:dyDescent="0.25">
      <c r="A17" s="56"/>
      <c r="H17" s="47"/>
      <c r="I17" s="57"/>
      <c r="J17" s="57"/>
      <c r="K17" s="58"/>
    </row>
    <row r="18" spans="1:11" x14ac:dyDescent="0.25">
      <c r="A18" s="56"/>
      <c r="H18" s="47"/>
      <c r="I18" s="57"/>
      <c r="J18" s="57"/>
      <c r="K18" s="58"/>
    </row>
    <row r="19" spans="1:11" x14ac:dyDescent="0.25">
      <c r="A19" s="56"/>
    </row>
    <row r="20" spans="1:11" x14ac:dyDescent="0.25">
      <c r="A20" s="56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51" t="s">
        <v>1</v>
      </c>
      <c r="B1" s="52" t="s">
        <v>2</v>
      </c>
      <c r="C1" s="59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1" ht="15.75" x14ac:dyDescent="0.25">
      <c r="A2" s="60" t="s">
        <v>16</v>
      </c>
      <c r="B2" s="61" t="s">
        <v>126</v>
      </c>
      <c r="D2" t="s">
        <v>127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9"/>
      <c r="B3" s="20"/>
      <c r="C3" s="20"/>
      <c r="D3" s="21" t="s">
        <v>19</v>
      </c>
      <c r="E3" s="22">
        <f>SUM(E1:E2)</f>
        <v>0</v>
      </c>
      <c r="F3" s="22">
        <f>SUM(F1:F2)</f>
        <v>0</v>
      </c>
      <c r="G3" s="22">
        <f>SUM(G1:G2)</f>
        <v>0</v>
      </c>
      <c r="H3" s="22">
        <f>SUM(H1:H2)</f>
        <v>0</v>
      </c>
      <c r="I3" s="22">
        <f>SUM(I1:I2)</f>
        <v>0</v>
      </c>
      <c r="J3" s="62">
        <v>35.22</v>
      </c>
      <c r="K3" s="47" t="s">
        <v>128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100" workbookViewId="0">
      <selection activeCell="C24" sqref="C24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51" t="s">
        <v>1</v>
      </c>
      <c r="B1" s="52" t="s">
        <v>2</v>
      </c>
      <c r="C1" s="53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1" ht="30" x14ac:dyDescent="0.25">
      <c r="A2" s="56"/>
      <c r="B2" s="47" t="s">
        <v>129</v>
      </c>
      <c r="C2" s="47" t="s">
        <v>130</v>
      </c>
      <c r="D2" s="47" t="s">
        <v>131</v>
      </c>
      <c r="E2" s="57">
        <v>0.25</v>
      </c>
      <c r="F2" s="57">
        <v>0.28999999999999998</v>
      </c>
      <c r="H2" s="47">
        <v>0</v>
      </c>
      <c r="I2" s="57">
        <v>0</v>
      </c>
      <c r="J2" s="57">
        <v>0</v>
      </c>
      <c r="K2" s="47" t="s">
        <v>132</v>
      </c>
    </row>
    <row r="3" spans="1:11" x14ac:dyDescent="0.25">
      <c r="A3" s="56"/>
      <c r="B3" s="47" t="s">
        <v>133</v>
      </c>
      <c r="C3" s="58"/>
      <c r="D3" s="47" t="s">
        <v>134</v>
      </c>
      <c r="E3" s="57">
        <v>21.23</v>
      </c>
      <c r="F3" s="57">
        <v>25.48</v>
      </c>
      <c r="H3" s="47">
        <v>1</v>
      </c>
      <c r="I3" s="57">
        <v>21.23</v>
      </c>
      <c r="J3" s="57">
        <v>25.48</v>
      </c>
      <c r="K3" s="58"/>
    </row>
    <row r="4" spans="1:11" x14ac:dyDescent="0.25">
      <c r="A4" s="56"/>
      <c r="B4" s="47" t="s">
        <v>135</v>
      </c>
      <c r="C4" s="58"/>
      <c r="D4" s="47" t="s">
        <v>136</v>
      </c>
      <c r="E4" s="57">
        <v>0.19</v>
      </c>
      <c r="F4" s="57">
        <v>0.23</v>
      </c>
      <c r="H4" s="47">
        <v>30</v>
      </c>
      <c r="I4" s="57">
        <v>5.73</v>
      </c>
      <c r="J4" s="57">
        <v>6.88</v>
      </c>
      <c r="K4" s="58"/>
    </row>
    <row r="5" spans="1:11" ht="30" x14ac:dyDescent="0.25">
      <c r="A5" s="56"/>
      <c r="B5" s="47" t="s">
        <v>137</v>
      </c>
      <c r="C5" s="58"/>
      <c r="D5" s="47" t="s">
        <v>138</v>
      </c>
      <c r="E5" s="57">
        <v>0.22</v>
      </c>
      <c r="F5" s="57">
        <v>0.26</v>
      </c>
      <c r="H5" s="47">
        <v>25</v>
      </c>
      <c r="I5" s="57">
        <v>5.45</v>
      </c>
      <c r="J5" s="57">
        <v>6.54</v>
      </c>
      <c r="K5" s="47" t="s">
        <v>139</v>
      </c>
    </row>
    <row r="6" spans="1:11" ht="30" x14ac:dyDescent="0.25">
      <c r="A6" s="56"/>
      <c r="B6" s="47" t="s">
        <v>140</v>
      </c>
      <c r="C6" s="58"/>
      <c r="D6" s="47" t="s">
        <v>141</v>
      </c>
      <c r="E6" s="57">
        <v>0.39</v>
      </c>
      <c r="F6" s="57">
        <v>0.47</v>
      </c>
      <c r="H6" s="47">
        <v>25</v>
      </c>
      <c r="I6" s="57">
        <v>9.73</v>
      </c>
      <c r="J6" s="57">
        <v>11.67</v>
      </c>
      <c r="K6" s="47" t="s">
        <v>142</v>
      </c>
    </row>
    <row r="7" spans="1:11" ht="30" x14ac:dyDescent="0.25">
      <c r="A7" s="56"/>
      <c r="B7" s="47" t="s">
        <v>143</v>
      </c>
      <c r="C7" s="58"/>
      <c r="D7" s="47" t="s">
        <v>144</v>
      </c>
      <c r="E7" s="57">
        <v>0.22</v>
      </c>
      <c r="F7" s="57">
        <v>0.26</v>
      </c>
      <c r="H7" s="47">
        <v>25</v>
      </c>
      <c r="I7" s="57">
        <v>5.48</v>
      </c>
      <c r="J7" s="57">
        <v>6.57</v>
      </c>
      <c r="K7" s="47" t="s">
        <v>145</v>
      </c>
    </row>
    <row r="8" spans="1:11" ht="30" x14ac:dyDescent="0.25">
      <c r="A8" s="56"/>
      <c r="B8" s="47" t="s">
        <v>146</v>
      </c>
      <c r="C8" s="58"/>
      <c r="D8" s="47" t="s">
        <v>147</v>
      </c>
      <c r="E8" s="57">
        <v>0.24</v>
      </c>
      <c r="F8" s="57">
        <v>0.28999999999999998</v>
      </c>
      <c r="H8" s="47">
        <v>25</v>
      </c>
      <c r="I8" s="57">
        <v>6.03</v>
      </c>
      <c r="J8" s="57">
        <v>7.23</v>
      </c>
      <c r="K8" s="47" t="s">
        <v>148</v>
      </c>
    </row>
    <row r="9" spans="1:11" x14ac:dyDescent="0.25">
      <c r="A9" s="56"/>
      <c r="B9" s="47" t="s">
        <v>149</v>
      </c>
      <c r="C9" s="58"/>
      <c r="D9" s="47" t="s">
        <v>150</v>
      </c>
      <c r="E9" s="57">
        <v>0.23</v>
      </c>
      <c r="F9" s="57">
        <v>0.27</v>
      </c>
      <c r="H9" s="47">
        <v>25</v>
      </c>
      <c r="I9" s="57">
        <v>5.73</v>
      </c>
      <c r="J9" s="57">
        <v>6.87</v>
      </c>
      <c r="K9" s="47" t="s">
        <v>151</v>
      </c>
    </row>
    <row r="10" spans="1:11" x14ac:dyDescent="0.25">
      <c r="A10" s="56"/>
      <c r="B10" s="47" t="s">
        <v>152</v>
      </c>
      <c r="C10" s="47" t="s">
        <v>153</v>
      </c>
      <c r="D10" s="58"/>
      <c r="E10" s="57">
        <v>0.13</v>
      </c>
      <c r="F10" s="57">
        <v>0.15</v>
      </c>
      <c r="H10" s="47">
        <v>25</v>
      </c>
      <c r="I10" s="57">
        <v>3.13</v>
      </c>
      <c r="J10" s="57">
        <v>3.75</v>
      </c>
      <c r="K10" s="58"/>
    </row>
    <row r="11" spans="1:11" x14ac:dyDescent="0.25">
      <c r="A11" s="56"/>
      <c r="B11" s="47" t="s">
        <v>154</v>
      </c>
      <c r="C11" s="47" t="s">
        <v>155</v>
      </c>
      <c r="D11" s="58"/>
      <c r="E11" s="57">
        <v>0.08</v>
      </c>
      <c r="F11" s="57">
        <v>0.09</v>
      </c>
      <c r="H11" s="47">
        <v>25</v>
      </c>
      <c r="I11" s="57">
        <v>1.98</v>
      </c>
      <c r="J11" s="57">
        <v>2.37</v>
      </c>
      <c r="K11" s="58"/>
    </row>
    <row r="12" spans="1:11" x14ac:dyDescent="0.25">
      <c r="A12" s="56"/>
      <c r="B12" s="47" t="s">
        <v>156</v>
      </c>
      <c r="C12" s="47" t="s">
        <v>157</v>
      </c>
      <c r="D12" s="58"/>
      <c r="E12" s="57">
        <v>0.1</v>
      </c>
      <c r="F12" s="57">
        <v>0.12</v>
      </c>
      <c r="H12" s="47">
        <v>25</v>
      </c>
      <c r="I12" s="57">
        <v>2.4500000000000002</v>
      </c>
      <c r="J12" s="57">
        <v>2.94</v>
      </c>
      <c r="K12" s="58"/>
    </row>
    <row r="13" spans="1:11" x14ac:dyDescent="0.25">
      <c r="A13" s="56"/>
      <c r="B13" s="47" t="s">
        <v>158</v>
      </c>
      <c r="C13" s="47" t="s">
        <v>159</v>
      </c>
      <c r="D13" s="58"/>
      <c r="E13" s="57">
        <v>0.1</v>
      </c>
      <c r="F13" s="57">
        <v>0.12</v>
      </c>
      <c r="H13" s="47">
        <v>25</v>
      </c>
      <c r="I13" s="57">
        <v>2.4500000000000002</v>
      </c>
      <c r="J13" s="57">
        <v>2.94</v>
      </c>
      <c r="K13" s="58"/>
    </row>
    <row r="14" spans="1:11" x14ac:dyDescent="0.25">
      <c r="A14" s="56"/>
      <c r="B14" s="47" t="s">
        <v>160</v>
      </c>
      <c r="C14" s="47" t="s">
        <v>161</v>
      </c>
      <c r="D14" s="58"/>
      <c r="E14" s="57">
        <v>0.1</v>
      </c>
      <c r="F14" s="57">
        <v>0.12</v>
      </c>
      <c r="H14" s="47">
        <v>25</v>
      </c>
      <c r="I14" s="57">
        <v>2.48</v>
      </c>
      <c r="J14" s="57">
        <v>2.97</v>
      </c>
      <c r="K14" s="58"/>
    </row>
    <row r="15" spans="1:11" x14ac:dyDescent="0.25">
      <c r="A15" s="56"/>
      <c r="B15" s="47" t="s">
        <v>162</v>
      </c>
      <c r="C15" s="58"/>
      <c r="D15" s="47" t="s">
        <v>163</v>
      </c>
      <c r="E15" s="57">
        <v>3.19</v>
      </c>
      <c r="F15" s="57">
        <v>3.83</v>
      </c>
      <c r="H15" s="47">
        <v>4</v>
      </c>
      <c r="I15" s="57">
        <v>12.76</v>
      </c>
      <c r="J15" s="57">
        <v>15.31</v>
      </c>
      <c r="K15" s="58"/>
    </row>
    <row r="16" spans="1:11" x14ac:dyDescent="0.25">
      <c r="A16" s="56"/>
      <c r="H16" s="47"/>
      <c r="I16" s="57"/>
      <c r="J16" s="57"/>
      <c r="K16" s="58"/>
    </row>
    <row r="17" spans="1:11" x14ac:dyDescent="0.25">
      <c r="A17" s="56"/>
      <c r="H17" s="47"/>
      <c r="I17" s="57"/>
      <c r="J17" s="57"/>
      <c r="K17" s="58"/>
    </row>
    <row r="18" spans="1:11" x14ac:dyDescent="0.25">
      <c r="A18" s="56"/>
      <c r="H18" s="47"/>
      <c r="I18" s="57"/>
      <c r="J18" s="57"/>
      <c r="K18" s="58"/>
    </row>
    <row r="19" spans="1:11" x14ac:dyDescent="0.25">
      <c r="A19" s="56"/>
    </row>
    <row r="20" spans="1:11" x14ac:dyDescent="0.25">
      <c r="A20" s="56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E10" sqref="E10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1</v>
      </c>
      <c r="B1" s="3" t="s">
        <v>2</v>
      </c>
      <c r="C1" s="63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3" t="s">
        <v>8</v>
      </c>
      <c r="I1" s="3" t="s">
        <v>9</v>
      </c>
      <c r="J1" s="6" t="s">
        <v>10</v>
      </c>
    </row>
    <row r="2" spans="1:10" x14ac:dyDescent="0.25">
      <c r="A2" s="14" t="s">
        <v>12</v>
      </c>
      <c r="B2" s="64" t="s">
        <v>164</v>
      </c>
      <c r="C2" s="33" t="s">
        <v>165</v>
      </c>
      <c r="D2" s="37"/>
      <c r="E2" s="33">
        <f>305.3/1.2</f>
        <v>254.41666666666669</v>
      </c>
      <c r="F2" s="33">
        <f>1.2*E2</f>
        <v>305.3</v>
      </c>
      <c r="G2" s="34">
        <v>0</v>
      </c>
      <c r="H2" s="33">
        <v>1</v>
      </c>
      <c r="I2" s="33">
        <f>H2*E2</f>
        <v>254.41666666666669</v>
      </c>
      <c r="J2" s="33">
        <f>I2*1.2</f>
        <v>305.3</v>
      </c>
    </row>
    <row r="3" spans="1:10" ht="21" x14ac:dyDescent="0.35">
      <c r="A3" s="65"/>
      <c r="E3" s="76" t="s">
        <v>19</v>
      </c>
      <c r="F3" s="76"/>
      <c r="G3" s="76"/>
      <c r="H3" s="76"/>
      <c r="I3" s="76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77" t="s">
        <v>166</v>
      </c>
      <c r="B1" s="77"/>
      <c r="C1" s="77"/>
      <c r="D1" s="66" t="s">
        <v>167</v>
      </c>
    </row>
    <row r="2" spans="1:10" x14ac:dyDescent="0.25">
      <c r="A2" s="51" t="s">
        <v>1</v>
      </c>
      <c r="B2" s="52" t="s">
        <v>2</v>
      </c>
      <c r="C2" s="52" t="s">
        <v>3</v>
      </c>
      <c r="D2" s="52" t="s">
        <v>4</v>
      </c>
      <c r="E2" s="52" t="s">
        <v>5</v>
      </c>
      <c r="F2" s="52" t="s">
        <v>6</v>
      </c>
      <c r="G2" s="54" t="s">
        <v>7</v>
      </c>
      <c r="H2" s="52" t="s">
        <v>8</v>
      </c>
      <c r="I2" s="52" t="s">
        <v>9</v>
      </c>
      <c r="J2" s="55" t="s">
        <v>10</v>
      </c>
    </row>
    <row r="3" spans="1:10" x14ac:dyDescent="0.25">
      <c r="A3" s="58" t="s">
        <v>168</v>
      </c>
      <c r="B3" t="s">
        <v>169</v>
      </c>
      <c r="C3" t="s">
        <v>170</v>
      </c>
      <c r="D3" t="s">
        <v>171</v>
      </c>
      <c r="E3">
        <v>81</v>
      </c>
      <c r="F3">
        <f t="shared" ref="F3:F25" si="0">1.2*E3</f>
        <v>97.2</v>
      </c>
      <c r="H3">
        <v>4</v>
      </c>
      <c r="I3">
        <f t="shared" ref="I3:I25" si="1">H3*E3</f>
        <v>324</v>
      </c>
      <c r="J3">
        <f t="shared" ref="J3:J25" si="2">I3*1.2</f>
        <v>388.8</v>
      </c>
    </row>
    <row r="4" spans="1:10" x14ac:dyDescent="0.25">
      <c r="A4" s="58"/>
      <c r="B4" t="s">
        <v>172</v>
      </c>
      <c r="C4" t="s">
        <v>173</v>
      </c>
      <c r="D4" s="47" t="s">
        <v>174</v>
      </c>
      <c r="E4">
        <v>110</v>
      </c>
      <c r="F4">
        <f t="shared" si="0"/>
        <v>132</v>
      </c>
      <c r="H4">
        <v>1</v>
      </c>
      <c r="I4">
        <f t="shared" si="1"/>
        <v>110</v>
      </c>
      <c r="J4">
        <f t="shared" si="2"/>
        <v>132</v>
      </c>
    </row>
    <row r="5" spans="1:10" x14ac:dyDescent="0.25">
      <c r="A5" s="58"/>
      <c r="B5" t="s">
        <v>175</v>
      </c>
      <c r="C5" t="s">
        <v>176</v>
      </c>
      <c r="D5" t="s">
        <v>177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A6" s="58"/>
      <c r="B6" t="s">
        <v>178</v>
      </c>
      <c r="C6" t="s">
        <v>179</v>
      </c>
      <c r="D6" t="s">
        <v>180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58"/>
      <c r="B7" t="s">
        <v>181</v>
      </c>
      <c r="C7" t="s">
        <v>182</v>
      </c>
      <c r="D7" t="s">
        <v>183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A8" s="58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8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8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8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8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8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8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8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8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8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8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58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 s="58"/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1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51" t="s">
        <v>1</v>
      </c>
      <c r="B1" s="52" t="s">
        <v>2</v>
      </c>
      <c r="C1" s="53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0" ht="30" x14ac:dyDescent="0.25">
      <c r="A2" s="58" t="s">
        <v>168</v>
      </c>
      <c r="B2" s="67" t="s">
        <v>184</v>
      </c>
      <c r="C2" s="68" t="s">
        <v>185</v>
      </c>
      <c r="D2" s="47" t="s">
        <v>186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58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58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58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58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58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58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8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8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8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8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8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8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8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8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8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8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58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51" t="s">
        <v>1</v>
      </c>
      <c r="B1" s="52" t="s">
        <v>2</v>
      </c>
      <c r="C1" s="59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0" ht="30" x14ac:dyDescent="0.25">
      <c r="A2" s="58" t="s">
        <v>25</v>
      </c>
      <c r="B2" s="47" t="s">
        <v>187</v>
      </c>
      <c r="C2" s="47" t="s">
        <v>188</v>
      </c>
      <c r="F2" s="69" t="s">
        <v>189</v>
      </c>
      <c r="G2" s="47"/>
      <c r="H2">
        <v>1</v>
      </c>
      <c r="J2" t="e">
        <f>H2*F2</f>
        <v>#VALUE!</v>
      </c>
    </row>
    <row r="3" spans="1:10" x14ac:dyDescent="0.25">
      <c r="A3" s="58" t="s">
        <v>25</v>
      </c>
      <c r="B3" s="47">
        <v>6329</v>
      </c>
      <c r="C3" s="47" t="s">
        <v>190</v>
      </c>
      <c r="F3" s="69" t="s">
        <v>191</v>
      </c>
      <c r="G3" s="47"/>
      <c r="H3">
        <v>1</v>
      </c>
      <c r="J3" t="e">
        <f>H3*F3</f>
        <v>#VALUE!</v>
      </c>
    </row>
    <row r="4" spans="1:10" x14ac:dyDescent="0.25">
      <c r="A4" s="58" t="s">
        <v>25</v>
      </c>
      <c r="B4" s="47" t="s">
        <v>192</v>
      </c>
      <c r="C4" s="47" t="s">
        <v>193</v>
      </c>
      <c r="F4" s="69" t="s">
        <v>194</v>
      </c>
      <c r="G4" s="47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51" t="s">
        <v>1</v>
      </c>
      <c r="B1" s="52" t="s">
        <v>2</v>
      </c>
      <c r="C1" s="59" t="s">
        <v>3</v>
      </c>
      <c r="D1" s="52" t="s">
        <v>4</v>
      </c>
      <c r="E1" s="52" t="s">
        <v>5</v>
      </c>
      <c r="F1" s="52" t="s">
        <v>6</v>
      </c>
      <c r="G1" s="54" t="s">
        <v>7</v>
      </c>
      <c r="H1" s="52" t="s">
        <v>8</v>
      </c>
      <c r="I1" s="52" t="s">
        <v>9</v>
      </c>
      <c r="J1" s="55" t="s">
        <v>10</v>
      </c>
    </row>
    <row r="2" spans="1:10" x14ac:dyDescent="0.25">
      <c r="A2" s="58" t="s">
        <v>25</v>
      </c>
      <c r="C2" t="s">
        <v>195</v>
      </c>
      <c r="D2" t="s">
        <v>196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58" t="s">
        <v>25</v>
      </c>
      <c r="C3" s="70" t="s">
        <v>197</v>
      </c>
      <c r="D3" t="s">
        <v>198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58" t="s">
        <v>25</v>
      </c>
      <c r="C4" t="s">
        <v>199</v>
      </c>
      <c r="D4" t="s">
        <v>200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9"/>
      <c r="B5" s="20"/>
      <c r="C5" s="20"/>
      <c r="D5" s="21" t="s">
        <v>19</v>
      </c>
      <c r="E5" s="22">
        <f>SUM(E3:E4)</f>
        <v>0</v>
      </c>
      <c r="F5" s="22">
        <f>SUM(F3:F4)</f>
        <v>0</v>
      </c>
      <c r="G5" s="22">
        <f>SUM(G3:G4)</f>
        <v>0</v>
      </c>
      <c r="H5" s="22">
        <f>SUM(H3:H4)</f>
        <v>0</v>
      </c>
      <c r="I5" s="22">
        <f>SUM(I3:I4)</f>
        <v>0</v>
      </c>
      <c r="J5" s="22" t="s">
        <v>201</v>
      </c>
    </row>
    <row r="6" spans="1:10" x14ac:dyDescent="0.25">
      <c r="A6" s="58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58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58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8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8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8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8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8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8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8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8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8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8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Watterott</vt:lpstr>
      <vt:lpstr>Mouser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2019-01-19T21:34:09Z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