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66925"/>
  <mc:AlternateContent xmlns:mc="http://schemas.openxmlformats.org/markup-compatibility/2006">
    <mc:Choice Requires="x15">
      <x15ac:absPath xmlns:x15ac="http://schemas.microsoft.com/office/spreadsheetml/2010/11/ac" url="C:\Users\Administrador\Automatizacion\Agua\2_Model\SR15\"/>
    </mc:Choice>
  </mc:AlternateContent>
  <xr:revisionPtr revIDLastSave="0" documentId="13_ncr:1_{83318315-3BB6-4F71-A0DF-F95E0B3C7C9F}" xr6:coauthVersionLast="45" xr6:coauthVersionMax="45" xr10:uidLastSave="{00000000-0000-0000-0000-000000000000}"/>
  <bookViews>
    <workbookView xWindow="-28920" yWindow="-3120" windowWidth="29040" windowHeight="15840" activeTab="5" xr2:uid="{00000000-000D-0000-FFFF-FFFF00000000}"/>
  </bookViews>
  <sheets>
    <sheet name="Content" sheetId="13" r:id="rId1"/>
    <sheet name="Structure" sheetId="29" r:id="rId2"/>
    <sheet name="Sets" sheetId="11" r:id="rId3"/>
    <sheet name="Sets_Water" sheetId="84" r:id="rId4"/>
    <sheet name="Parameters" sheetId="1" r:id="rId5"/>
    <sheet name="Model" sheetId="86" r:id="rId6"/>
    <sheet name="CapacityFactor" sheetId="51" r:id="rId7"/>
    <sheet name="CapitalCost" sheetId="54" r:id="rId8"/>
    <sheet name="EmissionActivityRatio" sheetId="57" r:id="rId9"/>
    <sheet name="EmissionsPenalty" sheetId="58" r:id="rId10"/>
    <sheet name="FixedCost" sheetId="59" r:id="rId11"/>
    <sheet name="InputActivityRatio" sheetId="60" r:id="rId12"/>
    <sheet name="OperationalLife" sheetId="62" r:id="rId13"/>
    <sheet name="OutputActivityRatio" sheetId="63" r:id="rId14"/>
    <sheet name="ResidualCapacity" sheetId="70" r:id="rId15"/>
    <sheet name="SpecifiedAnnualDemand" sheetId="71" r:id="rId16"/>
    <sheet name="SpecifiedDemandProfile" sheetId="72" r:id="rId17"/>
    <sheet name="TotalAnnualMaxCapacity" sheetId="73" r:id="rId18"/>
    <sheet name="TotalAnnualMinCapacityInv" sheetId="85" r:id="rId19"/>
    <sheet name="TotalTechnologyAnnualActivityLo" sheetId="77" r:id="rId20"/>
    <sheet name="TotalTechnologyAnnualActivityUp" sheetId="78" r:id="rId21"/>
    <sheet name="VariableCost" sheetId="82" r:id="rId22"/>
    <sheet name="YearSplit" sheetId="83" r:id="rId23"/>
  </sheets>
  <externalReferences>
    <externalReference r:id="rId24"/>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15" i="78" l="1"/>
  <c r="U15" i="78"/>
  <c r="Y15" i="78"/>
  <c r="AC15" i="78"/>
  <c r="AG15" i="78"/>
  <c r="AK15" i="78"/>
  <c r="AO15" i="78"/>
  <c r="AS15" i="78"/>
  <c r="N16" i="78"/>
  <c r="O16" i="78"/>
  <c r="P16" i="78"/>
  <c r="Q16" i="78"/>
  <c r="R16" i="78"/>
  <c r="S16" i="78"/>
  <c r="T16" i="78"/>
  <c r="U16" i="78"/>
  <c r="V16" i="78"/>
  <c r="W16" i="78"/>
  <c r="X16" i="78"/>
  <c r="Y16" i="78"/>
  <c r="Z16" i="78"/>
  <c r="AA16" i="78"/>
  <c r="AB16" i="78"/>
  <c r="AC16" i="78"/>
  <c r="AD16" i="78"/>
  <c r="AE16" i="78"/>
  <c r="AF16" i="78"/>
  <c r="AG16" i="78"/>
  <c r="AH16" i="78"/>
  <c r="AI16" i="78"/>
  <c r="AJ16" i="78"/>
  <c r="AK16" i="78"/>
  <c r="AL16" i="78"/>
  <c r="AM16" i="78"/>
  <c r="AN16" i="78"/>
  <c r="AO16" i="78"/>
  <c r="AP16" i="78"/>
  <c r="AQ16" i="78"/>
  <c r="AR16" i="78"/>
  <c r="AS16" i="78"/>
  <c r="AT16" i="78"/>
  <c r="AU16" i="78"/>
  <c r="AV16" i="78"/>
  <c r="N17" i="78"/>
  <c r="O17" i="78"/>
  <c r="P17" i="78"/>
  <c r="Q17" i="78"/>
  <c r="R17" i="78"/>
  <c r="S17" i="78"/>
  <c r="T17" i="78"/>
  <c r="U17" i="78"/>
  <c r="V17" i="78"/>
  <c r="W17" i="78"/>
  <c r="X17" i="78"/>
  <c r="Y17" i="78"/>
  <c r="Z17" i="78"/>
  <c r="AA17" i="78"/>
  <c r="AB17" i="78"/>
  <c r="AC17" i="78"/>
  <c r="AD17" i="78"/>
  <c r="AE17" i="78"/>
  <c r="AF17" i="78"/>
  <c r="AG17" i="78"/>
  <c r="AH17" i="78"/>
  <c r="AI17" i="78"/>
  <c r="AJ17" i="78"/>
  <c r="AK17" i="78"/>
  <c r="AL17" i="78"/>
  <c r="AM17" i="78"/>
  <c r="AN17" i="78"/>
  <c r="AO17" i="78"/>
  <c r="AP17" i="78"/>
  <c r="AQ17" i="78"/>
  <c r="AR17" i="78"/>
  <c r="AS17" i="78"/>
  <c r="AT17" i="78"/>
  <c r="AU17" i="78"/>
  <c r="AV17" i="78"/>
  <c r="N18" i="78"/>
  <c r="O18" i="78"/>
  <c r="P18" i="78"/>
  <c r="Q18" i="78"/>
  <c r="R18" i="78"/>
  <c r="S18" i="78"/>
  <c r="T18" i="78"/>
  <c r="U18" i="78"/>
  <c r="V18" i="78"/>
  <c r="W18" i="78"/>
  <c r="X18" i="78"/>
  <c r="Y18" i="78"/>
  <c r="Z18" i="78"/>
  <c r="AA18" i="78"/>
  <c r="AB18" i="78"/>
  <c r="AC18" i="78"/>
  <c r="AD18" i="78"/>
  <c r="AE18" i="78"/>
  <c r="AF18" i="78"/>
  <c r="AG18" i="78"/>
  <c r="AH18" i="78"/>
  <c r="AI18" i="78"/>
  <c r="AJ18" i="78"/>
  <c r="AK18" i="78"/>
  <c r="AL18" i="78"/>
  <c r="AM18" i="78"/>
  <c r="AN18" i="78"/>
  <c r="AO18" i="78"/>
  <c r="AP18" i="78"/>
  <c r="AQ18" i="78"/>
  <c r="AR18" i="78"/>
  <c r="AS18" i="78"/>
  <c r="AT18" i="78"/>
  <c r="AU18" i="78"/>
  <c r="AV18" i="78"/>
  <c r="N19" i="78"/>
  <c r="O19" i="78"/>
  <c r="P19" i="78"/>
  <c r="Q19" i="78"/>
  <c r="R19" i="78"/>
  <c r="S19" i="78"/>
  <c r="T19" i="78"/>
  <c r="U19" i="78"/>
  <c r="V19" i="78"/>
  <c r="W19" i="78"/>
  <c r="X19" i="78"/>
  <c r="Y19" i="78"/>
  <c r="Z19" i="78"/>
  <c r="AA19" i="78"/>
  <c r="AB19" i="78"/>
  <c r="AC19" i="78"/>
  <c r="AD19" i="78"/>
  <c r="AE19" i="78"/>
  <c r="AF19" i="78"/>
  <c r="AG19" i="78"/>
  <c r="AH19" i="78"/>
  <c r="AI19" i="78"/>
  <c r="AJ19" i="78"/>
  <c r="AK19" i="78"/>
  <c r="AL19" i="78"/>
  <c r="AM19" i="78"/>
  <c r="AN19" i="78"/>
  <c r="AO19" i="78"/>
  <c r="AP19" i="78"/>
  <c r="AQ19" i="78"/>
  <c r="AR19" i="78"/>
  <c r="AS19" i="78"/>
  <c r="AT19" i="78"/>
  <c r="AU19" i="78"/>
  <c r="AV19" i="78"/>
  <c r="N20" i="78"/>
  <c r="O20" i="78"/>
  <c r="P20" i="78"/>
  <c r="Q20" i="78"/>
  <c r="R20" i="78"/>
  <c r="S20" i="78"/>
  <c r="T20" i="78"/>
  <c r="U20" i="78"/>
  <c r="V20" i="78"/>
  <c r="W20" i="78"/>
  <c r="X20" i="78"/>
  <c r="Y20" i="78"/>
  <c r="Z20" i="78"/>
  <c r="AA20" i="78"/>
  <c r="AB20" i="78"/>
  <c r="AC20" i="78"/>
  <c r="AD20" i="78"/>
  <c r="AE20" i="78"/>
  <c r="AF20" i="78"/>
  <c r="AG20" i="78"/>
  <c r="AH20" i="78"/>
  <c r="AI20" i="78"/>
  <c r="AJ20" i="78"/>
  <c r="AK20" i="78"/>
  <c r="AL20" i="78"/>
  <c r="AM20" i="78"/>
  <c r="AN20" i="78"/>
  <c r="AO20" i="78"/>
  <c r="AP20" i="78"/>
  <c r="AQ20" i="78"/>
  <c r="AR20" i="78"/>
  <c r="AS20" i="78"/>
  <c r="AT20" i="78"/>
  <c r="AU20" i="78"/>
  <c r="AV20" i="78"/>
  <c r="N21" i="78"/>
  <c r="O21" i="78"/>
  <c r="P21" i="78"/>
  <c r="Q21" i="78"/>
  <c r="R21" i="78"/>
  <c r="S21" i="78"/>
  <c r="T21" i="78"/>
  <c r="U21" i="78"/>
  <c r="V21" i="78"/>
  <c r="W21" i="78"/>
  <c r="X21" i="78"/>
  <c r="Y21" i="78"/>
  <c r="Z21" i="78"/>
  <c r="AA21" i="78"/>
  <c r="AB21" i="78"/>
  <c r="AC21" i="78"/>
  <c r="AD21" i="78"/>
  <c r="AE21" i="78"/>
  <c r="AF21" i="78"/>
  <c r="AG21" i="78"/>
  <c r="AH21" i="78"/>
  <c r="AI21" i="78"/>
  <c r="AJ21" i="78"/>
  <c r="AK21" i="78"/>
  <c r="AL21" i="78"/>
  <c r="AM21" i="78"/>
  <c r="AN21" i="78"/>
  <c r="AO21" i="78"/>
  <c r="AP21" i="78"/>
  <c r="AQ21" i="78"/>
  <c r="AR21" i="78"/>
  <c r="AS21" i="78"/>
  <c r="AT21" i="78"/>
  <c r="AU21" i="78"/>
  <c r="AV21" i="78"/>
  <c r="N22" i="78"/>
  <c r="O22" i="78"/>
  <c r="P22" i="78"/>
  <c r="Q22" i="78"/>
  <c r="R22" i="78"/>
  <c r="S22" i="78"/>
  <c r="T22" i="78"/>
  <c r="U22" i="78"/>
  <c r="V22" i="78"/>
  <c r="W22" i="78"/>
  <c r="X22" i="78"/>
  <c r="Y22" i="78"/>
  <c r="Z22" i="78"/>
  <c r="AA22" i="78"/>
  <c r="AB22" i="78"/>
  <c r="AC22" i="78"/>
  <c r="AD22" i="78"/>
  <c r="AE22" i="78"/>
  <c r="AF22" i="78"/>
  <c r="AG22" i="78"/>
  <c r="AH22" i="78"/>
  <c r="AI22" i="78"/>
  <c r="AJ22" i="78"/>
  <c r="AK22" i="78"/>
  <c r="AL22" i="78"/>
  <c r="AM22" i="78"/>
  <c r="AN22" i="78"/>
  <c r="AO22" i="78"/>
  <c r="AP22" i="78"/>
  <c r="AQ22" i="78"/>
  <c r="AR22" i="78"/>
  <c r="AS22" i="78"/>
  <c r="AT22" i="78"/>
  <c r="AU22" i="78"/>
  <c r="AV22" i="78"/>
  <c r="M22" i="78"/>
  <c r="M20" i="78"/>
  <c r="M21" i="78"/>
  <c r="M19" i="78"/>
  <c r="M17" i="78"/>
  <c r="M18" i="78"/>
  <c r="M16" i="78"/>
  <c r="M15" i="78"/>
  <c r="N14" i="78"/>
  <c r="O14" i="78"/>
  <c r="P14" i="78"/>
  <c r="Q14" i="78"/>
  <c r="R14" i="78"/>
  <c r="S14" i="78"/>
  <c r="T14" i="78"/>
  <c r="U14" i="78"/>
  <c r="V14" i="78"/>
  <c r="W14" i="78"/>
  <c r="X14" i="78"/>
  <c r="Y14" i="78"/>
  <c r="Z14" i="78"/>
  <c r="AA14" i="78"/>
  <c r="AB14" i="78"/>
  <c r="AC14" i="78"/>
  <c r="AD14" i="78"/>
  <c r="AE14" i="78"/>
  <c r="AF14" i="78"/>
  <c r="AG14" i="78"/>
  <c r="AH14" i="78"/>
  <c r="AI14" i="78"/>
  <c r="AJ14" i="78"/>
  <c r="AK14" i="78"/>
  <c r="AL14" i="78"/>
  <c r="AM14" i="78"/>
  <c r="AN14" i="78"/>
  <c r="AO14" i="78"/>
  <c r="AP14" i="78"/>
  <c r="AQ14" i="78"/>
  <c r="AR14" i="78"/>
  <c r="AS14" i="78"/>
  <c r="AT14" i="78"/>
  <c r="AU14" i="78"/>
  <c r="AV14" i="78"/>
  <c r="M14" i="78"/>
  <c r="N4" i="78"/>
  <c r="O4" i="78"/>
  <c r="P4" i="78"/>
  <c r="Q4" i="78"/>
  <c r="R4" i="78"/>
  <c r="S4" i="78"/>
  <c r="T4" i="78"/>
  <c r="U4" i="78"/>
  <c r="V4" i="78"/>
  <c r="W4" i="78"/>
  <c r="X4" i="78"/>
  <c r="Y4" i="78"/>
  <c r="Z4" i="78"/>
  <c r="AA4" i="78"/>
  <c r="AB4" i="78"/>
  <c r="AC4" i="78"/>
  <c r="AD4" i="78"/>
  <c r="AE4" i="78"/>
  <c r="AF4" i="78"/>
  <c r="AG4" i="78"/>
  <c r="AH4" i="78"/>
  <c r="AI4" i="78"/>
  <c r="AJ4" i="78"/>
  <c r="AK4" i="78"/>
  <c r="AL4" i="78"/>
  <c r="AM4" i="78"/>
  <c r="AN4" i="78"/>
  <c r="AO4" i="78"/>
  <c r="AP4" i="78"/>
  <c r="AQ4" i="78"/>
  <c r="AR4" i="78"/>
  <c r="AS4" i="78"/>
  <c r="AT4" i="78"/>
  <c r="AU4" i="78"/>
  <c r="AV4" i="78"/>
  <c r="M4" i="78"/>
  <c r="N7" i="82"/>
  <c r="O7" i="82"/>
  <c r="P7" i="82"/>
  <c r="Q7" i="82"/>
  <c r="R7" i="82"/>
  <c r="S7" i="82"/>
  <c r="T7" i="82"/>
  <c r="U7" i="82"/>
  <c r="V7" i="82"/>
  <c r="W7" i="82"/>
  <c r="X7" i="82"/>
  <c r="Y7" i="82"/>
  <c r="Z7" i="82"/>
  <c r="AA7" i="82"/>
  <c r="AB7" i="82"/>
  <c r="AC7" i="82"/>
  <c r="AD7" i="82"/>
  <c r="AE7" i="82"/>
  <c r="AF7" i="82"/>
  <c r="AG7" i="82"/>
  <c r="AH7" i="82"/>
  <c r="AI7" i="82"/>
  <c r="AJ7" i="82"/>
  <c r="AK7" i="82"/>
  <c r="AL7" i="82"/>
  <c r="AM7" i="82"/>
  <c r="AN7" i="82"/>
  <c r="AO7" i="82"/>
  <c r="AP7" i="82"/>
  <c r="AQ7" i="82"/>
  <c r="AR7" i="82"/>
  <c r="AS7" i="82"/>
  <c r="AT7" i="82"/>
  <c r="AU7" i="82"/>
  <c r="AV7" i="82"/>
  <c r="N8" i="82"/>
  <c r="O8" i="82"/>
  <c r="P8" i="82"/>
  <c r="Q8" i="82"/>
  <c r="R8" i="82"/>
  <c r="S8" i="82"/>
  <c r="T8" i="82"/>
  <c r="U8" i="82"/>
  <c r="V8" i="82"/>
  <c r="W8" i="82"/>
  <c r="X8" i="82"/>
  <c r="Y8" i="82"/>
  <c r="Z8" i="82"/>
  <c r="AA8" i="82"/>
  <c r="AB8" i="82"/>
  <c r="AC8" i="82"/>
  <c r="AD8" i="82"/>
  <c r="AE8" i="82"/>
  <c r="AF8" i="82"/>
  <c r="AG8" i="82"/>
  <c r="AH8" i="82"/>
  <c r="AI8" i="82"/>
  <c r="AJ8" i="82"/>
  <c r="AK8" i="82"/>
  <c r="AL8" i="82"/>
  <c r="AM8" i="82"/>
  <c r="AN8" i="82"/>
  <c r="AO8" i="82"/>
  <c r="AP8" i="82"/>
  <c r="AQ8" i="82"/>
  <c r="AR8" i="82"/>
  <c r="AS8" i="82"/>
  <c r="AT8" i="82"/>
  <c r="AU8" i="82"/>
  <c r="AV8" i="82"/>
  <c r="N9" i="82"/>
  <c r="O9" i="82"/>
  <c r="P9" i="82"/>
  <c r="Q9" i="82"/>
  <c r="R9" i="82"/>
  <c r="S9" i="82"/>
  <c r="T9" i="82"/>
  <c r="U9" i="82"/>
  <c r="V9" i="82"/>
  <c r="W9" i="82"/>
  <c r="X9" i="82"/>
  <c r="Y9" i="82"/>
  <c r="Z9" i="82"/>
  <c r="AA9" i="82"/>
  <c r="AB9" i="82"/>
  <c r="AC9" i="82"/>
  <c r="AD9" i="82"/>
  <c r="AE9" i="82"/>
  <c r="AF9" i="82"/>
  <c r="AG9" i="82"/>
  <c r="AH9" i="82"/>
  <c r="AI9" i="82"/>
  <c r="AJ9" i="82"/>
  <c r="AK9" i="82"/>
  <c r="AL9" i="82"/>
  <c r="AM9" i="82"/>
  <c r="AN9" i="82"/>
  <c r="AO9" i="82"/>
  <c r="AP9" i="82"/>
  <c r="AQ9" i="82"/>
  <c r="AR9" i="82"/>
  <c r="AS9" i="82"/>
  <c r="AT9" i="82"/>
  <c r="AU9" i="82"/>
  <c r="AV9" i="82"/>
  <c r="N10" i="82"/>
  <c r="O10" i="82"/>
  <c r="P10" i="82"/>
  <c r="Q10" i="82"/>
  <c r="R10" i="82"/>
  <c r="S10" i="82"/>
  <c r="T10" i="82"/>
  <c r="U10" i="82"/>
  <c r="V10" i="82"/>
  <c r="W10" i="82"/>
  <c r="X10" i="82"/>
  <c r="Y10" i="82"/>
  <c r="Z10" i="82"/>
  <c r="AA10" i="82"/>
  <c r="AB10" i="82"/>
  <c r="AC10" i="82"/>
  <c r="AD10" i="82"/>
  <c r="AE10" i="82"/>
  <c r="AF10" i="82"/>
  <c r="AG10" i="82"/>
  <c r="AH10" i="82"/>
  <c r="AI10" i="82"/>
  <c r="AJ10" i="82"/>
  <c r="AK10" i="82"/>
  <c r="AL10" i="82"/>
  <c r="AM10" i="82"/>
  <c r="AN10" i="82"/>
  <c r="AO10" i="82"/>
  <c r="AP10" i="82"/>
  <c r="AQ10" i="82"/>
  <c r="AR10" i="82"/>
  <c r="AS10" i="82"/>
  <c r="AT10" i="82"/>
  <c r="AU10" i="82"/>
  <c r="AV10" i="82"/>
  <c r="M10" i="82"/>
  <c r="M9" i="82"/>
  <c r="M8" i="82"/>
  <c r="M7" i="82"/>
  <c r="M6" i="82"/>
  <c r="M5" i="82"/>
  <c r="N14" i="77"/>
  <c r="O14" i="77"/>
  <c r="P14" i="77"/>
  <c r="Q14" i="77"/>
  <c r="R14" i="77"/>
  <c r="S14" i="77"/>
  <c r="T14" i="77"/>
  <c r="U14" i="77"/>
  <c r="V14" i="77"/>
  <c r="W14" i="77"/>
  <c r="X14" i="77"/>
  <c r="Y14" i="77"/>
  <c r="Z14" i="77"/>
  <c r="AA14" i="77"/>
  <c r="AB14" i="77"/>
  <c r="AC14" i="77"/>
  <c r="AD14" i="77"/>
  <c r="AE14" i="77"/>
  <c r="AF14" i="77"/>
  <c r="AG14" i="77"/>
  <c r="AH14" i="77"/>
  <c r="AI14" i="77"/>
  <c r="AJ14" i="77"/>
  <c r="AK14" i="77"/>
  <c r="AL14" i="77"/>
  <c r="AM14" i="77"/>
  <c r="AN14" i="77"/>
  <c r="AO14" i="77"/>
  <c r="AP14" i="77"/>
  <c r="AQ14" i="77"/>
  <c r="AR14" i="77"/>
  <c r="AS14" i="77"/>
  <c r="AT14" i="77"/>
  <c r="AU14" i="77"/>
  <c r="AV14" i="77"/>
  <c r="N15" i="77"/>
  <c r="N15" i="78" s="1"/>
  <c r="O15" i="77"/>
  <c r="O15" i="78" s="1"/>
  <c r="P15" i="77"/>
  <c r="P15" i="78" s="1"/>
  <c r="Q15" i="77"/>
  <c r="R15" i="77"/>
  <c r="R15" i="78" s="1"/>
  <c r="S15" i="77"/>
  <c r="S15" i="78" s="1"/>
  <c r="T15" i="77"/>
  <c r="T15" i="78" s="1"/>
  <c r="U15" i="77"/>
  <c r="V15" i="77"/>
  <c r="V15" i="78" s="1"/>
  <c r="W15" i="77"/>
  <c r="W15" i="78" s="1"/>
  <c r="X15" i="77"/>
  <c r="X15" i="78" s="1"/>
  <c r="Y15" i="77"/>
  <c r="Z15" i="77"/>
  <c r="Z15" i="78" s="1"/>
  <c r="AA15" i="77"/>
  <c r="AA15" i="78" s="1"/>
  <c r="AB15" i="77"/>
  <c r="AB15" i="78" s="1"/>
  <c r="AC15" i="77"/>
  <c r="AD15" i="77"/>
  <c r="AD15" i="78" s="1"/>
  <c r="AE15" i="77"/>
  <c r="AE15" i="78" s="1"/>
  <c r="AF15" i="77"/>
  <c r="AF15" i="78" s="1"/>
  <c r="AG15" i="77"/>
  <c r="AH15" i="77"/>
  <c r="AH15" i="78" s="1"/>
  <c r="AI15" i="77"/>
  <c r="AI15" i="78" s="1"/>
  <c r="AJ15" i="77"/>
  <c r="AJ15" i="78" s="1"/>
  <c r="AK15" i="77"/>
  <c r="AL15" i="77"/>
  <c r="AL15" i="78" s="1"/>
  <c r="AM15" i="77"/>
  <c r="AM15" i="78" s="1"/>
  <c r="AN15" i="77"/>
  <c r="AN15" i="78" s="1"/>
  <c r="AO15" i="77"/>
  <c r="AP15" i="77"/>
  <c r="AP15" i="78" s="1"/>
  <c r="AQ15" i="77"/>
  <c r="AQ15" i="78" s="1"/>
  <c r="AR15" i="77"/>
  <c r="AR15" i="78" s="1"/>
  <c r="AS15" i="77"/>
  <c r="AT15" i="77"/>
  <c r="AT15" i="78" s="1"/>
  <c r="AU15" i="77"/>
  <c r="AU15" i="78" s="1"/>
  <c r="AV15" i="77"/>
  <c r="AV15" i="78" s="1"/>
  <c r="M15" i="77"/>
  <c r="M14" i="77"/>
  <c r="N3" i="77" l="1"/>
  <c r="N3" i="78" s="1"/>
  <c r="O3" i="77"/>
  <c r="O3" i="78" s="1"/>
  <c r="P3" i="77"/>
  <c r="P3" i="78" s="1"/>
  <c r="Q3" i="77"/>
  <c r="Q3" i="78" s="1"/>
  <c r="R3" i="77"/>
  <c r="R3" i="78" s="1"/>
  <c r="S3" i="77"/>
  <c r="S3" i="78" s="1"/>
  <c r="T3" i="77"/>
  <c r="T3" i="78" s="1"/>
  <c r="U3" i="77"/>
  <c r="U3" i="78" s="1"/>
  <c r="V3" i="77"/>
  <c r="V3" i="78" s="1"/>
  <c r="W3" i="77"/>
  <c r="W3" i="78" s="1"/>
  <c r="X3" i="77"/>
  <c r="X3" i="78" s="1"/>
  <c r="Y3" i="77"/>
  <c r="Y3" i="78" s="1"/>
  <c r="Z3" i="77"/>
  <c r="Z3" i="78" s="1"/>
  <c r="AA3" i="77"/>
  <c r="AA3" i="78" s="1"/>
  <c r="AB3" i="77"/>
  <c r="AB3" i="78" s="1"/>
  <c r="AC3" i="77"/>
  <c r="AC3" i="78" s="1"/>
  <c r="AD3" i="77"/>
  <c r="AD3" i="78" s="1"/>
  <c r="AE3" i="77"/>
  <c r="AE3" i="78" s="1"/>
  <c r="AF3" i="77"/>
  <c r="AF3" i="78" s="1"/>
  <c r="AG3" i="77"/>
  <c r="AG3" i="78" s="1"/>
  <c r="AH3" i="77"/>
  <c r="AH3" i="78" s="1"/>
  <c r="AI3" i="77"/>
  <c r="AI3" i="78" s="1"/>
  <c r="AJ3" i="77"/>
  <c r="AJ3" i="78" s="1"/>
  <c r="AK3" i="77"/>
  <c r="AK3" i="78" s="1"/>
  <c r="AL3" i="77"/>
  <c r="AL3" i="78" s="1"/>
  <c r="AM3" i="77"/>
  <c r="AM3" i="78" s="1"/>
  <c r="AN3" i="77"/>
  <c r="AN3" i="78" s="1"/>
  <c r="AO3" i="77"/>
  <c r="AO3" i="78" s="1"/>
  <c r="AP3" i="77"/>
  <c r="AP3" i="78" s="1"/>
  <c r="AQ3" i="77"/>
  <c r="AQ3" i="78" s="1"/>
  <c r="AR3" i="77"/>
  <c r="AR3" i="78" s="1"/>
  <c r="AS3" i="77"/>
  <c r="AS3" i="78" s="1"/>
  <c r="AT3" i="77"/>
  <c r="AT3" i="78" s="1"/>
  <c r="AU3" i="77"/>
  <c r="AU3" i="78" s="1"/>
  <c r="AV3" i="77"/>
  <c r="AV3" i="78" s="1"/>
  <c r="M3" i="77"/>
  <c r="M3" i="78" s="1"/>
  <c r="N16" i="73" l="1"/>
  <c r="O16" i="73"/>
  <c r="P16" i="73"/>
  <c r="Q16" i="73"/>
  <c r="R16" i="73"/>
  <c r="S16" i="73"/>
  <c r="T16" i="73"/>
  <c r="U16" i="73"/>
  <c r="V16" i="73"/>
  <c r="W16" i="73"/>
  <c r="X16" i="73"/>
  <c r="Y16" i="73"/>
  <c r="Z16" i="73"/>
  <c r="AA16" i="73"/>
  <c r="AB16" i="73"/>
  <c r="AC16" i="73"/>
  <c r="AD16" i="73"/>
  <c r="AE16" i="73"/>
  <c r="AF16" i="73"/>
  <c r="AG16" i="73"/>
  <c r="AH16" i="73"/>
  <c r="AI16" i="73"/>
  <c r="AJ16" i="73"/>
  <c r="AK16" i="73"/>
  <c r="AL16" i="73"/>
  <c r="AM16" i="73"/>
  <c r="AN16" i="73"/>
  <c r="AO16" i="73"/>
  <c r="AP16" i="73"/>
  <c r="AQ16" i="73"/>
  <c r="AR16" i="73"/>
  <c r="AS16" i="73"/>
  <c r="AT16" i="73"/>
  <c r="AU16" i="73"/>
  <c r="AV16" i="73"/>
  <c r="M16" i="73"/>
  <c r="N12" i="73"/>
  <c r="O12" i="73"/>
  <c r="P12" i="73"/>
  <c r="Q12" i="73"/>
  <c r="R12" i="73"/>
  <c r="S12" i="73"/>
  <c r="T12" i="73"/>
  <c r="U12" i="73"/>
  <c r="V12" i="73"/>
  <c r="W12" i="73"/>
  <c r="X12" i="73"/>
  <c r="Y12" i="73"/>
  <c r="Z12" i="73"/>
  <c r="AA12" i="73"/>
  <c r="AB12" i="73"/>
  <c r="AC12" i="73"/>
  <c r="AD12" i="73"/>
  <c r="AE12" i="73"/>
  <c r="AF12" i="73"/>
  <c r="AG12" i="73"/>
  <c r="AH12" i="73"/>
  <c r="AI12" i="73"/>
  <c r="AJ12" i="73"/>
  <c r="AK12" i="73"/>
  <c r="AL12" i="73"/>
  <c r="AM12" i="73"/>
  <c r="AN12" i="73"/>
  <c r="AO12" i="73"/>
  <c r="AP12" i="73"/>
  <c r="AQ12" i="73"/>
  <c r="AR12" i="73"/>
  <c r="AS12" i="73"/>
  <c r="AT12" i="73"/>
  <c r="AU12" i="73"/>
  <c r="AV12" i="73"/>
  <c r="N13" i="73"/>
  <c r="O13" i="73"/>
  <c r="P13" i="73"/>
  <c r="Q13" i="73"/>
  <c r="R13" i="73"/>
  <c r="S13" i="73"/>
  <c r="T13" i="73"/>
  <c r="U13" i="73"/>
  <c r="V13" i="73"/>
  <c r="W13" i="73"/>
  <c r="X13" i="73"/>
  <c r="Y13" i="73"/>
  <c r="Z13" i="73"/>
  <c r="AA13" i="73"/>
  <c r="AB13" i="73"/>
  <c r="AC13" i="73"/>
  <c r="AD13" i="73"/>
  <c r="AE13" i="73"/>
  <c r="AF13" i="73"/>
  <c r="AG13" i="73"/>
  <c r="AH13" i="73"/>
  <c r="AI13" i="73"/>
  <c r="AJ13" i="73"/>
  <c r="AK13" i="73"/>
  <c r="AL13" i="73"/>
  <c r="AM13" i="73"/>
  <c r="AN13" i="73"/>
  <c r="AO13" i="73"/>
  <c r="AP13" i="73"/>
  <c r="AQ13" i="73"/>
  <c r="AR13" i="73"/>
  <c r="AS13" i="73"/>
  <c r="AT13" i="73"/>
  <c r="AU13" i="73"/>
  <c r="AV13" i="73"/>
  <c r="N14" i="73"/>
  <c r="O14" i="73"/>
  <c r="P14" i="73"/>
  <c r="Q14" i="73"/>
  <c r="R14" i="73"/>
  <c r="S14" i="73"/>
  <c r="T14" i="73"/>
  <c r="U14" i="73"/>
  <c r="V14" i="73"/>
  <c r="W14" i="73"/>
  <c r="X14" i="73"/>
  <c r="Y14" i="73"/>
  <c r="Z14" i="73"/>
  <c r="AA14" i="73"/>
  <c r="AB14" i="73"/>
  <c r="AC14" i="73"/>
  <c r="AD14" i="73"/>
  <c r="AE14" i="73"/>
  <c r="AF14" i="73"/>
  <c r="AG14" i="73"/>
  <c r="AH14" i="73"/>
  <c r="AI14" i="73"/>
  <c r="AJ14" i="73"/>
  <c r="AK14" i="73"/>
  <c r="AL14" i="73"/>
  <c r="AM14" i="73"/>
  <c r="AN14" i="73"/>
  <c r="AO14" i="73"/>
  <c r="AP14" i="73"/>
  <c r="AQ14" i="73"/>
  <c r="AR14" i="73"/>
  <c r="AS14" i="73"/>
  <c r="AT14" i="73"/>
  <c r="AU14" i="73"/>
  <c r="AV14" i="73"/>
  <c r="N15" i="73"/>
  <c r="O15" i="73"/>
  <c r="P15" i="73"/>
  <c r="Q15" i="73"/>
  <c r="R15" i="73"/>
  <c r="S15" i="73"/>
  <c r="T15" i="73"/>
  <c r="U15" i="73"/>
  <c r="V15" i="73"/>
  <c r="W15" i="73"/>
  <c r="X15" i="73"/>
  <c r="Y15" i="73"/>
  <c r="Z15" i="73"/>
  <c r="AA15" i="73"/>
  <c r="AB15" i="73"/>
  <c r="AC15" i="73"/>
  <c r="AD15" i="73"/>
  <c r="AE15" i="73"/>
  <c r="AF15" i="73"/>
  <c r="AG15" i="73"/>
  <c r="AH15" i="73"/>
  <c r="AI15" i="73"/>
  <c r="AJ15" i="73"/>
  <c r="AK15" i="73"/>
  <c r="AL15" i="73"/>
  <c r="AM15" i="73"/>
  <c r="AN15" i="73"/>
  <c r="AO15" i="73"/>
  <c r="AP15" i="73"/>
  <c r="AQ15" i="73"/>
  <c r="AR15" i="73"/>
  <c r="AS15" i="73"/>
  <c r="AT15" i="73"/>
  <c r="AU15" i="73"/>
  <c r="AV15" i="73"/>
  <c r="M12" i="73"/>
  <c r="M15" i="73"/>
  <c r="M14" i="73"/>
  <c r="M13" i="73"/>
  <c r="S8" i="71"/>
  <c r="T8" i="71"/>
  <c r="U8" i="71" s="1"/>
  <c r="V8" i="71" s="1"/>
  <c r="W8" i="71" s="1"/>
  <c r="X8" i="71" s="1"/>
  <c r="Y8" i="71" s="1"/>
  <c r="Z8" i="71" s="1"/>
  <c r="AA8" i="71" s="1"/>
  <c r="AB8" i="71" s="1"/>
  <c r="AC8" i="71" s="1"/>
  <c r="AD8" i="71" s="1"/>
  <c r="AE8" i="71" s="1"/>
  <c r="AF8" i="71" s="1"/>
  <c r="AG8" i="71" s="1"/>
  <c r="AH8" i="71" s="1"/>
  <c r="AI8" i="71" s="1"/>
  <c r="AJ8" i="71" s="1"/>
  <c r="AK8" i="71" s="1"/>
  <c r="AL8" i="71" s="1"/>
  <c r="AM8" i="71" s="1"/>
  <c r="AN8" i="71" s="1"/>
  <c r="AO8" i="71" s="1"/>
  <c r="AP8" i="71" s="1"/>
  <c r="AQ8" i="71" s="1"/>
  <c r="AR8" i="71" s="1"/>
  <c r="AS8" i="71" s="1"/>
  <c r="AT8" i="71" s="1"/>
  <c r="AU8" i="71" s="1"/>
  <c r="AV8" i="71" s="1"/>
  <c r="S6" i="71"/>
  <c r="T6" i="71" s="1"/>
  <c r="U6" i="71" s="1"/>
  <c r="V6" i="71" s="1"/>
  <c r="W6" i="71" s="1"/>
  <c r="X6" i="71" s="1"/>
  <c r="Y6" i="71" s="1"/>
  <c r="Z6" i="71" s="1"/>
  <c r="AA6" i="71" s="1"/>
  <c r="AB6" i="71" s="1"/>
  <c r="AC6" i="71" s="1"/>
  <c r="AD6" i="71" s="1"/>
  <c r="AE6" i="71" s="1"/>
  <c r="AF6" i="71" s="1"/>
  <c r="AG6" i="71" s="1"/>
  <c r="AH6" i="71" s="1"/>
  <c r="AI6" i="71" s="1"/>
  <c r="AJ6" i="71" s="1"/>
  <c r="AK6" i="71" s="1"/>
  <c r="AL6" i="71" s="1"/>
  <c r="AM6" i="71" s="1"/>
  <c r="AN6" i="71" s="1"/>
  <c r="AO6" i="71" s="1"/>
  <c r="AP6" i="71" s="1"/>
  <c r="AQ6" i="71" s="1"/>
  <c r="AR6" i="71" s="1"/>
  <c r="AS6" i="71" s="1"/>
  <c r="AT6" i="71" s="1"/>
  <c r="AU6" i="71" s="1"/>
  <c r="AV6" i="71" s="1"/>
  <c r="AV5" i="71"/>
  <c r="AU5" i="71"/>
  <c r="AT5" i="71"/>
  <c r="AS5" i="71"/>
  <c r="AR5" i="71"/>
  <c r="AG5" i="71"/>
  <c r="AH5" i="71"/>
  <c r="AI5" i="71"/>
  <c r="AJ5" i="71"/>
  <c r="AK5" i="71"/>
  <c r="AL5" i="71"/>
  <c r="AM5" i="71"/>
  <c r="AN5" i="71"/>
  <c r="AO5" i="71"/>
  <c r="AP5" i="71"/>
  <c r="AQ5" i="71"/>
  <c r="T5" i="71"/>
  <c r="U5" i="71"/>
  <c r="V5" i="71"/>
  <c r="W5" i="71"/>
  <c r="X5" i="71"/>
  <c r="Y5" i="71"/>
  <c r="Z5" i="71"/>
  <c r="AA5" i="71"/>
  <c r="AB5" i="71"/>
  <c r="AC5" i="71"/>
  <c r="AD5" i="71"/>
  <c r="AE5" i="71"/>
  <c r="AF5" i="71"/>
  <c r="S5" i="71"/>
  <c r="O5" i="71"/>
  <c r="P5" i="71"/>
  <c r="Q5" i="71"/>
  <c r="R5" i="71"/>
  <c r="N5" i="71"/>
  <c r="M5" i="71"/>
  <c r="N61" i="63" l="1"/>
  <c r="O61" i="63"/>
  <c r="P61" i="63"/>
  <c r="Q61" i="63"/>
  <c r="R61" i="63"/>
  <c r="S61" i="63"/>
  <c r="T61" i="63"/>
  <c r="U61" i="63"/>
  <c r="V61" i="63"/>
  <c r="W61" i="63"/>
  <c r="X61" i="63"/>
  <c r="Y61" i="63"/>
  <c r="Z61" i="63"/>
  <c r="AA61" i="63"/>
  <c r="AB61" i="63"/>
  <c r="AC61" i="63"/>
  <c r="AD61" i="63"/>
  <c r="AE61" i="63"/>
  <c r="AF61" i="63"/>
  <c r="AG61" i="63"/>
  <c r="AH61" i="63"/>
  <c r="AI61" i="63"/>
  <c r="AJ61" i="63"/>
  <c r="AK61" i="63"/>
  <c r="AL61" i="63"/>
  <c r="AM61" i="63"/>
  <c r="AN61" i="63"/>
  <c r="AO61" i="63"/>
  <c r="AP61" i="63"/>
  <c r="AQ61" i="63"/>
  <c r="AR61" i="63"/>
  <c r="AS61" i="63"/>
  <c r="AT61" i="63"/>
  <c r="AU61" i="63"/>
  <c r="AV61" i="63"/>
  <c r="M61" i="63"/>
  <c r="M49" i="63"/>
  <c r="V57" i="63"/>
  <c r="W57" i="63"/>
  <c r="X57" i="63"/>
  <c r="Y57" i="63"/>
  <c r="Z57" i="63"/>
  <c r="AA57" i="63"/>
  <c r="AB57" i="63"/>
  <c r="AC57" i="63"/>
  <c r="AD57" i="63"/>
  <c r="AE57" i="63"/>
  <c r="AF57" i="63"/>
  <c r="AG57" i="63"/>
  <c r="AH57" i="63"/>
  <c r="AI57" i="63"/>
  <c r="AJ57" i="63"/>
  <c r="AK57" i="63"/>
  <c r="AL57" i="63"/>
  <c r="AM57" i="63"/>
  <c r="AN57" i="63"/>
  <c r="AO57" i="63"/>
  <c r="AP57" i="63"/>
  <c r="AQ57" i="63"/>
  <c r="AR57" i="63"/>
  <c r="AS57" i="63"/>
  <c r="AT57" i="63"/>
  <c r="AU57" i="63"/>
  <c r="AV57" i="63"/>
  <c r="V58" i="63"/>
  <c r="W58" i="63"/>
  <c r="X58" i="63"/>
  <c r="Y58" i="63"/>
  <c r="Z58" i="63"/>
  <c r="AA58" i="63"/>
  <c r="AB58" i="63"/>
  <c r="AC58" i="63"/>
  <c r="AD58" i="63"/>
  <c r="AE58" i="63"/>
  <c r="AF58" i="63"/>
  <c r="AG58" i="63"/>
  <c r="AH58" i="63"/>
  <c r="AI58" i="63"/>
  <c r="AJ58" i="63"/>
  <c r="AK58" i="63"/>
  <c r="AL58" i="63"/>
  <c r="AM58" i="63"/>
  <c r="AN58" i="63"/>
  <c r="AO58" i="63"/>
  <c r="AP58" i="63"/>
  <c r="AQ58" i="63"/>
  <c r="AR58" i="63"/>
  <c r="AS58" i="63"/>
  <c r="AT58" i="63"/>
  <c r="AU58" i="63"/>
  <c r="AV58" i="63"/>
  <c r="N57" i="63"/>
  <c r="O57" i="63"/>
  <c r="P57" i="63"/>
  <c r="Q57" i="63"/>
  <c r="R57" i="63"/>
  <c r="S57" i="63"/>
  <c r="T57" i="63"/>
  <c r="U57" i="63"/>
  <c r="N58" i="63"/>
  <c r="O58" i="63"/>
  <c r="P58" i="63"/>
  <c r="Q58" i="63"/>
  <c r="R58" i="63"/>
  <c r="S58" i="63"/>
  <c r="T58" i="63"/>
  <c r="U58" i="63"/>
  <c r="M58" i="63"/>
  <c r="M57" i="63"/>
  <c r="N49" i="63"/>
  <c r="O49" i="63"/>
  <c r="P49" i="63"/>
  <c r="Q49" i="63"/>
  <c r="R49" i="63"/>
  <c r="S49" i="63"/>
  <c r="T49" i="63"/>
  <c r="U49" i="63"/>
  <c r="V49" i="63"/>
  <c r="W49" i="63"/>
  <c r="X49" i="63"/>
  <c r="Y49" i="63"/>
  <c r="Z49" i="63"/>
  <c r="AA49" i="63"/>
  <c r="AB49" i="63"/>
  <c r="AC49" i="63"/>
  <c r="AD49" i="63"/>
  <c r="AE49" i="63"/>
  <c r="AF49" i="63"/>
  <c r="AG49" i="63"/>
  <c r="AH49" i="63"/>
  <c r="AI49" i="63"/>
  <c r="AJ49" i="63"/>
  <c r="AK49" i="63"/>
  <c r="AL49" i="63"/>
  <c r="AM49" i="63"/>
  <c r="AN49" i="63"/>
  <c r="AO49" i="63"/>
  <c r="AP49" i="63"/>
  <c r="AQ49" i="63"/>
  <c r="AR49" i="63"/>
  <c r="AS49" i="63"/>
  <c r="AT49" i="63"/>
  <c r="AU49" i="63"/>
  <c r="AV49" i="63"/>
  <c r="N42" i="63"/>
  <c r="O42" i="63"/>
  <c r="P42" i="63"/>
  <c r="Q42" i="63"/>
  <c r="R42" i="63"/>
  <c r="S42" i="63"/>
  <c r="T42" i="63"/>
  <c r="U42" i="63"/>
  <c r="V42" i="63"/>
  <c r="W42" i="63"/>
  <c r="X42" i="63"/>
  <c r="Y42" i="63"/>
  <c r="Z42" i="63"/>
  <c r="AA42" i="63"/>
  <c r="AB42" i="63"/>
  <c r="AC42" i="63"/>
  <c r="AD42" i="63"/>
  <c r="AE42" i="63"/>
  <c r="AF42" i="63"/>
  <c r="AG42" i="63"/>
  <c r="AH42" i="63"/>
  <c r="AI42" i="63"/>
  <c r="AJ42" i="63"/>
  <c r="AK42" i="63"/>
  <c r="AL42" i="63"/>
  <c r="AM42" i="63"/>
  <c r="AN42" i="63"/>
  <c r="AO42" i="63"/>
  <c r="AP42" i="63"/>
  <c r="AQ42" i="63"/>
  <c r="AR42" i="63"/>
  <c r="AS42" i="63"/>
  <c r="AT42" i="63"/>
  <c r="AU42" i="63"/>
  <c r="AV42" i="63"/>
  <c r="M42" i="63"/>
  <c r="M41" i="63"/>
  <c r="N41" i="63"/>
  <c r="O41" i="63"/>
  <c r="P41" i="63"/>
  <c r="Q41" i="63"/>
  <c r="R41" i="63"/>
  <c r="S41" i="63"/>
  <c r="T41" i="63"/>
  <c r="U41" i="63"/>
  <c r="V41" i="63"/>
  <c r="W41" i="63"/>
  <c r="X41" i="63"/>
  <c r="Y41" i="63"/>
  <c r="Z41" i="63"/>
  <c r="AA41" i="63"/>
  <c r="AB41" i="63"/>
  <c r="AC41" i="63"/>
  <c r="AD41" i="63"/>
  <c r="AE41" i="63"/>
  <c r="AF41" i="63"/>
  <c r="AG41" i="63"/>
  <c r="AH41" i="63"/>
  <c r="AI41" i="63"/>
  <c r="AJ41" i="63"/>
  <c r="AK41" i="63"/>
  <c r="AL41" i="63"/>
  <c r="AM41" i="63"/>
  <c r="AN41" i="63"/>
  <c r="AO41" i="63"/>
  <c r="AP41" i="63"/>
  <c r="AQ41" i="63"/>
  <c r="AR41" i="63"/>
  <c r="AS41" i="63"/>
  <c r="AT41" i="63"/>
  <c r="AU41" i="63"/>
  <c r="AV41" i="63"/>
  <c r="M40" i="63"/>
  <c r="M39" i="63"/>
  <c r="M38" i="63"/>
  <c r="M37" i="63"/>
  <c r="M36" i="63"/>
  <c r="M35" i="63"/>
  <c r="M34" i="63"/>
  <c r="M33" i="63"/>
  <c r="M32" i="63"/>
  <c r="M31" i="63"/>
  <c r="M30" i="63"/>
  <c r="M29" i="63"/>
  <c r="M28" i="63"/>
  <c r="M27" i="63"/>
  <c r="M26" i="63"/>
  <c r="M25" i="63"/>
  <c r="M24" i="63"/>
  <c r="M23" i="63"/>
  <c r="M22" i="63"/>
  <c r="M21" i="63"/>
  <c r="M20" i="63"/>
  <c r="N17" i="63"/>
  <c r="O17" i="63"/>
  <c r="P17" i="63"/>
  <c r="Q17" i="63"/>
  <c r="R17" i="63"/>
  <c r="S17" i="63"/>
  <c r="T17" i="63"/>
  <c r="U17" i="63"/>
  <c r="V17" i="63"/>
  <c r="W17" i="63"/>
  <c r="X17" i="63"/>
  <c r="Y17" i="63"/>
  <c r="Z17" i="63"/>
  <c r="AA17" i="63"/>
  <c r="AB17" i="63"/>
  <c r="AC17" i="63"/>
  <c r="AD17" i="63"/>
  <c r="AE17" i="63"/>
  <c r="AF17" i="63"/>
  <c r="AG17" i="63"/>
  <c r="AH17" i="63"/>
  <c r="AI17" i="63"/>
  <c r="AJ17" i="63"/>
  <c r="AK17" i="63"/>
  <c r="AL17" i="63"/>
  <c r="AM17" i="63"/>
  <c r="AN17" i="63"/>
  <c r="AO17" i="63"/>
  <c r="AP17" i="63"/>
  <c r="AQ17" i="63"/>
  <c r="AR17" i="63"/>
  <c r="AS17" i="63"/>
  <c r="AT17" i="63"/>
  <c r="AU17" i="63"/>
  <c r="AV17" i="63"/>
  <c r="N18" i="63"/>
  <c r="O18" i="63"/>
  <c r="P18" i="63"/>
  <c r="Q18" i="63"/>
  <c r="R18" i="63"/>
  <c r="S18" i="63"/>
  <c r="T18" i="63"/>
  <c r="U18" i="63"/>
  <c r="V18" i="63"/>
  <c r="W18" i="63"/>
  <c r="X18" i="63"/>
  <c r="Y18" i="63"/>
  <c r="Z18" i="63"/>
  <c r="AA18" i="63"/>
  <c r="AB18" i="63"/>
  <c r="AC18" i="63"/>
  <c r="AD18" i="63"/>
  <c r="AE18" i="63"/>
  <c r="AF18" i="63"/>
  <c r="AG18" i="63"/>
  <c r="AH18" i="63"/>
  <c r="AI18" i="63"/>
  <c r="AJ18" i="63"/>
  <c r="AK18" i="63"/>
  <c r="AL18" i="63"/>
  <c r="AM18" i="63"/>
  <c r="AN18" i="63"/>
  <c r="AO18" i="63"/>
  <c r="AP18" i="63"/>
  <c r="AQ18" i="63"/>
  <c r="AR18" i="63"/>
  <c r="AS18" i="63"/>
  <c r="AT18" i="63"/>
  <c r="AU18" i="63"/>
  <c r="AV18" i="63"/>
  <c r="N19" i="63"/>
  <c r="O19" i="63"/>
  <c r="P19" i="63"/>
  <c r="Q19" i="63"/>
  <c r="R19" i="63"/>
  <c r="S19" i="63"/>
  <c r="T19" i="63"/>
  <c r="U19" i="63"/>
  <c r="V19" i="63"/>
  <c r="W19" i="63"/>
  <c r="X19" i="63"/>
  <c r="Y19" i="63"/>
  <c r="Z19" i="63"/>
  <c r="AA19" i="63"/>
  <c r="AB19" i="63"/>
  <c r="AC19" i="63"/>
  <c r="AD19" i="63"/>
  <c r="AE19" i="63"/>
  <c r="AF19" i="63"/>
  <c r="AG19" i="63"/>
  <c r="AH19" i="63"/>
  <c r="AI19" i="63"/>
  <c r="AJ19" i="63"/>
  <c r="AK19" i="63"/>
  <c r="AL19" i="63"/>
  <c r="AM19" i="63"/>
  <c r="AN19" i="63"/>
  <c r="AO19" i="63"/>
  <c r="AP19" i="63"/>
  <c r="AQ19" i="63"/>
  <c r="AR19" i="63"/>
  <c r="AS19" i="63"/>
  <c r="AT19" i="63"/>
  <c r="AU19" i="63"/>
  <c r="AV19" i="63"/>
  <c r="M19" i="63"/>
  <c r="M18" i="63"/>
  <c r="M17" i="63"/>
  <c r="AS14" i="63"/>
  <c r="AT14" i="63"/>
  <c r="AU14" i="63"/>
  <c r="AV14" i="63"/>
  <c r="AS15" i="63"/>
  <c r="AT15" i="63"/>
  <c r="AU15" i="63"/>
  <c r="AV15" i="63"/>
  <c r="AS16" i="63"/>
  <c r="AT16" i="63"/>
  <c r="AU16" i="63"/>
  <c r="AV16" i="63"/>
  <c r="AR14" i="63"/>
  <c r="AR15" i="63"/>
  <c r="AR16" i="63"/>
  <c r="AF14" i="63"/>
  <c r="AG14" i="63"/>
  <c r="AH14" i="63"/>
  <c r="AI14" i="63"/>
  <c r="AJ14" i="63"/>
  <c r="AK14" i="63"/>
  <c r="AL14" i="63"/>
  <c r="AM14" i="63"/>
  <c r="AN14" i="63"/>
  <c r="AO14" i="63"/>
  <c r="AP14" i="63"/>
  <c r="AQ14" i="63"/>
  <c r="AF15" i="63"/>
  <c r="AG15" i="63"/>
  <c r="AH15" i="63"/>
  <c r="AI15" i="63"/>
  <c r="AJ15" i="63"/>
  <c r="AK15" i="63"/>
  <c r="AL15" i="63"/>
  <c r="AM15" i="63"/>
  <c r="AN15" i="63"/>
  <c r="AO15" i="63"/>
  <c r="AP15" i="63"/>
  <c r="AQ15" i="63"/>
  <c r="AF16" i="63"/>
  <c r="AG16" i="63"/>
  <c r="AH16" i="63"/>
  <c r="AI16" i="63"/>
  <c r="AJ16" i="63"/>
  <c r="AK16" i="63"/>
  <c r="AL16" i="63"/>
  <c r="AM16" i="63"/>
  <c r="AN16" i="63"/>
  <c r="AO16" i="63"/>
  <c r="AP16" i="63"/>
  <c r="AQ16" i="63"/>
  <c r="AB14" i="63"/>
  <c r="AC14" i="63"/>
  <c r="AD14" i="63"/>
  <c r="AE14" i="63"/>
  <c r="AB15" i="63"/>
  <c r="AC15" i="63"/>
  <c r="AD15" i="63"/>
  <c r="AE15" i="63"/>
  <c r="AB16" i="63"/>
  <c r="AC16" i="63"/>
  <c r="AD16" i="63"/>
  <c r="AE16" i="63"/>
  <c r="T14" i="63"/>
  <c r="U14" i="63"/>
  <c r="V14" i="63"/>
  <c r="W14" i="63"/>
  <c r="X14" i="63"/>
  <c r="Y14" i="63"/>
  <c r="Z14" i="63"/>
  <c r="AA14" i="63"/>
  <c r="T15" i="63"/>
  <c r="U15" i="63"/>
  <c r="V15" i="63"/>
  <c r="W15" i="63"/>
  <c r="X15" i="63"/>
  <c r="Y15" i="63"/>
  <c r="Z15" i="63"/>
  <c r="AA15" i="63"/>
  <c r="T16" i="63"/>
  <c r="U16" i="63"/>
  <c r="V16" i="63"/>
  <c r="W16" i="63"/>
  <c r="X16" i="63"/>
  <c r="Y16" i="63"/>
  <c r="Z16" i="63"/>
  <c r="AA16" i="63"/>
  <c r="Q14" i="63"/>
  <c r="R14" i="63"/>
  <c r="S14" i="63"/>
  <c r="Q15" i="63"/>
  <c r="R15" i="63"/>
  <c r="S15" i="63"/>
  <c r="Q16" i="63"/>
  <c r="R16" i="63"/>
  <c r="S16" i="63"/>
  <c r="N14" i="63"/>
  <c r="O14" i="63"/>
  <c r="P14" i="63"/>
  <c r="N15" i="63"/>
  <c r="O15" i="63"/>
  <c r="P15" i="63"/>
  <c r="N16" i="63"/>
  <c r="O16" i="63"/>
  <c r="P16" i="63"/>
  <c r="M16" i="63"/>
  <c r="M15" i="63"/>
  <c r="M14" i="63"/>
  <c r="M42" i="60"/>
  <c r="N34" i="60"/>
  <c r="O34" i="60"/>
  <c r="P34" i="60"/>
  <c r="Q34" i="60"/>
  <c r="R34" i="60"/>
  <c r="S34" i="60"/>
  <c r="T34" i="60"/>
  <c r="U34" i="60"/>
  <c r="V34" i="60"/>
  <c r="W34" i="60"/>
  <c r="X34" i="60"/>
  <c r="Y34" i="60"/>
  <c r="Z34" i="60"/>
  <c r="AA34" i="60"/>
  <c r="AB34" i="60"/>
  <c r="AC34" i="60"/>
  <c r="AD34" i="60"/>
  <c r="AE34" i="60"/>
  <c r="AF34" i="60"/>
  <c r="AG34" i="60"/>
  <c r="AH34" i="60"/>
  <c r="AI34" i="60"/>
  <c r="AJ34" i="60"/>
  <c r="AK34" i="60"/>
  <c r="AL34" i="60"/>
  <c r="AM34" i="60"/>
  <c r="AN34" i="60"/>
  <c r="AO34" i="60"/>
  <c r="AP34" i="60"/>
  <c r="AQ34" i="60"/>
  <c r="AR34" i="60"/>
  <c r="AS34" i="60"/>
  <c r="AT34" i="60"/>
  <c r="AU34" i="60"/>
  <c r="AV34" i="60"/>
  <c r="M34" i="60"/>
  <c r="N31" i="60"/>
  <c r="O31" i="60"/>
  <c r="P31" i="60"/>
  <c r="Q31" i="60"/>
  <c r="R31" i="60"/>
  <c r="S31" i="60"/>
  <c r="T31" i="60"/>
  <c r="U31" i="60"/>
  <c r="V31" i="60"/>
  <c r="W31" i="60"/>
  <c r="X31" i="60"/>
  <c r="Y31" i="60"/>
  <c r="Z31" i="60"/>
  <c r="AA31" i="60"/>
  <c r="AB31" i="60"/>
  <c r="AC31" i="60"/>
  <c r="AD31" i="60"/>
  <c r="AE31" i="60"/>
  <c r="AF31" i="60"/>
  <c r="AG31" i="60"/>
  <c r="AH31" i="60"/>
  <c r="AI31" i="60"/>
  <c r="AJ31" i="60"/>
  <c r="AK31" i="60"/>
  <c r="AL31" i="60"/>
  <c r="AM31" i="60"/>
  <c r="AN31" i="60"/>
  <c r="AO31" i="60"/>
  <c r="AP31" i="60"/>
  <c r="AQ31" i="60"/>
  <c r="AR31" i="60"/>
  <c r="AS31" i="60"/>
  <c r="AT31" i="60"/>
  <c r="AU31" i="60"/>
  <c r="AV31" i="60"/>
  <c r="M31" i="60"/>
  <c r="N28" i="60"/>
  <c r="O28" i="60"/>
  <c r="P28" i="60"/>
  <c r="Q28" i="60"/>
  <c r="R28" i="60"/>
  <c r="S28" i="60"/>
  <c r="T28" i="60"/>
  <c r="U28" i="60"/>
  <c r="V28" i="60"/>
  <c r="W28" i="60"/>
  <c r="X28" i="60"/>
  <c r="Y28" i="60"/>
  <c r="Z28" i="60"/>
  <c r="AA28" i="60"/>
  <c r="AB28" i="60"/>
  <c r="AC28" i="60"/>
  <c r="AD28" i="60"/>
  <c r="AE28" i="60"/>
  <c r="AF28" i="60"/>
  <c r="AG28" i="60"/>
  <c r="AH28" i="60"/>
  <c r="AI28" i="60"/>
  <c r="AJ28" i="60"/>
  <c r="AK28" i="60"/>
  <c r="AL28" i="60"/>
  <c r="AM28" i="60"/>
  <c r="AN28" i="60"/>
  <c r="AO28" i="60"/>
  <c r="AP28" i="60"/>
  <c r="AQ28" i="60"/>
  <c r="AR28" i="60"/>
  <c r="AS28" i="60"/>
  <c r="AT28" i="60"/>
  <c r="AU28" i="60"/>
  <c r="AV28" i="60"/>
  <c r="M28" i="60"/>
  <c r="N26" i="60"/>
  <c r="O26" i="60"/>
  <c r="P26" i="60"/>
  <c r="Q26" i="60"/>
  <c r="R26" i="60"/>
  <c r="S26" i="60"/>
  <c r="T26" i="60"/>
  <c r="U26" i="60"/>
  <c r="V26" i="60"/>
  <c r="W26" i="60"/>
  <c r="X26" i="60"/>
  <c r="Y26" i="60"/>
  <c r="Z26" i="60"/>
  <c r="AA26" i="60"/>
  <c r="AB26" i="60"/>
  <c r="AC26" i="60"/>
  <c r="AD26" i="60"/>
  <c r="AE26" i="60"/>
  <c r="AF26" i="60"/>
  <c r="AG26" i="60"/>
  <c r="AH26" i="60"/>
  <c r="AI26" i="60"/>
  <c r="AJ26" i="60"/>
  <c r="AK26" i="60"/>
  <c r="AL26" i="60"/>
  <c r="AM26" i="60"/>
  <c r="AN26" i="60"/>
  <c r="AO26" i="60"/>
  <c r="AP26" i="60"/>
  <c r="AQ26" i="60"/>
  <c r="AR26" i="60"/>
  <c r="AS26" i="60"/>
  <c r="AT26" i="60"/>
  <c r="AU26" i="60"/>
  <c r="AV26" i="60"/>
  <c r="M26" i="60"/>
  <c r="N23" i="60"/>
  <c r="O23" i="60"/>
  <c r="P23" i="60"/>
  <c r="Q23" i="60"/>
  <c r="R23" i="60"/>
  <c r="S23" i="60"/>
  <c r="T23" i="60"/>
  <c r="U23" i="60"/>
  <c r="V23" i="60"/>
  <c r="W23" i="60"/>
  <c r="X23" i="60"/>
  <c r="Y23" i="60"/>
  <c r="Z23" i="60"/>
  <c r="AA23" i="60"/>
  <c r="AB23" i="60"/>
  <c r="AC23" i="60"/>
  <c r="AD23" i="60"/>
  <c r="AE23" i="60"/>
  <c r="AF23" i="60"/>
  <c r="AG23" i="60"/>
  <c r="AH23" i="60"/>
  <c r="AI23" i="60"/>
  <c r="AJ23" i="60"/>
  <c r="AK23" i="60"/>
  <c r="AL23" i="60"/>
  <c r="AM23" i="60"/>
  <c r="AN23" i="60"/>
  <c r="AO23" i="60"/>
  <c r="AP23" i="60"/>
  <c r="AQ23" i="60"/>
  <c r="AR23" i="60"/>
  <c r="AS23" i="60"/>
  <c r="AT23" i="60"/>
  <c r="AU23" i="60"/>
  <c r="AV23" i="60"/>
  <c r="M23" i="60"/>
  <c r="N20" i="60"/>
  <c r="O20" i="60"/>
  <c r="P20" i="60"/>
  <c r="Q20" i="60"/>
  <c r="R20" i="60"/>
  <c r="S20" i="60"/>
  <c r="T20" i="60"/>
  <c r="U20" i="60"/>
  <c r="V20" i="60"/>
  <c r="W20" i="60"/>
  <c r="X20" i="60"/>
  <c r="Y20" i="60"/>
  <c r="Z20" i="60"/>
  <c r="AA20" i="60"/>
  <c r="AB20" i="60"/>
  <c r="AC20" i="60"/>
  <c r="AD20" i="60"/>
  <c r="AE20" i="60"/>
  <c r="AF20" i="60"/>
  <c r="AG20" i="60"/>
  <c r="AH20" i="60"/>
  <c r="AI20" i="60"/>
  <c r="AJ20" i="60"/>
  <c r="AK20" i="60"/>
  <c r="AL20" i="60"/>
  <c r="AM20" i="60"/>
  <c r="AN20" i="60"/>
  <c r="AO20" i="60"/>
  <c r="AP20" i="60"/>
  <c r="AQ20" i="60"/>
  <c r="AR20" i="60"/>
  <c r="AS20" i="60"/>
  <c r="AT20" i="60"/>
  <c r="AU20" i="60"/>
  <c r="AV20" i="60"/>
  <c r="M20" i="60"/>
  <c r="N17" i="60"/>
  <c r="O17" i="60"/>
  <c r="P17" i="60"/>
  <c r="Q17" i="60"/>
  <c r="R17" i="60"/>
  <c r="S17" i="60"/>
  <c r="T17" i="60"/>
  <c r="U17" i="60"/>
  <c r="V17" i="60"/>
  <c r="W17" i="60"/>
  <c r="X17" i="60"/>
  <c r="Y17" i="60"/>
  <c r="Z17" i="60"/>
  <c r="AA17" i="60"/>
  <c r="AB17" i="60"/>
  <c r="AC17" i="60"/>
  <c r="AD17" i="60"/>
  <c r="AE17" i="60"/>
  <c r="AF17" i="60"/>
  <c r="AG17" i="60"/>
  <c r="AH17" i="60"/>
  <c r="AI17" i="60"/>
  <c r="AJ17" i="60"/>
  <c r="AK17" i="60"/>
  <c r="AL17" i="60"/>
  <c r="AM17" i="60"/>
  <c r="AN17" i="60"/>
  <c r="AO17" i="60"/>
  <c r="AP17" i="60"/>
  <c r="AQ17" i="60"/>
  <c r="AR17" i="60"/>
  <c r="AS17" i="60"/>
  <c r="AT17" i="60"/>
  <c r="AU17" i="60"/>
  <c r="AV17" i="60"/>
  <c r="M17" i="60"/>
  <c r="N13" i="60"/>
  <c r="O13" i="60"/>
  <c r="P13" i="60"/>
  <c r="Q13" i="60"/>
  <c r="R13" i="60"/>
  <c r="S13" i="60"/>
  <c r="T13" i="60"/>
  <c r="U13" i="60"/>
  <c r="V13" i="60"/>
  <c r="W13" i="60"/>
  <c r="X13" i="60"/>
  <c r="Y13" i="60"/>
  <c r="Z13" i="60"/>
  <c r="AA13" i="60"/>
  <c r="AB13" i="60"/>
  <c r="AC13" i="60"/>
  <c r="AD13" i="60"/>
  <c r="AE13" i="60"/>
  <c r="AF13" i="60"/>
  <c r="AG13" i="60"/>
  <c r="AH13" i="60"/>
  <c r="AI13" i="60"/>
  <c r="AJ13" i="60"/>
  <c r="AK13" i="60"/>
  <c r="AL13" i="60"/>
  <c r="AM13" i="60"/>
  <c r="AN13" i="60"/>
  <c r="AO13" i="60"/>
  <c r="AP13" i="60"/>
  <c r="AQ13" i="60"/>
  <c r="AR13" i="60"/>
  <c r="AS13" i="60"/>
  <c r="AT13" i="60"/>
  <c r="AU13" i="60"/>
  <c r="AV13" i="60"/>
  <c r="M13" i="60"/>
  <c r="P11" i="60"/>
  <c r="Q11" i="60"/>
  <c r="R11" i="60"/>
  <c r="S11" i="60"/>
  <c r="T11" i="60"/>
  <c r="U11" i="60"/>
  <c r="V11" i="60"/>
  <c r="W11" i="60"/>
  <c r="X11" i="60"/>
  <c r="Y11" i="60"/>
  <c r="Z11" i="60"/>
  <c r="AA11" i="60"/>
  <c r="AB11" i="60"/>
  <c r="AC11" i="60"/>
  <c r="AD11" i="60"/>
  <c r="AE11" i="60"/>
  <c r="AF11" i="60"/>
  <c r="AG11" i="60"/>
  <c r="AH11" i="60"/>
  <c r="AI11" i="60"/>
  <c r="AJ11" i="60"/>
  <c r="AK11" i="60"/>
  <c r="AL11" i="60"/>
  <c r="AM11" i="60"/>
  <c r="AN11" i="60"/>
  <c r="AO11" i="60"/>
  <c r="AP11" i="60"/>
  <c r="AQ11" i="60"/>
  <c r="AR11" i="60"/>
  <c r="AS11" i="60"/>
  <c r="AT11" i="60"/>
  <c r="AU11" i="60"/>
  <c r="AV11" i="60"/>
  <c r="N11" i="60"/>
  <c r="O11" i="60"/>
  <c r="M11" i="60"/>
  <c r="N9" i="60"/>
  <c r="O9" i="60"/>
  <c r="P9" i="60"/>
  <c r="Q9" i="60"/>
  <c r="R9" i="60"/>
  <c r="S9" i="60"/>
  <c r="T9" i="60"/>
  <c r="U9" i="60"/>
  <c r="V9" i="60"/>
  <c r="W9" i="60"/>
  <c r="X9" i="60"/>
  <c r="Y9" i="60"/>
  <c r="Z9" i="60"/>
  <c r="AA9" i="60"/>
  <c r="AB9" i="60"/>
  <c r="AC9" i="60"/>
  <c r="AD9" i="60"/>
  <c r="AE9" i="60"/>
  <c r="AF9" i="60"/>
  <c r="AG9" i="60"/>
  <c r="AH9" i="60"/>
  <c r="AI9" i="60"/>
  <c r="AJ9" i="60"/>
  <c r="AK9" i="60"/>
  <c r="AL9" i="60"/>
  <c r="AM9" i="60"/>
  <c r="AN9" i="60"/>
  <c r="AO9" i="60"/>
  <c r="AP9" i="60"/>
  <c r="AQ9" i="60"/>
  <c r="AR9" i="60"/>
  <c r="AS9" i="60"/>
  <c r="AT9" i="60"/>
  <c r="AU9" i="60"/>
  <c r="AV9" i="60"/>
  <c r="M9" i="60"/>
  <c r="N8" i="60"/>
  <c r="O8" i="60"/>
  <c r="P8" i="60"/>
  <c r="Q8" i="60"/>
  <c r="R8" i="60"/>
  <c r="S8" i="60"/>
  <c r="T8" i="60"/>
  <c r="U8" i="60"/>
  <c r="V8" i="60"/>
  <c r="W8" i="60"/>
  <c r="X8" i="60"/>
  <c r="Y8" i="60"/>
  <c r="Z8" i="60"/>
  <c r="AA8" i="60"/>
  <c r="AB8" i="60"/>
  <c r="AC8" i="60"/>
  <c r="AD8" i="60"/>
  <c r="AE8" i="60"/>
  <c r="AF8" i="60"/>
  <c r="AG8" i="60"/>
  <c r="AH8" i="60"/>
  <c r="AI8" i="60"/>
  <c r="AJ8" i="60"/>
  <c r="AK8" i="60"/>
  <c r="AL8" i="60"/>
  <c r="AM8" i="60"/>
  <c r="AN8" i="60"/>
  <c r="AO8" i="60"/>
  <c r="AP8" i="60"/>
  <c r="AQ8" i="60"/>
  <c r="AR8" i="60"/>
  <c r="AS8" i="60"/>
  <c r="AT8" i="60"/>
  <c r="AU8" i="60"/>
  <c r="AV8" i="60"/>
  <c r="M8" i="60"/>
  <c r="N15" i="59"/>
  <c r="O15" i="59"/>
  <c r="P15" i="59"/>
  <c r="Q15" i="59"/>
  <c r="R15" i="59"/>
  <c r="S15" i="59"/>
  <c r="T15" i="59"/>
  <c r="U15" i="59"/>
  <c r="V15" i="59"/>
  <c r="W15" i="59"/>
  <c r="X15" i="59"/>
  <c r="Y15" i="59"/>
  <c r="Z15" i="59"/>
  <c r="AA15" i="59"/>
  <c r="AB15" i="59"/>
  <c r="AC15" i="59"/>
  <c r="AD15" i="59"/>
  <c r="AE15" i="59"/>
  <c r="AF15" i="59"/>
  <c r="AG15" i="59"/>
  <c r="AH15" i="59"/>
  <c r="AI15" i="59"/>
  <c r="AJ15" i="59"/>
  <c r="AK15" i="59"/>
  <c r="AL15" i="59"/>
  <c r="AM15" i="59"/>
  <c r="AN15" i="59"/>
  <c r="AO15" i="59"/>
  <c r="AP15" i="59"/>
  <c r="AQ15" i="59"/>
  <c r="AR15" i="59"/>
  <c r="AS15" i="59"/>
  <c r="AT15" i="59"/>
  <c r="AU15" i="59"/>
  <c r="AV15" i="59"/>
  <c r="N16" i="59"/>
  <c r="O16" i="59"/>
  <c r="P16" i="59"/>
  <c r="Q16" i="59"/>
  <c r="R16" i="59"/>
  <c r="S16" i="59"/>
  <c r="T16" i="59"/>
  <c r="U16" i="59"/>
  <c r="V16" i="59"/>
  <c r="W16" i="59"/>
  <c r="X16" i="59"/>
  <c r="Y16" i="59"/>
  <c r="Z16" i="59"/>
  <c r="AA16" i="59"/>
  <c r="AB16" i="59"/>
  <c r="AC16" i="59"/>
  <c r="AD16" i="59"/>
  <c r="AE16" i="59"/>
  <c r="AF16" i="59"/>
  <c r="AG16" i="59"/>
  <c r="AH16" i="59"/>
  <c r="AI16" i="59"/>
  <c r="AJ16" i="59"/>
  <c r="AK16" i="59"/>
  <c r="AL16" i="59"/>
  <c r="AM16" i="59"/>
  <c r="AN16" i="59"/>
  <c r="AO16" i="59"/>
  <c r="AP16" i="59"/>
  <c r="AQ16" i="59"/>
  <c r="AR16" i="59"/>
  <c r="AS16" i="59"/>
  <c r="AT16" i="59"/>
  <c r="AU16" i="59"/>
  <c r="AV16" i="59"/>
  <c r="M16" i="59"/>
  <c r="M15" i="59"/>
  <c r="N14" i="59"/>
  <c r="O14" i="59"/>
  <c r="P14" i="59"/>
  <c r="Q14" i="59"/>
  <c r="R14" i="59"/>
  <c r="S14" i="59"/>
  <c r="T14" i="59"/>
  <c r="U14" i="59"/>
  <c r="V14" i="59"/>
  <c r="W14" i="59"/>
  <c r="X14" i="59"/>
  <c r="Y14" i="59"/>
  <c r="Z14" i="59"/>
  <c r="AA14" i="59"/>
  <c r="AB14" i="59"/>
  <c r="AC14" i="59"/>
  <c r="AD14" i="59"/>
  <c r="AE14" i="59"/>
  <c r="AF14" i="59"/>
  <c r="AG14" i="59"/>
  <c r="AH14" i="59"/>
  <c r="AI14" i="59"/>
  <c r="AJ14" i="59"/>
  <c r="AK14" i="59"/>
  <c r="AL14" i="59"/>
  <c r="AM14" i="59"/>
  <c r="AN14" i="59"/>
  <c r="AO14" i="59"/>
  <c r="AP14" i="59"/>
  <c r="AQ14" i="59"/>
  <c r="AR14" i="59"/>
  <c r="AS14" i="59"/>
  <c r="AT14" i="59"/>
  <c r="AU14" i="59"/>
  <c r="AV14" i="59"/>
  <c r="M14" i="59"/>
  <c r="N13" i="59"/>
  <c r="O13" i="59"/>
  <c r="P13" i="59"/>
  <c r="Q13" i="59"/>
  <c r="R13" i="59"/>
  <c r="S13" i="59"/>
  <c r="T13" i="59"/>
  <c r="U13" i="59"/>
  <c r="V13" i="59"/>
  <c r="W13" i="59"/>
  <c r="X13" i="59"/>
  <c r="Y13" i="59"/>
  <c r="Z13" i="59"/>
  <c r="AA13" i="59"/>
  <c r="AB13" i="59"/>
  <c r="AC13" i="59"/>
  <c r="AD13" i="59"/>
  <c r="AE13" i="59"/>
  <c r="AF13" i="59"/>
  <c r="AG13" i="59"/>
  <c r="AH13" i="59"/>
  <c r="AI13" i="59"/>
  <c r="AJ13" i="59"/>
  <c r="AK13" i="59"/>
  <c r="AL13" i="59"/>
  <c r="AM13" i="59"/>
  <c r="AN13" i="59"/>
  <c r="AO13" i="59"/>
  <c r="AP13" i="59"/>
  <c r="AQ13" i="59"/>
  <c r="AR13" i="59"/>
  <c r="AS13" i="59"/>
  <c r="AT13" i="59"/>
  <c r="AU13" i="59"/>
  <c r="AV13" i="59"/>
  <c r="M13" i="59"/>
  <c r="N12" i="59"/>
  <c r="O12" i="59"/>
  <c r="P12" i="59"/>
  <c r="Q12" i="59"/>
  <c r="R12" i="59"/>
  <c r="S12" i="59"/>
  <c r="T12" i="59"/>
  <c r="U12" i="59"/>
  <c r="V12" i="59"/>
  <c r="W12" i="59"/>
  <c r="X12" i="59"/>
  <c r="Y12" i="59"/>
  <c r="Z12" i="59"/>
  <c r="AA12" i="59"/>
  <c r="AB12" i="59"/>
  <c r="AC12" i="59"/>
  <c r="AD12" i="59"/>
  <c r="AE12" i="59"/>
  <c r="AF12" i="59"/>
  <c r="AG12" i="59"/>
  <c r="AH12" i="59"/>
  <c r="AI12" i="59"/>
  <c r="AJ12" i="59"/>
  <c r="AK12" i="59"/>
  <c r="AL12" i="59"/>
  <c r="AM12" i="59"/>
  <c r="AN12" i="59"/>
  <c r="AO12" i="59"/>
  <c r="AP12" i="59"/>
  <c r="AQ12" i="59"/>
  <c r="AR12" i="59"/>
  <c r="AS12" i="59"/>
  <c r="AT12" i="59"/>
  <c r="AU12" i="59"/>
  <c r="AV12" i="59"/>
  <c r="M12" i="59"/>
  <c r="N7" i="59"/>
  <c r="O7" i="59"/>
  <c r="P7" i="59"/>
  <c r="Q7" i="59"/>
  <c r="R7" i="59"/>
  <c r="S7" i="59"/>
  <c r="T7" i="59"/>
  <c r="U7" i="59"/>
  <c r="V7" i="59"/>
  <c r="W7" i="59"/>
  <c r="X7" i="59"/>
  <c r="Y7" i="59"/>
  <c r="Z7" i="59"/>
  <c r="AA7" i="59"/>
  <c r="AB7" i="59"/>
  <c r="AC7" i="59"/>
  <c r="AD7" i="59"/>
  <c r="AE7" i="59"/>
  <c r="AF7" i="59"/>
  <c r="AG7" i="59"/>
  <c r="AH7" i="59"/>
  <c r="AI7" i="59"/>
  <c r="AJ7" i="59"/>
  <c r="AK7" i="59"/>
  <c r="AL7" i="59"/>
  <c r="AM7" i="59"/>
  <c r="AN7" i="59"/>
  <c r="AO7" i="59"/>
  <c r="AP7" i="59"/>
  <c r="AQ7" i="59"/>
  <c r="AR7" i="59"/>
  <c r="AS7" i="59"/>
  <c r="AT7" i="59"/>
  <c r="AU7" i="59"/>
  <c r="AV7" i="59"/>
  <c r="N8" i="59"/>
  <c r="O8" i="59"/>
  <c r="P8" i="59"/>
  <c r="Q8" i="59"/>
  <c r="R8" i="59"/>
  <c r="S8" i="59"/>
  <c r="T8" i="59"/>
  <c r="U8" i="59"/>
  <c r="V8" i="59"/>
  <c r="W8" i="59"/>
  <c r="X8" i="59"/>
  <c r="Y8" i="59"/>
  <c r="Z8" i="59"/>
  <c r="AA8" i="59"/>
  <c r="AB8" i="59"/>
  <c r="AC8" i="59"/>
  <c r="AD8" i="59"/>
  <c r="AE8" i="59"/>
  <c r="AF8" i="59"/>
  <c r="AG8" i="59"/>
  <c r="AH8" i="59"/>
  <c r="AI8" i="59"/>
  <c r="AJ8" i="59"/>
  <c r="AK8" i="59"/>
  <c r="AL8" i="59"/>
  <c r="AM8" i="59"/>
  <c r="AN8" i="59"/>
  <c r="AO8" i="59"/>
  <c r="AP8" i="59"/>
  <c r="AQ8" i="59"/>
  <c r="AR8" i="59"/>
  <c r="AS8" i="59"/>
  <c r="AT8" i="59"/>
  <c r="AU8" i="59"/>
  <c r="AV8" i="59"/>
  <c r="N9" i="59"/>
  <c r="O9" i="59"/>
  <c r="P9" i="59"/>
  <c r="Q9" i="59"/>
  <c r="R9" i="59"/>
  <c r="S9" i="59"/>
  <c r="T9" i="59"/>
  <c r="U9" i="59"/>
  <c r="V9" i="59"/>
  <c r="W9" i="59"/>
  <c r="X9" i="59"/>
  <c r="Y9" i="59"/>
  <c r="Z9" i="59"/>
  <c r="AA9" i="59"/>
  <c r="AB9" i="59"/>
  <c r="AC9" i="59"/>
  <c r="AD9" i="59"/>
  <c r="AE9" i="59"/>
  <c r="AF9" i="59"/>
  <c r="AG9" i="59"/>
  <c r="AH9" i="59"/>
  <c r="AI9" i="59"/>
  <c r="AJ9" i="59"/>
  <c r="AK9" i="59"/>
  <c r="AL9" i="59"/>
  <c r="AM9" i="59"/>
  <c r="AN9" i="59"/>
  <c r="AO9" i="59"/>
  <c r="AP9" i="59"/>
  <c r="AQ9" i="59"/>
  <c r="AR9" i="59"/>
  <c r="AS9" i="59"/>
  <c r="AT9" i="59"/>
  <c r="AU9" i="59"/>
  <c r="AV9" i="59"/>
  <c r="N10" i="59"/>
  <c r="O10" i="59"/>
  <c r="P10" i="59"/>
  <c r="Q10" i="59"/>
  <c r="R10" i="59"/>
  <c r="S10" i="59"/>
  <c r="T10" i="59"/>
  <c r="U10" i="59"/>
  <c r="V10" i="59"/>
  <c r="W10" i="59"/>
  <c r="X10" i="59"/>
  <c r="Y10" i="59"/>
  <c r="Z10" i="59"/>
  <c r="AA10" i="59"/>
  <c r="AB10" i="59"/>
  <c r="AC10" i="59"/>
  <c r="AD10" i="59"/>
  <c r="AE10" i="59"/>
  <c r="AF10" i="59"/>
  <c r="AG10" i="59"/>
  <c r="AH10" i="59"/>
  <c r="AI10" i="59"/>
  <c r="AJ10" i="59"/>
  <c r="AK10" i="59"/>
  <c r="AL10" i="59"/>
  <c r="AM10" i="59"/>
  <c r="AN10" i="59"/>
  <c r="AO10" i="59"/>
  <c r="AP10" i="59"/>
  <c r="AQ10" i="59"/>
  <c r="AR10" i="59"/>
  <c r="AS10" i="59"/>
  <c r="AT10" i="59"/>
  <c r="AU10" i="59"/>
  <c r="AV10" i="59"/>
  <c r="N11" i="59"/>
  <c r="O11" i="59"/>
  <c r="P11" i="59"/>
  <c r="Q11" i="59"/>
  <c r="R11" i="59"/>
  <c r="S11" i="59"/>
  <c r="T11" i="59"/>
  <c r="U11" i="59"/>
  <c r="V11" i="59"/>
  <c r="W11" i="59"/>
  <c r="X11" i="59"/>
  <c r="Y11" i="59"/>
  <c r="Z11" i="59"/>
  <c r="AA11" i="59"/>
  <c r="AB11" i="59"/>
  <c r="AC11" i="59"/>
  <c r="AD11" i="59"/>
  <c r="AE11" i="59"/>
  <c r="AF11" i="59"/>
  <c r="AG11" i="59"/>
  <c r="AH11" i="59"/>
  <c r="AI11" i="59"/>
  <c r="AJ11" i="59"/>
  <c r="AK11" i="59"/>
  <c r="AL11" i="59"/>
  <c r="AM11" i="59"/>
  <c r="AN11" i="59"/>
  <c r="AO11" i="59"/>
  <c r="AP11" i="59"/>
  <c r="AQ11" i="59"/>
  <c r="AR11" i="59"/>
  <c r="AS11" i="59"/>
  <c r="AT11" i="59"/>
  <c r="AU11" i="59"/>
  <c r="AV11" i="59"/>
  <c r="M11" i="59"/>
  <c r="M10" i="59"/>
  <c r="M9" i="59"/>
  <c r="M8" i="59"/>
  <c r="M7" i="59"/>
  <c r="N6" i="59"/>
  <c r="O6" i="59"/>
  <c r="P6" i="59"/>
  <c r="Q6" i="59"/>
  <c r="R6" i="59"/>
  <c r="S6" i="59"/>
  <c r="T6" i="59"/>
  <c r="U6" i="59"/>
  <c r="V6" i="59"/>
  <c r="W6" i="59"/>
  <c r="X6" i="59"/>
  <c r="Y6" i="59"/>
  <c r="Z6" i="59"/>
  <c r="AA6" i="59"/>
  <c r="AB6" i="59"/>
  <c r="AC6" i="59"/>
  <c r="AD6" i="59"/>
  <c r="AE6" i="59"/>
  <c r="AF6" i="59"/>
  <c r="AG6" i="59"/>
  <c r="AH6" i="59"/>
  <c r="AI6" i="59"/>
  <c r="AJ6" i="59"/>
  <c r="AK6" i="59"/>
  <c r="AL6" i="59"/>
  <c r="AM6" i="59"/>
  <c r="AN6" i="59"/>
  <c r="AO6" i="59"/>
  <c r="AP6" i="59"/>
  <c r="AQ6" i="59"/>
  <c r="AR6" i="59"/>
  <c r="AS6" i="59"/>
  <c r="AT6" i="59"/>
  <c r="AU6" i="59"/>
  <c r="AV6" i="59"/>
  <c r="M6" i="59"/>
  <c r="N4" i="59"/>
  <c r="O4" i="59"/>
  <c r="P4" i="59"/>
  <c r="Q4" i="59"/>
  <c r="R4" i="59"/>
  <c r="S4" i="59"/>
  <c r="T4" i="59"/>
  <c r="U4" i="59"/>
  <c r="V4" i="59"/>
  <c r="W4" i="59"/>
  <c r="X4" i="59"/>
  <c r="Y4" i="59"/>
  <c r="Z4" i="59"/>
  <c r="AA4" i="59"/>
  <c r="AB4" i="59"/>
  <c r="AC4" i="59"/>
  <c r="AD4" i="59"/>
  <c r="AE4" i="59"/>
  <c r="AF4" i="59"/>
  <c r="AG4" i="59"/>
  <c r="AH4" i="59"/>
  <c r="AI4" i="59"/>
  <c r="AJ4" i="59"/>
  <c r="AK4" i="59"/>
  <c r="AL4" i="59"/>
  <c r="AM4" i="59"/>
  <c r="AN4" i="59"/>
  <c r="AO4" i="59"/>
  <c r="AP4" i="59"/>
  <c r="AQ4" i="59"/>
  <c r="AR4" i="59"/>
  <c r="AS4" i="59"/>
  <c r="AT4" i="59"/>
  <c r="AU4" i="59"/>
  <c r="AV4" i="59"/>
  <c r="N5" i="59"/>
  <c r="O5" i="59"/>
  <c r="P5" i="59"/>
  <c r="Q5" i="59"/>
  <c r="R5" i="59"/>
  <c r="S5" i="59"/>
  <c r="T5" i="59"/>
  <c r="U5" i="59"/>
  <c r="V5" i="59"/>
  <c r="W5" i="59"/>
  <c r="X5" i="59"/>
  <c r="Y5" i="59"/>
  <c r="Z5" i="59"/>
  <c r="AA5" i="59"/>
  <c r="AB5" i="59"/>
  <c r="AC5" i="59"/>
  <c r="AD5" i="59"/>
  <c r="AE5" i="59"/>
  <c r="AF5" i="59"/>
  <c r="AG5" i="59"/>
  <c r="AH5" i="59"/>
  <c r="AI5" i="59"/>
  <c r="AJ5" i="59"/>
  <c r="AK5" i="59"/>
  <c r="AL5" i="59"/>
  <c r="AM5" i="59"/>
  <c r="AN5" i="59"/>
  <c r="AO5" i="59"/>
  <c r="AP5" i="59"/>
  <c r="AQ5" i="59"/>
  <c r="AR5" i="59"/>
  <c r="AS5" i="59"/>
  <c r="AT5" i="59"/>
  <c r="AU5" i="59"/>
  <c r="AV5" i="59"/>
  <c r="M5" i="59"/>
  <c r="M4" i="59"/>
  <c r="M15" i="54"/>
  <c r="M14" i="54"/>
  <c r="M13" i="54"/>
  <c r="M16" i="54"/>
  <c r="M11" i="54"/>
  <c r="M10" i="54"/>
  <c r="M9" i="54"/>
  <c r="M8" i="54"/>
  <c r="M7" i="54"/>
  <c r="M6" i="54"/>
  <c r="M5" i="54"/>
  <c r="M4" i="54"/>
  <c r="AV16" i="54" l="1"/>
  <c r="AU16" i="54"/>
  <c r="AT16" i="54"/>
  <c r="AS16" i="54"/>
  <c r="AR16" i="54"/>
  <c r="AQ16" i="54"/>
  <c r="AP16" i="54"/>
  <c r="AO16" i="54"/>
  <c r="AN16" i="54"/>
  <c r="AM16" i="54"/>
  <c r="AL16" i="54"/>
  <c r="AK16" i="54"/>
  <c r="AJ16" i="54"/>
  <c r="AI16" i="54"/>
  <c r="AH16" i="54"/>
  <c r="AG16" i="54"/>
  <c r="AF16" i="54"/>
  <c r="AE16" i="54"/>
  <c r="AD16" i="54"/>
  <c r="AC16" i="54"/>
  <c r="AB16" i="54"/>
  <c r="AA16" i="54"/>
  <c r="Z16" i="54"/>
  <c r="Y16" i="54"/>
  <c r="X16" i="54"/>
  <c r="W16" i="54"/>
  <c r="V16" i="54"/>
  <c r="U16" i="54"/>
  <c r="T16" i="54"/>
  <c r="S16" i="54"/>
  <c r="R16" i="54"/>
  <c r="Q16" i="54"/>
  <c r="P16" i="54"/>
  <c r="O16" i="54"/>
  <c r="N16" i="54"/>
  <c r="AV15" i="54"/>
  <c r="AU15" i="54"/>
  <c r="AT15" i="54"/>
  <c r="AS15" i="54"/>
  <c r="AR15" i="54"/>
  <c r="AQ15" i="54"/>
  <c r="AP15" i="54"/>
  <c r="AO15" i="54"/>
  <c r="AN15" i="54"/>
  <c r="AM15" i="54"/>
  <c r="AL15" i="54"/>
  <c r="AK15" i="54"/>
  <c r="AJ15" i="54"/>
  <c r="AI15" i="54"/>
  <c r="AH15" i="54"/>
  <c r="AG15" i="54"/>
  <c r="AF15" i="54"/>
  <c r="AE15" i="54"/>
  <c r="AD15" i="54"/>
  <c r="AC15" i="54"/>
  <c r="AB15" i="54"/>
  <c r="AA15" i="54"/>
  <c r="Z15" i="54"/>
  <c r="Y15" i="54"/>
  <c r="X15" i="54"/>
  <c r="W15" i="54"/>
  <c r="V15" i="54"/>
  <c r="U15" i="54"/>
  <c r="T15" i="54"/>
  <c r="S15" i="54"/>
  <c r="R15" i="54"/>
  <c r="Q15" i="54"/>
  <c r="P15" i="54"/>
  <c r="O15" i="54"/>
  <c r="N15" i="54"/>
  <c r="AV14" i="54"/>
  <c r="AU14" i="54"/>
  <c r="AT14" i="54"/>
  <c r="AS14" i="54"/>
  <c r="AR14" i="54"/>
  <c r="AQ14" i="54"/>
  <c r="AP14" i="54"/>
  <c r="AO14" i="54"/>
  <c r="AN14" i="54"/>
  <c r="AM14" i="54"/>
  <c r="AL14" i="54"/>
  <c r="AK14" i="54"/>
  <c r="AJ14" i="54"/>
  <c r="AI14" i="54"/>
  <c r="AH14" i="54"/>
  <c r="AG14" i="54"/>
  <c r="AF14" i="54"/>
  <c r="AE14" i="54"/>
  <c r="AD14" i="54"/>
  <c r="AC14" i="54"/>
  <c r="AB14" i="54"/>
  <c r="AA14" i="54"/>
  <c r="Z14" i="54"/>
  <c r="Y14" i="54"/>
  <c r="X14" i="54"/>
  <c r="W14" i="54"/>
  <c r="V14" i="54"/>
  <c r="U14" i="54"/>
  <c r="T14" i="54"/>
  <c r="S14" i="54"/>
  <c r="R14" i="54"/>
  <c r="Q14" i="54"/>
  <c r="P14" i="54"/>
  <c r="O14" i="54"/>
  <c r="N14" i="54"/>
  <c r="AV13" i="54"/>
  <c r="AU13" i="54"/>
  <c r="AT13" i="54"/>
  <c r="AS13" i="54"/>
  <c r="AR13" i="54"/>
  <c r="AQ13" i="54"/>
  <c r="AP13" i="54"/>
  <c r="AO13" i="54"/>
  <c r="AN13" i="54"/>
  <c r="AM13" i="54"/>
  <c r="AL13" i="54"/>
  <c r="AK13" i="54"/>
  <c r="AJ13" i="54"/>
  <c r="AI13" i="54"/>
  <c r="AH13" i="54"/>
  <c r="AG13" i="54"/>
  <c r="AF13" i="54"/>
  <c r="AE13" i="54"/>
  <c r="AD13" i="54"/>
  <c r="AC13" i="54"/>
  <c r="AB13" i="54"/>
  <c r="AA13" i="54"/>
  <c r="Z13" i="54"/>
  <c r="Y13" i="54"/>
  <c r="X13" i="54"/>
  <c r="W13" i="54"/>
  <c r="V13" i="54"/>
  <c r="U13" i="54"/>
  <c r="T13" i="54"/>
  <c r="S13" i="54"/>
  <c r="R13" i="54"/>
  <c r="Q13" i="54"/>
  <c r="P13" i="54"/>
  <c r="O13" i="54"/>
  <c r="N13" i="54"/>
  <c r="AV12" i="54"/>
  <c r="AU12" i="54"/>
  <c r="AT12" i="54"/>
  <c r="AS12" i="54"/>
  <c r="AR12" i="54"/>
  <c r="AQ12" i="54"/>
  <c r="AP12" i="54"/>
  <c r="AO12" i="54"/>
  <c r="AN12" i="54"/>
  <c r="AM12" i="54"/>
  <c r="AL12" i="54"/>
  <c r="AK12" i="54"/>
  <c r="AJ12" i="54"/>
  <c r="AI12" i="54"/>
  <c r="AH12" i="54"/>
  <c r="AG12" i="54"/>
  <c r="AF12" i="54"/>
  <c r="AE12" i="54"/>
  <c r="AD12" i="54"/>
  <c r="AC12" i="54"/>
  <c r="AB12" i="54"/>
  <c r="AA12" i="54"/>
  <c r="Z12" i="54"/>
  <c r="Y12" i="54"/>
  <c r="X12" i="54"/>
  <c r="W12" i="54"/>
  <c r="V12" i="54"/>
  <c r="U12" i="54"/>
  <c r="T12" i="54"/>
  <c r="S12" i="54"/>
  <c r="R12" i="54"/>
  <c r="Q12" i="54"/>
  <c r="P12" i="54"/>
  <c r="O12" i="54"/>
  <c r="N12" i="54"/>
  <c r="AV11" i="54"/>
  <c r="AU11" i="54"/>
  <c r="AT11" i="54"/>
  <c r="AS11" i="54"/>
  <c r="AR11" i="54"/>
  <c r="AQ11" i="54"/>
  <c r="AP11" i="54"/>
  <c r="AO11" i="54"/>
  <c r="AN11" i="54"/>
  <c r="AM11" i="54"/>
  <c r="AL11" i="54"/>
  <c r="AK11" i="54"/>
  <c r="AJ11" i="54"/>
  <c r="AI11" i="54"/>
  <c r="AH11" i="54"/>
  <c r="AG11" i="54"/>
  <c r="AF11" i="54"/>
  <c r="AE11" i="54"/>
  <c r="AD11" i="54"/>
  <c r="AC11" i="54"/>
  <c r="AB11" i="54"/>
  <c r="AA11" i="54"/>
  <c r="Z11" i="54"/>
  <c r="Y11" i="54"/>
  <c r="X11" i="54"/>
  <c r="W11" i="54"/>
  <c r="V11" i="54"/>
  <c r="U11" i="54"/>
  <c r="T11" i="54"/>
  <c r="S11" i="54"/>
  <c r="R11" i="54"/>
  <c r="Q11" i="54"/>
  <c r="P11" i="54"/>
  <c r="O11" i="54"/>
  <c r="N11" i="54"/>
  <c r="AV10" i="54"/>
  <c r="AU10" i="54"/>
  <c r="AT10" i="54"/>
  <c r="AS10" i="54"/>
  <c r="AR10" i="54"/>
  <c r="AQ10" i="54"/>
  <c r="AP10" i="54"/>
  <c r="AO10" i="54"/>
  <c r="AN10" i="54"/>
  <c r="AM10" i="54"/>
  <c r="AL10" i="54"/>
  <c r="AK10" i="54"/>
  <c r="AJ10" i="54"/>
  <c r="AI10" i="54"/>
  <c r="AH10" i="54"/>
  <c r="AG10" i="54"/>
  <c r="AF10" i="54"/>
  <c r="AE10" i="54"/>
  <c r="AD10" i="54"/>
  <c r="AC10" i="54"/>
  <c r="AB10" i="54"/>
  <c r="AA10" i="54"/>
  <c r="Z10" i="54"/>
  <c r="Y10" i="54"/>
  <c r="X10" i="54"/>
  <c r="W10" i="54"/>
  <c r="V10" i="54"/>
  <c r="U10" i="54"/>
  <c r="T10" i="54"/>
  <c r="S10" i="54"/>
  <c r="R10" i="54"/>
  <c r="Q10" i="54"/>
  <c r="P10" i="54"/>
  <c r="O10" i="54"/>
  <c r="N10" i="54"/>
  <c r="AV9" i="54"/>
  <c r="AU9" i="54"/>
  <c r="AT9" i="54"/>
  <c r="AS9" i="54"/>
  <c r="AR9" i="54"/>
  <c r="AQ9" i="54"/>
  <c r="AP9" i="54"/>
  <c r="AO9" i="54"/>
  <c r="AN9" i="54"/>
  <c r="AM9" i="54"/>
  <c r="AL9" i="54"/>
  <c r="AK9" i="54"/>
  <c r="AJ9" i="54"/>
  <c r="AI9" i="54"/>
  <c r="AH9" i="54"/>
  <c r="AG9" i="54"/>
  <c r="AF9" i="54"/>
  <c r="AE9" i="54"/>
  <c r="AD9" i="54"/>
  <c r="AC9" i="54"/>
  <c r="AB9" i="54"/>
  <c r="AA9" i="54"/>
  <c r="Z9" i="54"/>
  <c r="Y9" i="54"/>
  <c r="X9" i="54"/>
  <c r="W9" i="54"/>
  <c r="V9" i="54"/>
  <c r="U9" i="54"/>
  <c r="T9" i="54"/>
  <c r="S9" i="54"/>
  <c r="R9" i="54"/>
  <c r="Q9" i="54"/>
  <c r="P9" i="54"/>
  <c r="O9" i="54"/>
  <c r="N9" i="54"/>
  <c r="AV8" i="54"/>
  <c r="AU8" i="54"/>
  <c r="AT8" i="54"/>
  <c r="AS8" i="54"/>
  <c r="AR8" i="54"/>
  <c r="AQ8" i="54"/>
  <c r="AP8" i="54"/>
  <c r="AO8" i="54"/>
  <c r="AN8" i="54"/>
  <c r="AM8" i="54"/>
  <c r="AL8" i="54"/>
  <c r="AK8" i="54"/>
  <c r="AJ8" i="54"/>
  <c r="AI8" i="54"/>
  <c r="AH8" i="54"/>
  <c r="AG8" i="54"/>
  <c r="AF8" i="54"/>
  <c r="AE8" i="54"/>
  <c r="AD8" i="54"/>
  <c r="AC8" i="54"/>
  <c r="AB8" i="54"/>
  <c r="AA8" i="54"/>
  <c r="Z8" i="54"/>
  <c r="Y8" i="54"/>
  <c r="X8" i="54"/>
  <c r="W8" i="54"/>
  <c r="V8" i="54"/>
  <c r="U8" i="54"/>
  <c r="T8" i="54"/>
  <c r="S8" i="54"/>
  <c r="R8" i="54"/>
  <c r="Q8" i="54"/>
  <c r="P8" i="54"/>
  <c r="O8" i="54"/>
  <c r="N8" i="54"/>
  <c r="AV7" i="54"/>
  <c r="AU7" i="54"/>
  <c r="AT7" i="54"/>
  <c r="AS7" i="54"/>
  <c r="AR7" i="54"/>
  <c r="AQ7" i="54"/>
  <c r="AP7" i="54"/>
  <c r="AO7" i="54"/>
  <c r="AN7" i="54"/>
  <c r="AM7" i="54"/>
  <c r="AL7" i="54"/>
  <c r="AK7" i="54"/>
  <c r="AJ7" i="54"/>
  <c r="AI7" i="54"/>
  <c r="AH7" i="54"/>
  <c r="AG7" i="54"/>
  <c r="AF7" i="54"/>
  <c r="AE7" i="54"/>
  <c r="AD7" i="54"/>
  <c r="AC7" i="54"/>
  <c r="AB7" i="54"/>
  <c r="AA7" i="54"/>
  <c r="Z7" i="54"/>
  <c r="Y7" i="54"/>
  <c r="X7" i="54"/>
  <c r="W7" i="54"/>
  <c r="V7" i="54"/>
  <c r="U7" i="54"/>
  <c r="T7" i="54"/>
  <c r="S7" i="54"/>
  <c r="R7" i="54"/>
  <c r="Q7" i="54"/>
  <c r="P7" i="54"/>
  <c r="O7" i="54"/>
  <c r="N7" i="54"/>
  <c r="AV6" i="54"/>
  <c r="AU6" i="54"/>
  <c r="AT6" i="54"/>
  <c r="AS6" i="54"/>
  <c r="AR6" i="54"/>
  <c r="AQ6" i="54"/>
  <c r="AP6" i="54"/>
  <c r="AO6" i="54"/>
  <c r="AN6" i="54"/>
  <c r="AM6" i="54"/>
  <c r="AL6" i="54"/>
  <c r="AK6" i="54"/>
  <c r="AJ6" i="54"/>
  <c r="AI6" i="54"/>
  <c r="AH6" i="54"/>
  <c r="AG6" i="54"/>
  <c r="AF6" i="54"/>
  <c r="AE6" i="54"/>
  <c r="AD6" i="54"/>
  <c r="AC6" i="54"/>
  <c r="AB6" i="54"/>
  <c r="AA6" i="54"/>
  <c r="Z6" i="54"/>
  <c r="Y6" i="54"/>
  <c r="X6" i="54"/>
  <c r="W6" i="54"/>
  <c r="V6" i="54"/>
  <c r="U6" i="54"/>
  <c r="T6" i="54"/>
  <c r="S6" i="54"/>
  <c r="R6" i="54"/>
  <c r="Q6" i="54"/>
  <c r="P6" i="54"/>
  <c r="O6" i="54"/>
  <c r="N6" i="54"/>
  <c r="AV5" i="54"/>
  <c r="AU5" i="54"/>
  <c r="AT5" i="54"/>
  <c r="AS5" i="54"/>
  <c r="AR5" i="54"/>
  <c r="AQ5" i="54"/>
  <c r="AP5" i="54"/>
  <c r="AO5" i="54"/>
  <c r="AN5" i="54"/>
  <c r="AM5" i="54"/>
  <c r="AL5" i="54"/>
  <c r="AK5" i="54"/>
  <c r="AJ5" i="54"/>
  <c r="AI5" i="54"/>
  <c r="AH5" i="54"/>
  <c r="AG5" i="54"/>
  <c r="AF5" i="54"/>
  <c r="AE5" i="54"/>
  <c r="AD5" i="54"/>
  <c r="AC5" i="54"/>
  <c r="AB5" i="54"/>
  <c r="AA5" i="54"/>
  <c r="Z5" i="54"/>
  <c r="Y5" i="54"/>
  <c r="X5" i="54"/>
  <c r="W5" i="54"/>
  <c r="V5" i="54"/>
  <c r="U5" i="54"/>
  <c r="T5" i="54"/>
  <c r="S5" i="54"/>
  <c r="R5" i="54"/>
  <c r="Q5" i="54"/>
  <c r="P5" i="54"/>
  <c r="O5" i="54"/>
  <c r="N5" i="54"/>
  <c r="AV4" i="54"/>
  <c r="AU4" i="54"/>
  <c r="AT4" i="54"/>
  <c r="AS4" i="54"/>
  <c r="AR4" i="54"/>
  <c r="AQ4" i="54"/>
  <c r="AP4" i="54"/>
  <c r="AO4" i="54"/>
  <c r="AN4" i="54"/>
  <c r="AM4" i="54"/>
  <c r="AL4" i="54"/>
  <c r="AK4" i="54"/>
  <c r="AJ4" i="54"/>
  <c r="AI4" i="54"/>
  <c r="AH4" i="54"/>
  <c r="AG4" i="54"/>
  <c r="AF4" i="54"/>
  <c r="AE4" i="54"/>
  <c r="AD4" i="54"/>
  <c r="AC4" i="54"/>
  <c r="AB4" i="54"/>
  <c r="AA4" i="54"/>
  <c r="Z4" i="54"/>
  <c r="Y4" i="54"/>
  <c r="X4" i="54"/>
  <c r="W4" i="54"/>
  <c r="V4" i="54"/>
  <c r="U4" i="54"/>
  <c r="T4" i="54"/>
  <c r="S4" i="54"/>
  <c r="R4" i="54"/>
  <c r="Q4" i="54"/>
  <c r="P4" i="54"/>
  <c r="O4" i="54"/>
  <c r="N4" i="54"/>
  <c r="N3" i="51" l="1"/>
  <c r="O3" i="51"/>
  <c r="P3" i="51"/>
  <c r="Q3" i="51"/>
  <c r="R3" i="51"/>
  <c r="S3" i="51"/>
  <c r="T3" i="51"/>
  <c r="U3" i="51"/>
  <c r="V3" i="51"/>
  <c r="W3" i="51"/>
  <c r="X3" i="51"/>
  <c r="Y3" i="51"/>
  <c r="Z3" i="51"/>
  <c r="AA3" i="51"/>
  <c r="AB3" i="51"/>
  <c r="AC3" i="51"/>
  <c r="AD3" i="51"/>
  <c r="AE3" i="51"/>
  <c r="AF3" i="51"/>
  <c r="AG3" i="51"/>
  <c r="AH3" i="51"/>
  <c r="AI3" i="51"/>
  <c r="AJ3" i="51"/>
  <c r="AK3" i="51"/>
  <c r="AL3" i="51"/>
  <c r="AM3" i="51"/>
  <c r="AN3" i="51"/>
  <c r="AO3" i="51"/>
  <c r="AP3" i="51"/>
  <c r="AQ3" i="51"/>
  <c r="AR3" i="51"/>
  <c r="AS3" i="51"/>
  <c r="AT3" i="51"/>
  <c r="AU3" i="51"/>
  <c r="AV3" i="51"/>
  <c r="N4" i="51"/>
  <c r="O4" i="51"/>
  <c r="P4" i="51"/>
  <c r="Q4" i="51"/>
  <c r="R4" i="51"/>
  <c r="S4" i="51"/>
  <c r="T4" i="51"/>
  <c r="U4" i="51"/>
  <c r="V4" i="51"/>
  <c r="W4" i="51"/>
  <c r="X4" i="51"/>
  <c r="Y4" i="51"/>
  <c r="Z4" i="51"/>
  <c r="AA4" i="51"/>
  <c r="AB4" i="51"/>
  <c r="AC4" i="51"/>
  <c r="AD4" i="51"/>
  <c r="AE4" i="51"/>
  <c r="AF4" i="51"/>
  <c r="AG4" i="51"/>
  <c r="AH4" i="51"/>
  <c r="AI4" i="51"/>
  <c r="AJ4" i="51"/>
  <c r="AK4" i="51"/>
  <c r="AL4" i="51"/>
  <c r="AM4" i="51"/>
  <c r="AN4" i="51"/>
  <c r="AO4" i="51"/>
  <c r="AP4" i="51"/>
  <c r="AQ4" i="51"/>
  <c r="AR4" i="51"/>
  <c r="AS4" i="51"/>
  <c r="AT4" i="51"/>
  <c r="AU4" i="51"/>
  <c r="AV4" i="51"/>
  <c r="M4" i="51"/>
  <c r="M3" i="51"/>
  <c r="AM55" i="86" l="1"/>
  <c r="AL55" i="86"/>
  <c r="AK55" i="86"/>
  <c r="AJ55" i="86"/>
  <c r="AI55" i="86"/>
  <c r="AH55" i="86"/>
  <c r="AG55" i="86"/>
  <c r="AF55" i="86"/>
  <c r="AE55" i="86"/>
  <c r="AD55" i="86"/>
  <c r="AC55" i="86"/>
  <c r="AB55" i="86"/>
  <c r="AA55" i="86"/>
  <c r="Z55" i="86"/>
  <c r="Y55" i="86"/>
  <c r="X55" i="86"/>
  <c r="W55" i="86"/>
  <c r="V55" i="86"/>
  <c r="U55" i="86"/>
  <c r="T55" i="86"/>
  <c r="S55" i="86"/>
  <c r="R55" i="86"/>
  <c r="Q55" i="86"/>
  <c r="P55" i="86"/>
  <c r="O55" i="86"/>
  <c r="N55" i="86"/>
  <c r="M55" i="86"/>
  <c r="L55" i="86"/>
  <c r="K55" i="86"/>
  <c r="J55" i="86"/>
  <c r="I55" i="86"/>
  <c r="H55" i="86"/>
  <c r="G55" i="86"/>
  <c r="F55" i="86"/>
  <c r="E55" i="86"/>
  <c r="D55" i="86"/>
  <c r="M41" i="60" s="1"/>
  <c r="D42" i="86"/>
  <c r="M3" i="60" s="1"/>
  <c r="D30" i="86"/>
  <c r="K29" i="86"/>
  <c r="D23" i="86"/>
  <c r="P10" i="60" l="1"/>
  <c r="T10" i="60"/>
  <c r="X10" i="60"/>
  <c r="AB10" i="60"/>
  <c r="AF10" i="60"/>
  <c r="AJ10" i="60"/>
  <c r="AN10" i="60"/>
  <c r="AR10" i="60"/>
  <c r="AV10" i="60"/>
  <c r="S10" i="60"/>
  <c r="AE10" i="60"/>
  <c r="AQ10" i="60"/>
  <c r="Q10" i="60"/>
  <c r="U10" i="60"/>
  <c r="Y10" i="60"/>
  <c r="AC10" i="60"/>
  <c r="AG10" i="60"/>
  <c r="AK10" i="60"/>
  <c r="AO10" i="60"/>
  <c r="AS10" i="60"/>
  <c r="M10" i="60"/>
  <c r="O10" i="60"/>
  <c r="AA10" i="60"/>
  <c r="AM10" i="60"/>
  <c r="N10" i="60"/>
  <c r="R10" i="60"/>
  <c r="V10" i="60"/>
  <c r="Z10" i="60"/>
  <c r="AD10" i="60"/>
  <c r="AH10" i="60"/>
  <c r="AL10" i="60"/>
  <c r="AP10" i="60"/>
  <c r="AT10" i="60"/>
  <c r="W10" i="60"/>
  <c r="AI10" i="60"/>
  <c r="AU10" i="60"/>
  <c r="C3" i="84"/>
  <c r="D3" i="84"/>
  <c r="E3" i="84"/>
  <c r="F3" i="84"/>
  <c r="G3" i="84"/>
  <c r="H3" i="84"/>
  <c r="I3" i="84"/>
  <c r="J3" i="84"/>
  <c r="K3" i="84"/>
  <c r="L3" i="84"/>
  <c r="B3" i="84"/>
</calcChain>
</file>

<file path=xl/sharedStrings.xml><?xml version="1.0" encoding="utf-8"?>
<sst xmlns="http://schemas.openxmlformats.org/spreadsheetml/2006/main" count="1792" uniqueCount="355">
  <si>
    <t xml:space="preserve">Type </t>
  </si>
  <si>
    <t>Name</t>
  </si>
  <si>
    <t>Description</t>
  </si>
  <si>
    <t>Global parameters</t>
  </si>
  <si>
    <t>YearSplit[l,y]</t>
  </si>
  <si>
    <t>Duration of a modelled time slice, expressed as a fraction of the year. The sum of each entry over one modelled year should equal 1.</t>
  </si>
  <si>
    <t>DiscountRate[r]</t>
  </si>
  <si>
    <t>Region specific value for the discount rate, expressed in decimals (e.g. 0.05)</t>
  </si>
  <si>
    <t>DaySplit[lh,y]</t>
  </si>
  <si>
    <t>Length of one DailyTimeBracket in one specific day as a fraction of the year (e.g., when distinguishing between days and night: 12h/(24h*365d)).</t>
  </si>
  <si>
    <t>Conversionls[l,ls]</t>
  </si>
  <si>
    <t>Binary parameter linking one TimeSlice to a certain Season. It has value 0 if the TimeSlice does not pertain to the specific season, 1 if it does.</t>
  </si>
  <si>
    <t>Conversionld[ld,l]</t>
  </si>
  <si>
    <t>Binary parameter linking one TimeSlice to a certain DayType. It has value 0 if the TimeSlice does not pertain to the specific DayType, 1 if it does.</t>
  </si>
  <si>
    <t>Conversionlh[lh,l]</t>
  </si>
  <si>
    <t>Binary parameter linking one TimeSlice to a certain DaylyTimeBracket. It has value 0 if the TimeSlice does not pertain to the specific DaylyTimeBracket, 1 if it does.</t>
  </si>
  <si>
    <t>DaysInDayType[ls,ld,y]</t>
  </si>
  <si>
    <t>Number of days for each day type, within one week (natural number, ranging from 1 to 7)</t>
  </si>
  <si>
    <t>TradeRoute[r,rr,f,y]</t>
  </si>
  <si>
    <t>Binary parameter defining the links between region r and region rr, to enable or disable trading of a specific commodity. It has value 1 when two regions are linked, 0 otherwise</t>
  </si>
  <si>
    <t>DepreciationMethod[r]</t>
  </si>
  <si>
    <t>Binary parameter defining the type of depreciation to be applied. It has value 1 for sinking fund depreciation, value 2 for straight-line depreciation.</t>
  </si>
  <si>
    <t>Demands</t>
  </si>
  <si>
    <t>SpecifiedAnnualDemand[r,f,y]</t>
  </si>
  <si>
    <t>Total specified demand for the year, linked to a specific ‘time of use’ during the year.</t>
  </si>
  <si>
    <t>SpecifiedDemandProfile[r,f,l,y]</t>
  </si>
  <si>
    <t>Annual fraction of energy-service or commodity demand that is required in each time slice. For each year, all the defined SpecifiedDemandProfile input values should sum up to 1.</t>
  </si>
  <si>
    <t>AccumulatedAnnualDemand[r,f,y]</t>
  </si>
  <si>
    <t>Accumulated Demand for a certain commodity in one specific year. It cannot be defined for a commodity if its SpecifiedAnnualDemand for the same year is already defined and vice versa.</t>
  </si>
  <si>
    <t>Performance</t>
  </si>
  <si>
    <t>CapacityToActivityUnit[r,t]</t>
  </si>
  <si>
    <t>Conversion factor relating the energy that would be produced when one unit of capacity is fully used in one year.</t>
  </si>
  <si>
    <t>CapacityFactor[r,t,l,y]</t>
  </si>
  <si>
    <t>Capacity available per each TimeSlice expressed as a fraction of the total installed capacity, with values ranging from 0 to 1. It gives the possibility to account for forced outages.</t>
  </si>
  <si>
    <t>AvailabilityFactor[r,t,y]</t>
  </si>
  <si>
    <t>Maximum time a technology can run in the whole year, as a fraction of the year ranging from 0 to 1. It gives the possibility to account for planned outages.</t>
  </si>
  <si>
    <t>OperationalLife[r,t]</t>
  </si>
  <si>
    <t>Useful lifetime of a technology, expressed in years.</t>
  </si>
  <si>
    <t>ResidualCapacity[r,t,y]</t>
  </si>
  <si>
    <t>Remained capacity available from before the modelling period.</t>
  </si>
  <si>
    <t>InputActivityRatio[r,t,f,m,y]</t>
  </si>
  <si>
    <t>Rate of use of a commodity by a technology, as a ratio of the rate of activity.</t>
  </si>
  <si>
    <t>OutputActivityRatio[r,t,f,m,y]</t>
  </si>
  <si>
    <t>Rate of commodity output from a technology, as a ratio of the rate of activity.</t>
  </si>
  <si>
    <t>Technology cost</t>
  </si>
  <si>
    <t>CapitalCost[r,t,y]</t>
  </si>
  <si>
    <t>Capital investment cost of a technology, per unit of capacity.</t>
  </si>
  <si>
    <t>VariableCost[r,t,m,y]</t>
  </si>
  <si>
    <t>Cost of a technology for a given mode of operation (Variable O&amp;M cost), per unit of activity.</t>
  </si>
  <si>
    <t>FixedCost[r,t,y]</t>
  </si>
  <si>
    <t>Fixed O&amp;M cost of a technology, per unit of capacity.</t>
  </si>
  <si>
    <t>Storage</t>
  </si>
  <si>
    <t>TechnologyToStorage[r,t,s,m]</t>
  </si>
  <si>
    <t>Binary parameter linking a technology to the storage facility it charges. It has value 1 if the technology and the storage facility are linked, 0 otherwise.</t>
  </si>
  <si>
    <t>TechnologyFromStorage[r,t,s,m]</t>
  </si>
  <si>
    <t>Binary parameter linking a storage facility to the technology it feeds. It has value 1 if the technology and the storage facility are linked, 0 otherwise.</t>
  </si>
  <si>
    <t>StorageLevelStart[r,s]</t>
  </si>
  <si>
    <t>Level of storage at the beginning of first modelled year, in units of activity.</t>
  </si>
  <si>
    <t>StorageMaxChargeRate[r,s]</t>
  </si>
  <si>
    <t>Maximum charging rate for the storage, in units of activity per year.</t>
  </si>
  <si>
    <t>StorageMaxDischargeRate[r,s]</t>
  </si>
  <si>
    <t>Maximum discharging rate for the storage, in units of activity per year.</t>
  </si>
  <si>
    <t>MinStorageCharge[r,s,y]</t>
  </si>
  <si>
    <t>It sets a lower bound to the amount of energy stored, as a fraction of the maximum, with a number reanging between 0 and 1. The storage facility cannot be emptied below this level.</t>
  </si>
  <si>
    <t>OperationalLifeStorage[r,s]</t>
  </si>
  <si>
    <t>Useful lifetime of the storage facility.</t>
  </si>
  <si>
    <t>CapitalCostStorage[r,s,y]</t>
  </si>
  <si>
    <t>Binary parameter linking a technology to the storage facility it charges. It has value 0 if the technology and the storage facility are not linked, 1 if they are.</t>
  </si>
  <si>
    <t>ResidualStorageCapacity[r,s,y]</t>
  </si>
  <si>
    <t>Binary parameter linking a storage facility to the technology it feeds. It has value 0 if the technology and the storage facility are not linked, 1 if they are.</t>
  </si>
  <si>
    <t>CapacityOfOneTechnologyUnit[r,t,y]</t>
  </si>
  <si>
    <t>Capacity of one new unit of a technology. In case the user sets this parameter, the related technology will be installed only in batches of the specified capacity and the problem will turn into a Mixed Integer Linear Problem.</t>
  </si>
  <si>
    <t>TotalAnnualMaxCapacity[r,t,y]</t>
  </si>
  <si>
    <t>Total maximum existing (residual plus cumulatively installed) capacity allowed for a technology in a specified year.</t>
  </si>
  <si>
    <t>TotalAnnualMinCapacity[r,t,y]</t>
  </si>
  <si>
    <t>Total minimum existing (residual plus cumulatively installed) capacity allowed for a technology in a specified year.</t>
  </si>
  <si>
    <t>Investment constraints</t>
  </si>
  <si>
    <t>TotalAnnualMaxCapacityInvestment[r,t,y]</t>
  </si>
  <si>
    <t>Maximum capacity of a technology, expressed in power units.</t>
  </si>
  <si>
    <t>TotalAnnualMinCapacityInvestment[r,t,y]</t>
  </si>
  <si>
    <t>Minimum capacity of a technology, expressed in power units.</t>
  </si>
  <si>
    <t>Capacity constrains</t>
  </si>
  <si>
    <t>Activity constrains</t>
  </si>
  <si>
    <t>TotalTechnologyAnnualActivityUpperLimit[r,t,y]</t>
  </si>
  <si>
    <t>Total maximum level of activity allowed for a technology in one year.</t>
  </si>
  <si>
    <t>TotalTechnologyAnnualActivityLowerLimit[r,t,y]</t>
  </si>
  <si>
    <t>Total minimum level of activity allowed for a technology in one year.</t>
  </si>
  <si>
    <t>TotalTechnologyModelPeriodActivityUpperLimit[r,t]</t>
  </si>
  <si>
    <t>Total maximum level of activity allowed for a technology in the entire modelled period.</t>
  </si>
  <si>
    <t>TotalTechnologyModelPeriodActivityLowerLimit[r,t]</t>
  </si>
  <si>
    <t>Total minimum level of activity allowed for a technology in the entire modelled period.</t>
  </si>
  <si>
    <t>ReserveMarginTagTechnology[r,t,y]</t>
  </si>
  <si>
    <t>Binary parameter tagging the technologies that are allowed to contribute to the reserve margin. It has value 1 for the technologies allowed, 0 otherwise.</t>
  </si>
  <si>
    <t>ReserveMarginTagFuel[r,f,y]</t>
  </si>
  <si>
    <t>Binary parameter tagging the fuels to which the reserve margin applies. It has value 1 if the reserve margin applies to the fuel, 0 otherwise.</t>
  </si>
  <si>
    <t>ReserveMargin[r,y]</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</si>
  <si>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</si>
  <si>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 margin</t>
  </si>
  <si>
    <t>EmissionActivityRatio[r,t,e,m,y]</t>
  </si>
  <si>
    <t>Emission factor of a technology per unit of activity, per mode of operation.</t>
  </si>
  <si>
    <t>EmissionsPenalty[r,e,y]</t>
  </si>
  <si>
    <t>Penalty per unit of emission.</t>
  </si>
  <si>
    <t>AnnualExogenousEmission[r,e,y]</t>
  </si>
  <si>
    <t>It allows the user to account for additional annual emissions, on top of those computed endogenously by the model (e.g. emissions generated outside the region).</t>
  </si>
  <si>
    <t>AnnualEmissionLimit[r,e,y]</t>
  </si>
  <si>
    <t>Annual upper limit for a specific emission generated in the whole modelled region.</t>
  </si>
  <si>
    <t>ModelPeriodExogenousEmission[r,e]</t>
  </si>
  <si>
    <t>It allows the user to account for additional emissions over the entire modelled period, on top of those computed endogenously by the model (e.g. generated outside the region).</t>
  </si>
  <si>
    <t>ModelPeriodEmissionLimit[r,e]</t>
  </si>
  <si>
    <t>Annual upper limit for a specific emission generated in the whole modelled region, over the entire modelled period.</t>
  </si>
  <si>
    <t>Emissions</t>
  </si>
  <si>
    <t>Parameter</t>
  </si>
  <si>
    <t>Index</t>
  </si>
  <si>
    <t>YEAR</t>
  </si>
  <si>
    <t>It represents the time frame of the model, it contains all the years to be considered in the study.</t>
  </si>
  <si>
    <t>y</t>
  </si>
  <si>
    <t>TECHNOLOGY</t>
  </si>
  <si>
    <t>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t>
  </si>
  <si>
    <t>t</t>
  </si>
  <si>
    <t>TIMESLICE</t>
  </si>
  <si>
    <t>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t>
  </si>
  <si>
    <t>l</t>
  </si>
  <si>
    <t>FUEL</t>
  </si>
  <si>
    <t>It includes any energy vector, energy service or proxies entering or exiting technologies. These can be aggregate groups, individual flows or artificially separated, depending on the requirements of the analysis.</t>
  </si>
  <si>
    <t>f</t>
  </si>
  <si>
    <t>EMISSION</t>
  </si>
  <si>
    <t>It includes any kind of emission potentially deriving from the operation of the defined technologies. Typical examples would include atmospheric emissions of greenhouse gasses, such as CO2.</t>
  </si>
  <si>
    <t>e</t>
  </si>
  <si>
    <t>MODE_OF_OPERATION</t>
  </si>
  <si>
    <t>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t>
  </si>
  <si>
    <t>m</t>
  </si>
  <si>
    <t>REGION</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</si>
  <si>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t>
  </si>
  <si>
    <t>r</t>
  </si>
  <si>
    <t>SEASON</t>
  </si>
  <si>
    <t>It gives indication (by successive numerical values) of how many seasons (e.g. winter, intermediate, summer) are accounted for and in which order. This set is needed if storage facilities are included in the model.</t>
  </si>
  <si>
    <t>ls</t>
  </si>
  <si>
    <t>DAYTYPE</t>
  </si>
  <si>
    <t>It gives indication (by successive numerical values) of how many day types (e.g. workday, weekend) are accounted for and in which order. This set is needed if storage facilities are included in the model.</t>
  </si>
  <si>
    <t>ld</t>
  </si>
  <si>
    <t>DAILYTIMEBRACKET</t>
  </si>
  <si>
    <t>It gives indication (by successive numerical values) of how many parts the day is split into (e.g. night, morning, afternoon, evening) and in which order these parts are sorted. This set is needed if storage facilities are included in the model.</t>
  </si>
  <si>
    <t>lh</t>
  </si>
  <si>
    <t>STORAGE</t>
  </si>
  <si>
    <t>It includes storage facilities in the model.</t>
  </si>
  <si>
    <t>s</t>
  </si>
  <si>
    <t xml:space="preserve">*Source: </t>
  </si>
  <si>
    <t>https://osemosys.readthedocs.io/en/latest/manual/Structure%20of%20OSeMOSYS.html</t>
  </si>
  <si>
    <t>*Source:</t>
  </si>
  <si>
    <t>Sets and Parameters documentation</t>
  </si>
  <si>
    <t>1. OSeMOSYS Structure</t>
  </si>
  <si>
    <t>2. Sets</t>
  </si>
  <si>
    <t>2.1 Year</t>
  </si>
  <si>
    <t>2.2 Technology</t>
  </si>
  <si>
    <t>2.3 Timeslice</t>
  </si>
  <si>
    <t xml:space="preserve">2.4 Fuel </t>
  </si>
  <si>
    <t>2.5 Emission</t>
  </si>
  <si>
    <t>2.6 Others</t>
  </si>
  <si>
    <t>3. Paramenters</t>
  </si>
  <si>
    <t xml:space="preserve">Sets: </t>
  </si>
  <si>
    <t>They define the physical structure of a model, usually independent from the specific scenarios which will be run. They define the time domain and time split, the spatial coverage, the technologies and energy vectors to be considered, etc. </t>
  </si>
  <si>
    <t>Parameters:</t>
  </si>
  <si>
    <t>They are the user-defined numerical inputs to the model. While usually the structure of a model, therefore the sets, remains fixed across scenarios, it is common practice to change the values of some parameters when running different scenarios and/or sensitivity analyses. Each parameter is a function of the elements in one or more sets. </t>
  </si>
  <si>
    <t>Variables:</t>
  </si>
  <si>
    <t>The variables are the outputs computed by the code. As much as the parameters, also the variables are functions of the elements in one or more sets. </t>
  </si>
  <si>
    <t>In OSeMOSYS, like usually in linear programs, sets, parameters and variables are defined:</t>
  </si>
  <si>
    <t xml:space="preserve">Source: </t>
  </si>
  <si>
    <t>https://osemosys.readthedocs.io/en/latest/manual/Structure%20of%20OSeMOSYS.html#</t>
  </si>
  <si>
    <t>OSeMOSYS Structure</t>
  </si>
  <si>
    <t>Back to table of contents</t>
  </si>
  <si>
    <t>Value</t>
  </si>
  <si>
    <t>CR00ENERGIA</t>
  </si>
  <si>
    <t>CR03AGUAPOT</t>
  </si>
  <si>
    <t>CRENPRECIP</t>
  </si>
  <si>
    <t>CO2</t>
  </si>
  <si>
    <t>Yes</t>
  </si>
  <si>
    <t>Used?</t>
  </si>
  <si>
    <t xml:space="preserve"> </t>
  </si>
  <si>
    <t>Table of contents</t>
  </si>
  <si>
    <t>Parameters List</t>
  </si>
  <si>
    <t xml:space="preserve">Yes </t>
  </si>
  <si>
    <r>
      <t xml:space="preserve">In the energy model, this parameter relate power and energy. </t>
    </r>
    <r>
      <rPr>
        <sz val="11"/>
        <color rgb="FFFF0000"/>
        <rFont val="Calibri"/>
        <family val="2"/>
        <scheme val="minor"/>
      </rPr>
      <t>Is it necessary for land and water?</t>
    </r>
  </si>
  <si>
    <t xml:space="preserve">0.05. Default value.. </t>
  </si>
  <si>
    <r>
      <t xml:space="preserve">Name </t>
    </r>
    <r>
      <rPr>
        <b/>
        <sz val="11"/>
        <color rgb="FF0070C0"/>
        <rFont val="Calibri"/>
        <family val="2"/>
        <scheme val="minor"/>
      </rPr>
      <t xml:space="preserve">(Used parameters have an hyperlink) </t>
    </r>
  </si>
  <si>
    <t xml:space="preserve">No. The model will be devided in two seasons. </t>
  </si>
  <si>
    <t xml:space="preserve">No. A daily split will not be considered in this first model. </t>
  </si>
  <si>
    <t xml:space="preserve">No. Day types will not be considered in this first model </t>
  </si>
  <si>
    <t xml:space="preserve">No. Daily time brakets will not be considered in this first model. </t>
  </si>
  <si>
    <t xml:space="preserve">No. This first model will have a singular region. </t>
  </si>
  <si>
    <t>CLEW Model of Costa Rica</t>
  </si>
  <si>
    <t>CRADEMAGROP</t>
  </si>
  <si>
    <t>CRREDACUED</t>
  </si>
  <si>
    <t>CRRETSUB</t>
  </si>
  <si>
    <t>CRRETSUP</t>
  </si>
  <si>
    <t>CREXTSUB</t>
  </si>
  <si>
    <t>CREXTSUP</t>
  </si>
  <si>
    <t>CREPOT</t>
  </si>
  <si>
    <t>CRERIEGO</t>
  </si>
  <si>
    <t>CRENENERGIA</t>
  </si>
  <si>
    <t>CR00PRECIP</t>
  </si>
  <si>
    <t>CR01AGUASUB</t>
  </si>
  <si>
    <t>CR01AGUASUP</t>
  </si>
  <si>
    <t>CR01EVAPOT</t>
  </si>
  <si>
    <t>CR02EXTHIDROELEC</t>
  </si>
  <si>
    <t>CR02EXTSUB</t>
  </si>
  <si>
    <t>CR02EXTSUP</t>
  </si>
  <si>
    <t>CR03AGUARIEGO</t>
  </si>
  <si>
    <t>CR04AGUADIST</t>
  </si>
  <si>
    <t>CR05DEMAGROP</t>
  </si>
  <si>
    <t>CRENSUELO</t>
  </si>
  <si>
    <t>CRCOBBOSQUE</t>
  </si>
  <si>
    <t>CRCOBOTROS</t>
  </si>
  <si>
    <t>CR00SUELO</t>
  </si>
  <si>
    <t>CRADEMCOHUMANO</t>
  </si>
  <si>
    <t>CRADEMINDYSERV</t>
  </si>
  <si>
    <t>CRCONSUBAGROP</t>
  </si>
  <si>
    <t>CRCONSUPAGROP</t>
  </si>
  <si>
    <t>CRECONSUB</t>
  </si>
  <si>
    <t>CRECONSUP</t>
  </si>
  <si>
    <t>CREXTSUBFUT</t>
  </si>
  <si>
    <t>CREXTSUPFUT</t>
  </si>
  <si>
    <t>CRPOTFUT</t>
  </si>
  <si>
    <t>CRREDACUEDFUT</t>
  </si>
  <si>
    <t>CRRIEGOFUT</t>
  </si>
  <si>
    <t>CRVSINTRATCOHUMANO</t>
  </si>
  <si>
    <t>CRVSINTRATINDYSERV</t>
  </si>
  <si>
    <t>CRVTRATCOHUMANO</t>
  </si>
  <si>
    <t>CRVTRATFUTCOHUMANO</t>
  </si>
  <si>
    <t>CRVTRATFUTINDYSERV</t>
  </si>
  <si>
    <t>CRVTRATINDYSERV</t>
  </si>
  <si>
    <t>CR03CONSUB</t>
  </si>
  <si>
    <t>CR03CONSUBAGROP</t>
  </si>
  <si>
    <t>CR03CONSUP</t>
  </si>
  <si>
    <t>CR03CONSUPAGROP</t>
  </si>
  <si>
    <t>CR05DEMCOHUMANO</t>
  </si>
  <si>
    <t>CR05DEMINDYSERV</t>
  </si>
  <si>
    <t>CR06VERTCOHUMANO</t>
  </si>
  <si>
    <t>CR06VERTINDYSERV</t>
  </si>
  <si>
    <t>BACKSTOPAGUA</t>
  </si>
  <si>
    <t>CRADEMHIDROELECTRICIDAD</t>
  </si>
  <si>
    <t>CRALCSINTRAT</t>
  </si>
  <si>
    <t>CRALCURB</t>
  </si>
  <si>
    <t>CRALCURBFUT</t>
  </si>
  <si>
    <t>CRCOBCARROZ</t>
  </si>
  <si>
    <t>CRCOBCBANANO</t>
  </si>
  <si>
    <t>CRCOBCCAFE</t>
  </si>
  <si>
    <t>CRCOBCCANA</t>
  </si>
  <si>
    <t>CRCOBCOTROS</t>
  </si>
  <si>
    <t>CRCOBCPALMA</t>
  </si>
  <si>
    <t>CRCOBCPINA</t>
  </si>
  <si>
    <t>CRPOZOSRUR</t>
  </si>
  <si>
    <t>CRPOZOSRURFUT</t>
  </si>
  <si>
    <t>CR05DEMHIDROELECTRICIDAD</t>
  </si>
  <si>
    <t>CR06RESTR</t>
  </si>
  <si>
    <t>CR_A_ANC_entrada</t>
  </si>
  <si>
    <t>CR_A_ANC_salida</t>
  </si>
  <si>
    <t>CR_A_SALUD_ext</t>
  </si>
  <si>
    <t>CRCH4</t>
  </si>
  <si>
    <t>CRCO2</t>
  </si>
  <si>
    <t>CRN2O</t>
  </si>
  <si>
    <t>CostaRica</t>
  </si>
  <si>
    <t>YearSplit</t>
  </si>
  <si>
    <t>Lluviosa</t>
  </si>
  <si>
    <t>Seca</t>
  </si>
  <si>
    <t>CapacityFactor</t>
  </si>
  <si>
    <t>CapitalCost</t>
  </si>
  <si>
    <t>EmissionActivityRatio</t>
  </si>
  <si>
    <t>EmissionsPenalty</t>
  </si>
  <si>
    <t>FixedCost</t>
  </si>
  <si>
    <t>InputActivityRatio</t>
  </si>
  <si>
    <t>OperationalLife</t>
  </si>
  <si>
    <t>OutputActivityRatio</t>
  </si>
  <si>
    <t>ResidualCapacity</t>
  </si>
  <si>
    <t>SpecifiedAnnualDemand</t>
  </si>
  <si>
    <t>SpecifiedDemandProfile</t>
  </si>
  <si>
    <t>TotalAnnualMaxCapacity</t>
  </si>
  <si>
    <t>TotalTechnologyAnnualActivityLowerLimit</t>
  </si>
  <si>
    <t>TotalTechnologyAnnualActivityUpperLimit</t>
  </si>
  <si>
    <t>VariableCost</t>
  </si>
  <si>
    <t>set</t>
  </si>
  <si>
    <t>index</t>
  </si>
  <si>
    <t>number</t>
  </si>
  <si>
    <t>TotalAnnualMinCapacityInvestment</t>
  </si>
  <si>
    <t>Precipitación</t>
  </si>
  <si>
    <t>Proyección [km3]</t>
  </si>
  <si>
    <t>Porcentaje en época lluviosa [%]</t>
  </si>
  <si>
    <t>Porcentaje en época seca [%]</t>
  </si>
  <si>
    <t>Blance hídrico</t>
  </si>
  <si>
    <t>Cobertura</t>
  </si>
  <si>
    <t>Esc. Superficial [%]</t>
  </si>
  <si>
    <t>Recarga acuífera [%]</t>
  </si>
  <si>
    <t>Evapotranspiración  [%]</t>
  </si>
  <si>
    <t>Bosque</t>
  </si>
  <si>
    <t>Cultivos</t>
  </si>
  <si>
    <t>Otros</t>
  </si>
  <si>
    <t>Demandas</t>
  </si>
  <si>
    <t>Proyección de la población</t>
  </si>
  <si>
    <t>Total [Personas]</t>
  </si>
  <si>
    <t>Agua para consumo humano</t>
  </si>
  <si>
    <t>Consumo per cápita [m3]</t>
  </si>
  <si>
    <t>Consumo efectivo [%]</t>
  </si>
  <si>
    <t>Aguas residuales [%]</t>
  </si>
  <si>
    <t xml:space="preserve">Agua para industrias </t>
  </si>
  <si>
    <t>Crecimiento 2016-2020 [%]</t>
  </si>
  <si>
    <t>Origen de las fuentes de agua</t>
  </si>
  <si>
    <t>[%]</t>
  </si>
  <si>
    <t>Crecimiento 2021-2025 [%]</t>
  </si>
  <si>
    <t>Concesiones superficiales</t>
  </si>
  <si>
    <t>Crecimiento 2026-2030 [%]</t>
  </si>
  <si>
    <t>Concesiones subterráneas</t>
  </si>
  <si>
    <t>Red de acueductos</t>
  </si>
  <si>
    <t>Agua para hidroelectricidad</t>
  </si>
  <si>
    <t>km³/kWh</t>
  </si>
  <si>
    <t>Gen. hidroeléctrica [kWh]</t>
  </si>
  <si>
    <t>Agua para el agro</t>
  </si>
  <si>
    <t>Canales de riego</t>
  </si>
  <si>
    <t>Pérdidas</t>
  </si>
  <si>
    <t>Pérdidas en el suministro</t>
  </si>
  <si>
    <t>Conseciones agropecuarias</t>
  </si>
  <si>
    <t>Potabilización</t>
  </si>
  <si>
    <t>Fuente del agua potabilizada</t>
  </si>
  <si>
    <t>Superficiales [%]</t>
  </si>
  <si>
    <t>Subterráneas [%]</t>
  </si>
  <si>
    <t>Aguas residuales</t>
  </si>
  <si>
    <t>Urbano</t>
  </si>
  <si>
    <t>Alcantarillado sanitario [%]</t>
  </si>
  <si>
    <t>Tratamiento [%]</t>
  </si>
  <si>
    <t>Rural</t>
  </si>
  <si>
    <t>Pozo séptico [%]</t>
  </si>
  <si>
    <t>Costos [M$/km3]</t>
  </si>
  <si>
    <t>Factores  de emisión</t>
  </si>
  <si>
    <t>Infraestructura</t>
  </si>
  <si>
    <t>Inversión</t>
  </si>
  <si>
    <t>Costos fijos</t>
  </si>
  <si>
    <t>Costos variables</t>
  </si>
  <si>
    <t>Proceso</t>
  </si>
  <si>
    <t>Factor de emisión [MtCO2/km3]</t>
  </si>
  <si>
    <t xml:space="preserve">Alcantarillado urbano </t>
  </si>
  <si>
    <t xml:space="preserve">Pozos </t>
  </si>
  <si>
    <t xml:space="preserve">Extracción subterránea </t>
  </si>
  <si>
    <t xml:space="preserve">Tratamiento de aguas residenciales </t>
  </si>
  <si>
    <t xml:space="preserve">Extracción superficial </t>
  </si>
  <si>
    <t>Tratamiento de aguas industriales</t>
  </si>
  <si>
    <t xml:space="preserve">Potabilización </t>
  </si>
  <si>
    <t>Agua sin tratamiento</t>
  </si>
  <si>
    <t xml:space="preserve">Red de acueductos </t>
  </si>
  <si>
    <t xml:space="preserve">Riego </t>
  </si>
  <si>
    <t xml:space="preserve">Tratamiento aguas residenciales  </t>
  </si>
  <si>
    <t xml:space="preserve">Tratamiento aguas industriales </t>
  </si>
  <si>
    <t>Conseciones agropecuarias superficiales</t>
  </si>
  <si>
    <t>Conseciones agropecuarias subterráneas</t>
  </si>
  <si>
    <t>|</t>
  </si>
  <si>
    <t>Conseciones subterráneas</t>
  </si>
  <si>
    <t xml:space="preserve">Conseciones superficiales  </t>
  </si>
  <si>
    <t xml:space="preserve">Los costos se mantienen constantes por ahora en el modelo.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</si>
</sst>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
    <numFmt numFmtId="165" formatCode="0.0%"/>
  </numFmts>
  <fonts count="12" x14ac:knownFonts="1">
    <font>
      <sz val="11"/>
      <color theme="1"/>
      <name val="Calibri"/>
      <family val="2"/>
      <scheme val="minor"/>
    </font>
    <font>
      <b/>
      <sz val="11"/>
      <color theme="1"/>
      <name val="Calibri"/>
      <family val="2"/>
      <scheme val="minor"/>
    </font>
    <font>
      <sz val="11"/>
      <name val="Calibri"/>
      <family val="2"/>
      <scheme val="minor"/>
    </font>
    <font>
      <u/>
      <sz val="11"/>
      <color theme="10"/>
      <name val="Calibri"/>
      <family val="2"/>
      <scheme val="minor"/>
    </font>
    <font>
      <sz val="11"/>
      <color theme="1"/>
      <name val="Calibri"/>
      <family val="2"/>
      <scheme val="minor"/>
    </font>
    <font>
      <sz val="11"/>
      <color rgb="FF404040"/>
      <name val="Calibri"/>
      <family val="2"/>
      <scheme val="minor"/>
    </font>
    <font>
      <sz val="12"/>
      <name val="Calibri"/>
      <family val="2"/>
      <scheme val="minor"/>
    </font>
    <font>
      <sz val="11"/>
      <color rgb="FFFF0000"/>
      <name val="Calibri"/>
      <family val="2"/>
      <scheme val="minor"/>
    </font>
    <font>
      <sz val="11"/>
      <color rgb="FF0070C0"/>
      <name val="Calibri"/>
      <family val="2"/>
      <scheme val="minor"/>
    </font>
    <font>
      <b/>
      <sz val="11"/>
      <color rgb="FF0070C0"/>
      <name val="Calibri"/>
      <family val="2"/>
      <scheme val="minor"/>
    </font>
    <font>
      <sz val="10"/>
      <name val="Arial"/>
      <family val="2"/>
    </font>
    <font>
      <b/>
      <sz val="14"/>
      <color theme="1"/>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2" tint="-9.9978637043366805E-2"/>
        <bgColor indexed="64"/>
      </patternFill>
    </fill>
  </fills>
  <borders count="38">
    <border>
      <left/>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7">
    <xf numFmtId="0" fontId="0" fillId="0" borderId="0"/>
    <xf numFmtId="0" fontId="3" fillId="0" borderId="0" applyNumberFormat="0" applyFill="0" applyBorder="0" applyAlignment="0" applyProtection="0"/>
    <xf numFmtId="43" fontId="4" fillId="0" borderId="0" applyFont="0" applyFill="0" applyBorder="0" applyAlignment="0" applyProtection="0"/>
    <xf numFmtId="0" fontId="10" fillId="0" borderId="0"/>
    <xf numFmtId="0" fontId="4" fillId="0" borderId="0"/>
    <xf numFmtId="0" fontId="10" fillId="0" borderId="0"/>
    <xf numFmtId="0" fontId="3" fillId="0" borderId="0" applyNumberFormat="0" applyFill="0" applyBorder="0" applyAlignment="0" applyProtection="0"/>
  </cellStyleXfs>
  <cellXfs count="182">
    <xf numFmtId="0" fontId="0" fillId="0" borderId="0" xfId="0"/>
    <xf numFmtId="0" fontId="0" fillId="0" borderId="0" xfId="0" applyAlignment="1">
      <alignment wrapText="1"/>
    </xf>
    <xf numFmtId="0" fontId="3" fillId="0" borderId="0" xfId="1"/>
    <xf numFmtId="0" fontId="0" fillId="2" borderId="16" xfId="0" applyFill="1" applyBorder="1"/>
    <xf numFmtId="0" fontId="0" fillId="2" borderId="22" xfId="0" applyFill="1" applyBorder="1"/>
    <xf numFmtId="0" fontId="0" fillId="2" borderId="17" xfId="0" applyFill="1" applyBorder="1"/>
    <xf numFmtId="0" fontId="0" fillId="2" borderId="18" xfId="0" applyFill="1" applyBorder="1"/>
    <xf numFmtId="0" fontId="0" fillId="2" borderId="0" xfId="0" applyFill="1" applyBorder="1"/>
    <xf numFmtId="0" fontId="0" fillId="2" borderId="19" xfId="0" applyFill="1" applyBorder="1"/>
    <xf numFmtId="0" fontId="0" fillId="2" borderId="20" xfId="0" applyFill="1" applyBorder="1"/>
    <xf numFmtId="0" fontId="0" fillId="2" borderId="23" xfId="0" applyFill="1" applyBorder="1"/>
    <xf numFmtId="0" fontId="0" fillId="2" borderId="21" xfId="0" applyFill="1" applyBorder="1"/>
    <xf numFmtId="0" fontId="1" fillId="2" borderId="0" xfId="0" applyFont="1" applyFill="1" applyBorder="1" applyAlignment="1">
      <alignment horizontal="center"/>
    </xf>
    <xf numFmtId="0" fontId="0" fillId="2" borderId="0" xfId="0" applyFill="1" applyBorder="1" applyAlignment="1">
      <alignment horizontal="center"/>
    </xf>
    <xf numFmtId="0" fontId="5" fillId="2" borderId="0" xfId="0" applyFont="1" applyFill="1" applyBorder="1" applyAlignment="1">
      <alignment wrapText="1"/>
    </xf>
    <xf numFmtId="0" fontId="6" fillId="2" borderId="0" xfId="0" applyFont="1" applyFill="1" applyBorder="1" applyAlignment="1">
      <alignment vertical="top" wrapText="1"/>
    </xf>
    <xf numFmtId="0" fontId="2" fillId="2" borderId="0" xfId="0" applyFont="1" applyFill="1" applyBorder="1" applyAlignment="1">
      <alignment horizontal="left" wrapText="1"/>
    </xf>
    <xf numFmtId="0" fontId="1" fillId="2" borderId="0" xfId="0" applyFont="1" applyFill="1" applyBorder="1" applyAlignment="1">
      <alignment horizontal="center" vertical="top"/>
    </xf>
    <xf numFmtId="0" fontId="0" fillId="2" borderId="0" xfId="0" applyFill="1" applyBorder="1" applyAlignment="1">
      <alignment horizontal="center" vertical="top"/>
    </xf>
    <xf numFmtId="0" fontId="1" fillId="0" borderId="0" xfId="0" applyFont="1" applyAlignment="1">
      <alignment horizontal="right"/>
    </xf>
    <xf numFmtId="0" fontId="0" fillId="0" borderId="0" xfId="0" applyFill="1"/>
    <xf numFmtId="0" fontId="3" fillId="0" borderId="0" xfId="1" applyFill="1"/>
    <xf numFmtId="0" fontId="3" fillId="0" borderId="22" xfId="1" applyBorder="1"/>
    <xf numFmtId="0" fontId="0" fillId="0" borderId="22" xfId="0" applyBorder="1"/>
    <xf numFmtId="0" fontId="0" fillId="2" borderId="5" xfId="0" applyFill="1" applyBorder="1" applyAlignment="1">
      <alignment horizontal="center" vertical="center"/>
    </xf>
    <xf numFmtId="0" fontId="0" fillId="2" borderId="7" xfId="0" applyFill="1" applyBorder="1" applyAlignment="1">
      <alignment horizontal="center" vertical="center"/>
    </xf>
    <xf numFmtId="0" fontId="0" fillId="0" borderId="0" xfId="0" applyBorder="1"/>
    <xf numFmtId="0" fontId="0" fillId="2" borderId="2" xfId="0" applyFill="1" applyBorder="1" applyAlignment="1">
      <alignment horizontal="center" vertical="center"/>
    </xf>
    <xf numFmtId="0" fontId="0" fillId="2" borderId="8" xfId="0" applyFill="1" applyBorder="1" applyAlignment="1">
      <alignment horizontal="center" vertical="center"/>
    </xf>
    <xf numFmtId="0" fontId="8" fillId="2" borderId="0" xfId="0" applyFont="1" applyFill="1" applyBorder="1"/>
    <xf numFmtId="0" fontId="8" fillId="2" borderId="23" xfId="0" applyFont="1" applyFill="1" applyBorder="1"/>
    <xf numFmtId="0" fontId="2" fillId="2" borderId="3"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0" fillId="0" borderId="0" xfId="0" applyAlignment="1">
      <alignment horizontal="center" vertical="center"/>
    </xf>
    <xf numFmtId="0" fontId="3" fillId="3" borderId="4" xfId="1" applyFill="1" applyBorder="1" applyAlignment="1">
      <alignment horizontal="center" vertical="center"/>
    </xf>
    <xf numFmtId="0" fontId="0" fillId="3" borderId="2" xfId="0" applyFill="1" applyBorder="1" applyAlignment="1">
      <alignment horizontal="center" vertical="center"/>
    </xf>
    <xf numFmtId="0" fontId="0" fillId="3" borderId="8" xfId="0" applyFill="1" applyBorder="1" applyAlignment="1">
      <alignment horizontal="center" vertical="center"/>
    </xf>
    <xf numFmtId="0" fontId="3" fillId="3" borderId="2" xfId="1" applyFill="1" applyBorder="1" applyAlignment="1">
      <alignment horizontal="center" vertical="center"/>
    </xf>
    <xf numFmtId="0" fontId="0" fillId="3" borderId="4" xfId="0" applyFill="1" applyBorder="1" applyAlignment="1">
      <alignment horizontal="center" vertical="center"/>
    </xf>
    <xf numFmtId="0" fontId="3" fillId="3" borderId="8" xfId="1" applyFill="1" applyBorder="1" applyAlignment="1">
      <alignment horizontal="center" vertical="center"/>
    </xf>
    <xf numFmtId="0" fontId="2" fillId="4" borderId="3"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0" fillId="4" borderId="3" xfId="0" applyFill="1" applyBorder="1" applyAlignment="1">
      <alignment horizontal="center" vertical="center"/>
    </xf>
    <xf numFmtId="0" fontId="0" fillId="4" borderId="7" xfId="0" applyFill="1" applyBorder="1" applyAlignment="1">
      <alignment horizontal="center" vertical="center"/>
    </xf>
    <xf numFmtId="0" fontId="0" fillId="4" borderId="26" xfId="0" applyFill="1" applyBorder="1" applyAlignment="1">
      <alignment horizontal="center" vertical="center" wrapText="1"/>
    </xf>
    <xf numFmtId="0" fontId="0" fillId="4" borderId="27" xfId="0" applyFill="1" applyBorder="1" applyAlignment="1">
      <alignment horizontal="center" vertical="center" wrapText="1"/>
    </xf>
    <xf numFmtId="0" fontId="0" fillId="4" borderId="24" xfId="0" applyFill="1" applyBorder="1" applyAlignment="1">
      <alignment horizontal="center" vertical="center" wrapText="1"/>
    </xf>
    <xf numFmtId="0" fontId="0" fillId="4" borderId="28" xfId="0" applyFill="1" applyBorder="1" applyAlignment="1">
      <alignment horizontal="center" vertical="center"/>
    </xf>
    <xf numFmtId="0" fontId="0" fillId="4" borderId="28" xfId="0" applyFill="1"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xf>
    <xf numFmtId="0" fontId="0" fillId="4" borderId="27" xfId="0" applyFill="1" applyBorder="1" applyAlignment="1">
      <alignment horizontal="center" vertical="center"/>
    </xf>
    <xf numFmtId="0" fontId="0" fillId="4" borderId="30" xfId="0" applyFill="1" applyBorder="1" applyAlignment="1">
      <alignment horizontal="center" vertical="center"/>
    </xf>
    <xf numFmtId="0" fontId="0" fillId="4" borderId="31" xfId="0" applyFill="1" applyBorder="1" applyAlignment="1">
      <alignment horizontal="center" vertical="center"/>
    </xf>
    <xf numFmtId="0" fontId="0" fillId="2" borderId="11" xfId="0" applyFill="1" applyBorder="1" applyAlignment="1">
      <alignment horizontal="center" vertical="center"/>
    </xf>
    <xf numFmtId="0" fontId="0" fillId="2" borderId="10" xfId="0" applyFill="1" applyBorder="1" applyAlignment="1">
      <alignment horizontal="center" vertical="center"/>
    </xf>
    <xf numFmtId="0" fontId="0" fillId="2" borderId="12" xfId="0" applyFill="1" applyBorder="1" applyAlignment="1">
      <alignment vertical="top" wrapText="1"/>
    </xf>
    <xf numFmtId="0" fontId="0" fillId="2" borderId="6" xfId="0" applyFill="1" applyBorder="1" applyAlignment="1">
      <alignment vertical="top" wrapText="1"/>
    </xf>
    <xf numFmtId="0" fontId="0" fillId="2" borderId="9" xfId="0" applyFill="1" applyBorder="1" applyAlignment="1">
      <alignment vertical="top" wrapText="1"/>
    </xf>
    <xf numFmtId="0" fontId="1" fillId="5" borderId="13" xfId="0" applyFont="1" applyFill="1" applyBorder="1"/>
    <xf numFmtId="0" fontId="1" fillId="5" borderId="14" xfId="0" applyFont="1" applyFill="1" applyBorder="1"/>
    <xf numFmtId="0" fontId="1" fillId="5" borderId="15" xfId="0" applyFont="1" applyFill="1" applyBorder="1"/>
    <xf numFmtId="0" fontId="1"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0" fontId="0" fillId="0" borderId="0" xfId="0"/>
    <xf numFmtId="0" fontId="0" fillId="0" borderId="0" xfId="0"/>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3" xfId="0" applyBorder="1"/>
    <xf numFmtId="0" fontId="0" fillId="0" borderId="21" xfId="0" applyBorder="1"/>
    <xf numFmtId="0" fontId="3" fillId="0" borderId="16" xfId="1" applyBorder="1" applyAlignment="1">
      <alignment horizontal="center"/>
    </xf>
    <xf numFmtId="0" fontId="3" fillId="0" borderId="22" xfId="1" applyBorder="1" applyAlignment="1">
      <alignment horizontal="center"/>
    </xf>
    <xf numFmtId="0" fontId="0" fillId="6" borderId="16" xfId="0" applyFill="1" applyBorder="1"/>
    <xf numFmtId="0" fontId="0" fillId="6" borderId="22" xfId="0" applyFill="1" applyBorder="1"/>
    <xf numFmtId="0" fontId="0" fillId="6" borderId="17" xfId="0" applyFill="1" applyBorder="1"/>
    <xf numFmtId="11" fontId="0" fillId="0" borderId="0" xfId="0" applyNumberFormat="1" applyBorder="1"/>
    <xf numFmtId="1" fontId="0" fillId="0" borderId="0" xfId="0" applyNumberFormat="1"/>
    <xf numFmtId="0" fontId="0" fillId="0" borderId="0" xfId="0"/>
    <xf numFmtId="0" fontId="0" fillId="0" borderId="0" xfId="0"/>
    <xf numFmtId="0" fontId="0" fillId="3" borderId="18" xfId="0" applyFill="1" applyBorder="1"/>
    <xf numFmtId="0" fontId="0" fillId="0" borderId="2" xfId="0" applyBorder="1"/>
    <xf numFmtId="0" fontId="0" fillId="0" borderId="2" xfId="0" applyBorder="1" applyAlignment="1">
      <alignment horizontal="center"/>
    </xf>
    <xf numFmtId="0" fontId="0" fillId="0" borderId="32" xfId="0" applyBorder="1" applyAlignment="1">
      <alignment horizontal="center"/>
    </xf>
    <xf numFmtId="0" fontId="0" fillId="3" borderId="19" xfId="0" applyFill="1" applyBorder="1"/>
    <xf numFmtId="0" fontId="1" fillId="0" borderId="2" xfId="0" applyFont="1" applyBorder="1"/>
    <xf numFmtId="0" fontId="0" fillId="3" borderId="0" xfId="0" applyFill="1" applyBorder="1"/>
    <xf numFmtId="0" fontId="1" fillId="3" borderId="0" xfId="0" applyFont="1" applyFill="1" applyBorder="1"/>
    <xf numFmtId="0" fontId="1" fillId="0" borderId="2" xfId="0" applyFont="1" applyFill="1" applyBorder="1" applyAlignment="1">
      <alignment horizontal="center"/>
    </xf>
    <xf numFmtId="2" fontId="0" fillId="3" borderId="0" xfId="0" applyNumberFormat="1" applyFill="1" applyBorder="1"/>
    <xf numFmtId="0" fontId="0" fillId="0" borderId="2" xfId="0" applyFill="1" applyBorder="1" applyAlignment="1">
      <alignment horizontal="center"/>
    </xf>
    <xf numFmtId="164" fontId="0" fillId="3" borderId="0" xfId="0" applyNumberFormat="1" applyFill="1" applyBorder="1"/>
    <xf numFmtId="0" fontId="0" fillId="3" borderId="20" xfId="0" applyFill="1" applyBorder="1"/>
    <xf numFmtId="0" fontId="0" fillId="3" borderId="23" xfId="0" applyFill="1" applyBorder="1"/>
    <xf numFmtId="0" fontId="0" fillId="3" borderId="21" xfId="0" applyFill="1" applyBorder="1"/>
    <xf numFmtId="0" fontId="0" fillId="7" borderId="16" xfId="0" applyFill="1" applyBorder="1"/>
    <xf numFmtId="0" fontId="0" fillId="7" borderId="17" xfId="0" applyFill="1" applyBorder="1"/>
    <xf numFmtId="0" fontId="0" fillId="7" borderId="18" xfId="0" applyFill="1" applyBorder="1"/>
    <xf numFmtId="0" fontId="1" fillId="7" borderId="0" xfId="0" applyFont="1" applyFill="1"/>
    <xf numFmtId="0" fontId="0" fillId="7" borderId="0" xfId="0" applyFill="1"/>
    <xf numFmtId="0" fontId="0" fillId="7" borderId="19" xfId="0" applyFill="1" applyBorder="1"/>
    <xf numFmtId="0" fontId="0" fillId="7" borderId="0" xfId="0" applyFill="1" applyBorder="1" applyAlignment="1">
      <alignment horizontal="center"/>
    </xf>
    <xf numFmtId="0" fontId="0" fillId="7" borderId="19" xfId="0" applyFill="1" applyBorder="1" applyAlignment="1">
      <alignment horizontal="center"/>
    </xf>
    <xf numFmtId="0" fontId="0" fillId="2" borderId="2" xfId="0" applyFill="1" applyBorder="1" applyAlignment="1">
      <alignment horizontal="center"/>
    </xf>
    <xf numFmtId="9" fontId="0" fillId="0" borderId="2" xfId="0" applyNumberFormat="1" applyBorder="1"/>
    <xf numFmtId="0" fontId="0" fillId="7" borderId="0" xfId="0" applyFill="1" applyBorder="1"/>
    <xf numFmtId="0" fontId="1" fillId="7" borderId="0" xfId="0" applyFont="1" applyFill="1" applyBorder="1" applyAlignment="1">
      <alignment horizontal="center"/>
    </xf>
    <xf numFmtId="0" fontId="0" fillId="2" borderId="2" xfId="0" applyFill="1" applyBorder="1" applyAlignment="1">
      <alignment horizontal="left"/>
    </xf>
    <xf numFmtId="0" fontId="0" fillId="2" borderId="24" xfId="0" applyFill="1" applyBorder="1" applyAlignment="1">
      <alignment horizontal="left"/>
    </xf>
    <xf numFmtId="0" fontId="0" fillId="2" borderId="34" xfId="0" applyFill="1" applyBorder="1" applyAlignment="1">
      <alignment horizontal="center"/>
    </xf>
    <xf numFmtId="0" fontId="0" fillId="2" borderId="32" xfId="0" applyFill="1" applyBorder="1" applyAlignment="1">
      <alignment horizontal="center"/>
    </xf>
    <xf numFmtId="0" fontId="1" fillId="7" borderId="33" xfId="0" applyFont="1" applyFill="1" applyBorder="1" applyAlignment="1">
      <alignment horizontal="center"/>
    </xf>
    <xf numFmtId="0" fontId="0" fillId="2" borderId="2" xfId="0" applyFill="1" applyBorder="1"/>
    <xf numFmtId="0" fontId="0" fillId="7" borderId="20" xfId="0" applyFill="1" applyBorder="1"/>
    <xf numFmtId="0" fontId="0" fillId="7" borderId="23" xfId="0" applyFill="1" applyBorder="1"/>
    <xf numFmtId="0" fontId="0" fillId="7" borderId="21" xfId="0" applyFill="1" applyBorder="1"/>
    <xf numFmtId="0" fontId="0" fillId="8" borderId="18" xfId="0" applyFill="1" applyBorder="1"/>
    <xf numFmtId="0" fontId="1" fillId="0" borderId="2" xfId="0" applyFont="1" applyBorder="1" applyAlignment="1">
      <alignment horizontal="center"/>
    </xf>
    <xf numFmtId="0" fontId="0" fillId="8" borderId="19" xfId="0" applyFill="1" applyBorder="1"/>
    <xf numFmtId="0" fontId="0" fillId="0" borderId="24" xfId="0" applyBorder="1"/>
    <xf numFmtId="0" fontId="0" fillId="0" borderId="24" xfId="0" applyBorder="1" applyAlignment="1"/>
    <xf numFmtId="9" fontId="0" fillId="0" borderId="2" xfId="0" applyNumberFormat="1" applyBorder="1" applyAlignment="1"/>
    <xf numFmtId="0" fontId="0" fillId="8" borderId="20" xfId="0" applyFill="1" applyBorder="1"/>
    <xf numFmtId="0" fontId="0" fillId="8" borderId="23" xfId="0" applyFill="1" applyBorder="1" applyAlignment="1"/>
    <xf numFmtId="0" fontId="0" fillId="8" borderId="23" xfId="0" applyFill="1" applyBorder="1"/>
    <xf numFmtId="0" fontId="0" fillId="8" borderId="21" xfId="0" applyFill="1" applyBorder="1"/>
    <xf numFmtId="0" fontId="0" fillId="9" borderId="18" xfId="0" applyFill="1" applyBorder="1"/>
    <xf numFmtId="0" fontId="0" fillId="9" borderId="19" xfId="0" applyFill="1" applyBorder="1"/>
    <xf numFmtId="0" fontId="0" fillId="9" borderId="20" xfId="0" applyFill="1" applyBorder="1"/>
    <xf numFmtId="0" fontId="0" fillId="9" borderId="23" xfId="0" applyFill="1" applyBorder="1" applyAlignment="1"/>
    <xf numFmtId="9" fontId="0" fillId="9" borderId="23" xfId="0" applyNumberFormat="1" applyFill="1" applyBorder="1" applyAlignment="1"/>
    <xf numFmtId="0" fontId="0" fillId="9" borderId="21" xfId="0" applyFill="1" applyBorder="1"/>
    <xf numFmtId="0" fontId="0" fillId="10" borderId="18" xfId="0" applyFill="1" applyBorder="1"/>
    <xf numFmtId="0" fontId="1" fillId="10" borderId="0" xfId="0" applyFont="1" applyFill="1" applyAlignment="1">
      <alignment horizontal="center"/>
    </xf>
    <xf numFmtId="0" fontId="0" fillId="10" borderId="0" xfId="0" applyFill="1"/>
    <xf numFmtId="0" fontId="0" fillId="10" borderId="19" xfId="0" applyFill="1" applyBorder="1"/>
    <xf numFmtId="0" fontId="0" fillId="0" borderId="2" xfId="0" applyFont="1" applyBorder="1" applyAlignment="1">
      <alignment horizontal="center"/>
    </xf>
    <xf numFmtId="9" fontId="0" fillId="0" borderId="2" xfId="0" applyNumberFormat="1" applyBorder="1" applyAlignment="1">
      <alignment horizontal="center"/>
    </xf>
    <xf numFmtId="0" fontId="0" fillId="10" borderId="20" xfId="0" applyFill="1" applyBorder="1"/>
    <xf numFmtId="0" fontId="0" fillId="10" borderId="23" xfId="0" applyFill="1" applyBorder="1"/>
    <xf numFmtId="0" fontId="0" fillId="10" borderId="21" xfId="0" applyFill="1" applyBorder="1"/>
    <xf numFmtId="0" fontId="0" fillId="0" borderId="2" xfId="0" applyFill="1" applyBorder="1"/>
    <xf numFmtId="0" fontId="0" fillId="9" borderId="23" xfId="0" applyFill="1" applyBorder="1"/>
    <xf numFmtId="0" fontId="0" fillId="0" borderId="0" xfId="0" applyFill="1" applyBorder="1"/>
    <xf numFmtId="0" fontId="0" fillId="0" borderId="0" xfId="0"/>
    <xf numFmtId="165" fontId="0" fillId="0" borderId="2" xfId="0" applyNumberFormat="1" applyBorder="1"/>
    <xf numFmtId="0" fontId="0" fillId="0" borderId="0" xfId="0"/>
    <xf numFmtId="0" fontId="1" fillId="2" borderId="0" xfId="0" applyFont="1" applyFill="1" applyBorder="1" applyAlignment="1">
      <alignment horizontal="center"/>
    </xf>
    <xf numFmtId="0" fontId="8" fillId="2" borderId="0" xfId="0" applyFont="1" applyFill="1" applyBorder="1"/>
    <xf numFmtId="0" fontId="5" fillId="2" borderId="0" xfId="0" applyFont="1" applyFill="1" applyBorder="1" applyAlignment="1">
      <alignment horizontal="left"/>
    </xf>
    <xf numFmtId="0" fontId="0" fillId="2" borderId="0" xfId="0" applyFill="1" applyBorder="1" applyAlignment="1">
      <alignment horizontal="center"/>
    </xf>
    <xf numFmtId="0" fontId="3" fillId="0" borderId="0" xfId="1" applyAlignment="1">
      <alignment horizontal="center"/>
    </xf>
    <xf numFmtId="0" fontId="11" fillId="3" borderId="16" xfId="0" applyFont="1" applyFill="1" applyBorder="1" applyAlignment="1">
      <alignment horizontal="center"/>
    </xf>
    <xf numFmtId="0" fontId="0" fillId="3" borderId="22" xfId="0" applyFill="1" applyBorder="1" applyAlignment="1">
      <alignment horizontal="center"/>
    </xf>
    <xf numFmtId="0" fontId="0" fillId="3" borderId="17" xfId="0" applyFill="1" applyBorder="1" applyAlignment="1">
      <alignment horizontal="center"/>
    </xf>
    <xf numFmtId="0" fontId="1" fillId="0" borderId="2" xfId="0" applyFont="1" applyBorder="1" applyAlignment="1">
      <alignment horizontal="center"/>
    </xf>
    <xf numFmtId="0" fontId="1" fillId="0" borderId="2" xfId="0" applyFont="1" applyBorder="1" applyAlignment="1">
      <alignment horizontal="left"/>
    </xf>
    <xf numFmtId="10" fontId="0" fillId="0" borderId="2" xfId="0" applyNumberFormat="1" applyBorder="1" applyAlignment="1">
      <alignment horizontal="center"/>
    </xf>
    <xf numFmtId="0" fontId="11" fillId="9" borderId="16" xfId="0" applyFont="1" applyFill="1" applyBorder="1" applyAlignment="1">
      <alignment horizontal="center"/>
    </xf>
    <xf numFmtId="0" fontId="11" fillId="9" borderId="22" xfId="0" applyFont="1" applyFill="1" applyBorder="1" applyAlignment="1">
      <alignment horizontal="center"/>
    </xf>
    <xf numFmtId="0" fontId="11" fillId="9" borderId="17" xfId="0" applyFont="1" applyFill="1" applyBorder="1" applyAlignment="1">
      <alignment horizontal="center"/>
    </xf>
    <xf numFmtId="0" fontId="11" fillId="8" borderId="16" xfId="0" applyFont="1" applyFill="1" applyBorder="1" applyAlignment="1">
      <alignment horizontal="center"/>
    </xf>
    <xf numFmtId="0" fontId="11" fillId="8" borderId="22" xfId="0" applyFont="1" applyFill="1" applyBorder="1" applyAlignment="1">
      <alignment horizontal="center"/>
    </xf>
    <xf numFmtId="0" fontId="11" fillId="8" borderId="17" xfId="0" applyFont="1" applyFill="1" applyBorder="1" applyAlignment="1">
      <alignment horizontal="center"/>
    </xf>
    <xf numFmtId="0" fontId="11" fillId="7" borderId="22" xfId="0" applyFont="1" applyFill="1" applyBorder="1" applyAlignment="1">
      <alignment horizontal="center"/>
    </xf>
    <xf numFmtId="0" fontId="1" fillId="7" borderId="33" xfId="0" applyFont="1" applyFill="1" applyBorder="1" applyAlignment="1">
      <alignment horizontal="center"/>
    </xf>
    <xf numFmtId="0" fontId="11" fillId="10" borderId="16" xfId="0" applyFont="1" applyFill="1" applyBorder="1" applyAlignment="1">
      <alignment horizontal="center"/>
    </xf>
    <xf numFmtId="0" fontId="0" fillId="10" borderId="22" xfId="0" applyFill="1" applyBorder="1" applyAlignment="1">
      <alignment horizontal="center"/>
    </xf>
    <xf numFmtId="0" fontId="0" fillId="10" borderId="17" xfId="0" applyFill="1" applyBorder="1" applyAlignment="1">
      <alignment horizontal="center"/>
    </xf>
    <xf numFmtId="0" fontId="0" fillId="0" borderId="2" xfId="0" applyBorder="1" applyAlignment="1">
      <alignment horizontal="center"/>
    </xf>
    <xf numFmtId="0" fontId="0" fillId="0" borderId="24" xfId="0" applyBorder="1" applyAlignment="1">
      <alignment horizontal="center"/>
    </xf>
    <xf numFmtId="0" fontId="0" fillId="0" borderId="34" xfId="0" applyBorder="1" applyAlignment="1">
      <alignment horizontal="center"/>
    </xf>
    <xf numFmtId="0" fontId="0" fillId="0" borderId="32" xfId="0" applyBorder="1" applyAlignment="1">
      <alignment horizontal="center"/>
    </xf>
    <xf numFmtId="0" fontId="0" fillId="0" borderId="22" xfId="0" applyNumberFormat="1" applyBorder="1"/>
    <xf numFmtId="0" fontId="0" fillId="0" borderId="0" xfId="0" applyNumberFormat="1" applyBorder="1"/>
    <xf numFmtId="0" fontId="0" fillId="0" borderId="35" xfId="0" applyBorder="1"/>
    <xf numFmtId="0" fontId="0" fillId="0" borderId="36" xfId="0" applyBorder="1"/>
    <xf numFmtId="0" fontId="0" fillId="0" borderId="37" xfId="0" applyBorder="1"/>
  </cellXfs>
  <cellStyles count="7">
    <cellStyle name="Hipervínculo" xfId="1" builtinId="8"/>
    <cellStyle name="Hipervínculo 2 2" xfId="6" xr:uid="{00000000-0005-0000-0000-000000000000}"/>
    <cellStyle name="Millares 2" xfId="2" xr:uid="{00000000-0005-0000-0000-000002000000}"/>
    <cellStyle name="Normal" xfId="0" builtinId="0"/>
    <cellStyle name="Normal 2 2 2" xfId="5" xr:uid="{00000000-0005-0000-0000-000004000000}"/>
    <cellStyle name="Normal 3 2" xfId="3" xr:uid="{00000000-0005-0000-0000-000005000000}"/>
    <cellStyle name="Normal 5" xfId="4" xr:uid="{00000000-0005-0000-0000-000006000000}"/>
  </cellStyles>
  <dxfs count="0"/>
  <tableStyles count="0" defaultTableStyle="TableStyleMedium2" defaultPivotStyle="PivotStyleLight16"/>
  <colors>
    <mruColors>
      <color rgb="FF967C3C"/>
      <color rgb="FFB063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istrador/Automatizacion/Agua/2_Model/BAU/ModeloAgua_BAU.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Structure"/>
      <sheetName val="Sets"/>
      <sheetName val="Sets_Water"/>
      <sheetName val="Parameters"/>
      <sheetName val="Model"/>
      <sheetName val="CapacityFactor"/>
      <sheetName val="CapitalCost"/>
      <sheetName val="EmissionActivityRatio"/>
      <sheetName val="EmissionsPenalty"/>
      <sheetName val="FixedCost"/>
      <sheetName val="InputActivityRatio"/>
      <sheetName val="OperationalLife"/>
      <sheetName val="OutputActivityRatio"/>
      <sheetName val="ResidualCapacity"/>
      <sheetName val="SpecifiedAnnualDemand"/>
      <sheetName val="SpecifiedDemandProfile"/>
      <sheetName val="TotalAnnualMaxCapacity"/>
      <sheetName val="TotalTechnologyAnnualActivityLo"/>
      <sheetName val="TotalTechnologyAnnualActivityUp"/>
      <sheetName val="VariableCost"/>
      <sheetName val="YearSplit"/>
    </sheetNames>
    <sheetDataSet>
      <sheetData sheetId="0"/>
      <sheetData sheetId="1"/>
      <sheetData sheetId="2"/>
      <sheetData sheetId="3"/>
      <sheetData sheetId="4"/>
      <sheetData sheetId="5">
        <row r="4">
          <cell r="D4">
            <v>152.12041271000001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osemosys.readthedocs.io/en/latest/manual/Structure%20of%20OSeMOSYS.ht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osemosys.readthedocs.io/en/latest/manual/Structure%20of%20OSeMOSYS.html"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osemosys.readthedocs.io/en/latest/manual/Structure%20of%20OSeMOSY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K22"/>
  <sheetViews>
    <sheetView zoomScale="95" zoomScaleNormal="95" workbookViewId="0">
      <selection activeCell="C16" sqref="C16:D16"/>
    </sheetView>
  </sheetViews>
  <sheetFormatPr baseColWidth="10" defaultColWidth="11.42578125" defaultRowHeight="15" x14ac:dyDescent="0.25"/>
  <cols>
    <col min="1" max="1" width="3.140625" customWidth="1"/>
    <col min="2" max="2" width="3.28515625" customWidth="1"/>
    <col min="4" max="4" width="23.7109375" customWidth="1"/>
    <col min="5" max="5" width="3.7109375" customWidth="1"/>
    <col min="6" max="7" width="4" customWidth="1"/>
    <col min="8" max="8" width="23.5703125" customWidth="1"/>
    <col min="9" max="9" width="15.140625" customWidth="1"/>
  </cols>
  <sheetData>
    <row r="1" spans="1:11" ht="15.75" thickBot="1" x14ac:dyDescent="0.3"/>
    <row r="2" spans="1:11" x14ac:dyDescent="0.25">
      <c r="B2" s="3"/>
      <c r="C2" s="4"/>
      <c r="D2" s="4"/>
      <c r="E2" s="5"/>
      <c r="H2" s="150"/>
      <c r="I2" s="150"/>
      <c r="J2" s="66"/>
      <c r="K2" s="66"/>
    </row>
    <row r="3" spans="1:11" x14ac:dyDescent="0.25">
      <c r="B3" s="6"/>
      <c r="C3" s="151" t="s">
        <v>189</v>
      </c>
      <c r="D3" s="151"/>
      <c r="E3" s="8"/>
      <c r="H3" s="66"/>
      <c r="I3" s="66"/>
      <c r="J3" s="66"/>
      <c r="K3" s="66"/>
    </row>
    <row r="4" spans="1:11" x14ac:dyDescent="0.25">
      <c r="B4" s="6"/>
      <c r="C4" s="151" t="s">
        <v>149</v>
      </c>
      <c r="D4" s="151"/>
      <c r="E4" s="8"/>
      <c r="H4" s="66"/>
      <c r="I4" s="66"/>
      <c r="J4" s="66"/>
      <c r="K4" s="66"/>
    </row>
    <row r="5" spans="1:11" x14ac:dyDescent="0.25">
      <c r="A5" s="2"/>
      <c r="B5" s="6"/>
      <c r="C5" s="7"/>
      <c r="D5" s="7"/>
      <c r="E5" s="8"/>
      <c r="H5" s="66"/>
      <c r="I5" s="66"/>
      <c r="J5" s="66"/>
      <c r="K5" s="66"/>
    </row>
    <row r="6" spans="1:11" x14ac:dyDescent="0.25">
      <c r="A6" s="2"/>
      <c r="B6" s="6"/>
      <c r="C6" s="152" t="s">
        <v>150</v>
      </c>
      <c r="D6" s="152"/>
      <c r="E6" s="8"/>
      <c r="H6" s="66"/>
      <c r="I6" s="66"/>
      <c r="J6" s="66"/>
      <c r="K6" s="66"/>
    </row>
    <row r="7" spans="1:11" x14ac:dyDescent="0.25">
      <c r="A7" s="2"/>
      <c r="B7" s="6"/>
      <c r="C7" s="29"/>
      <c r="D7" s="29"/>
      <c r="E7" s="8"/>
      <c r="H7" s="66"/>
      <c r="I7" s="66"/>
      <c r="J7" s="66"/>
      <c r="K7" s="66"/>
    </row>
    <row r="8" spans="1:11" x14ac:dyDescent="0.25">
      <c r="B8" s="6"/>
      <c r="C8" s="152" t="s">
        <v>151</v>
      </c>
      <c r="D8" s="152"/>
      <c r="E8" s="8"/>
      <c r="H8" s="66"/>
      <c r="I8" s="66"/>
      <c r="J8" s="66"/>
      <c r="K8" s="66"/>
    </row>
    <row r="9" spans="1:11" x14ac:dyDescent="0.25">
      <c r="B9" s="6"/>
      <c r="C9" s="29"/>
      <c r="D9" s="29" t="s">
        <v>152</v>
      </c>
      <c r="E9" s="8"/>
      <c r="H9" s="66"/>
      <c r="I9" s="66"/>
      <c r="J9" s="66"/>
      <c r="K9" s="66"/>
    </row>
    <row r="10" spans="1:11" x14ac:dyDescent="0.25">
      <c r="B10" s="6"/>
      <c r="C10" s="29"/>
      <c r="D10" s="29" t="s">
        <v>153</v>
      </c>
      <c r="E10" s="8"/>
      <c r="H10" s="66"/>
      <c r="I10" s="66"/>
      <c r="J10" s="66"/>
      <c r="K10" s="66"/>
    </row>
    <row r="11" spans="1:11" x14ac:dyDescent="0.25">
      <c r="B11" s="6"/>
      <c r="C11" s="29"/>
      <c r="D11" s="29" t="s">
        <v>154</v>
      </c>
      <c r="E11" s="8"/>
      <c r="H11" s="66"/>
      <c r="I11" s="66"/>
      <c r="J11" s="66"/>
      <c r="K11" s="66"/>
    </row>
    <row r="12" spans="1:11" x14ac:dyDescent="0.25">
      <c r="B12" s="6"/>
      <c r="C12" s="29"/>
      <c r="D12" s="29" t="s">
        <v>155</v>
      </c>
      <c r="E12" s="8"/>
      <c r="H12" s="66"/>
      <c r="I12" s="66"/>
      <c r="J12" s="66"/>
      <c r="K12" s="66"/>
    </row>
    <row r="13" spans="1:11" x14ac:dyDescent="0.25">
      <c r="B13" s="6"/>
      <c r="C13" s="29"/>
      <c r="D13" s="29" t="s">
        <v>156</v>
      </c>
      <c r="E13" s="8"/>
      <c r="H13" s="66"/>
      <c r="I13" s="66"/>
      <c r="J13" s="66"/>
      <c r="K13" s="66"/>
    </row>
    <row r="14" spans="1:11" x14ac:dyDescent="0.25">
      <c r="B14" s="6"/>
      <c r="C14" s="29"/>
      <c r="D14" s="29" t="s">
        <v>157</v>
      </c>
      <c r="E14" s="8"/>
      <c r="H14" s="66"/>
      <c r="I14" s="66"/>
      <c r="J14" s="66"/>
      <c r="K14" s="66"/>
    </row>
    <row r="15" spans="1:11" x14ac:dyDescent="0.25">
      <c r="B15" s="6"/>
      <c r="C15" s="29"/>
      <c r="D15" s="29"/>
      <c r="E15" s="8"/>
      <c r="H15" s="66"/>
      <c r="I15" s="66"/>
      <c r="J15" s="66"/>
      <c r="K15" s="66"/>
    </row>
    <row r="16" spans="1:11" x14ac:dyDescent="0.25">
      <c r="B16" s="6"/>
      <c r="C16" s="152" t="s">
        <v>158</v>
      </c>
      <c r="D16" s="152"/>
      <c r="E16" s="8"/>
      <c r="H16" s="66"/>
      <c r="I16" s="66"/>
      <c r="J16" s="66"/>
      <c r="K16" s="66"/>
    </row>
    <row r="17" spans="2:11" ht="15.75" thickBot="1" x14ac:dyDescent="0.3">
      <c r="B17" s="9"/>
      <c r="C17" s="30"/>
      <c r="D17" s="30"/>
      <c r="E17" s="11"/>
      <c r="H17" s="66"/>
      <c r="I17" s="66"/>
      <c r="J17" s="66"/>
      <c r="K17" s="66"/>
    </row>
    <row r="18" spans="2:11" x14ac:dyDescent="0.25">
      <c r="H18" s="66"/>
      <c r="I18" s="66"/>
      <c r="J18" s="66"/>
      <c r="K18" s="66"/>
    </row>
    <row r="19" spans="2:11" x14ac:dyDescent="0.25">
      <c r="H19" s="66"/>
      <c r="I19" s="66"/>
      <c r="J19" s="66"/>
      <c r="K19" s="66"/>
    </row>
    <row r="20" spans="2:11" x14ac:dyDescent="0.25">
      <c r="H20" s="66"/>
      <c r="I20" s="66"/>
      <c r="J20" s="66"/>
      <c r="K20" s="66"/>
    </row>
    <row r="21" spans="2:11" x14ac:dyDescent="0.25">
      <c r="H21" s="66"/>
      <c r="I21" s="66"/>
      <c r="J21" s="66"/>
      <c r="K21" s="66"/>
    </row>
    <row r="22" spans="2:11" x14ac:dyDescent="0.25">
      <c r="H22" s="66"/>
      <c r="I22" s="66"/>
      <c r="J22" s="66"/>
      <c r="K22" s="66"/>
    </row>
  </sheetData>
  <mergeCells count="6">
    <mergeCell ref="H2:I2"/>
    <mergeCell ref="C4:D4"/>
    <mergeCell ref="C3:D3"/>
    <mergeCell ref="C6:D6"/>
    <mergeCell ref="C16:D16"/>
    <mergeCell ref="C8:D8"/>
  </mergeCells>
  <hyperlinks>
    <hyperlink ref="C8" location="Sets!A1" display="1. Sets" xr:uid="{00000000-0004-0000-0000-000000000000}"/>
    <hyperlink ref="C16" location="Parameters!A1" display="2. Paramenters" xr:uid="{00000000-0004-0000-0000-000001000000}"/>
    <hyperlink ref="D9" location="Year!A1" display="1.1 Year" xr:uid="{00000000-0004-0000-0000-000002000000}"/>
    <hyperlink ref="D10" location="Technology!A1" display="1.2 Technology" xr:uid="{00000000-0004-0000-0000-000003000000}"/>
    <hyperlink ref="D11" location="Timeslice!A1" display="1.3 Timeslice" xr:uid="{00000000-0004-0000-0000-000004000000}"/>
    <hyperlink ref="D12" location="Fuel!A1" display="1.4 Fuel " xr:uid="{00000000-0004-0000-0000-000005000000}"/>
    <hyperlink ref="D13" location="Emission!A1" display="1.5 Emission" xr:uid="{00000000-0004-0000-0000-000006000000}"/>
    <hyperlink ref="D14" location="Others!A1" display="1.6 Others" xr:uid="{00000000-0004-0000-0000-000007000000}"/>
    <hyperlink ref="C6" location="Structure!A1" display="1. OSeMOSYS Structure" xr:uid="{00000000-0004-0000-0000-000008000000}"/>
  </hyperlinks>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3"/>
  <sheetViews>
    <sheetView workbookViewId="0">
      <selection activeCell="H7" sqref="H7"/>
    </sheetView>
  </sheetViews>
  <sheetFormatPr baseColWidth="10" defaultColWidth="11.42578125" defaultRowHeight="15" x14ac:dyDescent="0.25"/>
  <cols>
    <col min="1" max="2" width="3.85546875" customWidth="1"/>
    <col min="3" max="3" width="14.42578125" customWidth="1"/>
    <col min="4" max="4" width="68.85546875" customWidth="1"/>
    <col min="5" max="5" width="4.140625" customWidth="1"/>
    <col min="6" max="6" width="4.28515625" customWidth="1"/>
    <col min="8" max="8" width="12.28515625" customWidth="1"/>
    <col min="9" max="9" width="17.28515625" customWidth="1"/>
  </cols>
  <sheetData>
    <row r="1" spans="1:5" ht="15.75" thickBot="1" x14ac:dyDescent="0.3">
      <c r="A1" s="155" t="s">
        <v>169</v>
      </c>
      <c r="B1" s="155"/>
      <c r="C1" s="155"/>
    </row>
    <row r="2" spans="1:5" x14ac:dyDescent="0.25">
      <c r="B2" s="3"/>
      <c r="C2" s="4"/>
      <c r="D2" s="4"/>
      <c r="E2" s="5"/>
    </row>
    <row r="3" spans="1:5" x14ac:dyDescent="0.25">
      <c r="B3" s="6"/>
      <c r="C3" s="151" t="s">
        <v>168</v>
      </c>
      <c r="D3" s="154"/>
      <c r="E3" s="8"/>
    </row>
    <row r="4" spans="1:5" x14ac:dyDescent="0.25">
      <c r="B4" s="6"/>
      <c r="C4" s="12"/>
      <c r="D4" s="13"/>
      <c r="E4" s="8"/>
    </row>
    <row r="5" spans="1:5" x14ac:dyDescent="0.25">
      <c r="B5" s="6"/>
      <c r="C5" s="153" t="s">
        <v>165</v>
      </c>
      <c r="D5" s="153"/>
      <c r="E5" s="8"/>
    </row>
    <row r="6" spans="1:5" x14ac:dyDescent="0.25">
      <c r="B6" s="6"/>
      <c r="C6" s="7"/>
      <c r="D6" s="7"/>
      <c r="E6" s="8"/>
    </row>
    <row r="7" spans="1:5" ht="60" x14ac:dyDescent="0.25">
      <c r="B7" s="6"/>
      <c r="C7" s="17" t="s">
        <v>159</v>
      </c>
      <c r="D7" s="14" t="s">
        <v>160</v>
      </c>
      <c r="E7" s="8"/>
    </row>
    <row r="8" spans="1:5" x14ac:dyDescent="0.25">
      <c r="B8" s="6"/>
      <c r="C8" s="18"/>
      <c r="D8" s="7"/>
      <c r="E8" s="8"/>
    </row>
    <row r="9" spans="1:5" ht="81" customHeight="1" x14ac:dyDescent="0.25">
      <c r="B9" s="6"/>
      <c r="C9" s="17" t="s">
        <v>161</v>
      </c>
      <c r="D9" s="15" t="s">
        <v>162</v>
      </c>
      <c r="E9" s="8"/>
    </row>
    <row r="10" spans="1:5" x14ac:dyDescent="0.25">
      <c r="B10" s="6"/>
      <c r="C10" s="18"/>
      <c r="D10" s="7"/>
      <c r="E10" s="8"/>
    </row>
    <row r="11" spans="1:5" ht="45" x14ac:dyDescent="0.25">
      <c r="B11" s="6"/>
      <c r="C11" s="17" t="s">
        <v>163</v>
      </c>
      <c r="D11" s="16" t="s">
        <v>164</v>
      </c>
      <c r="E11" s="8"/>
    </row>
    <row r="12" spans="1:5" ht="15.75" thickBot="1" x14ac:dyDescent="0.3">
      <c r="B12" s="9"/>
      <c r="C12" s="10"/>
      <c r="D12" s="10"/>
      <c r="E12" s="11"/>
    </row>
    <row r="13" spans="1:5" x14ac:dyDescent="0.25">
      <c r="C13" s="19" t="s">
        <v>166</v>
      </c>
      <c r="D13" s="2" t="s">
        <v>167</v>
      </c>
    </row>
  </sheetData>
  <mergeCells count="3">
    <mergeCell ref="C5:D5"/>
    <mergeCell ref="C3:D3"/>
    <mergeCell ref="A1:C1"/>
  </mergeCells>
  <hyperlinks>
    <hyperlink ref="D13" r:id="rId1" display="https://osemosys.readthedocs.io/en/latest/manual/Structure of OSeMOSYS.html" xr:uid="{00000000-0004-0000-0100-000000000000}"/>
    <hyperlink ref="A1:C1" location="Content!A1" display="Back to table of contents"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C14"/>
  <sheetViews>
    <sheetView workbookViewId="0">
      <selection activeCell="C19" sqref="C19"/>
    </sheetView>
  </sheetViews>
  <sheetFormatPr baseColWidth="10" defaultColWidth="11.42578125" defaultRowHeight="15" x14ac:dyDescent="0.25"/>
  <cols>
    <col min="1" max="1" width="22.5703125" customWidth="1"/>
    <col min="2" max="2" width="23.5703125" customWidth="1"/>
    <col min="3" max="3" width="170" customWidth="1"/>
  </cols>
  <sheetData>
    <row r="1" spans="1:3" ht="15.75" thickBot="1" x14ac:dyDescent="0.3">
      <c r="A1" s="21" t="s">
        <v>169</v>
      </c>
      <c r="B1" s="20"/>
      <c r="C1" s="20"/>
    </row>
    <row r="2" spans="1:3" ht="15.75" thickBot="1" x14ac:dyDescent="0.3">
      <c r="A2" s="61" t="s">
        <v>1</v>
      </c>
      <c r="B2" s="62" t="s">
        <v>112</v>
      </c>
      <c r="C2" s="63" t="s">
        <v>2</v>
      </c>
    </row>
    <row r="3" spans="1:3" x14ac:dyDescent="0.25">
      <c r="A3" s="56" t="s">
        <v>113</v>
      </c>
      <c r="B3" s="57" t="s">
        <v>115</v>
      </c>
      <c r="C3" s="58" t="s">
        <v>114</v>
      </c>
    </row>
    <row r="4" spans="1:3" ht="60" x14ac:dyDescent="0.25">
      <c r="A4" s="24" t="s">
        <v>116</v>
      </c>
      <c r="B4" s="27" t="s">
        <v>118</v>
      </c>
      <c r="C4" s="59" t="s">
        <v>117</v>
      </c>
    </row>
    <row r="5" spans="1:3" ht="75" x14ac:dyDescent="0.25">
      <c r="A5" s="24" t="s">
        <v>119</v>
      </c>
      <c r="B5" s="27" t="s">
        <v>121</v>
      </c>
      <c r="C5" s="59" t="s">
        <v>120</v>
      </c>
    </row>
    <row r="6" spans="1:3" ht="30" x14ac:dyDescent="0.25">
      <c r="A6" s="24" t="s">
        <v>122</v>
      </c>
      <c r="B6" s="27" t="s">
        <v>124</v>
      </c>
      <c r="C6" s="59" t="s">
        <v>123</v>
      </c>
    </row>
    <row r="7" spans="1:3" ht="30" x14ac:dyDescent="0.25">
      <c r="A7" s="24" t="s">
        <v>125</v>
      </c>
      <c r="B7" s="27" t="s">
        <v>127</v>
      </c>
      <c r="C7" s="59" t="s">
        <v>126</v>
      </c>
    </row>
    <row r="8" spans="1:3" ht="45" x14ac:dyDescent="0.25">
      <c r="A8" s="24" t="s">
        <v>128</v>
      </c>
      <c r="B8" s="27" t="s">
        <v>130</v>
      </c>
      <c r="C8" s="59" t="s">
        <v>129</v>
      </c>
    </row>
    <row r="9" spans="1:3" ht="45" x14ac:dyDescent="0.25">
      <c r="A9" s="24" t="s">
        <v>131</v>
      </c>
      <c r="B9" s="27" t="s">
        <v>133</v>
      </c>
      <c r="C9" s="59" t="s">
        <v>132</v>
      </c>
    </row>
    <row r="10" spans="1:3" ht="30" x14ac:dyDescent="0.25">
      <c r="A10" s="24" t="s">
        <v>134</v>
      </c>
      <c r="B10" s="27" t="s">
        <v>136</v>
      </c>
      <c r="C10" s="59" t="s">
        <v>135</v>
      </c>
    </row>
    <row r="11" spans="1:3" ht="30" x14ac:dyDescent="0.25">
      <c r="A11" s="24" t="s">
        <v>137</v>
      </c>
      <c r="B11" s="27" t="s">
        <v>139</v>
      </c>
      <c r="C11" s="59" t="s">
        <v>138</v>
      </c>
    </row>
    <row r="12" spans="1:3" ht="30" x14ac:dyDescent="0.25">
      <c r="A12" s="24" t="s">
        <v>140</v>
      </c>
      <c r="B12" s="27" t="s">
        <v>142</v>
      </c>
      <c r="C12" s="59" t="s">
        <v>141</v>
      </c>
    </row>
    <row r="13" spans="1:3" ht="15.75" thickBot="1" x14ac:dyDescent="0.3">
      <c r="A13" s="25" t="s">
        <v>143</v>
      </c>
      <c r="B13" s="28" t="s">
        <v>145</v>
      </c>
      <c r="C13" s="60" t="s">
        <v>144</v>
      </c>
    </row>
    <row r="14" spans="1:3" x14ac:dyDescent="0.25">
      <c r="A14" t="s">
        <v>146</v>
      </c>
      <c r="B14" t="s">
        <v>147</v>
      </c>
    </row>
  </sheetData>
  <hyperlinks>
    <hyperlink ref="B14" r:id="rId1" display="https://osemosys.readthedocs.io/en/latest/manual/Structure of OSeMOSYS.html" xr:uid="{00000000-0004-0000-0200-000000000000}"/>
    <hyperlink ref="A1" location="Content!A1" display="Back to table of contents"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7"/>
  <sheetViews>
    <sheetView workbookViewId="0">
      <selection activeCell="G13" sqref="G13"/>
    </sheetView>
  </sheetViews>
  <sheetFormatPr baseColWidth="10" defaultColWidth="9.140625" defaultRowHeight="15" x14ac:dyDescent="0.25"/>
  <cols>
    <col min="2" max="2" width="10.85546875" customWidth="1"/>
    <col min="3" max="3" width="26.42578125" customWidth="1"/>
    <col min="4" max="4" width="20.42578125" customWidth="1"/>
    <col min="5" max="5" width="27.28515625" customWidth="1"/>
    <col min="6" max="6" width="18.42578125" customWidth="1"/>
  </cols>
  <sheetData>
    <row r="1" spans="1:13" x14ac:dyDescent="0.25">
      <c r="A1" s="67" t="s">
        <v>279</v>
      </c>
      <c r="B1" s="67" t="s">
        <v>113</v>
      </c>
      <c r="C1" s="67" t="s">
        <v>116</v>
      </c>
      <c r="D1" s="67" t="s">
        <v>119</v>
      </c>
      <c r="E1" s="67" t="s">
        <v>122</v>
      </c>
      <c r="F1" s="67" t="s">
        <v>125</v>
      </c>
      <c r="G1" s="67" t="s">
        <v>128</v>
      </c>
      <c r="H1" s="67" t="s">
        <v>131</v>
      </c>
      <c r="I1" s="67" t="s">
        <v>134</v>
      </c>
      <c r="J1" s="67" t="s">
        <v>137</v>
      </c>
      <c r="K1" s="67" t="s">
        <v>140</v>
      </c>
      <c r="L1" s="67" t="s">
        <v>143</v>
      </c>
      <c r="M1" s="67"/>
    </row>
    <row r="2" spans="1:13" x14ac:dyDescent="0.25">
      <c r="A2" s="67" t="s">
        <v>280</v>
      </c>
      <c r="B2" s="67" t="s">
        <v>115</v>
      </c>
      <c r="C2" s="67" t="s">
        <v>118</v>
      </c>
      <c r="D2" s="67" t="s">
        <v>121</v>
      </c>
      <c r="E2" s="67" t="s">
        <v>124</v>
      </c>
      <c r="F2" s="67" t="s">
        <v>127</v>
      </c>
      <c r="G2" s="67" t="s">
        <v>130</v>
      </c>
      <c r="H2" s="67" t="s">
        <v>133</v>
      </c>
      <c r="I2" s="67" t="s">
        <v>136</v>
      </c>
      <c r="J2" s="67" t="s">
        <v>139</v>
      </c>
      <c r="K2" s="67" t="s">
        <v>142</v>
      </c>
      <c r="L2" s="67" t="s">
        <v>145</v>
      </c>
      <c r="M2" s="67"/>
    </row>
    <row r="3" spans="1:13" x14ac:dyDescent="0.25">
      <c r="A3" s="67" t="s">
        <v>281</v>
      </c>
      <c r="B3" s="67">
        <f>+COUNTA(B4:B1048576)</f>
        <v>36</v>
      </c>
      <c r="C3" s="67">
        <f t="shared" ref="C3:L3" si="0">+COUNTA(C4:C1048576)</f>
        <v>44</v>
      </c>
      <c r="D3" s="67">
        <f t="shared" si="0"/>
        <v>2</v>
      </c>
      <c r="E3" s="67">
        <f t="shared" si="0"/>
        <v>23</v>
      </c>
      <c r="F3" s="67">
        <f t="shared" si="0"/>
        <v>7</v>
      </c>
      <c r="G3" s="67">
        <f t="shared" si="0"/>
        <v>1</v>
      </c>
      <c r="H3" s="67">
        <f t="shared" si="0"/>
        <v>1</v>
      </c>
      <c r="I3" s="67">
        <f t="shared" si="0"/>
        <v>0</v>
      </c>
      <c r="J3" s="67">
        <f t="shared" si="0"/>
        <v>0</v>
      </c>
      <c r="K3" s="67">
        <f t="shared" si="0"/>
        <v>0</v>
      </c>
      <c r="L3" s="67">
        <f t="shared" si="0"/>
        <v>0</v>
      </c>
      <c r="M3" s="67"/>
    </row>
    <row r="4" spans="1:13" x14ac:dyDescent="0.25">
      <c r="A4" s="67"/>
      <c r="B4" s="81">
        <v>2015</v>
      </c>
      <c r="C4" s="67" t="s">
        <v>238</v>
      </c>
      <c r="D4" s="67" t="s">
        <v>262</v>
      </c>
      <c r="E4" s="67" t="s">
        <v>171</v>
      </c>
      <c r="F4" s="67" t="s">
        <v>174</v>
      </c>
      <c r="G4" s="67">
        <v>1</v>
      </c>
      <c r="H4" s="67" t="s">
        <v>260</v>
      </c>
      <c r="I4" s="67"/>
      <c r="J4" s="67"/>
      <c r="K4" s="67"/>
      <c r="L4" s="67"/>
      <c r="M4" s="67"/>
    </row>
    <row r="5" spans="1:13" x14ac:dyDescent="0.25">
      <c r="A5" s="67"/>
      <c r="B5" s="81">
        <v>2016</v>
      </c>
      <c r="C5" s="67" t="s">
        <v>190</v>
      </c>
      <c r="D5" s="67" t="s">
        <v>263</v>
      </c>
      <c r="E5" s="67" t="s">
        <v>199</v>
      </c>
      <c r="F5" s="67" t="s">
        <v>254</v>
      </c>
      <c r="G5" s="67"/>
      <c r="H5" s="67"/>
      <c r="I5" s="67"/>
      <c r="J5" s="67"/>
      <c r="K5" s="67"/>
      <c r="L5" s="67"/>
      <c r="M5" s="67"/>
    </row>
    <row r="6" spans="1:13" x14ac:dyDescent="0.25">
      <c r="A6" s="67"/>
      <c r="B6" s="81">
        <v>2017</v>
      </c>
      <c r="C6" s="67" t="s">
        <v>213</v>
      </c>
      <c r="D6" s="67"/>
      <c r="E6" s="67" t="s">
        <v>212</v>
      </c>
      <c r="F6" s="67" t="s">
        <v>255</v>
      </c>
      <c r="G6" s="67"/>
      <c r="H6" s="67"/>
      <c r="I6" s="67"/>
      <c r="J6" s="67"/>
      <c r="K6" s="67"/>
      <c r="L6" s="67"/>
      <c r="M6" s="67"/>
    </row>
    <row r="7" spans="1:13" x14ac:dyDescent="0.25">
      <c r="A7" s="67"/>
      <c r="B7" s="81">
        <v>2018</v>
      </c>
      <c r="C7" s="67" t="s">
        <v>239</v>
      </c>
      <c r="D7" s="67"/>
      <c r="E7" s="67" t="s">
        <v>200</v>
      </c>
      <c r="F7" s="67" t="s">
        <v>256</v>
      </c>
      <c r="G7" s="67"/>
      <c r="H7" s="67"/>
      <c r="I7" s="67"/>
      <c r="J7" s="67"/>
      <c r="K7" s="67"/>
      <c r="L7" s="67"/>
      <c r="M7" s="67"/>
    </row>
    <row r="8" spans="1:13" x14ac:dyDescent="0.25">
      <c r="A8" s="67"/>
      <c r="B8" s="81">
        <v>2019</v>
      </c>
      <c r="C8" s="67" t="s">
        <v>214</v>
      </c>
      <c r="D8" s="67"/>
      <c r="E8" s="67" t="s">
        <v>201</v>
      </c>
      <c r="F8" s="67" t="s">
        <v>257</v>
      </c>
      <c r="G8" s="67"/>
      <c r="H8" s="67"/>
      <c r="I8" s="67"/>
      <c r="J8" s="67"/>
      <c r="K8" s="67"/>
      <c r="L8" s="67"/>
      <c r="M8" s="67"/>
    </row>
    <row r="9" spans="1:13" x14ac:dyDescent="0.25">
      <c r="A9" s="67"/>
      <c r="B9" s="81">
        <v>2020</v>
      </c>
      <c r="C9" s="67" t="s">
        <v>240</v>
      </c>
      <c r="D9" s="67"/>
      <c r="E9" s="67" t="s">
        <v>202</v>
      </c>
      <c r="F9" s="67" t="s">
        <v>258</v>
      </c>
      <c r="G9" s="67"/>
      <c r="H9" s="67"/>
      <c r="I9" s="67"/>
      <c r="J9" s="67"/>
      <c r="K9" s="67"/>
      <c r="L9" s="67"/>
      <c r="M9" s="67"/>
    </row>
    <row r="10" spans="1:13" x14ac:dyDescent="0.25">
      <c r="A10" s="67"/>
      <c r="B10" s="81">
        <v>2021</v>
      </c>
      <c r="C10" s="67" t="s">
        <v>241</v>
      </c>
      <c r="D10" s="67"/>
      <c r="E10" s="67" t="s">
        <v>203</v>
      </c>
      <c r="F10" s="67" t="s">
        <v>259</v>
      </c>
      <c r="G10" s="67"/>
      <c r="H10" s="67"/>
      <c r="I10" s="67"/>
      <c r="J10" s="67"/>
      <c r="K10" s="67"/>
      <c r="L10" s="67"/>
      <c r="M10" s="67"/>
    </row>
    <row r="11" spans="1:13" x14ac:dyDescent="0.25">
      <c r="A11" s="67"/>
      <c r="B11" s="81">
        <v>2022</v>
      </c>
      <c r="C11" s="67" t="s">
        <v>242</v>
      </c>
      <c r="D11" s="67"/>
      <c r="E11" s="67" t="s">
        <v>204</v>
      </c>
      <c r="F11" s="67"/>
      <c r="G11" s="67"/>
      <c r="H11" s="67"/>
      <c r="I11" s="67"/>
      <c r="J11" s="67"/>
      <c r="K11" s="67"/>
      <c r="L11" s="67"/>
      <c r="M11" s="67"/>
    </row>
    <row r="12" spans="1:13" x14ac:dyDescent="0.25">
      <c r="A12" s="67"/>
      <c r="B12" s="81">
        <v>2023</v>
      </c>
      <c r="C12" s="67" t="s">
        <v>210</v>
      </c>
      <c r="D12" s="67"/>
      <c r="E12" s="67" t="s">
        <v>205</v>
      </c>
      <c r="F12" s="67"/>
      <c r="G12" s="67"/>
      <c r="H12" s="67"/>
      <c r="I12" s="67"/>
      <c r="J12" s="67"/>
      <c r="K12" s="67"/>
      <c r="L12" s="67"/>
      <c r="M12" s="67"/>
    </row>
    <row r="13" spans="1:13" x14ac:dyDescent="0.25">
      <c r="A13" s="67"/>
      <c r="B13" s="81">
        <v>2024</v>
      </c>
      <c r="C13" s="67" t="s">
        <v>243</v>
      </c>
      <c r="D13" s="67"/>
      <c r="E13" s="67" t="s">
        <v>172</v>
      </c>
      <c r="F13" s="67"/>
      <c r="G13" s="67"/>
      <c r="H13" s="67"/>
      <c r="I13" s="67"/>
      <c r="J13" s="67"/>
      <c r="K13" s="67"/>
      <c r="L13" s="67"/>
      <c r="M13" s="67"/>
    </row>
    <row r="14" spans="1:13" x14ac:dyDescent="0.25">
      <c r="A14" s="67"/>
      <c r="B14" s="81">
        <v>2025</v>
      </c>
      <c r="C14" s="67" t="s">
        <v>244</v>
      </c>
      <c r="D14" s="67"/>
      <c r="E14" s="67" t="s">
        <v>206</v>
      </c>
      <c r="F14" s="67"/>
      <c r="G14" s="67"/>
      <c r="H14" s="67"/>
      <c r="I14" s="67"/>
      <c r="J14" s="67"/>
      <c r="K14" s="67"/>
      <c r="L14" s="67"/>
      <c r="M14" s="67"/>
    </row>
    <row r="15" spans="1:13" x14ac:dyDescent="0.25">
      <c r="A15" s="67"/>
      <c r="B15" s="81">
        <v>2026</v>
      </c>
      <c r="C15" s="67" t="s">
        <v>245</v>
      </c>
      <c r="D15" s="67"/>
      <c r="E15" s="67" t="s">
        <v>230</v>
      </c>
      <c r="F15" s="67"/>
      <c r="G15" s="67"/>
      <c r="H15" s="67"/>
      <c r="I15" s="67"/>
      <c r="J15" s="67"/>
      <c r="K15" s="67"/>
      <c r="L15" s="67"/>
      <c r="M15" s="67"/>
    </row>
    <row r="16" spans="1:13" x14ac:dyDescent="0.25">
      <c r="A16" s="67"/>
      <c r="B16" s="81">
        <v>2027</v>
      </c>
      <c r="C16" s="67" t="s">
        <v>246</v>
      </c>
      <c r="D16" s="67"/>
      <c r="E16" s="67" t="s">
        <v>231</v>
      </c>
      <c r="F16" s="67"/>
      <c r="G16" s="67"/>
      <c r="H16" s="67"/>
      <c r="I16" s="67"/>
      <c r="J16" s="67"/>
      <c r="K16" s="67"/>
      <c r="L16" s="67"/>
      <c r="M16" s="67"/>
    </row>
    <row r="17" spans="1:13" x14ac:dyDescent="0.25">
      <c r="A17" s="67"/>
      <c r="B17" s="81">
        <v>2028</v>
      </c>
      <c r="C17" s="67" t="s">
        <v>247</v>
      </c>
      <c r="D17" s="67"/>
      <c r="E17" s="67" t="s">
        <v>232</v>
      </c>
      <c r="F17" s="67"/>
      <c r="G17" s="67"/>
      <c r="H17" s="67"/>
      <c r="I17" s="67"/>
      <c r="J17" s="67"/>
      <c r="K17" s="67"/>
      <c r="L17" s="67"/>
      <c r="M17" s="67"/>
    </row>
    <row r="18" spans="1:13" x14ac:dyDescent="0.25">
      <c r="A18" s="67"/>
      <c r="B18" s="81">
        <v>2029</v>
      </c>
      <c r="C18" s="67" t="s">
        <v>248</v>
      </c>
      <c r="D18" s="67"/>
      <c r="E18" s="67" t="s">
        <v>233</v>
      </c>
      <c r="F18" s="67"/>
      <c r="G18" s="67"/>
      <c r="H18" s="67"/>
      <c r="I18" s="67"/>
      <c r="J18" s="67"/>
      <c r="K18" s="67"/>
      <c r="L18" s="67"/>
      <c r="M18" s="67"/>
    </row>
    <row r="19" spans="1:13" x14ac:dyDescent="0.25">
      <c r="A19" s="67"/>
      <c r="B19" s="81">
        <v>2030</v>
      </c>
      <c r="C19" s="67" t="s">
        <v>249</v>
      </c>
      <c r="D19" s="67"/>
      <c r="E19" s="67" t="s">
        <v>207</v>
      </c>
      <c r="F19" s="67"/>
      <c r="G19" s="67"/>
      <c r="H19" s="67"/>
      <c r="I19" s="67"/>
      <c r="J19" s="67"/>
      <c r="K19" s="67"/>
      <c r="L19" s="67"/>
      <c r="M19" s="67"/>
    </row>
    <row r="20" spans="1:13" x14ac:dyDescent="0.25">
      <c r="A20" s="67"/>
      <c r="B20" s="81">
        <v>2031</v>
      </c>
      <c r="C20" s="67" t="s">
        <v>211</v>
      </c>
      <c r="D20" s="67"/>
      <c r="E20" s="67" t="s">
        <v>208</v>
      </c>
      <c r="F20" s="67"/>
      <c r="G20" s="67"/>
      <c r="H20" s="67"/>
      <c r="I20" s="67"/>
      <c r="J20" s="67"/>
      <c r="K20" s="67"/>
      <c r="L20" s="67"/>
      <c r="M20" s="67"/>
    </row>
    <row r="21" spans="1:13" x14ac:dyDescent="0.25">
      <c r="A21" s="67"/>
      <c r="B21" s="81">
        <v>2032</v>
      </c>
      <c r="C21" s="67" t="s">
        <v>215</v>
      </c>
      <c r="D21" s="67"/>
      <c r="E21" s="67" t="s">
        <v>234</v>
      </c>
      <c r="F21" s="67"/>
      <c r="G21" s="67"/>
      <c r="H21" s="67"/>
      <c r="I21" s="67"/>
      <c r="J21" s="67"/>
      <c r="K21" s="67"/>
      <c r="L21" s="67"/>
      <c r="M21" s="67"/>
    </row>
    <row r="22" spans="1:13" x14ac:dyDescent="0.25">
      <c r="A22" s="67"/>
      <c r="B22" s="81">
        <v>2033</v>
      </c>
      <c r="C22" s="67" t="s">
        <v>216</v>
      </c>
      <c r="D22" s="67"/>
      <c r="E22" s="67" t="s">
        <v>252</v>
      </c>
      <c r="F22" s="67"/>
      <c r="G22" s="67"/>
      <c r="H22" s="67"/>
      <c r="I22" s="67"/>
      <c r="J22" s="67"/>
      <c r="K22" s="67"/>
      <c r="L22" s="67"/>
      <c r="M22" s="67"/>
    </row>
    <row r="23" spans="1:13" x14ac:dyDescent="0.25">
      <c r="A23" s="67"/>
      <c r="B23" s="81">
        <v>2034</v>
      </c>
      <c r="C23" s="67" t="s">
        <v>217</v>
      </c>
      <c r="D23" s="67"/>
      <c r="E23" s="67" t="s">
        <v>235</v>
      </c>
      <c r="F23" s="67"/>
      <c r="G23" s="67"/>
      <c r="H23" s="67"/>
      <c r="I23" s="67"/>
      <c r="J23" s="67"/>
      <c r="K23" s="67"/>
      <c r="L23" s="67"/>
      <c r="M23" s="67"/>
    </row>
    <row r="24" spans="1:13" x14ac:dyDescent="0.25">
      <c r="A24" s="67"/>
      <c r="B24" s="81">
        <v>2035</v>
      </c>
      <c r="C24" s="67" t="s">
        <v>218</v>
      </c>
      <c r="D24" s="67"/>
      <c r="E24" s="67" t="s">
        <v>253</v>
      </c>
      <c r="F24" s="67"/>
      <c r="G24" s="67"/>
      <c r="H24" s="67"/>
      <c r="I24" s="67"/>
      <c r="J24" s="67"/>
      <c r="K24" s="67"/>
      <c r="L24" s="67"/>
      <c r="M24" s="67"/>
    </row>
    <row r="25" spans="1:13" x14ac:dyDescent="0.25">
      <c r="A25" s="67"/>
      <c r="B25" s="81">
        <v>2036</v>
      </c>
      <c r="C25" s="67" t="s">
        <v>198</v>
      </c>
      <c r="D25" s="67"/>
      <c r="E25" s="67" t="s">
        <v>236</v>
      </c>
      <c r="F25" s="67"/>
      <c r="G25" s="67"/>
      <c r="H25" s="67"/>
      <c r="I25" s="67"/>
      <c r="J25" s="67"/>
      <c r="K25" s="67"/>
      <c r="L25" s="67"/>
      <c r="M25" s="67"/>
    </row>
    <row r="26" spans="1:13" x14ac:dyDescent="0.25">
      <c r="A26" s="67"/>
      <c r="B26" s="81">
        <v>2037</v>
      </c>
      <c r="C26" s="67" t="s">
        <v>173</v>
      </c>
      <c r="D26" s="67"/>
      <c r="E26" s="67" t="s">
        <v>237</v>
      </c>
      <c r="F26" s="67"/>
      <c r="G26" s="67"/>
      <c r="H26" s="67"/>
      <c r="I26" s="67"/>
      <c r="J26" s="67"/>
      <c r="K26" s="67"/>
      <c r="L26" s="67"/>
      <c r="M26" s="67"/>
    </row>
    <row r="27" spans="1:13" x14ac:dyDescent="0.25">
      <c r="A27" s="67"/>
      <c r="B27" s="81">
        <v>2038</v>
      </c>
      <c r="C27" s="67" t="s">
        <v>209</v>
      </c>
      <c r="D27" s="67"/>
      <c r="E27" s="67"/>
      <c r="F27" s="67"/>
      <c r="G27" s="67"/>
      <c r="H27" s="67"/>
      <c r="I27" s="67"/>
      <c r="J27" s="67"/>
      <c r="K27" s="67"/>
      <c r="L27" s="67"/>
      <c r="M27" s="67"/>
    </row>
    <row r="28" spans="1:13" x14ac:dyDescent="0.25">
      <c r="A28" s="67"/>
      <c r="B28" s="81">
        <v>2039</v>
      </c>
      <c r="C28" s="67" t="s">
        <v>196</v>
      </c>
      <c r="D28" s="67"/>
      <c r="E28" s="67"/>
      <c r="F28" s="67"/>
      <c r="G28" s="67"/>
      <c r="H28" s="67"/>
      <c r="I28" s="67"/>
      <c r="J28" s="67"/>
      <c r="K28" s="67"/>
      <c r="L28" s="67"/>
      <c r="M28" s="67"/>
    </row>
    <row r="29" spans="1:13" x14ac:dyDescent="0.25">
      <c r="A29" s="67"/>
      <c r="B29" s="81">
        <v>2040</v>
      </c>
      <c r="C29" s="67" t="s">
        <v>197</v>
      </c>
      <c r="D29" s="67"/>
      <c r="E29" s="67"/>
      <c r="F29" s="67"/>
      <c r="G29" s="67"/>
      <c r="H29" s="67"/>
      <c r="I29" s="67"/>
      <c r="J29" s="67"/>
      <c r="K29" s="67"/>
      <c r="L29" s="67"/>
      <c r="M29" s="67"/>
    </row>
    <row r="30" spans="1:13" x14ac:dyDescent="0.25">
      <c r="A30" s="67"/>
      <c r="B30" s="81">
        <v>2041</v>
      </c>
      <c r="C30" s="67" t="s">
        <v>194</v>
      </c>
      <c r="D30" s="67"/>
      <c r="E30" s="67"/>
      <c r="F30" s="67"/>
      <c r="G30" s="67"/>
      <c r="H30" s="67"/>
      <c r="I30" s="67"/>
      <c r="J30" s="67"/>
      <c r="K30" s="67"/>
      <c r="L30" s="67"/>
      <c r="M30" s="67"/>
    </row>
    <row r="31" spans="1:13" x14ac:dyDescent="0.25">
      <c r="A31" s="67"/>
      <c r="B31" s="81">
        <v>2042</v>
      </c>
      <c r="C31" s="67" t="s">
        <v>219</v>
      </c>
      <c r="D31" s="67"/>
      <c r="E31" s="67"/>
      <c r="F31" s="67"/>
      <c r="G31" s="67"/>
      <c r="H31" s="67"/>
      <c r="I31" s="67"/>
      <c r="J31" s="67"/>
      <c r="K31" s="67"/>
      <c r="L31" s="67"/>
      <c r="M31" s="67"/>
    </row>
    <row r="32" spans="1:13" x14ac:dyDescent="0.25">
      <c r="A32" s="67"/>
      <c r="B32" s="81">
        <v>2043</v>
      </c>
      <c r="C32" s="67" t="s">
        <v>195</v>
      </c>
      <c r="D32" s="67"/>
      <c r="E32" s="67"/>
      <c r="F32" s="67"/>
      <c r="G32" s="67"/>
      <c r="H32" s="67"/>
      <c r="I32" s="67"/>
      <c r="J32" s="67"/>
      <c r="K32" s="67"/>
      <c r="L32" s="67"/>
      <c r="M32" s="67"/>
    </row>
    <row r="33" spans="1:13" x14ac:dyDescent="0.25">
      <c r="A33" s="67"/>
      <c r="B33" s="81">
        <v>2044</v>
      </c>
      <c r="C33" s="67" t="s">
        <v>220</v>
      </c>
      <c r="D33" s="67"/>
      <c r="E33" s="67"/>
      <c r="F33" s="67"/>
      <c r="G33" s="67"/>
      <c r="H33" s="67"/>
      <c r="I33" s="67"/>
      <c r="J33" s="67"/>
      <c r="K33" s="67"/>
      <c r="L33" s="67"/>
      <c r="M33" s="67"/>
    </row>
    <row r="34" spans="1:13" x14ac:dyDescent="0.25">
      <c r="A34" s="67"/>
      <c r="B34" s="81">
        <v>2045</v>
      </c>
      <c r="C34" s="67" t="s">
        <v>221</v>
      </c>
      <c r="D34" s="67"/>
      <c r="E34" s="67"/>
      <c r="F34" s="67"/>
      <c r="G34" s="67"/>
      <c r="H34" s="67"/>
      <c r="I34" s="67"/>
      <c r="J34" s="67"/>
      <c r="K34" s="67"/>
      <c r="L34" s="67"/>
      <c r="M34" s="67"/>
    </row>
    <row r="35" spans="1:13" x14ac:dyDescent="0.25">
      <c r="A35" s="67"/>
      <c r="B35" s="81">
        <v>2046</v>
      </c>
      <c r="C35" s="67" t="s">
        <v>250</v>
      </c>
      <c r="D35" s="67"/>
      <c r="E35" s="67"/>
      <c r="F35" s="67"/>
      <c r="G35" s="67"/>
      <c r="H35" s="67"/>
      <c r="I35" s="67"/>
      <c r="J35" s="67"/>
      <c r="K35" s="67"/>
      <c r="L35" s="67"/>
      <c r="M35" s="67"/>
    </row>
    <row r="36" spans="1:13" x14ac:dyDescent="0.25">
      <c r="A36" s="67"/>
      <c r="B36" s="81">
        <v>2047</v>
      </c>
      <c r="C36" s="67" t="s">
        <v>251</v>
      </c>
      <c r="D36" s="67"/>
      <c r="E36" s="67"/>
      <c r="F36" s="67"/>
      <c r="G36" s="67"/>
      <c r="H36" s="67"/>
      <c r="I36" s="67"/>
      <c r="J36" s="67"/>
      <c r="K36" s="67"/>
      <c r="L36" s="67"/>
      <c r="M36" s="67"/>
    </row>
    <row r="37" spans="1:13" x14ac:dyDescent="0.25">
      <c r="A37" s="67"/>
      <c r="B37" s="81">
        <v>2048</v>
      </c>
      <c r="C37" s="67" t="s">
        <v>191</v>
      </c>
      <c r="D37" s="67"/>
      <c r="E37" s="67"/>
      <c r="F37" s="67"/>
      <c r="G37" s="67"/>
      <c r="H37" s="67"/>
      <c r="I37" s="67"/>
      <c r="J37" s="67"/>
      <c r="K37" s="67"/>
      <c r="L37" s="67"/>
      <c r="M37" s="67"/>
    </row>
    <row r="38" spans="1:13" x14ac:dyDescent="0.25">
      <c r="A38" s="67"/>
      <c r="B38" s="81">
        <v>2049</v>
      </c>
      <c r="C38" s="67" t="s">
        <v>222</v>
      </c>
      <c r="D38" s="67"/>
      <c r="E38" s="67"/>
      <c r="F38" s="67"/>
      <c r="G38" s="67"/>
      <c r="H38" s="67"/>
      <c r="I38" s="67"/>
      <c r="J38" s="67"/>
      <c r="K38" s="67"/>
      <c r="L38" s="67"/>
      <c r="M38" s="67"/>
    </row>
    <row r="39" spans="1:13" x14ac:dyDescent="0.25">
      <c r="A39" s="67"/>
      <c r="B39" s="81">
        <v>2050</v>
      </c>
      <c r="C39" s="67" t="s">
        <v>192</v>
      </c>
      <c r="D39" s="67"/>
      <c r="E39" s="67"/>
      <c r="F39" s="67"/>
      <c r="G39" s="67"/>
      <c r="H39" s="67"/>
      <c r="I39" s="67"/>
      <c r="J39" s="67"/>
      <c r="K39" s="67"/>
      <c r="L39" s="67"/>
      <c r="M39" s="67"/>
    </row>
    <row r="40" spans="1:13" x14ac:dyDescent="0.25">
      <c r="A40" s="67"/>
      <c r="B40" s="67"/>
      <c r="C40" s="67" t="s">
        <v>193</v>
      </c>
      <c r="D40" s="67"/>
      <c r="E40" s="67"/>
      <c r="F40" s="67"/>
      <c r="G40" s="67"/>
      <c r="H40" s="67"/>
      <c r="I40" s="67"/>
      <c r="J40" s="67"/>
      <c r="K40" s="67"/>
      <c r="L40" s="67"/>
      <c r="M40" s="67"/>
    </row>
    <row r="41" spans="1:13" x14ac:dyDescent="0.25">
      <c r="A41" s="67"/>
      <c r="B41" s="67"/>
      <c r="C41" s="67" t="s">
        <v>223</v>
      </c>
      <c r="D41" s="67"/>
      <c r="E41" s="67"/>
      <c r="F41" s="67"/>
      <c r="G41" s="67"/>
      <c r="H41" s="67"/>
      <c r="I41" s="67"/>
      <c r="J41" s="67"/>
      <c r="K41" s="67"/>
      <c r="L41" s="67"/>
      <c r="M41" s="67"/>
    </row>
    <row r="42" spans="1:13" x14ac:dyDescent="0.25">
      <c r="A42" s="67"/>
      <c r="B42" s="67"/>
      <c r="C42" s="67" t="s">
        <v>224</v>
      </c>
      <c r="D42" s="67"/>
      <c r="E42" s="67"/>
      <c r="F42" s="67"/>
      <c r="G42" s="67"/>
      <c r="H42" s="67"/>
      <c r="I42" s="67"/>
      <c r="J42" s="67"/>
      <c r="K42" s="67"/>
      <c r="L42" s="67"/>
      <c r="M42" s="67"/>
    </row>
    <row r="43" spans="1:13" x14ac:dyDescent="0.25">
      <c r="A43" s="67"/>
      <c r="B43" s="67"/>
      <c r="C43" s="67" t="s">
        <v>225</v>
      </c>
      <c r="D43" s="67"/>
      <c r="E43" s="67"/>
      <c r="F43" s="67"/>
      <c r="G43" s="67"/>
      <c r="H43" s="67"/>
      <c r="I43" s="67"/>
      <c r="J43" s="67"/>
      <c r="K43" s="67"/>
      <c r="L43" s="67"/>
      <c r="M43" s="67"/>
    </row>
    <row r="44" spans="1:13" x14ac:dyDescent="0.25">
      <c r="A44" s="67"/>
      <c r="B44" s="67"/>
      <c r="C44" s="67" t="s">
        <v>226</v>
      </c>
      <c r="D44" s="67"/>
      <c r="E44" s="67"/>
      <c r="F44" s="67"/>
      <c r="G44" s="67"/>
      <c r="H44" s="67"/>
      <c r="I44" s="67"/>
      <c r="J44" s="67"/>
      <c r="K44" s="67"/>
      <c r="L44" s="67"/>
      <c r="M44" s="67"/>
    </row>
    <row r="45" spans="1:13" x14ac:dyDescent="0.25">
      <c r="A45" s="67"/>
      <c r="B45" s="67"/>
      <c r="C45" s="67" t="s">
        <v>227</v>
      </c>
      <c r="D45" s="67"/>
      <c r="E45" s="67"/>
      <c r="F45" s="67"/>
      <c r="G45" s="67"/>
      <c r="H45" s="67"/>
      <c r="I45" s="67"/>
      <c r="J45" s="67"/>
      <c r="K45" s="67"/>
      <c r="L45" s="67"/>
      <c r="M45" s="67"/>
    </row>
    <row r="46" spans="1:13" x14ac:dyDescent="0.25">
      <c r="A46" s="67"/>
      <c r="B46" s="67"/>
      <c r="C46" s="67" t="s">
        <v>228</v>
      </c>
      <c r="D46" s="67"/>
      <c r="E46" s="67"/>
      <c r="F46" s="67"/>
      <c r="G46" s="67"/>
      <c r="H46" s="67"/>
      <c r="I46" s="67"/>
      <c r="J46" s="67"/>
      <c r="K46" s="67"/>
      <c r="L46" s="67"/>
      <c r="M46" s="67"/>
    </row>
    <row r="47" spans="1:13" x14ac:dyDescent="0.25">
      <c r="A47" s="67"/>
      <c r="B47" s="67"/>
      <c r="C47" s="67" t="s">
        <v>229</v>
      </c>
      <c r="D47" s="67"/>
      <c r="E47" s="67"/>
      <c r="F47" s="67"/>
      <c r="G47" s="67"/>
      <c r="H47" s="67"/>
      <c r="I47" s="67"/>
      <c r="J47" s="67"/>
      <c r="K47" s="67"/>
      <c r="L47" s="67"/>
      <c r="M47" s="6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9"/>
  <dimension ref="A1:D109"/>
  <sheetViews>
    <sheetView workbookViewId="0"/>
  </sheetViews>
  <sheetFormatPr baseColWidth="10" defaultColWidth="11.42578125" defaultRowHeight="15" x14ac:dyDescent="0.25"/>
  <cols>
    <col min="1" max="1" width="22.28515625" customWidth="1"/>
    <col min="2" max="2" width="50.5703125" customWidth="1"/>
    <col min="3" max="3" width="63.140625" style="1" customWidth="1"/>
    <col min="4" max="4" width="36.7109375" style="34" customWidth="1"/>
  </cols>
  <sheetData>
    <row r="1" spans="1:4" ht="15.75" thickBot="1" x14ac:dyDescent="0.3">
      <c r="A1" s="2" t="s">
        <v>169</v>
      </c>
    </row>
    <row r="2" spans="1:4" ht="15.75" thickBot="1" x14ac:dyDescent="0.3">
      <c r="A2" s="64" t="s">
        <v>0</v>
      </c>
      <c r="B2" s="65" t="s">
        <v>183</v>
      </c>
      <c r="C2" s="65" t="s">
        <v>2</v>
      </c>
      <c r="D2" s="64" t="s">
        <v>176</v>
      </c>
    </row>
    <row r="3" spans="1:4" ht="30" x14ac:dyDescent="0.25">
      <c r="A3" s="41" t="s">
        <v>3</v>
      </c>
      <c r="B3" s="35" t="s">
        <v>4</v>
      </c>
      <c r="C3" s="46" t="s">
        <v>5</v>
      </c>
      <c r="D3" s="47" t="s">
        <v>184</v>
      </c>
    </row>
    <row r="4" spans="1:4" ht="30" x14ac:dyDescent="0.25">
      <c r="A4" s="42" t="s">
        <v>3</v>
      </c>
      <c r="B4" s="38" t="s">
        <v>6</v>
      </c>
      <c r="C4" s="48" t="s">
        <v>7</v>
      </c>
      <c r="D4" s="49" t="s">
        <v>182</v>
      </c>
    </row>
    <row r="5" spans="1:4" ht="45" x14ac:dyDescent="0.25">
      <c r="A5" s="42" t="s">
        <v>3</v>
      </c>
      <c r="B5" s="36" t="s">
        <v>8</v>
      </c>
      <c r="C5" s="48" t="s">
        <v>9</v>
      </c>
      <c r="D5" s="50" t="s">
        <v>185</v>
      </c>
    </row>
    <row r="6" spans="1:4" ht="45" x14ac:dyDescent="0.25">
      <c r="A6" s="42" t="s">
        <v>3</v>
      </c>
      <c r="B6" s="36" t="s">
        <v>10</v>
      </c>
      <c r="C6" s="48" t="s">
        <v>11</v>
      </c>
      <c r="D6" s="49"/>
    </row>
    <row r="7" spans="1:4" ht="45" x14ac:dyDescent="0.25">
      <c r="A7" s="42" t="s">
        <v>3</v>
      </c>
      <c r="B7" s="36" t="s">
        <v>12</v>
      </c>
      <c r="C7" s="48" t="s">
        <v>13</v>
      </c>
      <c r="D7" s="50" t="s">
        <v>186</v>
      </c>
    </row>
    <row r="8" spans="1:4" ht="45" x14ac:dyDescent="0.25">
      <c r="A8" s="42" t="s">
        <v>3</v>
      </c>
      <c r="B8" s="36" t="s">
        <v>14</v>
      </c>
      <c r="C8" s="48" t="s">
        <v>15</v>
      </c>
      <c r="D8" s="50" t="s">
        <v>187</v>
      </c>
    </row>
    <row r="9" spans="1:4" ht="30" x14ac:dyDescent="0.25">
      <c r="A9" s="42" t="s">
        <v>3</v>
      </c>
      <c r="B9" s="36" t="s">
        <v>16</v>
      </c>
      <c r="C9" s="48" t="s">
        <v>17</v>
      </c>
      <c r="D9" s="50" t="s">
        <v>186</v>
      </c>
    </row>
    <row r="10" spans="1:4" ht="45" x14ac:dyDescent="0.25">
      <c r="A10" s="42" t="s">
        <v>3</v>
      </c>
      <c r="B10" s="38" t="s">
        <v>18</v>
      </c>
      <c r="C10" s="48" t="s">
        <v>19</v>
      </c>
      <c r="D10" s="50" t="s">
        <v>188</v>
      </c>
    </row>
    <row r="11" spans="1:4" ht="45.75" thickBot="1" x14ac:dyDescent="0.3">
      <c r="A11" s="43" t="s">
        <v>3</v>
      </c>
      <c r="B11" s="40" t="s">
        <v>20</v>
      </c>
      <c r="C11" s="51" t="s">
        <v>21</v>
      </c>
      <c r="D11" s="52"/>
    </row>
    <row r="12" spans="1:4" ht="30" x14ac:dyDescent="0.25">
      <c r="A12" s="41" t="s">
        <v>22</v>
      </c>
      <c r="B12" s="35" t="s">
        <v>23</v>
      </c>
      <c r="C12" s="46" t="s">
        <v>24</v>
      </c>
      <c r="D12" s="53" t="s">
        <v>175</v>
      </c>
    </row>
    <row r="13" spans="1:4" ht="45" x14ac:dyDescent="0.25">
      <c r="A13" s="42" t="s">
        <v>22</v>
      </c>
      <c r="B13" s="38" t="s">
        <v>25</v>
      </c>
      <c r="C13" s="48" t="s">
        <v>26</v>
      </c>
      <c r="D13" s="49" t="s">
        <v>175</v>
      </c>
    </row>
    <row r="14" spans="1:4" ht="45.75" thickBot="1" x14ac:dyDescent="0.3">
      <c r="A14" s="43" t="s">
        <v>22</v>
      </c>
      <c r="B14" s="40" t="s">
        <v>27</v>
      </c>
      <c r="C14" s="51" t="s">
        <v>28</v>
      </c>
      <c r="D14" s="52"/>
    </row>
    <row r="15" spans="1:4" ht="45" x14ac:dyDescent="0.25">
      <c r="A15" s="41" t="s">
        <v>29</v>
      </c>
      <c r="B15" s="35" t="s">
        <v>30</v>
      </c>
      <c r="C15" s="46" t="s">
        <v>31</v>
      </c>
      <c r="D15" s="47" t="s">
        <v>181</v>
      </c>
    </row>
    <row r="16" spans="1:4" ht="45" x14ac:dyDescent="0.25">
      <c r="A16" s="42" t="s">
        <v>29</v>
      </c>
      <c r="B16" s="38" t="s">
        <v>32</v>
      </c>
      <c r="C16" s="48" t="s">
        <v>33</v>
      </c>
      <c r="D16" s="49"/>
    </row>
    <row r="17" spans="1:4" ht="45" x14ac:dyDescent="0.25">
      <c r="A17" s="42" t="s">
        <v>29</v>
      </c>
      <c r="B17" s="38" t="s">
        <v>34</v>
      </c>
      <c r="C17" s="48" t="s">
        <v>35</v>
      </c>
      <c r="D17" s="49"/>
    </row>
    <row r="18" spans="1:4" x14ac:dyDescent="0.25">
      <c r="A18" s="42" t="s">
        <v>29</v>
      </c>
      <c r="B18" s="38" t="s">
        <v>36</v>
      </c>
      <c r="C18" s="48" t="s">
        <v>37</v>
      </c>
      <c r="D18" s="49" t="s">
        <v>180</v>
      </c>
    </row>
    <row r="19" spans="1:4" x14ac:dyDescent="0.25">
      <c r="A19" s="42" t="s">
        <v>29</v>
      </c>
      <c r="B19" s="38" t="s">
        <v>38</v>
      </c>
      <c r="C19" s="48" t="s">
        <v>39</v>
      </c>
      <c r="D19" s="49" t="s">
        <v>175</v>
      </c>
    </row>
    <row r="20" spans="1:4" ht="30" x14ac:dyDescent="0.25">
      <c r="A20" s="42" t="s">
        <v>29</v>
      </c>
      <c r="B20" s="38" t="s">
        <v>40</v>
      </c>
      <c r="C20" s="48" t="s">
        <v>41</v>
      </c>
      <c r="D20" s="49" t="s">
        <v>175</v>
      </c>
    </row>
    <row r="21" spans="1:4" ht="30.75" thickBot="1" x14ac:dyDescent="0.3">
      <c r="A21" s="43" t="s">
        <v>29</v>
      </c>
      <c r="B21" s="40" t="s">
        <v>42</v>
      </c>
      <c r="C21" s="51" t="s">
        <v>43</v>
      </c>
      <c r="D21" s="52" t="s">
        <v>175</v>
      </c>
    </row>
    <row r="22" spans="1:4" x14ac:dyDescent="0.25">
      <c r="A22" s="41" t="s">
        <v>44</v>
      </c>
      <c r="B22" s="35" t="s">
        <v>45</v>
      </c>
      <c r="C22" s="46" t="s">
        <v>46</v>
      </c>
      <c r="D22" s="53" t="s">
        <v>175</v>
      </c>
    </row>
    <row r="23" spans="1:4" ht="30" x14ac:dyDescent="0.25">
      <c r="A23" s="42" t="s">
        <v>44</v>
      </c>
      <c r="B23" s="38" t="s">
        <v>47</v>
      </c>
      <c r="C23" s="48" t="s">
        <v>48</v>
      </c>
      <c r="D23" s="49" t="s">
        <v>175</v>
      </c>
    </row>
    <row r="24" spans="1:4" ht="15.75" thickBot="1" x14ac:dyDescent="0.3">
      <c r="A24" s="43" t="s">
        <v>44</v>
      </c>
      <c r="B24" s="40" t="s">
        <v>49</v>
      </c>
      <c r="C24" s="51" t="s">
        <v>50</v>
      </c>
      <c r="D24" s="52" t="s">
        <v>175</v>
      </c>
    </row>
    <row r="25" spans="1:4" ht="45" x14ac:dyDescent="0.25">
      <c r="A25" s="41" t="s">
        <v>51</v>
      </c>
      <c r="B25" s="39" t="s">
        <v>52</v>
      </c>
      <c r="C25" s="46" t="s">
        <v>53</v>
      </c>
      <c r="D25" s="53"/>
    </row>
    <row r="26" spans="1:4" ht="45" x14ac:dyDescent="0.25">
      <c r="A26" s="42" t="s">
        <v>51</v>
      </c>
      <c r="B26" s="36" t="s">
        <v>54</v>
      </c>
      <c r="C26" s="48" t="s">
        <v>55</v>
      </c>
      <c r="D26" s="49"/>
    </row>
    <row r="27" spans="1:4" ht="30" x14ac:dyDescent="0.25">
      <c r="A27" s="42" t="s">
        <v>51</v>
      </c>
      <c r="B27" s="36" t="s">
        <v>56</v>
      </c>
      <c r="C27" s="48" t="s">
        <v>57</v>
      </c>
      <c r="D27" s="49"/>
    </row>
    <row r="28" spans="1:4" x14ac:dyDescent="0.25">
      <c r="A28" s="42" t="s">
        <v>51</v>
      </c>
      <c r="B28" s="36" t="s">
        <v>58</v>
      </c>
      <c r="C28" s="48" t="s">
        <v>59</v>
      </c>
      <c r="D28" s="49"/>
    </row>
    <row r="29" spans="1:4" ht="30" x14ac:dyDescent="0.25">
      <c r="A29" s="42" t="s">
        <v>51</v>
      </c>
      <c r="B29" s="36" t="s">
        <v>60</v>
      </c>
      <c r="C29" s="48" t="s">
        <v>61</v>
      </c>
      <c r="D29" s="49"/>
    </row>
    <row r="30" spans="1:4" ht="45" x14ac:dyDescent="0.25">
      <c r="A30" s="42" t="s">
        <v>51</v>
      </c>
      <c r="B30" s="36" t="s">
        <v>62</v>
      </c>
      <c r="C30" s="48" t="s">
        <v>63</v>
      </c>
      <c r="D30" s="49"/>
    </row>
    <row r="31" spans="1:4" x14ac:dyDescent="0.25">
      <c r="A31" s="42" t="s">
        <v>51</v>
      </c>
      <c r="B31" s="36" t="s">
        <v>64</v>
      </c>
      <c r="C31" s="48" t="s">
        <v>65</v>
      </c>
      <c r="D31" s="49"/>
    </row>
    <row r="32" spans="1:4" ht="45" x14ac:dyDescent="0.25">
      <c r="A32" s="42" t="s">
        <v>51</v>
      </c>
      <c r="B32" s="36" t="s">
        <v>66</v>
      </c>
      <c r="C32" s="48" t="s">
        <v>67</v>
      </c>
      <c r="D32" s="49"/>
    </row>
    <row r="33" spans="1:4" ht="45.75" thickBot="1" x14ac:dyDescent="0.3">
      <c r="A33" s="43" t="s">
        <v>51</v>
      </c>
      <c r="B33" s="37" t="s">
        <v>68</v>
      </c>
      <c r="C33" s="51" t="s">
        <v>69</v>
      </c>
      <c r="D33" s="52"/>
    </row>
    <row r="34" spans="1:4" ht="60" x14ac:dyDescent="0.25">
      <c r="A34" s="41" t="s">
        <v>81</v>
      </c>
      <c r="B34" s="35" t="s">
        <v>70</v>
      </c>
      <c r="C34" s="46" t="s">
        <v>71</v>
      </c>
      <c r="D34" s="53"/>
    </row>
    <row r="35" spans="1:4" ht="30" x14ac:dyDescent="0.25">
      <c r="A35" s="42" t="s">
        <v>81</v>
      </c>
      <c r="B35" s="38" t="s">
        <v>72</v>
      </c>
      <c r="C35" s="48" t="s">
        <v>73</v>
      </c>
      <c r="D35" s="49" t="s">
        <v>175</v>
      </c>
    </row>
    <row r="36" spans="1:4" ht="30.75" thickBot="1" x14ac:dyDescent="0.3">
      <c r="A36" s="43" t="s">
        <v>81</v>
      </c>
      <c r="B36" s="40" t="s">
        <v>74</v>
      </c>
      <c r="C36" s="51" t="s">
        <v>75</v>
      </c>
      <c r="D36" s="54" t="s">
        <v>175</v>
      </c>
    </row>
    <row r="37" spans="1:4" x14ac:dyDescent="0.25">
      <c r="A37" s="44" t="s">
        <v>76</v>
      </c>
      <c r="B37" s="35" t="s">
        <v>77</v>
      </c>
      <c r="C37" s="46" t="s">
        <v>78</v>
      </c>
      <c r="D37" s="53" t="s">
        <v>175</v>
      </c>
    </row>
    <row r="38" spans="1:4" ht="15.75" thickBot="1" x14ac:dyDescent="0.3">
      <c r="A38" s="45" t="s">
        <v>76</v>
      </c>
      <c r="B38" s="40" t="s">
        <v>79</v>
      </c>
      <c r="C38" s="51" t="s">
        <v>80</v>
      </c>
      <c r="D38" s="52" t="s">
        <v>175</v>
      </c>
    </row>
    <row r="39" spans="1:4" ht="30" x14ac:dyDescent="0.25">
      <c r="A39" s="41" t="s">
        <v>82</v>
      </c>
      <c r="B39" s="35" t="s">
        <v>83</v>
      </c>
      <c r="C39" s="46" t="s">
        <v>84</v>
      </c>
      <c r="D39" s="55" t="s">
        <v>175</v>
      </c>
    </row>
    <row r="40" spans="1:4" x14ac:dyDescent="0.25">
      <c r="A40" s="42" t="s">
        <v>82</v>
      </c>
      <c r="B40" s="38" t="s">
        <v>85</v>
      </c>
      <c r="C40" s="48" t="s">
        <v>86</v>
      </c>
      <c r="D40" s="49" t="s">
        <v>175</v>
      </c>
    </row>
    <row r="41" spans="1:4" ht="30" x14ac:dyDescent="0.25">
      <c r="A41" s="42" t="s">
        <v>82</v>
      </c>
      <c r="B41" s="38" t="s">
        <v>87</v>
      </c>
      <c r="C41" s="48" t="s">
        <v>88</v>
      </c>
      <c r="D41" s="49" t="s">
        <v>175</v>
      </c>
    </row>
    <row r="42" spans="1:4" ht="30.75" thickBot="1" x14ac:dyDescent="0.3">
      <c r="A42" s="43" t="s">
        <v>82</v>
      </c>
      <c r="B42" s="40" t="s">
        <v>89</v>
      </c>
      <c r="C42" s="51" t="s">
        <v>90</v>
      </c>
      <c r="D42" s="52" t="s">
        <v>175</v>
      </c>
    </row>
    <row r="43" spans="1:4" ht="45" x14ac:dyDescent="0.25">
      <c r="A43" s="31" t="s">
        <v>97</v>
      </c>
      <c r="B43" s="35" t="s">
        <v>91</v>
      </c>
      <c r="C43" s="46" t="s">
        <v>92</v>
      </c>
      <c r="D43" s="53"/>
    </row>
    <row r="44" spans="1:4" ht="45" x14ac:dyDescent="0.25">
      <c r="A44" s="32" t="s">
        <v>97</v>
      </c>
      <c r="B44" s="38" t="s">
        <v>93</v>
      </c>
      <c r="C44" s="48" t="s">
        <v>94</v>
      </c>
      <c r="D44" s="49"/>
    </row>
    <row r="45" spans="1:4" ht="60.75" thickBot="1" x14ac:dyDescent="0.3">
      <c r="A45" s="33" t="s">
        <v>97</v>
      </c>
      <c r="B45" s="40" t="s">
        <v>95</v>
      </c>
      <c r="C45" s="51" t="s">
        <v>96</v>
      </c>
      <c r="D45" s="52"/>
    </row>
    <row r="46" spans="1:4" ht="30" x14ac:dyDescent="0.25">
      <c r="A46" s="31" t="s">
        <v>110</v>
      </c>
      <c r="B46" s="35" t="s">
        <v>98</v>
      </c>
      <c r="C46" s="46" t="s">
        <v>99</v>
      </c>
      <c r="D46" s="53" t="s">
        <v>175</v>
      </c>
    </row>
    <row r="47" spans="1:4" x14ac:dyDescent="0.25">
      <c r="A47" s="32" t="s">
        <v>110</v>
      </c>
      <c r="B47" s="38" t="s">
        <v>100</v>
      </c>
      <c r="C47" s="48" t="s">
        <v>101</v>
      </c>
      <c r="D47" s="49"/>
    </row>
    <row r="48" spans="1:4" ht="45" x14ac:dyDescent="0.25">
      <c r="A48" s="32" t="s">
        <v>110</v>
      </c>
      <c r="B48" s="36" t="s">
        <v>102</v>
      </c>
      <c r="C48" s="48" t="s">
        <v>103</v>
      </c>
      <c r="D48" s="49"/>
    </row>
    <row r="49" spans="1:4" ht="30" x14ac:dyDescent="0.25">
      <c r="A49" s="32" t="s">
        <v>110</v>
      </c>
      <c r="B49" s="38" t="s">
        <v>104</v>
      </c>
      <c r="C49" s="48" t="s">
        <v>105</v>
      </c>
      <c r="D49" s="49" t="s">
        <v>175</v>
      </c>
    </row>
    <row r="50" spans="1:4" ht="45" x14ac:dyDescent="0.25">
      <c r="A50" s="32" t="s">
        <v>110</v>
      </c>
      <c r="B50" s="36" t="s">
        <v>106</v>
      </c>
      <c r="C50" s="48" t="s">
        <v>107</v>
      </c>
      <c r="D50" s="49"/>
    </row>
    <row r="51" spans="1:4" ht="30.75" thickBot="1" x14ac:dyDescent="0.3">
      <c r="A51" s="33" t="s">
        <v>110</v>
      </c>
      <c r="B51" s="40" t="s">
        <v>108</v>
      </c>
      <c r="C51" s="51" t="s">
        <v>109</v>
      </c>
      <c r="D51" s="52" t="s">
        <v>175</v>
      </c>
    </row>
    <row r="52" spans="1:4" x14ac:dyDescent="0.25">
      <c r="A52" t="s">
        <v>148</v>
      </c>
      <c r="B52" t="s">
        <v>147</v>
      </c>
    </row>
    <row r="109" spans="3:3" x14ac:dyDescent="0.25">
      <c r="C109" s="1" t="s">
        <v>177</v>
      </c>
    </row>
  </sheetData>
  <hyperlinks>
    <hyperlink ref="B52" r:id="rId1" display="https://osemosys.readthedocs.io/en/latest/manual/Structure of OSeMOSYS.html" xr:uid="{00000000-0004-0000-0400-000000000000}"/>
    <hyperlink ref="A1" location="Content!A1" display="Back to table of contents" xr:uid="{00000000-0004-0000-0400-000001000000}"/>
    <hyperlink ref="B3" location="YearSplit!A1" display="YearSplit[l,y]" xr:uid="{00000000-0004-0000-0400-000002000000}"/>
    <hyperlink ref="B12" location="SpecifiedAnnualDemand!A1" display="SpecifiedAnnualDemand[r,f,y]" xr:uid="{00000000-0004-0000-0400-000003000000}"/>
    <hyperlink ref="B13" location="SpecifiedDemandProfile!A1" display="SpecifiedDemandProfile[r,f,l,y]" xr:uid="{00000000-0004-0000-0400-000004000000}"/>
    <hyperlink ref="B18" location="OperationalLife!A1" display="OperationalLife[r,t]" xr:uid="{00000000-0004-0000-0400-000005000000}"/>
    <hyperlink ref="B19" location="ResidualCapacity!A1" display="ResidualCapacity[r,t,y]" xr:uid="{00000000-0004-0000-0400-000006000000}"/>
    <hyperlink ref="B20" location="InputActivityRatio!A1" display="InputActivityRatio[r,t,f,m,y]" xr:uid="{00000000-0004-0000-0400-000007000000}"/>
    <hyperlink ref="B21" location="OutputActivityRatio!A1" display="OutputActivityRatio[r,t,f,m,y]" xr:uid="{00000000-0004-0000-0400-000008000000}"/>
    <hyperlink ref="B22" location="CapitalCost!A1" display="CapitalCost[r,t,y]" xr:uid="{00000000-0004-0000-0400-000009000000}"/>
    <hyperlink ref="B23" location="VariableCost!A1" display="VariableCost[r,t,m,y]" xr:uid="{00000000-0004-0000-0400-00000A000000}"/>
    <hyperlink ref="B24" location="FixedCost!A1" display="FixedCost[r,t,y]" xr:uid="{00000000-0004-0000-0400-00000B000000}"/>
    <hyperlink ref="B35" location="TotalAnnualMaxCapacity!A1" display="TotalAnnualMaxCapacity[r,t,y]" xr:uid="{00000000-0004-0000-0400-00000C000000}"/>
    <hyperlink ref="B36" location="TotalAnnualMinCapacity!A1" display="TotalAnnualMinCapacity[r,t,y]" xr:uid="{00000000-0004-0000-0400-00000D000000}"/>
    <hyperlink ref="B37" location="TotalAnnualMaxCapacityInvestmen!A1" display="TotalAnnualMaxCapacityInvestment[r,t,y]" xr:uid="{00000000-0004-0000-0400-00000E000000}"/>
    <hyperlink ref="B38" location="TotalAnnualMinCapacityInvestmen!A1" display="TotalAnnualMinCapacityInvestment[r,t,y]" xr:uid="{00000000-0004-0000-0400-00000F000000}"/>
    <hyperlink ref="B39" location="TotalTechnologyAnnualActivityUp!A1" display="TotalTechnologyAnnualActivityUpperLimit[r,t,y]" xr:uid="{00000000-0004-0000-0400-000010000000}"/>
    <hyperlink ref="B40" location="TotalTechnologyAnnualActivityLo!A1" display="TotalTechnologyAnnualActivityLowerLimit[r,t,y]" xr:uid="{00000000-0004-0000-0400-000011000000}"/>
    <hyperlink ref="B41" location="TotalTechnologyModelUpper!A1" display="TotalTechnologyModelPeriodActivityUpperLimit[r,t]" xr:uid="{00000000-0004-0000-0400-000012000000}"/>
    <hyperlink ref="B42" location="TotalTechnologyModelLower!A1" display="TotalTechnologyModelPeriodActivityLowerLimit[r,t]" xr:uid="{00000000-0004-0000-0400-000013000000}"/>
    <hyperlink ref="B46" location="EmissionActivityRatio!A1" display="EmissionActivityRatio[r,t,e,m,y]" xr:uid="{00000000-0004-0000-0400-000014000000}"/>
    <hyperlink ref="B49" location="AnnualEmissionLimit!A1" display="AnnualEmissionLimit[r,e,y]" xr:uid="{00000000-0004-0000-0400-000015000000}"/>
    <hyperlink ref="B51" location="ModelPeriodEmissionLimit!A1" display="ModelPeriodEmissionLimit[r,e]" xr:uid="{00000000-0004-0000-0400-000016000000}"/>
    <hyperlink ref="B4" location="DiscountRate!A1" display="DiscountRate[r]" xr:uid="{00000000-0004-0000-0400-000017000000}"/>
    <hyperlink ref="B10" location="TradeRoute!A1" display="TradeRoute[r,rr,f,y]" xr:uid="{00000000-0004-0000-0400-000018000000}"/>
    <hyperlink ref="B11" location="DepreciationMethod!A1" display="DepreciationMethod[r]" xr:uid="{00000000-0004-0000-0400-000019000000}"/>
    <hyperlink ref="B14" location="AccumulatedAnnualDemand!A1" display="AccumulatedAnnualDemand[r,f,y]" xr:uid="{00000000-0004-0000-0400-00001A000000}"/>
    <hyperlink ref="B15" location="CapacityToActivityUnit!A1" display="CapacityToActivityUnit[r,t]" xr:uid="{00000000-0004-0000-0400-00001B000000}"/>
    <hyperlink ref="B16" location="CapacityFactor!A1" display="CapacityFactor[r,t,l,y]" xr:uid="{00000000-0004-0000-0400-00001C000000}"/>
    <hyperlink ref="B17" location="AvailabilityFactor!A1" display="AvailabilityFactor[r,t,y]" xr:uid="{00000000-0004-0000-0400-00001D000000}"/>
    <hyperlink ref="B34" location="CapacityOfOneTechnologyUnit!A1" display="CapacityOfOneTechnologyUnit[r,t,y]" xr:uid="{00000000-0004-0000-0400-00001E000000}"/>
    <hyperlink ref="B43" location="ReserveMarginTagTechnology!A1" display="ReserveMarginTagTechnology[r,t,y]" xr:uid="{00000000-0004-0000-0400-00001F000000}"/>
    <hyperlink ref="B44" location="ReserveMarginTagFuel!A1" display="ReserveMarginTagFuel[r,f,y]" xr:uid="{00000000-0004-0000-0400-000020000000}"/>
    <hyperlink ref="B45" location="ReserveMargin!A1" display="ReserveMargin[r,y]" xr:uid="{00000000-0004-0000-0400-000021000000}"/>
    <hyperlink ref="B47" location="EmissionsPenalty!A1" display="EmissionsPenalty[r,e,y]" xr:uid="{00000000-0004-0000-0400-000022000000}"/>
  </hyperlinks>
  <pageMargins left="0.7" right="0.7" top="0.75" bottom="0.75" header="0.3" footer="0.3"/>
  <pageSetup orientation="portrait" horizontalDpi="4294967293" verticalDpi="4294967293"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85"/>
  <sheetViews>
    <sheetView tabSelected="1" workbookViewId="0">
      <selection activeCell="S10" sqref="S10"/>
    </sheetView>
  </sheetViews>
  <sheetFormatPr baseColWidth="10" defaultColWidth="9.140625" defaultRowHeight="15" x14ac:dyDescent="0.25"/>
  <cols>
    <col min="1" max="1" width="1.7109375" customWidth="1"/>
    <col min="2" max="2" width="2.42578125" customWidth="1"/>
    <col min="3" max="3" width="37" customWidth="1"/>
    <col min="4" max="39" width="5.7109375" customWidth="1"/>
  </cols>
  <sheetData>
    <row r="1" spans="1:40" ht="15.75" thickBot="1" x14ac:dyDescent="0.3">
      <c r="A1" s="83"/>
      <c r="B1" s="83"/>
      <c r="C1" s="83"/>
      <c r="D1" s="83"/>
      <c r="E1" s="83"/>
      <c r="F1" s="83"/>
      <c r="G1" s="83"/>
      <c r="H1" s="83"/>
      <c r="I1" s="83"/>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row>
    <row r="2" spans="1:40" ht="18.75" x14ac:dyDescent="0.3">
      <c r="A2" s="83"/>
      <c r="B2" s="156" t="s">
        <v>283</v>
      </c>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c r="AF2" s="157"/>
      <c r="AG2" s="157"/>
      <c r="AH2" s="157"/>
      <c r="AI2" s="157"/>
      <c r="AJ2" s="157"/>
      <c r="AK2" s="157"/>
      <c r="AL2" s="157"/>
      <c r="AM2" s="157"/>
      <c r="AN2" s="158"/>
    </row>
    <row r="3" spans="1:40" x14ac:dyDescent="0.25">
      <c r="A3" s="83"/>
      <c r="B3" s="84"/>
      <c r="C3" s="85"/>
      <c r="D3" s="86">
        <v>2015</v>
      </c>
      <c r="E3" s="86">
        <v>2016</v>
      </c>
      <c r="F3" s="86">
        <v>2017</v>
      </c>
      <c r="G3" s="86">
        <v>2018</v>
      </c>
      <c r="H3" s="86">
        <v>2019</v>
      </c>
      <c r="I3" s="86">
        <v>2020</v>
      </c>
      <c r="J3" s="86">
        <v>2021</v>
      </c>
      <c r="K3" s="86">
        <v>2022</v>
      </c>
      <c r="L3" s="87">
        <v>2023</v>
      </c>
      <c r="M3" s="86">
        <v>2024</v>
      </c>
      <c r="N3" s="86">
        <v>2025</v>
      </c>
      <c r="O3" s="86">
        <v>2026</v>
      </c>
      <c r="P3" s="86">
        <v>2027</v>
      </c>
      <c r="Q3" s="86">
        <v>2028</v>
      </c>
      <c r="R3" s="86">
        <v>2029</v>
      </c>
      <c r="S3" s="86">
        <v>2030</v>
      </c>
      <c r="T3" s="86">
        <v>2031</v>
      </c>
      <c r="U3" s="86">
        <v>2032</v>
      </c>
      <c r="V3" s="86">
        <v>2033</v>
      </c>
      <c r="W3" s="86">
        <v>2034</v>
      </c>
      <c r="X3" s="86">
        <v>2035</v>
      </c>
      <c r="Y3" s="86">
        <v>2036</v>
      </c>
      <c r="Z3" s="86">
        <v>2037</v>
      </c>
      <c r="AA3" s="86">
        <v>2038</v>
      </c>
      <c r="AB3" s="86">
        <v>2039</v>
      </c>
      <c r="AC3" s="86">
        <v>2040</v>
      </c>
      <c r="AD3" s="86">
        <v>2041</v>
      </c>
      <c r="AE3" s="86">
        <v>2042</v>
      </c>
      <c r="AF3" s="86">
        <v>2043</v>
      </c>
      <c r="AG3" s="86">
        <v>2044</v>
      </c>
      <c r="AH3" s="86">
        <v>2045</v>
      </c>
      <c r="AI3" s="86">
        <v>2046</v>
      </c>
      <c r="AJ3" s="86">
        <v>2047</v>
      </c>
      <c r="AK3" s="86">
        <v>2048</v>
      </c>
      <c r="AL3" s="86">
        <v>2049</v>
      </c>
      <c r="AM3" s="86">
        <v>2050</v>
      </c>
      <c r="AN3" s="88"/>
    </row>
    <row r="4" spans="1:40" x14ac:dyDescent="0.25">
      <c r="A4" s="83"/>
      <c r="B4" s="84"/>
      <c r="C4" s="89" t="s">
        <v>284</v>
      </c>
      <c r="D4" s="85">
        <v>152.12041271000001</v>
      </c>
      <c r="E4" s="85">
        <v>191.09860356999999</v>
      </c>
      <c r="F4" s="85">
        <v>151.44696069999998</v>
      </c>
      <c r="G4" s="85">
        <v>129.05994339000003</v>
      </c>
      <c r="H4" s="85">
        <v>145.12715798000002</v>
      </c>
      <c r="I4" s="85">
        <v>106.60695598000001</v>
      </c>
      <c r="J4" s="85">
        <v>119.76454679000001</v>
      </c>
      <c r="K4" s="85">
        <v>155.54273301000003</v>
      </c>
      <c r="L4" s="85">
        <v>127.16111849000001</v>
      </c>
      <c r="M4" s="85">
        <v>161.75048876000002</v>
      </c>
      <c r="N4" s="85">
        <v>110.31499170999999</v>
      </c>
      <c r="O4" s="85">
        <v>116.17717860000002</v>
      </c>
      <c r="P4" s="85">
        <v>135.66254883999997</v>
      </c>
      <c r="Q4" s="85">
        <v>185.32584679000001</v>
      </c>
      <c r="R4" s="85">
        <v>154.78248765000001</v>
      </c>
      <c r="S4" s="85">
        <v>157.94155608</v>
      </c>
      <c r="T4" s="85">
        <v>188.93636839000004</v>
      </c>
      <c r="U4" s="85">
        <v>136.22594167000003</v>
      </c>
      <c r="V4" s="85">
        <v>123.67601161999998</v>
      </c>
      <c r="W4" s="85">
        <v>171.37808646000002</v>
      </c>
      <c r="X4" s="85">
        <v>143.35689045999999</v>
      </c>
      <c r="Y4" s="85">
        <v>147.96496071000004</v>
      </c>
      <c r="Z4" s="85">
        <v>133.41224792</v>
      </c>
      <c r="AA4" s="85">
        <v>116.03683756</v>
      </c>
      <c r="AB4" s="85">
        <v>113.93406233999997</v>
      </c>
      <c r="AC4" s="85">
        <v>136.25055654000005</v>
      </c>
      <c r="AD4" s="85">
        <v>148.95258574000002</v>
      </c>
      <c r="AE4" s="85">
        <v>104.49393009999999</v>
      </c>
      <c r="AF4" s="85">
        <v>152.60903601999996</v>
      </c>
      <c r="AG4" s="85">
        <v>157.50085945999999</v>
      </c>
      <c r="AH4" s="85">
        <v>147.33890395</v>
      </c>
      <c r="AI4" s="85">
        <v>133.89158124999997</v>
      </c>
      <c r="AJ4" s="85">
        <v>110.93278560000002</v>
      </c>
      <c r="AK4" s="85">
        <v>136.76510287999994</v>
      </c>
      <c r="AL4" s="85">
        <v>116.84194872000005</v>
      </c>
      <c r="AM4" s="85">
        <v>146.94959348999996</v>
      </c>
      <c r="AN4" s="88"/>
    </row>
    <row r="5" spans="1:40" x14ac:dyDescent="0.25">
      <c r="A5" s="83"/>
      <c r="B5" s="84"/>
      <c r="C5" s="85" t="s">
        <v>285</v>
      </c>
      <c r="D5" s="85">
        <v>0.89400000000000002</v>
      </c>
      <c r="E5" s="85">
        <v>0.89400000000000002</v>
      </c>
      <c r="F5" s="85">
        <v>0.89800000000000002</v>
      </c>
      <c r="G5" s="85">
        <v>0.89400000000000002</v>
      </c>
      <c r="H5" s="85">
        <v>0.9</v>
      </c>
      <c r="I5" s="85">
        <v>0.81899999999999995</v>
      </c>
      <c r="J5" s="85">
        <v>0.89100000000000001</v>
      </c>
      <c r="K5" s="85">
        <v>0.89600000000000002</v>
      </c>
      <c r="L5" s="85">
        <v>0.9</v>
      </c>
      <c r="M5" s="85">
        <v>0.85699999999999998</v>
      </c>
      <c r="N5" s="85">
        <v>0.84199999999999997</v>
      </c>
      <c r="O5" s="85">
        <v>0.86099999999999999</v>
      </c>
      <c r="P5" s="85">
        <v>0.88700000000000001</v>
      </c>
      <c r="Q5" s="85">
        <v>0.91500000000000004</v>
      </c>
      <c r="R5" s="85">
        <v>0.87</v>
      </c>
      <c r="S5" s="85">
        <v>0.9</v>
      </c>
      <c r="T5" s="85">
        <v>0.88600000000000001</v>
      </c>
      <c r="U5" s="85">
        <v>0.85099999999999998</v>
      </c>
      <c r="V5" s="85">
        <v>0.877</v>
      </c>
      <c r="W5" s="85">
        <v>0.90100000000000002</v>
      </c>
      <c r="X5" s="85">
        <v>0.89800000000000002</v>
      </c>
      <c r="Y5" s="85">
        <v>0.89900000000000002</v>
      </c>
      <c r="Z5" s="85">
        <v>0.88900000000000001</v>
      </c>
      <c r="AA5" s="85">
        <v>0.85799999999999998</v>
      </c>
      <c r="AB5" s="85">
        <v>0.85899999999999999</v>
      </c>
      <c r="AC5" s="85">
        <v>0.86499999999999999</v>
      </c>
      <c r="AD5" s="85">
        <v>0.90100000000000002</v>
      </c>
      <c r="AE5" s="85">
        <v>0.86799999999999999</v>
      </c>
      <c r="AF5" s="85">
        <v>0.90400000000000003</v>
      </c>
      <c r="AG5" s="85">
        <v>0.90400000000000003</v>
      </c>
      <c r="AH5" s="85">
        <v>0.89300000000000002</v>
      </c>
      <c r="AI5" s="85">
        <v>0.89700000000000002</v>
      </c>
      <c r="AJ5" s="85">
        <v>0.88</v>
      </c>
      <c r="AK5" s="85">
        <v>0.873</v>
      </c>
      <c r="AL5" s="85">
        <v>0.89700000000000002</v>
      </c>
      <c r="AM5" s="85">
        <v>0.88100000000000001</v>
      </c>
      <c r="AN5" s="88"/>
    </row>
    <row r="6" spans="1:40" x14ac:dyDescent="0.25">
      <c r="A6" s="83"/>
      <c r="B6" s="84"/>
      <c r="C6" s="85" t="s">
        <v>286</v>
      </c>
      <c r="D6" s="85">
        <v>0.106</v>
      </c>
      <c r="E6" s="85">
        <v>0.106</v>
      </c>
      <c r="F6" s="85">
        <v>0.10199999999999999</v>
      </c>
      <c r="G6" s="85">
        <v>0.106</v>
      </c>
      <c r="H6" s="85">
        <v>0.1</v>
      </c>
      <c r="I6" s="85">
        <v>0.18099999999999999</v>
      </c>
      <c r="J6" s="85">
        <v>0.109</v>
      </c>
      <c r="K6" s="85">
        <v>0.104</v>
      </c>
      <c r="L6" s="85">
        <v>0.1</v>
      </c>
      <c r="M6" s="85">
        <v>0.14299999999999999</v>
      </c>
      <c r="N6" s="85">
        <v>0.158</v>
      </c>
      <c r="O6" s="85">
        <v>0.13900000000000001</v>
      </c>
      <c r="P6" s="85">
        <v>0.113</v>
      </c>
      <c r="Q6" s="85">
        <v>8.5000000000000006E-2</v>
      </c>
      <c r="R6" s="85">
        <v>0.13</v>
      </c>
      <c r="S6" s="85">
        <v>0.1</v>
      </c>
      <c r="T6" s="85">
        <v>0.114</v>
      </c>
      <c r="U6" s="85">
        <v>0.14899999999999999</v>
      </c>
      <c r="V6" s="85">
        <v>0.123</v>
      </c>
      <c r="W6" s="85">
        <v>9.9000000000000005E-2</v>
      </c>
      <c r="X6" s="85">
        <v>0.10199999999999999</v>
      </c>
      <c r="Y6" s="85">
        <v>0.10100000000000001</v>
      </c>
      <c r="Z6" s="85">
        <v>0.111</v>
      </c>
      <c r="AA6" s="85">
        <v>0.14199999999999999</v>
      </c>
      <c r="AB6" s="85">
        <v>0.14099999999999999</v>
      </c>
      <c r="AC6" s="85">
        <v>0.13500000000000001</v>
      </c>
      <c r="AD6" s="85">
        <v>9.9000000000000005E-2</v>
      </c>
      <c r="AE6" s="85">
        <v>0.13200000000000001</v>
      </c>
      <c r="AF6" s="85">
        <v>9.6000000000000002E-2</v>
      </c>
      <c r="AG6" s="85">
        <v>9.6000000000000002E-2</v>
      </c>
      <c r="AH6" s="85">
        <v>0.107</v>
      </c>
      <c r="AI6" s="85">
        <v>0.10299999999999999</v>
      </c>
      <c r="AJ6" s="85">
        <v>0.12</v>
      </c>
      <c r="AK6" s="85">
        <v>0.127</v>
      </c>
      <c r="AL6" s="85">
        <v>0.10299999999999999</v>
      </c>
      <c r="AM6" s="85">
        <v>0.11899999999999999</v>
      </c>
      <c r="AN6" s="88"/>
    </row>
    <row r="7" spans="1:40" x14ac:dyDescent="0.25">
      <c r="A7" s="83"/>
      <c r="B7" s="84"/>
      <c r="C7" s="90"/>
      <c r="D7" s="90"/>
      <c r="E7" s="90"/>
      <c r="F7" s="90"/>
      <c r="G7" s="90"/>
      <c r="H7" s="90"/>
      <c r="I7" s="90"/>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88"/>
    </row>
    <row r="8" spans="1:40" x14ac:dyDescent="0.25">
      <c r="A8" s="83"/>
      <c r="B8" s="84"/>
      <c r="C8" s="91" t="s">
        <v>287</v>
      </c>
      <c r="D8" s="90"/>
      <c r="E8" s="90"/>
      <c r="F8" s="90"/>
      <c r="G8" s="90"/>
      <c r="H8" s="90"/>
      <c r="I8" s="90"/>
      <c r="J8" s="90"/>
      <c r="K8" s="90"/>
      <c r="L8" s="90"/>
      <c r="M8" s="90"/>
      <c r="N8" s="90"/>
      <c r="O8" s="90"/>
      <c r="P8" s="90"/>
      <c r="Q8" s="90"/>
      <c r="R8" s="90"/>
      <c r="S8" s="90"/>
      <c r="T8" s="90"/>
      <c r="U8" s="90"/>
      <c r="V8" s="90"/>
      <c r="W8" s="90"/>
      <c r="X8" s="90"/>
      <c r="Y8" s="90"/>
      <c r="Z8" s="90"/>
      <c r="AA8" s="90"/>
      <c r="AB8" s="90"/>
      <c r="AC8" s="90"/>
      <c r="AD8" s="90"/>
      <c r="AE8" s="90"/>
      <c r="AF8" s="90"/>
      <c r="AG8" s="90"/>
      <c r="AH8" s="90"/>
      <c r="AI8" s="90"/>
      <c r="AJ8" s="90"/>
      <c r="AK8" s="90"/>
      <c r="AL8" s="90"/>
      <c r="AM8" s="90"/>
      <c r="AN8" s="88"/>
    </row>
    <row r="9" spans="1:40" x14ac:dyDescent="0.25">
      <c r="A9" s="83"/>
      <c r="B9" s="84"/>
      <c r="C9" s="92" t="s">
        <v>288</v>
      </c>
      <c r="D9" s="159" t="s">
        <v>289</v>
      </c>
      <c r="E9" s="159"/>
      <c r="F9" s="159"/>
      <c r="G9" s="159" t="s">
        <v>290</v>
      </c>
      <c r="H9" s="159"/>
      <c r="I9" s="159"/>
      <c r="J9" s="160" t="s">
        <v>291</v>
      </c>
      <c r="K9" s="160"/>
      <c r="L9" s="160"/>
      <c r="M9" s="90"/>
      <c r="N9" s="93"/>
      <c r="O9" s="90"/>
      <c r="P9" s="90"/>
      <c r="Q9" s="90"/>
      <c r="R9" s="90"/>
      <c r="S9" s="90"/>
      <c r="T9" s="90"/>
      <c r="U9" s="90"/>
      <c r="V9" s="90"/>
      <c r="W9" s="90"/>
      <c r="X9" s="90"/>
      <c r="Y9" s="90"/>
      <c r="Z9" s="90"/>
      <c r="AA9" s="90"/>
      <c r="AB9" s="90"/>
      <c r="AC9" s="90"/>
      <c r="AD9" s="90"/>
      <c r="AE9" s="90"/>
      <c r="AF9" s="90"/>
      <c r="AG9" s="90"/>
      <c r="AH9" s="90"/>
      <c r="AI9" s="90"/>
      <c r="AJ9" s="90"/>
      <c r="AK9" s="90"/>
      <c r="AL9" s="90"/>
      <c r="AM9" s="90"/>
      <c r="AN9" s="88"/>
    </row>
    <row r="10" spans="1:40" x14ac:dyDescent="0.25">
      <c r="A10" s="83"/>
      <c r="B10" s="84"/>
      <c r="C10" s="94" t="s">
        <v>292</v>
      </c>
      <c r="D10" s="161">
        <v>0.35059774372790031</v>
      </c>
      <c r="E10" s="161"/>
      <c r="F10" s="161"/>
      <c r="G10" s="161">
        <v>0.27876746927092105</v>
      </c>
      <c r="H10" s="161"/>
      <c r="I10" s="161"/>
      <c r="J10" s="161">
        <v>0.37063478700117863</v>
      </c>
      <c r="K10" s="161"/>
      <c r="L10" s="161"/>
      <c r="M10" s="90"/>
      <c r="N10" s="93"/>
      <c r="O10" s="90"/>
      <c r="P10" s="90"/>
      <c r="Q10" s="90"/>
      <c r="R10" s="95"/>
      <c r="S10" s="90"/>
      <c r="T10" s="90"/>
      <c r="U10" s="90"/>
      <c r="V10" s="90"/>
      <c r="W10" s="90"/>
      <c r="X10" s="90"/>
      <c r="Y10" s="90"/>
      <c r="Z10" s="90"/>
      <c r="AA10" s="90"/>
      <c r="AB10" s="90"/>
      <c r="AC10" s="90"/>
      <c r="AD10" s="90"/>
      <c r="AE10" s="90"/>
      <c r="AF10" s="90"/>
      <c r="AG10" s="90"/>
      <c r="AH10" s="90"/>
      <c r="AI10" s="90"/>
      <c r="AJ10" s="90"/>
      <c r="AK10" s="90"/>
      <c r="AL10" s="90"/>
      <c r="AM10" s="90"/>
      <c r="AN10" s="88"/>
    </row>
    <row r="11" spans="1:40" x14ac:dyDescent="0.25">
      <c r="A11" s="83"/>
      <c r="B11" s="84"/>
      <c r="C11" s="94" t="s">
        <v>293</v>
      </c>
      <c r="D11" s="161">
        <v>0.59060447886849643</v>
      </c>
      <c r="E11" s="161"/>
      <c r="F11" s="161"/>
      <c r="G11" s="161">
        <v>0.23876073413032498</v>
      </c>
      <c r="H11" s="161"/>
      <c r="I11" s="161"/>
      <c r="J11" s="161">
        <v>0.17063478700117865</v>
      </c>
      <c r="K11" s="161"/>
      <c r="L11" s="161"/>
      <c r="M11" s="90"/>
      <c r="N11" s="93"/>
      <c r="O11" s="90"/>
      <c r="P11" s="90"/>
      <c r="Q11" s="90"/>
      <c r="R11" s="95"/>
      <c r="S11" s="90"/>
      <c r="T11" s="90"/>
      <c r="U11" s="90"/>
      <c r="V11" s="90"/>
      <c r="W11" s="90"/>
      <c r="X11" s="90"/>
      <c r="Y11" s="90"/>
      <c r="Z11" s="90"/>
      <c r="AA11" s="90"/>
      <c r="AB11" s="90"/>
      <c r="AC11" s="90"/>
      <c r="AD11" s="90"/>
      <c r="AE11" s="90"/>
      <c r="AF11" s="90"/>
      <c r="AG11" s="90"/>
      <c r="AH11" s="90"/>
      <c r="AI11" s="90"/>
      <c r="AJ11" s="90"/>
      <c r="AK11" s="90"/>
      <c r="AL11" s="90"/>
      <c r="AM11" s="90"/>
      <c r="AN11" s="88"/>
    </row>
    <row r="12" spans="1:40" x14ac:dyDescent="0.25">
      <c r="A12" s="83"/>
      <c r="B12" s="84"/>
      <c r="C12" s="94" t="s">
        <v>294</v>
      </c>
      <c r="D12" s="161">
        <v>0.7463001406281391</v>
      </c>
      <c r="E12" s="161"/>
      <c r="F12" s="161"/>
      <c r="G12" s="161">
        <v>0.17772718141029933</v>
      </c>
      <c r="H12" s="161"/>
      <c r="I12" s="161"/>
      <c r="J12" s="161">
        <v>7.5972677961561652E-2</v>
      </c>
      <c r="K12" s="161"/>
      <c r="L12" s="161"/>
      <c r="M12" s="90"/>
      <c r="N12" s="90"/>
      <c r="O12" s="90"/>
      <c r="P12" s="90"/>
      <c r="Q12" s="90"/>
      <c r="R12" s="95"/>
      <c r="S12" s="90"/>
      <c r="T12" s="90"/>
      <c r="U12" s="90"/>
      <c r="V12" s="90"/>
      <c r="W12" s="90"/>
      <c r="X12" s="90"/>
      <c r="Y12" s="90"/>
      <c r="Z12" s="90"/>
      <c r="AA12" s="90"/>
      <c r="AB12" s="90"/>
      <c r="AC12" s="90"/>
      <c r="AD12" s="90"/>
      <c r="AE12" s="90"/>
      <c r="AF12" s="90"/>
      <c r="AG12" s="90"/>
      <c r="AH12" s="90"/>
      <c r="AI12" s="90"/>
      <c r="AJ12" s="90"/>
      <c r="AK12" s="90"/>
      <c r="AL12" s="90"/>
      <c r="AM12" s="90"/>
      <c r="AN12" s="88"/>
    </row>
    <row r="13" spans="1:40" ht="15.75" thickBot="1" x14ac:dyDescent="0.3">
      <c r="A13" s="83"/>
      <c r="B13" s="96"/>
      <c r="C13" s="97"/>
      <c r="D13" s="97"/>
      <c r="E13" s="97"/>
      <c r="F13" s="97"/>
      <c r="G13" s="97"/>
      <c r="H13" s="97"/>
      <c r="I13" s="97"/>
      <c r="J13" s="97"/>
      <c r="K13" s="97"/>
      <c r="L13" s="97"/>
      <c r="M13" s="97"/>
      <c r="N13" s="97"/>
      <c r="O13" s="97"/>
      <c r="P13" s="97"/>
      <c r="Q13" s="97"/>
      <c r="R13" s="97"/>
      <c r="S13" s="97"/>
      <c r="T13" s="97"/>
      <c r="U13" s="97"/>
      <c r="V13" s="97"/>
      <c r="W13" s="97"/>
      <c r="X13" s="97"/>
      <c r="Y13" s="97"/>
      <c r="Z13" s="97"/>
      <c r="AA13" s="97"/>
      <c r="AB13" s="97"/>
      <c r="AC13" s="97"/>
      <c r="AD13" s="97"/>
      <c r="AE13" s="97"/>
      <c r="AF13" s="97"/>
      <c r="AG13" s="97"/>
      <c r="AH13" s="97"/>
      <c r="AI13" s="97"/>
      <c r="AJ13" s="97"/>
      <c r="AK13" s="97"/>
      <c r="AL13" s="97"/>
      <c r="AM13" s="97"/>
      <c r="AN13" s="98"/>
    </row>
    <row r="14" spans="1:40" ht="15.75" thickBot="1" x14ac:dyDescent="0.3">
      <c r="A14" s="83"/>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row>
    <row r="15" spans="1:40" ht="18.75" x14ac:dyDescent="0.3">
      <c r="A15" s="83"/>
      <c r="B15" s="99"/>
      <c r="C15" s="168" t="s">
        <v>295</v>
      </c>
      <c r="D15" s="168"/>
      <c r="E15" s="168"/>
      <c r="F15" s="168"/>
      <c r="G15" s="168"/>
      <c r="H15" s="168"/>
      <c r="I15" s="168"/>
      <c r="J15" s="168"/>
      <c r="K15" s="168"/>
      <c r="L15" s="168"/>
      <c r="M15" s="168"/>
      <c r="N15" s="168"/>
      <c r="O15" s="168"/>
      <c r="P15" s="168"/>
      <c r="Q15" s="168"/>
      <c r="R15" s="168"/>
      <c r="S15" s="168"/>
      <c r="T15" s="168"/>
      <c r="U15" s="168"/>
      <c r="V15" s="168"/>
      <c r="W15" s="168"/>
      <c r="X15" s="168"/>
      <c r="Y15" s="168"/>
      <c r="Z15" s="168"/>
      <c r="AA15" s="168"/>
      <c r="AB15" s="168"/>
      <c r="AC15" s="168"/>
      <c r="AD15" s="168"/>
      <c r="AE15" s="168"/>
      <c r="AF15" s="168"/>
      <c r="AG15" s="168"/>
      <c r="AH15" s="168"/>
      <c r="AI15" s="168"/>
      <c r="AJ15" s="168"/>
      <c r="AK15" s="168"/>
      <c r="AL15" s="168"/>
      <c r="AM15" s="168"/>
      <c r="AN15" s="100"/>
    </row>
    <row r="16" spans="1:40" x14ac:dyDescent="0.25">
      <c r="A16" s="83"/>
      <c r="B16" s="101"/>
      <c r="C16" s="102" t="s">
        <v>296</v>
      </c>
      <c r="D16" s="103"/>
      <c r="E16" s="103"/>
      <c r="F16" s="103"/>
      <c r="G16" s="103"/>
      <c r="H16" s="103"/>
      <c r="I16" s="103"/>
      <c r="J16" s="103"/>
      <c r="K16" s="103"/>
      <c r="L16" s="103"/>
      <c r="M16" s="103"/>
      <c r="N16" s="103"/>
      <c r="O16" s="103"/>
      <c r="P16" s="103"/>
      <c r="Q16" s="103"/>
      <c r="R16" s="103"/>
      <c r="S16" s="103"/>
      <c r="T16" s="103"/>
      <c r="U16" s="103"/>
      <c r="V16" s="103"/>
      <c r="W16" s="103"/>
      <c r="X16" s="103"/>
      <c r="Y16" s="103"/>
      <c r="Z16" s="103"/>
      <c r="AA16" s="103"/>
      <c r="AB16" s="103"/>
      <c r="AC16" s="103"/>
      <c r="AD16" s="103"/>
      <c r="AE16" s="103"/>
      <c r="AF16" s="103"/>
      <c r="AG16" s="103"/>
      <c r="AH16" s="103"/>
      <c r="AI16" s="103"/>
      <c r="AJ16" s="103"/>
      <c r="AK16" s="103"/>
      <c r="AL16" s="103"/>
      <c r="AM16" s="103"/>
      <c r="AN16" s="104"/>
    </row>
    <row r="17" spans="1:40" x14ac:dyDescent="0.25">
      <c r="A17" s="83"/>
      <c r="B17" s="101"/>
      <c r="C17" s="86"/>
      <c r="D17" s="86">
        <v>2015</v>
      </c>
      <c r="E17" s="86">
        <v>2016</v>
      </c>
      <c r="F17" s="86">
        <v>2017</v>
      </c>
      <c r="G17" s="86">
        <v>2018</v>
      </c>
      <c r="H17" s="86">
        <v>2019</v>
      </c>
      <c r="I17" s="86">
        <v>2020</v>
      </c>
      <c r="J17" s="86">
        <v>2021</v>
      </c>
      <c r="K17" s="86">
        <v>2022</v>
      </c>
      <c r="L17" s="86">
        <v>2023</v>
      </c>
      <c r="M17" s="86">
        <v>2024</v>
      </c>
      <c r="N17" s="86">
        <v>2025</v>
      </c>
      <c r="O17" s="86">
        <v>2026</v>
      </c>
      <c r="P17" s="86">
        <v>2027</v>
      </c>
      <c r="Q17" s="86">
        <v>2028</v>
      </c>
      <c r="R17" s="86">
        <v>2029</v>
      </c>
      <c r="S17" s="86">
        <v>2030</v>
      </c>
      <c r="T17" s="86">
        <v>2031</v>
      </c>
      <c r="U17" s="86">
        <v>2032</v>
      </c>
      <c r="V17" s="86">
        <v>2033</v>
      </c>
      <c r="W17" s="86">
        <v>2034</v>
      </c>
      <c r="X17" s="86">
        <v>2035</v>
      </c>
      <c r="Y17" s="86">
        <v>2036</v>
      </c>
      <c r="Z17" s="86">
        <v>2037</v>
      </c>
      <c r="AA17" s="86">
        <v>2038</v>
      </c>
      <c r="AB17" s="86">
        <v>2039</v>
      </c>
      <c r="AC17" s="86">
        <v>2040</v>
      </c>
      <c r="AD17" s="86">
        <v>2041</v>
      </c>
      <c r="AE17" s="86">
        <v>2042</v>
      </c>
      <c r="AF17" s="86">
        <v>2043</v>
      </c>
      <c r="AG17" s="86">
        <v>2044</v>
      </c>
      <c r="AH17" s="86">
        <v>2045</v>
      </c>
      <c r="AI17" s="86">
        <v>2046</v>
      </c>
      <c r="AJ17" s="86">
        <v>2047</v>
      </c>
      <c r="AK17" s="86">
        <v>2048</v>
      </c>
      <c r="AL17" s="86">
        <v>2049</v>
      </c>
      <c r="AM17" s="86">
        <v>2050</v>
      </c>
      <c r="AN17" s="104"/>
    </row>
    <row r="18" spans="1:40" x14ac:dyDescent="0.25">
      <c r="A18" s="83"/>
      <c r="B18" s="101"/>
      <c r="C18" s="86" t="s">
        <v>297</v>
      </c>
      <c r="D18" s="86">
        <v>4832233.8134651007</v>
      </c>
      <c r="E18" s="86">
        <v>4890379.4522162462</v>
      </c>
      <c r="F18" s="86">
        <v>4947489.593322522</v>
      </c>
      <c r="G18" s="86">
        <v>5003401.957672134</v>
      </c>
      <c r="H18" s="86">
        <v>5058007.1472190181</v>
      </c>
      <c r="I18" s="86">
        <v>5111238.2164686518</v>
      </c>
      <c r="J18" s="86">
        <v>5163037.970915609</v>
      </c>
      <c r="K18" s="86">
        <v>5213373.6708059348</v>
      </c>
      <c r="L18" s="86">
        <v>5262236.7587317247</v>
      </c>
      <c r="M18" s="86">
        <v>5309637.9210758815</v>
      </c>
      <c r="N18" s="86">
        <v>5355591.8354267534</v>
      </c>
      <c r="O18" s="86">
        <v>5400092.9692553068</v>
      </c>
      <c r="P18" s="86">
        <v>5443143.1717003891</v>
      </c>
      <c r="Q18" s="86">
        <v>5484772.7545939153</v>
      </c>
      <c r="R18" s="86">
        <v>5525015.9420764036</v>
      </c>
      <c r="S18" s="86">
        <v>5563905.5487249717</v>
      </c>
      <c r="T18" s="86">
        <v>5601471.9001534833</v>
      </c>
      <c r="U18" s="86">
        <v>5637740.1839814074</v>
      </c>
      <c r="V18" s="86">
        <v>5672727.624671476</v>
      </c>
      <c r="W18" s="86">
        <v>5708069.2221619617</v>
      </c>
      <c r="X18" s="86">
        <v>5742091.1636001691</v>
      </c>
      <c r="Y18" s="86">
        <v>5774802.6678212192</v>
      </c>
      <c r="Z18" s="86">
        <v>5806205.2862605685</v>
      </c>
      <c r="AA18" s="86">
        <v>5836293.6603112286</v>
      </c>
      <c r="AB18" s="86">
        <v>5865058.7523449026</v>
      </c>
      <c r="AC18" s="86">
        <v>5892491.3263721392</v>
      </c>
      <c r="AD18" s="86">
        <v>5918584.4275836255</v>
      </c>
      <c r="AE18" s="86">
        <v>5943334.1778566623</v>
      </c>
      <c r="AF18" s="86">
        <v>5966737.3198254295</v>
      </c>
      <c r="AG18" s="86">
        <v>5988789.8700300213</v>
      </c>
      <c r="AH18" s="86">
        <v>6009490.4220372923</v>
      </c>
      <c r="AI18" s="86">
        <v>6028843.7187795406</v>
      </c>
      <c r="AJ18" s="86">
        <v>6046860.6362857763</v>
      </c>
      <c r="AK18" s="86">
        <v>6063556.0428009331</v>
      </c>
      <c r="AL18" s="86">
        <v>6078949.2973679863</v>
      </c>
      <c r="AM18" s="86">
        <v>6093067.9698235691</v>
      </c>
      <c r="AN18" s="104"/>
    </row>
    <row r="19" spans="1:40" x14ac:dyDescent="0.25">
      <c r="A19" s="83"/>
      <c r="B19" s="101"/>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6"/>
    </row>
    <row r="20" spans="1:40" x14ac:dyDescent="0.25">
      <c r="A20" s="83"/>
      <c r="B20" s="101"/>
      <c r="C20" s="169" t="s">
        <v>298</v>
      </c>
      <c r="D20" s="169"/>
      <c r="E20" s="105"/>
      <c r="F20" s="105"/>
      <c r="G20" s="105"/>
      <c r="H20" s="105"/>
      <c r="I20" s="105"/>
      <c r="J20" s="105"/>
      <c r="K20" s="105"/>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6"/>
    </row>
    <row r="21" spans="1:40" x14ac:dyDescent="0.25">
      <c r="A21" s="83"/>
      <c r="B21" s="101"/>
      <c r="C21" s="107" t="s">
        <v>299</v>
      </c>
      <c r="D21" s="107">
        <v>51</v>
      </c>
      <c r="E21" s="105"/>
      <c r="F21" s="105"/>
      <c r="G21" s="105"/>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6"/>
    </row>
    <row r="22" spans="1:40" x14ac:dyDescent="0.25">
      <c r="A22" s="83"/>
      <c r="B22" s="101"/>
      <c r="C22" s="94" t="s">
        <v>300</v>
      </c>
      <c r="D22" s="108">
        <v>0.25</v>
      </c>
      <c r="E22" s="109"/>
      <c r="F22" s="109"/>
      <c r="G22" s="109"/>
      <c r="H22" s="109"/>
      <c r="I22" s="109"/>
      <c r="J22" s="109"/>
      <c r="K22" s="109"/>
      <c r="L22" s="109"/>
      <c r="M22" s="109"/>
      <c r="N22" s="109"/>
      <c r="O22" s="109"/>
      <c r="P22" s="109"/>
      <c r="Q22" s="109"/>
      <c r="R22" s="109"/>
      <c r="S22" s="109"/>
      <c r="T22" s="109"/>
      <c r="U22" s="109"/>
      <c r="V22" s="109"/>
      <c r="W22" s="109"/>
      <c r="X22" s="109"/>
      <c r="Y22" s="109"/>
      <c r="Z22" s="109"/>
      <c r="AA22" s="109"/>
      <c r="AB22" s="109"/>
      <c r="AC22" s="109"/>
      <c r="AD22" s="109"/>
      <c r="AE22" s="109"/>
      <c r="AF22" s="109"/>
      <c r="AG22" s="109"/>
      <c r="AH22" s="109"/>
      <c r="AI22" s="109"/>
      <c r="AJ22" s="109"/>
      <c r="AK22" s="109"/>
      <c r="AL22" s="109"/>
      <c r="AM22" s="109"/>
      <c r="AN22" s="104"/>
    </row>
    <row r="23" spans="1:40" x14ac:dyDescent="0.25">
      <c r="A23" s="83"/>
      <c r="B23" s="101"/>
      <c r="C23" s="94" t="s">
        <v>301</v>
      </c>
      <c r="D23" s="108">
        <f xml:space="preserve"> 1 - D22</f>
        <v>0.75</v>
      </c>
      <c r="E23" s="109"/>
      <c r="F23" s="109"/>
      <c r="G23" s="109"/>
      <c r="H23" s="109"/>
      <c r="I23" s="109"/>
      <c r="J23" s="109"/>
      <c r="K23" s="109"/>
      <c r="L23" s="109"/>
      <c r="M23" s="109"/>
      <c r="N23" s="109"/>
      <c r="O23" s="109"/>
      <c r="P23" s="109"/>
      <c r="Q23" s="109"/>
      <c r="R23" s="109"/>
      <c r="S23" s="109"/>
      <c r="T23" s="109"/>
      <c r="U23" s="109"/>
      <c r="V23" s="109"/>
      <c r="W23" s="109"/>
      <c r="X23" s="109"/>
      <c r="Y23" s="109"/>
      <c r="Z23" s="109"/>
      <c r="AA23" s="109"/>
      <c r="AB23" s="109"/>
      <c r="AC23" s="109"/>
      <c r="AD23" s="109"/>
      <c r="AE23" s="109"/>
      <c r="AF23" s="109"/>
      <c r="AG23" s="109"/>
      <c r="AH23" s="109"/>
      <c r="AI23" s="109"/>
      <c r="AJ23" s="109"/>
      <c r="AK23" s="109"/>
      <c r="AL23" s="109"/>
      <c r="AM23" s="109"/>
      <c r="AN23" s="104"/>
    </row>
    <row r="24" spans="1:40" x14ac:dyDescent="0.25">
      <c r="A24" s="83"/>
      <c r="B24" s="101"/>
      <c r="C24" s="109"/>
      <c r="D24" s="109"/>
      <c r="E24" s="109"/>
      <c r="F24" s="109"/>
      <c r="G24" s="109"/>
      <c r="H24" s="109"/>
      <c r="I24" s="109"/>
      <c r="J24" s="109"/>
      <c r="K24" s="109"/>
      <c r="L24" s="109"/>
      <c r="M24" s="109"/>
      <c r="N24" s="109"/>
      <c r="O24" s="109"/>
      <c r="P24" s="109"/>
      <c r="Q24" s="109"/>
      <c r="R24" s="109"/>
      <c r="S24" s="109"/>
      <c r="T24" s="109"/>
      <c r="U24" s="109"/>
      <c r="V24" s="109"/>
      <c r="W24" s="109"/>
      <c r="X24" s="109"/>
      <c r="Y24" s="109"/>
      <c r="Z24" s="109"/>
      <c r="AA24" s="109"/>
      <c r="AB24" s="109"/>
      <c r="AC24" s="109"/>
      <c r="AD24" s="109"/>
      <c r="AE24" s="109"/>
      <c r="AF24" s="109"/>
      <c r="AG24" s="109"/>
      <c r="AH24" s="109"/>
      <c r="AI24" s="109"/>
      <c r="AJ24" s="109"/>
      <c r="AK24" s="109"/>
      <c r="AL24" s="109"/>
      <c r="AM24" s="109"/>
      <c r="AN24" s="104"/>
    </row>
    <row r="25" spans="1:40" x14ac:dyDescent="0.25">
      <c r="A25" s="83"/>
      <c r="B25" s="101"/>
      <c r="C25" s="110" t="s">
        <v>302</v>
      </c>
      <c r="D25" s="110"/>
      <c r="E25" s="110"/>
      <c r="F25" s="110"/>
      <c r="G25" s="110"/>
      <c r="H25" s="110"/>
      <c r="I25" s="110"/>
      <c r="J25" s="110"/>
      <c r="K25" s="110"/>
      <c r="L25" s="109"/>
      <c r="M25" s="109"/>
      <c r="N25" s="109"/>
      <c r="O25" s="109"/>
      <c r="P25" s="109"/>
      <c r="Q25" s="109"/>
      <c r="R25" s="109"/>
      <c r="S25" s="109"/>
      <c r="T25" s="109"/>
      <c r="U25" s="109"/>
      <c r="V25" s="109"/>
      <c r="W25" s="109"/>
      <c r="X25" s="109"/>
      <c r="Y25" s="109"/>
      <c r="Z25" s="109"/>
      <c r="AA25" s="109"/>
      <c r="AB25" s="109"/>
      <c r="AC25" s="109"/>
      <c r="AD25" s="109"/>
      <c r="AE25" s="109"/>
      <c r="AF25" s="109"/>
      <c r="AG25" s="109"/>
      <c r="AH25" s="109"/>
      <c r="AI25" s="109"/>
      <c r="AJ25" s="109"/>
      <c r="AK25" s="109"/>
      <c r="AL25" s="109"/>
      <c r="AM25" s="109"/>
      <c r="AN25" s="104"/>
    </row>
    <row r="26" spans="1:40" x14ac:dyDescent="0.25">
      <c r="A26" s="83"/>
      <c r="B26" s="101"/>
      <c r="C26" s="94" t="s">
        <v>303</v>
      </c>
      <c r="D26" s="149">
        <v>2.9000000000000001E-2</v>
      </c>
      <c r="E26" s="109"/>
      <c r="F26" s="111" t="s">
        <v>304</v>
      </c>
      <c r="G26" s="107"/>
      <c r="H26" s="107"/>
      <c r="I26" s="107"/>
      <c r="J26" s="107"/>
      <c r="K26" s="107" t="s">
        <v>305</v>
      </c>
      <c r="L26" s="109"/>
      <c r="M26" s="109"/>
      <c r="N26" s="109"/>
      <c r="O26" s="109"/>
      <c r="P26" s="109"/>
      <c r="Q26" s="109"/>
      <c r="R26" s="109"/>
      <c r="S26" s="109"/>
      <c r="T26" s="109"/>
      <c r="U26" s="109"/>
      <c r="V26" s="109"/>
      <c r="W26" s="109"/>
      <c r="X26" s="109"/>
      <c r="Y26" s="109"/>
      <c r="Z26" s="109"/>
      <c r="AA26" s="109"/>
      <c r="AB26" s="109"/>
      <c r="AC26" s="109"/>
      <c r="AD26" s="109"/>
      <c r="AE26" s="109"/>
      <c r="AF26" s="109"/>
      <c r="AG26" s="109"/>
      <c r="AH26" s="109"/>
      <c r="AI26" s="109"/>
      <c r="AJ26" s="109"/>
      <c r="AK26" s="109"/>
      <c r="AL26" s="109"/>
      <c r="AM26" s="109"/>
      <c r="AN26" s="104"/>
    </row>
    <row r="27" spans="1:40" x14ac:dyDescent="0.25">
      <c r="A27" s="83"/>
      <c r="B27" s="101"/>
      <c r="C27" s="94" t="s">
        <v>306</v>
      </c>
      <c r="D27" s="149">
        <v>2.9000000000000001E-2</v>
      </c>
      <c r="E27" s="109"/>
      <c r="F27" s="111" t="s">
        <v>307</v>
      </c>
      <c r="G27" s="107"/>
      <c r="H27" s="107"/>
      <c r="I27" s="107"/>
      <c r="J27" s="107"/>
      <c r="K27" s="108">
        <v>0.55100000000000005</v>
      </c>
      <c r="L27" s="109"/>
      <c r="M27" s="109"/>
      <c r="N27" s="109"/>
      <c r="O27" s="109"/>
      <c r="P27" s="109"/>
      <c r="Q27" s="109"/>
      <c r="R27" s="109"/>
      <c r="S27" s="109"/>
      <c r="T27" s="109"/>
      <c r="U27" s="109"/>
      <c r="V27" s="109"/>
      <c r="W27" s="109"/>
      <c r="X27" s="109"/>
      <c r="Y27" s="109"/>
      <c r="Z27" s="109"/>
      <c r="AA27" s="109"/>
      <c r="AB27" s="109"/>
      <c r="AC27" s="109"/>
      <c r="AD27" s="109"/>
      <c r="AE27" s="109"/>
      <c r="AF27" s="109"/>
      <c r="AG27" s="109"/>
      <c r="AH27" s="109"/>
      <c r="AI27" s="109"/>
      <c r="AJ27" s="109"/>
      <c r="AK27" s="109"/>
      <c r="AL27" s="109"/>
      <c r="AM27" s="109"/>
      <c r="AN27" s="104"/>
    </row>
    <row r="28" spans="1:40" x14ac:dyDescent="0.25">
      <c r="A28" s="83"/>
      <c r="B28" s="101"/>
      <c r="C28" s="94" t="s">
        <v>308</v>
      </c>
      <c r="D28" s="149">
        <v>2.9000000000000001E-2</v>
      </c>
      <c r="E28" s="109"/>
      <c r="F28" s="112" t="s">
        <v>309</v>
      </c>
      <c r="G28" s="113"/>
      <c r="H28" s="113"/>
      <c r="I28" s="113"/>
      <c r="J28" s="114"/>
      <c r="K28" s="108">
        <v>0.27100000000000002</v>
      </c>
      <c r="L28" s="109"/>
      <c r="M28" s="109"/>
      <c r="N28" s="109"/>
      <c r="O28" s="109"/>
      <c r="P28" s="109"/>
      <c r="Q28" s="109"/>
      <c r="R28" s="109"/>
      <c r="S28" s="109"/>
      <c r="T28" s="109"/>
      <c r="U28" s="109"/>
      <c r="V28" s="109"/>
      <c r="W28" s="109"/>
      <c r="X28" s="109"/>
      <c r="Y28" s="109"/>
      <c r="Z28" s="109"/>
      <c r="AA28" s="109"/>
      <c r="AB28" s="109"/>
      <c r="AC28" s="109"/>
      <c r="AD28" s="109"/>
      <c r="AE28" s="109"/>
      <c r="AF28" s="109"/>
      <c r="AG28" s="109"/>
      <c r="AH28" s="109"/>
      <c r="AI28" s="109"/>
      <c r="AJ28" s="109"/>
      <c r="AK28" s="109"/>
      <c r="AL28" s="109"/>
      <c r="AM28" s="109"/>
      <c r="AN28" s="104"/>
    </row>
    <row r="29" spans="1:40" x14ac:dyDescent="0.25">
      <c r="A29" s="83"/>
      <c r="B29" s="101"/>
      <c r="C29" s="94" t="s">
        <v>300</v>
      </c>
      <c r="D29" s="108">
        <v>0.2</v>
      </c>
      <c r="E29" s="109"/>
      <c r="F29" s="112" t="s">
        <v>310</v>
      </c>
      <c r="G29" s="113"/>
      <c r="H29" s="113"/>
      <c r="I29" s="113"/>
      <c r="J29" s="114"/>
      <c r="K29" s="108">
        <f>1-K27-K28</f>
        <v>0.17799999999999994</v>
      </c>
      <c r="L29" s="109"/>
      <c r="M29" s="109"/>
      <c r="N29" s="109"/>
      <c r="O29" s="109"/>
      <c r="P29" s="109"/>
      <c r="Q29" s="109"/>
      <c r="R29" s="109"/>
      <c r="S29" s="109"/>
      <c r="T29" s="109"/>
      <c r="U29" s="109"/>
      <c r="V29" s="109"/>
      <c r="W29" s="109"/>
      <c r="X29" s="109"/>
      <c r="Y29" s="109"/>
      <c r="Z29" s="109"/>
      <c r="AA29" s="109"/>
      <c r="AB29" s="109"/>
      <c r="AC29" s="109"/>
      <c r="AD29" s="109"/>
      <c r="AE29" s="109"/>
      <c r="AF29" s="109"/>
      <c r="AG29" s="109"/>
      <c r="AH29" s="109"/>
      <c r="AI29" s="109"/>
      <c r="AJ29" s="109"/>
      <c r="AK29" s="109"/>
      <c r="AL29" s="109"/>
      <c r="AM29" s="109"/>
      <c r="AN29" s="104"/>
    </row>
    <row r="30" spans="1:40" x14ac:dyDescent="0.25">
      <c r="A30" s="83"/>
      <c r="B30" s="101"/>
      <c r="C30" s="94" t="s">
        <v>301</v>
      </c>
      <c r="D30" s="108">
        <f>1-D29</f>
        <v>0.8</v>
      </c>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09"/>
      <c r="AC30" s="109"/>
      <c r="AD30" s="109"/>
      <c r="AE30" s="109"/>
      <c r="AF30" s="109"/>
      <c r="AG30" s="109"/>
      <c r="AH30" s="109"/>
      <c r="AI30" s="109"/>
      <c r="AJ30" s="109"/>
      <c r="AK30" s="109"/>
      <c r="AL30" s="109"/>
      <c r="AM30" s="109"/>
      <c r="AN30" s="104"/>
    </row>
    <row r="31" spans="1:40" x14ac:dyDescent="0.25">
      <c r="A31" s="83"/>
      <c r="B31" s="101"/>
      <c r="C31" s="105"/>
      <c r="D31" s="109"/>
      <c r="E31" s="109"/>
      <c r="F31" s="109"/>
      <c r="G31" s="109"/>
      <c r="H31" s="109"/>
      <c r="I31" s="109"/>
      <c r="J31" s="109"/>
      <c r="K31" s="109"/>
      <c r="L31" s="109"/>
      <c r="M31" s="109"/>
      <c r="N31" s="109"/>
      <c r="O31" s="109"/>
      <c r="P31" s="109"/>
      <c r="Q31" s="109"/>
      <c r="R31" s="109"/>
      <c r="S31" s="109"/>
      <c r="T31" s="109"/>
      <c r="U31" s="109"/>
      <c r="V31" s="109"/>
      <c r="W31" s="109"/>
      <c r="X31" s="109"/>
      <c r="Y31" s="109"/>
      <c r="Z31" s="109"/>
      <c r="AA31" s="109"/>
      <c r="AB31" s="109"/>
      <c r="AC31" s="109"/>
      <c r="AD31" s="109"/>
      <c r="AE31" s="109"/>
      <c r="AF31" s="109"/>
      <c r="AG31" s="109"/>
      <c r="AH31" s="109"/>
      <c r="AI31" s="109"/>
      <c r="AJ31" s="109"/>
      <c r="AK31" s="109"/>
      <c r="AL31" s="109"/>
      <c r="AM31" s="109"/>
      <c r="AN31" s="104"/>
    </row>
    <row r="32" spans="1:40" x14ac:dyDescent="0.25">
      <c r="A32" s="83"/>
      <c r="B32" s="101"/>
      <c r="C32" s="110" t="s">
        <v>311</v>
      </c>
      <c r="D32" s="110"/>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09"/>
      <c r="AC32" s="109"/>
      <c r="AD32" s="109"/>
      <c r="AE32" s="109"/>
      <c r="AF32" s="109"/>
      <c r="AG32" s="109"/>
      <c r="AH32" s="109"/>
      <c r="AI32" s="109"/>
      <c r="AJ32" s="109"/>
      <c r="AK32" s="109"/>
      <c r="AL32" s="109"/>
      <c r="AM32" s="109"/>
      <c r="AN32" s="104"/>
    </row>
    <row r="33" spans="1:40" x14ac:dyDescent="0.25">
      <c r="A33" s="83"/>
      <c r="B33" s="101"/>
      <c r="C33" s="85" t="s">
        <v>312</v>
      </c>
      <c r="D33" s="85">
        <v>3.9496881989048026E-9</v>
      </c>
      <c r="E33" s="109"/>
      <c r="F33" s="109"/>
      <c r="G33" s="109"/>
      <c r="H33" s="109"/>
      <c r="I33" s="109"/>
      <c r="J33" s="109"/>
      <c r="K33" s="109"/>
      <c r="L33" s="109"/>
      <c r="M33" s="109"/>
      <c r="N33" s="109"/>
      <c r="O33" s="109"/>
      <c r="P33" s="109"/>
      <c r="Q33" s="109"/>
      <c r="R33" s="109"/>
      <c r="S33" s="109"/>
      <c r="T33" s="109"/>
      <c r="U33" s="109"/>
      <c r="V33" s="109"/>
      <c r="W33" s="109"/>
      <c r="X33" s="109"/>
      <c r="Y33" s="109"/>
      <c r="Z33" s="109"/>
      <c r="AA33" s="109"/>
      <c r="AB33" s="109"/>
      <c r="AC33" s="109"/>
      <c r="AD33" s="109"/>
      <c r="AE33" s="109"/>
      <c r="AF33" s="109"/>
      <c r="AG33" s="109"/>
      <c r="AH33" s="109"/>
      <c r="AI33" s="109"/>
      <c r="AJ33" s="109"/>
      <c r="AK33" s="109"/>
      <c r="AL33" s="109"/>
      <c r="AM33" s="109"/>
      <c r="AN33" s="104"/>
    </row>
    <row r="34" spans="1:40" x14ac:dyDescent="0.25">
      <c r="A34" s="83"/>
      <c r="B34" s="101"/>
      <c r="C34" s="109"/>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09"/>
      <c r="AC34" s="109"/>
      <c r="AD34" s="109"/>
      <c r="AE34" s="109"/>
      <c r="AF34" s="109"/>
      <c r="AG34" s="109"/>
      <c r="AH34" s="109"/>
      <c r="AI34" s="109"/>
      <c r="AJ34" s="109"/>
      <c r="AK34" s="109"/>
      <c r="AL34" s="109"/>
      <c r="AM34" s="109"/>
      <c r="AN34" s="104"/>
    </row>
    <row r="35" spans="1:40" x14ac:dyDescent="0.25">
      <c r="A35" s="83"/>
      <c r="B35" s="101"/>
      <c r="C35" s="85"/>
      <c r="D35" s="85">
        <v>2015</v>
      </c>
      <c r="E35" s="85">
        <v>2016</v>
      </c>
      <c r="F35" s="85">
        <v>2017</v>
      </c>
      <c r="G35" s="85">
        <v>2018</v>
      </c>
      <c r="H35" s="85">
        <v>2019</v>
      </c>
      <c r="I35" s="85">
        <v>2020</v>
      </c>
      <c r="J35" s="85">
        <v>2021</v>
      </c>
      <c r="K35" s="85">
        <v>2022</v>
      </c>
      <c r="L35" s="85">
        <v>2023</v>
      </c>
      <c r="M35" s="85">
        <v>2024</v>
      </c>
      <c r="N35" s="85">
        <v>2025</v>
      </c>
      <c r="O35" s="85">
        <v>2026</v>
      </c>
      <c r="P35" s="85">
        <v>2027</v>
      </c>
      <c r="Q35" s="85">
        <v>2028</v>
      </c>
      <c r="R35" s="85">
        <v>2029</v>
      </c>
      <c r="S35" s="85">
        <v>2030</v>
      </c>
      <c r="T35" s="85">
        <v>2031</v>
      </c>
      <c r="U35" s="85">
        <v>2032</v>
      </c>
      <c r="V35" s="85">
        <v>2033</v>
      </c>
      <c r="W35" s="85">
        <v>2034</v>
      </c>
      <c r="X35" s="85">
        <v>2035</v>
      </c>
      <c r="Y35" s="85">
        <v>2036</v>
      </c>
      <c r="Z35" s="85">
        <v>2037</v>
      </c>
      <c r="AA35" s="85">
        <v>2038</v>
      </c>
      <c r="AB35" s="85">
        <v>2039</v>
      </c>
      <c r="AC35" s="85">
        <v>2040</v>
      </c>
      <c r="AD35" s="85">
        <v>2041</v>
      </c>
      <c r="AE35" s="85">
        <v>2042</v>
      </c>
      <c r="AF35" s="85">
        <v>2043</v>
      </c>
      <c r="AG35" s="85">
        <v>2044</v>
      </c>
      <c r="AH35" s="85">
        <v>2045</v>
      </c>
      <c r="AI35" s="85">
        <v>2046</v>
      </c>
      <c r="AJ35" s="85">
        <v>2047</v>
      </c>
      <c r="AK35" s="85">
        <v>2048</v>
      </c>
      <c r="AL35" s="85">
        <v>2049</v>
      </c>
      <c r="AM35" s="85">
        <v>2050</v>
      </c>
      <c r="AN35" s="104"/>
    </row>
    <row r="36" spans="1:40" x14ac:dyDescent="0.25">
      <c r="A36" s="83"/>
      <c r="B36" s="101"/>
      <c r="C36" s="85" t="s">
        <v>313</v>
      </c>
      <c r="D36" s="85">
        <v>8066580000</v>
      </c>
      <c r="E36" s="85">
        <v>8025950000</v>
      </c>
      <c r="F36" s="85">
        <v>8679960000</v>
      </c>
      <c r="G36" s="85">
        <v>8342900000</v>
      </c>
      <c r="H36" s="85">
        <v>8135166667</v>
      </c>
      <c r="I36" s="85">
        <v>8658825278</v>
      </c>
      <c r="J36" s="85">
        <v>8861438056</v>
      </c>
      <c r="K36" s="85">
        <v>9117922500</v>
      </c>
      <c r="L36" s="85">
        <v>9374407222</v>
      </c>
      <c r="M36" s="85">
        <v>9561633056</v>
      </c>
      <c r="N36" s="85">
        <v>9887339722</v>
      </c>
      <c r="O36" s="85">
        <v>9931935556</v>
      </c>
      <c r="P36" s="85">
        <v>10360007778</v>
      </c>
      <c r="Q36" s="85">
        <v>10656731667</v>
      </c>
      <c r="R36" s="85">
        <v>10913216389</v>
      </c>
      <c r="S36" s="85">
        <v>11095309167</v>
      </c>
      <c r="T36" s="85">
        <v>11095309167</v>
      </c>
      <c r="U36" s="85">
        <v>11095309167</v>
      </c>
      <c r="V36" s="85">
        <v>11095309167</v>
      </c>
      <c r="W36" s="85">
        <v>11180754444</v>
      </c>
      <c r="X36" s="85">
        <v>11772794444</v>
      </c>
      <c r="Y36" s="85">
        <v>12400983333</v>
      </c>
      <c r="Z36" s="85">
        <v>12729269444</v>
      </c>
      <c r="AA36" s="85">
        <v>12820044444</v>
      </c>
      <c r="AB36" s="85">
        <v>12910350000</v>
      </c>
      <c r="AC36" s="85">
        <v>13001127778</v>
      </c>
      <c r="AD36" s="85">
        <v>13091902778</v>
      </c>
      <c r="AE36" s="85">
        <v>13182677778</v>
      </c>
      <c r="AF36" s="85">
        <v>13273452778</v>
      </c>
      <c r="AG36" s="85">
        <v>13507840556</v>
      </c>
      <c r="AH36" s="85">
        <v>14009897222</v>
      </c>
      <c r="AI36" s="85">
        <v>14484252778</v>
      </c>
      <c r="AJ36" s="85">
        <v>14963294444</v>
      </c>
      <c r="AK36" s="85">
        <v>15504486111</v>
      </c>
      <c r="AL36" s="85">
        <v>15894611111</v>
      </c>
      <c r="AM36" s="85">
        <v>16224805556</v>
      </c>
      <c r="AN36" s="104"/>
    </row>
    <row r="37" spans="1:40" x14ac:dyDescent="0.25">
      <c r="A37" s="83"/>
      <c r="B37" s="101"/>
      <c r="C37" s="109"/>
      <c r="D37" s="109"/>
      <c r="E37" s="109"/>
      <c r="F37" s="109"/>
      <c r="G37" s="109"/>
      <c r="H37" s="109"/>
      <c r="I37" s="109"/>
      <c r="J37" s="109"/>
      <c r="K37" s="109"/>
      <c r="L37" s="109"/>
      <c r="M37" s="109"/>
      <c r="N37" s="109"/>
      <c r="O37" s="109"/>
      <c r="P37" s="109"/>
      <c r="Q37" s="109"/>
      <c r="R37" s="109"/>
      <c r="S37" s="109"/>
      <c r="T37" s="109"/>
      <c r="U37" s="109"/>
      <c r="V37" s="109"/>
      <c r="W37" s="109"/>
      <c r="X37" s="109"/>
      <c r="Y37" s="109"/>
      <c r="Z37" s="109"/>
      <c r="AA37" s="109"/>
      <c r="AB37" s="109"/>
      <c r="AC37" s="109"/>
      <c r="AD37" s="109"/>
      <c r="AE37" s="109"/>
      <c r="AF37" s="109"/>
      <c r="AG37" s="109"/>
      <c r="AH37" s="109"/>
      <c r="AI37" s="109"/>
      <c r="AJ37" s="109"/>
      <c r="AK37" s="109"/>
      <c r="AL37" s="109"/>
      <c r="AM37" s="109"/>
      <c r="AN37" s="104"/>
    </row>
    <row r="38" spans="1:40" x14ac:dyDescent="0.25">
      <c r="A38" s="83"/>
      <c r="B38" s="101"/>
      <c r="C38" s="115" t="s">
        <v>314</v>
      </c>
      <c r="D38" s="115"/>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09"/>
      <c r="AC38" s="109"/>
      <c r="AD38" s="109"/>
      <c r="AE38" s="109"/>
      <c r="AF38" s="109"/>
      <c r="AG38" s="109"/>
      <c r="AH38" s="109"/>
      <c r="AI38" s="109"/>
      <c r="AJ38" s="109"/>
      <c r="AK38" s="109"/>
      <c r="AL38" s="109"/>
      <c r="AM38" s="109"/>
      <c r="AN38" s="104"/>
    </row>
    <row r="39" spans="1:40" x14ac:dyDescent="0.25">
      <c r="A39" s="83"/>
      <c r="B39" s="101"/>
      <c r="C39" s="116" t="s">
        <v>304</v>
      </c>
      <c r="D39" s="116" t="s">
        <v>305</v>
      </c>
      <c r="E39" s="109"/>
      <c r="F39" s="109"/>
      <c r="G39" s="109"/>
      <c r="H39" s="103"/>
      <c r="I39" s="109"/>
      <c r="J39" s="109"/>
      <c r="K39" s="109"/>
      <c r="L39" s="109"/>
      <c r="M39" s="109"/>
      <c r="N39" s="109"/>
      <c r="O39" s="109"/>
      <c r="P39" s="109"/>
      <c r="Q39" s="109"/>
      <c r="R39" s="109"/>
      <c r="S39" s="109"/>
      <c r="T39" s="109"/>
      <c r="U39" s="109"/>
      <c r="V39" s="109"/>
      <c r="W39" s="109"/>
      <c r="X39" s="109"/>
      <c r="Y39" s="109"/>
      <c r="Z39" s="109"/>
      <c r="AA39" s="109"/>
      <c r="AB39" s="109"/>
      <c r="AC39" s="109"/>
      <c r="AD39" s="109"/>
      <c r="AE39" s="109"/>
      <c r="AF39" s="109"/>
      <c r="AG39" s="109"/>
      <c r="AH39" s="109"/>
      <c r="AI39" s="109"/>
      <c r="AJ39" s="109"/>
      <c r="AK39" s="109"/>
      <c r="AL39" s="109"/>
      <c r="AM39" s="109"/>
      <c r="AN39" s="104"/>
    </row>
    <row r="40" spans="1:40" x14ac:dyDescent="0.25">
      <c r="A40" s="83"/>
      <c r="B40" s="101"/>
      <c r="C40" s="116" t="s">
        <v>307</v>
      </c>
      <c r="D40" s="108">
        <v>0.5</v>
      </c>
      <c r="E40" s="109"/>
      <c r="F40" s="109"/>
      <c r="G40" s="109"/>
      <c r="H40" s="103"/>
      <c r="I40" s="109"/>
      <c r="J40" s="109"/>
      <c r="K40" s="109"/>
      <c r="L40" s="109"/>
      <c r="M40" s="109"/>
      <c r="N40" s="109"/>
      <c r="O40" s="109"/>
      <c r="P40" s="109"/>
      <c r="Q40" s="109"/>
      <c r="R40" s="109"/>
      <c r="S40" s="109"/>
      <c r="T40" s="109"/>
      <c r="U40" s="109"/>
      <c r="V40" s="109"/>
      <c r="W40" s="109"/>
      <c r="X40" s="109"/>
      <c r="Y40" s="109"/>
      <c r="Z40" s="109"/>
      <c r="AA40" s="109"/>
      <c r="AB40" s="109"/>
      <c r="AC40" s="109"/>
      <c r="AD40" s="109"/>
      <c r="AE40" s="109"/>
      <c r="AF40" s="109"/>
      <c r="AG40" s="109"/>
      <c r="AH40" s="109"/>
      <c r="AI40" s="109"/>
      <c r="AJ40" s="109"/>
      <c r="AK40" s="109"/>
      <c r="AL40" s="109"/>
      <c r="AM40" s="109"/>
      <c r="AN40" s="104"/>
    </row>
    <row r="41" spans="1:40" x14ac:dyDescent="0.25">
      <c r="A41" s="83"/>
      <c r="B41" s="101"/>
      <c r="C41" s="116" t="s">
        <v>309</v>
      </c>
      <c r="D41" s="108">
        <v>0.04</v>
      </c>
      <c r="E41" s="109"/>
      <c r="F41" s="109"/>
      <c r="G41" s="109"/>
      <c r="H41" s="103"/>
      <c r="I41" s="109"/>
      <c r="J41" s="109"/>
      <c r="K41" s="109"/>
      <c r="L41" s="109"/>
      <c r="M41" s="109"/>
      <c r="N41" s="109"/>
      <c r="O41" s="109"/>
      <c r="P41" s="109"/>
      <c r="Q41" s="109"/>
      <c r="R41" s="109"/>
      <c r="S41" s="109"/>
      <c r="T41" s="109"/>
      <c r="U41" s="109"/>
      <c r="V41" s="109"/>
      <c r="W41" s="109"/>
      <c r="X41" s="109"/>
      <c r="Y41" s="109"/>
      <c r="Z41" s="109"/>
      <c r="AA41" s="109"/>
      <c r="AB41" s="109"/>
      <c r="AC41" s="109"/>
      <c r="AD41" s="109"/>
      <c r="AE41" s="109"/>
      <c r="AF41" s="109"/>
      <c r="AG41" s="109"/>
      <c r="AH41" s="109"/>
      <c r="AI41" s="109"/>
      <c r="AJ41" s="109"/>
      <c r="AK41" s="109"/>
      <c r="AL41" s="109"/>
      <c r="AM41" s="109"/>
      <c r="AN41" s="104"/>
    </row>
    <row r="42" spans="1:40" x14ac:dyDescent="0.25">
      <c r="A42" s="83"/>
      <c r="B42" s="101"/>
      <c r="C42" s="116" t="s">
        <v>315</v>
      </c>
      <c r="D42" s="108">
        <f>1-D40-D41</f>
        <v>0.46</v>
      </c>
      <c r="E42" s="109"/>
      <c r="F42" s="109"/>
      <c r="G42" s="109"/>
      <c r="H42" s="103"/>
      <c r="I42" s="109"/>
      <c r="J42" s="109"/>
      <c r="K42" s="109"/>
      <c r="L42" s="109"/>
      <c r="M42" s="109"/>
      <c r="N42" s="109"/>
      <c r="O42" s="109"/>
      <c r="P42" s="109"/>
      <c r="Q42" s="109"/>
      <c r="R42" s="109"/>
      <c r="S42" s="109"/>
      <c r="T42" s="109"/>
      <c r="U42" s="109"/>
      <c r="V42" s="109"/>
      <c r="W42" s="109"/>
      <c r="X42" s="109"/>
      <c r="Y42" s="109"/>
      <c r="Z42" s="109"/>
      <c r="AA42" s="109"/>
      <c r="AB42" s="109"/>
      <c r="AC42" s="109"/>
      <c r="AD42" s="109"/>
      <c r="AE42" s="109"/>
      <c r="AF42" s="109"/>
      <c r="AG42" s="109"/>
      <c r="AH42" s="109"/>
      <c r="AI42" s="109"/>
      <c r="AJ42" s="109"/>
      <c r="AK42" s="109"/>
      <c r="AL42" s="109"/>
      <c r="AM42" s="109"/>
      <c r="AN42" s="104"/>
    </row>
    <row r="43" spans="1:40" ht="15.75" thickBot="1" x14ac:dyDescent="0.3">
      <c r="A43" s="83"/>
      <c r="B43" s="117"/>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c r="AC43" s="118"/>
      <c r="AD43" s="118"/>
      <c r="AE43" s="118"/>
      <c r="AF43" s="118"/>
      <c r="AG43" s="118"/>
      <c r="AH43" s="118"/>
      <c r="AI43" s="118"/>
      <c r="AJ43" s="118"/>
      <c r="AK43" s="118"/>
      <c r="AL43" s="118"/>
      <c r="AM43" s="118"/>
      <c r="AN43" s="119"/>
    </row>
    <row r="44" spans="1:40" ht="15.75" thickBot="1" x14ac:dyDescent="0.3">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83"/>
      <c r="AL44" s="83"/>
      <c r="AM44" s="83"/>
      <c r="AN44" s="83"/>
    </row>
    <row r="45" spans="1:40" ht="18.75" x14ac:dyDescent="0.3">
      <c r="A45" s="83"/>
      <c r="B45" s="165" t="s">
        <v>316</v>
      </c>
      <c r="C45" s="166"/>
      <c r="D45" s="166"/>
      <c r="E45" s="166"/>
      <c r="F45" s="166"/>
      <c r="G45" s="166"/>
      <c r="H45" s="166"/>
      <c r="I45" s="166"/>
      <c r="J45" s="166"/>
      <c r="K45" s="166"/>
      <c r="L45" s="166"/>
      <c r="M45" s="166"/>
      <c r="N45" s="166"/>
      <c r="O45" s="166"/>
      <c r="P45" s="166"/>
      <c r="Q45" s="166"/>
      <c r="R45" s="166"/>
      <c r="S45" s="166"/>
      <c r="T45" s="166"/>
      <c r="U45" s="166"/>
      <c r="V45" s="166"/>
      <c r="W45" s="166"/>
      <c r="X45" s="166"/>
      <c r="Y45" s="166"/>
      <c r="Z45" s="166"/>
      <c r="AA45" s="166"/>
      <c r="AB45" s="166"/>
      <c r="AC45" s="166"/>
      <c r="AD45" s="166"/>
      <c r="AE45" s="166"/>
      <c r="AF45" s="166"/>
      <c r="AG45" s="166"/>
      <c r="AH45" s="166"/>
      <c r="AI45" s="166"/>
      <c r="AJ45" s="166"/>
      <c r="AK45" s="166"/>
      <c r="AL45" s="166"/>
      <c r="AM45" s="166"/>
      <c r="AN45" s="167"/>
    </row>
    <row r="46" spans="1:40" x14ac:dyDescent="0.25">
      <c r="A46" s="83"/>
      <c r="B46" s="120"/>
      <c r="C46" s="121" t="s">
        <v>317</v>
      </c>
      <c r="D46" s="86">
        <v>2015</v>
      </c>
      <c r="E46" s="86">
        <v>2016</v>
      </c>
      <c r="F46" s="86">
        <v>2017</v>
      </c>
      <c r="G46" s="86">
        <v>2018</v>
      </c>
      <c r="H46" s="86">
        <v>2019</v>
      </c>
      <c r="I46" s="86">
        <v>2020</v>
      </c>
      <c r="J46" s="86">
        <v>2021</v>
      </c>
      <c r="K46" s="86">
        <v>2022</v>
      </c>
      <c r="L46" s="86">
        <v>2023</v>
      </c>
      <c r="M46" s="86">
        <v>2024</v>
      </c>
      <c r="N46" s="86">
        <v>2025</v>
      </c>
      <c r="O46" s="86">
        <v>2026</v>
      </c>
      <c r="P46" s="86">
        <v>2027</v>
      </c>
      <c r="Q46" s="86">
        <v>2028</v>
      </c>
      <c r="R46" s="86">
        <v>2029</v>
      </c>
      <c r="S46" s="86">
        <v>2030</v>
      </c>
      <c r="T46" s="86">
        <v>2031</v>
      </c>
      <c r="U46" s="86">
        <v>2032</v>
      </c>
      <c r="V46" s="86">
        <v>2033</v>
      </c>
      <c r="W46" s="86">
        <v>2034</v>
      </c>
      <c r="X46" s="86">
        <v>2035</v>
      </c>
      <c r="Y46" s="86">
        <v>2036</v>
      </c>
      <c r="Z46" s="86">
        <v>2037</v>
      </c>
      <c r="AA46" s="86">
        <v>2038</v>
      </c>
      <c r="AB46" s="86">
        <v>2039</v>
      </c>
      <c r="AC46" s="86">
        <v>2040</v>
      </c>
      <c r="AD46" s="86">
        <v>2041</v>
      </c>
      <c r="AE46" s="86">
        <v>2042</v>
      </c>
      <c r="AF46" s="86">
        <v>2043</v>
      </c>
      <c r="AG46" s="86">
        <v>2044</v>
      </c>
      <c r="AH46" s="86">
        <v>2045</v>
      </c>
      <c r="AI46" s="86">
        <v>2046</v>
      </c>
      <c r="AJ46" s="86">
        <v>2047</v>
      </c>
      <c r="AK46" s="86">
        <v>2048</v>
      </c>
      <c r="AL46" s="86">
        <v>2049</v>
      </c>
      <c r="AM46" s="86">
        <v>2050</v>
      </c>
      <c r="AN46" s="122"/>
    </row>
    <row r="47" spans="1:40" x14ac:dyDescent="0.25">
      <c r="A47" s="83"/>
      <c r="B47" s="120"/>
      <c r="C47" s="123" t="s">
        <v>318</v>
      </c>
      <c r="D47" s="108">
        <v>0.4</v>
      </c>
      <c r="E47" s="108">
        <v>0.4</v>
      </c>
      <c r="F47" s="108">
        <v>0.4</v>
      </c>
      <c r="G47" s="108">
        <v>0.4</v>
      </c>
      <c r="H47" s="108">
        <v>0.4</v>
      </c>
      <c r="I47" s="108">
        <v>0.4</v>
      </c>
      <c r="J47" s="108">
        <v>0.4</v>
      </c>
      <c r="K47" s="108">
        <v>0.4</v>
      </c>
      <c r="L47" s="108">
        <v>0.4</v>
      </c>
      <c r="M47" s="108">
        <v>0.4</v>
      </c>
      <c r="N47" s="108">
        <v>0.4</v>
      </c>
      <c r="O47" s="108">
        <v>0.4</v>
      </c>
      <c r="P47" s="108">
        <v>0.4</v>
      </c>
      <c r="Q47" s="108">
        <v>0.4</v>
      </c>
      <c r="R47" s="108">
        <v>0.4</v>
      </c>
      <c r="S47" s="108">
        <v>0.4</v>
      </c>
      <c r="T47" s="108">
        <v>0.4</v>
      </c>
      <c r="U47" s="108">
        <v>0.4</v>
      </c>
      <c r="V47" s="108">
        <v>0.4</v>
      </c>
      <c r="W47" s="108">
        <v>0.4</v>
      </c>
      <c r="X47" s="108">
        <v>0.4</v>
      </c>
      <c r="Y47" s="108">
        <v>0.4</v>
      </c>
      <c r="Z47" s="108">
        <v>0.4</v>
      </c>
      <c r="AA47" s="108">
        <v>0.4</v>
      </c>
      <c r="AB47" s="108">
        <v>0.4</v>
      </c>
      <c r="AC47" s="108">
        <v>0.4</v>
      </c>
      <c r="AD47" s="108">
        <v>0.4</v>
      </c>
      <c r="AE47" s="108">
        <v>0.4</v>
      </c>
      <c r="AF47" s="108">
        <v>0.4</v>
      </c>
      <c r="AG47" s="108">
        <v>0.4</v>
      </c>
      <c r="AH47" s="108">
        <v>0.4</v>
      </c>
      <c r="AI47" s="108">
        <v>0.4</v>
      </c>
      <c r="AJ47" s="108">
        <v>0.4</v>
      </c>
      <c r="AK47" s="108">
        <v>0.4</v>
      </c>
      <c r="AL47" s="108">
        <v>0.4</v>
      </c>
      <c r="AM47" s="108">
        <v>0.4</v>
      </c>
      <c r="AN47" s="122"/>
    </row>
    <row r="48" spans="1:40" x14ac:dyDescent="0.25">
      <c r="A48" s="83"/>
      <c r="B48" s="120"/>
      <c r="C48" s="124" t="s">
        <v>315</v>
      </c>
      <c r="D48" s="125">
        <v>0.6</v>
      </c>
      <c r="E48" s="125">
        <v>0.6</v>
      </c>
      <c r="F48" s="125">
        <v>0.6</v>
      </c>
      <c r="G48" s="125">
        <v>0.6</v>
      </c>
      <c r="H48" s="125">
        <v>0.6</v>
      </c>
      <c r="I48" s="125">
        <v>0.6</v>
      </c>
      <c r="J48" s="125">
        <v>0.6</v>
      </c>
      <c r="K48" s="125">
        <v>0.6</v>
      </c>
      <c r="L48" s="125">
        <v>0.6</v>
      </c>
      <c r="M48" s="125">
        <v>0.6</v>
      </c>
      <c r="N48" s="125">
        <v>0.6</v>
      </c>
      <c r="O48" s="125">
        <v>0.6</v>
      </c>
      <c r="P48" s="125">
        <v>0.6</v>
      </c>
      <c r="Q48" s="125">
        <v>0.6</v>
      </c>
      <c r="R48" s="125">
        <v>0.6</v>
      </c>
      <c r="S48" s="125">
        <v>0.6</v>
      </c>
      <c r="T48" s="125">
        <v>0.6</v>
      </c>
      <c r="U48" s="125">
        <v>0.6</v>
      </c>
      <c r="V48" s="125">
        <v>0.6</v>
      </c>
      <c r="W48" s="125">
        <v>0.6</v>
      </c>
      <c r="X48" s="125">
        <v>0.6</v>
      </c>
      <c r="Y48" s="125">
        <v>0.6</v>
      </c>
      <c r="Z48" s="125">
        <v>0.6</v>
      </c>
      <c r="AA48" s="125">
        <v>0.6</v>
      </c>
      <c r="AB48" s="125">
        <v>0.6</v>
      </c>
      <c r="AC48" s="125">
        <v>0.6</v>
      </c>
      <c r="AD48" s="125">
        <v>0.6</v>
      </c>
      <c r="AE48" s="125">
        <v>0.6</v>
      </c>
      <c r="AF48" s="125">
        <v>0.6</v>
      </c>
      <c r="AG48" s="125">
        <v>0.6</v>
      </c>
      <c r="AH48" s="125">
        <v>0.6</v>
      </c>
      <c r="AI48" s="125">
        <v>0.6</v>
      </c>
      <c r="AJ48" s="125">
        <v>0.6</v>
      </c>
      <c r="AK48" s="125">
        <v>0.6</v>
      </c>
      <c r="AL48" s="125">
        <v>0.6</v>
      </c>
      <c r="AM48" s="125">
        <v>0.6</v>
      </c>
      <c r="AN48" s="122"/>
    </row>
    <row r="49" spans="1:40" x14ac:dyDescent="0.25">
      <c r="A49" s="83"/>
      <c r="B49" s="120"/>
      <c r="C49" s="124" t="s">
        <v>310</v>
      </c>
      <c r="D49" s="125">
        <v>0.5</v>
      </c>
      <c r="E49" s="125">
        <v>0.5</v>
      </c>
      <c r="F49" s="125">
        <v>0.5</v>
      </c>
      <c r="G49" s="125">
        <v>0.5</v>
      </c>
      <c r="H49" s="125">
        <v>0.5</v>
      </c>
      <c r="I49" s="125">
        <v>0.5</v>
      </c>
      <c r="J49" s="125">
        <v>0.47799999999999998</v>
      </c>
      <c r="K49" s="125">
        <v>0.45599999999999996</v>
      </c>
      <c r="L49" s="125">
        <v>0.43400000000000005</v>
      </c>
      <c r="M49" s="125">
        <v>0.41200000000000003</v>
      </c>
      <c r="N49" s="125">
        <v>0.39</v>
      </c>
      <c r="O49" s="125">
        <v>0.36799999999999999</v>
      </c>
      <c r="P49" s="125">
        <v>0.34599999999999997</v>
      </c>
      <c r="Q49" s="125">
        <v>0.32399999999999995</v>
      </c>
      <c r="R49" s="125">
        <v>0.30200000000000005</v>
      </c>
      <c r="S49" s="125">
        <v>0.28000000000000003</v>
      </c>
      <c r="T49" s="125">
        <v>0.25800000000000001</v>
      </c>
      <c r="U49" s="125">
        <v>0.23599999999999999</v>
      </c>
      <c r="V49" s="125">
        <v>0.21399999999999997</v>
      </c>
      <c r="W49" s="125">
        <v>0.19199999999999995</v>
      </c>
      <c r="X49" s="125">
        <v>0.17000000000000004</v>
      </c>
      <c r="Y49" s="125">
        <v>0.17</v>
      </c>
      <c r="Z49" s="125">
        <v>0.17</v>
      </c>
      <c r="AA49" s="125">
        <v>0.17</v>
      </c>
      <c r="AB49" s="125">
        <v>0.17</v>
      </c>
      <c r="AC49" s="125">
        <v>0.17</v>
      </c>
      <c r="AD49" s="125">
        <v>0.17</v>
      </c>
      <c r="AE49" s="125">
        <v>0.17</v>
      </c>
      <c r="AF49" s="125">
        <v>0.17</v>
      </c>
      <c r="AG49" s="125">
        <v>0.17</v>
      </c>
      <c r="AH49" s="125">
        <v>0.17</v>
      </c>
      <c r="AI49" s="125">
        <v>0.17</v>
      </c>
      <c r="AJ49" s="125">
        <v>0.17</v>
      </c>
      <c r="AK49" s="125">
        <v>0.17</v>
      </c>
      <c r="AL49" s="125">
        <v>0.17</v>
      </c>
      <c r="AM49" s="125">
        <v>0.17</v>
      </c>
      <c r="AN49" s="122"/>
    </row>
    <row r="50" spans="1:40" ht="15.75" thickBot="1" x14ac:dyDescent="0.3">
      <c r="A50" s="83"/>
      <c r="B50" s="126"/>
      <c r="C50" s="127"/>
      <c r="D50" s="127"/>
      <c r="E50" s="127"/>
      <c r="F50" s="128"/>
      <c r="G50" s="128"/>
      <c r="H50" s="128"/>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c r="AF50" s="128"/>
      <c r="AG50" s="128"/>
      <c r="AH50" s="128"/>
      <c r="AI50" s="128"/>
      <c r="AJ50" s="128"/>
      <c r="AK50" s="128"/>
      <c r="AL50" s="128"/>
      <c r="AM50" s="128"/>
      <c r="AN50" s="129"/>
    </row>
    <row r="51" spans="1:40" ht="15.75" thickBot="1" x14ac:dyDescent="0.3">
      <c r="A51" s="83"/>
      <c r="B51" s="83"/>
      <c r="C51" s="83"/>
      <c r="D51" s="83"/>
      <c r="E51" s="83"/>
      <c r="F51" s="83"/>
      <c r="G51" s="83"/>
      <c r="H51" s="83"/>
      <c r="I51" s="148"/>
      <c r="J51" s="148"/>
      <c r="K51" s="148"/>
      <c r="L51" s="148"/>
      <c r="M51" s="148"/>
      <c r="N51" s="148"/>
      <c r="O51" s="148"/>
      <c r="P51" s="148"/>
      <c r="Q51" s="148"/>
      <c r="R51" s="148"/>
      <c r="S51" s="148"/>
      <c r="T51" s="148"/>
      <c r="U51" s="148"/>
      <c r="V51" s="148"/>
      <c r="W51" s="148"/>
      <c r="X51" s="148"/>
      <c r="Y51" s="83"/>
      <c r="Z51" s="83"/>
      <c r="AA51" s="83"/>
      <c r="AB51" s="83"/>
      <c r="AC51" s="83"/>
      <c r="AD51" s="83"/>
      <c r="AE51" s="83"/>
      <c r="AF51" s="83"/>
      <c r="AG51" s="83"/>
      <c r="AH51" s="83"/>
      <c r="AI51" s="83"/>
      <c r="AJ51" s="83"/>
      <c r="AK51" s="83"/>
      <c r="AL51" s="83"/>
      <c r="AM51" s="83"/>
      <c r="AN51" s="83"/>
    </row>
    <row r="52" spans="1:40" ht="18.75" x14ac:dyDescent="0.3">
      <c r="A52" s="83"/>
      <c r="B52" s="162" t="s">
        <v>319</v>
      </c>
      <c r="C52" s="163"/>
      <c r="D52" s="163"/>
      <c r="E52" s="163"/>
      <c r="F52" s="163"/>
      <c r="G52" s="163"/>
      <c r="H52" s="163"/>
      <c r="I52" s="163"/>
      <c r="J52" s="163"/>
      <c r="K52" s="163"/>
      <c r="L52" s="163"/>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4"/>
    </row>
    <row r="53" spans="1:40" x14ac:dyDescent="0.25">
      <c r="A53" s="83"/>
      <c r="B53" s="130"/>
      <c r="C53" s="121" t="s">
        <v>320</v>
      </c>
      <c r="D53" s="86">
        <v>2015</v>
      </c>
      <c r="E53" s="86">
        <v>2016</v>
      </c>
      <c r="F53" s="86">
        <v>2017</v>
      </c>
      <c r="G53" s="86">
        <v>2018</v>
      </c>
      <c r="H53" s="86">
        <v>2019</v>
      </c>
      <c r="I53" s="86">
        <v>2020</v>
      </c>
      <c r="J53" s="86">
        <v>2021</v>
      </c>
      <c r="K53" s="86">
        <v>2022</v>
      </c>
      <c r="L53" s="86">
        <v>2023</v>
      </c>
      <c r="M53" s="86">
        <v>2024</v>
      </c>
      <c r="N53" s="86">
        <v>2025</v>
      </c>
      <c r="O53" s="86">
        <v>2026</v>
      </c>
      <c r="P53" s="86">
        <v>2027</v>
      </c>
      <c r="Q53" s="86">
        <v>2028</v>
      </c>
      <c r="R53" s="86">
        <v>2029</v>
      </c>
      <c r="S53" s="86">
        <v>2030</v>
      </c>
      <c r="T53" s="86">
        <v>2031</v>
      </c>
      <c r="U53" s="86">
        <v>2032</v>
      </c>
      <c r="V53" s="86">
        <v>2033</v>
      </c>
      <c r="W53" s="86">
        <v>2034</v>
      </c>
      <c r="X53" s="86">
        <v>2035</v>
      </c>
      <c r="Y53" s="86">
        <v>2036</v>
      </c>
      <c r="Z53" s="86">
        <v>2037</v>
      </c>
      <c r="AA53" s="86">
        <v>2038</v>
      </c>
      <c r="AB53" s="86">
        <v>2039</v>
      </c>
      <c r="AC53" s="86">
        <v>2040</v>
      </c>
      <c r="AD53" s="86">
        <v>2041</v>
      </c>
      <c r="AE53" s="86">
        <v>2042</v>
      </c>
      <c r="AF53" s="86">
        <v>2043</v>
      </c>
      <c r="AG53" s="86">
        <v>2044</v>
      </c>
      <c r="AH53" s="86">
        <v>2045</v>
      </c>
      <c r="AI53" s="86">
        <v>2046</v>
      </c>
      <c r="AJ53" s="86">
        <v>2047</v>
      </c>
      <c r="AK53" s="86">
        <v>2048</v>
      </c>
      <c r="AL53" s="86">
        <v>2049</v>
      </c>
      <c r="AM53" s="86">
        <v>2050</v>
      </c>
      <c r="AN53" s="131"/>
    </row>
    <row r="54" spans="1:40" x14ac:dyDescent="0.25">
      <c r="A54" s="83"/>
      <c r="B54" s="130"/>
      <c r="C54" s="123" t="s">
        <v>321</v>
      </c>
      <c r="D54" s="108">
        <v>0.57999999999999996</v>
      </c>
      <c r="E54" s="108">
        <v>0.57999999999999996</v>
      </c>
      <c r="F54" s="108">
        <v>0.57999999999999996</v>
      </c>
      <c r="G54" s="108">
        <v>0.57999999999999996</v>
      </c>
      <c r="H54" s="108">
        <v>0.57999999999999996</v>
      </c>
      <c r="I54" s="108">
        <v>0.57999999999999996</v>
      </c>
      <c r="J54" s="108">
        <v>0.57999999999999996</v>
      </c>
      <c r="K54" s="108">
        <v>0.57999999999999996</v>
      </c>
      <c r="L54" s="108">
        <v>0.57999999999999996</v>
      </c>
      <c r="M54" s="108">
        <v>0.57999999999999996</v>
      </c>
      <c r="N54" s="108">
        <v>0.57999999999999996</v>
      </c>
      <c r="O54" s="108">
        <v>0.57999999999999996</v>
      </c>
      <c r="P54" s="108">
        <v>0.57999999999999996</v>
      </c>
      <c r="Q54" s="108">
        <v>0.57999999999999996</v>
      </c>
      <c r="R54" s="108">
        <v>0.57999999999999996</v>
      </c>
      <c r="S54" s="108">
        <v>0.57999999999999996</v>
      </c>
      <c r="T54" s="108">
        <v>0.57999999999999996</v>
      </c>
      <c r="U54" s="108">
        <v>0.57999999999999996</v>
      </c>
      <c r="V54" s="108">
        <v>0.57999999999999996</v>
      </c>
      <c r="W54" s="108">
        <v>0.57999999999999996</v>
      </c>
      <c r="X54" s="108">
        <v>0.57999999999999996</v>
      </c>
      <c r="Y54" s="108">
        <v>0.57999999999999996</v>
      </c>
      <c r="Z54" s="108">
        <v>0.57999999999999996</v>
      </c>
      <c r="AA54" s="108">
        <v>0.57999999999999996</v>
      </c>
      <c r="AB54" s="108">
        <v>0.57999999999999996</v>
      </c>
      <c r="AC54" s="108">
        <v>0.57999999999999996</v>
      </c>
      <c r="AD54" s="108">
        <v>0.57999999999999996</v>
      </c>
      <c r="AE54" s="108">
        <v>0.57999999999999996</v>
      </c>
      <c r="AF54" s="108">
        <v>0.57999999999999996</v>
      </c>
      <c r="AG54" s="108">
        <v>0.57999999999999996</v>
      </c>
      <c r="AH54" s="108">
        <v>0.57999999999999996</v>
      </c>
      <c r="AI54" s="108">
        <v>0.57999999999999996</v>
      </c>
      <c r="AJ54" s="108">
        <v>0.57999999999999996</v>
      </c>
      <c r="AK54" s="108">
        <v>0.57999999999999996</v>
      </c>
      <c r="AL54" s="108">
        <v>0.57999999999999996</v>
      </c>
      <c r="AM54" s="108">
        <v>0.57999999999999996</v>
      </c>
      <c r="AN54" s="131"/>
    </row>
    <row r="55" spans="1:40" x14ac:dyDescent="0.25">
      <c r="A55" s="83"/>
      <c r="B55" s="130"/>
      <c r="C55" s="124" t="s">
        <v>322</v>
      </c>
      <c r="D55" s="125">
        <f>1-D54</f>
        <v>0.42000000000000004</v>
      </c>
      <c r="E55" s="125">
        <f t="shared" ref="E55:AM55" si="0">1-E54</f>
        <v>0.42000000000000004</v>
      </c>
      <c r="F55" s="125">
        <f t="shared" si="0"/>
        <v>0.42000000000000004</v>
      </c>
      <c r="G55" s="125">
        <f t="shared" si="0"/>
        <v>0.42000000000000004</v>
      </c>
      <c r="H55" s="125">
        <f t="shared" si="0"/>
        <v>0.42000000000000004</v>
      </c>
      <c r="I55" s="125">
        <f t="shared" si="0"/>
        <v>0.42000000000000004</v>
      </c>
      <c r="J55" s="125">
        <f t="shared" si="0"/>
        <v>0.42000000000000004</v>
      </c>
      <c r="K55" s="125">
        <f t="shared" si="0"/>
        <v>0.42000000000000004</v>
      </c>
      <c r="L55" s="125">
        <f t="shared" si="0"/>
        <v>0.42000000000000004</v>
      </c>
      <c r="M55" s="125">
        <f t="shared" si="0"/>
        <v>0.42000000000000004</v>
      </c>
      <c r="N55" s="125">
        <f t="shared" si="0"/>
        <v>0.42000000000000004</v>
      </c>
      <c r="O55" s="125">
        <f t="shared" si="0"/>
        <v>0.42000000000000004</v>
      </c>
      <c r="P55" s="125">
        <f t="shared" si="0"/>
        <v>0.42000000000000004</v>
      </c>
      <c r="Q55" s="125">
        <f t="shared" si="0"/>
        <v>0.42000000000000004</v>
      </c>
      <c r="R55" s="125">
        <f t="shared" si="0"/>
        <v>0.42000000000000004</v>
      </c>
      <c r="S55" s="125">
        <f t="shared" si="0"/>
        <v>0.42000000000000004</v>
      </c>
      <c r="T55" s="125">
        <f t="shared" si="0"/>
        <v>0.42000000000000004</v>
      </c>
      <c r="U55" s="125">
        <f t="shared" si="0"/>
        <v>0.42000000000000004</v>
      </c>
      <c r="V55" s="125">
        <f t="shared" si="0"/>
        <v>0.42000000000000004</v>
      </c>
      <c r="W55" s="125">
        <f t="shared" si="0"/>
        <v>0.42000000000000004</v>
      </c>
      <c r="X55" s="125">
        <f t="shared" si="0"/>
        <v>0.42000000000000004</v>
      </c>
      <c r="Y55" s="125">
        <f t="shared" si="0"/>
        <v>0.42000000000000004</v>
      </c>
      <c r="Z55" s="125">
        <f t="shared" si="0"/>
        <v>0.42000000000000004</v>
      </c>
      <c r="AA55" s="125">
        <f t="shared" si="0"/>
        <v>0.42000000000000004</v>
      </c>
      <c r="AB55" s="125">
        <f t="shared" si="0"/>
        <v>0.42000000000000004</v>
      </c>
      <c r="AC55" s="125">
        <f t="shared" si="0"/>
        <v>0.42000000000000004</v>
      </c>
      <c r="AD55" s="125">
        <f t="shared" si="0"/>
        <v>0.42000000000000004</v>
      </c>
      <c r="AE55" s="125">
        <f t="shared" si="0"/>
        <v>0.42000000000000004</v>
      </c>
      <c r="AF55" s="125">
        <f t="shared" si="0"/>
        <v>0.42000000000000004</v>
      </c>
      <c r="AG55" s="125">
        <f t="shared" si="0"/>
        <v>0.42000000000000004</v>
      </c>
      <c r="AH55" s="125">
        <f t="shared" si="0"/>
        <v>0.42000000000000004</v>
      </c>
      <c r="AI55" s="125">
        <f t="shared" si="0"/>
        <v>0.42000000000000004</v>
      </c>
      <c r="AJ55" s="125">
        <f t="shared" si="0"/>
        <v>0.42000000000000004</v>
      </c>
      <c r="AK55" s="125">
        <f t="shared" si="0"/>
        <v>0.42000000000000004</v>
      </c>
      <c r="AL55" s="125">
        <f t="shared" si="0"/>
        <v>0.42000000000000004</v>
      </c>
      <c r="AM55" s="125">
        <f t="shared" si="0"/>
        <v>0.42000000000000004</v>
      </c>
      <c r="AN55" s="131"/>
    </row>
    <row r="56" spans="1:40" ht="15.75" thickBot="1" x14ac:dyDescent="0.3">
      <c r="A56" s="83"/>
      <c r="B56" s="132"/>
      <c r="C56" s="133"/>
      <c r="D56" s="134"/>
      <c r="E56" s="134"/>
      <c r="F56" s="134"/>
      <c r="G56" s="134"/>
      <c r="H56" s="134"/>
      <c r="I56" s="134"/>
      <c r="J56" s="134"/>
      <c r="K56" s="134"/>
      <c r="L56" s="134"/>
      <c r="M56" s="134"/>
      <c r="N56" s="134"/>
      <c r="O56" s="134"/>
      <c r="P56" s="134"/>
      <c r="Q56" s="134"/>
      <c r="R56" s="134"/>
      <c r="S56" s="134"/>
      <c r="T56" s="134"/>
      <c r="U56" s="134"/>
      <c r="V56" s="134"/>
      <c r="W56" s="134"/>
      <c r="X56" s="134"/>
      <c r="Y56" s="134"/>
      <c r="Z56" s="134"/>
      <c r="AA56" s="134"/>
      <c r="AB56" s="134"/>
      <c r="AC56" s="134"/>
      <c r="AD56" s="134"/>
      <c r="AE56" s="134"/>
      <c r="AF56" s="134"/>
      <c r="AG56" s="134"/>
      <c r="AH56" s="134"/>
      <c r="AI56" s="134"/>
      <c r="AJ56" s="134"/>
      <c r="AK56" s="134"/>
      <c r="AL56" s="134"/>
      <c r="AM56" s="134"/>
      <c r="AN56" s="135"/>
    </row>
    <row r="57" spans="1:40" ht="15.75" thickBot="1" x14ac:dyDescent="0.3">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c r="AI57" s="83"/>
      <c r="AJ57" s="83"/>
      <c r="AK57" s="83"/>
      <c r="AL57" s="83"/>
      <c r="AM57" s="83"/>
      <c r="AN57" s="83"/>
    </row>
    <row r="58" spans="1:40" ht="18.75" x14ac:dyDescent="0.3">
      <c r="A58" s="83"/>
      <c r="B58" s="170" t="s">
        <v>323</v>
      </c>
      <c r="C58" s="171"/>
      <c r="D58" s="171"/>
      <c r="E58" s="171"/>
      <c r="F58" s="171"/>
      <c r="G58" s="171"/>
      <c r="H58" s="171"/>
      <c r="I58" s="171"/>
      <c r="J58" s="171"/>
      <c r="K58" s="171"/>
      <c r="L58" s="171"/>
      <c r="M58" s="171"/>
      <c r="N58" s="171"/>
      <c r="O58" s="171"/>
      <c r="P58" s="171"/>
      <c r="Q58" s="171"/>
      <c r="R58" s="171"/>
      <c r="S58" s="171"/>
      <c r="T58" s="171"/>
      <c r="U58" s="171"/>
      <c r="V58" s="171"/>
      <c r="W58" s="171"/>
      <c r="X58" s="171"/>
      <c r="Y58" s="171"/>
      <c r="Z58" s="171"/>
      <c r="AA58" s="171"/>
      <c r="AB58" s="171"/>
      <c r="AC58" s="171"/>
      <c r="AD58" s="171"/>
      <c r="AE58" s="171"/>
      <c r="AF58" s="171"/>
      <c r="AG58" s="171"/>
      <c r="AH58" s="171"/>
      <c r="AI58" s="171"/>
      <c r="AJ58" s="171"/>
      <c r="AK58" s="171"/>
      <c r="AL58" s="171"/>
      <c r="AM58" s="171"/>
      <c r="AN58" s="172"/>
    </row>
    <row r="59" spans="1:40" x14ac:dyDescent="0.25">
      <c r="A59" s="83"/>
      <c r="B59" s="136"/>
      <c r="C59" s="137" t="s">
        <v>324</v>
      </c>
      <c r="D59" s="138"/>
      <c r="E59" s="138"/>
      <c r="F59" s="138"/>
      <c r="G59" s="138"/>
      <c r="H59" s="138"/>
      <c r="I59" s="138"/>
      <c r="J59" s="138"/>
      <c r="K59" s="138"/>
      <c r="L59" s="138"/>
      <c r="M59" s="138"/>
      <c r="N59" s="138"/>
      <c r="O59" s="138"/>
      <c r="P59" s="138"/>
      <c r="Q59" s="138"/>
      <c r="R59" s="138"/>
      <c r="S59" s="138"/>
      <c r="T59" s="138"/>
      <c r="U59" s="138"/>
      <c r="V59" s="138"/>
      <c r="W59" s="138"/>
      <c r="X59" s="138"/>
      <c r="Y59" s="138"/>
      <c r="Z59" s="138"/>
      <c r="AA59" s="138"/>
      <c r="AB59" s="138"/>
      <c r="AC59" s="138"/>
      <c r="AD59" s="138"/>
      <c r="AE59" s="138"/>
      <c r="AF59" s="138"/>
      <c r="AG59" s="138"/>
      <c r="AH59" s="138"/>
      <c r="AI59" s="138"/>
      <c r="AJ59" s="138"/>
      <c r="AK59" s="138"/>
      <c r="AL59" s="138"/>
      <c r="AM59" s="138"/>
      <c r="AN59" s="139"/>
    </row>
    <row r="60" spans="1:40" x14ac:dyDescent="0.25">
      <c r="A60" s="83"/>
      <c r="B60" s="136"/>
      <c r="C60" s="140" t="s">
        <v>288</v>
      </c>
      <c r="D60" s="86">
        <v>2015</v>
      </c>
      <c r="E60" s="86">
        <v>2016</v>
      </c>
      <c r="F60" s="86">
        <v>2017</v>
      </c>
      <c r="G60" s="86">
        <v>2018</v>
      </c>
      <c r="H60" s="86">
        <v>2019</v>
      </c>
      <c r="I60" s="86">
        <v>2020</v>
      </c>
      <c r="J60" s="86">
        <v>2021</v>
      </c>
      <c r="K60" s="86">
        <v>2022</v>
      </c>
      <c r="L60" s="86">
        <v>2023</v>
      </c>
      <c r="M60" s="86">
        <v>2024</v>
      </c>
      <c r="N60" s="86">
        <v>2025</v>
      </c>
      <c r="O60" s="86">
        <v>2026</v>
      </c>
      <c r="P60" s="86">
        <v>2027</v>
      </c>
      <c r="Q60" s="86">
        <v>2028</v>
      </c>
      <c r="R60" s="86">
        <v>2029</v>
      </c>
      <c r="S60" s="86">
        <v>2030</v>
      </c>
      <c r="T60" s="86">
        <v>2031</v>
      </c>
      <c r="U60" s="86">
        <v>2032</v>
      </c>
      <c r="V60" s="86">
        <v>2033</v>
      </c>
      <c r="W60" s="86">
        <v>2034</v>
      </c>
      <c r="X60" s="86">
        <v>2035</v>
      </c>
      <c r="Y60" s="86">
        <v>2036</v>
      </c>
      <c r="Z60" s="86">
        <v>2037</v>
      </c>
      <c r="AA60" s="86">
        <v>2038</v>
      </c>
      <c r="AB60" s="86">
        <v>2039</v>
      </c>
      <c r="AC60" s="86">
        <v>2040</v>
      </c>
      <c r="AD60" s="86">
        <v>2041</v>
      </c>
      <c r="AE60" s="86">
        <v>2042</v>
      </c>
      <c r="AF60" s="86">
        <v>2043</v>
      </c>
      <c r="AG60" s="86">
        <v>2044</v>
      </c>
      <c r="AH60" s="86">
        <v>2045</v>
      </c>
      <c r="AI60" s="86">
        <v>2046</v>
      </c>
      <c r="AJ60" s="86">
        <v>2047</v>
      </c>
      <c r="AK60" s="86">
        <v>2048</v>
      </c>
      <c r="AL60" s="86">
        <v>2049</v>
      </c>
      <c r="AM60" s="86">
        <v>2050</v>
      </c>
      <c r="AN60" s="139"/>
    </row>
    <row r="61" spans="1:40" x14ac:dyDescent="0.25">
      <c r="A61" s="83"/>
      <c r="B61" s="136"/>
      <c r="C61" s="140" t="s">
        <v>325</v>
      </c>
      <c r="D61" s="141">
        <v>0.4</v>
      </c>
      <c r="E61" s="141">
        <v>0.42857142857142799</v>
      </c>
      <c r="F61" s="141">
        <v>0.45714285714285602</v>
      </c>
      <c r="G61" s="141">
        <v>0.48571428571428399</v>
      </c>
      <c r="H61" s="141">
        <v>0.51428571428571201</v>
      </c>
      <c r="I61" s="141">
        <v>0.54285714285714004</v>
      </c>
      <c r="J61" s="141">
        <v>0.57142857142856796</v>
      </c>
      <c r="K61" s="141">
        <v>0.59999999999999598</v>
      </c>
      <c r="L61" s="141">
        <v>0.62857142857142401</v>
      </c>
      <c r="M61" s="141">
        <v>0.65714285714285203</v>
      </c>
      <c r="N61" s="141">
        <v>0.68571428571427995</v>
      </c>
      <c r="O61" s="141">
        <v>0.71428571428570797</v>
      </c>
      <c r="P61" s="141">
        <v>0.742857142857136</v>
      </c>
      <c r="Q61" s="141">
        <v>0.77142857142856402</v>
      </c>
      <c r="R61" s="141">
        <v>0.79999999999999205</v>
      </c>
      <c r="S61" s="141">
        <v>0.82857142857141997</v>
      </c>
      <c r="T61" s="141">
        <v>0.85714285714284799</v>
      </c>
      <c r="U61" s="141">
        <v>0.88571428571427502</v>
      </c>
      <c r="V61" s="141">
        <v>0.91428571428570304</v>
      </c>
      <c r="W61" s="141">
        <v>0.94285714285713096</v>
      </c>
      <c r="X61" s="141">
        <v>0.97142857142855898</v>
      </c>
      <c r="Y61" s="141">
        <v>0.99999999999998701</v>
      </c>
      <c r="Z61" s="141">
        <v>0.99999999999998701</v>
      </c>
      <c r="AA61" s="141">
        <v>0.99999999999998701</v>
      </c>
      <c r="AB61" s="141">
        <v>0.99999999999998701</v>
      </c>
      <c r="AC61" s="141">
        <v>0.99999999999998701</v>
      </c>
      <c r="AD61" s="141">
        <v>0.99999999999998701</v>
      </c>
      <c r="AE61" s="141">
        <v>0.99999999999998701</v>
      </c>
      <c r="AF61" s="141">
        <v>0.99999999999998701</v>
      </c>
      <c r="AG61" s="141">
        <v>0.99999999999998701</v>
      </c>
      <c r="AH61" s="141">
        <v>0.99999999999998701</v>
      </c>
      <c r="AI61" s="141">
        <v>0.99999999999998701</v>
      </c>
      <c r="AJ61" s="141">
        <v>0.99999999999998701</v>
      </c>
      <c r="AK61" s="141">
        <v>0.99999999999998701</v>
      </c>
      <c r="AL61" s="141">
        <v>0.99999999999998701</v>
      </c>
      <c r="AM61" s="141">
        <v>0.99999999999998701</v>
      </c>
      <c r="AN61" s="139"/>
    </row>
    <row r="62" spans="1:40" x14ac:dyDescent="0.25">
      <c r="A62" s="83"/>
      <c r="B62" s="136"/>
      <c r="C62" s="140" t="s">
        <v>326</v>
      </c>
      <c r="D62" s="141">
        <v>0.19400000000000001</v>
      </c>
      <c r="E62" s="141">
        <v>0.22086666666666599</v>
      </c>
      <c r="F62" s="141">
        <v>0.247733333333332</v>
      </c>
      <c r="G62" s="141">
        <v>0.27459999999999801</v>
      </c>
      <c r="H62" s="141">
        <v>0.301466666666664</v>
      </c>
      <c r="I62" s="141">
        <v>0.32833333333332998</v>
      </c>
      <c r="J62" s="141">
        <v>0.35519999999999602</v>
      </c>
      <c r="K62" s="141">
        <v>0.382066666666662</v>
      </c>
      <c r="L62" s="141">
        <v>0.40893333333332799</v>
      </c>
      <c r="M62" s="141">
        <v>0.43579999999999403</v>
      </c>
      <c r="N62" s="141">
        <v>0.46266666666666001</v>
      </c>
      <c r="O62" s="141">
        <v>0.48953333333332599</v>
      </c>
      <c r="P62" s="141">
        <v>0.51639999999999198</v>
      </c>
      <c r="Q62" s="141">
        <v>0.54326666666665802</v>
      </c>
      <c r="R62" s="141">
        <v>0.57013333333332405</v>
      </c>
      <c r="S62" s="141">
        <v>0.59699999999998998</v>
      </c>
      <c r="T62" s="141">
        <v>0.62386666666665602</v>
      </c>
      <c r="U62" s="141">
        <v>0.65073333333332195</v>
      </c>
      <c r="V62" s="141">
        <v>0.67759999999998799</v>
      </c>
      <c r="W62" s="141">
        <v>0.70446666666665403</v>
      </c>
      <c r="X62" s="141">
        <v>0.73133333333331996</v>
      </c>
      <c r="Y62" s="141">
        <v>0.758199999999986</v>
      </c>
      <c r="Z62" s="141">
        <v>0.78506666666665204</v>
      </c>
      <c r="AA62" s="141">
        <v>0.81193333333331796</v>
      </c>
      <c r="AB62" s="141">
        <v>0.838799999999984</v>
      </c>
      <c r="AC62" s="141">
        <v>0.86566666666665004</v>
      </c>
      <c r="AD62" s="141">
        <v>0.89253333333331597</v>
      </c>
      <c r="AE62" s="141">
        <v>0.91939999999998201</v>
      </c>
      <c r="AF62" s="141">
        <v>0.94626666666664805</v>
      </c>
      <c r="AG62" s="141">
        <v>0.97313333333331298</v>
      </c>
      <c r="AH62" s="141">
        <v>0.99999999999998002</v>
      </c>
      <c r="AI62" s="141">
        <v>0.99999999999998002</v>
      </c>
      <c r="AJ62" s="141">
        <v>0.99999999999998002</v>
      </c>
      <c r="AK62" s="141">
        <v>0.99999999999998002</v>
      </c>
      <c r="AL62" s="141">
        <v>0.99999999999998002</v>
      </c>
      <c r="AM62" s="141">
        <v>0.99999999999998002</v>
      </c>
      <c r="AN62" s="139"/>
    </row>
    <row r="63" spans="1:40" x14ac:dyDescent="0.25">
      <c r="A63" s="83"/>
      <c r="B63" s="136"/>
      <c r="C63" s="137" t="s">
        <v>327</v>
      </c>
      <c r="D63" s="138"/>
      <c r="E63" s="138"/>
      <c r="F63" s="138"/>
      <c r="G63" s="138"/>
      <c r="H63" s="138"/>
      <c r="I63" s="138"/>
      <c r="J63" s="138"/>
      <c r="K63" s="138"/>
      <c r="L63" s="138"/>
      <c r="M63" s="138"/>
      <c r="N63" s="138"/>
      <c r="O63" s="138"/>
      <c r="P63" s="138"/>
      <c r="Q63" s="138"/>
      <c r="R63" s="138"/>
      <c r="S63" s="138"/>
      <c r="T63" s="138"/>
      <c r="U63" s="138"/>
      <c r="V63" s="138"/>
      <c r="W63" s="138"/>
      <c r="X63" s="138"/>
      <c r="Y63" s="138"/>
      <c r="Z63" s="138"/>
      <c r="AA63" s="138"/>
      <c r="AB63" s="138"/>
      <c r="AC63" s="138"/>
      <c r="AD63" s="138"/>
      <c r="AE63" s="138"/>
      <c r="AF63" s="138"/>
      <c r="AG63" s="138"/>
      <c r="AH63" s="138"/>
      <c r="AI63" s="138"/>
      <c r="AJ63" s="138"/>
      <c r="AK63" s="138"/>
      <c r="AL63" s="138"/>
      <c r="AM63" s="138"/>
      <c r="AN63" s="139"/>
    </row>
    <row r="64" spans="1:40" x14ac:dyDescent="0.25">
      <c r="A64" s="83"/>
      <c r="B64" s="136"/>
      <c r="C64" s="121" t="s">
        <v>288</v>
      </c>
      <c r="D64" s="86">
        <v>2015</v>
      </c>
      <c r="E64" s="86">
        <v>2016</v>
      </c>
      <c r="F64" s="86">
        <v>2017</v>
      </c>
      <c r="G64" s="86">
        <v>2018</v>
      </c>
      <c r="H64" s="86">
        <v>2019</v>
      </c>
      <c r="I64" s="86">
        <v>2020</v>
      </c>
      <c r="J64" s="86">
        <v>2021</v>
      </c>
      <c r="K64" s="86">
        <v>2022</v>
      </c>
      <c r="L64" s="86">
        <v>2023</v>
      </c>
      <c r="M64" s="86">
        <v>2024</v>
      </c>
      <c r="N64" s="86">
        <v>2025</v>
      </c>
      <c r="O64" s="86">
        <v>2026</v>
      </c>
      <c r="P64" s="86">
        <v>2027</v>
      </c>
      <c r="Q64" s="86">
        <v>2028</v>
      </c>
      <c r="R64" s="86">
        <v>2029</v>
      </c>
      <c r="S64" s="86">
        <v>2030</v>
      </c>
      <c r="T64" s="86">
        <v>2031</v>
      </c>
      <c r="U64" s="86">
        <v>2032</v>
      </c>
      <c r="V64" s="86">
        <v>2033</v>
      </c>
      <c r="W64" s="86">
        <v>2034</v>
      </c>
      <c r="X64" s="86">
        <v>2035</v>
      </c>
      <c r="Y64" s="86">
        <v>2036</v>
      </c>
      <c r="Z64" s="86">
        <v>2037</v>
      </c>
      <c r="AA64" s="86">
        <v>2038</v>
      </c>
      <c r="AB64" s="86">
        <v>2039</v>
      </c>
      <c r="AC64" s="86">
        <v>2040</v>
      </c>
      <c r="AD64" s="86">
        <v>2041</v>
      </c>
      <c r="AE64" s="86">
        <v>2042</v>
      </c>
      <c r="AF64" s="86">
        <v>2043</v>
      </c>
      <c r="AG64" s="86">
        <v>2044</v>
      </c>
      <c r="AH64" s="86">
        <v>2045</v>
      </c>
      <c r="AI64" s="86">
        <v>2046</v>
      </c>
      <c r="AJ64" s="86">
        <v>2047</v>
      </c>
      <c r="AK64" s="86">
        <v>2048</v>
      </c>
      <c r="AL64" s="86">
        <v>2049</v>
      </c>
      <c r="AM64" s="86">
        <v>2050</v>
      </c>
      <c r="AN64" s="139"/>
    </row>
    <row r="65" spans="1:40" x14ac:dyDescent="0.25">
      <c r="A65" s="83"/>
      <c r="B65" s="136"/>
      <c r="C65" s="140" t="s">
        <v>328</v>
      </c>
      <c r="D65" s="141">
        <v>0.81</v>
      </c>
      <c r="E65" s="141">
        <v>0.81633333333333302</v>
      </c>
      <c r="F65" s="141">
        <v>0.82266666666666599</v>
      </c>
      <c r="G65" s="141">
        <v>0.82899999999999896</v>
      </c>
      <c r="H65" s="141">
        <v>0.83533333333333204</v>
      </c>
      <c r="I65" s="141">
        <v>0.84166666666666501</v>
      </c>
      <c r="J65" s="141">
        <v>0.84799999999999798</v>
      </c>
      <c r="K65" s="141">
        <v>0.85433333333333095</v>
      </c>
      <c r="L65" s="141">
        <v>0.86066666666666403</v>
      </c>
      <c r="M65" s="141">
        <v>0.866999999999997</v>
      </c>
      <c r="N65" s="141">
        <v>0.87333333333332996</v>
      </c>
      <c r="O65" s="141">
        <v>0.87966666666666304</v>
      </c>
      <c r="P65" s="141">
        <v>0.88599999999999601</v>
      </c>
      <c r="Q65" s="141">
        <v>0.89233333333332898</v>
      </c>
      <c r="R65" s="141">
        <v>0.89866666666666195</v>
      </c>
      <c r="S65" s="141">
        <v>0.90499999999999503</v>
      </c>
      <c r="T65" s="141">
        <v>0.911333333333328</v>
      </c>
      <c r="U65" s="141">
        <v>0.91766666666665997</v>
      </c>
      <c r="V65" s="141">
        <v>0.92399999999999305</v>
      </c>
      <c r="W65" s="141">
        <v>0.93033333333332602</v>
      </c>
      <c r="X65" s="141">
        <v>0.93666666666665899</v>
      </c>
      <c r="Y65" s="141">
        <v>0.94299999999999196</v>
      </c>
      <c r="Z65" s="141">
        <v>0.94933333333332504</v>
      </c>
      <c r="AA65" s="141">
        <v>0.955666666666658</v>
      </c>
      <c r="AB65" s="141">
        <v>0.96199999999999097</v>
      </c>
      <c r="AC65" s="141">
        <v>0.96833333333332405</v>
      </c>
      <c r="AD65" s="141">
        <v>0.97466666666665702</v>
      </c>
      <c r="AE65" s="141">
        <v>0.98099999999998999</v>
      </c>
      <c r="AF65" s="141">
        <v>0.98733333333332296</v>
      </c>
      <c r="AG65" s="141">
        <v>0.99366666666665604</v>
      </c>
      <c r="AH65" s="141">
        <v>0.99999999999998901</v>
      </c>
      <c r="AI65" s="141">
        <v>0.99999999999998901</v>
      </c>
      <c r="AJ65" s="141">
        <v>0.99999999999998901</v>
      </c>
      <c r="AK65" s="141">
        <v>0.99999999999998901</v>
      </c>
      <c r="AL65" s="141">
        <v>0.99999999999998901</v>
      </c>
      <c r="AM65" s="141">
        <v>0.99999999999998901</v>
      </c>
      <c r="AN65" s="139"/>
    </row>
    <row r="66" spans="1:40" ht="15.75" thickBot="1" x14ac:dyDescent="0.3">
      <c r="A66" s="83"/>
      <c r="B66" s="142"/>
      <c r="C66" s="143"/>
      <c r="D66" s="143"/>
      <c r="E66" s="143"/>
      <c r="F66" s="143"/>
      <c r="G66" s="143"/>
      <c r="H66" s="143"/>
      <c r="I66" s="143"/>
      <c r="J66" s="143"/>
      <c r="K66" s="143"/>
      <c r="L66" s="143"/>
      <c r="M66" s="143"/>
      <c r="N66" s="143"/>
      <c r="O66" s="143"/>
      <c r="P66" s="143"/>
      <c r="Q66" s="143"/>
      <c r="R66" s="143"/>
      <c r="S66" s="143"/>
      <c r="T66" s="143"/>
      <c r="U66" s="143"/>
      <c r="V66" s="143"/>
      <c r="W66" s="143"/>
      <c r="X66" s="143"/>
      <c r="Y66" s="143"/>
      <c r="Z66" s="143"/>
      <c r="AA66" s="143"/>
      <c r="AB66" s="143"/>
      <c r="AC66" s="143"/>
      <c r="AD66" s="143"/>
      <c r="AE66" s="143"/>
      <c r="AF66" s="143"/>
      <c r="AG66" s="143"/>
      <c r="AH66" s="143"/>
      <c r="AI66" s="143"/>
      <c r="AJ66" s="143"/>
      <c r="AK66" s="143"/>
      <c r="AL66" s="143"/>
      <c r="AM66" s="143"/>
      <c r="AN66" s="144"/>
    </row>
    <row r="67" spans="1:40" ht="15.75" thickBot="1" x14ac:dyDescent="0.3">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3"/>
      <c r="AK67" s="83"/>
      <c r="AL67" s="83"/>
      <c r="AM67" s="83"/>
      <c r="AN67" s="83"/>
    </row>
    <row r="68" spans="1:40" ht="18.75" x14ac:dyDescent="0.3">
      <c r="A68" s="83"/>
      <c r="B68" s="162" t="s">
        <v>329</v>
      </c>
      <c r="C68" s="163"/>
      <c r="D68" s="163"/>
      <c r="E68" s="163"/>
      <c r="F68" s="163"/>
      <c r="G68" s="163"/>
      <c r="H68" s="163"/>
      <c r="I68" s="163"/>
      <c r="J68" s="163"/>
      <c r="K68" s="163"/>
      <c r="L68" s="163"/>
      <c r="M68" s="164"/>
      <c r="N68" s="83"/>
      <c r="O68" s="83"/>
      <c r="P68" s="165" t="s">
        <v>330</v>
      </c>
      <c r="Q68" s="166"/>
      <c r="R68" s="166"/>
      <c r="S68" s="166"/>
      <c r="T68" s="166"/>
      <c r="U68" s="166"/>
      <c r="V68" s="166"/>
      <c r="W68" s="166"/>
      <c r="X68" s="166"/>
      <c r="Y68" s="166"/>
      <c r="Z68" s="166"/>
      <c r="AA68" s="166"/>
      <c r="AB68" s="167"/>
      <c r="AC68" s="83"/>
      <c r="AD68" s="83"/>
      <c r="AE68" s="83"/>
      <c r="AF68" s="83"/>
      <c r="AG68" s="83"/>
      <c r="AH68" s="83"/>
      <c r="AI68" s="83"/>
      <c r="AJ68" s="83"/>
      <c r="AK68" s="83"/>
      <c r="AL68" s="83"/>
      <c r="AM68" s="83"/>
      <c r="AN68" s="83"/>
    </row>
    <row r="69" spans="1:40" x14ac:dyDescent="0.25">
      <c r="A69" s="83"/>
      <c r="B69" s="130"/>
      <c r="C69" s="85" t="s">
        <v>331</v>
      </c>
      <c r="D69" s="159" t="s">
        <v>332</v>
      </c>
      <c r="E69" s="159"/>
      <c r="F69" s="159"/>
      <c r="G69" s="159" t="s">
        <v>333</v>
      </c>
      <c r="H69" s="159"/>
      <c r="I69" s="159"/>
      <c r="J69" s="159" t="s">
        <v>334</v>
      </c>
      <c r="K69" s="159"/>
      <c r="L69" s="159"/>
      <c r="M69" s="131"/>
      <c r="N69" s="83"/>
      <c r="O69" s="83"/>
      <c r="P69" s="120"/>
      <c r="Q69" s="173" t="s">
        <v>335</v>
      </c>
      <c r="R69" s="173"/>
      <c r="S69" s="173"/>
      <c r="T69" s="173"/>
      <c r="U69" s="173"/>
      <c r="V69" s="173"/>
      <c r="W69" s="173" t="s">
        <v>336</v>
      </c>
      <c r="X69" s="173"/>
      <c r="Y69" s="173"/>
      <c r="Z69" s="173"/>
      <c r="AA69" s="173"/>
      <c r="AB69" s="122"/>
      <c r="AC69" s="83"/>
      <c r="AD69" s="83"/>
      <c r="AE69" s="83"/>
      <c r="AF69" s="83"/>
      <c r="AG69" s="83"/>
      <c r="AH69" s="83"/>
      <c r="AI69" s="83"/>
      <c r="AJ69" s="83"/>
      <c r="AK69" s="83"/>
      <c r="AL69" s="83"/>
      <c r="AM69" s="83"/>
      <c r="AN69" s="83"/>
    </row>
    <row r="70" spans="1:40" x14ac:dyDescent="0.25">
      <c r="A70" s="83"/>
      <c r="B70" s="130"/>
      <c r="C70" s="85" t="s">
        <v>337</v>
      </c>
      <c r="D70" s="173">
        <v>723.85</v>
      </c>
      <c r="E70" s="173"/>
      <c r="F70" s="173"/>
      <c r="G70" s="173">
        <v>306.89738670000003</v>
      </c>
      <c r="H70" s="173"/>
      <c r="I70" s="173"/>
      <c r="J70" s="173"/>
      <c r="K70" s="173"/>
      <c r="L70" s="173"/>
      <c r="M70" s="131"/>
      <c r="N70" s="83"/>
      <c r="O70" s="83"/>
      <c r="P70" s="120"/>
      <c r="Q70" s="173" t="s">
        <v>338</v>
      </c>
      <c r="R70" s="173"/>
      <c r="S70" s="173"/>
      <c r="T70" s="173"/>
      <c r="U70" s="173"/>
      <c r="V70" s="173"/>
      <c r="W70" s="173"/>
      <c r="X70" s="173"/>
      <c r="Y70" s="173"/>
      <c r="Z70" s="173"/>
      <c r="AA70" s="173"/>
      <c r="AB70" s="122"/>
      <c r="AC70" s="83"/>
      <c r="AD70" s="83"/>
      <c r="AE70" s="83"/>
      <c r="AF70" s="83"/>
      <c r="AG70" s="83"/>
      <c r="AH70" s="83"/>
      <c r="AI70" s="83"/>
      <c r="AJ70" s="83"/>
      <c r="AK70" s="83"/>
      <c r="AL70" s="83"/>
      <c r="AM70" s="83"/>
      <c r="AN70" s="83"/>
    </row>
    <row r="71" spans="1:40" x14ac:dyDescent="0.25">
      <c r="A71" s="83"/>
      <c r="B71" s="130"/>
      <c r="C71" s="85" t="s">
        <v>339</v>
      </c>
      <c r="D71" s="174">
        <v>127.63</v>
      </c>
      <c r="E71" s="175"/>
      <c r="F71" s="176"/>
      <c r="G71" s="173">
        <v>6.86</v>
      </c>
      <c r="H71" s="173"/>
      <c r="I71" s="173"/>
      <c r="J71" s="173"/>
      <c r="K71" s="173"/>
      <c r="L71" s="173"/>
      <c r="M71" s="131"/>
      <c r="N71" s="83"/>
      <c r="O71" s="83"/>
      <c r="P71" s="120"/>
      <c r="Q71" s="173" t="s">
        <v>340</v>
      </c>
      <c r="R71" s="173"/>
      <c r="S71" s="173"/>
      <c r="T71" s="173"/>
      <c r="U71" s="173"/>
      <c r="V71" s="173"/>
      <c r="W71" s="173"/>
      <c r="X71" s="173"/>
      <c r="Y71" s="173"/>
      <c r="Z71" s="173"/>
      <c r="AA71" s="173"/>
      <c r="AB71" s="122"/>
      <c r="AC71" s="83"/>
      <c r="AD71" s="83"/>
      <c r="AE71" s="83"/>
      <c r="AF71" s="83"/>
      <c r="AG71" s="83"/>
      <c r="AH71" s="83"/>
      <c r="AI71" s="83"/>
      <c r="AJ71" s="83"/>
      <c r="AK71" s="83"/>
      <c r="AL71" s="83"/>
      <c r="AM71" s="83"/>
      <c r="AN71" s="83"/>
    </row>
    <row r="72" spans="1:40" x14ac:dyDescent="0.25">
      <c r="A72" s="83"/>
      <c r="B72" s="130"/>
      <c r="C72" s="85" t="s">
        <v>341</v>
      </c>
      <c r="D72" s="174">
        <v>1.26</v>
      </c>
      <c r="E72" s="175"/>
      <c r="F72" s="176"/>
      <c r="G72" s="173">
        <v>7.0000000000000007E-2</v>
      </c>
      <c r="H72" s="173"/>
      <c r="I72" s="173"/>
      <c r="J72" s="173"/>
      <c r="K72" s="173"/>
      <c r="L72" s="173"/>
      <c r="M72" s="131"/>
      <c r="N72" s="83"/>
      <c r="O72" s="83"/>
      <c r="P72" s="120"/>
      <c r="Q72" s="173" t="s">
        <v>342</v>
      </c>
      <c r="R72" s="173"/>
      <c r="S72" s="173"/>
      <c r="T72" s="173"/>
      <c r="U72" s="173"/>
      <c r="V72" s="173"/>
      <c r="W72" s="173"/>
      <c r="X72" s="173"/>
      <c r="Y72" s="173"/>
      <c r="Z72" s="173"/>
      <c r="AA72" s="173"/>
      <c r="AB72" s="122"/>
      <c r="AC72" s="83"/>
      <c r="AD72" s="83"/>
      <c r="AE72" s="83"/>
      <c r="AF72" s="83"/>
      <c r="AG72" s="83"/>
      <c r="AH72" s="83"/>
      <c r="AI72" s="83"/>
      <c r="AJ72" s="83"/>
      <c r="AK72" s="83"/>
      <c r="AL72" s="83"/>
      <c r="AM72" s="83"/>
      <c r="AN72" s="83"/>
    </row>
    <row r="73" spans="1:40" x14ac:dyDescent="0.25">
      <c r="A73" s="83"/>
      <c r="B73" s="130"/>
      <c r="C73" s="145" t="s">
        <v>343</v>
      </c>
      <c r="D73" s="173">
        <v>49.62</v>
      </c>
      <c r="E73" s="173"/>
      <c r="F73" s="173"/>
      <c r="G73" s="173">
        <v>188.18</v>
      </c>
      <c r="H73" s="173"/>
      <c r="I73" s="173"/>
      <c r="J73" s="173"/>
      <c r="K73" s="173"/>
      <c r="L73" s="173"/>
      <c r="M73" s="131"/>
      <c r="N73" s="83"/>
      <c r="O73" s="83"/>
      <c r="P73" s="120"/>
      <c r="Q73" s="173" t="s">
        <v>344</v>
      </c>
      <c r="R73" s="173"/>
      <c r="S73" s="173"/>
      <c r="T73" s="173"/>
      <c r="U73" s="173"/>
      <c r="V73" s="173"/>
      <c r="W73" s="173"/>
      <c r="X73" s="173"/>
      <c r="Y73" s="173"/>
      <c r="Z73" s="173"/>
      <c r="AA73" s="173"/>
      <c r="AB73" s="122"/>
      <c r="AC73" s="83"/>
      <c r="AD73" s="83"/>
      <c r="AE73" s="83"/>
      <c r="AF73" s="83"/>
      <c r="AG73" s="83"/>
      <c r="AH73" s="83"/>
      <c r="AI73" s="83"/>
      <c r="AJ73" s="83"/>
      <c r="AK73" s="83"/>
      <c r="AL73" s="83"/>
      <c r="AM73" s="83"/>
      <c r="AN73" s="83"/>
    </row>
    <row r="74" spans="1:40" ht="15.75" thickBot="1" x14ac:dyDescent="0.3">
      <c r="A74" s="83"/>
      <c r="B74" s="130"/>
      <c r="C74" s="145" t="s">
        <v>345</v>
      </c>
      <c r="D74" s="173">
        <v>198.47</v>
      </c>
      <c r="E74" s="173"/>
      <c r="F74" s="173"/>
      <c r="G74" s="173">
        <v>752.71</v>
      </c>
      <c r="H74" s="173"/>
      <c r="I74" s="173"/>
      <c r="J74" s="173"/>
      <c r="K74" s="173"/>
      <c r="L74" s="173"/>
      <c r="M74" s="131"/>
      <c r="N74" s="83"/>
      <c r="O74" s="83"/>
      <c r="P74" s="126"/>
      <c r="Q74" s="128"/>
      <c r="R74" s="128"/>
      <c r="S74" s="128"/>
      <c r="T74" s="128"/>
      <c r="U74" s="128"/>
      <c r="V74" s="128"/>
      <c r="W74" s="128"/>
      <c r="X74" s="128"/>
      <c r="Y74" s="128"/>
      <c r="Z74" s="128"/>
      <c r="AA74" s="128"/>
      <c r="AB74" s="129"/>
      <c r="AC74" s="83"/>
      <c r="AD74" s="83"/>
      <c r="AE74" s="83"/>
      <c r="AF74" s="83"/>
      <c r="AG74" s="83"/>
      <c r="AH74" s="83"/>
      <c r="AI74" s="83"/>
      <c r="AJ74" s="83"/>
      <c r="AK74" s="83"/>
      <c r="AL74" s="83"/>
      <c r="AM74" s="83"/>
      <c r="AN74" s="83"/>
    </row>
    <row r="75" spans="1:40" x14ac:dyDescent="0.25">
      <c r="A75" s="83"/>
      <c r="B75" s="130"/>
      <c r="C75" s="145" t="s">
        <v>338</v>
      </c>
      <c r="D75" s="173">
        <v>49.78</v>
      </c>
      <c r="E75" s="173"/>
      <c r="F75" s="173"/>
      <c r="G75" s="173">
        <v>306.89738670000003</v>
      </c>
      <c r="H75" s="173"/>
      <c r="I75" s="173"/>
      <c r="J75" s="173"/>
      <c r="K75" s="173"/>
      <c r="L75" s="173"/>
      <c r="M75" s="131"/>
      <c r="N75" s="83"/>
      <c r="O75" s="83"/>
      <c r="P75" s="83"/>
      <c r="Q75" s="26"/>
      <c r="R75" s="83"/>
      <c r="S75" s="83"/>
      <c r="T75" s="83"/>
      <c r="U75" s="83"/>
      <c r="V75" s="83"/>
      <c r="W75" s="83"/>
      <c r="X75" s="83"/>
      <c r="Y75" s="83"/>
      <c r="Z75" s="83"/>
      <c r="AA75" s="83"/>
      <c r="AB75" s="83"/>
      <c r="AC75" s="83"/>
      <c r="AD75" s="83"/>
      <c r="AE75" s="83"/>
      <c r="AF75" s="83"/>
      <c r="AG75" s="83"/>
      <c r="AH75" s="83"/>
      <c r="AI75" s="83"/>
      <c r="AJ75" s="83"/>
      <c r="AK75" s="83"/>
      <c r="AL75" s="83"/>
      <c r="AM75" s="83"/>
      <c r="AN75" s="83"/>
    </row>
    <row r="76" spans="1:40" x14ac:dyDescent="0.25">
      <c r="A76" s="83"/>
      <c r="B76" s="130"/>
      <c r="C76" s="85" t="s">
        <v>346</v>
      </c>
      <c r="D76" s="173">
        <v>52</v>
      </c>
      <c r="E76" s="173"/>
      <c r="F76" s="173"/>
      <c r="G76" s="173">
        <v>2.5099999999999998</v>
      </c>
      <c r="H76" s="173"/>
      <c r="I76" s="173"/>
      <c r="J76" s="173">
        <v>5.8678199999999997E-6</v>
      </c>
      <c r="K76" s="173"/>
      <c r="L76" s="173"/>
      <c r="M76" s="131"/>
      <c r="N76" s="83"/>
      <c r="O76" s="83"/>
      <c r="P76" s="83"/>
      <c r="Q76" s="26"/>
      <c r="R76" s="83"/>
      <c r="S76" s="83"/>
      <c r="T76" s="83"/>
      <c r="U76" s="83"/>
      <c r="V76" s="83"/>
      <c r="W76" s="83"/>
      <c r="X76" s="83"/>
      <c r="Y76" s="83"/>
      <c r="Z76" s="83"/>
      <c r="AA76" s="83"/>
      <c r="AB76" s="83"/>
      <c r="AC76" s="83"/>
      <c r="AD76" s="83"/>
      <c r="AE76" s="83"/>
      <c r="AF76" s="83"/>
      <c r="AG76" s="83"/>
      <c r="AH76" s="83"/>
      <c r="AI76" s="83"/>
      <c r="AJ76" s="83"/>
      <c r="AK76" s="83"/>
      <c r="AL76" s="83"/>
      <c r="AM76" s="83"/>
      <c r="AN76" s="83"/>
    </row>
    <row r="77" spans="1:40" x14ac:dyDescent="0.25">
      <c r="A77" s="83"/>
      <c r="B77" s="130"/>
      <c r="C77" s="85" t="s">
        <v>347</v>
      </c>
      <c r="D77" s="173">
        <v>605.17999999999995</v>
      </c>
      <c r="E77" s="173"/>
      <c r="F77" s="173"/>
      <c r="G77" s="173">
        <v>91.48</v>
      </c>
      <c r="H77" s="173"/>
      <c r="I77" s="173"/>
      <c r="J77" s="173"/>
      <c r="K77" s="173"/>
      <c r="L77" s="173"/>
      <c r="M77" s="131"/>
      <c r="N77" s="83"/>
      <c r="O77" s="83"/>
      <c r="P77" s="83"/>
      <c r="Q77" s="26"/>
      <c r="R77" s="83"/>
      <c r="S77" s="83"/>
      <c r="T77" s="83"/>
      <c r="U77" s="83"/>
      <c r="V77" s="83"/>
      <c r="W77" s="83"/>
      <c r="X77" s="83"/>
      <c r="Y77" s="83"/>
      <c r="Z77" s="83"/>
      <c r="AA77" s="83"/>
      <c r="AB77" s="83"/>
      <c r="AC77" s="83"/>
      <c r="AD77" s="83"/>
      <c r="AE77" s="83"/>
      <c r="AF77" s="83"/>
      <c r="AG77" s="83"/>
      <c r="AH77" s="83"/>
      <c r="AI77" s="83"/>
      <c r="AJ77" s="83"/>
      <c r="AK77" s="83"/>
      <c r="AL77" s="83"/>
      <c r="AM77" s="83"/>
      <c r="AN77" s="83"/>
    </row>
    <row r="78" spans="1:40" x14ac:dyDescent="0.25">
      <c r="A78" s="83"/>
      <c r="B78" s="130"/>
      <c r="C78" s="85" t="s">
        <v>348</v>
      </c>
      <c r="D78" s="173">
        <v>605.17999999999995</v>
      </c>
      <c r="E78" s="173"/>
      <c r="F78" s="173"/>
      <c r="G78" s="173">
        <v>91.48</v>
      </c>
      <c r="H78" s="173"/>
      <c r="I78" s="173"/>
      <c r="J78" s="173"/>
      <c r="K78" s="173"/>
      <c r="L78" s="173"/>
      <c r="M78" s="131"/>
      <c r="N78" s="83"/>
      <c r="O78" s="83"/>
      <c r="P78" s="83"/>
      <c r="Q78" s="83"/>
      <c r="R78" s="83"/>
      <c r="S78" s="83"/>
      <c r="T78" s="83"/>
      <c r="U78" s="83"/>
      <c r="V78" s="83"/>
      <c r="W78" s="83"/>
      <c r="X78" s="83"/>
      <c r="Y78" s="83"/>
      <c r="Z78" s="83"/>
      <c r="AA78" s="83"/>
      <c r="AB78" s="83"/>
      <c r="AC78" s="83"/>
      <c r="AD78" s="83"/>
      <c r="AE78" s="83"/>
      <c r="AF78" s="83"/>
      <c r="AG78" s="83"/>
      <c r="AH78" s="83"/>
      <c r="AI78" s="83"/>
      <c r="AJ78" s="83"/>
      <c r="AK78" s="83"/>
      <c r="AL78" s="83"/>
      <c r="AM78" s="83"/>
      <c r="AN78" s="83"/>
    </row>
    <row r="79" spans="1:40" x14ac:dyDescent="0.25">
      <c r="A79" s="83"/>
      <c r="B79" s="130"/>
      <c r="C79" s="85" t="s">
        <v>349</v>
      </c>
      <c r="D79" s="173"/>
      <c r="E79" s="173"/>
      <c r="F79" s="173"/>
      <c r="G79" s="173"/>
      <c r="H79" s="173"/>
      <c r="I79" s="173"/>
      <c r="J79" s="173">
        <v>2.2199999999999999E-6</v>
      </c>
      <c r="K79" s="173"/>
      <c r="L79" s="173"/>
      <c r="M79" s="131"/>
      <c r="N79" s="83"/>
      <c r="O79" s="83"/>
      <c r="P79" s="83"/>
      <c r="Q79" s="83"/>
      <c r="R79" s="83"/>
      <c r="S79" s="83" t="s">
        <v>177</v>
      </c>
      <c r="T79" s="83"/>
      <c r="U79" s="83"/>
      <c r="V79" s="83"/>
      <c r="W79" s="83"/>
      <c r="X79" s="83"/>
      <c r="Y79" s="83"/>
      <c r="Z79" s="83"/>
      <c r="AA79" s="83"/>
      <c r="AB79" s="83"/>
      <c r="AC79" s="83"/>
      <c r="AD79" s="83"/>
      <c r="AE79" s="83"/>
      <c r="AF79" s="83"/>
      <c r="AG79" s="83"/>
      <c r="AH79" s="83"/>
      <c r="AI79" s="83"/>
      <c r="AJ79" s="83"/>
      <c r="AK79" s="83"/>
      <c r="AL79" s="83"/>
      <c r="AM79" s="83"/>
      <c r="AN79" s="83"/>
    </row>
    <row r="80" spans="1:40" x14ac:dyDescent="0.25">
      <c r="A80" s="83"/>
      <c r="B80" s="130"/>
      <c r="C80" s="85" t="s">
        <v>350</v>
      </c>
      <c r="D80" s="174"/>
      <c r="E80" s="175"/>
      <c r="F80" s="176"/>
      <c r="G80" s="174"/>
      <c r="H80" s="175"/>
      <c r="I80" s="176"/>
      <c r="J80" s="174">
        <v>2.4099999999999998E-6</v>
      </c>
      <c r="K80" s="175"/>
      <c r="L80" s="176"/>
      <c r="M80" s="131"/>
      <c r="N80" s="83"/>
      <c r="O80" s="83"/>
      <c r="P80" s="83"/>
      <c r="Q80" s="83"/>
      <c r="R80" s="83"/>
      <c r="S80" s="83"/>
      <c r="T80" s="83"/>
      <c r="U80" s="83"/>
      <c r="V80" s="83"/>
      <c r="W80" s="83"/>
      <c r="X80" s="83"/>
      <c r="Y80" s="83"/>
      <c r="Z80" s="83"/>
      <c r="AA80" s="83"/>
      <c r="AB80" s="83"/>
      <c r="AC80" s="83"/>
      <c r="AD80" s="83"/>
      <c r="AE80" s="83"/>
      <c r="AF80" s="83"/>
      <c r="AG80" s="83"/>
      <c r="AH80" s="83"/>
      <c r="AI80" s="83"/>
      <c r="AJ80" s="83"/>
      <c r="AK80" s="83"/>
      <c r="AL80" s="83"/>
      <c r="AM80" s="83"/>
      <c r="AN80" s="83"/>
    </row>
    <row r="81" spans="1:40" x14ac:dyDescent="0.25">
      <c r="A81" s="83" t="s">
        <v>351</v>
      </c>
      <c r="B81" s="130"/>
      <c r="C81" s="85" t="s">
        <v>352</v>
      </c>
      <c r="D81" s="173"/>
      <c r="E81" s="173"/>
      <c r="F81" s="173"/>
      <c r="G81" s="173"/>
      <c r="H81" s="173"/>
      <c r="I81" s="173"/>
      <c r="J81" s="173">
        <v>5.2700000000000004E-6</v>
      </c>
      <c r="K81" s="173"/>
      <c r="L81" s="173"/>
      <c r="M81" s="131"/>
      <c r="N81" s="83"/>
      <c r="O81" s="83"/>
      <c r="P81" s="83"/>
      <c r="Q81" s="83"/>
      <c r="R81" s="83"/>
      <c r="S81" s="83"/>
      <c r="T81" s="83"/>
      <c r="U81" s="83"/>
      <c r="V81" s="83"/>
      <c r="W81" s="83"/>
      <c r="X81" s="83"/>
      <c r="Y81" s="83"/>
      <c r="Z81" s="83"/>
      <c r="AA81" s="83"/>
      <c r="AB81" s="83"/>
      <c r="AC81" s="83"/>
      <c r="AD81" s="83"/>
      <c r="AE81" s="83"/>
      <c r="AF81" s="83"/>
      <c r="AG81" s="83"/>
      <c r="AH81" s="83"/>
      <c r="AI81" s="83"/>
      <c r="AJ81" s="83"/>
      <c r="AK81" s="83"/>
      <c r="AL81" s="83"/>
      <c r="AM81" s="83"/>
      <c r="AN81" s="83"/>
    </row>
    <row r="82" spans="1:40" x14ac:dyDescent="0.25">
      <c r="A82" s="83"/>
      <c r="B82" s="130"/>
      <c r="C82" s="85" t="s">
        <v>353</v>
      </c>
      <c r="D82" s="173"/>
      <c r="E82" s="173"/>
      <c r="F82" s="173"/>
      <c r="G82" s="173"/>
      <c r="H82" s="173"/>
      <c r="I82" s="173"/>
      <c r="J82" s="173">
        <v>4.2300000000000002E-6</v>
      </c>
      <c r="K82" s="173"/>
      <c r="L82" s="173"/>
      <c r="M82" s="131"/>
      <c r="N82" s="83"/>
      <c r="O82" s="83"/>
      <c r="P82" s="83"/>
      <c r="Q82" s="83"/>
      <c r="R82" s="83"/>
      <c r="S82" s="83"/>
      <c r="T82" s="83"/>
      <c r="U82" s="83"/>
      <c r="V82" s="83"/>
      <c r="W82" s="83"/>
      <c r="X82" s="83"/>
      <c r="Y82" s="83"/>
      <c r="Z82" s="83"/>
      <c r="AA82" s="83"/>
      <c r="AB82" s="83"/>
      <c r="AC82" s="83"/>
      <c r="AD82" s="83"/>
      <c r="AE82" s="83"/>
      <c r="AF82" s="83"/>
      <c r="AG82" s="83"/>
      <c r="AH82" s="83"/>
      <c r="AI82" s="83"/>
      <c r="AJ82" s="83"/>
      <c r="AK82" s="83"/>
      <c r="AL82" s="83"/>
      <c r="AM82" s="83"/>
      <c r="AN82" s="83"/>
    </row>
    <row r="83" spans="1:40" ht="15.75" thickBot="1" x14ac:dyDescent="0.3">
      <c r="A83" s="83"/>
      <c r="B83" s="132"/>
      <c r="C83" s="146"/>
      <c r="D83" s="146"/>
      <c r="E83" s="146"/>
      <c r="F83" s="146"/>
      <c r="G83" s="146"/>
      <c r="H83" s="146"/>
      <c r="I83" s="146"/>
      <c r="J83" s="146"/>
      <c r="K83" s="146"/>
      <c r="L83" s="146"/>
      <c r="M83" s="135"/>
      <c r="N83" s="83"/>
      <c r="O83" s="83"/>
      <c r="P83" s="83"/>
      <c r="Q83" s="83"/>
      <c r="R83" s="83"/>
      <c r="S83" s="83"/>
      <c r="T83" s="83"/>
      <c r="U83" s="83"/>
      <c r="V83" s="83"/>
      <c r="W83" s="83"/>
      <c r="X83" s="83"/>
      <c r="Y83" s="83"/>
      <c r="Z83" s="83"/>
      <c r="AA83" s="83"/>
      <c r="AB83" s="83"/>
      <c r="AC83" s="83"/>
      <c r="AD83" s="83"/>
      <c r="AE83" s="83"/>
      <c r="AF83" s="83"/>
      <c r="AG83" s="83"/>
      <c r="AH83" s="83"/>
      <c r="AI83" s="83"/>
      <c r="AJ83" s="83"/>
      <c r="AK83" s="83"/>
      <c r="AL83" s="83"/>
      <c r="AM83" s="83"/>
      <c r="AN83" s="83"/>
    </row>
    <row r="84" spans="1:40" x14ac:dyDescent="0.25">
      <c r="A84" s="83"/>
      <c r="B84" s="83"/>
      <c r="C84" s="147" t="s">
        <v>354</v>
      </c>
      <c r="D84" s="83"/>
      <c r="E84" s="83"/>
      <c r="F84" s="83"/>
      <c r="G84" s="83"/>
      <c r="H84" s="83"/>
      <c r="I84" s="83"/>
      <c r="J84" s="83"/>
      <c r="K84" s="83"/>
      <c r="L84" s="83"/>
      <c r="M84" s="83"/>
      <c r="N84" s="83"/>
      <c r="O84" s="83"/>
      <c r="P84" s="83"/>
      <c r="Q84" s="83"/>
      <c r="R84" s="83"/>
      <c r="S84" s="83"/>
      <c r="T84" s="83"/>
      <c r="U84" s="83"/>
      <c r="V84" s="83"/>
      <c r="W84" s="83"/>
      <c r="X84" s="83"/>
      <c r="Y84" s="83"/>
      <c r="Z84" s="83"/>
      <c r="AA84" s="83"/>
      <c r="AB84" s="83"/>
      <c r="AC84" s="83"/>
      <c r="AD84" s="83"/>
      <c r="AE84" s="83"/>
      <c r="AF84" s="83"/>
      <c r="AG84" s="83"/>
      <c r="AH84" s="83"/>
      <c r="AI84" s="83"/>
      <c r="AJ84" s="83"/>
      <c r="AK84" s="83"/>
      <c r="AL84" s="83"/>
      <c r="AM84" s="83"/>
      <c r="AN84" s="83"/>
    </row>
    <row r="85" spans="1:40" x14ac:dyDescent="0.25">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c r="AE85" s="83"/>
      <c r="AF85" s="83"/>
      <c r="AG85" s="83"/>
      <c r="AH85" s="83"/>
      <c r="AI85" s="83"/>
      <c r="AJ85" s="83"/>
      <c r="AK85" s="83"/>
      <c r="AL85" s="83"/>
      <c r="AM85" s="83"/>
      <c r="AN85" s="83"/>
    </row>
  </sheetData>
  <mergeCells count="72">
    <mergeCell ref="D82:F82"/>
    <mergeCell ref="G82:I82"/>
    <mergeCell ref="J82:L82"/>
    <mergeCell ref="D80:F80"/>
    <mergeCell ref="G80:I80"/>
    <mergeCell ref="J80:L80"/>
    <mergeCell ref="D81:F81"/>
    <mergeCell ref="G81:I81"/>
    <mergeCell ref="J81:L81"/>
    <mergeCell ref="D78:F78"/>
    <mergeCell ref="G78:I78"/>
    <mergeCell ref="J78:L78"/>
    <mergeCell ref="D79:F79"/>
    <mergeCell ref="G79:I79"/>
    <mergeCell ref="J79:L79"/>
    <mergeCell ref="D76:F76"/>
    <mergeCell ref="G76:I76"/>
    <mergeCell ref="J76:L76"/>
    <mergeCell ref="D77:F77"/>
    <mergeCell ref="G77:I77"/>
    <mergeCell ref="J77:L77"/>
    <mergeCell ref="D75:F75"/>
    <mergeCell ref="G75:I75"/>
    <mergeCell ref="J75:L75"/>
    <mergeCell ref="D74:F74"/>
    <mergeCell ref="G74:I74"/>
    <mergeCell ref="J74:L74"/>
    <mergeCell ref="D73:F73"/>
    <mergeCell ref="G73:I73"/>
    <mergeCell ref="J73:L73"/>
    <mergeCell ref="Q73:V73"/>
    <mergeCell ref="W73:AA73"/>
    <mergeCell ref="Q71:V71"/>
    <mergeCell ref="W71:AA71"/>
    <mergeCell ref="D72:F72"/>
    <mergeCell ref="G72:I72"/>
    <mergeCell ref="J72:L72"/>
    <mergeCell ref="Q72:V72"/>
    <mergeCell ref="W72:AA72"/>
    <mergeCell ref="D71:F71"/>
    <mergeCell ref="G71:I71"/>
    <mergeCell ref="J71:L71"/>
    <mergeCell ref="D69:F69"/>
    <mergeCell ref="G69:I69"/>
    <mergeCell ref="J69:L69"/>
    <mergeCell ref="Q69:V69"/>
    <mergeCell ref="W69:AA69"/>
    <mergeCell ref="D70:F70"/>
    <mergeCell ref="G70:I70"/>
    <mergeCell ref="J70:L70"/>
    <mergeCell ref="Q70:V70"/>
    <mergeCell ref="W70:AA70"/>
    <mergeCell ref="B68:M68"/>
    <mergeCell ref="P68:AB68"/>
    <mergeCell ref="D11:F11"/>
    <mergeCell ref="G11:I11"/>
    <mergeCell ref="J11:L11"/>
    <mergeCell ref="D12:F12"/>
    <mergeCell ref="G12:I12"/>
    <mergeCell ref="J12:L12"/>
    <mergeCell ref="C15:AM15"/>
    <mergeCell ref="C20:D20"/>
    <mergeCell ref="B45:AN45"/>
    <mergeCell ref="B52:AN52"/>
    <mergeCell ref="B58:AN58"/>
    <mergeCell ref="B2:AN2"/>
    <mergeCell ref="D9:F9"/>
    <mergeCell ref="G9:I9"/>
    <mergeCell ref="J9:L9"/>
    <mergeCell ref="D10:F10"/>
    <mergeCell ref="G10:I10"/>
    <mergeCell ref="J10:L1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W4"/>
  <sheetViews>
    <sheetView workbookViewId="0">
      <selection activeCell="A2" sqref="A2"/>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2" customFormat="1" x14ac:dyDescent="0.25">
      <c r="A3" s="68" t="s">
        <v>264</v>
      </c>
      <c r="B3" s="23" t="s">
        <v>260</v>
      </c>
      <c r="C3" s="23" t="s">
        <v>173</v>
      </c>
      <c r="D3" s="23"/>
      <c r="E3" s="23"/>
      <c r="F3" s="23"/>
      <c r="G3" s="23"/>
      <c r="H3" s="23"/>
      <c r="I3" s="23" t="s">
        <v>262</v>
      </c>
      <c r="J3" s="23"/>
      <c r="K3" s="23"/>
      <c r="L3" s="23"/>
      <c r="M3" s="23">
        <f xml:space="preserve"> Model!D5</f>
        <v>0.89400000000000002</v>
      </c>
      <c r="N3" s="23">
        <f xml:space="preserve"> Model!E5</f>
        <v>0.89400000000000002</v>
      </c>
      <c r="O3" s="23">
        <f xml:space="preserve"> Model!F5</f>
        <v>0.89800000000000002</v>
      </c>
      <c r="P3" s="23">
        <f xml:space="preserve"> Model!G5</f>
        <v>0.89400000000000002</v>
      </c>
      <c r="Q3" s="23">
        <f xml:space="preserve"> Model!H5</f>
        <v>0.9</v>
      </c>
      <c r="R3" s="23">
        <f xml:space="preserve"> Model!I5</f>
        <v>0.81899999999999995</v>
      </c>
      <c r="S3" s="23">
        <f xml:space="preserve"> Model!J5</f>
        <v>0.89100000000000001</v>
      </c>
      <c r="T3" s="23">
        <f xml:space="preserve"> Model!K5</f>
        <v>0.89600000000000002</v>
      </c>
      <c r="U3" s="23">
        <f xml:space="preserve"> Model!L5</f>
        <v>0.9</v>
      </c>
      <c r="V3" s="23">
        <f xml:space="preserve"> Model!M5</f>
        <v>0.85699999999999998</v>
      </c>
      <c r="W3" s="23">
        <f xml:space="preserve"> Model!N5</f>
        <v>0.84199999999999997</v>
      </c>
      <c r="X3" s="23">
        <f xml:space="preserve"> Model!O5</f>
        <v>0.86099999999999999</v>
      </c>
      <c r="Y3" s="23">
        <f xml:space="preserve"> Model!P5</f>
        <v>0.88700000000000001</v>
      </c>
      <c r="Z3" s="23">
        <f xml:space="preserve"> Model!Q5</f>
        <v>0.91500000000000004</v>
      </c>
      <c r="AA3" s="23">
        <f xml:space="preserve"> Model!R5</f>
        <v>0.87</v>
      </c>
      <c r="AB3" s="23">
        <f xml:space="preserve"> Model!S5</f>
        <v>0.9</v>
      </c>
      <c r="AC3" s="23">
        <f xml:space="preserve"> Model!T5</f>
        <v>0.88600000000000001</v>
      </c>
      <c r="AD3" s="23">
        <f xml:space="preserve"> Model!U5</f>
        <v>0.85099999999999998</v>
      </c>
      <c r="AE3" s="23">
        <f xml:space="preserve"> Model!V5</f>
        <v>0.877</v>
      </c>
      <c r="AF3" s="23">
        <f xml:space="preserve"> Model!W5</f>
        <v>0.90100000000000002</v>
      </c>
      <c r="AG3" s="23">
        <f xml:space="preserve"> Model!X5</f>
        <v>0.89800000000000002</v>
      </c>
      <c r="AH3" s="23">
        <f xml:space="preserve"> Model!Y5</f>
        <v>0.89900000000000002</v>
      </c>
      <c r="AI3" s="23">
        <f xml:space="preserve"> Model!Z5</f>
        <v>0.88900000000000001</v>
      </c>
      <c r="AJ3" s="23">
        <f xml:space="preserve"> Model!AA5</f>
        <v>0.85799999999999998</v>
      </c>
      <c r="AK3" s="23">
        <f xml:space="preserve"> Model!AB5</f>
        <v>0.85899999999999999</v>
      </c>
      <c r="AL3" s="23">
        <f xml:space="preserve"> Model!AC5</f>
        <v>0.86499999999999999</v>
      </c>
      <c r="AM3" s="23">
        <f xml:space="preserve"> Model!AD5</f>
        <v>0.90100000000000002</v>
      </c>
      <c r="AN3" s="23">
        <f xml:space="preserve"> Model!AE5</f>
        <v>0.86799999999999999</v>
      </c>
      <c r="AO3" s="23">
        <f xml:space="preserve"> Model!AF5</f>
        <v>0.90400000000000003</v>
      </c>
      <c r="AP3" s="23">
        <f xml:space="preserve"> Model!AG5</f>
        <v>0.90400000000000003</v>
      </c>
      <c r="AQ3" s="23">
        <f xml:space="preserve"> Model!AH5</f>
        <v>0.89300000000000002</v>
      </c>
      <c r="AR3" s="23">
        <f xml:space="preserve"> Model!AI5</f>
        <v>0.89700000000000002</v>
      </c>
      <c r="AS3" s="23">
        <f xml:space="preserve"> Model!AJ5</f>
        <v>0.88</v>
      </c>
      <c r="AT3" s="23">
        <f xml:space="preserve"> Model!AK5</f>
        <v>0.873</v>
      </c>
      <c r="AU3" s="23">
        <f xml:space="preserve"> Model!AL5</f>
        <v>0.89700000000000002</v>
      </c>
      <c r="AV3" s="23">
        <f xml:space="preserve"> Model!AM5</f>
        <v>0.88100000000000001</v>
      </c>
      <c r="AW3" s="69"/>
    </row>
    <row r="4" spans="1:49" s="82" customFormat="1" ht="15.75" thickBot="1" x14ac:dyDescent="0.3">
      <c r="A4" s="72" t="s">
        <v>264</v>
      </c>
      <c r="B4" s="73" t="s">
        <v>260</v>
      </c>
      <c r="C4" s="73" t="s">
        <v>173</v>
      </c>
      <c r="D4" s="73"/>
      <c r="E4" s="73"/>
      <c r="F4" s="73"/>
      <c r="G4" s="73"/>
      <c r="H4" s="73"/>
      <c r="I4" s="73" t="s">
        <v>263</v>
      </c>
      <c r="J4" s="73"/>
      <c r="K4" s="73"/>
      <c r="L4" s="73"/>
      <c r="M4" s="73">
        <f xml:space="preserve"> Model!D6</f>
        <v>0.106</v>
      </c>
      <c r="N4" s="73">
        <f xml:space="preserve"> Model!E6</f>
        <v>0.106</v>
      </c>
      <c r="O4" s="73">
        <f xml:space="preserve"> Model!F6</f>
        <v>0.10199999999999999</v>
      </c>
      <c r="P4" s="73">
        <f xml:space="preserve"> Model!G6</f>
        <v>0.106</v>
      </c>
      <c r="Q4" s="73">
        <f xml:space="preserve"> Model!H6</f>
        <v>0.1</v>
      </c>
      <c r="R4" s="73">
        <f xml:space="preserve"> Model!I6</f>
        <v>0.18099999999999999</v>
      </c>
      <c r="S4" s="73">
        <f xml:space="preserve"> Model!J6</f>
        <v>0.109</v>
      </c>
      <c r="T4" s="73">
        <f xml:space="preserve"> Model!K6</f>
        <v>0.104</v>
      </c>
      <c r="U4" s="73">
        <f xml:space="preserve"> Model!L6</f>
        <v>0.1</v>
      </c>
      <c r="V4" s="73">
        <f xml:space="preserve"> Model!M6</f>
        <v>0.14299999999999999</v>
      </c>
      <c r="W4" s="73">
        <f xml:space="preserve"> Model!N6</f>
        <v>0.158</v>
      </c>
      <c r="X4" s="73">
        <f xml:space="preserve"> Model!O6</f>
        <v>0.13900000000000001</v>
      </c>
      <c r="Y4" s="73">
        <f xml:space="preserve"> Model!P6</f>
        <v>0.113</v>
      </c>
      <c r="Z4" s="73">
        <f xml:space="preserve"> Model!Q6</f>
        <v>8.5000000000000006E-2</v>
      </c>
      <c r="AA4" s="73">
        <f xml:space="preserve"> Model!R6</f>
        <v>0.13</v>
      </c>
      <c r="AB4" s="73">
        <f xml:space="preserve"> Model!S6</f>
        <v>0.1</v>
      </c>
      <c r="AC4" s="73">
        <f xml:space="preserve"> Model!T6</f>
        <v>0.114</v>
      </c>
      <c r="AD4" s="73">
        <f xml:space="preserve"> Model!U6</f>
        <v>0.14899999999999999</v>
      </c>
      <c r="AE4" s="73">
        <f xml:space="preserve"> Model!V6</f>
        <v>0.123</v>
      </c>
      <c r="AF4" s="73">
        <f xml:space="preserve"> Model!W6</f>
        <v>9.9000000000000005E-2</v>
      </c>
      <c r="AG4" s="73">
        <f xml:space="preserve"> Model!X6</f>
        <v>0.10199999999999999</v>
      </c>
      <c r="AH4" s="73">
        <f xml:space="preserve"> Model!Y6</f>
        <v>0.10100000000000001</v>
      </c>
      <c r="AI4" s="73">
        <f xml:space="preserve"> Model!Z6</f>
        <v>0.111</v>
      </c>
      <c r="AJ4" s="73">
        <f xml:space="preserve"> Model!AA6</f>
        <v>0.14199999999999999</v>
      </c>
      <c r="AK4" s="73">
        <f xml:space="preserve"> Model!AB6</f>
        <v>0.14099999999999999</v>
      </c>
      <c r="AL4" s="73">
        <f xml:space="preserve"> Model!AC6</f>
        <v>0.13500000000000001</v>
      </c>
      <c r="AM4" s="73">
        <f xml:space="preserve"> Model!AD6</f>
        <v>9.9000000000000005E-2</v>
      </c>
      <c r="AN4" s="73">
        <f xml:space="preserve"> Model!AE6</f>
        <v>0.13200000000000001</v>
      </c>
      <c r="AO4" s="73">
        <f xml:space="preserve"> Model!AF6</f>
        <v>9.6000000000000002E-2</v>
      </c>
      <c r="AP4" s="73">
        <f xml:space="preserve"> Model!AG6</f>
        <v>9.6000000000000002E-2</v>
      </c>
      <c r="AQ4" s="73">
        <f xml:space="preserve"> Model!AH6</f>
        <v>0.107</v>
      </c>
      <c r="AR4" s="73">
        <f xml:space="preserve"> Model!AI6</f>
        <v>0.10299999999999999</v>
      </c>
      <c r="AS4" s="73">
        <f xml:space="preserve"> Model!AJ6</f>
        <v>0.12</v>
      </c>
      <c r="AT4" s="73">
        <f xml:space="preserve"> Model!AK6</f>
        <v>0.127</v>
      </c>
      <c r="AU4" s="73">
        <f xml:space="preserve"> Model!AL6</f>
        <v>0.10299999999999999</v>
      </c>
      <c r="AV4" s="73">
        <f xml:space="preserve"> Model!AM6</f>
        <v>0.11899999999999999</v>
      </c>
      <c r="AW4" s="74"/>
    </row>
  </sheetData>
  <hyperlinks>
    <hyperlink ref="A1" location="Content!A1" display="Back to table of contents" xr:uid="{00000000-0004-0000-0600-000000000000}"/>
    <hyperlink ref="B1" location="Parameters!A1" display="Parameters List" xr:uid="{00000000-0004-0000-0600-000001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W30"/>
  <sheetViews>
    <sheetView workbookViewId="0">
      <selection activeCell="F28" sqref="F28"/>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2" customFormat="1" x14ac:dyDescent="0.25">
      <c r="A3" s="68" t="s">
        <v>265</v>
      </c>
      <c r="B3" s="23" t="s">
        <v>260</v>
      </c>
      <c r="C3" s="23" t="s">
        <v>238</v>
      </c>
      <c r="D3" s="23"/>
      <c r="E3" s="23"/>
      <c r="F3" s="23"/>
      <c r="G3" s="23"/>
      <c r="H3" s="23"/>
      <c r="I3" s="23"/>
      <c r="J3" s="23"/>
      <c r="K3" s="23"/>
      <c r="L3" s="23"/>
      <c r="M3" s="23">
        <v>9999999</v>
      </c>
      <c r="N3" s="23">
        <v>9999999</v>
      </c>
      <c r="O3" s="23">
        <v>9999999</v>
      </c>
      <c r="P3" s="23">
        <v>9999999</v>
      </c>
      <c r="Q3" s="23">
        <v>9999999</v>
      </c>
      <c r="R3" s="23">
        <v>9999999</v>
      </c>
      <c r="S3" s="23">
        <v>9999999</v>
      </c>
      <c r="T3" s="23">
        <v>9999999</v>
      </c>
      <c r="U3" s="23">
        <v>9999999</v>
      </c>
      <c r="V3" s="23">
        <v>9999999</v>
      </c>
      <c r="W3" s="23">
        <v>9999999</v>
      </c>
      <c r="X3" s="23">
        <v>9999999</v>
      </c>
      <c r="Y3" s="23">
        <v>9999999</v>
      </c>
      <c r="Z3" s="23">
        <v>9999999</v>
      </c>
      <c r="AA3" s="23">
        <v>9999999</v>
      </c>
      <c r="AB3" s="23">
        <v>9999999</v>
      </c>
      <c r="AC3" s="23">
        <v>9999999</v>
      </c>
      <c r="AD3" s="23">
        <v>9999999</v>
      </c>
      <c r="AE3" s="23">
        <v>9999999</v>
      </c>
      <c r="AF3" s="23">
        <v>9999999</v>
      </c>
      <c r="AG3" s="23">
        <v>9999999</v>
      </c>
      <c r="AH3" s="23">
        <v>9999999</v>
      </c>
      <c r="AI3" s="23">
        <v>9999999</v>
      </c>
      <c r="AJ3" s="23">
        <v>9999999</v>
      </c>
      <c r="AK3" s="23">
        <v>9999999</v>
      </c>
      <c r="AL3" s="23">
        <v>9999999</v>
      </c>
      <c r="AM3" s="23">
        <v>9999999</v>
      </c>
      <c r="AN3" s="23">
        <v>9999999</v>
      </c>
      <c r="AO3" s="23">
        <v>9999999</v>
      </c>
      <c r="AP3" s="23">
        <v>9999999</v>
      </c>
      <c r="AQ3" s="23">
        <v>9999999</v>
      </c>
      <c r="AR3" s="23">
        <v>9999999</v>
      </c>
      <c r="AS3" s="23">
        <v>9999999</v>
      </c>
      <c r="AT3" s="23">
        <v>9999999</v>
      </c>
      <c r="AU3" s="23">
        <v>9999999</v>
      </c>
      <c r="AV3" s="23">
        <v>9999999</v>
      </c>
      <c r="AW3" s="69"/>
    </row>
    <row r="4" spans="1:49" s="82" customFormat="1" x14ac:dyDescent="0.25">
      <c r="A4" s="70" t="s">
        <v>265</v>
      </c>
      <c r="B4" s="26" t="s">
        <v>260</v>
      </c>
      <c r="C4" s="26" t="s">
        <v>241</v>
      </c>
      <c r="D4" s="26"/>
      <c r="E4" s="26"/>
      <c r="F4" s="26"/>
      <c r="G4" s="26"/>
      <c r="H4" s="26"/>
      <c r="I4" s="26"/>
      <c r="J4" s="26"/>
      <c r="K4" s="26"/>
      <c r="L4" s="26"/>
      <c r="M4" s="26">
        <f>Model!$D$70</f>
        <v>723.85</v>
      </c>
      <c r="N4" s="26">
        <f xml:space="preserve"> Model!$D$70</f>
        <v>723.85</v>
      </c>
      <c r="O4" s="26">
        <f xml:space="preserve"> Model!$D$70</f>
        <v>723.85</v>
      </c>
      <c r="P4" s="26">
        <f xml:space="preserve"> Model!$D$70</f>
        <v>723.85</v>
      </c>
      <c r="Q4" s="26">
        <f xml:space="preserve"> Model!$D$70</f>
        <v>723.85</v>
      </c>
      <c r="R4" s="26">
        <f xml:space="preserve"> Model!$D$70</f>
        <v>723.85</v>
      </c>
      <c r="S4" s="26">
        <f xml:space="preserve"> Model!$D$70</f>
        <v>723.85</v>
      </c>
      <c r="T4" s="26">
        <f xml:space="preserve"> Model!$D$70</f>
        <v>723.85</v>
      </c>
      <c r="U4" s="26">
        <f xml:space="preserve"> Model!$D$70</f>
        <v>723.85</v>
      </c>
      <c r="V4" s="26">
        <f xml:space="preserve"> Model!$D$70</f>
        <v>723.85</v>
      </c>
      <c r="W4" s="26">
        <f xml:space="preserve"> Model!$D$70</f>
        <v>723.85</v>
      </c>
      <c r="X4" s="26">
        <f xml:space="preserve"> Model!$D$70</f>
        <v>723.85</v>
      </c>
      <c r="Y4" s="26">
        <f xml:space="preserve"> Model!$D$70</f>
        <v>723.85</v>
      </c>
      <c r="Z4" s="26">
        <f xml:space="preserve"> Model!$D$70</f>
        <v>723.85</v>
      </c>
      <c r="AA4" s="26">
        <f xml:space="preserve"> Model!$D$70</f>
        <v>723.85</v>
      </c>
      <c r="AB4" s="26">
        <f xml:space="preserve"> Model!$D$70</f>
        <v>723.85</v>
      </c>
      <c r="AC4" s="26">
        <f xml:space="preserve"> Model!$D$70</f>
        <v>723.85</v>
      </c>
      <c r="AD4" s="26">
        <f xml:space="preserve"> Model!$D$70</f>
        <v>723.85</v>
      </c>
      <c r="AE4" s="26">
        <f xml:space="preserve"> Model!$D$70</f>
        <v>723.85</v>
      </c>
      <c r="AF4" s="26">
        <f xml:space="preserve"> Model!$D$70</f>
        <v>723.85</v>
      </c>
      <c r="AG4" s="26">
        <f xml:space="preserve"> Model!$D$70</f>
        <v>723.85</v>
      </c>
      <c r="AH4" s="26">
        <f xml:space="preserve"> Model!$D$70</f>
        <v>723.85</v>
      </c>
      <c r="AI4" s="26">
        <f xml:space="preserve"> Model!$D$70</f>
        <v>723.85</v>
      </c>
      <c r="AJ4" s="26">
        <f xml:space="preserve"> Model!$D$70</f>
        <v>723.85</v>
      </c>
      <c r="AK4" s="26">
        <f xml:space="preserve"> Model!$D$70</f>
        <v>723.85</v>
      </c>
      <c r="AL4" s="26">
        <f xml:space="preserve"> Model!$D$70</f>
        <v>723.85</v>
      </c>
      <c r="AM4" s="26">
        <f xml:space="preserve"> Model!$D$70</f>
        <v>723.85</v>
      </c>
      <c r="AN4" s="26">
        <f xml:space="preserve"> Model!$D$70</f>
        <v>723.85</v>
      </c>
      <c r="AO4" s="26">
        <f xml:space="preserve"> Model!$D$70</f>
        <v>723.85</v>
      </c>
      <c r="AP4" s="26">
        <f xml:space="preserve"> Model!$D$70</f>
        <v>723.85</v>
      </c>
      <c r="AQ4" s="26">
        <f xml:space="preserve"> Model!$D$70</f>
        <v>723.85</v>
      </c>
      <c r="AR4" s="26">
        <f xml:space="preserve"> Model!$D$70</f>
        <v>723.85</v>
      </c>
      <c r="AS4" s="26">
        <f xml:space="preserve"> Model!$D$70</f>
        <v>723.85</v>
      </c>
      <c r="AT4" s="26">
        <f xml:space="preserve"> Model!$D$70</f>
        <v>723.85</v>
      </c>
      <c r="AU4" s="26">
        <f xml:space="preserve"> Model!$D$70</f>
        <v>723.85</v>
      </c>
      <c r="AV4" s="26">
        <f xml:space="preserve"> Model!$D$70</f>
        <v>723.85</v>
      </c>
      <c r="AW4" s="71"/>
    </row>
    <row r="5" spans="1:49" s="82" customFormat="1" x14ac:dyDescent="0.25">
      <c r="A5" s="70" t="s">
        <v>265</v>
      </c>
      <c r="B5" s="26" t="s">
        <v>260</v>
      </c>
      <c r="C5" s="26" t="s">
        <v>242</v>
      </c>
      <c r="D5" s="26"/>
      <c r="E5" s="26"/>
      <c r="F5" s="26"/>
      <c r="G5" s="26"/>
      <c r="H5" s="26"/>
      <c r="I5" s="26"/>
      <c r="J5" s="26"/>
      <c r="K5" s="26"/>
      <c r="L5" s="26"/>
      <c r="M5" s="26">
        <f xml:space="preserve"> Model!$D$70</f>
        <v>723.85</v>
      </c>
      <c r="N5" s="26">
        <f xml:space="preserve"> Model!$D$70</f>
        <v>723.85</v>
      </c>
      <c r="O5" s="26">
        <f xml:space="preserve"> Model!$D$70</f>
        <v>723.85</v>
      </c>
      <c r="P5" s="26">
        <f xml:space="preserve"> Model!$D$70</f>
        <v>723.85</v>
      </c>
      <c r="Q5" s="26">
        <f xml:space="preserve"> Model!$D$70</f>
        <v>723.85</v>
      </c>
      <c r="R5" s="26">
        <f xml:space="preserve"> Model!$D$70</f>
        <v>723.85</v>
      </c>
      <c r="S5" s="26">
        <f xml:space="preserve"> Model!$D$70</f>
        <v>723.85</v>
      </c>
      <c r="T5" s="26">
        <f xml:space="preserve"> Model!$D$70</f>
        <v>723.85</v>
      </c>
      <c r="U5" s="26">
        <f xml:space="preserve"> Model!$D$70</f>
        <v>723.85</v>
      </c>
      <c r="V5" s="26">
        <f xml:space="preserve"> Model!$D$70</f>
        <v>723.85</v>
      </c>
      <c r="W5" s="26">
        <f xml:space="preserve"> Model!$D$70</f>
        <v>723.85</v>
      </c>
      <c r="X5" s="26">
        <f xml:space="preserve"> Model!$D$70</f>
        <v>723.85</v>
      </c>
      <c r="Y5" s="26">
        <f xml:space="preserve"> Model!$D$70</f>
        <v>723.85</v>
      </c>
      <c r="Z5" s="26">
        <f xml:space="preserve"> Model!$D$70</f>
        <v>723.85</v>
      </c>
      <c r="AA5" s="26">
        <f xml:space="preserve"> Model!$D$70</f>
        <v>723.85</v>
      </c>
      <c r="AB5" s="26">
        <f xml:space="preserve"> Model!$D$70</f>
        <v>723.85</v>
      </c>
      <c r="AC5" s="26">
        <f xml:space="preserve"> Model!$D$70</f>
        <v>723.85</v>
      </c>
      <c r="AD5" s="26">
        <f xml:space="preserve"> Model!$D$70</f>
        <v>723.85</v>
      </c>
      <c r="AE5" s="26">
        <f xml:space="preserve"> Model!$D$70</f>
        <v>723.85</v>
      </c>
      <c r="AF5" s="26">
        <f xml:space="preserve"> Model!$D$70</f>
        <v>723.85</v>
      </c>
      <c r="AG5" s="26">
        <f xml:space="preserve"> Model!$D$70</f>
        <v>723.85</v>
      </c>
      <c r="AH5" s="26">
        <f xml:space="preserve"> Model!$D$70</f>
        <v>723.85</v>
      </c>
      <c r="AI5" s="26">
        <f xml:space="preserve"> Model!$D$70</f>
        <v>723.85</v>
      </c>
      <c r="AJ5" s="26">
        <f xml:space="preserve"> Model!$D$70</f>
        <v>723.85</v>
      </c>
      <c r="AK5" s="26">
        <f xml:space="preserve"> Model!$D$70</f>
        <v>723.85</v>
      </c>
      <c r="AL5" s="26">
        <f xml:space="preserve"> Model!$D$70</f>
        <v>723.85</v>
      </c>
      <c r="AM5" s="26">
        <f xml:space="preserve"> Model!$D$70</f>
        <v>723.85</v>
      </c>
      <c r="AN5" s="26">
        <f xml:space="preserve"> Model!$D$70</f>
        <v>723.85</v>
      </c>
      <c r="AO5" s="26">
        <f xml:space="preserve"> Model!$D$70</f>
        <v>723.85</v>
      </c>
      <c r="AP5" s="26">
        <f xml:space="preserve"> Model!$D$70</f>
        <v>723.85</v>
      </c>
      <c r="AQ5" s="26">
        <f xml:space="preserve"> Model!$D$70</f>
        <v>723.85</v>
      </c>
      <c r="AR5" s="26">
        <f xml:space="preserve"> Model!$D$70</f>
        <v>723.85</v>
      </c>
      <c r="AS5" s="26">
        <f xml:space="preserve"> Model!$D$70</f>
        <v>723.85</v>
      </c>
      <c r="AT5" s="26">
        <f xml:space="preserve"> Model!$D$70</f>
        <v>723.85</v>
      </c>
      <c r="AU5" s="26">
        <f xml:space="preserve"> Model!$D$70</f>
        <v>723.85</v>
      </c>
      <c r="AV5" s="26">
        <f xml:space="preserve"> Model!$D$70</f>
        <v>723.85</v>
      </c>
      <c r="AW5" s="71"/>
    </row>
    <row r="6" spans="1:49" s="82" customFormat="1" x14ac:dyDescent="0.25">
      <c r="A6" s="70" t="s">
        <v>265</v>
      </c>
      <c r="B6" s="26" t="s">
        <v>260</v>
      </c>
      <c r="C6" s="26" t="s">
        <v>219</v>
      </c>
      <c r="D6" s="26"/>
      <c r="E6" s="26"/>
      <c r="F6" s="26"/>
      <c r="G6" s="26"/>
      <c r="H6" s="26"/>
      <c r="I6" s="26"/>
      <c r="J6" s="26"/>
      <c r="K6" s="26"/>
      <c r="L6" s="26"/>
      <c r="M6" s="26">
        <f xml:space="preserve"> Model!$D$71</f>
        <v>127.63</v>
      </c>
      <c r="N6" s="26">
        <f xml:space="preserve"> Model!$D$71</f>
        <v>127.63</v>
      </c>
      <c r="O6" s="26">
        <f xml:space="preserve"> Model!$D$71</f>
        <v>127.63</v>
      </c>
      <c r="P6" s="26">
        <f xml:space="preserve"> Model!$D$71</f>
        <v>127.63</v>
      </c>
      <c r="Q6" s="26">
        <f xml:space="preserve"> Model!$D$71</f>
        <v>127.63</v>
      </c>
      <c r="R6" s="26">
        <f xml:space="preserve"> Model!$D$71</f>
        <v>127.63</v>
      </c>
      <c r="S6" s="26">
        <f xml:space="preserve"> Model!$D$71</f>
        <v>127.63</v>
      </c>
      <c r="T6" s="26">
        <f xml:space="preserve"> Model!$D$71</f>
        <v>127.63</v>
      </c>
      <c r="U6" s="26">
        <f xml:space="preserve"> Model!$D$71</f>
        <v>127.63</v>
      </c>
      <c r="V6" s="26">
        <f xml:space="preserve"> Model!$D$71</f>
        <v>127.63</v>
      </c>
      <c r="W6" s="26">
        <f xml:space="preserve"> Model!$D$71</f>
        <v>127.63</v>
      </c>
      <c r="X6" s="26">
        <f xml:space="preserve"> Model!$D$71</f>
        <v>127.63</v>
      </c>
      <c r="Y6" s="26">
        <f xml:space="preserve"> Model!$D$71</f>
        <v>127.63</v>
      </c>
      <c r="Z6" s="26">
        <f xml:space="preserve"> Model!$D$71</f>
        <v>127.63</v>
      </c>
      <c r="AA6" s="26">
        <f xml:space="preserve"> Model!$D$71</f>
        <v>127.63</v>
      </c>
      <c r="AB6" s="26">
        <f xml:space="preserve"> Model!$D$71</f>
        <v>127.63</v>
      </c>
      <c r="AC6" s="26">
        <f xml:space="preserve"> Model!$D$71</f>
        <v>127.63</v>
      </c>
      <c r="AD6" s="26">
        <f xml:space="preserve"> Model!$D$71</f>
        <v>127.63</v>
      </c>
      <c r="AE6" s="26">
        <f xml:space="preserve"> Model!$D$71</f>
        <v>127.63</v>
      </c>
      <c r="AF6" s="26">
        <f xml:space="preserve"> Model!$D$71</f>
        <v>127.63</v>
      </c>
      <c r="AG6" s="26">
        <f xml:space="preserve"> Model!$D$71</f>
        <v>127.63</v>
      </c>
      <c r="AH6" s="26">
        <f xml:space="preserve"> Model!$D$71</f>
        <v>127.63</v>
      </c>
      <c r="AI6" s="26">
        <f xml:space="preserve"> Model!$D$71</f>
        <v>127.63</v>
      </c>
      <c r="AJ6" s="26">
        <f xml:space="preserve"> Model!$D$71</f>
        <v>127.63</v>
      </c>
      <c r="AK6" s="26">
        <f xml:space="preserve"> Model!$D$71</f>
        <v>127.63</v>
      </c>
      <c r="AL6" s="26">
        <f xml:space="preserve"> Model!$D$71</f>
        <v>127.63</v>
      </c>
      <c r="AM6" s="26">
        <f xml:space="preserve"> Model!$D$71</f>
        <v>127.63</v>
      </c>
      <c r="AN6" s="26">
        <f xml:space="preserve"> Model!$D$71</f>
        <v>127.63</v>
      </c>
      <c r="AO6" s="26">
        <f xml:space="preserve"> Model!$D$71</f>
        <v>127.63</v>
      </c>
      <c r="AP6" s="26">
        <f xml:space="preserve"> Model!$D$71</f>
        <v>127.63</v>
      </c>
      <c r="AQ6" s="26">
        <f xml:space="preserve"> Model!$D$71</f>
        <v>127.63</v>
      </c>
      <c r="AR6" s="26">
        <f xml:space="preserve"> Model!$D$71</f>
        <v>127.63</v>
      </c>
      <c r="AS6" s="26">
        <f xml:space="preserve"> Model!$D$71</f>
        <v>127.63</v>
      </c>
      <c r="AT6" s="26">
        <f xml:space="preserve"> Model!$D$71</f>
        <v>127.63</v>
      </c>
      <c r="AU6" s="26">
        <f xml:space="preserve"> Model!$D$71</f>
        <v>127.63</v>
      </c>
      <c r="AV6" s="26">
        <f xml:space="preserve"> Model!$D$71</f>
        <v>127.63</v>
      </c>
      <c r="AW6" s="71"/>
    </row>
    <row r="7" spans="1:49" s="82" customFormat="1" x14ac:dyDescent="0.25">
      <c r="A7" s="70" t="s">
        <v>265</v>
      </c>
      <c r="B7" s="26" t="s">
        <v>260</v>
      </c>
      <c r="C7" s="26" t="s">
        <v>220</v>
      </c>
      <c r="D7" s="26"/>
      <c r="E7" s="26"/>
      <c r="F7" s="26"/>
      <c r="G7" s="26"/>
      <c r="H7" s="26"/>
      <c r="I7" s="26"/>
      <c r="J7" s="26"/>
      <c r="K7" s="26"/>
      <c r="L7" s="26"/>
      <c r="M7" s="26">
        <f xml:space="preserve"> Model!$D$72</f>
        <v>1.26</v>
      </c>
      <c r="N7" s="26">
        <f xml:space="preserve"> Model!$D$72</f>
        <v>1.26</v>
      </c>
      <c r="O7" s="26">
        <f xml:space="preserve"> Model!$D$72</f>
        <v>1.26</v>
      </c>
      <c r="P7" s="26">
        <f xml:space="preserve"> Model!$D$72</f>
        <v>1.26</v>
      </c>
      <c r="Q7" s="26">
        <f xml:space="preserve"> Model!$D$72</f>
        <v>1.26</v>
      </c>
      <c r="R7" s="26">
        <f xml:space="preserve"> Model!$D$72</f>
        <v>1.26</v>
      </c>
      <c r="S7" s="26">
        <f xml:space="preserve"> Model!$D$72</f>
        <v>1.26</v>
      </c>
      <c r="T7" s="26">
        <f xml:space="preserve"> Model!$D$72</f>
        <v>1.26</v>
      </c>
      <c r="U7" s="26">
        <f xml:space="preserve"> Model!$D$72</f>
        <v>1.26</v>
      </c>
      <c r="V7" s="26">
        <f xml:space="preserve"> Model!$D$72</f>
        <v>1.26</v>
      </c>
      <c r="W7" s="26">
        <f xml:space="preserve"> Model!$D$72</f>
        <v>1.26</v>
      </c>
      <c r="X7" s="26">
        <f xml:space="preserve"> Model!$D$72</f>
        <v>1.26</v>
      </c>
      <c r="Y7" s="26">
        <f xml:space="preserve"> Model!$D$72</f>
        <v>1.26</v>
      </c>
      <c r="Z7" s="26">
        <f xml:space="preserve"> Model!$D$72</f>
        <v>1.26</v>
      </c>
      <c r="AA7" s="26">
        <f xml:space="preserve"> Model!$D$72</f>
        <v>1.26</v>
      </c>
      <c r="AB7" s="26">
        <f xml:space="preserve"> Model!$D$72</f>
        <v>1.26</v>
      </c>
      <c r="AC7" s="26">
        <f xml:space="preserve"> Model!$D$72</f>
        <v>1.26</v>
      </c>
      <c r="AD7" s="26">
        <f xml:space="preserve"> Model!$D$72</f>
        <v>1.26</v>
      </c>
      <c r="AE7" s="26">
        <f xml:space="preserve"> Model!$D$72</f>
        <v>1.26</v>
      </c>
      <c r="AF7" s="26">
        <f xml:space="preserve"> Model!$D$72</f>
        <v>1.26</v>
      </c>
      <c r="AG7" s="26">
        <f xml:space="preserve"> Model!$D$72</f>
        <v>1.26</v>
      </c>
      <c r="AH7" s="26">
        <f xml:space="preserve"> Model!$D$72</f>
        <v>1.26</v>
      </c>
      <c r="AI7" s="26">
        <f xml:space="preserve"> Model!$D$72</f>
        <v>1.26</v>
      </c>
      <c r="AJ7" s="26">
        <f xml:space="preserve"> Model!$D$72</f>
        <v>1.26</v>
      </c>
      <c r="AK7" s="26">
        <f xml:space="preserve"> Model!$D$72</f>
        <v>1.26</v>
      </c>
      <c r="AL7" s="26">
        <f xml:space="preserve"> Model!$D$72</f>
        <v>1.26</v>
      </c>
      <c r="AM7" s="26">
        <f xml:space="preserve"> Model!$D$72</f>
        <v>1.26</v>
      </c>
      <c r="AN7" s="26">
        <f xml:space="preserve"> Model!$D$72</f>
        <v>1.26</v>
      </c>
      <c r="AO7" s="26">
        <f xml:space="preserve"> Model!$D$72</f>
        <v>1.26</v>
      </c>
      <c r="AP7" s="26">
        <f xml:space="preserve"> Model!$D$72</f>
        <v>1.26</v>
      </c>
      <c r="AQ7" s="26">
        <f xml:space="preserve"> Model!$D$72</f>
        <v>1.26</v>
      </c>
      <c r="AR7" s="26">
        <f xml:space="preserve"> Model!$D$72</f>
        <v>1.26</v>
      </c>
      <c r="AS7" s="26">
        <f xml:space="preserve"> Model!$D$72</f>
        <v>1.26</v>
      </c>
      <c r="AT7" s="26">
        <f xml:space="preserve"> Model!$D$72</f>
        <v>1.26</v>
      </c>
      <c r="AU7" s="26">
        <f xml:space="preserve"> Model!$D$72</f>
        <v>1.26</v>
      </c>
      <c r="AV7" s="26">
        <f xml:space="preserve"> Model!$D$72</f>
        <v>1.26</v>
      </c>
      <c r="AW7" s="71"/>
    </row>
    <row r="8" spans="1:49" s="82" customFormat="1" x14ac:dyDescent="0.25">
      <c r="A8" s="70" t="s">
        <v>265</v>
      </c>
      <c r="B8" s="26" t="s">
        <v>260</v>
      </c>
      <c r="C8" s="26" t="s">
        <v>221</v>
      </c>
      <c r="D8" s="26"/>
      <c r="E8" s="26"/>
      <c r="F8" s="26"/>
      <c r="G8" s="26"/>
      <c r="H8" s="26"/>
      <c r="I8" s="26"/>
      <c r="J8" s="26"/>
      <c r="K8" s="26"/>
      <c r="L8" s="26"/>
      <c r="M8" s="26">
        <f xml:space="preserve"> Model!$D$73</f>
        <v>49.62</v>
      </c>
      <c r="N8" s="26">
        <f xml:space="preserve"> Model!$D$73</f>
        <v>49.62</v>
      </c>
      <c r="O8" s="26">
        <f xml:space="preserve"> Model!$D$73</f>
        <v>49.62</v>
      </c>
      <c r="P8" s="26">
        <f xml:space="preserve"> Model!$D$73</f>
        <v>49.62</v>
      </c>
      <c r="Q8" s="26">
        <f xml:space="preserve"> Model!$D$73</f>
        <v>49.62</v>
      </c>
      <c r="R8" s="26">
        <f xml:space="preserve"> Model!$D$73</f>
        <v>49.62</v>
      </c>
      <c r="S8" s="26">
        <f xml:space="preserve"> Model!$D$73</f>
        <v>49.62</v>
      </c>
      <c r="T8" s="26">
        <f xml:space="preserve"> Model!$D$73</f>
        <v>49.62</v>
      </c>
      <c r="U8" s="26">
        <f xml:space="preserve"> Model!$D$73</f>
        <v>49.62</v>
      </c>
      <c r="V8" s="26">
        <f xml:space="preserve"> Model!$D$73</f>
        <v>49.62</v>
      </c>
      <c r="W8" s="26">
        <f xml:space="preserve"> Model!$D$73</f>
        <v>49.62</v>
      </c>
      <c r="X8" s="26">
        <f xml:space="preserve"> Model!$D$73</f>
        <v>49.62</v>
      </c>
      <c r="Y8" s="26">
        <f xml:space="preserve"> Model!$D$73</f>
        <v>49.62</v>
      </c>
      <c r="Z8" s="26">
        <f xml:space="preserve"> Model!$D$73</f>
        <v>49.62</v>
      </c>
      <c r="AA8" s="26">
        <f xml:space="preserve"> Model!$D$73</f>
        <v>49.62</v>
      </c>
      <c r="AB8" s="26">
        <f xml:space="preserve"> Model!$D$73</f>
        <v>49.62</v>
      </c>
      <c r="AC8" s="26">
        <f xml:space="preserve"> Model!$D$73</f>
        <v>49.62</v>
      </c>
      <c r="AD8" s="26">
        <f xml:space="preserve"> Model!$D$73</f>
        <v>49.62</v>
      </c>
      <c r="AE8" s="26">
        <f xml:space="preserve"> Model!$D$73</f>
        <v>49.62</v>
      </c>
      <c r="AF8" s="26">
        <f xml:space="preserve"> Model!$D$73</f>
        <v>49.62</v>
      </c>
      <c r="AG8" s="26">
        <f xml:space="preserve"> Model!$D$73</f>
        <v>49.62</v>
      </c>
      <c r="AH8" s="26">
        <f xml:space="preserve"> Model!$D$73</f>
        <v>49.62</v>
      </c>
      <c r="AI8" s="26">
        <f xml:space="preserve"> Model!$D$73</f>
        <v>49.62</v>
      </c>
      <c r="AJ8" s="26">
        <f xml:space="preserve"> Model!$D$73</f>
        <v>49.62</v>
      </c>
      <c r="AK8" s="26">
        <f xml:space="preserve"> Model!$D$73</f>
        <v>49.62</v>
      </c>
      <c r="AL8" s="26">
        <f xml:space="preserve"> Model!$D$73</f>
        <v>49.62</v>
      </c>
      <c r="AM8" s="26">
        <f xml:space="preserve"> Model!$D$73</f>
        <v>49.62</v>
      </c>
      <c r="AN8" s="26">
        <f xml:space="preserve"> Model!$D$73</f>
        <v>49.62</v>
      </c>
      <c r="AO8" s="26">
        <f xml:space="preserve"> Model!$D$73</f>
        <v>49.62</v>
      </c>
      <c r="AP8" s="26">
        <f xml:space="preserve"> Model!$D$73</f>
        <v>49.62</v>
      </c>
      <c r="AQ8" s="26">
        <f xml:space="preserve"> Model!$D$73</f>
        <v>49.62</v>
      </c>
      <c r="AR8" s="26">
        <f xml:space="preserve"> Model!$D$73</f>
        <v>49.62</v>
      </c>
      <c r="AS8" s="26">
        <f xml:space="preserve"> Model!$D$73</f>
        <v>49.62</v>
      </c>
      <c r="AT8" s="26">
        <f xml:space="preserve"> Model!$D$73</f>
        <v>49.62</v>
      </c>
      <c r="AU8" s="26">
        <f xml:space="preserve"> Model!$D$73</f>
        <v>49.62</v>
      </c>
      <c r="AV8" s="26">
        <f xml:space="preserve"> Model!$D$73</f>
        <v>49.62</v>
      </c>
      <c r="AW8" s="71"/>
    </row>
    <row r="9" spans="1:49" s="82" customFormat="1" x14ac:dyDescent="0.25">
      <c r="A9" s="70" t="s">
        <v>265</v>
      </c>
      <c r="B9" s="26" t="s">
        <v>260</v>
      </c>
      <c r="C9" s="26" t="s">
        <v>250</v>
      </c>
      <c r="D9" s="26"/>
      <c r="E9" s="26"/>
      <c r="F9" s="26"/>
      <c r="G9" s="26"/>
      <c r="H9" s="26"/>
      <c r="I9" s="26"/>
      <c r="J9" s="26"/>
      <c r="K9" s="26"/>
      <c r="L9" s="26"/>
      <c r="M9" s="26">
        <f xml:space="preserve"> Model!$D$75</f>
        <v>49.78</v>
      </c>
      <c r="N9" s="26">
        <f xml:space="preserve"> Model!$D$75</f>
        <v>49.78</v>
      </c>
      <c r="O9" s="26">
        <f xml:space="preserve"> Model!$D$75</f>
        <v>49.78</v>
      </c>
      <c r="P9" s="26">
        <f xml:space="preserve"> Model!$D$75</f>
        <v>49.78</v>
      </c>
      <c r="Q9" s="26">
        <f xml:space="preserve"> Model!$D$75</f>
        <v>49.78</v>
      </c>
      <c r="R9" s="26">
        <f xml:space="preserve"> Model!$D$75</f>
        <v>49.78</v>
      </c>
      <c r="S9" s="26">
        <f xml:space="preserve"> Model!$D$75</f>
        <v>49.78</v>
      </c>
      <c r="T9" s="26">
        <f xml:space="preserve"> Model!$D$75</f>
        <v>49.78</v>
      </c>
      <c r="U9" s="26">
        <f xml:space="preserve"> Model!$D$75</f>
        <v>49.78</v>
      </c>
      <c r="V9" s="26">
        <f xml:space="preserve"> Model!$D$75</f>
        <v>49.78</v>
      </c>
      <c r="W9" s="26">
        <f xml:space="preserve"> Model!$D$75</f>
        <v>49.78</v>
      </c>
      <c r="X9" s="26">
        <f xml:space="preserve"> Model!$D$75</f>
        <v>49.78</v>
      </c>
      <c r="Y9" s="26">
        <f xml:space="preserve"> Model!$D$75</f>
        <v>49.78</v>
      </c>
      <c r="Z9" s="26">
        <f xml:space="preserve"> Model!$D$75</f>
        <v>49.78</v>
      </c>
      <c r="AA9" s="26">
        <f xml:space="preserve"> Model!$D$75</f>
        <v>49.78</v>
      </c>
      <c r="AB9" s="26">
        <f xml:space="preserve"> Model!$D$75</f>
        <v>49.78</v>
      </c>
      <c r="AC9" s="26">
        <f xml:space="preserve"> Model!$D$75</f>
        <v>49.78</v>
      </c>
      <c r="AD9" s="26">
        <f xml:space="preserve"> Model!$D$75</f>
        <v>49.78</v>
      </c>
      <c r="AE9" s="26">
        <f xml:space="preserve"> Model!$D$75</f>
        <v>49.78</v>
      </c>
      <c r="AF9" s="26">
        <f xml:space="preserve"> Model!$D$75</f>
        <v>49.78</v>
      </c>
      <c r="AG9" s="26">
        <f xml:space="preserve"> Model!$D$75</f>
        <v>49.78</v>
      </c>
      <c r="AH9" s="26">
        <f xml:space="preserve"> Model!$D$75</f>
        <v>49.78</v>
      </c>
      <c r="AI9" s="26">
        <f xml:space="preserve"> Model!$D$75</f>
        <v>49.78</v>
      </c>
      <c r="AJ9" s="26">
        <f xml:space="preserve"> Model!$D$75</f>
        <v>49.78</v>
      </c>
      <c r="AK9" s="26">
        <f xml:space="preserve"> Model!$D$75</f>
        <v>49.78</v>
      </c>
      <c r="AL9" s="26">
        <f xml:space="preserve"> Model!$D$75</f>
        <v>49.78</v>
      </c>
      <c r="AM9" s="26">
        <f xml:space="preserve"> Model!$D$75</f>
        <v>49.78</v>
      </c>
      <c r="AN9" s="26">
        <f xml:space="preserve"> Model!$D$75</f>
        <v>49.78</v>
      </c>
      <c r="AO9" s="26">
        <f xml:space="preserve"> Model!$D$75</f>
        <v>49.78</v>
      </c>
      <c r="AP9" s="26">
        <f xml:space="preserve"> Model!$D$75</f>
        <v>49.78</v>
      </c>
      <c r="AQ9" s="26">
        <f xml:space="preserve"> Model!$D$75</f>
        <v>49.78</v>
      </c>
      <c r="AR9" s="26">
        <f xml:space="preserve"> Model!$D$75</f>
        <v>49.78</v>
      </c>
      <c r="AS9" s="26">
        <f xml:space="preserve"> Model!$D$75</f>
        <v>49.78</v>
      </c>
      <c r="AT9" s="26">
        <f xml:space="preserve"> Model!$D$75</f>
        <v>49.78</v>
      </c>
      <c r="AU9" s="26">
        <f xml:space="preserve"> Model!$D$75</f>
        <v>49.78</v>
      </c>
      <c r="AV9" s="26">
        <f xml:space="preserve"> Model!$D$75</f>
        <v>49.78</v>
      </c>
      <c r="AW9" s="71"/>
    </row>
    <row r="10" spans="1:49" s="82" customFormat="1" x14ac:dyDescent="0.25">
      <c r="A10" s="70" t="s">
        <v>265</v>
      </c>
      <c r="B10" s="26" t="s">
        <v>260</v>
      </c>
      <c r="C10" s="26" t="s">
        <v>251</v>
      </c>
      <c r="D10" s="26"/>
      <c r="E10" s="26"/>
      <c r="F10" s="26"/>
      <c r="G10" s="26"/>
      <c r="H10" s="26"/>
      <c r="I10" s="26"/>
      <c r="J10" s="26"/>
      <c r="K10" s="26"/>
      <c r="L10" s="26"/>
      <c r="M10" s="26">
        <f xml:space="preserve"> Model!$D$75</f>
        <v>49.78</v>
      </c>
      <c r="N10" s="26">
        <f xml:space="preserve"> Model!$D$75</f>
        <v>49.78</v>
      </c>
      <c r="O10" s="26">
        <f xml:space="preserve"> Model!$D$75</f>
        <v>49.78</v>
      </c>
      <c r="P10" s="26">
        <f xml:space="preserve"> Model!$D$75</f>
        <v>49.78</v>
      </c>
      <c r="Q10" s="26">
        <f xml:space="preserve"> Model!$D$75</f>
        <v>49.78</v>
      </c>
      <c r="R10" s="26">
        <f xml:space="preserve"> Model!$D$75</f>
        <v>49.78</v>
      </c>
      <c r="S10" s="26">
        <f xml:space="preserve"> Model!$D$75</f>
        <v>49.78</v>
      </c>
      <c r="T10" s="26">
        <f xml:space="preserve"> Model!$D$75</f>
        <v>49.78</v>
      </c>
      <c r="U10" s="26">
        <f xml:space="preserve"> Model!$D$75</f>
        <v>49.78</v>
      </c>
      <c r="V10" s="26">
        <f xml:space="preserve"> Model!$D$75</f>
        <v>49.78</v>
      </c>
      <c r="W10" s="26">
        <f xml:space="preserve"> Model!$D$75</f>
        <v>49.78</v>
      </c>
      <c r="X10" s="26">
        <f xml:space="preserve"> Model!$D$75</f>
        <v>49.78</v>
      </c>
      <c r="Y10" s="26">
        <f xml:space="preserve"> Model!$D$75</f>
        <v>49.78</v>
      </c>
      <c r="Z10" s="26">
        <f xml:space="preserve"> Model!$D$75</f>
        <v>49.78</v>
      </c>
      <c r="AA10" s="26">
        <f xml:space="preserve"> Model!$D$75</f>
        <v>49.78</v>
      </c>
      <c r="AB10" s="26">
        <f xml:space="preserve"> Model!$D$75</f>
        <v>49.78</v>
      </c>
      <c r="AC10" s="26">
        <f xml:space="preserve"> Model!$D$75</f>
        <v>49.78</v>
      </c>
      <c r="AD10" s="26">
        <f xml:space="preserve"> Model!$D$75</f>
        <v>49.78</v>
      </c>
      <c r="AE10" s="26">
        <f xml:space="preserve"> Model!$D$75</f>
        <v>49.78</v>
      </c>
      <c r="AF10" s="26">
        <f xml:space="preserve"> Model!$D$75</f>
        <v>49.78</v>
      </c>
      <c r="AG10" s="26">
        <f xml:space="preserve"> Model!$D$75</f>
        <v>49.78</v>
      </c>
      <c r="AH10" s="26">
        <f xml:space="preserve"> Model!$D$75</f>
        <v>49.78</v>
      </c>
      <c r="AI10" s="26">
        <f xml:space="preserve"> Model!$D$75</f>
        <v>49.78</v>
      </c>
      <c r="AJ10" s="26">
        <f xml:space="preserve"> Model!$D$75</f>
        <v>49.78</v>
      </c>
      <c r="AK10" s="26">
        <f xml:space="preserve"> Model!$D$75</f>
        <v>49.78</v>
      </c>
      <c r="AL10" s="26">
        <f xml:space="preserve"> Model!$D$75</f>
        <v>49.78</v>
      </c>
      <c r="AM10" s="26">
        <f xml:space="preserve"> Model!$D$75</f>
        <v>49.78</v>
      </c>
      <c r="AN10" s="26">
        <f xml:space="preserve"> Model!$D$75</f>
        <v>49.78</v>
      </c>
      <c r="AO10" s="26">
        <f xml:space="preserve"> Model!$D$75</f>
        <v>49.78</v>
      </c>
      <c r="AP10" s="26">
        <f xml:space="preserve"> Model!$D$75</f>
        <v>49.78</v>
      </c>
      <c r="AQ10" s="26">
        <f xml:space="preserve"> Model!$D$75</f>
        <v>49.78</v>
      </c>
      <c r="AR10" s="26">
        <f xml:space="preserve"> Model!$D$75</f>
        <v>49.78</v>
      </c>
      <c r="AS10" s="26">
        <f xml:space="preserve"> Model!$D$75</f>
        <v>49.78</v>
      </c>
      <c r="AT10" s="26">
        <f xml:space="preserve"> Model!$D$75</f>
        <v>49.78</v>
      </c>
      <c r="AU10" s="26">
        <f xml:space="preserve"> Model!$D$75</f>
        <v>49.78</v>
      </c>
      <c r="AV10" s="26">
        <f xml:space="preserve"> Model!$D$75</f>
        <v>49.78</v>
      </c>
      <c r="AW10" s="71"/>
    </row>
    <row r="11" spans="1:49" s="82" customFormat="1" x14ac:dyDescent="0.25">
      <c r="A11" s="70" t="s">
        <v>265</v>
      </c>
      <c r="B11" s="26" t="s">
        <v>260</v>
      </c>
      <c r="C11" s="26" t="s">
        <v>222</v>
      </c>
      <c r="D11" s="26"/>
      <c r="E11" s="26"/>
      <c r="F11" s="26"/>
      <c r="G11" s="26"/>
      <c r="H11" s="26"/>
      <c r="I11" s="26"/>
      <c r="J11" s="26"/>
      <c r="K11" s="26"/>
      <c r="L11" s="26"/>
      <c r="M11" s="26">
        <f xml:space="preserve"> Model!$D$74</f>
        <v>198.47</v>
      </c>
      <c r="N11" s="26">
        <f xml:space="preserve"> Model!$D$74</f>
        <v>198.47</v>
      </c>
      <c r="O11" s="26">
        <f xml:space="preserve"> Model!$D$74</f>
        <v>198.47</v>
      </c>
      <c r="P11" s="26">
        <f xml:space="preserve"> Model!$D$74</f>
        <v>198.47</v>
      </c>
      <c r="Q11" s="26">
        <f xml:space="preserve"> Model!$D$74</f>
        <v>198.47</v>
      </c>
      <c r="R11" s="26">
        <f xml:space="preserve"> Model!$D$74</f>
        <v>198.47</v>
      </c>
      <c r="S11" s="26">
        <f xml:space="preserve"> Model!$D$74</f>
        <v>198.47</v>
      </c>
      <c r="T11" s="26">
        <f xml:space="preserve"> Model!$D$74</f>
        <v>198.47</v>
      </c>
      <c r="U11" s="26">
        <f xml:space="preserve"> Model!$D$74</f>
        <v>198.47</v>
      </c>
      <c r="V11" s="26">
        <f xml:space="preserve"> Model!$D$74</f>
        <v>198.47</v>
      </c>
      <c r="W11" s="26">
        <f xml:space="preserve"> Model!$D$74</f>
        <v>198.47</v>
      </c>
      <c r="X11" s="26">
        <f xml:space="preserve"> Model!$D$74</f>
        <v>198.47</v>
      </c>
      <c r="Y11" s="26">
        <f xml:space="preserve"> Model!$D$74</f>
        <v>198.47</v>
      </c>
      <c r="Z11" s="26">
        <f xml:space="preserve"> Model!$D$74</f>
        <v>198.47</v>
      </c>
      <c r="AA11" s="26">
        <f xml:space="preserve"> Model!$D$74</f>
        <v>198.47</v>
      </c>
      <c r="AB11" s="26">
        <f xml:space="preserve"> Model!$D$74</f>
        <v>198.47</v>
      </c>
      <c r="AC11" s="26">
        <f xml:space="preserve"> Model!$D$74</f>
        <v>198.47</v>
      </c>
      <c r="AD11" s="26">
        <f xml:space="preserve"> Model!$D$74</f>
        <v>198.47</v>
      </c>
      <c r="AE11" s="26">
        <f xml:space="preserve"> Model!$D$74</f>
        <v>198.47</v>
      </c>
      <c r="AF11" s="26">
        <f xml:space="preserve"> Model!$D$74</f>
        <v>198.47</v>
      </c>
      <c r="AG11" s="26">
        <f xml:space="preserve"> Model!$D$74</f>
        <v>198.47</v>
      </c>
      <c r="AH11" s="26">
        <f xml:space="preserve"> Model!$D$74</f>
        <v>198.47</v>
      </c>
      <c r="AI11" s="26">
        <f xml:space="preserve"> Model!$D$74</f>
        <v>198.47</v>
      </c>
      <c r="AJ11" s="26">
        <f xml:space="preserve"> Model!$D$74</f>
        <v>198.47</v>
      </c>
      <c r="AK11" s="26">
        <f xml:space="preserve"> Model!$D$74</f>
        <v>198.47</v>
      </c>
      <c r="AL11" s="26">
        <f xml:space="preserve"> Model!$D$74</f>
        <v>198.47</v>
      </c>
      <c r="AM11" s="26">
        <f xml:space="preserve"> Model!$D$74</f>
        <v>198.47</v>
      </c>
      <c r="AN11" s="26">
        <f xml:space="preserve"> Model!$D$74</f>
        <v>198.47</v>
      </c>
      <c r="AO11" s="26">
        <f xml:space="preserve"> Model!$D$74</f>
        <v>198.47</v>
      </c>
      <c r="AP11" s="26">
        <f xml:space="preserve"> Model!$D$74</f>
        <v>198.47</v>
      </c>
      <c r="AQ11" s="26">
        <f xml:space="preserve"> Model!$D$74</f>
        <v>198.47</v>
      </c>
      <c r="AR11" s="26">
        <f xml:space="preserve"> Model!$D$74</f>
        <v>198.47</v>
      </c>
      <c r="AS11" s="26">
        <f xml:space="preserve"> Model!$D$74</f>
        <v>198.47</v>
      </c>
      <c r="AT11" s="26">
        <f xml:space="preserve"> Model!$D$74</f>
        <v>198.47</v>
      </c>
      <c r="AU11" s="26">
        <f xml:space="preserve"> Model!$D$74</f>
        <v>198.47</v>
      </c>
      <c r="AV11" s="26">
        <f xml:space="preserve"> Model!$D$74</f>
        <v>198.47</v>
      </c>
      <c r="AW11" s="71"/>
    </row>
    <row r="12" spans="1:49" s="82" customFormat="1" x14ac:dyDescent="0.25">
      <c r="A12" s="70" t="s">
        <v>265</v>
      </c>
      <c r="B12" s="26" t="s">
        <v>260</v>
      </c>
      <c r="C12" s="26" t="s">
        <v>223</v>
      </c>
      <c r="D12" s="26"/>
      <c r="E12" s="26"/>
      <c r="F12" s="26"/>
      <c r="G12" s="26"/>
      <c r="H12" s="26"/>
      <c r="I12" s="26"/>
      <c r="J12" s="26"/>
      <c r="K12" s="26"/>
      <c r="L12" s="26"/>
      <c r="M12" s="26">
        <v>0</v>
      </c>
      <c r="N12" s="26">
        <f xml:space="preserve"> Model!$D$76</f>
        <v>52</v>
      </c>
      <c r="O12" s="26">
        <f xml:space="preserve"> Model!$D$76</f>
        <v>52</v>
      </c>
      <c r="P12" s="26">
        <f xml:space="preserve"> Model!$D$76</f>
        <v>52</v>
      </c>
      <c r="Q12" s="26">
        <f xml:space="preserve"> Model!$D$76</f>
        <v>52</v>
      </c>
      <c r="R12" s="26">
        <f xml:space="preserve"> Model!$D$76</f>
        <v>52</v>
      </c>
      <c r="S12" s="26">
        <f xml:space="preserve"> Model!$D$76</f>
        <v>52</v>
      </c>
      <c r="T12" s="26">
        <f xml:space="preserve"> Model!$D$76</f>
        <v>52</v>
      </c>
      <c r="U12" s="26">
        <f xml:space="preserve"> Model!$D$76</f>
        <v>52</v>
      </c>
      <c r="V12" s="26">
        <f xml:space="preserve"> Model!$D$76</f>
        <v>52</v>
      </c>
      <c r="W12" s="26">
        <f xml:space="preserve"> Model!$D$76</f>
        <v>52</v>
      </c>
      <c r="X12" s="26">
        <f xml:space="preserve"> Model!$D$76</f>
        <v>52</v>
      </c>
      <c r="Y12" s="26">
        <f xml:space="preserve"> Model!$D$76</f>
        <v>52</v>
      </c>
      <c r="Z12" s="26">
        <f xml:space="preserve"> Model!$D$76</f>
        <v>52</v>
      </c>
      <c r="AA12" s="26">
        <f xml:space="preserve"> Model!$D$76</f>
        <v>52</v>
      </c>
      <c r="AB12" s="26">
        <f xml:space="preserve"> Model!$D$76</f>
        <v>52</v>
      </c>
      <c r="AC12" s="26">
        <f xml:space="preserve"> Model!$D$76</f>
        <v>52</v>
      </c>
      <c r="AD12" s="26">
        <f xml:space="preserve"> Model!$D$76</f>
        <v>52</v>
      </c>
      <c r="AE12" s="26">
        <f xml:space="preserve"> Model!$D$76</f>
        <v>52</v>
      </c>
      <c r="AF12" s="26">
        <f xml:space="preserve"> Model!$D$76</f>
        <v>52</v>
      </c>
      <c r="AG12" s="26">
        <f xml:space="preserve"> Model!$D$76</f>
        <v>52</v>
      </c>
      <c r="AH12" s="26">
        <f xml:space="preserve"> Model!$D$76</f>
        <v>52</v>
      </c>
      <c r="AI12" s="26">
        <f xml:space="preserve"> Model!$D$76</f>
        <v>52</v>
      </c>
      <c r="AJ12" s="26">
        <f xml:space="preserve"> Model!$D$76</f>
        <v>52</v>
      </c>
      <c r="AK12" s="26">
        <f xml:space="preserve"> Model!$D$76</f>
        <v>52</v>
      </c>
      <c r="AL12" s="26">
        <f xml:space="preserve"> Model!$D$76</f>
        <v>52</v>
      </c>
      <c r="AM12" s="26">
        <f xml:space="preserve"> Model!$D$76</f>
        <v>52</v>
      </c>
      <c r="AN12" s="26">
        <f xml:space="preserve"> Model!$D$76</f>
        <v>52</v>
      </c>
      <c r="AO12" s="26">
        <f xml:space="preserve"> Model!$D$76</f>
        <v>52</v>
      </c>
      <c r="AP12" s="26">
        <f xml:space="preserve"> Model!$D$76</f>
        <v>52</v>
      </c>
      <c r="AQ12" s="26">
        <f xml:space="preserve"> Model!$D$76</f>
        <v>52</v>
      </c>
      <c r="AR12" s="26">
        <f xml:space="preserve"> Model!$D$76</f>
        <v>52</v>
      </c>
      <c r="AS12" s="26">
        <f xml:space="preserve"> Model!$D$76</f>
        <v>52</v>
      </c>
      <c r="AT12" s="26">
        <f xml:space="preserve"> Model!$D$76</f>
        <v>52</v>
      </c>
      <c r="AU12" s="26">
        <f xml:space="preserve"> Model!$D$76</f>
        <v>52</v>
      </c>
      <c r="AV12" s="26">
        <f xml:space="preserve"> Model!$D$76</f>
        <v>52</v>
      </c>
      <c r="AW12" s="71"/>
    </row>
    <row r="13" spans="1:49" s="82" customFormat="1" x14ac:dyDescent="0.25">
      <c r="A13" s="70" t="s">
        <v>265</v>
      </c>
      <c r="B13" s="26" t="s">
        <v>260</v>
      </c>
      <c r="C13" s="26" t="s">
        <v>226</v>
      </c>
      <c r="D13" s="26"/>
      <c r="E13" s="26"/>
      <c r="F13" s="26"/>
      <c r="G13" s="26"/>
      <c r="H13" s="26"/>
      <c r="I13" s="26"/>
      <c r="J13" s="26"/>
      <c r="K13" s="26"/>
      <c r="L13" s="26"/>
      <c r="M13" s="26">
        <f xml:space="preserve"> Model!$D$77</f>
        <v>605.17999999999995</v>
      </c>
      <c r="N13" s="26">
        <f xml:space="preserve"> Model!$D$77</f>
        <v>605.17999999999995</v>
      </c>
      <c r="O13" s="26">
        <f xml:space="preserve"> Model!$D$77</f>
        <v>605.17999999999995</v>
      </c>
      <c r="P13" s="26">
        <f xml:space="preserve"> Model!$D$77</f>
        <v>605.17999999999995</v>
      </c>
      <c r="Q13" s="26">
        <f xml:space="preserve"> Model!$D$77</f>
        <v>605.17999999999995</v>
      </c>
      <c r="R13" s="26">
        <f xml:space="preserve"> Model!$D$77</f>
        <v>605.17999999999995</v>
      </c>
      <c r="S13" s="26">
        <f xml:space="preserve"> Model!$D$77</f>
        <v>605.17999999999995</v>
      </c>
      <c r="T13" s="26">
        <f xml:space="preserve"> Model!$D$77</f>
        <v>605.17999999999995</v>
      </c>
      <c r="U13" s="26">
        <f xml:space="preserve"> Model!$D$77</f>
        <v>605.17999999999995</v>
      </c>
      <c r="V13" s="26">
        <f xml:space="preserve"> Model!$D$77</f>
        <v>605.17999999999995</v>
      </c>
      <c r="W13" s="26">
        <f xml:space="preserve"> Model!$D$77</f>
        <v>605.17999999999995</v>
      </c>
      <c r="X13" s="26">
        <f xml:space="preserve"> Model!$D$77</f>
        <v>605.17999999999995</v>
      </c>
      <c r="Y13" s="26">
        <f xml:space="preserve"> Model!$D$77</f>
        <v>605.17999999999995</v>
      </c>
      <c r="Z13" s="26">
        <f xml:space="preserve"> Model!$D$77</f>
        <v>605.17999999999995</v>
      </c>
      <c r="AA13" s="26">
        <f xml:space="preserve"> Model!$D$77</f>
        <v>605.17999999999995</v>
      </c>
      <c r="AB13" s="26">
        <f xml:space="preserve"> Model!$D$77</f>
        <v>605.17999999999995</v>
      </c>
      <c r="AC13" s="26">
        <f xml:space="preserve"> Model!$D$77</f>
        <v>605.17999999999995</v>
      </c>
      <c r="AD13" s="26">
        <f xml:space="preserve"> Model!$D$77</f>
        <v>605.17999999999995</v>
      </c>
      <c r="AE13" s="26">
        <f xml:space="preserve"> Model!$D$77</f>
        <v>605.17999999999995</v>
      </c>
      <c r="AF13" s="26">
        <f xml:space="preserve"> Model!$D$77</f>
        <v>605.17999999999995</v>
      </c>
      <c r="AG13" s="26">
        <f xml:space="preserve"> Model!$D$77</f>
        <v>605.17999999999995</v>
      </c>
      <c r="AH13" s="26">
        <f xml:space="preserve"> Model!$D$77</f>
        <v>605.17999999999995</v>
      </c>
      <c r="AI13" s="26">
        <f xml:space="preserve"> Model!$D$77</f>
        <v>605.17999999999995</v>
      </c>
      <c r="AJ13" s="26">
        <f xml:space="preserve"> Model!$D$77</f>
        <v>605.17999999999995</v>
      </c>
      <c r="AK13" s="26">
        <f xml:space="preserve"> Model!$D$77</f>
        <v>605.17999999999995</v>
      </c>
      <c r="AL13" s="26">
        <f xml:space="preserve"> Model!$D$77</f>
        <v>605.17999999999995</v>
      </c>
      <c r="AM13" s="26">
        <f xml:space="preserve"> Model!$D$77</f>
        <v>605.17999999999995</v>
      </c>
      <c r="AN13" s="26">
        <f xml:space="preserve"> Model!$D$77</f>
        <v>605.17999999999995</v>
      </c>
      <c r="AO13" s="26">
        <f xml:space="preserve"> Model!$D$77</f>
        <v>605.17999999999995</v>
      </c>
      <c r="AP13" s="26">
        <f xml:space="preserve"> Model!$D$77</f>
        <v>605.17999999999995</v>
      </c>
      <c r="AQ13" s="26">
        <f xml:space="preserve"> Model!$D$77</f>
        <v>605.17999999999995</v>
      </c>
      <c r="AR13" s="26">
        <f xml:space="preserve"> Model!$D$77</f>
        <v>605.17999999999995</v>
      </c>
      <c r="AS13" s="26">
        <f xml:space="preserve"> Model!$D$77</f>
        <v>605.17999999999995</v>
      </c>
      <c r="AT13" s="26">
        <f xml:space="preserve"> Model!$D$77</f>
        <v>605.17999999999995</v>
      </c>
      <c r="AU13" s="26">
        <f xml:space="preserve"> Model!$D$77</f>
        <v>605.17999999999995</v>
      </c>
      <c r="AV13" s="26">
        <f xml:space="preserve"> Model!$D$77</f>
        <v>605.17999999999995</v>
      </c>
      <c r="AW13" s="71"/>
    </row>
    <row r="14" spans="1:49" s="82" customFormat="1" x14ac:dyDescent="0.25">
      <c r="A14" s="70" t="s">
        <v>265</v>
      </c>
      <c r="B14" s="26" t="s">
        <v>260</v>
      </c>
      <c r="C14" s="26" t="s">
        <v>227</v>
      </c>
      <c r="D14" s="26"/>
      <c r="E14" s="26"/>
      <c r="F14" s="26"/>
      <c r="G14" s="26"/>
      <c r="H14" s="26"/>
      <c r="I14" s="26"/>
      <c r="J14" s="26"/>
      <c r="K14" s="26"/>
      <c r="L14" s="26"/>
      <c r="M14" s="26">
        <f xml:space="preserve"> Model!$D$77</f>
        <v>605.17999999999995</v>
      </c>
      <c r="N14" s="26">
        <f xml:space="preserve"> Model!$D$77</f>
        <v>605.17999999999995</v>
      </c>
      <c r="O14" s="26">
        <f xml:space="preserve"> Model!$D$77</f>
        <v>605.17999999999995</v>
      </c>
      <c r="P14" s="26">
        <f xml:space="preserve"> Model!$D$77</f>
        <v>605.17999999999995</v>
      </c>
      <c r="Q14" s="26">
        <f xml:space="preserve"> Model!$D$77</f>
        <v>605.17999999999995</v>
      </c>
      <c r="R14" s="26">
        <f xml:space="preserve"> Model!$D$77</f>
        <v>605.17999999999995</v>
      </c>
      <c r="S14" s="26">
        <f xml:space="preserve"> Model!$D$77</f>
        <v>605.17999999999995</v>
      </c>
      <c r="T14" s="26">
        <f xml:space="preserve"> Model!$D$77</f>
        <v>605.17999999999995</v>
      </c>
      <c r="U14" s="26">
        <f xml:space="preserve"> Model!$D$77</f>
        <v>605.17999999999995</v>
      </c>
      <c r="V14" s="26">
        <f xml:space="preserve"> Model!$D$77</f>
        <v>605.17999999999995</v>
      </c>
      <c r="W14" s="26">
        <f xml:space="preserve"> Model!$D$77</f>
        <v>605.17999999999995</v>
      </c>
      <c r="X14" s="26">
        <f xml:space="preserve"> Model!$D$77</f>
        <v>605.17999999999995</v>
      </c>
      <c r="Y14" s="26">
        <f xml:space="preserve"> Model!$D$77</f>
        <v>605.17999999999995</v>
      </c>
      <c r="Z14" s="26">
        <f xml:space="preserve"> Model!$D$77</f>
        <v>605.17999999999995</v>
      </c>
      <c r="AA14" s="26">
        <f xml:space="preserve"> Model!$D$77</f>
        <v>605.17999999999995</v>
      </c>
      <c r="AB14" s="26">
        <f xml:space="preserve"> Model!$D$77</f>
        <v>605.17999999999995</v>
      </c>
      <c r="AC14" s="26">
        <f xml:space="preserve"> Model!$D$77</f>
        <v>605.17999999999995</v>
      </c>
      <c r="AD14" s="26">
        <f xml:space="preserve"> Model!$D$77</f>
        <v>605.17999999999995</v>
      </c>
      <c r="AE14" s="26">
        <f xml:space="preserve"> Model!$D$77</f>
        <v>605.17999999999995</v>
      </c>
      <c r="AF14" s="26">
        <f xml:space="preserve"> Model!$D$77</f>
        <v>605.17999999999995</v>
      </c>
      <c r="AG14" s="26">
        <f xml:space="preserve"> Model!$D$77</f>
        <v>605.17999999999995</v>
      </c>
      <c r="AH14" s="26">
        <f xml:space="preserve"> Model!$D$77</f>
        <v>605.17999999999995</v>
      </c>
      <c r="AI14" s="26">
        <f xml:space="preserve"> Model!$D$77</f>
        <v>605.17999999999995</v>
      </c>
      <c r="AJ14" s="26">
        <f xml:space="preserve"> Model!$D$77</f>
        <v>605.17999999999995</v>
      </c>
      <c r="AK14" s="26">
        <f xml:space="preserve"> Model!$D$77</f>
        <v>605.17999999999995</v>
      </c>
      <c r="AL14" s="26">
        <f xml:space="preserve"> Model!$D$77</f>
        <v>605.17999999999995</v>
      </c>
      <c r="AM14" s="26">
        <f xml:space="preserve"> Model!$D$77</f>
        <v>605.17999999999995</v>
      </c>
      <c r="AN14" s="26">
        <f xml:space="preserve"> Model!$D$77</f>
        <v>605.17999999999995</v>
      </c>
      <c r="AO14" s="26">
        <f xml:space="preserve"> Model!$D$77</f>
        <v>605.17999999999995</v>
      </c>
      <c r="AP14" s="26">
        <f xml:space="preserve"> Model!$D$77</f>
        <v>605.17999999999995</v>
      </c>
      <c r="AQ14" s="26">
        <f xml:space="preserve"> Model!$D$77</f>
        <v>605.17999999999995</v>
      </c>
      <c r="AR14" s="26">
        <f xml:space="preserve"> Model!$D$77</f>
        <v>605.17999999999995</v>
      </c>
      <c r="AS14" s="26">
        <f xml:space="preserve"> Model!$D$77</f>
        <v>605.17999999999995</v>
      </c>
      <c r="AT14" s="26">
        <f xml:space="preserve"> Model!$D$77</f>
        <v>605.17999999999995</v>
      </c>
      <c r="AU14" s="26">
        <f xml:space="preserve"> Model!$D$77</f>
        <v>605.17999999999995</v>
      </c>
      <c r="AV14" s="26">
        <f xml:space="preserve"> Model!$D$77</f>
        <v>605.17999999999995</v>
      </c>
      <c r="AW14" s="71"/>
    </row>
    <row r="15" spans="1:49" s="82" customFormat="1" x14ac:dyDescent="0.25">
      <c r="A15" s="70" t="s">
        <v>265</v>
      </c>
      <c r="B15" s="26" t="s">
        <v>260</v>
      </c>
      <c r="C15" s="26" t="s">
        <v>228</v>
      </c>
      <c r="D15" s="26"/>
      <c r="E15" s="26"/>
      <c r="F15" s="26"/>
      <c r="G15" s="26"/>
      <c r="H15" s="26"/>
      <c r="I15" s="26"/>
      <c r="J15" s="26"/>
      <c r="K15" s="26"/>
      <c r="L15" s="26"/>
      <c r="M15" s="26">
        <f xml:space="preserve"> Model!$D$78</f>
        <v>605.17999999999995</v>
      </c>
      <c r="N15" s="26">
        <f xml:space="preserve"> Model!$D$78</f>
        <v>605.17999999999995</v>
      </c>
      <c r="O15" s="26">
        <f xml:space="preserve"> Model!$D$78</f>
        <v>605.17999999999995</v>
      </c>
      <c r="P15" s="26">
        <f xml:space="preserve"> Model!$D$78</f>
        <v>605.17999999999995</v>
      </c>
      <c r="Q15" s="26">
        <f xml:space="preserve"> Model!$D$78</f>
        <v>605.17999999999995</v>
      </c>
      <c r="R15" s="26">
        <f xml:space="preserve"> Model!$D$78</f>
        <v>605.17999999999995</v>
      </c>
      <c r="S15" s="26">
        <f xml:space="preserve"> Model!$D$78</f>
        <v>605.17999999999995</v>
      </c>
      <c r="T15" s="26">
        <f xml:space="preserve"> Model!$D$78</f>
        <v>605.17999999999995</v>
      </c>
      <c r="U15" s="26">
        <f xml:space="preserve"> Model!$D$78</f>
        <v>605.17999999999995</v>
      </c>
      <c r="V15" s="26">
        <f xml:space="preserve"> Model!$D$78</f>
        <v>605.17999999999995</v>
      </c>
      <c r="W15" s="26">
        <f xml:space="preserve"> Model!$D$78</f>
        <v>605.17999999999995</v>
      </c>
      <c r="X15" s="26">
        <f xml:space="preserve"> Model!$D$78</f>
        <v>605.17999999999995</v>
      </c>
      <c r="Y15" s="26">
        <f xml:space="preserve"> Model!$D$78</f>
        <v>605.17999999999995</v>
      </c>
      <c r="Z15" s="26">
        <f xml:space="preserve"> Model!$D$78</f>
        <v>605.17999999999995</v>
      </c>
      <c r="AA15" s="26">
        <f xml:space="preserve"> Model!$D$78</f>
        <v>605.17999999999995</v>
      </c>
      <c r="AB15" s="26">
        <f xml:space="preserve"> Model!$D$78</f>
        <v>605.17999999999995</v>
      </c>
      <c r="AC15" s="26">
        <f xml:space="preserve"> Model!$D$78</f>
        <v>605.17999999999995</v>
      </c>
      <c r="AD15" s="26">
        <f xml:space="preserve"> Model!$D$78</f>
        <v>605.17999999999995</v>
      </c>
      <c r="AE15" s="26">
        <f xml:space="preserve"> Model!$D$78</f>
        <v>605.17999999999995</v>
      </c>
      <c r="AF15" s="26">
        <f xml:space="preserve"> Model!$D$78</f>
        <v>605.17999999999995</v>
      </c>
      <c r="AG15" s="26">
        <f xml:space="preserve"> Model!$D$78</f>
        <v>605.17999999999995</v>
      </c>
      <c r="AH15" s="26">
        <f xml:space="preserve"> Model!$D$78</f>
        <v>605.17999999999995</v>
      </c>
      <c r="AI15" s="26">
        <f xml:space="preserve"> Model!$D$78</f>
        <v>605.17999999999995</v>
      </c>
      <c r="AJ15" s="26">
        <f xml:space="preserve"> Model!$D$78</f>
        <v>605.17999999999995</v>
      </c>
      <c r="AK15" s="26">
        <f xml:space="preserve"> Model!$D$78</f>
        <v>605.17999999999995</v>
      </c>
      <c r="AL15" s="26">
        <f xml:space="preserve"> Model!$D$78</f>
        <v>605.17999999999995</v>
      </c>
      <c r="AM15" s="26">
        <f xml:space="preserve"> Model!$D$78</f>
        <v>605.17999999999995</v>
      </c>
      <c r="AN15" s="26">
        <f xml:space="preserve"> Model!$D$78</f>
        <v>605.17999999999995</v>
      </c>
      <c r="AO15" s="26">
        <f xml:space="preserve"> Model!$D$78</f>
        <v>605.17999999999995</v>
      </c>
      <c r="AP15" s="26">
        <f xml:space="preserve"> Model!$D$78</f>
        <v>605.17999999999995</v>
      </c>
      <c r="AQ15" s="26">
        <f xml:space="preserve"> Model!$D$78</f>
        <v>605.17999999999995</v>
      </c>
      <c r="AR15" s="26">
        <f xml:space="preserve"> Model!$D$78</f>
        <v>605.17999999999995</v>
      </c>
      <c r="AS15" s="26">
        <f xml:space="preserve"> Model!$D$78</f>
        <v>605.17999999999995</v>
      </c>
      <c r="AT15" s="26">
        <f xml:space="preserve"> Model!$D$78</f>
        <v>605.17999999999995</v>
      </c>
      <c r="AU15" s="26">
        <f xml:space="preserve"> Model!$D$78</f>
        <v>605.17999999999995</v>
      </c>
      <c r="AV15" s="26">
        <f xml:space="preserve"> Model!$D$78</f>
        <v>605.17999999999995</v>
      </c>
      <c r="AW15" s="71"/>
    </row>
    <row r="16" spans="1:49" s="82" customFormat="1" ht="15.75" thickBot="1" x14ac:dyDescent="0.3">
      <c r="A16" s="72" t="s">
        <v>265</v>
      </c>
      <c r="B16" s="73" t="s">
        <v>260</v>
      </c>
      <c r="C16" s="73" t="s">
        <v>229</v>
      </c>
      <c r="D16" s="73"/>
      <c r="E16" s="73"/>
      <c r="F16" s="73"/>
      <c r="G16" s="73"/>
      <c r="H16" s="73"/>
      <c r="I16" s="73"/>
      <c r="J16" s="73"/>
      <c r="K16" s="73"/>
      <c r="L16" s="73"/>
      <c r="M16" s="73">
        <f>Model!$D$78</f>
        <v>605.17999999999995</v>
      </c>
      <c r="N16" s="73">
        <f xml:space="preserve"> Model!$D$78</f>
        <v>605.17999999999995</v>
      </c>
      <c r="O16" s="73">
        <f xml:space="preserve"> Model!$D$78</f>
        <v>605.17999999999995</v>
      </c>
      <c r="P16" s="73">
        <f xml:space="preserve"> Model!$D$78</f>
        <v>605.17999999999995</v>
      </c>
      <c r="Q16" s="73">
        <f xml:space="preserve"> Model!$D$78</f>
        <v>605.17999999999995</v>
      </c>
      <c r="R16" s="73">
        <f xml:space="preserve"> Model!$D$78</f>
        <v>605.17999999999995</v>
      </c>
      <c r="S16" s="73">
        <f xml:space="preserve"> Model!$D$78</f>
        <v>605.17999999999995</v>
      </c>
      <c r="T16" s="73">
        <f xml:space="preserve"> Model!$D$78</f>
        <v>605.17999999999995</v>
      </c>
      <c r="U16" s="73">
        <f xml:space="preserve"> Model!$D$78</f>
        <v>605.17999999999995</v>
      </c>
      <c r="V16" s="73">
        <f xml:space="preserve"> Model!$D$78</f>
        <v>605.17999999999995</v>
      </c>
      <c r="W16" s="73">
        <f xml:space="preserve"> Model!$D$78</f>
        <v>605.17999999999995</v>
      </c>
      <c r="X16" s="73">
        <f xml:space="preserve"> Model!$D$78</f>
        <v>605.17999999999995</v>
      </c>
      <c r="Y16" s="73">
        <f xml:space="preserve"> Model!$D$78</f>
        <v>605.17999999999995</v>
      </c>
      <c r="Z16" s="73">
        <f xml:space="preserve"> Model!$D$78</f>
        <v>605.17999999999995</v>
      </c>
      <c r="AA16" s="73">
        <f xml:space="preserve"> Model!$D$78</f>
        <v>605.17999999999995</v>
      </c>
      <c r="AB16" s="73">
        <f xml:space="preserve"> Model!$D$78</f>
        <v>605.17999999999995</v>
      </c>
      <c r="AC16" s="73">
        <f xml:space="preserve"> Model!$D$78</f>
        <v>605.17999999999995</v>
      </c>
      <c r="AD16" s="73">
        <f xml:space="preserve"> Model!$D$78</f>
        <v>605.17999999999995</v>
      </c>
      <c r="AE16" s="73">
        <f xml:space="preserve"> Model!$D$78</f>
        <v>605.17999999999995</v>
      </c>
      <c r="AF16" s="73">
        <f xml:space="preserve"> Model!$D$78</f>
        <v>605.17999999999995</v>
      </c>
      <c r="AG16" s="73">
        <f xml:space="preserve"> Model!$D$78</f>
        <v>605.17999999999995</v>
      </c>
      <c r="AH16" s="73">
        <f xml:space="preserve"> Model!$D$78</f>
        <v>605.17999999999995</v>
      </c>
      <c r="AI16" s="73">
        <f xml:space="preserve"> Model!$D$78</f>
        <v>605.17999999999995</v>
      </c>
      <c r="AJ16" s="73">
        <f xml:space="preserve"> Model!$D$78</f>
        <v>605.17999999999995</v>
      </c>
      <c r="AK16" s="73">
        <f xml:space="preserve"> Model!$D$78</f>
        <v>605.17999999999995</v>
      </c>
      <c r="AL16" s="73">
        <f xml:space="preserve"> Model!$D$78</f>
        <v>605.17999999999995</v>
      </c>
      <c r="AM16" s="73">
        <f xml:space="preserve"> Model!$D$78</f>
        <v>605.17999999999995</v>
      </c>
      <c r="AN16" s="73">
        <f xml:space="preserve"> Model!$D$78</f>
        <v>605.17999999999995</v>
      </c>
      <c r="AO16" s="73">
        <f xml:space="preserve"> Model!$D$78</f>
        <v>605.17999999999995</v>
      </c>
      <c r="AP16" s="73">
        <f xml:space="preserve"> Model!$D$78</f>
        <v>605.17999999999995</v>
      </c>
      <c r="AQ16" s="73">
        <f xml:space="preserve"> Model!$D$78</f>
        <v>605.17999999999995</v>
      </c>
      <c r="AR16" s="73">
        <f xml:space="preserve"> Model!$D$78</f>
        <v>605.17999999999995</v>
      </c>
      <c r="AS16" s="73">
        <f xml:space="preserve"> Model!$D$78</f>
        <v>605.17999999999995</v>
      </c>
      <c r="AT16" s="73">
        <f xml:space="preserve"> Model!$D$78</f>
        <v>605.17999999999995</v>
      </c>
      <c r="AU16" s="73">
        <f xml:space="preserve"> Model!$D$78</f>
        <v>605.17999999999995</v>
      </c>
      <c r="AV16" s="73">
        <f xml:space="preserve"> Model!$D$78</f>
        <v>605.17999999999995</v>
      </c>
      <c r="AW16" s="74"/>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sheetData>
  <hyperlinks>
    <hyperlink ref="A1" location="Content!A1" display="Back to table of contents" xr:uid="{00000000-0004-0000-0700-000000000000}"/>
    <hyperlink ref="B1" location="Parameters!A1" display="Parameters List" xr:uid="{00000000-0004-0000-0700-000001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W14"/>
  <sheetViews>
    <sheetView zoomScaleNormal="100" workbookViewId="0">
      <selection activeCell="H26" sqref="H26"/>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2" customFormat="1" x14ac:dyDescent="0.25">
      <c r="A3" s="68" t="s">
        <v>266</v>
      </c>
      <c r="B3" s="23" t="s">
        <v>260</v>
      </c>
      <c r="C3" s="23" t="s">
        <v>196</v>
      </c>
      <c r="D3" s="23"/>
      <c r="E3" s="23"/>
      <c r="F3" s="23" t="s">
        <v>254</v>
      </c>
      <c r="G3" s="23"/>
      <c r="H3" s="23">
        <v>1</v>
      </c>
      <c r="I3" s="23"/>
      <c r="J3" s="23"/>
      <c r="K3" s="23"/>
      <c r="L3" s="23"/>
      <c r="M3" s="23">
        <v>1</v>
      </c>
      <c r="N3" s="23">
        <v>1</v>
      </c>
      <c r="O3" s="23">
        <v>1</v>
      </c>
      <c r="P3" s="23">
        <v>1</v>
      </c>
      <c r="Q3" s="23">
        <v>1</v>
      </c>
      <c r="R3" s="23">
        <v>1</v>
      </c>
      <c r="S3" s="23">
        <v>1</v>
      </c>
      <c r="T3" s="23">
        <v>1</v>
      </c>
      <c r="U3" s="23">
        <v>1</v>
      </c>
      <c r="V3" s="23">
        <v>1</v>
      </c>
      <c r="W3" s="23">
        <v>1</v>
      </c>
      <c r="X3" s="23">
        <v>1</v>
      </c>
      <c r="Y3" s="23">
        <v>1</v>
      </c>
      <c r="Z3" s="23">
        <v>1</v>
      </c>
      <c r="AA3" s="23">
        <v>1</v>
      </c>
      <c r="AB3" s="23">
        <v>1</v>
      </c>
      <c r="AC3" s="23">
        <v>1</v>
      </c>
      <c r="AD3" s="23">
        <v>1</v>
      </c>
      <c r="AE3" s="23">
        <v>1</v>
      </c>
      <c r="AF3" s="23">
        <v>1</v>
      </c>
      <c r="AG3" s="23">
        <v>1</v>
      </c>
      <c r="AH3" s="23">
        <v>1</v>
      </c>
      <c r="AI3" s="23">
        <v>1</v>
      </c>
      <c r="AJ3" s="23">
        <v>1</v>
      </c>
      <c r="AK3" s="23">
        <v>1</v>
      </c>
      <c r="AL3" s="23">
        <v>1</v>
      </c>
      <c r="AM3" s="23">
        <v>1</v>
      </c>
      <c r="AN3" s="23">
        <v>1</v>
      </c>
      <c r="AO3" s="23">
        <v>1</v>
      </c>
      <c r="AP3" s="23">
        <v>1</v>
      </c>
      <c r="AQ3" s="23">
        <v>1</v>
      </c>
      <c r="AR3" s="23">
        <v>1</v>
      </c>
      <c r="AS3" s="23">
        <v>1</v>
      </c>
      <c r="AT3" s="23">
        <v>1</v>
      </c>
      <c r="AU3" s="23">
        <v>1</v>
      </c>
      <c r="AV3" s="23">
        <v>1</v>
      </c>
      <c r="AW3" s="69"/>
    </row>
    <row r="4" spans="1:49" s="82" customFormat="1" x14ac:dyDescent="0.25">
      <c r="A4" s="70" t="s">
        <v>266</v>
      </c>
      <c r="B4" s="26" t="s">
        <v>260</v>
      </c>
      <c r="C4" s="26" t="s">
        <v>221</v>
      </c>
      <c r="D4" s="26"/>
      <c r="E4" s="26"/>
      <c r="F4" s="26" t="s">
        <v>254</v>
      </c>
      <c r="G4" s="26"/>
      <c r="H4" s="26">
        <v>1</v>
      </c>
      <c r="I4" s="26"/>
      <c r="J4" s="26"/>
      <c r="K4" s="26"/>
      <c r="L4" s="26"/>
      <c r="M4" s="26">
        <v>1</v>
      </c>
      <c r="N4" s="26">
        <v>1</v>
      </c>
      <c r="O4" s="26">
        <v>1</v>
      </c>
      <c r="P4" s="26">
        <v>1</v>
      </c>
      <c r="Q4" s="26">
        <v>1</v>
      </c>
      <c r="R4" s="26">
        <v>1</v>
      </c>
      <c r="S4" s="26">
        <v>1</v>
      </c>
      <c r="T4" s="26">
        <v>1</v>
      </c>
      <c r="U4" s="26">
        <v>1</v>
      </c>
      <c r="V4" s="26">
        <v>1</v>
      </c>
      <c r="W4" s="26">
        <v>1</v>
      </c>
      <c r="X4" s="26">
        <v>1</v>
      </c>
      <c r="Y4" s="26">
        <v>1</v>
      </c>
      <c r="Z4" s="26">
        <v>1</v>
      </c>
      <c r="AA4" s="26">
        <v>1</v>
      </c>
      <c r="AB4" s="26">
        <v>1</v>
      </c>
      <c r="AC4" s="26">
        <v>1</v>
      </c>
      <c r="AD4" s="26">
        <v>1</v>
      </c>
      <c r="AE4" s="26">
        <v>1</v>
      </c>
      <c r="AF4" s="26">
        <v>1</v>
      </c>
      <c r="AG4" s="26">
        <v>1</v>
      </c>
      <c r="AH4" s="26">
        <v>1</v>
      </c>
      <c r="AI4" s="26">
        <v>1</v>
      </c>
      <c r="AJ4" s="26">
        <v>1</v>
      </c>
      <c r="AK4" s="26">
        <v>1</v>
      </c>
      <c r="AL4" s="26">
        <v>1</v>
      </c>
      <c r="AM4" s="26">
        <v>1</v>
      </c>
      <c r="AN4" s="26">
        <v>1</v>
      </c>
      <c r="AO4" s="26">
        <v>1</v>
      </c>
      <c r="AP4" s="26">
        <v>1</v>
      </c>
      <c r="AQ4" s="26">
        <v>1</v>
      </c>
      <c r="AR4" s="26">
        <v>1</v>
      </c>
      <c r="AS4" s="26">
        <v>1</v>
      </c>
      <c r="AT4" s="26">
        <v>1</v>
      </c>
      <c r="AU4" s="26">
        <v>1</v>
      </c>
      <c r="AV4" s="26">
        <v>1</v>
      </c>
      <c r="AW4" s="71"/>
    </row>
    <row r="5" spans="1:49" s="82" customFormat="1" x14ac:dyDescent="0.25">
      <c r="A5" s="70" t="s">
        <v>266</v>
      </c>
      <c r="B5" s="26" t="s">
        <v>260</v>
      </c>
      <c r="C5" s="26" t="s">
        <v>250</v>
      </c>
      <c r="D5" s="26"/>
      <c r="E5" s="26"/>
      <c r="F5" s="26" t="s">
        <v>174</v>
      </c>
      <c r="G5" s="26"/>
      <c r="H5" s="26">
        <v>1</v>
      </c>
      <c r="I5" s="26"/>
      <c r="J5" s="26"/>
      <c r="K5" s="26"/>
      <c r="L5" s="26"/>
      <c r="M5" s="26">
        <v>3.0779999999999998</v>
      </c>
      <c r="N5" s="26">
        <v>3.0190000000000001</v>
      </c>
      <c r="O5" s="26">
        <v>2.9609999999999999</v>
      </c>
      <c r="P5" s="26">
        <v>2.9060000000000001</v>
      </c>
      <c r="Q5" s="26">
        <v>2.8530000000000002</v>
      </c>
      <c r="R5" s="26">
        <v>2.802</v>
      </c>
      <c r="S5" s="26">
        <v>2.7519999999999998</v>
      </c>
      <c r="T5" s="26">
        <v>2.7040000000000002</v>
      </c>
      <c r="U5" s="26">
        <v>2.6579999999999999</v>
      </c>
      <c r="V5" s="26">
        <v>2.6139999999999999</v>
      </c>
      <c r="W5" s="26">
        <v>2.5710000000000002</v>
      </c>
      <c r="X5" s="26">
        <v>2.5289999999999999</v>
      </c>
      <c r="Y5" s="26">
        <v>2.4889999999999999</v>
      </c>
      <c r="Z5" s="26">
        <v>2.4500000000000002</v>
      </c>
      <c r="AA5" s="26">
        <v>2.4119999999999999</v>
      </c>
      <c r="AB5" s="26">
        <v>2.375</v>
      </c>
      <c r="AC5" s="26">
        <v>2.339</v>
      </c>
      <c r="AD5" s="26">
        <v>2.3050000000000002</v>
      </c>
      <c r="AE5" s="26">
        <v>2.2709999999999999</v>
      </c>
      <c r="AF5" s="26">
        <v>2.238</v>
      </c>
      <c r="AG5" s="26">
        <v>2.2050000000000001</v>
      </c>
      <c r="AH5" s="26">
        <v>2.1739999999999999</v>
      </c>
      <c r="AI5" s="26">
        <v>2.1429999999999998</v>
      </c>
      <c r="AJ5" s="26">
        <v>2.113</v>
      </c>
      <c r="AK5" s="26">
        <v>2.0840000000000001</v>
      </c>
      <c r="AL5" s="26">
        <v>2.0550000000000002</v>
      </c>
      <c r="AM5" s="26">
        <v>2.0270000000000001</v>
      </c>
      <c r="AN5" s="26">
        <v>2</v>
      </c>
      <c r="AO5" s="26">
        <v>1.974</v>
      </c>
      <c r="AP5" s="26">
        <v>1.948</v>
      </c>
      <c r="AQ5" s="26">
        <v>1.923</v>
      </c>
      <c r="AR5" s="26">
        <v>1.899</v>
      </c>
      <c r="AS5" s="26">
        <v>1.875</v>
      </c>
      <c r="AT5" s="26">
        <v>1.851</v>
      </c>
      <c r="AU5" s="26">
        <v>1.829</v>
      </c>
      <c r="AV5" s="26">
        <v>1.806</v>
      </c>
      <c r="AW5" s="71"/>
    </row>
    <row r="6" spans="1:49" s="82" customFormat="1" x14ac:dyDescent="0.25">
      <c r="A6" s="70" t="s">
        <v>266</v>
      </c>
      <c r="B6" s="26" t="s">
        <v>260</v>
      </c>
      <c r="C6" s="26" t="s">
        <v>251</v>
      </c>
      <c r="D6" s="26"/>
      <c r="E6" s="26"/>
      <c r="F6" s="26" t="s">
        <v>174</v>
      </c>
      <c r="G6" s="26"/>
      <c r="H6" s="26">
        <v>1</v>
      </c>
      <c r="I6" s="26"/>
      <c r="J6" s="26"/>
      <c r="K6" s="26"/>
      <c r="L6" s="26"/>
      <c r="M6" s="26">
        <v>3.0779999999999998</v>
      </c>
      <c r="N6" s="26">
        <v>3.0190000000000001</v>
      </c>
      <c r="O6" s="26">
        <v>2.9609999999999999</v>
      </c>
      <c r="P6" s="26">
        <v>2.9060000000000001</v>
      </c>
      <c r="Q6" s="26">
        <v>2.8530000000000002</v>
      </c>
      <c r="R6" s="26">
        <v>2.802</v>
      </c>
      <c r="S6" s="26">
        <v>2.7519999999999998</v>
      </c>
      <c r="T6" s="26">
        <v>2.7040000000000002</v>
      </c>
      <c r="U6" s="26">
        <v>2.6579999999999999</v>
      </c>
      <c r="V6" s="26">
        <v>2.6139999999999999</v>
      </c>
      <c r="W6" s="26">
        <v>2.5710000000000002</v>
      </c>
      <c r="X6" s="26">
        <v>2.5289999999999999</v>
      </c>
      <c r="Y6" s="26">
        <v>2.4889999999999999</v>
      </c>
      <c r="Z6" s="26">
        <v>2.4500000000000002</v>
      </c>
      <c r="AA6" s="26">
        <v>2.4119999999999999</v>
      </c>
      <c r="AB6" s="26">
        <v>2.375</v>
      </c>
      <c r="AC6" s="26">
        <v>2.339</v>
      </c>
      <c r="AD6" s="26">
        <v>2.3050000000000002</v>
      </c>
      <c r="AE6" s="26">
        <v>2.2709999999999999</v>
      </c>
      <c r="AF6" s="26">
        <v>2.238</v>
      </c>
      <c r="AG6" s="26">
        <v>2.2050000000000001</v>
      </c>
      <c r="AH6" s="26">
        <v>2.1739999999999999</v>
      </c>
      <c r="AI6" s="26">
        <v>2.1429999999999998</v>
      </c>
      <c r="AJ6" s="26">
        <v>2.113</v>
      </c>
      <c r="AK6" s="26">
        <v>2.0840000000000001</v>
      </c>
      <c r="AL6" s="26">
        <v>2.0550000000000002</v>
      </c>
      <c r="AM6" s="26">
        <v>2.0270000000000001</v>
      </c>
      <c r="AN6" s="26">
        <v>2</v>
      </c>
      <c r="AO6" s="26">
        <v>1.974</v>
      </c>
      <c r="AP6" s="26">
        <v>1.948</v>
      </c>
      <c r="AQ6" s="26">
        <v>1.923</v>
      </c>
      <c r="AR6" s="26">
        <v>1.899</v>
      </c>
      <c r="AS6" s="26">
        <v>1.875</v>
      </c>
      <c r="AT6" s="26">
        <v>1.851</v>
      </c>
      <c r="AU6" s="26">
        <v>1.829</v>
      </c>
      <c r="AV6" s="26">
        <v>1.806</v>
      </c>
      <c r="AW6" s="71"/>
    </row>
    <row r="7" spans="1:49" s="82" customFormat="1" x14ac:dyDescent="0.25">
      <c r="A7" s="70" t="s">
        <v>266</v>
      </c>
      <c r="B7" s="26" t="s">
        <v>260</v>
      </c>
      <c r="C7" s="26" t="s">
        <v>191</v>
      </c>
      <c r="D7" s="26"/>
      <c r="E7" s="26"/>
      <c r="F7" s="26" t="s">
        <v>255</v>
      </c>
      <c r="G7" s="26"/>
      <c r="H7" s="26">
        <v>1</v>
      </c>
      <c r="I7" s="26"/>
      <c r="J7" s="26"/>
      <c r="K7" s="26"/>
      <c r="L7" s="26"/>
      <c r="M7" s="26">
        <v>1</v>
      </c>
      <c r="N7" s="26">
        <v>1</v>
      </c>
      <c r="O7" s="26">
        <v>1</v>
      </c>
      <c r="P7" s="26">
        <v>1</v>
      </c>
      <c r="Q7" s="26">
        <v>1</v>
      </c>
      <c r="R7" s="26">
        <v>1</v>
      </c>
      <c r="S7" s="26">
        <v>1</v>
      </c>
      <c r="T7" s="26">
        <v>1</v>
      </c>
      <c r="U7" s="26">
        <v>1</v>
      </c>
      <c r="V7" s="26">
        <v>1</v>
      </c>
      <c r="W7" s="26">
        <v>1</v>
      </c>
      <c r="X7" s="26">
        <v>1</v>
      </c>
      <c r="Y7" s="26">
        <v>1</v>
      </c>
      <c r="Z7" s="26">
        <v>1</v>
      </c>
      <c r="AA7" s="26">
        <v>1</v>
      </c>
      <c r="AB7" s="26">
        <v>1</v>
      </c>
      <c r="AC7" s="26">
        <v>1</v>
      </c>
      <c r="AD7" s="26">
        <v>1</v>
      </c>
      <c r="AE7" s="26">
        <v>1</v>
      </c>
      <c r="AF7" s="26">
        <v>1</v>
      </c>
      <c r="AG7" s="26">
        <v>1</v>
      </c>
      <c r="AH7" s="26">
        <v>1</v>
      </c>
      <c r="AI7" s="26">
        <v>1</v>
      </c>
      <c r="AJ7" s="26">
        <v>1</v>
      </c>
      <c r="AK7" s="26">
        <v>1</v>
      </c>
      <c r="AL7" s="26">
        <v>1</v>
      </c>
      <c r="AM7" s="26">
        <v>1</v>
      </c>
      <c r="AN7" s="26">
        <v>1</v>
      </c>
      <c r="AO7" s="26">
        <v>1</v>
      </c>
      <c r="AP7" s="26">
        <v>1</v>
      </c>
      <c r="AQ7" s="26">
        <v>1</v>
      </c>
      <c r="AR7" s="26">
        <v>1</v>
      </c>
      <c r="AS7" s="26">
        <v>1</v>
      </c>
      <c r="AT7" s="26">
        <v>1</v>
      </c>
      <c r="AU7" s="26">
        <v>1</v>
      </c>
      <c r="AV7" s="26">
        <v>1</v>
      </c>
      <c r="AW7" s="71"/>
    </row>
    <row r="8" spans="1:49" s="82" customFormat="1" x14ac:dyDescent="0.25">
      <c r="A8" s="70" t="s">
        <v>266</v>
      </c>
      <c r="B8" s="26" t="s">
        <v>260</v>
      </c>
      <c r="C8" s="26" t="s">
        <v>222</v>
      </c>
      <c r="D8" s="26"/>
      <c r="E8" s="26"/>
      <c r="F8" s="26" t="s">
        <v>255</v>
      </c>
      <c r="G8" s="26"/>
      <c r="H8" s="26">
        <v>1</v>
      </c>
      <c r="I8" s="26"/>
      <c r="J8" s="26"/>
      <c r="K8" s="26"/>
      <c r="L8" s="26"/>
      <c r="M8" s="26">
        <v>1</v>
      </c>
      <c r="N8" s="26">
        <v>1</v>
      </c>
      <c r="O8" s="26">
        <v>1</v>
      </c>
      <c r="P8" s="26">
        <v>1</v>
      </c>
      <c r="Q8" s="26">
        <v>1</v>
      </c>
      <c r="R8" s="26">
        <v>1</v>
      </c>
      <c r="S8" s="26">
        <v>1</v>
      </c>
      <c r="T8" s="26">
        <v>1</v>
      </c>
      <c r="U8" s="26">
        <v>1</v>
      </c>
      <c r="V8" s="26">
        <v>1</v>
      </c>
      <c r="W8" s="26">
        <v>1</v>
      </c>
      <c r="X8" s="26">
        <v>1</v>
      </c>
      <c r="Y8" s="26">
        <v>1</v>
      </c>
      <c r="Z8" s="26">
        <v>1</v>
      </c>
      <c r="AA8" s="26">
        <v>1</v>
      </c>
      <c r="AB8" s="26">
        <v>1</v>
      </c>
      <c r="AC8" s="26">
        <v>1</v>
      </c>
      <c r="AD8" s="26">
        <v>1</v>
      </c>
      <c r="AE8" s="26">
        <v>1</v>
      </c>
      <c r="AF8" s="26">
        <v>1</v>
      </c>
      <c r="AG8" s="26">
        <v>1</v>
      </c>
      <c r="AH8" s="26">
        <v>1</v>
      </c>
      <c r="AI8" s="26">
        <v>1</v>
      </c>
      <c r="AJ8" s="26">
        <v>1</v>
      </c>
      <c r="AK8" s="26">
        <v>1</v>
      </c>
      <c r="AL8" s="26">
        <v>1</v>
      </c>
      <c r="AM8" s="26">
        <v>1</v>
      </c>
      <c r="AN8" s="26">
        <v>1</v>
      </c>
      <c r="AO8" s="26">
        <v>1</v>
      </c>
      <c r="AP8" s="26">
        <v>1</v>
      </c>
      <c r="AQ8" s="26">
        <v>1</v>
      </c>
      <c r="AR8" s="26">
        <v>1</v>
      </c>
      <c r="AS8" s="26">
        <v>1</v>
      </c>
      <c r="AT8" s="26">
        <v>1</v>
      </c>
      <c r="AU8" s="26">
        <v>1</v>
      </c>
      <c r="AV8" s="26">
        <v>1</v>
      </c>
      <c r="AW8" s="71"/>
    </row>
    <row r="9" spans="1:49" s="82" customFormat="1" x14ac:dyDescent="0.25">
      <c r="A9" s="70" t="s">
        <v>266</v>
      </c>
      <c r="B9" s="26" t="s">
        <v>260</v>
      </c>
      <c r="C9" s="26" t="s">
        <v>224</v>
      </c>
      <c r="D9" s="26"/>
      <c r="E9" s="26"/>
      <c r="F9" s="26" t="s">
        <v>174</v>
      </c>
      <c r="G9" s="26"/>
      <c r="H9" s="26">
        <v>1</v>
      </c>
      <c r="I9" s="26"/>
      <c r="J9" s="26"/>
      <c r="K9" s="26"/>
      <c r="L9" s="26"/>
      <c r="M9" s="26">
        <v>3.0779999999999998</v>
      </c>
      <c r="N9" s="26">
        <v>3.0190000000000001</v>
      </c>
      <c r="O9" s="26">
        <v>2.9609999999999999</v>
      </c>
      <c r="P9" s="26">
        <v>2.9060000000000001</v>
      </c>
      <c r="Q9" s="26">
        <v>2.8530000000000002</v>
      </c>
      <c r="R9" s="26">
        <v>2.802</v>
      </c>
      <c r="S9" s="26">
        <v>2.7519999999999998</v>
      </c>
      <c r="T9" s="26">
        <v>2.7040000000000002</v>
      </c>
      <c r="U9" s="26">
        <v>2.6579999999999999</v>
      </c>
      <c r="V9" s="26">
        <v>2.6139999999999999</v>
      </c>
      <c r="W9" s="26">
        <v>2.5710000000000002</v>
      </c>
      <c r="X9" s="26">
        <v>2.5289999999999999</v>
      </c>
      <c r="Y9" s="26">
        <v>2.4889999999999999</v>
      </c>
      <c r="Z9" s="26">
        <v>2.4500000000000002</v>
      </c>
      <c r="AA9" s="26">
        <v>2.4119999999999999</v>
      </c>
      <c r="AB9" s="26">
        <v>2.375</v>
      </c>
      <c r="AC9" s="26">
        <v>2.339</v>
      </c>
      <c r="AD9" s="26">
        <v>2.3050000000000002</v>
      </c>
      <c r="AE9" s="26">
        <v>2.2709999999999999</v>
      </c>
      <c r="AF9" s="26">
        <v>2.238</v>
      </c>
      <c r="AG9" s="26">
        <v>2.2050000000000001</v>
      </c>
      <c r="AH9" s="26">
        <v>2.1739999999999999</v>
      </c>
      <c r="AI9" s="26">
        <v>2.1429999999999998</v>
      </c>
      <c r="AJ9" s="26">
        <v>2.113</v>
      </c>
      <c r="AK9" s="26">
        <v>2.0840000000000001</v>
      </c>
      <c r="AL9" s="26">
        <v>2.0550000000000002</v>
      </c>
      <c r="AM9" s="26">
        <v>2.0270000000000001</v>
      </c>
      <c r="AN9" s="26">
        <v>2</v>
      </c>
      <c r="AO9" s="26">
        <v>1.974</v>
      </c>
      <c r="AP9" s="26">
        <v>1.948</v>
      </c>
      <c r="AQ9" s="26">
        <v>1.923</v>
      </c>
      <c r="AR9" s="26">
        <v>1.899</v>
      </c>
      <c r="AS9" s="26">
        <v>1.875</v>
      </c>
      <c r="AT9" s="26">
        <v>1.851</v>
      </c>
      <c r="AU9" s="26">
        <v>1.829</v>
      </c>
      <c r="AV9" s="26">
        <v>1.806</v>
      </c>
      <c r="AW9" s="71"/>
    </row>
    <row r="10" spans="1:49" s="82" customFormat="1" x14ac:dyDescent="0.25">
      <c r="A10" s="70" t="s">
        <v>266</v>
      </c>
      <c r="B10" s="26" t="s">
        <v>260</v>
      </c>
      <c r="C10" s="26" t="s">
        <v>225</v>
      </c>
      <c r="D10" s="26"/>
      <c r="E10" s="26"/>
      <c r="F10" s="26" t="s">
        <v>174</v>
      </c>
      <c r="G10" s="26"/>
      <c r="H10" s="26">
        <v>1</v>
      </c>
      <c r="I10" s="26"/>
      <c r="J10" s="26"/>
      <c r="K10" s="26"/>
      <c r="L10" s="26"/>
      <c r="M10" s="26">
        <v>0.32500000000000001</v>
      </c>
      <c r="N10" s="26">
        <v>0.29799999999999999</v>
      </c>
      <c r="O10" s="26">
        <v>0.27300000000000002</v>
      </c>
      <c r="P10" s="26">
        <v>0.25</v>
      </c>
      <c r="Q10" s="26">
        <v>0.23</v>
      </c>
      <c r="R10" s="26">
        <v>0.21</v>
      </c>
      <c r="S10" s="26">
        <v>0.193</v>
      </c>
      <c r="T10" s="26">
        <v>0.17799999999999999</v>
      </c>
      <c r="U10" s="26">
        <v>0.16300000000000001</v>
      </c>
      <c r="V10" s="26">
        <v>0.15</v>
      </c>
      <c r="W10" s="26">
        <v>0.13800000000000001</v>
      </c>
      <c r="X10" s="26">
        <v>0.128</v>
      </c>
      <c r="Y10" s="26">
        <v>0.11799999999999999</v>
      </c>
      <c r="Z10" s="26">
        <v>0.11</v>
      </c>
      <c r="AA10" s="26">
        <v>0.10199999999999999</v>
      </c>
      <c r="AB10" s="26">
        <v>9.4E-2</v>
      </c>
      <c r="AC10" s="26">
        <v>8.6999999999999994E-2</v>
      </c>
      <c r="AD10" s="26">
        <v>8.1000000000000003E-2</v>
      </c>
      <c r="AE10" s="26">
        <v>7.4999999999999997E-2</v>
      </c>
      <c r="AF10" s="26">
        <v>6.9000000000000006E-2</v>
      </c>
      <c r="AG10" s="26">
        <v>6.4000000000000001E-2</v>
      </c>
      <c r="AH10" s="26">
        <v>0.06</v>
      </c>
      <c r="AI10" s="26">
        <v>5.5E-2</v>
      </c>
      <c r="AJ10" s="26">
        <v>5.0999999999999997E-2</v>
      </c>
      <c r="AK10" s="26">
        <v>4.7E-2</v>
      </c>
      <c r="AL10" s="26">
        <v>4.3999999999999997E-2</v>
      </c>
      <c r="AM10" s="26">
        <v>4.1000000000000002E-2</v>
      </c>
      <c r="AN10" s="26">
        <v>3.7999999999999999E-2</v>
      </c>
      <c r="AO10" s="26">
        <v>3.5000000000000003E-2</v>
      </c>
      <c r="AP10" s="26">
        <v>3.2000000000000001E-2</v>
      </c>
      <c r="AQ10" s="26">
        <v>0.03</v>
      </c>
      <c r="AR10" s="26">
        <v>2.8000000000000001E-2</v>
      </c>
      <c r="AS10" s="26">
        <v>2.5999999999999999E-2</v>
      </c>
      <c r="AT10" s="26">
        <v>2.4E-2</v>
      </c>
      <c r="AU10" s="26">
        <v>2.1999999999999999E-2</v>
      </c>
      <c r="AV10" s="26">
        <v>0.02</v>
      </c>
      <c r="AW10" s="71"/>
    </row>
    <row r="11" spans="1:49" s="82" customFormat="1" x14ac:dyDescent="0.25">
      <c r="A11" s="70" t="s">
        <v>266</v>
      </c>
      <c r="B11" s="26" t="s">
        <v>260</v>
      </c>
      <c r="C11" s="26" t="s">
        <v>226</v>
      </c>
      <c r="D11" s="26"/>
      <c r="E11" s="26"/>
      <c r="F11" s="26" t="s">
        <v>174</v>
      </c>
      <c r="G11" s="26"/>
      <c r="H11" s="26">
        <v>1</v>
      </c>
      <c r="I11" s="26"/>
      <c r="J11" s="26"/>
      <c r="K11" s="26"/>
      <c r="L11" s="26"/>
      <c r="M11" s="26">
        <v>3.0779999999999998</v>
      </c>
      <c r="N11" s="26">
        <v>3.0190000000000001</v>
      </c>
      <c r="O11" s="26">
        <v>2.9609999999999999</v>
      </c>
      <c r="P11" s="26">
        <v>2.9060000000000001</v>
      </c>
      <c r="Q11" s="26">
        <v>2.8530000000000002</v>
      </c>
      <c r="R11" s="26">
        <v>2.802</v>
      </c>
      <c r="S11" s="26">
        <v>2.7519999999999998</v>
      </c>
      <c r="T11" s="26">
        <v>2.7040000000000002</v>
      </c>
      <c r="U11" s="26">
        <v>2.6579999999999999</v>
      </c>
      <c r="V11" s="26">
        <v>2.6139999999999999</v>
      </c>
      <c r="W11" s="26">
        <v>2.5710000000000002</v>
      </c>
      <c r="X11" s="26">
        <v>2.5289999999999999</v>
      </c>
      <c r="Y11" s="26">
        <v>2.4889999999999999</v>
      </c>
      <c r="Z11" s="26">
        <v>2.4500000000000002</v>
      </c>
      <c r="AA11" s="26">
        <v>2.4119999999999999</v>
      </c>
      <c r="AB11" s="26">
        <v>2.375</v>
      </c>
      <c r="AC11" s="26">
        <v>2.339</v>
      </c>
      <c r="AD11" s="26">
        <v>2.3050000000000002</v>
      </c>
      <c r="AE11" s="26">
        <v>2.2709999999999999</v>
      </c>
      <c r="AF11" s="26">
        <v>2.238</v>
      </c>
      <c r="AG11" s="26">
        <v>2.2050000000000001</v>
      </c>
      <c r="AH11" s="26">
        <v>2.1739999999999999</v>
      </c>
      <c r="AI11" s="26">
        <v>2.1429999999999998</v>
      </c>
      <c r="AJ11" s="26">
        <v>2.113</v>
      </c>
      <c r="AK11" s="26">
        <v>2.0840000000000001</v>
      </c>
      <c r="AL11" s="26">
        <v>2.0550000000000002</v>
      </c>
      <c r="AM11" s="26">
        <v>2.0270000000000001</v>
      </c>
      <c r="AN11" s="26">
        <v>2</v>
      </c>
      <c r="AO11" s="26">
        <v>1.974</v>
      </c>
      <c r="AP11" s="26">
        <v>1.948</v>
      </c>
      <c r="AQ11" s="26">
        <v>1.923</v>
      </c>
      <c r="AR11" s="26">
        <v>1.899</v>
      </c>
      <c r="AS11" s="26">
        <v>1.875</v>
      </c>
      <c r="AT11" s="26">
        <v>1.851</v>
      </c>
      <c r="AU11" s="26">
        <v>1.829</v>
      </c>
      <c r="AV11" s="26">
        <v>1.806</v>
      </c>
      <c r="AW11" s="71"/>
    </row>
    <row r="12" spans="1:49" s="82" customFormat="1" x14ac:dyDescent="0.25">
      <c r="A12" s="70" t="s">
        <v>266</v>
      </c>
      <c r="B12" s="26" t="s">
        <v>260</v>
      </c>
      <c r="C12" s="26" t="s">
        <v>227</v>
      </c>
      <c r="D12" s="26"/>
      <c r="E12" s="26"/>
      <c r="F12" s="26" t="s">
        <v>174</v>
      </c>
      <c r="G12" s="26"/>
      <c r="H12" s="26">
        <v>1</v>
      </c>
      <c r="I12" s="26"/>
      <c r="J12" s="26"/>
      <c r="K12" s="26"/>
      <c r="L12" s="26"/>
      <c r="M12" s="26">
        <v>3.0779999999999998</v>
      </c>
      <c r="N12" s="26">
        <v>3.0190000000000001</v>
      </c>
      <c r="O12" s="26">
        <v>2.9609999999999999</v>
      </c>
      <c r="P12" s="26">
        <v>2.9060000000000001</v>
      </c>
      <c r="Q12" s="26">
        <v>2.8530000000000002</v>
      </c>
      <c r="R12" s="26">
        <v>2.802</v>
      </c>
      <c r="S12" s="26">
        <v>2.7519999999999998</v>
      </c>
      <c r="T12" s="26">
        <v>2.7040000000000002</v>
      </c>
      <c r="U12" s="26">
        <v>2.6579999999999999</v>
      </c>
      <c r="V12" s="26">
        <v>2.6139999999999999</v>
      </c>
      <c r="W12" s="26">
        <v>2.5710000000000002</v>
      </c>
      <c r="X12" s="26">
        <v>2.5289999999999999</v>
      </c>
      <c r="Y12" s="26">
        <v>2.4889999999999999</v>
      </c>
      <c r="Z12" s="26">
        <v>2.4500000000000002</v>
      </c>
      <c r="AA12" s="26">
        <v>2.4119999999999999</v>
      </c>
      <c r="AB12" s="26">
        <v>2.375</v>
      </c>
      <c r="AC12" s="26">
        <v>2.339</v>
      </c>
      <c r="AD12" s="26">
        <v>2.3050000000000002</v>
      </c>
      <c r="AE12" s="26">
        <v>2.2709999999999999</v>
      </c>
      <c r="AF12" s="26">
        <v>2.238</v>
      </c>
      <c r="AG12" s="26">
        <v>2.2050000000000001</v>
      </c>
      <c r="AH12" s="26">
        <v>2.1739999999999999</v>
      </c>
      <c r="AI12" s="26">
        <v>2.1429999999999998</v>
      </c>
      <c r="AJ12" s="26">
        <v>2.113</v>
      </c>
      <c r="AK12" s="26">
        <v>2.0840000000000001</v>
      </c>
      <c r="AL12" s="26">
        <v>2.0550000000000002</v>
      </c>
      <c r="AM12" s="26">
        <v>2.0270000000000001</v>
      </c>
      <c r="AN12" s="26">
        <v>2</v>
      </c>
      <c r="AO12" s="26">
        <v>1.974</v>
      </c>
      <c r="AP12" s="26">
        <v>1.948</v>
      </c>
      <c r="AQ12" s="26">
        <v>1.923</v>
      </c>
      <c r="AR12" s="26">
        <v>1.899</v>
      </c>
      <c r="AS12" s="26">
        <v>1.875</v>
      </c>
      <c r="AT12" s="26">
        <v>1.851</v>
      </c>
      <c r="AU12" s="26">
        <v>1.829</v>
      </c>
      <c r="AV12" s="26">
        <v>1.806</v>
      </c>
      <c r="AW12" s="71"/>
    </row>
    <row r="13" spans="1:49" s="82" customFormat="1" x14ac:dyDescent="0.25">
      <c r="A13" s="70" t="s">
        <v>266</v>
      </c>
      <c r="B13" s="26" t="s">
        <v>260</v>
      </c>
      <c r="C13" s="26" t="s">
        <v>228</v>
      </c>
      <c r="D13" s="26"/>
      <c r="E13" s="26"/>
      <c r="F13" s="26" t="s">
        <v>174</v>
      </c>
      <c r="G13" s="26"/>
      <c r="H13" s="26">
        <v>1</v>
      </c>
      <c r="I13" s="26"/>
      <c r="J13" s="26"/>
      <c r="K13" s="26"/>
      <c r="L13" s="26"/>
      <c r="M13" s="26">
        <v>0.32500000000000001</v>
      </c>
      <c r="N13" s="26">
        <v>0.29799999999999999</v>
      </c>
      <c r="O13" s="26">
        <v>0.27300000000000002</v>
      </c>
      <c r="P13" s="26">
        <v>0.25</v>
      </c>
      <c r="Q13" s="26">
        <v>0.23</v>
      </c>
      <c r="R13" s="26">
        <v>0.21</v>
      </c>
      <c r="S13" s="26">
        <v>0.193</v>
      </c>
      <c r="T13" s="26">
        <v>0.17799999999999999</v>
      </c>
      <c r="U13" s="26">
        <v>0.16300000000000001</v>
      </c>
      <c r="V13" s="26">
        <v>0.15</v>
      </c>
      <c r="W13" s="26">
        <v>0.13800000000000001</v>
      </c>
      <c r="X13" s="26">
        <v>0.128</v>
      </c>
      <c r="Y13" s="26">
        <v>0.11799999999999999</v>
      </c>
      <c r="Z13" s="26">
        <v>0.11</v>
      </c>
      <c r="AA13" s="26">
        <v>0.10199999999999999</v>
      </c>
      <c r="AB13" s="26">
        <v>9.4E-2</v>
      </c>
      <c r="AC13" s="26">
        <v>8.6999999999999994E-2</v>
      </c>
      <c r="AD13" s="26">
        <v>8.1000000000000003E-2</v>
      </c>
      <c r="AE13" s="26">
        <v>7.4999999999999997E-2</v>
      </c>
      <c r="AF13" s="26">
        <v>6.9000000000000006E-2</v>
      </c>
      <c r="AG13" s="26">
        <v>6.4000000000000001E-2</v>
      </c>
      <c r="AH13" s="26">
        <v>0.06</v>
      </c>
      <c r="AI13" s="26">
        <v>5.5E-2</v>
      </c>
      <c r="AJ13" s="26">
        <v>5.0999999999999997E-2</v>
      </c>
      <c r="AK13" s="26">
        <v>4.7E-2</v>
      </c>
      <c r="AL13" s="26">
        <v>4.3999999999999997E-2</v>
      </c>
      <c r="AM13" s="26">
        <v>4.1000000000000002E-2</v>
      </c>
      <c r="AN13" s="26">
        <v>3.7999999999999999E-2</v>
      </c>
      <c r="AO13" s="26">
        <v>3.5000000000000003E-2</v>
      </c>
      <c r="AP13" s="26">
        <v>3.2000000000000001E-2</v>
      </c>
      <c r="AQ13" s="26">
        <v>0.03</v>
      </c>
      <c r="AR13" s="26">
        <v>2.8000000000000001E-2</v>
      </c>
      <c r="AS13" s="26">
        <v>2.5999999999999999E-2</v>
      </c>
      <c r="AT13" s="26">
        <v>2.4E-2</v>
      </c>
      <c r="AU13" s="26">
        <v>2.1999999999999999E-2</v>
      </c>
      <c r="AV13" s="26">
        <v>0.02</v>
      </c>
      <c r="AW13" s="71"/>
    </row>
    <row r="14" spans="1:49" s="82" customFormat="1" ht="15.75" thickBot="1" x14ac:dyDescent="0.3">
      <c r="A14" s="72" t="s">
        <v>266</v>
      </c>
      <c r="B14" s="73" t="s">
        <v>260</v>
      </c>
      <c r="C14" s="73" t="s">
        <v>229</v>
      </c>
      <c r="D14" s="73"/>
      <c r="E14" s="73"/>
      <c r="F14" s="73" t="s">
        <v>174</v>
      </c>
      <c r="G14" s="73"/>
      <c r="H14" s="73">
        <v>1</v>
      </c>
      <c r="I14" s="73"/>
      <c r="J14" s="73"/>
      <c r="K14" s="73"/>
      <c r="L14" s="73"/>
      <c r="M14" s="73">
        <v>0.32500000000000001</v>
      </c>
      <c r="N14" s="73">
        <v>0.29799999999999999</v>
      </c>
      <c r="O14" s="73">
        <v>0.27300000000000002</v>
      </c>
      <c r="P14" s="73">
        <v>0.25</v>
      </c>
      <c r="Q14" s="73">
        <v>0.23</v>
      </c>
      <c r="R14" s="73">
        <v>0.21</v>
      </c>
      <c r="S14" s="73">
        <v>0.193</v>
      </c>
      <c r="T14" s="73">
        <v>0.17799999999999999</v>
      </c>
      <c r="U14" s="73">
        <v>0.16300000000000001</v>
      </c>
      <c r="V14" s="73">
        <v>0.15</v>
      </c>
      <c r="W14" s="73">
        <v>0.13800000000000001</v>
      </c>
      <c r="X14" s="73">
        <v>0.128</v>
      </c>
      <c r="Y14" s="73">
        <v>0.11799999999999999</v>
      </c>
      <c r="Z14" s="73">
        <v>0.11</v>
      </c>
      <c r="AA14" s="73">
        <v>0.10199999999999999</v>
      </c>
      <c r="AB14" s="73">
        <v>9.4E-2</v>
      </c>
      <c r="AC14" s="73">
        <v>8.6999999999999994E-2</v>
      </c>
      <c r="AD14" s="73">
        <v>8.1000000000000003E-2</v>
      </c>
      <c r="AE14" s="73">
        <v>7.4999999999999997E-2</v>
      </c>
      <c r="AF14" s="73">
        <v>6.9000000000000006E-2</v>
      </c>
      <c r="AG14" s="73">
        <v>6.4000000000000001E-2</v>
      </c>
      <c r="AH14" s="73">
        <v>0.06</v>
      </c>
      <c r="AI14" s="73">
        <v>5.5E-2</v>
      </c>
      <c r="AJ14" s="73">
        <v>5.0999999999999997E-2</v>
      </c>
      <c r="AK14" s="73">
        <v>4.7E-2</v>
      </c>
      <c r="AL14" s="73">
        <v>4.3999999999999997E-2</v>
      </c>
      <c r="AM14" s="73">
        <v>4.1000000000000002E-2</v>
      </c>
      <c r="AN14" s="73">
        <v>3.7999999999999999E-2</v>
      </c>
      <c r="AO14" s="73">
        <v>3.5000000000000003E-2</v>
      </c>
      <c r="AP14" s="73">
        <v>3.2000000000000001E-2</v>
      </c>
      <c r="AQ14" s="73">
        <v>0.03</v>
      </c>
      <c r="AR14" s="73">
        <v>2.8000000000000001E-2</v>
      </c>
      <c r="AS14" s="73">
        <v>2.5999999999999999E-2</v>
      </c>
      <c r="AT14" s="73">
        <v>2.4E-2</v>
      </c>
      <c r="AU14" s="73">
        <v>2.1999999999999999E-2</v>
      </c>
      <c r="AV14" s="73">
        <v>0.02</v>
      </c>
      <c r="AW14" s="74"/>
    </row>
  </sheetData>
  <hyperlinks>
    <hyperlink ref="A1" location="Content!A1" display="Back to table of contents" xr:uid="{00000000-0004-0000-0800-000000000000}"/>
    <hyperlink ref="B1" location="Parameters!A1" display="Parameters List" xr:uid="{00000000-0004-0000-0800-000001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W300"/>
  <sheetViews>
    <sheetView workbookViewId="0">
      <selection activeCell="K20" sqref="K20"/>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2" customFormat="1" x14ac:dyDescent="0.25">
      <c r="A3" s="68" t="s">
        <v>267</v>
      </c>
      <c r="B3" s="23" t="s">
        <v>260</v>
      </c>
      <c r="C3" s="23"/>
      <c r="D3" s="23"/>
      <c r="E3" s="23"/>
      <c r="F3" s="23" t="s">
        <v>254</v>
      </c>
      <c r="G3" s="23"/>
      <c r="H3" s="23"/>
      <c r="I3" s="23"/>
      <c r="J3" s="23"/>
      <c r="K3" s="23"/>
      <c r="L3" s="23"/>
      <c r="M3" s="23">
        <v>526.41999999999996</v>
      </c>
      <c r="N3" s="23">
        <v>526.41999999999996</v>
      </c>
      <c r="O3" s="23">
        <v>526.41999999999996</v>
      </c>
      <c r="P3" s="23">
        <v>526.41999999999996</v>
      </c>
      <c r="Q3" s="23">
        <v>526.41999999999996</v>
      </c>
      <c r="R3" s="23">
        <v>526.41999999999996</v>
      </c>
      <c r="S3" s="23">
        <v>526.41999999999996</v>
      </c>
      <c r="T3" s="23">
        <v>526.41999999999996</v>
      </c>
      <c r="U3" s="23">
        <v>526.41999999999996</v>
      </c>
      <c r="V3" s="23">
        <v>526.41999999999996</v>
      </c>
      <c r="W3" s="23">
        <v>526.41999999999996</v>
      </c>
      <c r="X3" s="23">
        <v>526.41999999999996</v>
      </c>
      <c r="Y3" s="23">
        <v>526.41999999999996</v>
      </c>
      <c r="Z3" s="23">
        <v>526.41999999999996</v>
      </c>
      <c r="AA3" s="23">
        <v>526.41999999999996</v>
      </c>
      <c r="AB3" s="23">
        <v>526.41999999999996</v>
      </c>
      <c r="AC3" s="23">
        <v>526.41999999999996</v>
      </c>
      <c r="AD3" s="23">
        <v>526.41999999999996</v>
      </c>
      <c r="AE3" s="23">
        <v>526.41999999999996</v>
      </c>
      <c r="AF3" s="23">
        <v>526.41999999999996</v>
      </c>
      <c r="AG3" s="23">
        <v>526.41999999999996</v>
      </c>
      <c r="AH3" s="23">
        <v>526.41999999999996</v>
      </c>
      <c r="AI3" s="23">
        <v>526.41999999999996</v>
      </c>
      <c r="AJ3" s="23">
        <v>526.41999999999996</v>
      </c>
      <c r="AK3" s="23">
        <v>526.41999999999996</v>
      </c>
      <c r="AL3" s="23">
        <v>526.41999999999996</v>
      </c>
      <c r="AM3" s="23">
        <v>526.41999999999996</v>
      </c>
      <c r="AN3" s="23">
        <v>526.41999999999996</v>
      </c>
      <c r="AO3" s="23">
        <v>526.41999999999996</v>
      </c>
      <c r="AP3" s="23">
        <v>526.41999999999996</v>
      </c>
      <c r="AQ3" s="23">
        <v>526.41999999999996</v>
      </c>
      <c r="AR3" s="23">
        <v>526.41999999999996</v>
      </c>
      <c r="AS3" s="23">
        <v>526.41999999999996</v>
      </c>
      <c r="AT3" s="23">
        <v>526.41999999999996</v>
      </c>
      <c r="AU3" s="23">
        <v>526.41999999999996</v>
      </c>
      <c r="AV3" s="23">
        <v>526.41999999999996</v>
      </c>
      <c r="AW3" s="69"/>
    </row>
    <row r="4" spans="1:49" s="82" customFormat="1" ht="15.75" thickBot="1" x14ac:dyDescent="0.3">
      <c r="A4" s="72" t="s">
        <v>267</v>
      </c>
      <c r="B4" s="73" t="s">
        <v>260</v>
      </c>
      <c r="C4" s="73"/>
      <c r="D4" s="73"/>
      <c r="E4" s="73"/>
      <c r="F4" s="73" t="s">
        <v>255</v>
      </c>
      <c r="G4" s="73"/>
      <c r="H4" s="73"/>
      <c r="I4" s="73"/>
      <c r="J4" s="73"/>
      <c r="K4" s="73"/>
      <c r="L4" s="73"/>
      <c r="M4" s="73">
        <v>526.41999999999996</v>
      </c>
      <c r="N4" s="73">
        <v>526.41999999999996</v>
      </c>
      <c r="O4" s="73">
        <v>526.41999999999996</v>
      </c>
      <c r="P4" s="73">
        <v>526.41999999999996</v>
      </c>
      <c r="Q4" s="73">
        <v>526.41999999999996</v>
      </c>
      <c r="R4" s="73">
        <v>526.41999999999996</v>
      </c>
      <c r="S4" s="73">
        <v>526.41999999999996</v>
      </c>
      <c r="T4" s="73">
        <v>526.41999999999996</v>
      </c>
      <c r="U4" s="73">
        <v>526.41999999999996</v>
      </c>
      <c r="V4" s="73">
        <v>526.41999999999996</v>
      </c>
      <c r="W4" s="73">
        <v>526.41999999999996</v>
      </c>
      <c r="X4" s="73">
        <v>526.41999999999996</v>
      </c>
      <c r="Y4" s="73">
        <v>526.41999999999996</v>
      </c>
      <c r="Z4" s="73">
        <v>526.41999999999996</v>
      </c>
      <c r="AA4" s="73">
        <v>526.41999999999996</v>
      </c>
      <c r="AB4" s="73">
        <v>526.41999999999996</v>
      </c>
      <c r="AC4" s="73">
        <v>526.41999999999996</v>
      </c>
      <c r="AD4" s="73">
        <v>526.41999999999996</v>
      </c>
      <c r="AE4" s="73">
        <v>526.41999999999996</v>
      </c>
      <c r="AF4" s="73">
        <v>526.41999999999996</v>
      </c>
      <c r="AG4" s="73">
        <v>526.41999999999996</v>
      </c>
      <c r="AH4" s="73">
        <v>526.41999999999996</v>
      </c>
      <c r="AI4" s="73">
        <v>526.41999999999996</v>
      </c>
      <c r="AJ4" s="73">
        <v>526.41999999999996</v>
      </c>
      <c r="AK4" s="73">
        <v>526.41999999999996</v>
      </c>
      <c r="AL4" s="73">
        <v>526.41999999999996</v>
      </c>
      <c r="AM4" s="73">
        <v>526.41999999999996</v>
      </c>
      <c r="AN4" s="73">
        <v>526.41999999999996</v>
      </c>
      <c r="AO4" s="73">
        <v>526.41999999999996</v>
      </c>
      <c r="AP4" s="73">
        <v>526.41999999999996</v>
      </c>
      <c r="AQ4" s="73">
        <v>526.41999999999996</v>
      </c>
      <c r="AR4" s="73">
        <v>526.41999999999996</v>
      </c>
      <c r="AS4" s="73">
        <v>526.41999999999996</v>
      </c>
      <c r="AT4" s="73">
        <v>526.41999999999996</v>
      </c>
      <c r="AU4" s="73">
        <v>526.41999999999996</v>
      </c>
      <c r="AV4" s="73">
        <v>526.41999999999996</v>
      </c>
      <c r="AW4" s="74"/>
    </row>
    <row r="5" spans="1:49" x14ac:dyDescent="0.25">
      <c r="A5" s="26"/>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row>
    <row r="6" spans="1:49" x14ac:dyDescent="0.25">
      <c r="A6" s="26"/>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row>
    <row r="7" spans="1:49" x14ac:dyDescent="0.25">
      <c r="A7" s="26"/>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row>
    <row r="8" spans="1:49" x14ac:dyDescent="0.25">
      <c r="A8" s="26"/>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row>
    <row r="9" spans="1:49" x14ac:dyDescent="0.25">
      <c r="A9" s="26"/>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row>
    <row r="10" spans="1:49" x14ac:dyDescent="0.25">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row>
    <row r="11" spans="1:49" x14ac:dyDescent="0.2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row>
    <row r="12" spans="1:49"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sheetData>
  <hyperlinks>
    <hyperlink ref="A1" location="Content!A1" display="Back to table of contents" xr:uid="{00000000-0004-0000-0900-000000000000}"/>
    <hyperlink ref="B1" location="Parameters!A1" display="Parameters List"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W256"/>
  <sheetViews>
    <sheetView workbookViewId="0">
      <selection activeCell="G29" sqref="G29"/>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2" customFormat="1" x14ac:dyDescent="0.25">
      <c r="A3" s="68" t="s">
        <v>268</v>
      </c>
      <c r="B3" s="23" t="s">
        <v>260</v>
      </c>
      <c r="C3" s="23" t="s">
        <v>238</v>
      </c>
      <c r="D3" s="23"/>
      <c r="E3" s="23"/>
      <c r="F3" s="23"/>
      <c r="G3" s="23"/>
      <c r="H3" s="23"/>
      <c r="I3" s="23"/>
      <c r="J3" s="23"/>
      <c r="K3" s="23"/>
      <c r="L3" s="23"/>
      <c r="M3" s="23">
        <v>9999999</v>
      </c>
      <c r="N3" s="23">
        <v>9999999</v>
      </c>
      <c r="O3" s="23">
        <v>9999999</v>
      </c>
      <c r="P3" s="23">
        <v>9999999</v>
      </c>
      <c r="Q3" s="23">
        <v>9999999</v>
      </c>
      <c r="R3" s="23">
        <v>9999999</v>
      </c>
      <c r="S3" s="23">
        <v>9999999</v>
      </c>
      <c r="T3" s="23">
        <v>9999999</v>
      </c>
      <c r="U3" s="23">
        <v>9999999</v>
      </c>
      <c r="V3" s="23">
        <v>9999999</v>
      </c>
      <c r="W3" s="23">
        <v>9999999</v>
      </c>
      <c r="X3" s="23">
        <v>9999999</v>
      </c>
      <c r="Y3" s="23">
        <v>9999999</v>
      </c>
      <c r="Z3" s="23">
        <v>9999999</v>
      </c>
      <c r="AA3" s="23">
        <v>9999999</v>
      </c>
      <c r="AB3" s="23">
        <v>9999999</v>
      </c>
      <c r="AC3" s="23">
        <v>9999999</v>
      </c>
      <c r="AD3" s="23">
        <v>9999999</v>
      </c>
      <c r="AE3" s="23">
        <v>9999999</v>
      </c>
      <c r="AF3" s="23">
        <v>9999999</v>
      </c>
      <c r="AG3" s="23">
        <v>9999999</v>
      </c>
      <c r="AH3" s="23">
        <v>9999999</v>
      </c>
      <c r="AI3" s="23">
        <v>9999999</v>
      </c>
      <c r="AJ3" s="23">
        <v>9999999</v>
      </c>
      <c r="AK3" s="23">
        <v>9999999</v>
      </c>
      <c r="AL3" s="23">
        <v>9999999</v>
      </c>
      <c r="AM3" s="23">
        <v>9999999</v>
      </c>
      <c r="AN3" s="23">
        <v>9999999</v>
      </c>
      <c r="AO3" s="23">
        <v>9999999</v>
      </c>
      <c r="AP3" s="23">
        <v>9999999</v>
      </c>
      <c r="AQ3" s="23">
        <v>9999999</v>
      </c>
      <c r="AR3" s="23">
        <v>9999999</v>
      </c>
      <c r="AS3" s="23">
        <v>9999999</v>
      </c>
      <c r="AT3" s="23">
        <v>9999999</v>
      </c>
      <c r="AU3" s="23">
        <v>9999999</v>
      </c>
      <c r="AV3" s="23">
        <v>9999999</v>
      </c>
      <c r="AW3" s="69"/>
    </row>
    <row r="4" spans="1:49" s="82" customFormat="1" x14ac:dyDescent="0.25">
      <c r="A4" s="70" t="s">
        <v>268</v>
      </c>
      <c r="B4" s="26" t="s">
        <v>260</v>
      </c>
      <c r="C4" s="26" t="s">
        <v>241</v>
      </c>
      <c r="D4" s="26"/>
      <c r="E4" s="26"/>
      <c r="F4" s="26"/>
      <c r="G4" s="26"/>
      <c r="H4" s="26"/>
      <c r="I4" s="26"/>
      <c r="J4" s="26"/>
      <c r="K4" s="26"/>
      <c r="L4" s="26"/>
      <c r="M4" s="26">
        <f xml:space="preserve"> Model!$G$70</f>
        <v>306.89738670000003</v>
      </c>
      <c r="N4" s="26">
        <f xml:space="preserve"> Model!$G$70</f>
        <v>306.89738670000003</v>
      </c>
      <c r="O4" s="26">
        <f xml:space="preserve"> Model!$G$70</f>
        <v>306.89738670000003</v>
      </c>
      <c r="P4" s="26">
        <f xml:space="preserve"> Model!$G$70</f>
        <v>306.89738670000003</v>
      </c>
      <c r="Q4" s="26">
        <f xml:space="preserve"> Model!$G$70</f>
        <v>306.89738670000003</v>
      </c>
      <c r="R4" s="26">
        <f xml:space="preserve"> Model!$G$70</f>
        <v>306.89738670000003</v>
      </c>
      <c r="S4" s="26">
        <f xml:space="preserve"> Model!$G$70</f>
        <v>306.89738670000003</v>
      </c>
      <c r="T4" s="26">
        <f xml:space="preserve"> Model!$G$70</f>
        <v>306.89738670000003</v>
      </c>
      <c r="U4" s="26">
        <f xml:space="preserve"> Model!$G$70</f>
        <v>306.89738670000003</v>
      </c>
      <c r="V4" s="26">
        <f xml:space="preserve"> Model!$G$70</f>
        <v>306.89738670000003</v>
      </c>
      <c r="W4" s="26">
        <f xml:space="preserve"> Model!$G$70</f>
        <v>306.89738670000003</v>
      </c>
      <c r="X4" s="26">
        <f xml:space="preserve"> Model!$G$70</f>
        <v>306.89738670000003</v>
      </c>
      <c r="Y4" s="26">
        <f xml:space="preserve"> Model!$G$70</f>
        <v>306.89738670000003</v>
      </c>
      <c r="Z4" s="26">
        <f xml:space="preserve"> Model!$G$70</f>
        <v>306.89738670000003</v>
      </c>
      <c r="AA4" s="26">
        <f xml:space="preserve"> Model!$G$70</f>
        <v>306.89738670000003</v>
      </c>
      <c r="AB4" s="26">
        <f xml:space="preserve"> Model!$G$70</f>
        <v>306.89738670000003</v>
      </c>
      <c r="AC4" s="26">
        <f xml:space="preserve"> Model!$G$70</f>
        <v>306.89738670000003</v>
      </c>
      <c r="AD4" s="26">
        <f xml:space="preserve"> Model!$G$70</f>
        <v>306.89738670000003</v>
      </c>
      <c r="AE4" s="26">
        <f xml:space="preserve"> Model!$G$70</f>
        <v>306.89738670000003</v>
      </c>
      <c r="AF4" s="26">
        <f xml:space="preserve"> Model!$G$70</f>
        <v>306.89738670000003</v>
      </c>
      <c r="AG4" s="26">
        <f xml:space="preserve"> Model!$G$70</f>
        <v>306.89738670000003</v>
      </c>
      <c r="AH4" s="26">
        <f xml:space="preserve"> Model!$G$70</f>
        <v>306.89738670000003</v>
      </c>
      <c r="AI4" s="26">
        <f xml:space="preserve"> Model!$G$70</f>
        <v>306.89738670000003</v>
      </c>
      <c r="AJ4" s="26">
        <f xml:space="preserve"> Model!$G$70</f>
        <v>306.89738670000003</v>
      </c>
      <c r="AK4" s="26">
        <f xml:space="preserve"> Model!$G$70</f>
        <v>306.89738670000003</v>
      </c>
      <c r="AL4" s="26">
        <f xml:space="preserve"> Model!$G$70</f>
        <v>306.89738670000003</v>
      </c>
      <c r="AM4" s="26">
        <f xml:space="preserve"> Model!$G$70</f>
        <v>306.89738670000003</v>
      </c>
      <c r="AN4" s="26">
        <f xml:space="preserve"> Model!$G$70</f>
        <v>306.89738670000003</v>
      </c>
      <c r="AO4" s="26">
        <f xml:space="preserve"> Model!$G$70</f>
        <v>306.89738670000003</v>
      </c>
      <c r="AP4" s="26">
        <f xml:space="preserve"> Model!$G$70</f>
        <v>306.89738670000003</v>
      </c>
      <c r="AQ4" s="26">
        <f xml:space="preserve"> Model!$G$70</f>
        <v>306.89738670000003</v>
      </c>
      <c r="AR4" s="26">
        <f xml:space="preserve"> Model!$G$70</f>
        <v>306.89738670000003</v>
      </c>
      <c r="AS4" s="26">
        <f xml:space="preserve"> Model!$G$70</f>
        <v>306.89738670000003</v>
      </c>
      <c r="AT4" s="26">
        <f xml:space="preserve"> Model!$G$70</f>
        <v>306.89738670000003</v>
      </c>
      <c r="AU4" s="26">
        <f xml:space="preserve"> Model!$G$70</f>
        <v>306.89738670000003</v>
      </c>
      <c r="AV4" s="26">
        <f xml:space="preserve"> Model!$G$70</f>
        <v>306.89738670000003</v>
      </c>
      <c r="AW4" s="71"/>
    </row>
    <row r="5" spans="1:49" s="82" customFormat="1" x14ac:dyDescent="0.25">
      <c r="A5" s="70" t="s">
        <v>268</v>
      </c>
      <c r="B5" s="26" t="s">
        <v>260</v>
      </c>
      <c r="C5" s="26" t="s">
        <v>242</v>
      </c>
      <c r="D5" s="26"/>
      <c r="E5" s="26"/>
      <c r="F5" s="26"/>
      <c r="G5" s="26"/>
      <c r="H5" s="26"/>
      <c r="I5" s="26"/>
      <c r="J5" s="26"/>
      <c r="K5" s="26"/>
      <c r="L5" s="26"/>
      <c r="M5" s="26">
        <f xml:space="preserve"> Model!$G$70</f>
        <v>306.89738670000003</v>
      </c>
      <c r="N5" s="26">
        <f xml:space="preserve"> Model!$G$70</f>
        <v>306.89738670000003</v>
      </c>
      <c r="O5" s="26">
        <f xml:space="preserve"> Model!$G$70</f>
        <v>306.89738670000003</v>
      </c>
      <c r="P5" s="26">
        <f xml:space="preserve"> Model!$G$70</f>
        <v>306.89738670000003</v>
      </c>
      <c r="Q5" s="26">
        <f xml:space="preserve"> Model!$G$70</f>
        <v>306.89738670000003</v>
      </c>
      <c r="R5" s="26">
        <f xml:space="preserve"> Model!$G$70</f>
        <v>306.89738670000003</v>
      </c>
      <c r="S5" s="26">
        <f xml:space="preserve"> Model!$G$70</f>
        <v>306.89738670000003</v>
      </c>
      <c r="T5" s="26">
        <f xml:space="preserve"> Model!$G$70</f>
        <v>306.89738670000003</v>
      </c>
      <c r="U5" s="26">
        <f xml:space="preserve"> Model!$G$70</f>
        <v>306.89738670000003</v>
      </c>
      <c r="V5" s="26">
        <f xml:space="preserve"> Model!$G$70</f>
        <v>306.89738670000003</v>
      </c>
      <c r="W5" s="26">
        <f xml:space="preserve"> Model!$G$70</f>
        <v>306.89738670000003</v>
      </c>
      <c r="X5" s="26">
        <f xml:space="preserve"> Model!$G$70</f>
        <v>306.89738670000003</v>
      </c>
      <c r="Y5" s="26">
        <f xml:space="preserve"> Model!$G$70</f>
        <v>306.89738670000003</v>
      </c>
      <c r="Z5" s="26">
        <f xml:space="preserve"> Model!$G$70</f>
        <v>306.89738670000003</v>
      </c>
      <c r="AA5" s="26">
        <f xml:space="preserve"> Model!$G$70</f>
        <v>306.89738670000003</v>
      </c>
      <c r="AB5" s="26">
        <f xml:space="preserve"> Model!$G$70</f>
        <v>306.89738670000003</v>
      </c>
      <c r="AC5" s="26">
        <f xml:space="preserve"> Model!$G$70</f>
        <v>306.89738670000003</v>
      </c>
      <c r="AD5" s="26">
        <f xml:space="preserve"> Model!$G$70</f>
        <v>306.89738670000003</v>
      </c>
      <c r="AE5" s="26">
        <f xml:space="preserve"> Model!$G$70</f>
        <v>306.89738670000003</v>
      </c>
      <c r="AF5" s="26">
        <f xml:space="preserve"> Model!$G$70</f>
        <v>306.89738670000003</v>
      </c>
      <c r="AG5" s="26">
        <f xml:space="preserve"> Model!$G$70</f>
        <v>306.89738670000003</v>
      </c>
      <c r="AH5" s="26">
        <f xml:space="preserve"> Model!$G$70</f>
        <v>306.89738670000003</v>
      </c>
      <c r="AI5" s="26">
        <f xml:space="preserve"> Model!$G$70</f>
        <v>306.89738670000003</v>
      </c>
      <c r="AJ5" s="26">
        <f xml:space="preserve"> Model!$G$70</f>
        <v>306.89738670000003</v>
      </c>
      <c r="AK5" s="26">
        <f xml:space="preserve"> Model!$G$70</f>
        <v>306.89738670000003</v>
      </c>
      <c r="AL5" s="26">
        <f xml:space="preserve"> Model!$G$70</f>
        <v>306.89738670000003</v>
      </c>
      <c r="AM5" s="26">
        <f xml:space="preserve"> Model!$G$70</f>
        <v>306.89738670000003</v>
      </c>
      <c r="AN5" s="26">
        <f xml:space="preserve"> Model!$G$70</f>
        <v>306.89738670000003</v>
      </c>
      <c r="AO5" s="26">
        <f xml:space="preserve"> Model!$G$70</f>
        <v>306.89738670000003</v>
      </c>
      <c r="AP5" s="26">
        <f xml:space="preserve"> Model!$G$70</f>
        <v>306.89738670000003</v>
      </c>
      <c r="AQ5" s="26">
        <f xml:space="preserve"> Model!$G$70</f>
        <v>306.89738670000003</v>
      </c>
      <c r="AR5" s="26">
        <f xml:space="preserve"> Model!$G$70</f>
        <v>306.89738670000003</v>
      </c>
      <c r="AS5" s="26">
        <f xml:space="preserve"> Model!$G$70</f>
        <v>306.89738670000003</v>
      </c>
      <c r="AT5" s="26">
        <f xml:space="preserve"> Model!$G$70</f>
        <v>306.89738670000003</v>
      </c>
      <c r="AU5" s="26">
        <f xml:space="preserve"> Model!$G$70</f>
        <v>306.89738670000003</v>
      </c>
      <c r="AV5" s="26">
        <f xml:space="preserve"> Model!$G$70</f>
        <v>306.89738670000003</v>
      </c>
      <c r="AW5" s="71"/>
    </row>
    <row r="6" spans="1:49" s="82" customFormat="1" x14ac:dyDescent="0.25">
      <c r="A6" s="70" t="s">
        <v>268</v>
      </c>
      <c r="B6" s="26" t="s">
        <v>260</v>
      </c>
      <c r="C6" s="26" t="s">
        <v>196</v>
      </c>
      <c r="D6" s="26"/>
      <c r="E6" s="26"/>
      <c r="F6" s="26"/>
      <c r="G6" s="26"/>
      <c r="H6" s="26"/>
      <c r="I6" s="26"/>
      <c r="J6" s="26"/>
      <c r="K6" s="26"/>
      <c r="L6" s="26"/>
      <c r="M6" s="26">
        <f xml:space="preserve"> Model!$G$73</f>
        <v>188.18</v>
      </c>
      <c r="N6" s="26">
        <f xml:space="preserve"> Model!$G$73</f>
        <v>188.18</v>
      </c>
      <c r="O6" s="26">
        <f xml:space="preserve"> Model!$G$73</f>
        <v>188.18</v>
      </c>
      <c r="P6" s="26">
        <f xml:space="preserve"> Model!$G$73</f>
        <v>188.18</v>
      </c>
      <c r="Q6" s="26">
        <f xml:space="preserve"> Model!$G$73</f>
        <v>188.18</v>
      </c>
      <c r="R6" s="26">
        <f xml:space="preserve"> Model!$G$73</f>
        <v>188.18</v>
      </c>
      <c r="S6" s="26">
        <f xml:space="preserve"> Model!$G$73</f>
        <v>188.18</v>
      </c>
      <c r="T6" s="26">
        <f xml:space="preserve"> Model!$G$73</f>
        <v>188.18</v>
      </c>
      <c r="U6" s="26">
        <f xml:space="preserve"> Model!$G$73</f>
        <v>188.18</v>
      </c>
      <c r="V6" s="26">
        <f xml:space="preserve"> Model!$G$73</f>
        <v>188.18</v>
      </c>
      <c r="W6" s="26">
        <f xml:space="preserve"> Model!$G$73</f>
        <v>188.18</v>
      </c>
      <c r="X6" s="26">
        <f xml:space="preserve"> Model!$G$73</f>
        <v>188.18</v>
      </c>
      <c r="Y6" s="26">
        <f xml:space="preserve"> Model!$G$73</f>
        <v>188.18</v>
      </c>
      <c r="Z6" s="26">
        <f xml:space="preserve"> Model!$G$73</f>
        <v>188.18</v>
      </c>
      <c r="AA6" s="26">
        <f xml:space="preserve"> Model!$G$73</f>
        <v>188.18</v>
      </c>
      <c r="AB6" s="26">
        <f xml:space="preserve"> Model!$G$73</f>
        <v>188.18</v>
      </c>
      <c r="AC6" s="26">
        <f xml:space="preserve"> Model!$G$73</f>
        <v>188.18</v>
      </c>
      <c r="AD6" s="26">
        <f xml:space="preserve"> Model!$G$73</f>
        <v>188.18</v>
      </c>
      <c r="AE6" s="26">
        <f xml:space="preserve"> Model!$G$73</f>
        <v>188.18</v>
      </c>
      <c r="AF6" s="26">
        <f xml:space="preserve"> Model!$G$73</f>
        <v>188.18</v>
      </c>
      <c r="AG6" s="26">
        <f xml:space="preserve"> Model!$G$73</f>
        <v>188.18</v>
      </c>
      <c r="AH6" s="26">
        <f xml:space="preserve"> Model!$G$73</f>
        <v>188.18</v>
      </c>
      <c r="AI6" s="26">
        <f xml:space="preserve"> Model!$G$73</f>
        <v>188.18</v>
      </c>
      <c r="AJ6" s="26">
        <f xml:space="preserve"> Model!$G$73</f>
        <v>188.18</v>
      </c>
      <c r="AK6" s="26">
        <f xml:space="preserve"> Model!$G$73</f>
        <v>188.18</v>
      </c>
      <c r="AL6" s="26">
        <f xml:space="preserve"> Model!$G$73</f>
        <v>188.18</v>
      </c>
      <c r="AM6" s="26">
        <f xml:space="preserve"> Model!$G$73</f>
        <v>188.18</v>
      </c>
      <c r="AN6" s="26">
        <f xml:space="preserve"> Model!$G$73</f>
        <v>188.18</v>
      </c>
      <c r="AO6" s="26">
        <f xml:space="preserve"> Model!$G$73</f>
        <v>188.18</v>
      </c>
      <c r="AP6" s="26">
        <f xml:space="preserve"> Model!$G$73</f>
        <v>188.18</v>
      </c>
      <c r="AQ6" s="26">
        <f xml:space="preserve"> Model!$G$73</f>
        <v>188.18</v>
      </c>
      <c r="AR6" s="26">
        <f xml:space="preserve"> Model!$G$73</f>
        <v>188.18</v>
      </c>
      <c r="AS6" s="26">
        <f xml:space="preserve"> Model!$G$73</f>
        <v>188.18</v>
      </c>
      <c r="AT6" s="26">
        <f xml:space="preserve"> Model!$G$73</f>
        <v>188.18</v>
      </c>
      <c r="AU6" s="26">
        <f xml:space="preserve"> Model!$G$73</f>
        <v>188.18</v>
      </c>
      <c r="AV6" s="26">
        <f xml:space="preserve"> Model!$G$73</f>
        <v>188.18</v>
      </c>
      <c r="AW6" s="71"/>
    </row>
    <row r="7" spans="1:49" s="82" customFormat="1" x14ac:dyDescent="0.25">
      <c r="A7" s="70" t="s">
        <v>268</v>
      </c>
      <c r="B7" s="26" t="s">
        <v>260</v>
      </c>
      <c r="C7" s="26" t="s">
        <v>197</v>
      </c>
      <c r="D7" s="26"/>
      <c r="E7" s="26"/>
      <c r="F7" s="26"/>
      <c r="G7" s="26"/>
      <c r="H7" s="26"/>
      <c r="I7" s="26"/>
      <c r="J7" s="26"/>
      <c r="K7" s="26"/>
      <c r="L7" s="26"/>
      <c r="M7" s="26">
        <f xml:space="preserve"> Model!$G$76</f>
        <v>2.5099999999999998</v>
      </c>
      <c r="N7" s="26">
        <f xml:space="preserve"> Model!$G$76</f>
        <v>2.5099999999999998</v>
      </c>
      <c r="O7" s="26">
        <f xml:space="preserve"> Model!$G$76</f>
        <v>2.5099999999999998</v>
      </c>
      <c r="P7" s="26">
        <f xml:space="preserve"> Model!$G$76</f>
        <v>2.5099999999999998</v>
      </c>
      <c r="Q7" s="26">
        <f xml:space="preserve"> Model!$G$76</f>
        <v>2.5099999999999998</v>
      </c>
      <c r="R7" s="26">
        <f xml:space="preserve"> Model!$G$76</f>
        <v>2.5099999999999998</v>
      </c>
      <c r="S7" s="26">
        <f xml:space="preserve"> Model!$G$76</f>
        <v>2.5099999999999998</v>
      </c>
      <c r="T7" s="26">
        <f xml:space="preserve"> Model!$G$76</f>
        <v>2.5099999999999998</v>
      </c>
      <c r="U7" s="26">
        <f xml:space="preserve"> Model!$G$76</f>
        <v>2.5099999999999998</v>
      </c>
      <c r="V7" s="26">
        <f xml:space="preserve"> Model!$G$76</f>
        <v>2.5099999999999998</v>
      </c>
      <c r="W7" s="26">
        <f xml:space="preserve"> Model!$G$76</f>
        <v>2.5099999999999998</v>
      </c>
      <c r="X7" s="26">
        <f xml:space="preserve"> Model!$G$76</f>
        <v>2.5099999999999998</v>
      </c>
      <c r="Y7" s="26">
        <f xml:space="preserve"> Model!$G$76</f>
        <v>2.5099999999999998</v>
      </c>
      <c r="Z7" s="26">
        <f xml:space="preserve"> Model!$G$76</f>
        <v>2.5099999999999998</v>
      </c>
      <c r="AA7" s="26">
        <f xml:space="preserve"> Model!$G$76</f>
        <v>2.5099999999999998</v>
      </c>
      <c r="AB7" s="26">
        <f xml:space="preserve"> Model!$G$76</f>
        <v>2.5099999999999998</v>
      </c>
      <c r="AC7" s="26">
        <f xml:space="preserve"> Model!$G$76</f>
        <v>2.5099999999999998</v>
      </c>
      <c r="AD7" s="26">
        <f xml:space="preserve"> Model!$G$76</f>
        <v>2.5099999999999998</v>
      </c>
      <c r="AE7" s="26">
        <f xml:space="preserve"> Model!$G$76</f>
        <v>2.5099999999999998</v>
      </c>
      <c r="AF7" s="26">
        <f xml:space="preserve"> Model!$G$76</f>
        <v>2.5099999999999998</v>
      </c>
      <c r="AG7" s="26">
        <f xml:space="preserve"> Model!$G$76</f>
        <v>2.5099999999999998</v>
      </c>
      <c r="AH7" s="26">
        <f xml:space="preserve"> Model!$G$76</f>
        <v>2.5099999999999998</v>
      </c>
      <c r="AI7" s="26">
        <f xml:space="preserve"> Model!$G$76</f>
        <v>2.5099999999999998</v>
      </c>
      <c r="AJ7" s="26">
        <f xml:space="preserve"> Model!$G$76</f>
        <v>2.5099999999999998</v>
      </c>
      <c r="AK7" s="26">
        <f xml:space="preserve"> Model!$G$76</f>
        <v>2.5099999999999998</v>
      </c>
      <c r="AL7" s="26">
        <f xml:space="preserve"> Model!$G$76</f>
        <v>2.5099999999999998</v>
      </c>
      <c r="AM7" s="26">
        <f xml:space="preserve"> Model!$G$76</f>
        <v>2.5099999999999998</v>
      </c>
      <c r="AN7" s="26">
        <f xml:space="preserve"> Model!$G$76</f>
        <v>2.5099999999999998</v>
      </c>
      <c r="AO7" s="26">
        <f xml:space="preserve"> Model!$G$76</f>
        <v>2.5099999999999998</v>
      </c>
      <c r="AP7" s="26">
        <f xml:space="preserve"> Model!$G$76</f>
        <v>2.5099999999999998</v>
      </c>
      <c r="AQ7" s="26">
        <f xml:space="preserve"> Model!$G$76</f>
        <v>2.5099999999999998</v>
      </c>
      <c r="AR7" s="26">
        <f xml:space="preserve"> Model!$G$76</f>
        <v>2.5099999999999998</v>
      </c>
      <c r="AS7" s="26">
        <f xml:space="preserve"> Model!$G$76</f>
        <v>2.5099999999999998</v>
      </c>
      <c r="AT7" s="26">
        <f xml:space="preserve"> Model!$G$76</f>
        <v>2.5099999999999998</v>
      </c>
      <c r="AU7" s="26">
        <f xml:space="preserve"> Model!$G$76</f>
        <v>2.5099999999999998</v>
      </c>
      <c r="AV7" s="26">
        <f xml:space="preserve"> Model!$G$76</f>
        <v>2.5099999999999998</v>
      </c>
      <c r="AW7" s="71"/>
    </row>
    <row r="8" spans="1:49" s="82" customFormat="1" x14ac:dyDescent="0.25">
      <c r="A8" s="70" t="s">
        <v>268</v>
      </c>
      <c r="B8" s="26" t="s">
        <v>260</v>
      </c>
      <c r="C8" s="26" t="s">
        <v>194</v>
      </c>
      <c r="D8" s="26"/>
      <c r="E8" s="26"/>
      <c r="F8" s="26"/>
      <c r="G8" s="26"/>
      <c r="H8" s="26"/>
      <c r="I8" s="26"/>
      <c r="J8" s="26"/>
      <c r="K8" s="26"/>
      <c r="L8" s="26"/>
      <c r="M8" s="26">
        <f xml:space="preserve"> Model!$G$71</f>
        <v>6.86</v>
      </c>
      <c r="N8" s="26">
        <f xml:space="preserve"> Model!$G$71</f>
        <v>6.86</v>
      </c>
      <c r="O8" s="26">
        <f xml:space="preserve"> Model!$G$71</f>
        <v>6.86</v>
      </c>
      <c r="P8" s="26">
        <f xml:space="preserve"> Model!$G$71</f>
        <v>6.86</v>
      </c>
      <c r="Q8" s="26">
        <f xml:space="preserve"> Model!$G$71</f>
        <v>6.86</v>
      </c>
      <c r="R8" s="26">
        <f xml:space="preserve"> Model!$G$71</f>
        <v>6.86</v>
      </c>
      <c r="S8" s="26">
        <f xml:space="preserve"> Model!$G$71</f>
        <v>6.86</v>
      </c>
      <c r="T8" s="26">
        <f xml:space="preserve"> Model!$G$71</f>
        <v>6.86</v>
      </c>
      <c r="U8" s="26">
        <f xml:space="preserve"> Model!$G$71</f>
        <v>6.86</v>
      </c>
      <c r="V8" s="26">
        <f xml:space="preserve"> Model!$G$71</f>
        <v>6.86</v>
      </c>
      <c r="W8" s="26">
        <f xml:space="preserve"> Model!$G$71</f>
        <v>6.86</v>
      </c>
      <c r="X8" s="26">
        <f xml:space="preserve"> Model!$G$71</f>
        <v>6.86</v>
      </c>
      <c r="Y8" s="26">
        <f xml:space="preserve"> Model!$G$71</f>
        <v>6.86</v>
      </c>
      <c r="Z8" s="26">
        <f xml:space="preserve"> Model!$G$71</f>
        <v>6.86</v>
      </c>
      <c r="AA8" s="26">
        <f xml:space="preserve"> Model!$G$71</f>
        <v>6.86</v>
      </c>
      <c r="AB8" s="26">
        <f xml:space="preserve"> Model!$G$71</f>
        <v>6.86</v>
      </c>
      <c r="AC8" s="26">
        <f xml:space="preserve"> Model!$G$71</f>
        <v>6.86</v>
      </c>
      <c r="AD8" s="26">
        <f xml:space="preserve"> Model!$G$71</f>
        <v>6.86</v>
      </c>
      <c r="AE8" s="26">
        <f xml:space="preserve"> Model!$G$71</f>
        <v>6.86</v>
      </c>
      <c r="AF8" s="26">
        <f xml:space="preserve"> Model!$G$71</f>
        <v>6.86</v>
      </c>
      <c r="AG8" s="26">
        <f xml:space="preserve"> Model!$G$71</f>
        <v>6.86</v>
      </c>
      <c r="AH8" s="26">
        <f xml:space="preserve"> Model!$G$71</f>
        <v>6.86</v>
      </c>
      <c r="AI8" s="26">
        <f xml:space="preserve"> Model!$G$71</f>
        <v>6.86</v>
      </c>
      <c r="AJ8" s="26">
        <f xml:space="preserve"> Model!$G$71</f>
        <v>6.86</v>
      </c>
      <c r="AK8" s="26">
        <f xml:space="preserve"> Model!$G$71</f>
        <v>6.86</v>
      </c>
      <c r="AL8" s="26">
        <f xml:space="preserve"> Model!$G$71</f>
        <v>6.86</v>
      </c>
      <c r="AM8" s="26">
        <f xml:space="preserve"> Model!$G$71</f>
        <v>6.86</v>
      </c>
      <c r="AN8" s="26">
        <f xml:space="preserve"> Model!$G$71</f>
        <v>6.86</v>
      </c>
      <c r="AO8" s="26">
        <f xml:space="preserve"> Model!$G$71</f>
        <v>6.86</v>
      </c>
      <c r="AP8" s="26">
        <f xml:space="preserve"> Model!$G$71</f>
        <v>6.86</v>
      </c>
      <c r="AQ8" s="26">
        <f xml:space="preserve"> Model!$G$71</f>
        <v>6.86</v>
      </c>
      <c r="AR8" s="26">
        <f xml:space="preserve"> Model!$G$71</f>
        <v>6.86</v>
      </c>
      <c r="AS8" s="26">
        <f xml:space="preserve"> Model!$G$71</f>
        <v>6.86</v>
      </c>
      <c r="AT8" s="26">
        <f xml:space="preserve"> Model!$G$71</f>
        <v>6.86</v>
      </c>
      <c r="AU8" s="26">
        <f xml:space="preserve"> Model!$G$71</f>
        <v>6.86</v>
      </c>
      <c r="AV8" s="26">
        <f xml:space="preserve"> Model!$G$71</f>
        <v>6.86</v>
      </c>
      <c r="AW8" s="71"/>
    </row>
    <row r="9" spans="1:49" s="82" customFormat="1" x14ac:dyDescent="0.25">
      <c r="A9" s="70" t="s">
        <v>268</v>
      </c>
      <c r="B9" s="26" t="s">
        <v>260</v>
      </c>
      <c r="C9" s="26" t="s">
        <v>219</v>
      </c>
      <c r="D9" s="26"/>
      <c r="E9" s="26"/>
      <c r="F9" s="26"/>
      <c r="G9" s="26"/>
      <c r="H9" s="26"/>
      <c r="I9" s="26"/>
      <c r="J9" s="26"/>
      <c r="K9" s="26"/>
      <c r="L9" s="26"/>
      <c r="M9" s="26">
        <f xml:space="preserve"> Model!$G$71</f>
        <v>6.86</v>
      </c>
      <c r="N9" s="26">
        <f xml:space="preserve"> Model!$G$71</f>
        <v>6.86</v>
      </c>
      <c r="O9" s="26">
        <f xml:space="preserve"> Model!$G$71</f>
        <v>6.86</v>
      </c>
      <c r="P9" s="26">
        <f xml:space="preserve"> Model!$G$71</f>
        <v>6.86</v>
      </c>
      <c r="Q9" s="26">
        <f xml:space="preserve"> Model!$G$71</f>
        <v>6.86</v>
      </c>
      <c r="R9" s="26">
        <f xml:space="preserve"> Model!$G$71</f>
        <v>6.86</v>
      </c>
      <c r="S9" s="26">
        <f xml:space="preserve"> Model!$G$71</f>
        <v>6.86</v>
      </c>
      <c r="T9" s="26">
        <f xml:space="preserve"> Model!$G$71</f>
        <v>6.86</v>
      </c>
      <c r="U9" s="26">
        <f xml:space="preserve"> Model!$G$71</f>
        <v>6.86</v>
      </c>
      <c r="V9" s="26">
        <f xml:space="preserve"> Model!$G$71</f>
        <v>6.86</v>
      </c>
      <c r="W9" s="26">
        <f xml:space="preserve"> Model!$G$71</f>
        <v>6.86</v>
      </c>
      <c r="X9" s="26">
        <f xml:space="preserve"> Model!$G$71</f>
        <v>6.86</v>
      </c>
      <c r="Y9" s="26">
        <f xml:space="preserve"> Model!$G$71</f>
        <v>6.86</v>
      </c>
      <c r="Z9" s="26">
        <f xml:space="preserve"> Model!$G$71</f>
        <v>6.86</v>
      </c>
      <c r="AA9" s="26">
        <f xml:space="preserve"> Model!$G$71</f>
        <v>6.86</v>
      </c>
      <c r="AB9" s="26">
        <f xml:space="preserve"> Model!$G$71</f>
        <v>6.86</v>
      </c>
      <c r="AC9" s="26">
        <f xml:space="preserve"> Model!$G$71</f>
        <v>6.86</v>
      </c>
      <c r="AD9" s="26">
        <f xml:space="preserve"> Model!$G$71</f>
        <v>6.86</v>
      </c>
      <c r="AE9" s="26">
        <f xml:space="preserve"> Model!$G$71</f>
        <v>6.86</v>
      </c>
      <c r="AF9" s="26">
        <f xml:space="preserve"> Model!$G$71</f>
        <v>6.86</v>
      </c>
      <c r="AG9" s="26">
        <f xml:space="preserve"> Model!$G$71</f>
        <v>6.86</v>
      </c>
      <c r="AH9" s="26">
        <f xml:space="preserve"> Model!$G$71</f>
        <v>6.86</v>
      </c>
      <c r="AI9" s="26">
        <f xml:space="preserve"> Model!$G$71</f>
        <v>6.86</v>
      </c>
      <c r="AJ9" s="26">
        <f xml:space="preserve"> Model!$G$71</f>
        <v>6.86</v>
      </c>
      <c r="AK9" s="26">
        <f xml:space="preserve"> Model!$G$71</f>
        <v>6.86</v>
      </c>
      <c r="AL9" s="26">
        <f xml:space="preserve"> Model!$G$71</f>
        <v>6.86</v>
      </c>
      <c r="AM9" s="26">
        <f xml:space="preserve"> Model!$G$71</f>
        <v>6.86</v>
      </c>
      <c r="AN9" s="26">
        <f xml:space="preserve"> Model!$G$71</f>
        <v>6.86</v>
      </c>
      <c r="AO9" s="26">
        <f xml:space="preserve"> Model!$G$71</f>
        <v>6.86</v>
      </c>
      <c r="AP9" s="26">
        <f xml:space="preserve"> Model!$G$71</f>
        <v>6.86</v>
      </c>
      <c r="AQ9" s="26">
        <f xml:space="preserve"> Model!$G$71</f>
        <v>6.86</v>
      </c>
      <c r="AR9" s="26">
        <f xml:space="preserve"> Model!$G$71</f>
        <v>6.86</v>
      </c>
      <c r="AS9" s="26">
        <f xml:space="preserve"> Model!$G$71</f>
        <v>6.86</v>
      </c>
      <c r="AT9" s="26">
        <f xml:space="preserve"> Model!$G$71</f>
        <v>6.86</v>
      </c>
      <c r="AU9" s="26">
        <f xml:space="preserve"> Model!$G$71</f>
        <v>6.86</v>
      </c>
      <c r="AV9" s="26">
        <f xml:space="preserve"> Model!$G$71</f>
        <v>6.86</v>
      </c>
      <c r="AW9" s="71"/>
    </row>
    <row r="10" spans="1:49" s="82" customFormat="1" x14ac:dyDescent="0.25">
      <c r="A10" s="70" t="s">
        <v>268</v>
      </c>
      <c r="B10" s="26" t="s">
        <v>260</v>
      </c>
      <c r="C10" s="26" t="s">
        <v>195</v>
      </c>
      <c r="D10" s="26"/>
      <c r="E10" s="26"/>
      <c r="F10" s="26"/>
      <c r="G10" s="26"/>
      <c r="H10" s="26"/>
      <c r="I10" s="26"/>
      <c r="J10" s="26"/>
      <c r="K10" s="26"/>
      <c r="L10" s="26"/>
      <c r="M10" s="26">
        <f xml:space="preserve"> Model!$G$72</f>
        <v>7.0000000000000007E-2</v>
      </c>
      <c r="N10" s="26">
        <f xml:space="preserve"> Model!$G$72</f>
        <v>7.0000000000000007E-2</v>
      </c>
      <c r="O10" s="26">
        <f xml:space="preserve"> Model!$G$72</f>
        <v>7.0000000000000007E-2</v>
      </c>
      <c r="P10" s="26">
        <f xml:space="preserve"> Model!$G$72</f>
        <v>7.0000000000000007E-2</v>
      </c>
      <c r="Q10" s="26">
        <f xml:space="preserve"> Model!$G$72</f>
        <v>7.0000000000000007E-2</v>
      </c>
      <c r="R10" s="26">
        <f xml:space="preserve"> Model!$G$72</f>
        <v>7.0000000000000007E-2</v>
      </c>
      <c r="S10" s="26">
        <f xml:space="preserve"> Model!$G$72</f>
        <v>7.0000000000000007E-2</v>
      </c>
      <c r="T10" s="26">
        <f xml:space="preserve"> Model!$G$72</f>
        <v>7.0000000000000007E-2</v>
      </c>
      <c r="U10" s="26">
        <f xml:space="preserve"> Model!$G$72</f>
        <v>7.0000000000000007E-2</v>
      </c>
      <c r="V10" s="26">
        <f xml:space="preserve"> Model!$G$72</f>
        <v>7.0000000000000007E-2</v>
      </c>
      <c r="W10" s="26">
        <f xml:space="preserve"> Model!$G$72</f>
        <v>7.0000000000000007E-2</v>
      </c>
      <c r="X10" s="26">
        <f xml:space="preserve"> Model!$G$72</f>
        <v>7.0000000000000007E-2</v>
      </c>
      <c r="Y10" s="26">
        <f xml:space="preserve"> Model!$G$72</f>
        <v>7.0000000000000007E-2</v>
      </c>
      <c r="Z10" s="26">
        <f xml:space="preserve"> Model!$G$72</f>
        <v>7.0000000000000007E-2</v>
      </c>
      <c r="AA10" s="26">
        <f xml:space="preserve"> Model!$G$72</f>
        <v>7.0000000000000007E-2</v>
      </c>
      <c r="AB10" s="26">
        <f xml:space="preserve"> Model!$G$72</f>
        <v>7.0000000000000007E-2</v>
      </c>
      <c r="AC10" s="26">
        <f xml:space="preserve"> Model!$G$72</f>
        <v>7.0000000000000007E-2</v>
      </c>
      <c r="AD10" s="26">
        <f xml:space="preserve"> Model!$G$72</f>
        <v>7.0000000000000007E-2</v>
      </c>
      <c r="AE10" s="26">
        <f xml:space="preserve"> Model!$G$72</f>
        <v>7.0000000000000007E-2</v>
      </c>
      <c r="AF10" s="26">
        <f xml:space="preserve"> Model!$G$72</f>
        <v>7.0000000000000007E-2</v>
      </c>
      <c r="AG10" s="26">
        <f xml:space="preserve"> Model!$G$72</f>
        <v>7.0000000000000007E-2</v>
      </c>
      <c r="AH10" s="26">
        <f xml:space="preserve"> Model!$G$72</f>
        <v>7.0000000000000007E-2</v>
      </c>
      <c r="AI10" s="26">
        <f xml:space="preserve"> Model!$G$72</f>
        <v>7.0000000000000007E-2</v>
      </c>
      <c r="AJ10" s="26">
        <f xml:space="preserve"> Model!$G$72</f>
        <v>7.0000000000000007E-2</v>
      </c>
      <c r="AK10" s="26">
        <f xml:space="preserve"> Model!$G$72</f>
        <v>7.0000000000000007E-2</v>
      </c>
      <c r="AL10" s="26">
        <f xml:space="preserve"> Model!$G$72</f>
        <v>7.0000000000000007E-2</v>
      </c>
      <c r="AM10" s="26">
        <f xml:space="preserve"> Model!$G$72</f>
        <v>7.0000000000000007E-2</v>
      </c>
      <c r="AN10" s="26">
        <f xml:space="preserve"> Model!$G$72</f>
        <v>7.0000000000000007E-2</v>
      </c>
      <c r="AO10" s="26">
        <f xml:space="preserve"> Model!$G$72</f>
        <v>7.0000000000000007E-2</v>
      </c>
      <c r="AP10" s="26">
        <f xml:space="preserve"> Model!$G$72</f>
        <v>7.0000000000000007E-2</v>
      </c>
      <c r="AQ10" s="26">
        <f xml:space="preserve"> Model!$G$72</f>
        <v>7.0000000000000007E-2</v>
      </c>
      <c r="AR10" s="26">
        <f xml:space="preserve"> Model!$G$72</f>
        <v>7.0000000000000007E-2</v>
      </c>
      <c r="AS10" s="26">
        <f xml:space="preserve"> Model!$G$72</f>
        <v>7.0000000000000007E-2</v>
      </c>
      <c r="AT10" s="26">
        <f xml:space="preserve"> Model!$G$72</f>
        <v>7.0000000000000007E-2</v>
      </c>
      <c r="AU10" s="26">
        <f xml:space="preserve"> Model!$G$72</f>
        <v>7.0000000000000007E-2</v>
      </c>
      <c r="AV10" s="26">
        <f xml:space="preserve"> Model!$G$72</f>
        <v>7.0000000000000007E-2</v>
      </c>
      <c r="AW10" s="71"/>
    </row>
    <row r="11" spans="1:49" s="82" customFormat="1" x14ac:dyDescent="0.25">
      <c r="A11" s="70" t="s">
        <v>268</v>
      </c>
      <c r="B11" s="26" t="s">
        <v>260</v>
      </c>
      <c r="C11" s="26" t="s">
        <v>220</v>
      </c>
      <c r="D11" s="26"/>
      <c r="E11" s="26"/>
      <c r="F11" s="26"/>
      <c r="G11" s="26"/>
      <c r="H11" s="26"/>
      <c r="I11" s="26"/>
      <c r="J11" s="26"/>
      <c r="K11" s="26"/>
      <c r="L11" s="26"/>
      <c r="M11" s="26">
        <f xml:space="preserve"> Model!$G$72</f>
        <v>7.0000000000000007E-2</v>
      </c>
      <c r="N11" s="26">
        <f xml:space="preserve"> Model!$G$72</f>
        <v>7.0000000000000007E-2</v>
      </c>
      <c r="O11" s="26">
        <f xml:space="preserve"> Model!$G$72</f>
        <v>7.0000000000000007E-2</v>
      </c>
      <c r="P11" s="26">
        <f xml:space="preserve"> Model!$G$72</f>
        <v>7.0000000000000007E-2</v>
      </c>
      <c r="Q11" s="26">
        <f xml:space="preserve"> Model!$G$72</f>
        <v>7.0000000000000007E-2</v>
      </c>
      <c r="R11" s="26">
        <f xml:space="preserve"> Model!$G$72</f>
        <v>7.0000000000000007E-2</v>
      </c>
      <c r="S11" s="26">
        <f xml:space="preserve"> Model!$G$72</f>
        <v>7.0000000000000007E-2</v>
      </c>
      <c r="T11" s="26">
        <f xml:space="preserve"> Model!$G$72</f>
        <v>7.0000000000000007E-2</v>
      </c>
      <c r="U11" s="26">
        <f xml:space="preserve"> Model!$G$72</f>
        <v>7.0000000000000007E-2</v>
      </c>
      <c r="V11" s="26">
        <f xml:space="preserve"> Model!$G$72</f>
        <v>7.0000000000000007E-2</v>
      </c>
      <c r="W11" s="26">
        <f xml:space="preserve"> Model!$G$72</f>
        <v>7.0000000000000007E-2</v>
      </c>
      <c r="X11" s="26">
        <f xml:space="preserve"> Model!$G$72</f>
        <v>7.0000000000000007E-2</v>
      </c>
      <c r="Y11" s="26">
        <f xml:space="preserve"> Model!$G$72</f>
        <v>7.0000000000000007E-2</v>
      </c>
      <c r="Z11" s="26">
        <f xml:space="preserve"> Model!$G$72</f>
        <v>7.0000000000000007E-2</v>
      </c>
      <c r="AA11" s="26">
        <f xml:space="preserve"> Model!$G$72</f>
        <v>7.0000000000000007E-2</v>
      </c>
      <c r="AB11" s="26">
        <f xml:space="preserve"> Model!$G$72</f>
        <v>7.0000000000000007E-2</v>
      </c>
      <c r="AC11" s="26">
        <f xml:space="preserve"> Model!$G$72</f>
        <v>7.0000000000000007E-2</v>
      </c>
      <c r="AD11" s="26">
        <f xml:space="preserve"> Model!$G$72</f>
        <v>7.0000000000000007E-2</v>
      </c>
      <c r="AE11" s="26">
        <f xml:space="preserve"> Model!$G$72</f>
        <v>7.0000000000000007E-2</v>
      </c>
      <c r="AF11" s="26">
        <f xml:space="preserve"> Model!$G$72</f>
        <v>7.0000000000000007E-2</v>
      </c>
      <c r="AG11" s="26">
        <f xml:space="preserve"> Model!$G$72</f>
        <v>7.0000000000000007E-2</v>
      </c>
      <c r="AH11" s="26">
        <f xml:space="preserve"> Model!$G$72</f>
        <v>7.0000000000000007E-2</v>
      </c>
      <c r="AI11" s="26">
        <f xml:space="preserve"> Model!$G$72</f>
        <v>7.0000000000000007E-2</v>
      </c>
      <c r="AJ11" s="26">
        <f xml:space="preserve"> Model!$G$72</f>
        <v>7.0000000000000007E-2</v>
      </c>
      <c r="AK11" s="26">
        <f xml:space="preserve"> Model!$G$72</f>
        <v>7.0000000000000007E-2</v>
      </c>
      <c r="AL11" s="26">
        <f xml:space="preserve"> Model!$G$72</f>
        <v>7.0000000000000007E-2</v>
      </c>
      <c r="AM11" s="26">
        <f xml:space="preserve"> Model!$G$72</f>
        <v>7.0000000000000007E-2</v>
      </c>
      <c r="AN11" s="26">
        <f xml:space="preserve"> Model!$G$72</f>
        <v>7.0000000000000007E-2</v>
      </c>
      <c r="AO11" s="26">
        <f xml:space="preserve"> Model!$G$72</f>
        <v>7.0000000000000007E-2</v>
      </c>
      <c r="AP11" s="26">
        <f xml:space="preserve"> Model!$G$72</f>
        <v>7.0000000000000007E-2</v>
      </c>
      <c r="AQ11" s="26">
        <f xml:space="preserve"> Model!$G$72</f>
        <v>7.0000000000000007E-2</v>
      </c>
      <c r="AR11" s="26">
        <f xml:space="preserve"> Model!$G$72</f>
        <v>7.0000000000000007E-2</v>
      </c>
      <c r="AS11" s="26">
        <f xml:space="preserve"> Model!$G$72</f>
        <v>7.0000000000000007E-2</v>
      </c>
      <c r="AT11" s="26">
        <f xml:space="preserve"> Model!$G$72</f>
        <v>7.0000000000000007E-2</v>
      </c>
      <c r="AU11" s="26">
        <f xml:space="preserve"> Model!$G$72</f>
        <v>7.0000000000000007E-2</v>
      </c>
      <c r="AV11" s="26">
        <f xml:space="preserve"> Model!$G$72</f>
        <v>7.0000000000000007E-2</v>
      </c>
      <c r="AW11" s="71"/>
    </row>
    <row r="12" spans="1:49" s="82" customFormat="1" x14ac:dyDescent="0.25">
      <c r="A12" s="70" t="s">
        <v>268</v>
      </c>
      <c r="B12" s="26" t="s">
        <v>260</v>
      </c>
      <c r="C12" s="26" t="s">
        <v>221</v>
      </c>
      <c r="D12" s="26"/>
      <c r="E12" s="26"/>
      <c r="F12" s="26"/>
      <c r="G12" s="26"/>
      <c r="H12" s="26"/>
      <c r="I12" s="26"/>
      <c r="J12" s="26"/>
      <c r="K12" s="26"/>
      <c r="L12" s="26"/>
      <c r="M12" s="26">
        <f xml:space="preserve"> Model!$G$73</f>
        <v>188.18</v>
      </c>
      <c r="N12" s="26">
        <f xml:space="preserve"> Model!$G$73</f>
        <v>188.18</v>
      </c>
      <c r="O12" s="26">
        <f xml:space="preserve"> Model!$G$73</f>
        <v>188.18</v>
      </c>
      <c r="P12" s="26">
        <f xml:space="preserve"> Model!$G$73</f>
        <v>188.18</v>
      </c>
      <c r="Q12" s="26">
        <f xml:space="preserve"> Model!$G$73</f>
        <v>188.18</v>
      </c>
      <c r="R12" s="26">
        <f xml:space="preserve"> Model!$G$73</f>
        <v>188.18</v>
      </c>
      <c r="S12" s="26">
        <f xml:space="preserve"> Model!$G$73</f>
        <v>188.18</v>
      </c>
      <c r="T12" s="26">
        <f xml:space="preserve"> Model!$G$73</f>
        <v>188.18</v>
      </c>
      <c r="U12" s="26">
        <f xml:space="preserve"> Model!$G$73</f>
        <v>188.18</v>
      </c>
      <c r="V12" s="26">
        <f xml:space="preserve"> Model!$G$73</f>
        <v>188.18</v>
      </c>
      <c r="W12" s="26">
        <f xml:space="preserve"> Model!$G$73</f>
        <v>188.18</v>
      </c>
      <c r="X12" s="26">
        <f xml:space="preserve"> Model!$G$73</f>
        <v>188.18</v>
      </c>
      <c r="Y12" s="26">
        <f xml:space="preserve"> Model!$G$73</f>
        <v>188.18</v>
      </c>
      <c r="Z12" s="26">
        <f xml:space="preserve"> Model!$G$73</f>
        <v>188.18</v>
      </c>
      <c r="AA12" s="26">
        <f xml:space="preserve"> Model!$G$73</f>
        <v>188.18</v>
      </c>
      <c r="AB12" s="26">
        <f xml:space="preserve"> Model!$G$73</f>
        <v>188.18</v>
      </c>
      <c r="AC12" s="26">
        <f xml:space="preserve"> Model!$G$73</f>
        <v>188.18</v>
      </c>
      <c r="AD12" s="26">
        <f xml:space="preserve"> Model!$G$73</f>
        <v>188.18</v>
      </c>
      <c r="AE12" s="26">
        <f xml:space="preserve"> Model!$G$73</f>
        <v>188.18</v>
      </c>
      <c r="AF12" s="26">
        <f xml:space="preserve"> Model!$G$73</f>
        <v>188.18</v>
      </c>
      <c r="AG12" s="26">
        <f xml:space="preserve"> Model!$G$73</f>
        <v>188.18</v>
      </c>
      <c r="AH12" s="26">
        <f xml:space="preserve"> Model!$G$73</f>
        <v>188.18</v>
      </c>
      <c r="AI12" s="26">
        <f xml:space="preserve"> Model!$G$73</f>
        <v>188.18</v>
      </c>
      <c r="AJ12" s="26">
        <f xml:space="preserve"> Model!$G$73</f>
        <v>188.18</v>
      </c>
      <c r="AK12" s="26">
        <f xml:space="preserve"> Model!$G$73</f>
        <v>188.18</v>
      </c>
      <c r="AL12" s="26">
        <f xml:space="preserve"> Model!$G$73</f>
        <v>188.18</v>
      </c>
      <c r="AM12" s="26">
        <f xml:space="preserve"> Model!$G$73</f>
        <v>188.18</v>
      </c>
      <c r="AN12" s="26">
        <f xml:space="preserve"> Model!$G$73</f>
        <v>188.18</v>
      </c>
      <c r="AO12" s="26">
        <f xml:space="preserve"> Model!$G$73</f>
        <v>188.18</v>
      </c>
      <c r="AP12" s="26">
        <f xml:space="preserve"> Model!$G$73</f>
        <v>188.18</v>
      </c>
      <c r="AQ12" s="26">
        <f xml:space="preserve"> Model!$G$73</f>
        <v>188.18</v>
      </c>
      <c r="AR12" s="26">
        <f xml:space="preserve"> Model!$G$73</f>
        <v>188.18</v>
      </c>
      <c r="AS12" s="26">
        <f xml:space="preserve"> Model!$G$73</f>
        <v>188.18</v>
      </c>
      <c r="AT12" s="26">
        <f xml:space="preserve"> Model!$G$73</f>
        <v>188.18</v>
      </c>
      <c r="AU12" s="26">
        <f xml:space="preserve"> Model!$G$73</f>
        <v>188.18</v>
      </c>
      <c r="AV12" s="26">
        <f xml:space="preserve"> Model!$G$73</f>
        <v>188.18</v>
      </c>
      <c r="AW12" s="71"/>
    </row>
    <row r="13" spans="1:49" s="82" customFormat="1" x14ac:dyDescent="0.25">
      <c r="A13" s="70" t="s">
        <v>268</v>
      </c>
      <c r="B13" s="26" t="s">
        <v>260</v>
      </c>
      <c r="C13" s="26" t="s">
        <v>250</v>
      </c>
      <c r="D13" s="26"/>
      <c r="E13" s="26"/>
      <c r="F13" s="26"/>
      <c r="G13" s="26"/>
      <c r="H13" s="26"/>
      <c r="I13" s="26"/>
      <c r="J13" s="26"/>
      <c r="K13" s="26"/>
      <c r="L13" s="26"/>
      <c r="M13" s="26">
        <f xml:space="preserve"> Model!$G$75</f>
        <v>306.89738670000003</v>
      </c>
      <c r="N13" s="26">
        <f xml:space="preserve"> Model!$G$75</f>
        <v>306.89738670000003</v>
      </c>
      <c r="O13" s="26">
        <f xml:space="preserve"> Model!$G$75</f>
        <v>306.89738670000003</v>
      </c>
      <c r="P13" s="26">
        <f xml:space="preserve"> Model!$G$75</f>
        <v>306.89738670000003</v>
      </c>
      <c r="Q13" s="26">
        <f xml:space="preserve"> Model!$G$75</f>
        <v>306.89738670000003</v>
      </c>
      <c r="R13" s="26">
        <f xml:space="preserve"> Model!$G$75</f>
        <v>306.89738670000003</v>
      </c>
      <c r="S13" s="26">
        <f xml:space="preserve"> Model!$G$75</f>
        <v>306.89738670000003</v>
      </c>
      <c r="T13" s="26">
        <f xml:space="preserve"> Model!$G$75</f>
        <v>306.89738670000003</v>
      </c>
      <c r="U13" s="26">
        <f xml:space="preserve"> Model!$G$75</f>
        <v>306.89738670000003</v>
      </c>
      <c r="V13" s="26">
        <f xml:space="preserve"> Model!$G$75</f>
        <v>306.89738670000003</v>
      </c>
      <c r="W13" s="26">
        <f xml:space="preserve"> Model!$G$75</f>
        <v>306.89738670000003</v>
      </c>
      <c r="X13" s="26">
        <f xml:space="preserve"> Model!$G$75</f>
        <v>306.89738670000003</v>
      </c>
      <c r="Y13" s="26">
        <f xml:space="preserve"> Model!$G$75</f>
        <v>306.89738670000003</v>
      </c>
      <c r="Z13" s="26">
        <f xml:space="preserve"> Model!$G$75</f>
        <v>306.89738670000003</v>
      </c>
      <c r="AA13" s="26">
        <f xml:space="preserve"> Model!$G$75</f>
        <v>306.89738670000003</v>
      </c>
      <c r="AB13" s="26">
        <f xml:space="preserve"> Model!$G$75</f>
        <v>306.89738670000003</v>
      </c>
      <c r="AC13" s="26">
        <f xml:space="preserve"> Model!$G$75</f>
        <v>306.89738670000003</v>
      </c>
      <c r="AD13" s="26">
        <f xml:space="preserve"> Model!$G$75</f>
        <v>306.89738670000003</v>
      </c>
      <c r="AE13" s="26">
        <f xml:space="preserve"> Model!$G$75</f>
        <v>306.89738670000003</v>
      </c>
      <c r="AF13" s="26">
        <f xml:space="preserve"> Model!$G$75</f>
        <v>306.89738670000003</v>
      </c>
      <c r="AG13" s="26">
        <f xml:space="preserve"> Model!$G$75</f>
        <v>306.89738670000003</v>
      </c>
      <c r="AH13" s="26">
        <f xml:space="preserve"> Model!$G$75</f>
        <v>306.89738670000003</v>
      </c>
      <c r="AI13" s="26">
        <f xml:space="preserve"> Model!$G$75</f>
        <v>306.89738670000003</v>
      </c>
      <c r="AJ13" s="26">
        <f xml:space="preserve"> Model!$G$75</f>
        <v>306.89738670000003</v>
      </c>
      <c r="AK13" s="26">
        <f xml:space="preserve"> Model!$G$75</f>
        <v>306.89738670000003</v>
      </c>
      <c r="AL13" s="26">
        <f xml:space="preserve"> Model!$G$75</f>
        <v>306.89738670000003</v>
      </c>
      <c r="AM13" s="26">
        <f xml:space="preserve"> Model!$G$75</f>
        <v>306.89738670000003</v>
      </c>
      <c r="AN13" s="26">
        <f xml:space="preserve"> Model!$G$75</f>
        <v>306.89738670000003</v>
      </c>
      <c r="AO13" s="26">
        <f xml:space="preserve"> Model!$G$75</f>
        <v>306.89738670000003</v>
      </c>
      <c r="AP13" s="26">
        <f xml:space="preserve"> Model!$G$75</f>
        <v>306.89738670000003</v>
      </c>
      <c r="AQ13" s="26">
        <f xml:space="preserve"> Model!$G$75</f>
        <v>306.89738670000003</v>
      </c>
      <c r="AR13" s="26">
        <f xml:space="preserve"> Model!$G$75</f>
        <v>306.89738670000003</v>
      </c>
      <c r="AS13" s="26">
        <f xml:space="preserve"> Model!$G$75</f>
        <v>306.89738670000003</v>
      </c>
      <c r="AT13" s="26">
        <f xml:space="preserve"> Model!$G$75</f>
        <v>306.89738670000003</v>
      </c>
      <c r="AU13" s="26">
        <f xml:space="preserve"> Model!$G$75</f>
        <v>306.89738670000003</v>
      </c>
      <c r="AV13" s="26">
        <f xml:space="preserve"> Model!$G$75</f>
        <v>306.89738670000003</v>
      </c>
      <c r="AW13" s="71"/>
    </row>
    <row r="14" spans="1:49" s="82" customFormat="1" x14ac:dyDescent="0.25">
      <c r="A14" s="70" t="s">
        <v>268</v>
      </c>
      <c r="B14" s="26" t="s">
        <v>260</v>
      </c>
      <c r="C14" s="26" t="s">
        <v>251</v>
      </c>
      <c r="D14" s="26"/>
      <c r="E14" s="26"/>
      <c r="F14" s="26"/>
      <c r="G14" s="26"/>
      <c r="H14" s="26"/>
      <c r="I14" s="26"/>
      <c r="J14" s="26"/>
      <c r="K14" s="26"/>
      <c r="L14" s="26"/>
      <c r="M14" s="26">
        <f xml:space="preserve"> Model!$G$75</f>
        <v>306.89738670000003</v>
      </c>
      <c r="N14" s="26">
        <f xml:space="preserve"> Model!$G$75</f>
        <v>306.89738670000003</v>
      </c>
      <c r="O14" s="26">
        <f xml:space="preserve"> Model!$G$75</f>
        <v>306.89738670000003</v>
      </c>
      <c r="P14" s="26">
        <f xml:space="preserve"> Model!$G$75</f>
        <v>306.89738670000003</v>
      </c>
      <c r="Q14" s="26">
        <f xml:space="preserve"> Model!$G$75</f>
        <v>306.89738670000003</v>
      </c>
      <c r="R14" s="26">
        <f xml:space="preserve"> Model!$G$75</f>
        <v>306.89738670000003</v>
      </c>
      <c r="S14" s="26">
        <f xml:space="preserve"> Model!$G$75</f>
        <v>306.89738670000003</v>
      </c>
      <c r="T14" s="26">
        <f xml:space="preserve"> Model!$G$75</f>
        <v>306.89738670000003</v>
      </c>
      <c r="U14" s="26">
        <f xml:space="preserve"> Model!$G$75</f>
        <v>306.89738670000003</v>
      </c>
      <c r="V14" s="26">
        <f xml:space="preserve"> Model!$G$75</f>
        <v>306.89738670000003</v>
      </c>
      <c r="W14" s="26">
        <f xml:space="preserve"> Model!$G$75</f>
        <v>306.89738670000003</v>
      </c>
      <c r="X14" s="26">
        <f xml:space="preserve"> Model!$G$75</f>
        <v>306.89738670000003</v>
      </c>
      <c r="Y14" s="26">
        <f xml:space="preserve"> Model!$G$75</f>
        <v>306.89738670000003</v>
      </c>
      <c r="Z14" s="26">
        <f xml:space="preserve"> Model!$G$75</f>
        <v>306.89738670000003</v>
      </c>
      <c r="AA14" s="26">
        <f xml:space="preserve"> Model!$G$75</f>
        <v>306.89738670000003</v>
      </c>
      <c r="AB14" s="26">
        <f xml:space="preserve"> Model!$G$75</f>
        <v>306.89738670000003</v>
      </c>
      <c r="AC14" s="26">
        <f xml:space="preserve"> Model!$G$75</f>
        <v>306.89738670000003</v>
      </c>
      <c r="AD14" s="26">
        <f xml:space="preserve"> Model!$G$75</f>
        <v>306.89738670000003</v>
      </c>
      <c r="AE14" s="26">
        <f xml:space="preserve"> Model!$G$75</f>
        <v>306.89738670000003</v>
      </c>
      <c r="AF14" s="26">
        <f xml:space="preserve"> Model!$G$75</f>
        <v>306.89738670000003</v>
      </c>
      <c r="AG14" s="26">
        <f xml:space="preserve"> Model!$G$75</f>
        <v>306.89738670000003</v>
      </c>
      <c r="AH14" s="26">
        <f xml:space="preserve"> Model!$G$75</f>
        <v>306.89738670000003</v>
      </c>
      <c r="AI14" s="26">
        <f xml:space="preserve"> Model!$G$75</f>
        <v>306.89738670000003</v>
      </c>
      <c r="AJ14" s="26">
        <f xml:space="preserve"> Model!$G$75</f>
        <v>306.89738670000003</v>
      </c>
      <c r="AK14" s="26">
        <f xml:space="preserve"> Model!$G$75</f>
        <v>306.89738670000003</v>
      </c>
      <c r="AL14" s="26">
        <f xml:space="preserve"> Model!$G$75</f>
        <v>306.89738670000003</v>
      </c>
      <c r="AM14" s="26">
        <f xml:space="preserve"> Model!$G$75</f>
        <v>306.89738670000003</v>
      </c>
      <c r="AN14" s="26">
        <f xml:space="preserve"> Model!$G$75</f>
        <v>306.89738670000003</v>
      </c>
      <c r="AO14" s="26">
        <f xml:space="preserve"> Model!$G$75</f>
        <v>306.89738670000003</v>
      </c>
      <c r="AP14" s="26">
        <f xml:space="preserve"> Model!$G$75</f>
        <v>306.89738670000003</v>
      </c>
      <c r="AQ14" s="26">
        <f xml:space="preserve"> Model!$G$75</f>
        <v>306.89738670000003</v>
      </c>
      <c r="AR14" s="26">
        <f xml:space="preserve"> Model!$G$75</f>
        <v>306.89738670000003</v>
      </c>
      <c r="AS14" s="26">
        <f xml:space="preserve"> Model!$G$75</f>
        <v>306.89738670000003</v>
      </c>
      <c r="AT14" s="26">
        <f xml:space="preserve"> Model!$G$75</f>
        <v>306.89738670000003</v>
      </c>
      <c r="AU14" s="26">
        <f xml:space="preserve"> Model!$G$75</f>
        <v>306.89738670000003</v>
      </c>
      <c r="AV14" s="26">
        <f xml:space="preserve"> Model!$G$75</f>
        <v>306.89738670000003</v>
      </c>
      <c r="AW14" s="71"/>
    </row>
    <row r="15" spans="1:49" s="82" customFormat="1" x14ac:dyDescent="0.25">
      <c r="A15" s="70" t="s">
        <v>268</v>
      </c>
      <c r="B15" s="26" t="s">
        <v>260</v>
      </c>
      <c r="C15" s="26" t="s">
        <v>191</v>
      </c>
      <c r="D15" s="26"/>
      <c r="E15" s="26"/>
      <c r="F15" s="26"/>
      <c r="G15" s="26"/>
      <c r="H15" s="26"/>
      <c r="I15" s="26"/>
      <c r="J15" s="26"/>
      <c r="K15" s="26"/>
      <c r="L15" s="26"/>
      <c r="M15" s="26">
        <f xml:space="preserve"> Model!$G$74</f>
        <v>752.71</v>
      </c>
      <c r="N15" s="26">
        <f xml:space="preserve"> Model!$G$74</f>
        <v>752.71</v>
      </c>
      <c r="O15" s="26">
        <f xml:space="preserve"> Model!$G$74</f>
        <v>752.71</v>
      </c>
      <c r="P15" s="26">
        <f xml:space="preserve"> Model!$G$74</f>
        <v>752.71</v>
      </c>
      <c r="Q15" s="26">
        <f xml:space="preserve"> Model!$G$74</f>
        <v>752.71</v>
      </c>
      <c r="R15" s="26">
        <f xml:space="preserve"> Model!$G$74</f>
        <v>752.71</v>
      </c>
      <c r="S15" s="26">
        <f xml:space="preserve"> Model!$G$74</f>
        <v>752.71</v>
      </c>
      <c r="T15" s="26">
        <f xml:space="preserve"> Model!$G$74</f>
        <v>752.71</v>
      </c>
      <c r="U15" s="26">
        <f xml:space="preserve"> Model!$G$74</f>
        <v>752.71</v>
      </c>
      <c r="V15" s="26">
        <f xml:space="preserve"> Model!$G$74</f>
        <v>752.71</v>
      </c>
      <c r="W15" s="26">
        <f xml:space="preserve"> Model!$G$74</f>
        <v>752.71</v>
      </c>
      <c r="X15" s="26">
        <f xml:space="preserve"> Model!$G$74</f>
        <v>752.71</v>
      </c>
      <c r="Y15" s="26">
        <f xml:space="preserve"> Model!$G$74</f>
        <v>752.71</v>
      </c>
      <c r="Z15" s="26">
        <f xml:space="preserve"> Model!$G$74</f>
        <v>752.71</v>
      </c>
      <c r="AA15" s="26">
        <f xml:space="preserve"> Model!$G$74</f>
        <v>752.71</v>
      </c>
      <c r="AB15" s="26">
        <f xml:space="preserve"> Model!$G$74</f>
        <v>752.71</v>
      </c>
      <c r="AC15" s="26">
        <f xml:space="preserve"> Model!$G$74</f>
        <v>752.71</v>
      </c>
      <c r="AD15" s="26">
        <f xml:space="preserve"> Model!$G$74</f>
        <v>752.71</v>
      </c>
      <c r="AE15" s="26">
        <f xml:space="preserve"> Model!$G$74</f>
        <v>752.71</v>
      </c>
      <c r="AF15" s="26">
        <f xml:space="preserve"> Model!$G$74</f>
        <v>752.71</v>
      </c>
      <c r="AG15" s="26">
        <f xml:space="preserve"> Model!$G$74</f>
        <v>752.71</v>
      </c>
      <c r="AH15" s="26">
        <f xml:space="preserve"> Model!$G$74</f>
        <v>752.71</v>
      </c>
      <c r="AI15" s="26">
        <f xml:space="preserve"> Model!$G$74</f>
        <v>752.71</v>
      </c>
      <c r="AJ15" s="26">
        <f xml:space="preserve"> Model!$G$74</f>
        <v>752.71</v>
      </c>
      <c r="AK15" s="26">
        <f xml:space="preserve"> Model!$G$74</f>
        <v>752.71</v>
      </c>
      <c r="AL15" s="26">
        <f xml:space="preserve"> Model!$G$74</f>
        <v>752.71</v>
      </c>
      <c r="AM15" s="26">
        <f xml:space="preserve"> Model!$G$74</f>
        <v>752.71</v>
      </c>
      <c r="AN15" s="26">
        <f xml:space="preserve"> Model!$G$74</f>
        <v>752.71</v>
      </c>
      <c r="AO15" s="26">
        <f xml:space="preserve"> Model!$G$74</f>
        <v>752.71</v>
      </c>
      <c r="AP15" s="26">
        <f xml:space="preserve"> Model!$G$74</f>
        <v>752.71</v>
      </c>
      <c r="AQ15" s="26">
        <f xml:space="preserve"> Model!$G$74</f>
        <v>752.71</v>
      </c>
      <c r="AR15" s="26">
        <f xml:space="preserve"> Model!$G$74</f>
        <v>752.71</v>
      </c>
      <c r="AS15" s="26">
        <f xml:space="preserve"> Model!$G$74</f>
        <v>752.71</v>
      </c>
      <c r="AT15" s="26">
        <f xml:space="preserve"> Model!$G$74</f>
        <v>752.71</v>
      </c>
      <c r="AU15" s="26">
        <f xml:space="preserve"> Model!$G$74</f>
        <v>752.71</v>
      </c>
      <c r="AV15" s="26">
        <f xml:space="preserve"> Model!$G$74</f>
        <v>752.71</v>
      </c>
      <c r="AW15" s="71"/>
    </row>
    <row r="16" spans="1:49" s="82" customFormat="1" x14ac:dyDescent="0.25">
      <c r="A16" s="70" t="s">
        <v>268</v>
      </c>
      <c r="B16" s="26" t="s">
        <v>260</v>
      </c>
      <c r="C16" s="26" t="s">
        <v>222</v>
      </c>
      <c r="D16" s="26"/>
      <c r="E16" s="26"/>
      <c r="F16" s="26"/>
      <c r="G16" s="26"/>
      <c r="H16" s="26"/>
      <c r="I16" s="26"/>
      <c r="J16" s="26"/>
      <c r="K16" s="26"/>
      <c r="L16" s="26"/>
      <c r="M16" s="26">
        <f xml:space="preserve"> Model!$G$74</f>
        <v>752.71</v>
      </c>
      <c r="N16" s="26">
        <f xml:space="preserve"> Model!$G$74</f>
        <v>752.71</v>
      </c>
      <c r="O16" s="26">
        <f xml:space="preserve"> Model!$G$74</f>
        <v>752.71</v>
      </c>
      <c r="P16" s="26">
        <f xml:space="preserve"> Model!$G$74</f>
        <v>752.71</v>
      </c>
      <c r="Q16" s="26">
        <f xml:space="preserve"> Model!$G$74</f>
        <v>752.71</v>
      </c>
      <c r="R16" s="26">
        <f xml:space="preserve"> Model!$G$74</f>
        <v>752.71</v>
      </c>
      <c r="S16" s="26">
        <f xml:space="preserve"> Model!$G$74</f>
        <v>752.71</v>
      </c>
      <c r="T16" s="26">
        <f xml:space="preserve"> Model!$G$74</f>
        <v>752.71</v>
      </c>
      <c r="U16" s="26">
        <f xml:space="preserve"> Model!$G$74</f>
        <v>752.71</v>
      </c>
      <c r="V16" s="26">
        <f xml:space="preserve"> Model!$G$74</f>
        <v>752.71</v>
      </c>
      <c r="W16" s="26">
        <f xml:space="preserve"> Model!$G$74</f>
        <v>752.71</v>
      </c>
      <c r="X16" s="26">
        <f xml:space="preserve"> Model!$G$74</f>
        <v>752.71</v>
      </c>
      <c r="Y16" s="26">
        <f xml:space="preserve"> Model!$G$74</f>
        <v>752.71</v>
      </c>
      <c r="Z16" s="26">
        <f xml:space="preserve"> Model!$G$74</f>
        <v>752.71</v>
      </c>
      <c r="AA16" s="26">
        <f xml:space="preserve"> Model!$G$74</f>
        <v>752.71</v>
      </c>
      <c r="AB16" s="26">
        <f xml:space="preserve"> Model!$G$74</f>
        <v>752.71</v>
      </c>
      <c r="AC16" s="26">
        <f xml:space="preserve"> Model!$G$74</f>
        <v>752.71</v>
      </c>
      <c r="AD16" s="26">
        <f xml:space="preserve"> Model!$G$74</f>
        <v>752.71</v>
      </c>
      <c r="AE16" s="26">
        <f xml:space="preserve"> Model!$G$74</f>
        <v>752.71</v>
      </c>
      <c r="AF16" s="26">
        <f xml:space="preserve"> Model!$G$74</f>
        <v>752.71</v>
      </c>
      <c r="AG16" s="26">
        <f xml:space="preserve"> Model!$G$74</f>
        <v>752.71</v>
      </c>
      <c r="AH16" s="26">
        <f xml:space="preserve"> Model!$G$74</f>
        <v>752.71</v>
      </c>
      <c r="AI16" s="26">
        <f xml:space="preserve"> Model!$G$74</f>
        <v>752.71</v>
      </c>
      <c r="AJ16" s="26">
        <f xml:space="preserve"> Model!$G$74</f>
        <v>752.71</v>
      </c>
      <c r="AK16" s="26">
        <f xml:space="preserve"> Model!$G$74</f>
        <v>752.71</v>
      </c>
      <c r="AL16" s="26">
        <f xml:space="preserve"> Model!$G$74</f>
        <v>752.71</v>
      </c>
      <c r="AM16" s="26">
        <f xml:space="preserve"> Model!$G$74</f>
        <v>752.71</v>
      </c>
      <c r="AN16" s="26">
        <f xml:space="preserve"> Model!$G$74</f>
        <v>752.71</v>
      </c>
      <c r="AO16" s="26">
        <f xml:space="preserve"> Model!$G$74</f>
        <v>752.71</v>
      </c>
      <c r="AP16" s="26">
        <f xml:space="preserve"> Model!$G$74</f>
        <v>752.71</v>
      </c>
      <c r="AQ16" s="26">
        <f xml:space="preserve"> Model!$G$74</f>
        <v>752.71</v>
      </c>
      <c r="AR16" s="26">
        <f xml:space="preserve"> Model!$G$74</f>
        <v>752.71</v>
      </c>
      <c r="AS16" s="26">
        <f xml:space="preserve"> Model!$G$74</f>
        <v>752.71</v>
      </c>
      <c r="AT16" s="26">
        <f xml:space="preserve"> Model!$G$74</f>
        <v>752.71</v>
      </c>
      <c r="AU16" s="26">
        <f xml:space="preserve"> Model!$G$74</f>
        <v>752.71</v>
      </c>
      <c r="AV16" s="26">
        <f xml:space="preserve"> Model!$G$74</f>
        <v>752.71</v>
      </c>
      <c r="AW16" s="71"/>
    </row>
    <row r="17" spans="1:49" s="82" customFormat="1" x14ac:dyDescent="0.25">
      <c r="A17" s="70" t="s">
        <v>268</v>
      </c>
      <c r="B17" s="26" t="s">
        <v>260</v>
      </c>
      <c r="C17" s="26" t="s">
        <v>223</v>
      </c>
      <c r="D17" s="26"/>
      <c r="E17" s="26"/>
      <c r="F17" s="26"/>
      <c r="G17" s="26"/>
      <c r="H17" s="26"/>
      <c r="I17" s="26"/>
      <c r="J17" s="26"/>
      <c r="K17" s="26"/>
      <c r="L17" s="26"/>
      <c r="M17" s="26">
        <v>10.29509543</v>
      </c>
      <c r="N17" s="26">
        <v>10.29509543</v>
      </c>
      <c r="O17" s="26">
        <v>10.29509543</v>
      </c>
      <c r="P17" s="26">
        <v>10.29509543</v>
      </c>
      <c r="Q17" s="26">
        <v>10.29509543</v>
      </c>
      <c r="R17" s="26">
        <v>10.29509543</v>
      </c>
      <c r="S17" s="26">
        <v>10.29509543</v>
      </c>
      <c r="T17" s="26">
        <v>10.29509543</v>
      </c>
      <c r="U17" s="26">
        <v>10.29509543</v>
      </c>
      <c r="V17" s="26">
        <v>10.29509543</v>
      </c>
      <c r="W17" s="26">
        <v>10.29509543</v>
      </c>
      <c r="X17" s="26">
        <v>10.29509543</v>
      </c>
      <c r="Y17" s="26">
        <v>10.29509543</v>
      </c>
      <c r="Z17" s="26">
        <v>10.29509543</v>
      </c>
      <c r="AA17" s="26">
        <v>10.29509543</v>
      </c>
      <c r="AB17" s="26">
        <v>10.29509543</v>
      </c>
      <c r="AC17" s="26">
        <v>10.29509543</v>
      </c>
      <c r="AD17" s="26">
        <v>10.29509543</v>
      </c>
      <c r="AE17" s="26">
        <v>10.29509543</v>
      </c>
      <c r="AF17" s="26">
        <v>10.29509543</v>
      </c>
      <c r="AG17" s="26">
        <v>10.29509543</v>
      </c>
      <c r="AH17" s="26">
        <v>10.29509543</v>
      </c>
      <c r="AI17" s="26">
        <v>10.29509543</v>
      </c>
      <c r="AJ17" s="26">
        <v>10.29509543</v>
      </c>
      <c r="AK17" s="26">
        <v>10.29509543</v>
      </c>
      <c r="AL17" s="26">
        <v>10.29509543</v>
      </c>
      <c r="AM17" s="26">
        <v>10.29509543</v>
      </c>
      <c r="AN17" s="26">
        <v>10.29509543</v>
      </c>
      <c r="AO17" s="26">
        <v>10.29509543</v>
      </c>
      <c r="AP17" s="26">
        <v>10.29509543</v>
      </c>
      <c r="AQ17" s="26">
        <v>10.29509543</v>
      </c>
      <c r="AR17" s="26">
        <v>10.29509543</v>
      </c>
      <c r="AS17" s="26">
        <v>10.29509543</v>
      </c>
      <c r="AT17" s="26">
        <v>10.29509543</v>
      </c>
      <c r="AU17" s="26">
        <v>10.29509543</v>
      </c>
      <c r="AV17" s="26">
        <v>10.29509543</v>
      </c>
      <c r="AW17" s="71"/>
    </row>
    <row r="18" spans="1:49" s="82" customFormat="1" x14ac:dyDescent="0.25">
      <c r="A18" s="70" t="s">
        <v>268</v>
      </c>
      <c r="B18" s="26" t="s">
        <v>260</v>
      </c>
      <c r="C18" s="26" t="s">
        <v>226</v>
      </c>
      <c r="D18" s="26"/>
      <c r="E18" s="26"/>
      <c r="F18" s="26"/>
      <c r="G18" s="26"/>
      <c r="H18" s="26"/>
      <c r="I18" s="26"/>
      <c r="J18" s="26"/>
      <c r="K18" s="26"/>
      <c r="L18" s="26"/>
      <c r="M18" s="26">
        <v>371.61691029999997</v>
      </c>
      <c r="N18" s="26">
        <v>371.61691029999997</v>
      </c>
      <c r="O18" s="26">
        <v>371.61691029999997</v>
      </c>
      <c r="P18" s="26">
        <v>371.61691029999997</v>
      </c>
      <c r="Q18" s="26">
        <v>371.61691029999997</v>
      </c>
      <c r="R18" s="26">
        <v>371.61691029999997</v>
      </c>
      <c r="S18" s="26">
        <v>371.61691029999997</v>
      </c>
      <c r="T18" s="26">
        <v>371.61691029999997</v>
      </c>
      <c r="U18" s="26">
        <v>371.61691029999997</v>
      </c>
      <c r="V18" s="26">
        <v>371.61691029999997</v>
      </c>
      <c r="W18" s="26">
        <v>371.61691029999997</v>
      </c>
      <c r="X18" s="26">
        <v>371.61691029999997</v>
      </c>
      <c r="Y18" s="26">
        <v>371.61691029999997</v>
      </c>
      <c r="Z18" s="26">
        <v>371.61691029999997</v>
      </c>
      <c r="AA18" s="26">
        <v>371.61691029999997</v>
      </c>
      <c r="AB18" s="26">
        <v>371.61691029999997</v>
      </c>
      <c r="AC18" s="26">
        <v>371.61691029999997</v>
      </c>
      <c r="AD18" s="26">
        <v>371.61691029999997</v>
      </c>
      <c r="AE18" s="26">
        <v>371.61691029999997</v>
      </c>
      <c r="AF18" s="26">
        <v>371.61691029999997</v>
      </c>
      <c r="AG18" s="26">
        <v>371.61691029999997</v>
      </c>
      <c r="AH18" s="26">
        <v>371.61691029999997</v>
      </c>
      <c r="AI18" s="26">
        <v>371.61691029999997</v>
      </c>
      <c r="AJ18" s="26">
        <v>371.61691029999997</v>
      </c>
      <c r="AK18" s="26">
        <v>371.61691029999997</v>
      </c>
      <c r="AL18" s="26">
        <v>371.61691029999997</v>
      </c>
      <c r="AM18" s="26">
        <v>371.61691029999997</v>
      </c>
      <c r="AN18" s="26">
        <v>371.61691029999997</v>
      </c>
      <c r="AO18" s="26">
        <v>371.61691029999997</v>
      </c>
      <c r="AP18" s="26">
        <v>371.61691029999997</v>
      </c>
      <c r="AQ18" s="26">
        <v>371.61691029999997</v>
      </c>
      <c r="AR18" s="26">
        <v>371.61691029999997</v>
      </c>
      <c r="AS18" s="26">
        <v>371.61691029999997</v>
      </c>
      <c r="AT18" s="26">
        <v>371.61691029999997</v>
      </c>
      <c r="AU18" s="26">
        <v>371.61691029999997</v>
      </c>
      <c r="AV18" s="26">
        <v>371.61691029999997</v>
      </c>
      <c r="AW18" s="71"/>
    </row>
    <row r="19" spans="1:49" s="82" customFormat="1" x14ac:dyDescent="0.25">
      <c r="A19" s="70" t="s">
        <v>268</v>
      </c>
      <c r="B19" s="26" t="s">
        <v>260</v>
      </c>
      <c r="C19" s="26" t="s">
        <v>227</v>
      </c>
      <c r="D19" s="26"/>
      <c r="E19" s="26"/>
      <c r="F19" s="26"/>
      <c r="G19" s="26"/>
      <c r="H19" s="26"/>
      <c r="I19" s="26"/>
      <c r="J19" s="26"/>
      <c r="K19" s="26"/>
      <c r="L19" s="26"/>
      <c r="M19" s="26">
        <v>371.61691029999997</v>
      </c>
      <c r="N19" s="26">
        <v>371.61691029999997</v>
      </c>
      <c r="O19" s="26">
        <v>371.61691029999997</v>
      </c>
      <c r="P19" s="26">
        <v>371.61691029999997</v>
      </c>
      <c r="Q19" s="26">
        <v>371.61691029999997</v>
      </c>
      <c r="R19" s="26">
        <v>371.61691029999997</v>
      </c>
      <c r="S19" s="26">
        <v>371.61691029999997</v>
      </c>
      <c r="T19" s="26">
        <v>371.61691029999997</v>
      </c>
      <c r="U19" s="26">
        <v>371.61691029999997</v>
      </c>
      <c r="V19" s="26">
        <v>371.61691029999997</v>
      </c>
      <c r="W19" s="26">
        <v>371.61691029999997</v>
      </c>
      <c r="X19" s="26">
        <v>371.61691029999997</v>
      </c>
      <c r="Y19" s="26">
        <v>371.61691029999997</v>
      </c>
      <c r="Z19" s="26">
        <v>371.61691029999997</v>
      </c>
      <c r="AA19" s="26">
        <v>371.61691029999997</v>
      </c>
      <c r="AB19" s="26">
        <v>371.61691029999997</v>
      </c>
      <c r="AC19" s="26">
        <v>371.61691029999997</v>
      </c>
      <c r="AD19" s="26">
        <v>371.61691029999997</v>
      </c>
      <c r="AE19" s="26">
        <v>371.61691029999997</v>
      </c>
      <c r="AF19" s="26">
        <v>371.61691029999997</v>
      </c>
      <c r="AG19" s="26">
        <v>371.61691029999997</v>
      </c>
      <c r="AH19" s="26">
        <v>371.61691029999997</v>
      </c>
      <c r="AI19" s="26">
        <v>371.61691029999997</v>
      </c>
      <c r="AJ19" s="26">
        <v>371.61691029999997</v>
      </c>
      <c r="AK19" s="26">
        <v>371.61691029999997</v>
      </c>
      <c r="AL19" s="26">
        <v>371.61691029999997</v>
      </c>
      <c r="AM19" s="26">
        <v>371.61691029999997</v>
      </c>
      <c r="AN19" s="26">
        <v>371.61691029999997</v>
      </c>
      <c r="AO19" s="26">
        <v>371.61691029999997</v>
      </c>
      <c r="AP19" s="26">
        <v>371.61691029999997</v>
      </c>
      <c r="AQ19" s="26">
        <v>371.61691029999997</v>
      </c>
      <c r="AR19" s="26">
        <v>371.61691029999997</v>
      </c>
      <c r="AS19" s="26">
        <v>371.61691029999997</v>
      </c>
      <c r="AT19" s="26">
        <v>371.61691029999997</v>
      </c>
      <c r="AU19" s="26">
        <v>371.61691029999997</v>
      </c>
      <c r="AV19" s="26">
        <v>371.61691029999997</v>
      </c>
      <c r="AW19" s="71"/>
    </row>
    <row r="20" spans="1:49" s="82" customFormat="1" x14ac:dyDescent="0.25">
      <c r="A20" s="70" t="s">
        <v>268</v>
      </c>
      <c r="B20" s="26" t="s">
        <v>260</v>
      </c>
      <c r="C20" s="26" t="s">
        <v>228</v>
      </c>
      <c r="D20" s="26"/>
      <c r="E20" s="26"/>
      <c r="F20" s="26"/>
      <c r="G20" s="26"/>
      <c r="H20" s="26"/>
      <c r="I20" s="26"/>
      <c r="J20" s="26"/>
      <c r="K20" s="26"/>
      <c r="L20" s="26"/>
      <c r="M20" s="26">
        <v>371.61691029999997</v>
      </c>
      <c r="N20" s="26">
        <v>371.61691029999997</v>
      </c>
      <c r="O20" s="26">
        <v>371.61691029999997</v>
      </c>
      <c r="P20" s="26">
        <v>371.61691029999997</v>
      </c>
      <c r="Q20" s="26">
        <v>371.61691029999997</v>
      </c>
      <c r="R20" s="26">
        <v>371.61691029999997</v>
      </c>
      <c r="S20" s="26">
        <v>371.61691029999997</v>
      </c>
      <c r="T20" s="26">
        <v>371.61691029999997</v>
      </c>
      <c r="U20" s="26">
        <v>371.61691029999997</v>
      </c>
      <c r="V20" s="26">
        <v>371.61691029999997</v>
      </c>
      <c r="W20" s="26">
        <v>371.61691029999997</v>
      </c>
      <c r="X20" s="26">
        <v>371.61691029999997</v>
      </c>
      <c r="Y20" s="26">
        <v>371.61691029999997</v>
      </c>
      <c r="Z20" s="26">
        <v>371.61691029999997</v>
      </c>
      <c r="AA20" s="26">
        <v>371.61691029999997</v>
      </c>
      <c r="AB20" s="26">
        <v>371.61691029999997</v>
      </c>
      <c r="AC20" s="26">
        <v>371.61691029999997</v>
      </c>
      <c r="AD20" s="26">
        <v>371.61691029999997</v>
      </c>
      <c r="AE20" s="26">
        <v>371.61691029999997</v>
      </c>
      <c r="AF20" s="26">
        <v>371.61691029999997</v>
      </c>
      <c r="AG20" s="26">
        <v>371.61691029999997</v>
      </c>
      <c r="AH20" s="26">
        <v>371.61691029999997</v>
      </c>
      <c r="AI20" s="26">
        <v>371.61691029999997</v>
      </c>
      <c r="AJ20" s="26">
        <v>371.61691029999997</v>
      </c>
      <c r="AK20" s="26">
        <v>371.61691029999997</v>
      </c>
      <c r="AL20" s="26">
        <v>371.61691029999997</v>
      </c>
      <c r="AM20" s="26">
        <v>371.61691029999997</v>
      </c>
      <c r="AN20" s="26">
        <v>371.61691029999997</v>
      </c>
      <c r="AO20" s="26">
        <v>371.61691029999997</v>
      </c>
      <c r="AP20" s="26">
        <v>371.61691029999997</v>
      </c>
      <c r="AQ20" s="26">
        <v>371.61691029999997</v>
      </c>
      <c r="AR20" s="26">
        <v>371.61691029999997</v>
      </c>
      <c r="AS20" s="26">
        <v>371.61691029999997</v>
      </c>
      <c r="AT20" s="26">
        <v>371.61691029999997</v>
      </c>
      <c r="AU20" s="26">
        <v>371.61691029999997</v>
      </c>
      <c r="AV20" s="26">
        <v>371.61691029999997</v>
      </c>
      <c r="AW20" s="71"/>
    </row>
    <row r="21" spans="1:49" s="82" customFormat="1" ht="15.75" thickBot="1" x14ac:dyDescent="0.3">
      <c r="A21" s="72" t="s">
        <v>268</v>
      </c>
      <c r="B21" s="73" t="s">
        <v>260</v>
      </c>
      <c r="C21" s="73" t="s">
        <v>229</v>
      </c>
      <c r="D21" s="73"/>
      <c r="E21" s="73"/>
      <c r="F21" s="73"/>
      <c r="G21" s="73"/>
      <c r="H21" s="73"/>
      <c r="I21" s="73"/>
      <c r="J21" s="73"/>
      <c r="K21" s="73"/>
      <c r="L21" s="73"/>
      <c r="M21" s="73">
        <v>371.61691029999997</v>
      </c>
      <c r="N21" s="73">
        <v>371.61691029999997</v>
      </c>
      <c r="O21" s="73">
        <v>371.61691029999997</v>
      </c>
      <c r="P21" s="73">
        <v>371.61691029999997</v>
      </c>
      <c r="Q21" s="73">
        <v>371.61691029999997</v>
      </c>
      <c r="R21" s="73">
        <v>371.61691029999997</v>
      </c>
      <c r="S21" s="73">
        <v>371.61691029999997</v>
      </c>
      <c r="T21" s="73">
        <v>371.61691029999997</v>
      </c>
      <c r="U21" s="73">
        <v>371.61691029999997</v>
      </c>
      <c r="V21" s="73">
        <v>371.61691029999997</v>
      </c>
      <c r="W21" s="73">
        <v>371.61691029999997</v>
      </c>
      <c r="X21" s="73">
        <v>371.61691029999997</v>
      </c>
      <c r="Y21" s="73">
        <v>371.61691029999997</v>
      </c>
      <c r="Z21" s="73">
        <v>371.61691029999997</v>
      </c>
      <c r="AA21" s="73">
        <v>371.61691029999997</v>
      </c>
      <c r="AB21" s="73">
        <v>371.61691029999997</v>
      </c>
      <c r="AC21" s="73">
        <v>371.61691029999997</v>
      </c>
      <c r="AD21" s="73">
        <v>371.61691029999997</v>
      </c>
      <c r="AE21" s="73">
        <v>371.61691029999997</v>
      </c>
      <c r="AF21" s="73">
        <v>371.61691029999997</v>
      </c>
      <c r="AG21" s="73">
        <v>371.61691029999997</v>
      </c>
      <c r="AH21" s="73">
        <v>371.61691029999997</v>
      </c>
      <c r="AI21" s="73">
        <v>371.61691029999997</v>
      </c>
      <c r="AJ21" s="73">
        <v>371.61691029999997</v>
      </c>
      <c r="AK21" s="73">
        <v>371.61691029999997</v>
      </c>
      <c r="AL21" s="73">
        <v>371.61691029999997</v>
      </c>
      <c r="AM21" s="73">
        <v>371.61691029999997</v>
      </c>
      <c r="AN21" s="73">
        <v>371.61691029999997</v>
      </c>
      <c r="AO21" s="73">
        <v>371.61691029999997</v>
      </c>
      <c r="AP21" s="73">
        <v>371.61691029999997</v>
      </c>
      <c r="AQ21" s="73">
        <v>371.61691029999997</v>
      </c>
      <c r="AR21" s="73">
        <v>371.61691029999997</v>
      </c>
      <c r="AS21" s="73">
        <v>371.61691029999997</v>
      </c>
      <c r="AT21" s="73">
        <v>371.61691029999997</v>
      </c>
      <c r="AU21" s="73">
        <v>371.61691029999997</v>
      </c>
      <c r="AV21" s="73">
        <v>371.61691029999997</v>
      </c>
      <c r="AW21" s="74"/>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sheetData>
  <hyperlinks>
    <hyperlink ref="A1" location="Content!A1" display="Back to table of contents" xr:uid="{00000000-0004-0000-0A00-000000000000}"/>
    <hyperlink ref="B1" location="Parameters!A1" display="Parameters List"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W69"/>
  <sheetViews>
    <sheetView zoomScaleNormal="100" workbookViewId="0">
      <selection activeCell="E76" sqref="E76"/>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2" customFormat="1" x14ac:dyDescent="0.25">
      <c r="A3" s="68" t="s">
        <v>269</v>
      </c>
      <c r="B3" s="23" t="s">
        <v>260</v>
      </c>
      <c r="C3" s="23" t="s">
        <v>190</v>
      </c>
      <c r="D3" s="23"/>
      <c r="E3" s="23"/>
      <c r="F3" s="23"/>
      <c r="G3" s="23"/>
      <c r="H3" s="23">
        <v>1</v>
      </c>
      <c r="I3" s="23"/>
      <c r="J3" s="23"/>
      <c r="K3" s="23" t="s">
        <v>206</v>
      </c>
      <c r="L3" s="23"/>
      <c r="M3" s="177">
        <f xml:space="preserve"> Model!D42</f>
        <v>0.46</v>
      </c>
      <c r="N3" s="23">
        <v>0.46</v>
      </c>
      <c r="O3" s="23">
        <v>0.46</v>
      </c>
      <c r="P3" s="23">
        <v>0.46</v>
      </c>
      <c r="Q3" s="23">
        <v>0.46</v>
      </c>
      <c r="R3" s="23">
        <v>0.46</v>
      </c>
      <c r="S3" s="23">
        <v>0.46</v>
      </c>
      <c r="T3" s="23">
        <v>0.52500000000000002</v>
      </c>
      <c r="U3" s="23">
        <v>0.58299999999999996</v>
      </c>
      <c r="V3" s="23">
        <v>0.63200000000000001</v>
      </c>
      <c r="W3" s="23">
        <v>0.67600000000000005</v>
      </c>
      <c r="X3" s="23">
        <v>0.71499999999999997</v>
      </c>
      <c r="Y3" s="23">
        <v>0.71499999999999997</v>
      </c>
      <c r="Z3" s="23">
        <v>0.71699999999999997</v>
      </c>
      <c r="AA3" s="23">
        <v>0.71799999999999997</v>
      </c>
      <c r="AB3" s="23">
        <v>0.72</v>
      </c>
      <c r="AC3" s="23">
        <v>0.72</v>
      </c>
      <c r="AD3" s="23">
        <v>0.72099999999999997</v>
      </c>
      <c r="AE3" s="23">
        <v>0.72299999999999998</v>
      </c>
      <c r="AF3" s="23">
        <v>0.72299999999999998</v>
      </c>
      <c r="AG3" s="23">
        <v>0.72499999999999998</v>
      </c>
      <c r="AH3" s="23">
        <v>0.72499999999999998</v>
      </c>
      <c r="AI3" s="23">
        <v>0.72599999999999998</v>
      </c>
      <c r="AJ3" s="23">
        <v>0.72799999999999998</v>
      </c>
      <c r="AK3" s="23">
        <v>0.72899999999999998</v>
      </c>
      <c r="AL3" s="23">
        <v>0.73</v>
      </c>
      <c r="AM3" s="23">
        <v>0.73099999999999998</v>
      </c>
      <c r="AN3" s="23">
        <v>0.73199999999999998</v>
      </c>
      <c r="AO3" s="23">
        <v>0.73299999999999998</v>
      </c>
      <c r="AP3" s="23">
        <v>0.73399999999999999</v>
      </c>
      <c r="AQ3" s="23">
        <v>0.73499999999999999</v>
      </c>
      <c r="AR3" s="23">
        <v>0.73599999999999999</v>
      </c>
      <c r="AS3" s="23">
        <v>0.73699999999999999</v>
      </c>
      <c r="AT3" s="23">
        <v>0.73899999999999999</v>
      </c>
      <c r="AU3" s="23">
        <v>0.73899999999999999</v>
      </c>
      <c r="AV3" s="23">
        <v>0.74099999999999999</v>
      </c>
      <c r="AW3" s="69"/>
    </row>
    <row r="4" spans="1:49" s="82" customFormat="1" x14ac:dyDescent="0.25">
      <c r="A4" s="70" t="s">
        <v>269</v>
      </c>
      <c r="B4" s="26" t="s">
        <v>260</v>
      </c>
      <c r="C4" s="26" t="s">
        <v>190</v>
      </c>
      <c r="D4" s="26"/>
      <c r="E4" s="26"/>
      <c r="F4" s="26"/>
      <c r="G4" s="26"/>
      <c r="H4" s="26">
        <v>1</v>
      </c>
      <c r="I4" s="26"/>
      <c r="J4" s="26"/>
      <c r="K4" s="26" t="s">
        <v>231</v>
      </c>
      <c r="L4" s="26"/>
      <c r="M4" s="26">
        <v>0.04</v>
      </c>
      <c r="N4" s="26">
        <v>0.04</v>
      </c>
      <c r="O4" s="26">
        <v>0.04</v>
      </c>
      <c r="P4" s="26">
        <v>0.04</v>
      </c>
      <c r="Q4" s="26">
        <v>0.04</v>
      </c>
      <c r="R4" s="26">
        <v>0.04</v>
      </c>
      <c r="S4" s="26">
        <v>0.04</v>
      </c>
      <c r="T4" s="26">
        <v>3.3000000000000002E-2</v>
      </c>
      <c r="U4" s="26">
        <v>2.7E-2</v>
      </c>
      <c r="V4" s="26">
        <v>2.1000000000000001E-2</v>
      </c>
      <c r="W4" s="26">
        <v>1.6E-2</v>
      </c>
      <c r="X4" s="26">
        <v>1.2E-2</v>
      </c>
      <c r="Y4" s="26">
        <v>1.2E-2</v>
      </c>
      <c r="Z4" s="26">
        <v>1.2E-2</v>
      </c>
      <c r="AA4" s="26">
        <v>1.2E-2</v>
      </c>
      <c r="AB4" s="26">
        <v>1.2E-2</v>
      </c>
      <c r="AC4" s="26">
        <v>1.2E-2</v>
      </c>
      <c r="AD4" s="26">
        <v>1.2E-2</v>
      </c>
      <c r="AE4" s="26">
        <v>1.0999999999999999E-2</v>
      </c>
      <c r="AF4" s="26">
        <v>1.0999999999999999E-2</v>
      </c>
      <c r="AG4" s="26">
        <v>1.0999999999999999E-2</v>
      </c>
      <c r="AH4" s="26">
        <v>1.0999999999999999E-2</v>
      </c>
      <c r="AI4" s="26">
        <v>1.0999999999999999E-2</v>
      </c>
      <c r="AJ4" s="26">
        <v>1.0999999999999999E-2</v>
      </c>
      <c r="AK4" s="26">
        <v>1.0999999999999999E-2</v>
      </c>
      <c r="AL4" s="26">
        <v>1.0999999999999999E-2</v>
      </c>
      <c r="AM4" s="26">
        <v>1.0999999999999999E-2</v>
      </c>
      <c r="AN4" s="26">
        <v>0.01</v>
      </c>
      <c r="AO4" s="26">
        <v>0.01</v>
      </c>
      <c r="AP4" s="26">
        <v>0.01</v>
      </c>
      <c r="AQ4" s="26">
        <v>0.01</v>
      </c>
      <c r="AR4" s="26">
        <v>0.01</v>
      </c>
      <c r="AS4" s="26">
        <v>0.01</v>
      </c>
      <c r="AT4" s="26">
        <v>0.01</v>
      </c>
      <c r="AU4" s="26">
        <v>0.01</v>
      </c>
      <c r="AV4" s="26">
        <v>8.9999999999999993E-3</v>
      </c>
      <c r="AW4" s="71"/>
    </row>
    <row r="5" spans="1:49" s="82" customFormat="1" x14ac:dyDescent="0.25">
      <c r="A5" s="70" t="s">
        <v>269</v>
      </c>
      <c r="B5" s="26" t="s">
        <v>260</v>
      </c>
      <c r="C5" s="26" t="s">
        <v>190</v>
      </c>
      <c r="D5" s="26"/>
      <c r="E5" s="26"/>
      <c r="F5" s="26"/>
      <c r="G5" s="26"/>
      <c r="H5" s="26">
        <v>1</v>
      </c>
      <c r="I5" s="26"/>
      <c r="J5" s="26"/>
      <c r="K5" s="26" t="s">
        <v>233</v>
      </c>
      <c r="L5" s="26"/>
      <c r="M5" s="26">
        <v>0.5</v>
      </c>
      <c r="N5" s="26">
        <v>0.5</v>
      </c>
      <c r="O5" s="26">
        <v>0.5</v>
      </c>
      <c r="P5" s="26">
        <v>0.5</v>
      </c>
      <c r="Q5" s="26">
        <v>0.5</v>
      </c>
      <c r="R5" s="26">
        <v>0.5</v>
      </c>
      <c r="S5" s="26">
        <v>0.5</v>
      </c>
      <c r="T5" s="26">
        <v>0.442</v>
      </c>
      <c r="U5" s="26">
        <v>0.39100000000000001</v>
      </c>
      <c r="V5" s="26">
        <v>0.34699999999999998</v>
      </c>
      <c r="W5" s="26">
        <v>0.307</v>
      </c>
      <c r="X5" s="26">
        <v>0.27300000000000002</v>
      </c>
      <c r="Y5" s="26">
        <v>0.27300000000000002</v>
      </c>
      <c r="Z5" s="26">
        <v>0.27100000000000002</v>
      </c>
      <c r="AA5" s="26">
        <v>0.27</v>
      </c>
      <c r="AB5" s="26">
        <v>0.26900000000000002</v>
      </c>
      <c r="AC5" s="26">
        <v>0.26800000000000002</v>
      </c>
      <c r="AD5" s="26">
        <v>0.26800000000000002</v>
      </c>
      <c r="AE5" s="26">
        <v>0.26600000000000001</v>
      </c>
      <c r="AF5" s="26">
        <v>0.26500000000000001</v>
      </c>
      <c r="AG5" s="26">
        <v>0.26400000000000001</v>
      </c>
      <c r="AH5" s="26">
        <v>0.26300000000000001</v>
      </c>
      <c r="AI5" s="26">
        <v>0.26300000000000001</v>
      </c>
      <c r="AJ5" s="26">
        <v>0.26100000000000001</v>
      </c>
      <c r="AK5" s="26">
        <v>0.26100000000000001</v>
      </c>
      <c r="AL5" s="26">
        <v>0.25900000000000001</v>
      </c>
      <c r="AM5" s="26">
        <v>0.25900000000000001</v>
      </c>
      <c r="AN5" s="26">
        <v>0.25800000000000001</v>
      </c>
      <c r="AO5" s="26">
        <v>0.25600000000000001</v>
      </c>
      <c r="AP5" s="26">
        <v>0.25600000000000001</v>
      </c>
      <c r="AQ5" s="26">
        <v>0.255</v>
      </c>
      <c r="AR5" s="26">
        <v>0.254</v>
      </c>
      <c r="AS5" s="26">
        <v>0.253</v>
      </c>
      <c r="AT5" s="26">
        <v>0.252</v>
      </c>
      <c r="AU5" s="26">
        <v>0.251</v>
      </c>
      <c r="AV5" s="26">
        <v>0.25</v>
      </c>
      <c r="AW5" s="71"/>
    </row>
    <row r="6" spans="1:49" s="82" customFormat="1" x14ac:dyDescent="0.25">
      <c r="A6" s="70" t="s">
        <v>269</v>
      </c>
      <c r="B6" s="26" t="s">
        <v>260</v>
      </c>
      <c r="C6" s="26" t="s">
        <v>213</v>
      </c>
      <c r="D6" s="26"/>
      <c r="E6" s="26"/>
      <c r="F6" s="26"/>
      <c r="G6" s="26"/>
      <c r="H6" s="26">
        <v>1</v>
      </c>
      <c r="I6" s="26"/>
      <c r="J6" s="26"/>
      <c r="K6" s="26" t="s">
        <v>207</v>
      </c>
      <c r="L6" s="26"/>
      <c r="M6" s="26">
        <v>1</v>
      </c>
      <c r="N6" s="26">
        <v>1</v>
      </c>
      <c r="O6" s="26">
        <v>1</v>
      </c>
      <c r="P6" s="26">
        <v>1</v>
      </c>
      <c r="Q6" s="26">
        <v>1</v>
      </c>
      <c r="R6" s="26">
        <v>1</v>
      </c>
      <c r="S6" s="26">
        <v>1</v>
      </c>
      <c r="T6" s="26">
        <v>1</v>
      </c>
      <c r="U6" s="26">
        <v>1</v>
      </c>
      <c r="V6" s="26">
        <v>1</v>
      </c>
      <c r="W6" s="26">
        <v>1</v>
      </c>
      <c r="X6" s="26">
        <v>1</v>
      </c>
      <c r="Y6" s="26">
        <v>1</v>
      </c>
      <c r="Z6" s="26">
        <v>1</v>
      </c>
      <c r="AA6" s="26">
        <v>1</v>
      </c>
      <c r="AB6" s="26">
        <v>1</v>
      </c>
      <c r="AC6" s="26">
        <v>1</v>
      </c>
      <c r="AD6" s="26">
        <v>1</v>
      </c>
      <c r="AE6" s="26">
        <v>1</v>
      </c>
      <c r="AF6" s="26">
        <v>1</v>
      </c>
      <c r="AG6" s="26">
        <v>1</v>
      </c>
      <c r="AH6" s="26">
        <v>1</v>
      </c>
      <c r="AI6" s="26">
        <v>1</v>
      </c>
      <c r="AJ6" s="26">
        <v>1</v>
      </c>
      <c r="AK6" s="26">
        <v>1</v>
      </c>
      <c r="AL6" s="26">
        <v>1</v>
      </c>
      <c r="AM6" s="26">
        <v>1</v>
      </c>
      <c r="AN6" s="26">
        <v>1</v>
      </c>
      <c r="AO6" s="26">
        <v>1</v>
      </c>
      <c r="AP6" s="26">
        <v>1</v>
      </c>
      <c r="AQ6" s="26">
        <v>1</v>
      </c>
      <c r="AR6" s="26">
        <v>1</v>
      </c>
      <c r="AS6" s="26">
        <v>1</v>
      </c>
      <c r="AT6" s="26">
        <v>1</v>
      </c>
      <c r="AU6" s="26">
        <v>1</v>
      </c>
      <c r="AV6" s="26">
        <v>1</v>
      </c>
      <c r="AW6" s="71"/>
    </row>
    <row r="7" spans="1:49" s="82" customFormat="1" x14ac:dyDescent="0.25">
      <c r="A7" s="70" t="s">
        <v>269</v>
      </c>
      <c r="B7" s="26" t="s">
        <v>260</v>
      </c>
      <c r="C7" s="26" t="s">
        <v>239</v>
      </c>
      <c r="D7" s="26"/>
      <c r="E7" s="26"/>
      <c r="F7" s="26"/>
      <c r="G7" s="26"/>
      <c r="H7" s="26">
        <v>1</v>
      </c>
      <c r="I7" s="26"/>
      <c r="J7" s="26"/>
      <c r="K7" s="26" t="s">
        <v>201</v>
      </c>
      <c r="L7" s="26"/>
      <c r="M7" s="26">
        <v>1</v>
      </c>
      <c r="N7" s="26">
        <v>1</v>
      </c>
      <c r="O7" s="26">
        <v>1</v>
      </c>
      <c r="P7" s="26">
        <v>1</v>
      </c>
      <c r="Q7" s="26">
        <v>1</v>
      </c>
      <c r="R7" s="26">
        <v>1</v>
      </c>
      <c r="S7" s="26">
        <v>1</v>
      </c>
      <c r="T7" s="26">
        <v>1</v>
      </c>
      <c r="U7" s="26">
        <v>1</v>
      </c>
      <c r="V7" s="26">
        <v>1</v>
      </c>
      <c r="W7" s="26">
        <v>1</v>
      </c>
      <c r="X7" s="26">
        <v>1</v>
      </c>
      <c r="Y7" s="26">
        <v>1</v>
      </c>
      <c r="Z7" s="26">
        <v>1</v>
      </c>
      <c r="AA7" s="26">
        <v>1</v>
      </c>
      <c r="AB7" s="26">
        <v>1</v>
      </c>
      <c r="AC7" s="26">
        <v>1</v>
      </c>
      <c r="AD7" s="26">
        <v>1</v>
      </c>
      <c r="AE7" s="26">
        <v>1</v>
      </c>
      <c r="AF7" s="26">
        <v>1</v>
      </c>
      <c r="AG7" s="26">
        <v>1</v>
      </c>
      <c r="AH7" s="26">
        <v>1</v>
      </c>
      <c r="AI7" s="26">
        <v>1</v>
      </c>
      <c r="AJ7" s="26">
        <v>1</v>
      </c>
      <c r="AK7" s="26">
        <v>1</v>
      </c>
      <c r="AL7" s="26">
        <v>1</v>
      </c>
      <c r="AM7" s="26">
        <v>1</v>
      </c>
      <c r="AN7" s="26">
        <v>1</v>
      </c>
      <c r="AO7" s="26">
        <v>1</v>
      </c>
      <c r="AP7" s="26">
        <v>1</v>
      </c>
      <c r="AQ7" s="26">
        <v>1</v>
      </c>
      <c r="AR7" s="26">
        <v>1</v>
      </c>
      <c r="AS7" s="26">
        <v>1</v>
      </c>
      <c r="AT7" s="26">
        <v>1</v>
      </c>
      <c r="AU7" s="26">
        <v>1</v>
      </c>
      <c r="AV7" s="26">
        <v>1</v>
      </c>
      <c r="AW7" s="71"/>
    </row>
    <row r="8" spans="1:49" s="82" customFormat="1" x14ac:dyDescent="0.25">
      <c r="A8" s="70" t="s">
        <v>269</v>
      </c>
      <c r="B8" s="26" t="s">
        <v>260</v>
      </c>
      <c r="C8" s="26" t="s">
        <v>214</v>
      </c>
      <c r="D8" s="26"/>
      <c r="E8" s="26"/>
      <c r="F8" s="26"/>
      <c r="G8" s="26"/>
      <c r="H8" s="26">
        <v>1</v>
      </c>
      <c r="I8" s="26"/>
      <c r="J8" s="26"/>
      <c r="K8" s="26" t="s">
        <v>230</v>
      </c>
      <c r="L8" s="26"/>
      <c r="M8" s="178">
        <f xml:space="preserve"> Model!$K$28</f>
        <v>0.27100000000000002</v>
      </c>
      <c r="N8" s="178">
        <f xml:space="preserve"> Model!$K$28</f>
        <v>0.27100000000000002</v>
      </c>
      <c r="O8" s="178">
        <f xml:space="preserve"> Model!$K$28</f>
        <v>0.27100000000000002</v>
      </c>
      <c r="P8" s="178">
        <f xml:space="preserve"> Model!$K$28</f>
        <v>0.27100000000000002</v>
      </c>
      <c r="Q8" s="178">
        <f xml:space="preserve"> Model!$K$28</f>
        <v>0.27100000000000002</v>
      </c>
      <c r="R8" s="178">
        <f xml:space="preserve"> Model!$K$28</f>
        <v>0.27100000000000002</v>
      </c>
      <c r="S8" s="178">
        <f xml:space="preserve"> Model!$K$28</f>
        <v>0.27100000000000002</v>
      </c>
      <c r="T8" s="178">
        <f xml:space="preserve"> Model!$K$28</f>
        <v>0.27100000000000002</v>
      </c>
      <c r="U8" s="178">
        <f xml:space="preserve"> Model!$K$28</f>
        <v>0.27100000000000002</v>
      </c>
      <c r="V8" s="178">
        <f xml:space="preserve"> Model!$K$28</f>
        <v>0.27100000000000002</v>
      </c>
      <c r="W8" s="178">
        <f xml:space="preserve"> Model!$K$28</f>
        <v>0.27100000000000002</v>
      </c>
      <c r="X8" s="178">
        <f xml:space="preserve"> Model!$K$28</f>
        <v>0.27100000000000002</v>
      </c>
      <c r="Y8" s="178">
        <f xml:space="preserve"> Model!$K$28</f>
        <v>0.27100000000000002</v>
      </c>
      <c r="Z8" s="178">
        <f xml:space="preserve"> Model!$K$28</f>
        <v>0.27100000000000002</v>
      </c>
      <c r="AA8" s="178">
        <f xml:space="preserve"> Model!$K$28</f>
        <v>0.27100000000000002</v>
      </c>
      <c r="AB8" s="178">
        <f xml:space="preserve"> Model!$K$28</f>
        <v>0.27100000000000002</v>
      </c>
      <c r="AC8" s="178">
        <f xml:space="preserve"> Model!$K$28</f>
        <v>0.27100000000000002</v>
      </c>
      <c r="AD8" s="178">
        <f xml:space="preserve"> Model!$K$28</f>
        <v>0.27100000000000002</v>
      </c>
      <c r="AE8" s="178">
        <f xml:space="preserve"> Model!$K$28</f>
        <v>0.27100000000000002</v>
      </c>
      <c r="AF8" s="178">
        <f xml:space="preserve"> Model!$K$28</f>
        <v>0.27100000000000002</v>
      </c>
      <c r="AG8" s="178">
        <f xml:space="preserve"> Model!$K$28</f>
        <v>0.27100000000000002</v>
      </c>
      <c r="AH8" s="178">
        <f xml:space="preserve"> Model!$K$28</f>
        <v>0.27100000000000002</v>
      </c>
      <c r="AI8" s="178">
        <f xml:space="preserve"> Model!$K$28</f>
        <v>0.27100000000000002</v>
      </c>
      <c r="AJ8" s="178">
        <f xml:space="preserve"> Model!$K$28</f>
        <v>0.27100000000000002</v>
      </c>
      <c r="AK8" s="178">
        <f xml:space="preserve"> Model!$K$28</f>
        <v>0.27100000000000002</v>
      </c>
      <c r="AL8" s="178">
        <f xml:space="preserve"> Model!$K$28</f>
        <v>0.27100000000000002</v>
      </c>
      <c r="AM8" s="178">
        <f xml:space="preserve"> Model!$K$28</f>
        <v>0.27100000000000002</v>
      </c>
      <c r="AN8" s="178">
        <f xml:space="preserve"> Model!$K$28</f>
        <v>0.27100000000000002</v>
      </c>
      <c r="AO8" s="178">
        <f xml:space="preserve"> Model!$K$28</f>
        <v>0.27100000000000002</v>
      </c>
      <c r="AP8" s="178">
        <f xml:space="preserve"> Model!$K$28</f>
        <v>0.27100000000000002</v>
      </c>
      <c r="AQ8" s="178">
        <f xml:space="preserve"> Model!$K$28</f>
        <v>0.27100000000000002</v>
      </c>
      <c r="AR8" s="178">
        <f xml:space="preserve"> Model!$K$28</f>
        <v>0.27100000000000002</v>
      </c>
      <c r="AS8" s="178">
        <f xml:space="preserve"> Model!$K$28</f>
        <v>0.27100000000000002</v>
      </c>
      <c r="AT8" s="178">
        <f xml:space="preserve"> Model!$K$28</f>
        <v>0.27100000000000002</v>
      </c>
      <c r="AU8" s="178">
        <f xml:space="preserve"> Model!$K$28</f>
        <v>0.27100000000000002</v>
      </c>
      <c r="AV8" s="178">
        <f xml:space="preserve"> Model!$K$28</f>
        <v>0.27100000000000002</v>
      </c>
      <c r="AW8" s="71"/>
    </row>
    <row r="9" spans="1:49" s="82" customFormat="1" x14ac:dyDescent="0.25">
      <c r="A9" s="70" t="s">
        <v>269</v>
      </c>
      <c r="B9" s="26" t="s">
        <v>260</v>
      </c>
      <c r="C9" s="26" t="s">
        <v>214</v>
      </c>
      <c r="D9" s="26"/>
      <c r="E9" s="26"/>
      <c r="F9" s="26"/>
      <c r="G9" s="26"/>
      <c r="H9" s="26">
        <v>1</v>
      </c>
      <c r="I9" s="26"/>
      <c r="J9" s="26"/>
      <c r="K9" s="26" t="s">
        <v>232</v>
      </c>
      <c r="L9" s="26"/>
      <c r="M9" s="178">
        <f xml:space="preserve"> Model!$K$27</f>
        <v>0.55100000000000005</v>
      </c>
      <c r="N9" s="178">
        <f xml:space="preserve"> Model!$K$27</f>
        <v>0.55100000000000005</v>
      </c>
      <c r="O9" s="178">
        <f xml:space="preserve"> Model!$K$27</f>
        <v>0.55100000000000005</v>
      </c>
      <c r="P9" s="178">
        <f xml:space="preserve"> Model!$K$27</f>
        <v>0.55100000000000005</v>
      </c>
      <c r="Q9" s="178">
        <f xml:space="preserve"> Model!$K$27</f>
        <v>0.55100000000000005</v>
      </c>
      <c r="R9" s="178">
        <f xml:space="preserve"> Model!$K$27</f>
        <v>0.55100000000000005</v>
      </c>
      <c r="S9" s="178">
        <f xml:space="preserve"> Model!$K$27</f>
        <v>0.55100000000000005</v>
      </c>
      <c r="T9" s="178">
        <f xml:space="preserve"> Model!$K$27</f>
        <v>0.55100000000000005</v>
      </c>
      <c r="U9" s="178">
        <f xml:space="preserve"> Model!$K$27</f>
        <v>0.55100000000000005</v>
      </c>
      <c r="V9" s="178">
        <f xml:space="preserve"> Model!$K$27</f>
        <v>0.55100000000000005</v>
      </c>
      <c r="W9" s="178">
        <f xml:space="preserve"> Model!$K$27</f>
        <v>0.55100000000000005</v>
      </c>
      <c r="X9" s="178">
        <f xml:space="preserve"> Model!$K$27</f>
        <v>0.55100000000000005</v>
      </c>
      <c r="Y9" s="178">
        <f xml:space="preserve"> Model!$K$27</f>
        <v>0.55100000000000005</v>
      </c>
      <c r="Z9" s="178">
        <f xml:space="preserve"> Model!$K$27</f>
        <v>0.55100000000000005</v>
      </c>
      <c r="AA9" s="178">
        <f xml:space="preserve"> Model!$K$27</f>
        <v>0.55100000000000005</v>
      </c>
      <c r="AB9" s="178">
        <f xml:space="preserve"> Model!$K$27</f>
        <v>0.55100000000000005</v>
      </c>
      <c r="AC9" s="178">
        <f xml:space="preserve"> Model!$K$27</f>
        <v>0.55100000000000005</v>
      </c>
      <c r="AD9" s="178">
        <f xml:space="preserve"> Model!$K$27</f>
        <v>0.55100000000000005</v>
      </c>
      <c r="AE9" s="178">
        <f xml:space="preserve"> Model!$K$27</f>
        <v>0.55100000000000005</v>
      </c>
      <c r="AF9" s="178">
        <f xml:space="preserve"> Model!$K$27</f>
        <v>0.55100000000000005</v>
      </c>
      <c r="AG9" s="178">
        <f xml:space="preserve"> Model!$K$27</f>
        <v>0.55100000000000005</v>
      </c>
      <c r="AH9" s="178">
        <f xml:space="preserve"> Model!$K$27</f>
        <v>0.55100000000000005</v>
      </c>
      <c r="AI9" s="178">
        <f xml:space="preserve"> Model!$K$27</f>
        <v>0.55100000000000005</v>
      </c>
      <c r="AJ9" s="178">
        <f xml:space="preserve"> Model!$K$27</f>
        <v>0.55100000000000005</v>
      </c>
      <c r="AK9" s="178">
        <f xml:space="preserve"> Model!$K$27</f>
        <v>0.55100000000000005</v>
      </c>
      <c r="AL9" s="178">
        <f xml:space="preserve"> Model!$K$27</f>
        <v>0.55100000000000005</v>
      </c>
      <c r="AM9" s="178">
        <f xml:space="preserve"> Model!$K$27</f>
        <v>0.55100000000000005</v>
      </c>
      <c r="AN9" s="178">
        <f xml:space="preserve"> Model!$K$27</f>
        <v>0.55100000000000005</v>
      </c>
      <c r="AO9" s="178">
        <f xml:space="preserve"> Model!$K$27</f>
        <v>0.55100000000000005</v>
      </c>
      <c r="AP9" s="178">
        <f xml:space="preserve"> Model!$K$27</f>
        <v>0.55100000000000005</v>
      </c>
      <c r="AQ9" s="178">
        <f xml:space="preserve"> Model!$K$27</f>
        <v>0.55100000000000005</v>
      </c>
      <c r="AR9" s="178">
        <f xml:space="preserve"> Model!$K$27</f>
        <v>0.55100000000000005</v>
      </c>
      <c r="AS9" s="178">
        <f xml:space="preserve"> Model!$K$27</f>
        <v>0.55100000000000005</v>
      </c>
      <c r="AT9" s="178">
        <f xml:space="preserve"> Model!$K$27</f>
        <v>0.55100000000000005</v>
      </c>
      <c r="AU9" s="178">
        <f xml:space="preserve"> Model!$K$27</f>
        <v>0.55100000000000005</v>
      </c>
      <c r="AV9" s="178">
        <f xml:space="preserve"> Model!$K$27</f>
        <v>0.55100000000000005</v>
      </c>
      <c r="AW9" s="71"/>
    </row>
    <row r="10" spans="1:49" s="82" customFormat="1" x14ac:dyDescent="0.25">
      <c r="A10" s="70" t="s">
        <v>269</v>
      </c>
      <c r="B10" s="26" t="s">
        <v>260</v>
      </c>
      <c r="C10" s="26" t="s">
        <v>214</v>
      </c>
      <c r="D10" s="26"/>
      <c r="E10" s="26"/>
      <c r="F10" s="26"/>
      <c r="G10" s="26"/>
      <c r="H10" s="26">
        <v>1</v>
      </c>
      <c r="I10" s="26"/>
      <c r="J10" s="26"/>
      <c r="K10" s="26" t="s">
        <v>207</v>
      </c>
      <c r="L10" s="26"/>
      <c r="M10" s="178">
        <f xml:space="preserve"> Model!$K$29</f>
        <v>0.17799999999999994</v>
      </c>
      <c r="N10" s="178">
        <f xml:space="preserve"> Model!$K$29</f>
        <v>0.17799999999999994</v>
      </c>
      <c r="O10" s="178">
        <f xml:space="preserve"> Model!$K$29</f>
        <v>0.17799999999999994</v>
      </c>
      <c r="P10" s="178">
        <f xml:space="preserve"> Model!$K$29</f>
        <v>0.17799999999999994</v>
      </c>
      <c r="Q10" s="178">
        <f xml:space="preserve"> Model!$K$29</f>
        <v>0.17799999999999994</v>
      </c>
      <c r="R10" s="178">
        <f xml:space="preserve"> Model!$K$29</f>
        <v>0.17799999999999994</v>
      </c>
      <c r="S10" s="178">
        <f xml:space="preserve"> Model!$K$29</f>
        <v>0.17799999999999994</v>
      </c>
      <c r="T10" s="178">
        <f xml:space="preserve"> Model!$K$29</f>
        <v>0.17799999999999994</v>
      </c>
      <c r="U10" s="178">
        <f xml:space="preserve"> Model!$K$29</f>
        <v>0.17799999999999994</v>
      </c>
      <c r="V10" s="178">
        <f xml:space="preserve"> Model!$K$29</f>
        <v>0.17799999999999994</v>
      </c>
      <c r="W10" s="178">
        <f xml:space="preserve"> Model!$K$29</f>
        <v>0.17799999999999994</v>
      </c>
      <c r="X10" s="178">
        <f xml:space="preserve"> Model!$K$29</f>
        <v>0.17799999999999994</v>
      </c>
      <c r="Y10" s="178">
        <f xml:space="preserve"> Model!$K$29</f>
        <v>0.17799999999999994</v>
      </c>
      <c r="Z10" s="178">
        <f xml:space="preserve"> Model!$K$29</f>
        <v>0.17799999999999994</v>
      </c>
      <c r="AA10" s="178">
        <f xml:space="preserve"> Model!$K$29</f>
        <v>0.17799999999999994</v>
      </c>
      <c r="AB10" s="178">
        <f xml:space="preserve"> Model!$K$29</f>
        <v>0.17799999999999994</v>
      </c>
      <c r="AC10" s="178">
        <f xml:space="preserve"> Model!$K$29</f>
        <v>0.17799999999999994</v>
      </c>
      <c r="AD10" s="178">
        <f xml:space="preserve"> Model!$K$29</f>
        <v>0.17799999999999994</v>
      </c>
      <c r="AE10" s="178">
        <f xml:space="preserve"> Model!$K$29</f>
        <v>0.17799999999999994</v>
      </c>
      <c r="AF10" s="178">
        <f xml:space="preserve"> Model!$K$29</f>
        <v>0.17799999999999994</v>
      </c>
      <c r="AG10" s="178">
        <f xml:space="preserve"> Model!$K$29</f>
        <v>0.17799999999999994</v>
      </c>
      <c r="AH10" s="178">
        <f xml:space="preserve"> Model!$K$29</f>
        <v>0.17799999999999994</v>
      </c>
      <c r="AI10" s="178">
        <f xml:space="preserve"> Model!$K$29</f>
        <v>0.17799999999999994</v>
      </c>
      <c r="AJ10" s="178">
        <f xml:space="preserve"> Model!$K$29</f>
        <v>0.17799999999999994</v>
      </c>
      <c r="AK10" s="178">
        <f xml:space="preserve"> Model!$K$29</f>
        <v>0.17799999999999994</v>
      </c>
      <c r="AL10" s="178">
        <f xml:space="preserve"> Model!$K$29</f>
        <v>0.17799999999999994</v>
      </c>
      <c r="AM10" s="178">
        <f xml:space="preserve"> Model!$K$29</f>
        <v>0.17799999999999994</v>
      </c>
      <c r="AN10" s="178">
        <f xml:space="preserve"> Model!$K$29</f>
        <v>0.17799999999999994</v>
      </c>
      <c r="AO10" s="178">
        <f xml:space="preserve"> Model!$K$29</f>
        <v>0.17799999999999994</v>
      </c>
      <c r="AP10" s="178">
        <f xml:space="preserve"> Model!$K$29</f>
        <v>0.17799999999999994</v>
      </c>
      <c r="AQ10" s="178">
        <f xml:space="preserve"> Model!$K$29</f>
        <v>0.17799999999999994</v>
      </c>
      <c r="AR10" s="178">
        <f xml:space="preserve"> Model!$K$29</f>
        <v>0.17799999999999994</v>
      </c>
      <c r="AS10" s="178">
        <f xml:space="preserve"> Model!$K$29</f>
        <v>0.17799999999999994</v>
      </c>
      <c r="AT10" s="178">
        <f xml:space="preserve"> Model!$K$29</f>
        <v>0.17799999999999994</v>
      </c>
      <c r="AU10" s="178">
        <f xml:space="preserve"> Model!$K$29</f>
        <v>0.17799999999999994</v>
      </c>
      <c r="AV10" s="178">
        <f xml:space="preserve"> Model!$K$29</f>
        <v>0.17799999999999994</v>
      </c>
      <c r="AW10" s="71"/>
    </row>
    <row r="11" spans="1:49" s="82" customFormat="1" x14ac:dyDescent="0.25">
      <c r="A11" s="70" t="s">
        <v>269</v>
      </c>
      <c r="B11" s="26" t="s">
        <v>260</v>
      </c>
      <c r="C11" s="26" t="s">
        <v>210</v>
      </c>
      <c r="D11" s="26"/>
      <c r="E11" s="26"/>
      <c r="F11" s="26"/>
      <c r="G11" s="26"/>
      <c r="H11" s="26">
        <v>1</v>
      </c>
      <c r="I11" s="26"/>
      <c r="J11" s="26"/>
      <c r="K11" s="26" t="s">
        <v>199</v>
      </c>
      <c r="L11" s="26"/>
      <c r="M11" s="26">
        <f xml:space="preserve"> Model!D4/5.12283641484671</f>
        <v>29.694567694789818</v>
      </c>
      <c r="N11" s="26">
        <f xml:space="preserve"> Model!E4/5.12283641484671</f>
        <v>37.303280467080505</v>
      </c>
      <c r="O11" s="26">
        <f xml:space="preserve"> Model!F4/5.12283641484671</f>
        <v>29.563106926679346</v>
      </c>
      <c r="P11" s="26">
        <f xml:space="preserve"> Model!G4/5.12283641484671</f>
        <v>25.193063556737027</v>
      </c>
      <c r="Q11" s="26">
        <f xml:space="preserve"> Model!H4/5.12283641484671</f>
        <v>28.32945388601534</v>
      </c>
      <c r="R11" s="26">
        <f xml:space="preserve"> Model!I4/5.12283641484671</f>
        <v>20.810142535693284</v>
      </c>
      <c r="S11" s="26">
        <f xml:space="preserve"> Model!J4/5.12283641484671</f>
        <v>23.37856161928288</v>
      </c>
      <c r="T11" s="26">
        <f xml:space="preserve"> Model!K4/5.12283641484671</f>
        <v>30.36261953616458</v>
      </c>
      <c r="U11" s="26">
        <f xml:space="preserve"> Model!L4/5.12283641484671</f>
        <v>24.822404658768519</v>
      </c>
      <c r="V11" s="26">
        <f xml:space="preserve"> Model!M4/5.12283641484671</f>
        <v>31.574400519841713</v>
      </c>
      <c r="W11" s="26">
        <f xml:space="preserve"> Model!N4/5.12283641484671</f>
        <v>21.533967274514449</v>
      </c>
      <c r="X11" s="26">
        <f xml:space="preserve"> Model!O4/5.12283641484671</f>
        <v>22.678291710291976</v>
      </c>
      <c r="Y11" s="26">
        <f xml:space="preserve"> Model!P4/5.12283641484671</f>
        <v>26.481920923110206</v>
      </c>
      <c r="Z11" s="26">
        <f xml:space="preserve"> Model!Q4/5.12283641484671</f>
        <v>36.176413178624891</v>
      </c>
      <c r="AA11" s="26">
        <f xml:space="preserve"> Model!R4/5.12283641484671</f>
        <v>30.214216327778551</v>
      </c>
      <c r="AB11" s="26">
        <f xml:space="preserve"> Model!S4/5.12283641484671</f>
        <v>30.83088025654359</v>
      </c>
      <c r="AC11" s="26">
        <f xml:space="preserve"> Model!T4/5.12283641484671</f>
        <v>36.881202734179745</v>
      </c>
      <c r="AD11" s="26">
        <f xml:space="preserve"> Model!U4/5.12283641484671</f>
        <v>26.591897659507108</v>
      </c>
      <c r="AE11" s="26">
        <f xml:space="preserve"> Model!V4/5.12283641484671</f>
        <v>24.142096605226211</v>
      </c>
      <c r="AF11" s="26">
        <f xml:space="preserve"> Model!W4/5.12283641484671</f>
        <v>33.453749560169811</v>
      </c>
      <c r="AG11" s="26">
        <f xml:space="preserve"> Model!X4/5.12283641484671</f>
        <v>27.983889949039028</v>
      </c>
      <c r="AH11" s="26">
        <f xml:space="preserve"> Model!Y4/5.12283641484671</f>
        <v>28.883405349656783</v>
      </c>
      <c r="AI11" s="26">
        <f xml:space="preserve"> Model!Z4/5.12283641484671</f>
        <v>26.042652373859195</v>
      </c>
      <c r="AJ11" s="26">
        <f xml:space="preserve"> Model!AA4/5.12283641484671</f>
        <v>22.650896527499629</v>
      </c>
      <c r="AK11" s="26">
        <f xml:space="preserve"> Model!AB4/5.12283641484671</f>
        <v>22.240425637992814</v>
      </c>
      <c r="AL11" s="26">
        <f xml:space="preserve"> Model!AC4/5.12283641484671</f>
        <v>26.596702589433953</v>
      </c>
      <c r="AM11" s="26">
        <f xml:space="preserve"> Model!AD4/5.12283641484671</f>
        <v>29.076194060835945</v>
      </c>
      <c r="AN11" s="26">
        <f xml:space="preserve"> Model!AE4/5.12283641484671</f>
        <v>20.397670672669086</v>
      </c>
      <c r="AO11" s="26">
        <f xml:space="preserve"> Model!AF4/5.12283641484671</f>
        <v>29.789949094942251</v>
      </c>
      <c r="AP11" s="26">
        <f xml:space="preserve"> Model!AG4/5.12283641484671</f>
        <v>30.744854355204481</v>
      </c>
      <c r="AQ11" s="26">
        <f xml:space="preserve"> Model!AH4/5.12283641484671</f>
        <v>28.761196340954953</v>
      </c>
      <c r="AR11" s="26">
        <f xml:space="preserve"> Model!AI4/5.12283641484671</f>
        <v>26.136220329418109</v>
      </c>
      <c r="AS11" s="26">
        <f xml:space="preserve"> Model!AJ4/5.12283641484671</f>
        <v>21.654563334972202</v>
      </c>
      <c r="AT11" s="26">
        <f xml:space="preserve"> Model!AK4/5.12283641484671</f>
        <v>26.697144278047837</v>
      </c>
      <c r="AU11" s="26">
        <f xml:space="preserve"> Model!AL4/5.12283641484671</f>
        <v>22.808057735627752</v>
      </c>
      <c r="AV11" s="26">
        <f xml:space="preserve"> Model!AM4/5.12283641484671</f>
        <v>28.685201242053932</v>
      </c>
      <c r="AW11" s="71"/>
    </row>
    <row r="12" spans="1:49" s="82" customFormat="1" x14ac:dyDescent="0.25">
      <c r="A12" s="70" t="s">
        <v>269</v>
      </c>
      <c r="B12" s="26" t="s">
        <v>260</v>
      </c>
      <c r="C12" s="26" t="s">
        <v>210</v>
      </c>
      <c r="D12" s="26"/>
      <c r="E12" s="26"/>
      <c r="F12" s="26"/>
      <c r="G12" s="26"/>
      <c r="H12" s="26">
        <v>1</v>
      </c>
      <c r="I12" s="26"/>
      <c r="J12" s="26"/>
      <c r="K12" s="26" t="s">
        <v>212</v>
      </c>
      <c r="L12" s="26"/>
      <c r="M12" s="26">
        <v>1</v>
      </c>
      <c r="N12" s="26">
        <v>1</v>
      </c>
      <c r="O12" s="26">
        <v>1</v>
      </c>
      <c r="P12" s="26">
        <v>1</v>
      </c>
      <c r="Q12" s="26">
        <v>1</v>
      </c>
      <c r="R12" s="26">
        <v>1</v>
      </c>
      <c r="S12" s="26">
        <v>1</v>
      </c>
      <c r="T12" s="26">
        <v>1</v>
      </c>
      <c r="U12" s="26">
        <v>1</v>
      </c>
      <c r="V12" s="26">
        <v>1</v>
      </c>
      <c r="W12" s="26">
        <v>1</v>
      </c>
      <c r="X12" s="26">
        <v>1</v>
      </c>
      <c r="Y12" s="26">
        <v>1</v>
      </c>
      <c r="Z12" s="26">
        <v>1</v>
      </c>
      <c r="AA12" s="26">
        <v>1</v>
      </c>
      <c r="AB12" s="26">
        <v>1</v>
      </c>
      <c r="AC12" s="26">
        <v>1</v>
      </c>
      <c r="AD12" s="26">
        <v>1</v>
      </c>
      <c r="AE12" s="26">
        <v>1</v>
      </c>
      <c r="AF12" s="26">
        <v>1</v>
      </c>
      <c r="AG12" s="26">
        <v>1</v>
      </c>
      <c r="AH12" s="26">
        <v>1</v>
      </c>
      <c r="AI12" s="26">
        <v>1</v>
      </c>
      <c r="AJ12" s="26">
        <v>1</v>
      </c>
      <c r="AK12" s="26">
        <v>1</v>
      </c>
      <c r="AL12" s="26">
        <v>1</v>
      </c>
      <c r="AM12" s="26">
        <v>1</v>
      </c>
      <c r="AN12" s="26">
        <v>1</v>
      </c>
      <c r="AO12" s="26">
        <v>1</v>
      </c>
      <c r="AP12" s="26">
        <v>1</v>
      </c>
      <c r="AQ12" s="26">
        <v>1</v>
      </c>
      <c r="AR12" s="26">
        <v>1</v>
      </c>
      <c r="AS12" s="26">
        <v>1</v>
      </c>
      <c r="AT12" s="26">
        <v>1</v>
      </c>
      <c r="AU12" s="26">
        <v>1</v>
      </c>
      <c r="AV12" s="26">
        <v>1</v>
      </c>
      <c r="AW12" s="71"/>
    </row>
    <row r="13" spans="1:49" s="82" customFormat="1" x14ac:dyDescent="0.25">
      <c r="A13" s="70" t="s">
        <v>269</v>
      </c>
      <c r="B13" s="26" t="s">
        <v>260</v>
      </c>
      <c r="C13" s="26" t="s">
        <v>243</v>
      </c>
      <c r="D13" s="26"/>
      <c r="E13" s="26"/>
      <c r="F13" s="26"/>
      <c r="G13" s="26"/>
      <c r="H13" s="26">
        <v>1</v>
      </c>
      <c r="I13" s="26"/>
      <c r="J13" s="26"/>
      <c r="K13" s="26" t="s">
        <v>199</v>
      </c>
      <c r="L13" s="26"/>
      <c r="M13" s="26">
        <f xml:space="preserve"> Model!D4/5.12283641484671</f>
        <v>29.694567694789818</v>
      </c>
      <c r="N13" s="26">
        <f xml:space="preserve"> Model!E4/5.12283641484671</f>
        <v>37.303280467080505</v>
      </c>
      <c r="O13" s="26">
        <f xml:space="preserve"> Model!F4/5.12283641484671</f>
        <v>29.563106926679346</v>
      </c>
      <c r="P13" s="26">
        <f xml:space="preserve"> Model!G4/5.12283641484671</f>
        <v>25.193063556737027</v>
      </c>
      <c r="Q13" s="26">
        <f xml:space="preserve"> Model!H4/5.12283641484671</f>
        <v>28.32945388601534</v>
      </c>
      <c r="R13" s="26">
        <f xml:space="preserve"> Model!I4/5.12283641484671</f>
        <v>20.810142535693284</v>
      </c>
      <c r="S13" s="26">
        <f xml:space="preserve"> Model!J4/5.12283641484671</f>
        <v>23.37856161928288</v>
      </c>
      <c r="T13" s="26">
        <f xml:space="preserve"> Model!K4/5.12283641484671</f>
        <v>30.36261953616458</v>
      </c>
      <c r="U13" s="26">
        <f xml:space="preserve"> Model!L4/5.12283641484671</f>
        <v>24.822404658768519</v>
      </c>
      <c r="V13" s="26">
        <f xml:space="preserve"> Model!M4/5.12283641484671</f>
        <v>31.574400519841713</v>
      </c>
      <c r="W13" s="26">
        <f xml:space="preserve"> Model!N4/5.12283641484671</f>
        <v>21.533967274514449</v>
      </c>
      <c r="X13" s="26">
        <f xml:space="preserve"> Model!O4/5.12283641484671</f>
        <v>22.678291710291976</v>
      </c>
      <c r="Y13" s="26">
        <f xml:space="preserve"> Model!P4/5.12283641484671</f>
        <v>26.481920923110206</v>
      </c>
      <c r="Z13" s="26">
        <f xml:space="preserve"> Model!Q4/5.12283641484671</f>
        <v>36.176413178624891</v>
      </c>
      <c r="AA13" s="26">
        <f xml:space="preserve"> Model!R4/5.12283641484671</f>
        <v>30.214216327778551</v>
      </c>
      <c r="AB13" s="26">
        <f xml:space="preserve"> Model!S4/5.12283641484671</f>
        <v>30.83088025654359</v>
      </c>
      <c r="AC13" s="26">
        <f xml:space="preserve"> Model!T4/5.12283641484671</f>
        <v>36.881202734179745</v>
      </c>
      <c r="AD13" s="26">
        <f xml:space="preserve"> Model!U4/5.12283641484671</f>
        <v>26.591897659507108</v>
      </c>
      <c r="AE13" s="26">
        <f xml:space="preserve"> Model!V4/5.12283641484671</f>
        <v>24.142096605226211</v>
      </c>
      <c r="AF13" s="26">
        <f xml:space="preserve"> Model!W4/5.12283641484671</f>
        <v>33.453749560169811</v>
      </c>
      <c r="AG13" s="26">
        <f xml:space="preserve"> Model!X4/5.12283641484671</f>
        <v>27.983889949039028</v>
      </c>
      <c r="AH13" s="26">
        <f xml:space="preserve"> Model!Y4/5.12283641484671</f>
        <v>28.883405349656783</v>
      </c>
      <c r="AI13" s="26">
        <f xml:space="preserve"> Model!Z4/5.12283641484671</f>
        <v>26.042652373859195</v>
      </c>
      <c r="AJ13" s="26">
        <f xml:space="preserve"> Model!AA4/5.12283641484671</f>
        <v>22.650896527499629</v>
      </c>
      <c r="AK13" s="26">
        <f xml:space="preserve"> Model!AB4/5.12283641484671</f>
        <v>22.240425637992814</v>
      </c>
      <c r="AL13" s="26">
        <f xml:space="preserve"> Model!AC4/5.12283641484671</f>
        <v>26.596702589433953</v>
      </c>
      <c r="AM13" s="26">
        <f xml:space="preserve"> Model!AD4/5.12283641484671</f>
        <v>29.076194060835945</v>
      </c>
      <c r="AN13" s="26">
        <f xml:space="preserve"> Model!AE4/5.12283641484671</f>
        <v>20.397670672669086</v>
      </c>
      <c r="AO13" s="26">
        <f xml:space="preserve"> Model!AF4/5.12283641484671</f>
        <v>29.789949094942251</v>
      </c>
      <c r="AP13" s="26">
        <f xml:space="preserve"> Model!AG4/5.12283641484671</f>
        <v>30.744854355204481</v>
      </c>
      <c r="AQ13" s="26">
        <f xml:space="preserve"> Model!AH4/5.12283641484671</f>
        <v>28.761196340954953</v>
      </c>
      <c r="AR13" s="26">
        <f xml:space="preserve"> Model!AI4/5.12283641484671</f>
        <v>26.136220329418109</v>
      </c>
      <c r="AS13" s="26">
        <f xml:space="preserve"> Model!AJ4/5.12283641484671</f>
        <v>21.654563334972202</v>
      </c>
      <c r="AT13" s="26">
        <f xml:space="preserve"> Model!AK4/5.12283641484671</f>
        <v>26.697144278047837</v>
      </c>
      <c r="AU13" s="26">
        <f xml:space="preserve"> Model!AL4/5.12283641484671</f>
        <v>22.808057735627752</v>
      </c>
      <c r="AV13" s="26">
        <f xml:space="preserve"> Model!AM4/5.12283641484671</f>
        <v>28.685201242053932</v>
      </c>
      <c r="AW13" s="71"/>
    </row>
    <row r="14" spans="1:49" s="82" customFormat="1" x14ac:dyDescent="0.25">
      <c r="A14" s="70" t="s">
        <v>269</v>
      </c>
      <c r="B14" s="26" t="s">
        <v>260</v>
      </c>
      <c r="C14" s="26" t="s">
        <v>243</v>
      </c>
      <c r="D14" s="26"/>
      <c r="E14" s="26"/>
      <c r="F14" s="26"/>
      <c r="G14" s="26"/>
      <c r="H14" s="26">
        <v>1</v>
      </c>
      <c r="I14" s="26"/>
      <c r="J14" s="26"/>
      <c r="K14" s="26" t="s">
        <v>212</v>
      </c>
      <c r="L14" s="26"/>
      <c r="M14" s="26">
        <v>1</v>
      </c>
      <c r="N14" s="26">
        <v>1</v>
      </c>
      <c r="O14" s="26">
        <v>1</v>
      </c>
      <c r="P14" s="26">
        <v>1</v>
      </c>
      <c r="Q14" s="26">
        <v>1</v>
      </c>
      <c r="R14" s="26">
        <v>1</v>
      </c>
      <c r="S14" s="26">
        <v>1</v>
      </c>
      <c r="T14" s="26">
        <v>1</v>
      </c>
      <c r="U14" s="26">
        <v>1</v>
      </c>
      <c r="V14" s="26">
        <v>1</v>
      </c>
      <c r="W14" s="26">
        <v>1</v>
      </c>
      <c r="X14" s="26">
        <v>1</v>
      </c>
      <c r="Y14" s="26">
        <v>1</v>
      </c>
      <c r="Z14" s="26">
        <v>1</v>
      </c>
      <c r="AA14" s="26">
        <v>1</v>
      </c>
      <c r="AB14" s="26">
        <v>1</v>
      </c>
      <c r="AC14" s="26">
        <v>1</v>
      </c>
      <c r="AD14" s="26">
        <v>1</v>
      </c>
      <c r="AE14" s="26">
        <v>1</v>
      </c>
      <c r="AF14" s="26">
        <v>1</v>
      </c>
      <c r="AG14" s="26">
        <v>1</v>
      </c>
      <c r="AH14" s="26">
        <v>1</v>
      </c>
      <c r="AI14" s="26">
        <v>1</v>
      </c>
      <c r="AJ14" s="26">
        <v>1</v>
      </c>
      <c r="AK14" s="26">
        <v>1</v>
      </c>
      <c r="AL14" s="26">
        <v>1</v>
      </c>
      <c r="AM14" s="26">
        <v>1</v>
      </c>
      <c r="AN14" s="26">
        <v>1</v>
      </c>
      <c r="AO14" s="26">
        <v>1</v>
      </c>
      <c r="AP14" s="26">
        <v>1</v>
      </c>
      <c r="AQ14" s="26">
        <v>1</v>
      </c>
      <c r="AR14" s="26">
        <v>1</v>
      </c>
      <c r="AS14" s="26">
        <v>1</v>
      </c>
      <c r="AT14" s="26">
        <v>1</v>
      </c>
      <c r="AU14" s="26">
        <v>1</v>
      </c>
      <c r="AV14" s="26">
        <v>1</v>
      </c>
      <c r="AW14" s="71"/>
    </row>
    <row r="15" spans="1:49" s="82" customFormat="1" x14ac:dyDescent="0.25">
      <c r="A15" s="70" t="s">
        <v>269</v>
      </c>
      <c r="B15" s="26" t="s">
        <v>260</v>
      </c>
      <c r="C15" s="26" t="s">
        <v>243</v>
      </c>
      <c r="D15" s="26"/>
      <c r="E15" s="26"/>
      <c r="F15" s="26"/>
      <c r="G15" s="26"/>
      <c r="H15" s="26">
        <v>1</v>
      </c>
      <c r="I15" s="26"/>
      <c r="J15" s="26"/>
      <c r="K15" s="26" t="s">
        <v>200</v>
      </c>
      <c r="L15" s="26"/>
      <c r="M15" s="26">
        <v>0</v>
      </c>
      <c r="N15" s="26">
        <v>0</v>
      </c>
      <c r="O15" s="26">
        <v>0</v>
      </c>
      <c r="P15" s="26">
        <v>0</v>
      </c>
      <c r="Q15" s="26">
        <v>0</v>
      </c>
      <c r="R15" s="26">
        <v>0</v>
      </c>
      <c r="S15" s="26">
        <v>0</v>
      </c>
      <c r="T15" s="26">
        <v>0</v>
      </c>
      <c r="U15" s="26">
        <v>0</v>
      </c>
      <c r="V15" s="26">
        <v>0</v>
      </c>
      <c r="W15" s="26">
        <v>0</v>
      </c>
      <c r="X15" s="26">
        <v>0</v>
      </c>
      <c r="Y15" s="26">
        <v>0</v>
      </c>
      <c r="Z15" s="26">
        <v>0</v>
      </c>
      <c r="AA15" s="26">
        <v>0</v>
      </c>
      <c r="AB15" s="26">
        <v>0</v>
      </c>
      <c r="AC15" s="26">
        <v>0</v>
      </c>
      <c r="AD15" s="26">
        <v>0</v>
      </c>
      <c r="AE15" s="26">
        <v>0</v>
      </c>
      <c r="AF15" s="26">
        <v>0</v>
      </c>
      <c r="AG15" s="26">
        <v>0</v>
      </c>
      <c r="AH15" s="26">
        <v>0</v>
      </c>
      <c r="AI15" s="26">
        <v>0</v>
      </c>
      <c r="AJ15" s="26">
        <v>0</v>
      </c>
      <c r="AK15" s="26">
        <v>0</v>
      </c>
      <c r="AL15" s="26">
        <v>0</v>
      </c>
      <c r="AM15" s="26">
        <v>0</v>
      </c>
      <c r="AN15" s="26">
        <v>0</v>
      </c>
      <c r="AO15" s="26">
        <v>0</v>
      </c>
      <c r="AP15" s="26">
        <v>0</v>
      </c>
      <c r="AQ15" s="26">
        <v>0</v>
      </c>
      <c r="AR15" s="26">
        <v>0</v>
      </c>
      <c r="AS15" s="26">
        <v>0</v>
      </c>
      <c r="AT15" s="26">
        <v>0</v>
      </c>
      <c r="AU15" s="26">
        <v>0</v>
      </c>
      <c r="AV15" s="26">
        <v>0</v>
      </c>
      <c r="AW15" s="71"/>
    </row>
    <row r="16" spans="1:49" s="82" customFormat="1" x14ac:dyDescent="0.25">
      <c r="A16" s="70" t="s">
        <v>269</v>
      </c>
      <c r="B16" s="26" t="s">
        <v>260</v>
      </c>
      <c r="C16" s="26" t="s">
        <v>243</v>
      </c>
      <c r="D16" s="26"/>
      <c r="E16" s="26"/>
      <c r="F16" s="26"/>
      <c r="G16" s="26"/>
      <c r="H16" s="26">
        <v>1</v>
      </c>
      <c r="I16" s="26"/>
      <c r="J16" s="26"/>
      <c r="K16" s="26" t="s">
        <v>208</v>
      </c>
      <c r="L16" s="26"/>
      <c r="M16" s="80">
        <v>2.2555900000000001E-12</v>
      </c>
      <c r="N16" s="80">
        <v>2.2555900000000001E-12</v>
      </c>
      <c r="O16" s="80">
        <v>2.2555900000000001E-12</v>
      </c>
      <c r="P16" s="80">
        <v>2.2555900000000001E-12</v>
      </c>
      <c r="Q16" s="80">
        <v>2.2555900000000001E-12</v>
      </c>
      <c r="R16" s="80">
        <v>2.2555900000000001E-12</v>
      </c>
      <c r="S16" s="80">
        <v>2.2555900000000001E-12</v>
      </c>
      <c r="T16" s="80">
        <v>2.2555900000000001E-12</v>
      </c>
      <c r="U16" s="80">
        <v>2.2555900000000001E-12</v>
      </c>
      <c r="V16" s="80">
        <v>2.2555900000000001E-12</v>
      </c>
      <c r="W16" s="80">
        <v>2.2555900000000001E-12</v>
      </c>
      <c r="X16" s="80">
        <v>2.2555900000000001E-12</v>
      </c>
      <c r="Y16" s="80">
        <v>2.2555900000000001E-12</v>
      </c>
      <c r="Z16" s="80">
        <v>2.2555900000000001E-12</v>
      </c>
      <c r="AA16" s="80">
        <v>2.2555900000000001E-12</v>
      </c>
      <c r="AB16" s="80">
        <v>2.2555900000000001E-12</v>
      </c>
      <c r="AC16" s="80">
        <v>2.2555900000000001E-12</v>
      </c>
      <c r="AD16" s="80">
        <v>2.2555900000000001E-12</v>
      </c>
      <c r="AE16" s="80">
        <v>2.2555900000000001E-12</v>
      </c>
      <c r="AF16" s="80">
        <v>2.2555900000000001E-12</v>
      </c>
      <c r="AG16" s="80">
        <v>2.2555900000000001E-12</v>
      </c>
      <c r="AH16" s="80">
        <v>2.2555900000000001E-12</v>
      </c>
      <c r="AI16" s="80">
        <v>2.2555900000000001E-12</v>
      </c>
      <c r="AJ16" s="80">
        <v>2.2555900000000001E-12</v>
      </c>
      <c r="AK16" s="80">
        <v>2.2555900000000001E-12</v>
      </c>
      <c r="AL16" s="80">
        <v>2.2555900000000001E-12</v>
      </c>
      <c r="AM16" s="80">
        <v>2.2555900000000001E-12</v>
      </c>
      <c r="AN16" s="80">
        <v>2.2555900000000001E-12</v>
      </c>
      <c r="AO16" s="80">
        <v>2.2555900000000001E-12</v>
      </c>
      <c r="AP16" s="80">
        <v>2.2555900000000001E-12</v>
      </c>
      <c r="AQ16" s="80">
        <v>2.2555900000000001E-12</v>
      </c>
      <c r="AR16" s="80">
        <v>2.2555900000000001E-12</v>
      </c>
      <c r="AS16" s="80">
        <v>2.2555900000000001E-12</v>
      </c>
      <c r="AT16" s="80">
        <v>2.2555900000000001E-12</v>
      </c>
      <c r="AU16" s="80">
        <v>2.2555900000000001E-12</v>
      </c>
      <c r="AV16" s="80">
        <v>2.2555900000000001E-12</v>
      </c>
      <c r="AW16" s="71"/>
    </row>
    <row r="17" spans="1:49" s="82" customFormat="1" x14ac:dyDescent="0.25">
      <c r="A17" s="70" t="s">
        <v>269</v>
      </c>
      <c r="B17" s="26" t="s">
        <v>260</v>
      </c>
      <c r="C17" s="26" t="s">
        <v>244</v>
      </c>
      <c r="D17" s="26"/>
      <c r="E17" s="26"/>
      <c r="F17" s="26"/>
      <c r="G17" s="26"/>
      <c r="H17" s="26">
        <v>1</v>
      </c>
      <c r="I17" s="26"/>
      <c r="J17" s="26"/>
      <c r="K17" s="26" t="s">
        <v>199</v>
      </c>
      <c r="L17" s="26"/>
      <c r="M17" s="26">
        <f xml:space="preserve"> Model!D4/5.12283641484671</f>
        <v>29.694567694789818</v>
      </c>
      <c r="N17" s="26">
        <f xml:space="preserve"> Model!E4/5.12283641484671</f>
        <v>37.303280467080505</v>
      </c>
      <c r="O17" s="26">
        <f xml:space="preserve"> Model!F4/5.12283641484671</f>
        <v>29.563106926679346</v>
      </c>
      <c r="P17" s="26">
        <f xml:space="preserve"> Model!G4/5.12283641484671</f>
        <v>25.193063556737027</v>
      </c>
      <c r="Q17" s="26">
        <f xml:space="preserve"> Model!H4/5.12283641484671</f>
        <v>28.32945388601534</v>
      </c>
      <c r="R17" s="26">
        <f xml:space="preserve"> Model!I4/5.12283641484671</f>
        <v>20.810142535693284</v>
      </c>
      <c r="S17" s="26">
        <f xml:space="preserve"> Model!J4/5.12283641484671</f>
        <v>23.37856161928288</v>
      </c>
      <c r="T17" s="26">
        <f xml:space="preserve"> Model!K4/5.12283641484671</f>
        <v>30.36261953616458</v>
      </c>
      <c r="U17" s="26">
        <f xml:space="preserve"> Model!L4/5.12283641484671</f>
        <v>24.822404658768519</v>
      </c>
      <c r="V17" s="26">
        <f xml:space="preserve"> Model!M4/5.12283641484671</f>
        <v>31.574400519841713</v>
      </c>
      <c r="W17" s="26">
        <f xml:space="preserve"> Model!N4/5.12283641484671</f>
        <v>21.533967274514449</v>
      </c>
      <c r="X17" s="26">
        <f xml:space="preserve"> Model!O4/5.12283641484671</f>
        <v>22.678291710291976</v>
      </c>
      <c r="Y17" s="26">
        <f xml:space="preserve"> Model!P4/5.12283641484671</f>
        <v>26.481920923110206</v>
      </c>
      <c r="Z17" s="26">
        <f xml:space="preserve"> Model!Q4/5.12283641484671</f>
        <v>36.176413178624891</v>
      </c>
      <c r="AA17" s="26">
        <f xml:space="preserve"> Model!R4/5.12283641484671</f>
        <v>30.214216327778551</v>
      </c>
      <c r="AB17" s="26">
        <f xml:space="preserve"> Model!S4/5.12283641484671</f>
        <v>30.83088025654359</v>
      </c>
      <c r="AC17" s="26">
        <f xml:space="preserve"> Model!T4/5.12283641484671</f>
        <v>36.881202734179745</v>
      </c>
      <c r="AD17" s="26">
        <f xml:space="preserve"> Model!U4/5.12283641484671</f>
        <v>26.591897659507108</v>
      </c>
      <c r="AE17" s="26">
        <f xml:space="preserve"> Model!V4/5.12283641484671</f>
        <v>24.142096605226211</v>
      </c>
      <c r="AF17" s="26">
        <f xml:space="preserve"> Model!W4/5.12283641484671</f>
        <v>33.453749560169811</v>
      </c>
      <c r="AG17" s="26">
        <f xml:space="preserve"> Model!X4/5.12283641484671</f>
        <v>27.983889949039028</v>
      </c>
      <c r="AH17" s="26">
        <f xml:space="preserve"> Model!Y4/5.12283641484671</f>
        <v>28.883405349656783</v>
      </c>
      <c r="AI17" s="26">
        <f xml:space="preserve"> Model!Z4/5.12283641484671</f>
        <v>26.042652373859195</v>
      </c>
      <c r="AJ17" s="26">
        <f xml:space="preserve"> Model!AA4/5.12283641484671</f>
        <v>22.650896527499629</v>
      </c>
      <c r="AK17" s="26">
        <f xml:space="preserve"> Model!AB4/5.12283641484671</f>
        <v>22.240425637992814</v>
      </c>
      <c r="AL17" s="26">
        <f xml:space="preserve"> Model!AC4/5.12283641484671</f>
        <v>26.596702589433953</v>
      </c>
      <c r="AM17" s="26">
        <f xml:space="preserve"> Model!AD4/5.12283641484671</f>
        <v>29.076194060835945</v>
      </c>
      <c r="AN17" s="26">
        <f xml:space="preserve"> Model!AE4/5.12283641484671</f>
        <v>20.397670672669086</v>
      </c>
      <c r="AO17" s="26">
        <f xml:space="preserve"> Model!AF4/5.12283641484671</f>
        <v>29.789949094942251</v>
      </c>
      <c r="AP17" s="26">
        <f xml:space="preserve"> Model!AG4/5.12283641484671</f>
        <v>30.744854355204481</v>
      </c>
      <c r="AQ17" s="26">
        <f xml:space="preserve"> Model!AH4/5.12283641484671</f>
        <v>28.761196340954953</v>
      </c>
      <c r="AR17" s="26">
        <f xml:space="preserve"> Model!AI4/5.12283641484671</f>
        <v>26.136220329418109</v>
      </c>
      <c r="AS17" s="26">
        <f xml:space="preserve"> Model!AJ4/5.12283641484671</f>
        <v>21.654563334972202</v>
      </c>
      <c r="AT17" s="26">
        <f xml:space="preserve"> Model!AK4/5.12283641484671</f>
        <v>26.697144278047837</v>
      </c>
      <c r="AU17" s="26">
        <f xml:space="preserve"> Model!AL4/5.12283641484671</f>
        <v>22.808057735627752</v>
      </c>
      <c r="AV17" s="26">
        <f xml:space="preserve"> Model!AM4/5.12283641484671</f>
        <v>28.685201242053932</v>
      </c>
      <c r="AW17" s="71"/>
    </row>
    <row r="18" spans="1:49" s="82" customFormat="1" x14ac:dyDescent="0.25">
      <c r="A18" s="70" t="s">
        <v>269</v>
      </c>
      <c r="B18" s="26" t="s">
        <v>260</v>
      </c>
      <c r="C18" s="26" t="s">
        <v>244</v>
      </c>
      <c r="D18" s="26"/>
      <c r="E18" s="26"/>
      <c r="F18" s="26"/>
      <c r="G18" s="26"/>
      <c r="H18" s="26">
        <v>1</v>
      </c>
      <c r="I18" s="26"/>
      <c r="J18" s="26"/>
      <c r="K18" s="26" t="s">
        <v>212</v>
      </c>
      <c r="L18" s="26"/>
      <c r="M18" s="26">
        <v>1</v>
      </c>
      <c r="N18" s="26">
        <v>1</v>
      </c>
      <c r="O18" s="26">
        <v>1</v>
      </c>
      <c r="P18" s="26">
        <v>1</v>
      </c>
      <c r="Q18" s="26">
        <v>1</v>
      </c>
      <c r="R18" s="26">
        <v>1</v>
      </c>
      <c r="S18" s="26">
        <v>1</v>
      </c>
      <c r="T18" s="26">
        <v>1</v>
      </c>
      <c r="U18" s="26">
        <v>1</v>
      </c>
      <c r="V18" s="26">
        <v>1</v>
      </c>
      <c r="W18" s="26">
        <v>1</v>
      </c>
      <c r="X18" s="26">
        <v>1</v>
      </c>
      <c r="Y18" s="26">
        <v>1</v>
      </c>
      <c r="Z18" s="26">
        <v>1</v>
      </c>
      <c r="AA18" s="26">
        <v>1</v>
      </c>
      <c r="AB18" s="26">
        <v>1</v>
      </c>
      <c r="AC18" s="26">
        <v>1</v>
      </c>
      <c r="AD18" s="26">
        <v>1</v>
      </c>
      <c r="AE18" s="26">
        <v>1</v>
      </c>
      <c r="AF18" s="26">
        <v>1</v>
      </c>
      <c r="AG18" s="26">
        <v>1</v>
      </c>
      <c r="AH18" s="26">
        <v>1</v>
      </c>
      <c r="AI18" s="26">
        <v>1</v>
      </c>
      <c r="AJ18" s="26">
        <v>1</v>
      </c>
      <c r="AK18" s="26">
        <v>1</v>
      </c>
      <c r="AL18" s="26">
        <v>1</v>
      </c>
      <c r="AM18" s="26">
        <v>1</v>
      </c>
      <c r="AN18" s="26">
        <v>1</v>
      </c>
      <c r="AO18" s="26">
        <v>1</v>
      </c>
      <c r="AP18" s="26">
        <v>1</v>
      </c>
      <c r="AQ18" s="26">
        <v>1</v>
      </c>
      <c r="AR18" s="26">
        <v>1</v>
      </c>
      <c r="AS18" s="26">
        <v>1</v>
      </c>
      <c r="AT18" s="26">
        <v>1</v>
      </c>
      <c r="AU18" s="26">
        <v>1</v>
      </c>
      <c r="AV18" s="26">
        <v>1</v>
      </c>
      <c r="AW18" s="71"/>
    </row>
    <row r="19" spans="1:49" s="82" customFormat="1" x14ac:dyDescent="0.25">
      <c r="A19" s="70" t="s">
        <v>269</v>
      </c>
      <c r="B19" s="26" t="s">
        <v>260</v>
      </c>
      <c r="C19" s="26" t="s">
        <v>244</v>
      </c>
      <c r="D19" s="26"/>
      <c r="E19" s="26"/>
      <c r="F19" s="26"/>
      <c r="G19" s="26"/>
      <c r="H19" s="26">
        <v>1</v>
      </c>
      <c r="I19" s="26"/>
      <c r="J19" s="26"/>
      <c r="K19" s="26" t="s">
        <v>208</v>
      </c>
      <c r="L19" s="26"/>
      <c r="M19" s="80">
        <v>3.0478800000000001E-13</v>
      </c>
      <c r="N19" s="80">
        <v>3.0478800000000001E-13</v>
      </c>
      <c r="O19" s="80">
        <v>3.0478800000000001E-13</v>
      </c>
      <c r="P19" s="80">
        <v>3.0478800000000001E-13</v>
      </c>
      <c r="Q19" s="80">
        <v>3.0478800000000001E-13</v>
      </c>
      <c r="R19" s="80">
        <v>3.0478800000000001E-13</v>
      </c>
      <c r="S19" s="80">
        <v>3.0478800000000001E-13</v>
      </c>
      <c r="T19" s="80">
        <v>3.0478800000000001E-13</v>
      </c>
      <c r="U19" s="80">
        <v>3.0478800000000001E-13</v>
      </c>
      <c r="V19" s="80">
        <v>3.0478800000000001E-13</v>
      </c>
      <c r="W19" s="80">
        <v>3.0478800000000001E-13</v>
      </c>
      <c r="X19" s="80">
        <v>3.0478800000000001E-13</v>
      </c>
      <c r="Y19" s="80">
        <v>3.0478800000000001E-13</v>
      </c>
      <c r="Z19" s="80">
        <v>3.0478800000000001E-13</v>
      </c>
      <c r="AA19" s="80">
        <v>3.0478800000000001E-13</v>
      </c>
      <c r="AB19" s="80">
        <v>3.0478800000000001E-13</v>
      </c>
      <c r="AC19" s="80">
        <v>3.0478800000000001E-13</v>
      </c>
      <c r="AD19" s="80">
        <v>3.0478800000000001E-13</v>
      </c>
      <c r="AE19" s="80">
        <v>3.0478800000000001E-13</v>
      </c>
      <c r="AF19" s="80">
        <v>3.0478800000000001E-13</v>
      </c>
      <c r="AG19" s="80">
        <v>3.0478800000000001E-13</v>
      </c>
      <c r="AH19" s="80">
        <v>3.0478800000000001E-13</v>
      </c>
      <c r="AI19" s="80">
        <v>3.0478800000000001E-13</v>
      </c>
      <c r="AJ19" s="80">
        <v>3.0478800000000001E-13</v>
      </c>
      <c r="AK19" s="80">
        <v>3.0478800000000001E-13</v>
      </c>
      <c r="AL19" s="80">
        <v>3.0478800000000001E-13</v>
      </c>
      <c r="AM19" s="80">
        <v>3.0478800000000001E-13</v>
      </c>
      <c r="AN19" s="80">
        <v>3.0478800000000001E-13</v>
      </c>
      <c r="AO19" s="80">
        <v>3.0478800000000001E-13</v>
      </c>
      <c r="AP19" s="80">
        <v>3.0478800000000001E-13</v>
      </c>
      <c r="AQ19" s="80">
        <v>3.0478800000000001E-13</v>
      </c>
      <c r="AR19" s="80">
        <v>3.0478800000000001E-13</v>
      </c>
      <c r="AS19" s="80">
        <v>3.0478800000000001E-13</v>
      </c>
      <c r="AT19" s="80">
        <v>3.0478800000000001E-13</v>
      </c>
      <c r="AU19" s="80">
        <v>3.0478800000000001E-13</v>
      </c>
      <c r="AV19" s="80">
        <v>3.0478800000000001E-13</v>
      </c>
      <c r="AW19" s="71"/>
    </row>
    <row r="20" spans="1:49" s="82" customFormat="1" x14ac:dyDescent="0.25">
      <c r="A20" s="70" t="s">
        <v>269</v>
      </c>
      <c r="B20" s="26" t="s">
        <v>260</v>
      </c>
      <c r="C20" s="26" t="s">
        <v>245</v>
      </c>
      <c r="D20" s="26"/>
      <c r="E20" s="26"/>
      <c r="F20" s="26"/>
      <c r="G20" s="26"/>
      <c r="H20" s="26">
        <v>1</v>
      </c>
      <c r="I20" s="26"/>
      <c r="J20" s="26"/>
      <c r="K20" s="26" t="s">
        <v>199</v>
      </c>
      <c r="L20" s="26"/>
      <c r="M20" s="26">
        <f xml:space="preserve"> Model!D4/5.12283641484671</f>
        <v>29.694567694789818</v>
      </c>
      <c r="N20" s="26">
        <f xml:space="preserve"> Model!E4/5.12283641484671</f>
        <v>37.303280467080505</v>
      </c>
      <c r="O20" s="26">
        <f xml:space="preserve"> Model!F4/5.12283641484671</f>
        <v>29.563106926679346</v>
      </c>
      <c r="P20" s="26">
        <f xml:space="preserve"> Model!G4/5.12283641484671</f>
        <v>25.193063556737027</v>
      </c>
      <c r="Q20" s="26">
        <f xml:space="preserve"> Model!H4/5.12283641484671</f>
        <v>28.32945388601534</v>
      </c>
      <c r="R20" s="26">
        <f xml:space="preserve"> Model!I4/5.12283641484671</f>
        <v>20.810142535693284</v>
      </c>
      <c r="S20" s="26">
        <f xml:space="preserve"> Model!J4/5.12283641484671</f>
        <v>23.37856161928288</v>
      </c>
      <c r="T20" s="26">
        <f xml:space="preserve"> Model!K4/5.12283641484671</f>
        <v>30.36261953616458</v>
      </c>
      <c r="U20" s="26">
        <f xml:space="preserve"> Model!L4/5.12283641484671</f>
        <v>24.822404658768519</v>
      </c>
      <c r="V20" s="26">
        <f xml:space="preserve"> Model!M4/5.12283641484671</f>
        <v>31.574400519841713</v>
      </c>
      <c r="W20" s="26">
        <f xml:space="preserve"> Model!N4/5.12283641484671</f>
        <v>21.533967274514449</v>
      </c>
      <c r="X20" s="26">
        <f xml:space="preserve"> Model!O4/5.12283641484671</f>
        <v>22.678291710291976</v>
      </c>
      <c r="Y20" s="26">
        <f xml:space="preserve"> Model!P4/5.12283641484671</f>
        <v>26.481920923110206</v>
      </c>
      <c r="Z20" s="26">
        <f xml:space="preserve"> Model!Q4/5.12283641484671</f>
        <v>36.176413178624891</v>
      </c>
      <c r="AA20" s="26">
        <f xml:space="preserve"> Model!R4/5.12283641484671</f>
        <v>30.214216327778551</v>
      </c>
      <c r="AB20" s="26">
        <f xml:space="preserve"> Model!S4/5.12283641484671</f>
        <v>30.83088025654359</v>
      </c>
      <c r="AC20" s="26">
        <f xml:space="preserve"> Model!T4/5.12283641484671</f>
        <v>36.881202734179745</v>
      </c>
      <c r="AD20" s="26">
        <f xml:space="preserve"> Model!U4/5.12283641484671</f>
        <v>26.591897659507108</v>
      </c>
      <c r="AE20" s="26">
        <f xml:space="preserve"> Model!V4/5.12283641484671</f>
        <v>24.142096605226211</v>
      </c>
      <c r="AF20" s="26">
        <f xml:space="preserve"> Model!W4/5.12283641484671</f>
        <v>33.453749560169811</v>
      </c>
      <c r="AG20" s="26">
        <f xml:space="preserve"> Model!X4/5.12283641484671</f>
        <v>27.983889949039028</v>
      </c>
      <c r="AH20" s="26">
        <f xml:space="preserve"> Model!Y4/5.12283641484671</f>
        <v>28.883405349656783</v>
      </c>
      <c r="AI20" s="26">
        <f xml:space="preserve"> Model!Z4/5.12283641484671</f>
        <v>26.042652373859195</v>
      </c>
      <c r="AJ20" s="26">
        <f xml:space="preserve"> Model!AA4/5.12283641484671</f>
        <v>22.650896527499629</v>
      </c>
      <c r="AK20" s="26">
        <f xml:space="preserve"> Model!AB4/5.12283641484671</f>
        <v>22.240425637992814</v>
      </c>
      <c r="AL20" s="26">
        <f xml:space="preserve"> Model!AC4/5.12283641484671</f>
        <v>26.596702589433953</v>
      </c>
      <c r="AM20" s="26">
        <f xml:space="preserve"> Model!AD4/5.12283641484671</f>
        <v>29.076194060835945</v>
      </c>
      <c r="AN20" s="26">
        <f xml:space="preserve"> Model!AE4/5.12283641484671</f>
        <v>20.397670672669086</v>
      </c>
      <c r="AO20" s="26">
        <f xml:space="preserve"> Model!AF4/5.12283641484671</f>
        <v>29.789949094942251</v>
      </c>
      <c r="AP20" s="26">
        <f xml:space="preserve"> Model!AG4/5.12283641484671</f>
        <v>30.744854355204481</v>
      </c>
      <c r="AQ20" s="26">
        <f xml:space="preserve"> Model!AH4/5.12283641484671</f>
        <v>28.761196340954953</v>
      </c>
      <c r="AR20" s="26">
        <f xml:space="preserve"> Model!AI4/5.12283641484671</f>
        <v>26.136220329418109</v>
      </c>
      <c r="AS20" s="26">
        <f xml:space="preserve"> Model!AJ4/5.12283641484671</f>
        <v>21.654563334972202</v>
      </c>
      <c r="AT20" s="26">
        <f xml:space="preserve"> Model!AK4/5.12283641484671</f>
        <v>26.697144278047837</v>
      </c>
      <c r="AU20" s="26">
        <f xml:space="preserve"> Model!AL4/5.12283641484671</f>
        <v>22.808057735627752</v>
      </c>
      <c r="AV20" s="26">
        <f xml:space="preserve"> Model!AM4/5.12283641484671</f>
        <v>28.685201242053932</v>
      </c>
      <c r="AW20" s="71"/>
    </row>
    <row r="21" spans="1:49" s="82" customFormat="1" x14ac:dyDescent="0.25">
      <c r="A21" s="70" t="s">
        <v>269</v>
      </c>
      <c r="B21" s="26" t="s">
        <v>260</v>
      </c>
      <c r="C21" s="26" t="s">
        <v>245</v>
      </c>
      <c r="D21" s="26"/>
      <c r="E21" s="26"/>
      <c r="F21" s="26"/>
      <c r="G21" s="26"/>
      <c r="H21" s="26">
        <v>1</v>
      </c>
      <c r="I21" s="26"/>
      <c r="J21" s="26"/>
      <c r="K21" s="26" t="s">
        <v>212</v>
      </c>
      <c r="L21" s="26"/>
      <c r="M21" s="26">
        <v>1</v>
      </c>
      <c r="N21" s="26">
        <v>1</v>
      </c>
      <c r="O21" s="26">
        <v>1</v>
      </c>
      <c r="P21" s="26">
        <v>1</v>
      </c>
      <c r="Q21" s="26">
        <v>1</v>
      </c>
      <c r="R21" s="26">
        <v>1</v>
      </c>
      <c r="S21" s="26">
        <v>1</v>
      </c>
      <c r="T21" s="26">
        <v>1</v>
      </c>
      <c r="U21" s="26">
        <v>1</v>
      </c>
      <c r="V21" s="26">
        <v>1</v>
      </c>
      <c r="W21" s="26">
        <v>1</v>
      </c>
      <c r="X21" s="26">
        <v>1</v>
      </c>
      <c r="Y21" s="26">
        <v>1</v>
      </c>
      <c r="Z21" s="26">
        <v>1</v>
      </c>
      <c r="AA21" s="26">
        <v>1</v>
      </c>
      <c r="AB21" s="26">
        <v>1</v>
      </c>
      <c r="AC21" s="26">
        <v>1</v>
      </c>
      <c r="AD21" s="26">
        <v>1</v>
      </c>
      <c r="AE21" s="26">
        <v>1</v>
      </c>
      <c r="AF21" s="26">
        <v>1</v>
      </c>
      <c r="AG21" s="26">
        <v>1</v>
      </c>
      <c r="AH21" s="26">
        <v>1</v>
      </c>
      <c r="AI21" s="26">
        <v>1</v>
      </c>
      <c r="AJ21" s="26">
        <v>1</v>
      </c>
      <c r="AK21" s="26">
        <v>1</v>
      </c>
      <c r="AL21" s="26">
        <v>1</v>
      </c>
      <c r="AM21" s="26">
        <v>1</v>
      </c>
      <c r="AN21" s="26">
        <v>1</v>
      </c>
      <c r="AO21" s="26">
        <v>1</v>
      </c>
      <c r="AP21" s="26">
        <v>1</v>
      </c>
      <c r="AQ21" s="26">
        <v>1</v>
      </c>
      <c r="AR21" s="26">
        <v>1</v>
      </c>
      <c r="AS21" s="26">
        <v>1</v>
      </c>
      <c r="AT21" s="26">
        <v>1</v>
      </c>
      <c r="AU21" s="26">
        <v>1</v>
      </c>
      <c r="AV21" s="26">
        <v>1</v>
      </c>
      <c r="AW21" s="71"/>
    </row>
    <row r="22" spans="1:49" s="82" customFormat="1" ht="14.25" customHeight="1" x14ac:dyDescent="0.25">
      <c r="A22" s="70" t="s">
        <v>269</v>
      </c>
      <c r="B22" s="26" t="s">
        <v>260</v>
      </c>
      <c r="C22" s="26" t="s">
        <v>245</v>
      </c>
      <c r="D22" s="26"/>
      <c r="E22" s="26"/>
      <c r="F22" s="26"/>
      <c r="G22" s="26"/>
      <c r="H22" s="26">
        <v>1</v>
      </c>
      <c r="I22" s="26"/>
      <c r="J22" s="26"/>
      <c r="K22" s="26" t="s">
        <v>208</v>
      </c>
      <c r="L22" s="26"/>
      <c r="M22" s="80">
        <v>2.5496500000000001E-12</v>
      </c>
      <c r="N22" s="80">
        <v>2.5496500000000001E-12</v>
      </c>
      <c r="O22" s="80">
        <v>2.5496500000000001E-12</v>
      </c>
      <c r="P22" s="80">
        <v>2.5496500000000001E-12</v>
      </c>
      <c r="Q22" s="80">
        <v>2.5496500000000001E-12</v>
      </c>
      <c r="R22" s="80">
        <v>2.5496500000000001E-12</v>
      </c>
      <c r="S22" s="80">
        <v>2.5496500000000001E-12</v>
      </c>
      <c r="T22" s="80">
        <v>2.5496500000000001E-12</v>
      </c>
      <c r="U22" s="80">
        <v>2.5496500000000001E-12</v>
      </c>
      <c r="V22" s="80">
        <v>2.5496500000000001E-12</v>
      </c>
      <c r="W22" s="80">
        <v>2.5496500000000001E-12</v>
      </c>
      <c r="X22" s="80">
        <v>2.5496500000000001E-12</v>
      </c>
      <c r="Y22" s="80">
        <v>2.5496500000000001E-12</v>
      </c>
      <c r="Z22" s="80">
        <v>2.5496500000000001E-12</v>
      </c>
      <c r="AA22" s="80">
        <v>2.5496500000000001E-12</v>
      </c>
      <c r="AB22" s="80">
        <v>2.5496500000000001E-12</v>
      </c>
      <c r="AC22" s="80">
        <v>2.5496500000000001E-12</v>
      </c>
      <c r="AD22" s="80">
        <v>2.5496500000000001E-12</v>
      </c>
      <c r="AE22" s="80">
        <v>2.5496500000000001E-12</v>
      </c>
      <c r="AF22" s="80">
        <v>2.5496500000000001E-12</v>
      </c>
      <c r="AG22" s="80">
        <v>2.5496500000000001E-12</v>
      </c>
      <c r="AH22" s="80">
        <v>2.5496500000000001E-12</v>
      </c>
      <c r="AI22" s="80">
        <v>2.5496500000000001E-12</v>
      </c>
      <c r="AJ22" s="80">
        <v>2.5496500000000001E-12</v>
      </c>
      <c r="AK22" s="80">
        <v>2.5496500000000001E-12</v>
      </c>
      <c r="AL22" s="80">
        <v>2.5496500000000001E-12</v>
      </c>
      <c r="AM22" s="80">
        <v>2.5496500000000001E-12</v>
      </c>
      <c r="AN22" s="80">
        <v>2.5496500000000001E-12</v>
      </c>
      <c r="AO22" s="80">
        <v>2.5496500000000001E-12</v>
      </c>
      <c r="AP22" s="80">
        <v>2.5496500000000001E-12</v>
      </c>
      <c r="AQ22" s="80">
        <v>2.5496500000000001E-12</v>
      </c>
      <c r="AR22" s="80">
        <v>2.5496500000000001E-12</v>
      </c>
      <c r="AS22" s="80">
        <v>2.5496500000000001E-12</v>
      </c>
      <c r="AT22" s="80">
        <v>2.5496500000000001E-12</v>
      </c>
      <c r="AU22" s="80">
        <v>2.5496500000000001E-12</v>
      </c>
      <c r="AV22" s="80">
        <v>2.5496500000000001E-12</v>
      </c>
      <c r="AW22" s="71"/>
    </row>
    <row r="23" spans="1:49" s="82" customFormat="1" ht="14.25" customHeight="1" x14ac:dyDescent="0.25">
      <c r="A23" s="70" t="s">
        <v>269</v>
      </c>
      <c r="B23" s="26" t="s">
        <v>260</v>
      </c>
      <c r="C23" s="26" t="s">
        <v>246</v>
      </c>
      <c r="D23" s="26"/>
      <c r="E23" s="26"/>
      <c r="F23" s="26"/>
      <c r="G23" s="26"/>
      <c r="H23" s="26">
        <v>1</v>
      </c>
      <c r="I23" s="26"/>
      <c r="J23" s="26"/>
      <c r="K23" s="26" t="s">
        <v>199</v>
      </c>
      <c r="L23" s="26"/>
      <c r="M23" s="26">
        <f xml:space="preserve"> Model!D4/5.12283641484671</f>
        <v>29.694567694789818</v>
      </c>
      <c r="N23" s="26">
        <f xml:space="preserve"> Model!E4/5.12283641484671</f>
        <v>37.303280467080505</v>
      </c>
      <c r="O23" s="26">
        <f xml:space="preserve"> Model!F4/5.12283641484671</f>
        <v>29.563106926679346</v>
      </c>
      <c r="P23" s="26">
        <f xml:space="preserve"> Model!G4/5.12283641484671</f>
        <v>25.193063556737027</v>
      </c>
      <c r="Q23" s="26">
        <f xml:space="preserve"> Model!H4/5.12283641484671</f>
        <v>28.32945388601534</v>
      </c>
      <c r="R23" s="26">
        <f xml:space="preserve"> Model!I4/5.12283641484671</f>
        <v>20.810142535693284</v>
      </c>
      <c r="S23" s="26">
        <f xml:space="preserve"> Model!J4/5.12283641484671</f>
        <v>23.37856161928288</v>
      </c>
      <c r="T23" s="26">
        <f xml:space="preserve"> Model!K4/5.12283641484671</f>
        <v>30.36261953616458</v>
      </c>
      <c r="U23" s="26">
        <f xml:space="preserve"> Model!L4/5.12283641484671</f>
        <v>24.822404658768519</v>
      </c>
      <c r="V23" s="26">
        <f xml:space="preserve"> Model!M4/5.12283641484671</f>
        <v>31.574400519841713</v>
      </c>
      <c r="W23" s="26">
        <f xml:space="preserve"> Model!N4/5.12283641484671</f>
        <v>21.533967274514449</v>
      </c>
      <c r="X23" s="26">
        <f xml:space="preserve"> Model!O4/5.12283641484671</f>
        <v>22.678291710291976</v>
      </c>
      <c r="Y23" s="26">
        <f xml:space="preserve"> Model!P4/5.12283641484671</f>
        <v>26.481920923110206</v>
      </c>
      <c r="Z23" s="26">
        <f xml:space="preserve"> Model!Q4/5.12283641484671</f>
        <v>36.176413178624891</v>
      </c>
      <c r="AA23" s="26">
        <f xml:space="preserve"> Model!R4/5.12283641484671</f>
        <v>30.214216327778551</v>
      </c>
      <c r="AB23" s="26">
        <f xml:space="preserve"> Model!S4/5.12283641484671</f>
        <v>30.83088025654359</v>
      </c>
      <c r="AC23" s="26">
        <f xml:space="preserve"> Model!T4/5.12283641484671</f>
        <v>36.881202734179745</v>
      </c>
      <c r="AD23" s="26">
        <f xml:space="preserve"> Model!U4/5.12283641484671</f>
        <v>26.591897659507108</v>
      </c>
      <c r="AE23" s="26">
        <f xml:space="preserve"> Model!V4/5.12283641484671</f>
        <v>24.142096605226211</v>
      </c>
      <c r="AF23" s="26">
        <f xml:space="preserve"> Model!W4/5.12283641484671</f>
        <v>33.453749560169811</v>
      </c>
      <c r="AG23" s="26">
        <f xml:space="preserve"> Model!X4/5.12283641484671</f>
        <v>27.983889949039028</v>
      </c>
      <c r="AH23" s="26">
        <f xml:space="preserve"> Model!Y4/5.12283641484671</f>
        <v>28.883405349656783</v>
      </c>
      <c r="AI23" s="26">
        <f xml:space="preserve"> Model!Z4/5.12283641484671</f>
        <v>26.042652373859195</v>
      </c>
      <c r="AJ23" s="26">
        <f xml:space="preserve"> Model!AA4/5.12283641484671</f>
        <v>22.650896527499629</v>
      </c>
      <c r="AK23" s="26">
        <f xml:space="preserve"> Model!AB4/5.12283641484671</f>
        <v>22.240425637992814</v>
      </c>
      <c r="AL23" s="26">
        <f xml:space="preserve"> Model!AC4/5.12283641484671</f>
        <v>26.596702589433953</v>
      </c>
      <c r="AM23" s="26">
        <f xml:space="preserve"> Model!AD4/5.12283641484671</f>
        <v>29.076194060835945</v>
      </c>
      <c r="AN23" s="26">
        <f xml:space="preserve"> Model!AE4/5.12283641484671</f>
        <v>20.397670672669086</v>
      </c>
      <c r="AO23" s="26">
        <f xml:space="preserve"> Model!AF4/5.12283641484671</f>
        <v>29.789949094942251</v>
      </c>
      <c r="AP23" s="26">
        <f xml:space="preserve"> Model!AG4/5.12283641484671</f>
        <v>30.744854355204481</v>
      </c>
      <c r="AQ23" s="26">
        <f xml:space="preserve"> Model!AH4/5.12283641484671</f>
        <v>28.761196340954953</v>
      </c>
      <c r="AR23" s="26">
        <f xml:space="preserve"> Model!AI4/5.12283641484671</f>
        <v>26.136220329418109</v>
      </c>
      <c r="AS23" s="26">
        <f xml:space="preserve"> Model!AJ4/5.12283641484671</f>
        <v>21.654563334972202</v>
      </c>
      <c r="AT23" s="26">
        <f xml:space="preserve"> Model!AK4/5.12283641484671</f>
        <v>26.697144278047837</v>
      </c>
      <c r="AU23" s="26">
        <f xml:space="preserve"> Model!AL4/5.12283641484671</f>
        <v>22.808057735627752</v>
      </c>
      <c r="AV23" s="26">
        <f xml:space="preserve"> Model!AM4/5.12283641484671</f>
        <v>28.685201242053932</v>
      </c>
      <c r="AW23" s="71"/>
    </row>
    <row r="24" spans="1:49" s="82" customFormat="1" ht="14.25" customHeight="1" x14ac:dyDescent="0.25">
      <c r="A24" s="70" t="s">
        <v>269</v>
      </c>
      <c r="B24" s="26" t="s">
        <v>260</v>
      </c>
      <c r="C24" s="26" t="s">
        <v>246</v>
      </c>
      <c r="D24" s="26"/>
      <c r="E24" s="26"/>
      <c r="F24" s="26"/>
      <c r="G24" s="26"/>
      <c r="H24" s="26">
        <v>1</v>
      </c>
      <c r="I24" s="26"/>
      <c r="J24" s="26"/>
      <c r="K24" s="26" t="s">
        <v>212</v>
      </c>
      <c r="L24" s="26"/>
      <c r="M24" s="26">
        <v>1</v>
      </c>
      <c r="N24" s="26">
        <v>1</v>
      </c>
      <c r="O24" s="26">
        <v>1</v>
      </c>
      <c r="P24" s="26">
        <v>1</v>
      </c>
      <c r="Q24" s="26">
        <v>1</v>
      </c>
      <c r="R24" s="26">
        <v>1</v>
      </c>
      <c r="S24" s="26">
        <v>1</v>
      </c>
      <c r="T24" s="26">
        <v>1</v>
      </c>
      <c r="U24" s="26">
        <v>1</v>
      </c>
      <c r="V24" s="26">
        <v>1</v>
      </c>
      <c r="W24" s="26">
        <v>1</v>
      </c>
      <c r="X24" s="26">
        <v>1</v>
      </c>
      <c r="Y24" s="26">
        <v>1</v>
      </c>
      <c r="Z24" s="26">
        <v>1</v>
      </c>
      <c r="AA24" s="26">
        <v>1</v>
      </c>
      <c r="AB24" s="26">
        <v>1</v>
      </c>
      <c r="AC24" s="26">
        <v>1</v>
      </c>
      <c r="AD24" s="26">
        <v>1</v>
      </c>
      <c r="AE24" s="26">
        <v>1</v>
      </c>
      <c r="AF24" s="26">
        <v>1</v>
      </c>
      <c r="AG24" s="26">
        <v>1</v>
      </c>
      <c r="AH24" s="26">
        <v>1</v>
      </c>
      <c r="AI24" s="26">
        <v>1</v>
      </c>
      <c r="AJ24" s="26">
        <v>1</v>
      </c>
      <c r="AK24" s="26">
        <v>1</v>
      </c>
      <c r="AL24" s="26">
        <v>1</v>
      </c>
      <c r="AM24" s="26">
        <v>1</v>
      </c>
      <c r="AN24" s="26">
        <v>1</v>
      </c>
      <c r="AO24" s="26">
        <v>1</v>
      </c>
      <c r="AP24" s="26">
        <v>1</v>
      </c>
      <c r="AQ24" s="26">
        <v>1</v>
      </c>
      <c r="AR24" s="26">
        <v>1</v>
      </c>
      <c r="AS24" s="26">
        <v>1</v>
      </c>
      <c r="AT24" s="26">
        <v>1</v>
      </c>
      <c r="AU24" s="26">
        <v>1</v>
      </c>
      <c r="AV24" s="26">
        <v>1</v>
      </c>
      <c r="AW24" s="71"/>
    </row>
    <row r="25" spans="1:49" s="82" customFormat="1" ht="14.25" customHeight="1" x14ac:dyDescent="0.25">
      <c r="A25" s="70" t="s">
        <v>269</v>
      </c>
      <c r="B25" s="26" t="s">
        <v>260</v>
      </c>
      <c r="C25" s="26" t="s">
        <v>246</v>
      </c>
      <c r="D25" s="26"/>
      <c r="E25" s="26"/>
      <c r="F25" s="26"/>
      <c r="G25" s="26"/>
      <c r="H25" s="26">
        <v>1</v>
      </c>
      <c r="I25" s="26"/>
      <c r="J25" s="26"/>
      <c r="K25" s="26" t="s">
        <v>208</v>
      </c>
      <c r="L25" s="26"/>
      <c r="M25" s="80">
        <v>5.2818899999999998E-12</v>
      </c>
      <c r="N25" s="80">
        <v>5.2818899999999998E-12</v>
      </c>
      <c r="O25" s="80">
        <v>5.2818899999999998E-12</v>
      </c>
      <c r="P25" s="80">
        <v>5.2818899999999998E-12</v>
      </c>
      <c r="Q25" s="80">
        <v>5.2818899999999998E-12</v>
      </c>
      <c r="R25" s="80">
        <v>5.2818899999999998E-12</v>
      </c>
      <c r="S25" s="80">
        <v>5.2818899999999998E-12</v>
      </c>
      <c r="T25" s="80">
        <v>5.2818899999999998E-12</v>
      </c>
      <c r="U25" s="80">
        <v>5.2818899999999998E-12</v>
      </c>
      <c r="V25" s="80">
        <v>5.2818899999999998E-12</v>
      </c>
      <c r="W25" s="80">
        <v>5.2818899999999998E-12</v>
      </c>
      <c r="X25" s="80">
        <v>5.2818899999999998E-12</v>
      </c>
      <c r="Y25" s="80">
        <v>5.2818899999999998E-12</v>
      </c>
      <c r="Z25" s="80">
        <v>5.2818899999999998E-12</v>
      </c>
      <c r="AA25" s="80">
        <v>5.2818899999999998E-12</v>
      </c>
      <c r="AB25" s="80">
        <v>5.2818899999999998E-12</v>
      </c>
      <c r="AC25" s="80">
        <v>5.2818899999999998E-12</v>
      </c>
      <c r="AD25" s="80">
        <v>5.2818899999999998E-12</v>
      </c>
      <c r="AE25" s="80">
        <v>5.2818899999999998E-12</v>
      </c>
      <c r="AF25" s="80">
        <v>5.2818899999999998E-12</v>
      </c>
      <c r="AG25" s="80">
        <v>5.2818899999999998E-12</v>
      </c>
      <c r="AH25" s="80">
        <v>5.2818899999999998E-12</v>
      </c>
      <c r="AI25" s="80">
        <v>5.2818899999999998E-12</v>
      </c>
      <c r="AJ25" s="80">
        <v>5.2818899999999998E-12</v>
      </c>
      <c r="AK25" s="80">
        <v>5.2818899999999998E-12</v>
      </c>
      <c r="AL25" s="80">
        <v>5.2818899999999998E-12</v>
      </c>
      <c r="AM25" s="80">
        <v>5.2818899999999998E-12</v>
      </c>
      <c r="AN25" s="80">
        <v>5.2818899999999998E-12</v>
      </c>
      <c r="AO25" s="80">
        <v>5.2818899999999998E-12</v>
      </c>
      <c r="AP25" s="80">
        <v>5.2818899999999998E-12</v>
      </c>
      <c r="AQ25" s="80">
        <v>5.2818899999999998E-12</v>
      </c>
      <c r="AR25" s="80">
        <v>5.2818899999999998E-12</v>
      </c>
      <c r="AS25" s="80">
        <v>5.2818899999999998E-12</v>
      </c>
      <c r="AT25" s="80">
        <v>5.2818899999999998E-12</v>
      </c>
      <c r="AU25" s="80">
        <v>5.2818899999999998E-12</v>
      </c>
      <c r="AV25" s="80">
        <v>5.2818899999999998E-12</v>
      </c>
      <c r="AW25" s="71"/>
    </row>
    <row r="26" spans="1:49" s="82" customFormat="1" ht="14.25" customHeight="1" x14ac:dyDescent="0.25">
      <c r="A26" s="70" t="s">
        <v>269</v>
      </c>
      <c r="B26" s="26" t="s">
        <v>260</v>
      </c>
      <c r="C26" s="26" t="s">
        <v>247</v>
      </c>
      <c r="D26" s="26"/>
      <c r="E26" s="26"/>
      <c r="F26" s="26"/>
      <c r="G26" s="26"/>
      <c r="H26" s="26">
        <v>1</v>
      </c>
      <c r="I26" s="26"/>
      <c r="J26" s="26"/>
      <c r="K26" s="26" t="s">
        <v>199</v>
      </c>
      <c r="L26" s="26"/>
      <c r="M26" s="26">
        <f xml:space="preserve"> Model!D4/5.12283641484671</f>
        <v>29.694567694789818</v>
      </c>
      <c r="N26" s="26">
        <f xml:space="preserve"> Model!E4/5.12283641484671</f>
        <v>37.303280467080505</v>
      </c>
      <c r="O26" s="26">
        <f xml:space="preserve"> Model!F4/5.12283641484671</f>
        <v>29.563106926679346</v>
      </c>
      <c r="P26" s="26">
        <f xml:space="preserve"> Model!G4/5.12283641484671</f>
        <v>25.193063556737027</v>
      </c>
      <c r="Q26" s="26">
        <f xml:space="preserve"> Model!H4/5.12283641484671</f>
        <v>28.32945388601534</v>
      </c>
      <c r="R26" s="26">
        <f xml:space="preserve"> Model!I4/5.12283641484671</f>
        <v>20.810142535693284</v>
      </c>
      <c r="S26" s="26">
        <f xml:space="preserve"> Model!J4/5.12283641484671</f>
        <v>23.37856161928288</v>
      </c>
      <c r="T26" s="26">
        <f xml:space="preserve"> Model!K4/5.12283641484671</f>
        <v>30.36261953616458</v>
      </c>
      <c r="U26" s="26">
        <f xml:space="preserve"> Model!L4/5.12283641484671</f>
        <v>24.822404658768519</v>
      </c>
      <c r="V26" s="26">
        <f xml:space="preserve"> Model!M4/5.12283641484671</f>
        <v>31.574400519841713</v>
      </c>
      <c r="W26" s="26">
        <f xml:space="preserve"> Model!N4/5.12283641484671</f>
        <v>21.533967274514449</v>
      </c>
      <c r="X26" s="26">
        <f xml:space="preserve"> Model!O4/5.12283641484671</f>
        <v>22.678291710291976</v>
      </c>
      <c r="Y26" s="26">
        <f xml:space="preserve"> Model!P4/5.12283641484671</f>
        <v>26.481920923110206</v>
      </c>
      <c r="Z26" s="26">
        <f xml:space="preserve"> Model!Q4/5.12283641484671</f>
        <v>36.176413178624891</v>
      </c>
      <c r="AA26" s="26">
        <f xml:space="preserve"> Model!R4/5.12283641484671</f>
        <v>30.214216327778551</v>
      </c>
      <c r="AB26" s="26">
        <f xml:space="preserve"> Model!S4/5.12283641484671</f>
        <v>30.83088025654359</v>
      </c>
      <c r="AC26" s="26">
        <f xml:space="preserve"> Model!T4/5.12283641484671</f>
        <v>36.881202734179745</v>
      </c>
      <c r="AD26" s="26">
        <f xml:space="preserve"> Model!U4/5.12283641484671</f>
        <v>26.591897659507108</v>
      </c>
      <c r="AE26" s="26">
        <f xml:space="preserve"> Model!V4/5.12283641484671</f>
        <v>24.142096605226211</v>
      </c>
      <c r="AF26" s="26">
        <f xml:space="preserve"> Model!W4/5.12283641484671</f>
        <v>33.453749560169811</v>
      </c>
      <c r="AG26" s="26">
        <f xml:space="preserve"> Model!X4/5.12283641484671</f>
        <v>27.983889949039028</v>
      </c>
      <c r="AH26" s="26">
        <f xml:space="preserve"> Model!Y4/5.12283641484671</f>
        <v>28.883405349656783</v>
      </c>
      <c r="AI26" s="26">
        <f xml:space="preserve"> Model!Z4/5.12283641484671</f>
        <v>26.042652373859195</v>
      </c>
      <c r="AJ26" s="26">
        <f xml:space="preserve"> Model!AA4/5.12283641484671</f>
        <v>22.650896527499629</v>
      </c>
      <c r="AK26" s="26">
        <f xml:space="preserve"> Model!AB4/5.12283641484671</f>
        <v>22.240425637992814</v>
      </c>
      <c r="AL26" s="26">
        <f xml:space="preserve"> Model!AC4/5.12283641484671</f>
        <v>26.596702589433953</v>
      </c>
      <c r="AM26" s="26">
        <f xml:space="preserve"> Model!AD4/5.12283641484671</f>
        <v>29.076194060835945</v>
      </c>
      <c r="AN26" s="26">
        <f xml:space="preserve"> Model!AE4/5.12283641484671</f>
        <v>20.397670672669086</v>
      </c>
      <c r="AO26" s="26">
        <f xml:space="preserve"> Model!AF4/5.12283641484671</f>
        <v>29.789949094942251</v>
      </c>
      <c r="AP26" s="26">
        <f xml:space="preserve"> Model!AG4/5.12283641484671</f>
        <v>30.744854355204481</v>
      </c>
      <c r="AQ26" s="26">
        <f xml:space="preserve"> Model!AH4/5.12283641484671</f>
        <v>28.761196340954953</v>
      </c>
      <c r="AR26" s="26">
        <f xml:space="preserve"> Model!AI4/5.12283641484671</f>
        <v>26.136220329418109</v>
      </c>
      <c r="AS26" s="26">
        <f xml:space="preserve"> Model!AJ4/5.12283641484671</f>
        <v>21.654563334972202</v>
      </c>
      <c r="AT26" s="26">
        <f xml:space="preserve"> Model!AK4/5.12283641484671</f>
        <v>26.697144278047837</v>
      </c>
      <c r="AU26" s="26">
        <f xml:space="preserve"> Model!AL4/5.12283641484671</f>
        <v>22.808057735627752</v>
      </c>
      <c r="AV26" s="26">
        <f xml:space="preserve"> Model!AM4/5.12283641484671</f>
        <v>28.685201242053932</v>
      </c>
      <c r="AW26" s="71"/>
    </row>
    <row r="27" spans="1:49" s="82" customFormat="1" ht="14.25" customHeight="1" x14ac:dyDescent="0.25">
      <c r="A27" s="70" t="s">
        <v>269</v>
      </c>
      <c r="B27" s="26" t="s">
        <v>260</v>
      </c>
      <c r="C27" s="26" t="s">
        <v>247</v>
      </c>
      <c r="D27" s="26"/>
      <c r="E27" s="26"/>
      <c r="F27" s="26"/>
      <c r="G27" s="26"/>
      <c r="H27" s="26">
        <v>1</v>
      </c>
      <c r="I27" s="26"/>
      <c r="J27" s="26"/>
      <c r="K27" s="26" t="s">
        <v>208</v>
      </c>
      <c r="L27" s="26"/>
      <c r="M27" s="80">
        <v>6.3378999999999997E-13</v>
      </c>
      <c r="N27" s="80">
        <v>6.3378999999999997E-13</v>
      </c>
      <c r="O27" s="80">
        <v>6.3378999999999997E-13</v>
      </c>
      <c r="P27" s="80">
        <v>6.3378999999999997E-13</v>
      </c>
      <c r="Q27" s="80">
        <v>6.3378999999999997E-13</v>
      </c>
      <c r="R27" s="80">
        <v>6.3378999999999997E-13</v>
      </c>
      <c r="S27" s="80">
        <v>6.3378999999999997E-13</v>
      </c>
      <c r="T27" s="80">
        <v>6.3378999999999997E-13</v>
      </c>
      <c r="U27" s="80">
        <v>6.3378999999999997E-13</v>
      </c>
      <c r="V27" s="80">
        <v>6.3378999999999997E-13</v>
      </c>
      <c r="W27" s="80">
        <v>6.3378999999999997E-13</v>
      </c>
      <c r="X27" s="80">
        <v>6.3378999999999997E-13</v>
      </c>
      <c r="Y27" s="80">
        <v>6.3378999999999997E-13</v>
      </c>
      <c r="Z27" s="80">
        <v>6.3378999999999997E-13</v>
      </c>
      <c r="AA27" s="80">
        <v>6.3378999999999997E-13</v>
      </c>
      <c r="AB27" s="80">
        <v>6.3378999999999997E-13</v>
      </c>
      <c r="AC27" s="80">
        <v>6.3378999999999997E-13</v>
      </c>
      <c r="AD27" s="80">
        <v>6.3378999999999997E-13</v>
      </c>
      <c r="AE27" s="80">
        <v>6.3378999999999997E-13</v>
      </c>
      <c r="AF27" s="80">
        <v>6.3378999999999997E-13</v>
      </c>
      <c r="AG27" s="80">
        <v>6.3378999999999997E-13</v>
      </c>
      <c r="AH27" s="80">
        <v>6.3378999999999997E-13</v>
      </c>
      <c r="AI27" s="80">
        <v>6.3378999999999997E-13</v>
      </c>
      <c r="AJ27" s="80">
        <v>6.3378999999999997E-13</v>
      </c>
      <c r="AK27" s="80">
        <v>6.3378999999999997E-13</v>
      </c>
      <c r="AL27" s="80">
        <v>6.3378999999999997E-13</v>
      </c>
      <c r="AM27" s="80">
        <v>6.3378999999999997E-13</v>
      </c>
      <c r="AN27" s="80">
        <v>6.3378999999999997E-13</v>
      </c>
      <c r="AO27" s="80">
        <v>6.3378999999999997E-13</v>
      </c>
      <c r="AP27" s="80">
        <v>6.3378999999999997E-13</v>
      </c>
      <c r="AQ27" s="80">
        <v>6.3378999999999997E-13</v>
      </c>
      <c r="AR27" s="80">
        <v>6.3378999999999997E-13</v>
      </c>
      <c r="AS27" s="80">
        <v>6.3378999999999997E-13</v>
      </c>
      <c r="AT27" s="80">
        <v>6.3378999999999997E-13</v>
      </c>
      <c r="AU27" s="80">
        <v>6.3378999999999997E-13</v>
      </c>
      <c r="AV27" s="80">
        <v>6.3378999999999997E-13</v>
      </c>
      <c r="AW27" s="71"/>
    </row>
    <row r="28" spans="1:49" s="82" customFormat="1" ht="14.25" customHeight="1" x14ac:dyDescent="0.25">
      <c r="A28" s="70" t="s">
        <v>269</v>
      </c>
      <c r="B28" s="26" t="s">
        <v>260</v>
      </c>
      <c r="C28" s="26" t="s">
        <v>248</v>
      </c>
      <c r="D28" s="26"/>
      <c r="E28" s="26"/>
      <c r="F28" s="26"/>
      <c r="G28" s="26"/>
      <c r="H28" s="26">
        <v>1</v>
      </c>
      <c r="I28" s="26"/>
      <c r="J28" s="26"/>
      <c r="K28" s="26" t="s">
        <v>199</v>
      </c>
      <c r="L28" s="26"/>
      <c r="M28" s="26">
        <f xml:space="preserve"> Model!D4/5.12283641484671</f>
        <v>29.694567694789818</v>
      </c>
      <c r="N28" s="26">
        <f xml:space="preserve"> Model!E4/5.12283641484671</f>
        <v>37.303280467080505</v>
      </c>
      <c r="O28" s="26">
        <f xml:space="preserve"> Model!F4/5.12283641484671</f>
        <v>29.563106926679346</v>
      </c>
      <c r="P28" s="26">
        <f xml:space="preserve"> Model!G4/5.12283641484671</f>
        <v>25.193063556737027</v>
      </c>
      <c r="Q28" s="26">
        <f xml:space="preserve"> Model!H4/5.12283641484671</f>
        <v>28.32945388601534</v>
      </c>
      <c r="R28" s="26">
        <f xml:space="preserve"> Model!I4/5.12283641484671</f>
        <v>20.810142535693284</v>
      </c>
      <c r="S28" s="26">
        <f xml:space="preserve"> Model!J4/5.12283641484671</f>
        <v>23.37856161928288</v>
      </c>
      <c r="T28" s="26">
        <f xml:space="preserve"> Model!K4/5.12283641484671</f>
        <v>30.36261953616458</v>
      </c>
      <c r="U28" s="26">
        <f xml:space="preserve"> Model!L4/5.12283641484671</f>
        <v>24.822404658768519</v>
      </c>
      <c r="V28" s="26">
        <f xml:space="preserve"> Model!M4/5.12283641484671</f>
        <v>31.574400519841713</v>
      </c>
      <c r="W28" s="26">
        <f xml:space="preserve"> Model!N4/5.12283641484671</f>
        <v>21.533967274514449</v>
      </c>
      <c r="X28" s="26">
        <f xml:space="preserve"> Model!O4/5.12283641484671</f>
        <v>22.678291710291976</v>
      </c>
      <c r="Y28" s="26">
        <f xml:space="preserve"> Model!P4/5.12283641484671</f>
        <v>26.481920923110206</v>
      </c>
      <c r="Z28" s="26">
        <f xml:space="preserve"> Model!Q4/5.12283641484671</f>
        <v>36.176413178624891</v>
      </c>
      <c r="AA28" s="26">
        <f xml:space="preserve"> Model!R4/5.12283641484671</f>
        <v>30.214216327778551</v>
      </c>
      <c r="AB28" s="26">
        <f xml:space="preserve"> Model!S4/5.12283641484671</f>
        <v>30.83088025654359</v>
      </c>
      <c r="AC28" s="26">
        <f xml:space="preserve"> Model!T4/5.12283641484671</f>
        <v>36.881202734179745</v>
      </c>
      <c r="AD28" s="26">
        <f xml:space="preserve"> Model!U4/5.12283641484671</f>
        <v>26.591897659507108</v>
      </c>
      <c r="AE28" s="26">
        <f xml:space="preserve"> Model!V4/5.12283641484671</f>
        <v>24.142096605226211</v>
      </c>
      <c r="AF28" s="26">
        <f xml:space="preserve"> Model!W4/5.12283641484671</f>
        <v>33.453749560169811</v>
      </c>
      <c r="AG28" s="26">
        <f xml:space="preserve"> Model!X4/5.12283641484671</f>
        <v>27.983889949039028</v>
      </c>
      <c r="AH28" s="26">
        <f xml:space="preserve"> Model!Y4/5.12283641484671</f>
        <v>28.883405349656783</v>
      </c>
      <c r="AI28" s="26">
        <f xml:space="preserve"> Model!Z4/5.12283641484671</f>
        <v>26.042652373859195</v>
      </c>
      <c r="AJ28" s="26">
        <f xml:space="preserve"> Model!AA4/5.12283641484671</f>
        <v>22.650896527499629</v>
      </c>
      <c r="AK28" s="26">
        <f xml:space="preserve"> Model!AB4/5.12283641484671</f>
        <v>22.240425637992814</v>
      </c>
      <c r="AL28" s="26">
        <f xml:space="preserve"> Model!AC4/5.12283641484671</f>
        <v>26.596702589433953</v>
      </c>
      <c r="AM28" s="26">
        <f xml:space="preserve"> Model!AD4/5.12283641484671</f>
        <v>29.076194060835945</v>
      </c>
      <c r="AN28" s="26">
        <f xml:space="preserve"> Model!AE4/5.12283641484671</f>
        <v>20.397670672669086</v>
      </c>
      <c r="AO28" s="26">
        <f xml:space="preserve"> Model!AF4/5.12283641484671</f>
        <v>29.789949094942251</v>
      </c>
      <c r="AP28" s="26">
        <f xml:space="preserve"> Model!AG4/5.12283641484671</f>
        <v>30.744854355204481</v>
      </c>
      <c r="AQ28" s="26">
        <f xml:space="preserve"> Model!AH4/5.12283641484671</f>
        <v>28.761196340954953</v>
      </c>
      <c r="AR28" s="26">
        <f xml:space="preserve"> Model!AI4/5.12283641484671</f>
        <v>26.136220329418109</v>
      </c>
      <c r="AS28" s="26">
        <f xml:space="preserve"> Model!AJ4/5.12283641484671</f>
        <v>21.654563334972202</v>
      </c>
      <c r="AT28" s="26">
        <f xml:space="preserve"> Model!AK4/5.12283641484671</f>
        <v>26.697144278047837</v>
      </c>
      <c r="AU28" s="26">
        <f xml:space="preserve"> Model!AL4/5.12283641484671</f>
        <v>22.808057735627752</v>
      </c>
      <c r="AV28" s="26">
        <f xml:space="preserve"> Model!AM4/5.12283641484671</f>
        <v>28.685201242053932</v>
      </c>
      <c r="AW28" s="71"/>
    </row>
    <row r="29" spans="1:49" s="82" customFormat="1" ht="14.25" customHeight="1" x14ac:dyDescent="0.25">
      <c r="A29" s="70" t="s">
        <v>269</v>
      </c>
      <c r="B29" s="26" t="s">
        <v>260</v>
      </c>
      <c r="C29" s="26" t="s">
        <v>248</v>
      </c>
      <c r="D29" s="26"/>
      <c r="E29" s="26"/>
      <c r="F29" s="26"/>
      <c r="G29" s="26"/>
      <c r="H29" s="26">
        <v>1</v>
      </c>
      <c r="I29" s="26"/>
      <c r="J29" s="26"/>
      <c r="K29" s="26" t="s">
        <v>212</v>
      </c>
      <c r="L29" s="26"/>
      <c r="M29" s="26">
        <v>1</v>
      </c>
      <c r="N29" s="26">
        <v>1</v>
      </c>
      <c r="O29" s="26">
        <v>1</v>
      </c>
      <c r="P29" s="26">
        <v>1</v>
      </c>
      <c r="Q29" s="26">
        <v>1</v>
      </c>
      <c r="R29" s="26">
        <v>1</v>
      </c>
      <c r="S29" s="26">
        <v>1</v>
      </c>
      <c r="T29" s="26">
        <v>1</v>
      </c>
      <c r="U29" s="26">
        <v>1</v>
      </c>
      <c r="V29" s="26">
        <v>1</v>
      </c>
      <c r="W29" s="26">
        <v>1</v>
      </c>
      <c r="X29" s="26">
        <v>1</v>
      </c>
      <c r="Y29" s="26">
        <v>1</v>
      </c>
      <c r="Z29" s="26">
        <v>1</v>
      </c>
      <c r="AA29" s="26">
        <v>1</v>
      </c>
      <c r="AB29" s="26">
        <v>1</v>
      </c>
      <c r="AC29" s="26">
        <v>1</v>
      </c>
      <c r="AD29" s="26">
        <v>1</v>
      </c>
      <c r="AE29" s="26">
        <v>1</v>
      </c>
      <c r="AF29" s="26">
        <v>1</v>
      </c>
      <c r="AG29" s="26">
        <v>1</v>
      </c>
      <c r="AH29" s="26">
        <v>1</v>
      </c>
      <c r="AI29" s="26">
        <v>1</v>
      </c>
      <c r="AJ29" s="26">
        <v>1</v>
      </c>
      <c r="AK29" s="26">
        <v>1</v>
      </c>
      <c r="AL29" s="26">
        <v>1</v>
      </c>
      <c r="AM29" s="26">
        <v>1</v>
      </c>
      <c r="AN29" s="26">
        <v>1</v>
      </c>
      <c r="AO29" s="26">
        <v>1</v>
      </c>
      <c r="AP29" s="26">
        <v>1</v>
      </c>
      <c r="AQ29" s="26">
        <v>1</v>
      </c>
      <c r="AR29" s="26">
        <v>1</v>
      </c>
      <c r="AS29" s="26">
        <v>1</v>
      </c>
      <c r="AT29" s="26">
        <v>1</v>
      </c>
      <c r="AU29" s="26">
        <v>1</v>
      </c>
      <c r="AV29" s="26">
        <v>1</v>
      </c>
      <c r="AW29" s="71"/>
    </row>
    <row r="30" spans="1:49" s="82" customFormat="1" ht="14.25" customHeight="1" x14ac:dyDescent="0.25">
      <c r="A30" s="70" t="s">
        <v>269</v>
      </c>
      <c r="B30" s="26" t="s">
        <v>260</v>
      </c>
      <c r="C30" s="26" t="s">
        <v>248</v>
      </c>
      <c r="D30" s="26"/>
      <c r="E30" s="26"/>
      <c r="F30" s="26"/>
      <c r="G30" s="26"/>
      <c r="H30" s="26">
        <v>1</v>
      </c>
      <c r="I30" s="26"/>
      <c r="J30" s="26"/>
      <c r="K30" s="26" t="s">
        <v>208</v>
      </c>
      <c r="L30" s="26"/>
      <c r="M30" s="80">
        <v>1.3114E-12</v>
      </c>
      <c r="N30" s="80">
        <v>1.3114E-12</v>
      </c>
      <c r="O30" s="80">
        <v>1.3114E-12</v>
      </c>
      <c r="P30" s="80">
        <v>1.3114E-12</v>
      </c>
      <c r="Q30" s="80">
        <v>1.3114E-12</v>
      </c>
      <c r="R30" s="80">
        <v>1.3114E-12</v>
      </c>
      <c r="S30" s="80">
        <v>1.3114E-12</v>
      </c>
      <c r="T30" s="80">
        <v>1.3114E-12</v>
      </c>
      <c r="U30" s="80">
        <v>1.3114E-12</v>
      </c>
      <c r="V30" s="80">
        <v>1.3114E-12</v>
      </c>
      <c r="W30" s="80">
        <v>1.3114E-12</v>
      </c>
      <c r="X30" s="80">
        <v>1.3114E-12</v>
      </c>
      <c r="Y30" s="80">
        <v>1.3114E-12</v>
      </c>
      <c r="Z30" s="80">
        <v>1.3114E-12</v>
      </c>
      <c r="AA30" s="80">
        <v>1.3114E-12</v>
      </c>
      <c r="AB30" s="80">
        <v>1.3114E-12</v>
      </c>
      <c r="AC30" s="80">
        <v>1.3114E-12</v>
      </c>
      <c r="AD30" s="80">
        <v>1.3114E-12</v>
      </c>
      <c r="AE30" s="80">
        <v>1.3114E-12</v>
      </c>
      <c r="AF30" s="80">
        <v>1.3114E-12</v>
      </c>
      <c r="AG30" s="80">
        <v>1.3114E-12</v>
      </c>
      <c r="AH30" s="80">
        <v>1.3114E-12</v>
      </c>
      <c r="AI30" s="80">
        <v>1.3114E-12</v>
      </c>
      <c r="AJ30" s="80">
        <v>1.3114E-12</v>
      </c>
      <c r="AK30" s="80">
        <v>1.3114E-12</v>
      </c>
      <c r="AL30" s="80">
        <v>1.3114E-12</v>
      </c>
      <c r="AM30" s="80">
        <v>1.3114E-12</v>
      </c>
      <c r="AN30" s="80">
        <v>1.3114E-12</v>
      </c>
      <c r="AO30" s="80">
        <v>1.3114E-12</v>
      </c>
      <c r="AP30" s="80">
        <v>1.3114E-12</v>
      </c>
      <c r="AQ30" s="80">
        <v>1.3114E-12</v>
      </c>
      <c r="AR30" s="80">
        <v>1.3114E-12</v>
      </c>
      <c r="AS30" s="80">
        <v>1.3114E-12</v>
      </c>
      <c r="AT30" s="80">
        <v>1.3114E-12</v>
      </c>
      <c r="AU30" s="80">
        <v>1.3114E-12</v>
      </c>
      <c r="AV30" s="80">
        <v>1.3114E-12</v>
      </c>
      <c r="AW30" s="71"/>
    </row>
    <row r="31" spans="1:49" s="82" customFormat="1" x14ac:dyDescent="0.25">
      <c r="A31" s="70" t="s">
        <v>269</v>
      </c>
      <c r="B31" s="26" t="s">
        <v>260</v>
      </c>
      <c r="C31" s="26" t="s">
        <v>249</v>
      </c>
      <c r="D31" s="26"/>
      <c r="E31" s="26"/>
      <c r="F31" s="26"/>
      <c r="G31" s="26"/>
      <c r="H31" s="26">
        <v>1</v>
      </c>
      <c r="I31" s="26"/>
      <c r="J31" s="26"/>
      <c r="K31" s="26" t="s">
        <v>199</v>
      </c>
      <c r="L31" s="26"/>
      <c r="M31" s="26">
        <f xml:space="preserve"> Model!D4/5.12283641484671</f>
        <v>29.694567694789818</v>
      </c>
      <c r="N31" s="26">
        <f xml:space="preserve"> Model!E4/5.12283641484671</f>
        <v>37.303280467080505</v>
      </c>
      <c r="O31" s="26">
        <f xml:space="preserve"> Model!F4/5.12283641484671</f>
        <v>29.563106926679346</v>
      </c>
      <c r="P31" s="26">
        <f xml:space="preserve"> Model!G4/5.12283641484671</f>
        <v>25.193063556737027</v>
      </c>
      <c r="Q31" s="26">
        <f xml:space="preserve"> Model!H4/5.12283641484671</f>
        <v>28.32945388601534</v>
      </c>
      <c r="R31" s="26">
        <f xml:space="preserve"> Model!I4/5.12283641484671</f>
        <v>20.810142535693284</v>
      </c>
      <c r="S31" s="26">
        <f xml:space="preserve"> Model!J4/5.12283641484671</f>
        <v>23.37856161928288</v>
      </c>
      <c r="T31" s="26">
        <f xml:space="preserve"> Model!K4/5.12283641484671</f>
        <v>30.36261953616458</v>
      </c>
      <c r="U31" s="26">
        <f xml:space="preserve"> Model!L4/5.12283641484671</f>
        <v>24.822404658768519</v>
      </c>
      <c r="V31" s="26">
        <f xml:space="preserve"> Model!M4/5.12283641484671</f>
        <v>31.574400519841713</v>
      </c>
      <c r="W31" s="26">
        <f xml:space="preserve"> Model!N4/5.12283641484671</f>
        <v>21.533967274514449</v>
      </c>
      <c r="X31" s="26">
        <f xml:space="preserve"> Model!O4/5.12283641484671</f>
        <v>22.678291710291976</v>
      </c>
      <c r="Y31" s="26">
        <f xml:space="preserve"> Model!P4/5.12283641484671</f>
        <v>26.481920923110206</v>
      </c>
      <c r="Z31" s="26">
        <f xml:space="preserve"> Model!Q4/5.12283641484671</f>
        <v>36.176413178624891</v>
      </c>
      <c r="AA31" s="26">
        <f xml:space="preserve"> Model!R4/5.12283641484671</f>
        <v>30.214216327778551</v>
      </c>
      <c r="AB31" s="26">
        <f xml:space="preserve"> Model!S4/5.12283641484671</f>
        <v>30.83088025654359</v>
      </c>
      <c r="AC31" s="26">
        <f xml:space="preserve"> Model!T4/5.12283641484671</f>
        <v>36.881202734179745</v>
      </c>
      <c r="AD31" s="26">
        <f xml:space="preserve"> Model!U4/5.12283641484671</f>
        <v>26.591897659507108</v>
      </c>
      <c r="AE31" s="26">
        <f xml:space="preserve"> Model!V4/5.12283641484671</f>
        <v>24.142096605226211</v>
      </c>
      <c r="AF31" s="26">
        <f xml:space="preserve"> Model!W4/5.12283641484671</f>
        <v>33.453749560169811</v>
      </c>
      <c r="AG31" s="26">
        <f xml:space="preserve"> Model!X4/5.12283641484671</f>
        <v>27.983889949039028</v>
      </c>
      <c r="AH31" s="26">
        <f xml:space="preserve"> Model!Y4/5.12283641484671</f>
        <v>28.883405349656783</v>
      </c>
      <c r="AI31" s="26">
        <f xml:space="preserve"> Model!Z4/5.12283641484671</f>
        <v>26.042652373859195</v>
      </c>
      <c r="AJ31" s="26">
        <f xml:space="preserve"> Model!AA4/5.12283641484671</f>
        <v>22.650896527499629</v>
      </c>
      <c r="AK31" s="26">
        <f xml:space="preserve"> Model!AB4/5.12283641484671</f>
        <v>22.240425637992814</v>
      </c>
      <c r="AL31" s="26">
        <f xml:space="preserve"> Model!AC4/5.12283641484671</f>
        <v>26.596702589433953</v>
      </c>
      <c r="AM31" s="26">
        <f xml:space="preserve"> Model!AD4/5.12283641484671</f>
        <v>29.076194060835945</v>
      </c>
      <c r="AN31" s="26">
        <f xml:space="preserve"> Model!AE4/5.12283641484671</f>
        <v>20.397670672669086</v>
      </c>
      <c r="AO31" s="26">
        <f xml:space="preserve"> Model!AF4/5.12283641484671</f>
        <v>29.789949094942251</v>
      </c>
      <c r="AP31" s="26">
        <f xml:space="preserve"> Model!AG4/5.12283641484671</f>
        <v>30.744854355204481</v>
      </c>
      <c r="AQ31" s="26">
        <f xml:space="preserve"> Model!AH4/5.12283641484671</f>
        <v>28.761196340954953</v>
      </c>
      <c r="AR31" s="26">
        <f xml:space="preserve"> Model!AI4/5.12283641484671</f>
        <v>26.136220329418109</v>
      </c>
      <c r="AS31" s="26">
        <f xml:space="preserve"> Model!AJ4/5.12283641484671</f>
        <v>21.654563334972202</v>
      </c>
      <c r="AT31" s="26">
        <f xml:space="preserve"> Model!AK4/5.12283641484671</f>
        <v>26.697144278047837</v>
      </c>
      <c r="AU31" s="26">
        <f xml:space="preserve"> Model!AL4/5.12283641484671</f>
        <v>22.808057735627752</v>
      </c>
      <c r="AV31" s="26">
        <f xml:space="preserve"> Model!AM4/5.12283641484671</f>
        <v>28.685201242053932</v>
      </c>
      <c r="AW31" s="71"/>
    </row>
    <row r="32" spans="1:49" s="82" customFormat="1" x14ac:dyDescent="0.25">
      <c r="A32" s="70" t="s">
        <v>269</v>
      </c>
      <c r="B32" s="26" t="s">
        <v>260</v>
      </c>
      <c r="C32" s="26" t="s">
        <v>249</v>
      </c>
      <c r="D32" s="26"/>
      <c r="E32" s="26"/>
      <c r="F32" s="26"/>
      <c r="G32" s="26"/>
      <c r="H32" s="26">
        <v>1</v>
      </c>
      <c r="I32" s="26"/>
      <c r="J32" s="26"/>
      <c r="K32" s="26" t="s">
        <v>212</v>
      </c>
      <c r="L32" s="26"/>
      <c r="M32" s="26">
        <v>1</v>
      </c>
      <c r="N32" s="26">
        <v>1</v>
      </c>
      <c r="O32" s="26">
        <v>1</v>
      </c>
      <c r="P32" s="26">
        <v>1</v>
      </c>
      <c r="Q32" s="26">
        <v>1</v>
      </c>
      <c r="R32" s="26">
        <v>1</v>
      </c>
      <c r="S32" s="26">
        <v>1</v>
      </c>
      <c r="T32" s="26">
        <v>1</v>
      </c>
      <c r="U32" s="26">
        <v>1</v>
      </c>
      <c r="V32" s="26">
        <v>1</v>
      </c>
      <c r="W32" s="26">
        <v>1</v>
      </c>
      <c r="X32" s="26">
        <v>1</v>
      </c>
      <c r="Y32" s="26">
        <v>1</v>
      </c>
      <c r="Z32" s="26">
        <v>1</v>
      </c>
      <c r="AA32" s="26">
        <v>1</v>
      </c>
      <c r="AB32" s="26">
        <v>1</v>
      </c>
      <c r="AC32" s="26">
        <v>1</v>
      </c>
      <c r="AD32" s="26">
        <v>1</v>
      </c>
      <c r="AE32" s="26">
        <v>1</v>
      </c>
      <c r="AF32" s="26">
        <v>1</v>
      </c>
      <c r="AG32" s="26">
        <v>1</v>
      </c>
      <c r="AH32" s="26">
        <v>1</v>
      </c>
      <c r="AI32" s="26">
        <v>1</v>
      </c>
      <c r="AJ32" s="26">
        <v>1</v>
      </c>
      <c r="AK32" s="26">
        <v>1</v>
      </c>
      <c r="AL32" s="26">
        <v>1</v>
      </c>
      <c r="AM32" s="26">
        <v>1</v>
      </c>
      <c r="AN32" s="26">
        <v>1</v>
      </c>
      <c r="AO32" s="26">
        <v>1</v>
      </c>
      <c r="AP32" s="26">
        <v>1</v>
      </c>
      <c r="AQ32" s="26">
        <v>1</v>
      </c>
      <c r="AR32" s="26">
        <v>1</v>
      </c>
      <c r="AS32" s="26">
        <v>1</v>
      </c>
      <c r="AT32" s="26">
        <v>1</v>
      </c>
      <c r="AU32" s="26">
        <v>1</v>
      </c>
      <c r="AV32" s="26">
        <v>1</v>
      </c>
      <c r="AW32" s="71"/>
    </row>
    <row r="33" spans="1:49" s="82" customFormat="1" x14ac:dyDescent="0.25">
      <c r="A33" s="70" t="s">
        <v>269</v>
      </c>
      <c r="B33" s="26" t="s">
        <v>260</v>
      </c>
      <c r="C33" s="26" t="s">
        <v>249</v>
      </c>
      <c r="D33" s="26"/>
      <c r="E33" s="26"/>
      <c r="F33" s="26"/>
      <c r="G33" s="26"/>
      <c r="H33" s="26">
        <v>1</v>
      </c>
      <c r="I33" s="26"/>
      <c r="J33" s="26"/>
      <c r="K33" s="26" t="s">
        <v>208</v>
      </c>
      <c r="L33" s="26"/>
      <c r="M33" s="80">
        <v>3.42842E-12</v>
      </c>
      <c r="N33" s="80">
        <v>3.42842E-12</v>
      </c>
      <c r="O33" s="80">
        <v>3.42842E-12</v>
      </c>
      <c r="P33" s="80">
        <v>3.42842E-12</v>
      </c>
      <c r="Q33" s="80">
        <v>3.42842E-12</v>
      </c>
      <c r="R33" s="80">
        <v>3.42842E-12</v>
      </c>
      <c r="S33" s="80">
        <v>3.42842E-12</v>
      </c>
      <c r="T33" s="80">
        <v>3.42842E-12</v>
      </c>
      <c r="U33" s="80">
        <v>3.42842E-12</v>
      </c>
      <c r="V33" s="80">
        <v>3.42842E-12</v>
      </c>
      <c r="W33" s="80">
        <v>3.42842E-12</v>
      </c>
      <c r="X33" s="80">
        <v>3.42842E-12</v>
      </c>
      <c r="Y33" s="80">
        <v>3.42842E-12</v>
      </c>
      <c r="Z33" s="80">
        <v>3.42842E-12</v>
      </c>
      <c r="AA33" s="80">
        <v>3.42842E-12</v>
      </c>
      <c r="AB33" s="80">
        <v>3.42842E-12</v>
      </c>
      <c r="AC33" s="80">
        <v>3.42842E-12</v>
      </c>
      <c r="AD33" s="80">
        <v>3.42842E-12</v>
      </c>
      <c r="AE33" s="80">
        <v>3.42842E-12</v>
      </c>
      <c r="AF33" s="80">
        <v>3.42842E-12</v>
      </c>
      <c r="AG33" s="80">
        <v>3.42842E-12</v>
      </c>
      <c r="AH33" s="80">
        <v>3.42842E-12</v>
      </c>
      <c r="AI33" s="80">
        <v>3.42842E-12</v>
      </c>
      <c r="AJ33" s="80">
        <v>3.42842E-12</v>
      </c>
      <c r="AK33" s="80">
        <v>3.42842E-12</v>
      </c>
      <c r="AL33" s="80">
        <v>3.42842E-12</v>
      </c>
      <c r="AM33" s="80">
        <v>3.42842E-12</v>
      </c>
      <c r="AN33" s="80">
        <v>3.42842E-12</v>
      </c>
      <c r="AO33" s="80">
        <v>3.42842E-12</v>
      </c>
      <c r="AP33" s="80">
        <v>3.42842E-12</v>
      </c>
      <c r="AQ33" s="80">
        <v>3.42842E-12</v>
      </c>
      <c r="AR33" s="80">
        <v>3.42842E-12</v>
      </c>
      <c r="AS33" s="80">
        <v>3.42842E-12</v>
      </c>
      <c r="AT33" s="80">
        <v>3.42842E-12</v>
      </c>
      <c r="AU33" s="80">
        <v>3.42842E-12</v>
      </c>
      <c r="AV33" s="80">
        <v>3.42842E-12</v>
      </c>
      <c r="AW33" s="71"/>
    </row>
    <row r="34" spans="1:49" s="82" customFormat="1" x14ac:dyDescent="0.25">
      <c r="A34" s="70" t="s">
        <v>269</v>
      </c>
      <c r="B34" s="26" t="s">
        <v>260</v>
      </c>
      <c r="C34" s="26" t="s">
        <v>211</v>
      </c>
      <c r="D34" s="26"/>
      <c r="E34" s="26"/>
      <c r="F34" s="26"/>
      <c r="G34" s="26"/>
      <c r="H34" s="26">
        <v>1</v>
      </c>
      <c r="I34" s="26"/>
      <c r="J34" s="26"/>
      <c r="K34" s="26" t="s">
        <v>199</v>
      </c>
      <c r="L34" s="26"/>
      <c r="M34" s="26">
        <f xml:space="preserve"> Model!D4/5.12283641484671</f>
        <v>29.694567694789818</v>
      </c>
      <c r="N34" s="26">
        <f xml:space="preserve"> Model!E4/5.12283641484671</f>
        <v>37.303280467080505</v>
      </c>
      <c r="O34" s="26">
        <f xml:space="preserve"> Model!F4/5.12283641484671</f>
        <v>29.563106926679346</v>
      </c>
      <c r="P34" s="26">
        <f xml:space="preserve"> Model!G4/5.12283641484671</f>
        <v>25.193063556737027</v>
      </c>
      <c r="Q34" s="26">
        <f xml:space="preserve"> Model!H4/5.12283641484671</f>
        <v>28.32945388601534</v>
      </c>
      <c r="R34" s="26">
        <f xml:space="preserve"> Model!I4/5.12283641484671</f>
        <v>20.810142535693284</v>
      </c>
      <c r="S34" s="26">
        <f xml:space="preserve"> Model!J4/5.12283641484671</f>
        <v>23.37856161928288</v>
      </c>
      <c r="T34" s="26">
        <f xml:space="preserve"> Model!K4/5.12283641484671</f>
        <v>30.36261953616458</v>
      </c>
      <c r="U34" s="26">
        <f xml:space="preserve"> Model!L4/5.12283641484671</f>
        <v>24.822404658768519</v>
      </c>
      <c r="V34" s="26">
        <f xml:space="preserve"> Model!M4/5.12283641484671</f>
        <v>31.574400519841713</v>
      </c>
      <c r="W34" s="26">
        <f xml:space="preserve"> Model!N4/5.12283641484671</f>
        <v>21.533967274514449</v>
      </c>
      <c r="X34" s="26">
        <f xml:space="preserve"> Model!O4/5.12283641484671</f>
        <v>22.678291710291976</v>
      </c>
      <c r="Y34" s="26">
        <f xml:space="preserve"> Model!P4/5.12283641484671</f>
        <v>26.481920923110206</v>
      </c>
      <c r="Z34" s="26">
        <f xml:space="preserve"> Model!Q4/5.12283641484671</f>
        <v>36.176413178624891</v>
      </c>
      <c r="AA34" s="26">
        <f xml:space="preserve"> Model!R4/5.12283641484671</f>
        <v>30.214216327778551</v>
      </c>
      <c r="AB34" s="26">
        <f xml:space="preserve"> Model!S4/5.12283641484671</f>
        <v>30.83088025654359</v>
      </c>
      <c r="AC34" s="26">
        <f xml:space="preserve"> Model!T4/5.12283641484671</f>
        <v>36.881202734179745</v>
      </c>
      <c r="AD34" s="26">
        <f xml:space="preserve"> Model!U4/5.12283641484671</f>
        <v>26.591897659507108</v>
      </c>
      <c r="AE34" s="26">
        <f xml:space="preserve"> Model!V4/5.12283641484671</f>
        <v>24.142096605226211</v>
      </c>
      <c r="AF34" s="26">
        <f xml:space="preserve"> Model!W4/5.12283641484671</f>
        <v>33.453749560169811</v>
      </c>
      <c r="AG34" s="26">
        <f xml:space="preserve"> Model!X4/5.12283641484671</f>
        <v>27.983889949039028</v>
      </c>
      <c r="AH34" s="26">
        <f xml:space="preserve"> Model!Y4/5.12283641484671</f>
        <v>28.883405349656783</v>
      </c>
      <c r="AI34" s="26">
        <f xml:space="preserve"> Model!Z4/5.12283641484671</f>
        <v>26.042652373859195</v>
      </c>
      <c r="AJ34" s="26">
        <f xml:space="preserve"> Model!AA4/5.12283641484671</f>
        <v>22.650896527499629</v>
      </c>
      <c r="AK34" s="26">
        <f xml:space="preserve"> Model!AB4/5.12283641484671</f>
        <v>22.240425637992814</v>
      </c>
      <c r="AL34" s="26">
        <f xml:space="preserve"> Model!AC4/5.12283641484671</f>
        <v>26.596702589433953</v>
      </c>
      <c r="AM34" s="26">
        <f xml:space="preserve"> Model!AD4/5.12283641484671</f>
        <v>29.076194060835945</v>
      </c>
      <c r="AN34" s="26">
        <f xml:space="preserve"> Model!AE4/5.12283641484671</f>
        <v>20.397670672669086</v>
      </c>
      <c r="AO34" s="26">
        <f xml:space="preserve"> Model!AF4/5.12283641484671</f>
        <v>29.789949094942251</v>
      </c>
      <c r="AP34" s="26">
        <f xml:space="preserve"> Model!AG4/5.12283641484671</f>
        <v>30.744854355204481</v>
      </c>
      <c r="AQ34" s="26">
        <f xml:space="preserve"> Model!AH4/5.12283641484671</f>
        <v>28.761196340954953</v>
      </c>
      <c r="AR34" s="26">
        <f xml:space="preserve"> Model!AI4/5.12283641484671</f>
        <v>26.136220329418109</v>
      </c>
      <c r="AS34" s="26">
        <f xml:space="preserve"> Model!AJ4/5.12283641484671</f>
        <v>21.654563334972202</v>
      </c>
      <c r="AT34" s="26">
        <f xml:space="preserve"> Model!AK4/5.12283641484671</f>
        <v>26.697144278047837</v>
      </c>
      <c r="AU34" s="26">
        <f xml:space="preserve"> Model!AL4/5.12283641484671</f>
        <v>22.808057735627752</v>
      </c>
      <c r="AV34" s="26">
        <f xml:space="preserve"> Model!AM4/5.12283641484671</f>
        <v>28.685201242053932</v>
      </c>
      <c r="AW34" s="71"/>
    </row>
    <row r="35" spans="1:49" s="82" customFormat="1" x14ac:dyDescent="0.25">
      <c r="A35" s="70" t="s">
        <v>269</v>
      </c>
      <c r="B35" s="26" t="s">
        <v>260</v>
      </c>
      <c r="C35" s="26" t="s">
        <v>211</v>
      </c>
      <c r="D35" s="26"/>
      <c r="E35" s="26"/>
      <c r="F35" s="26"/>
      <c r="G35" s="26"/>
      <c r="H35" s="26">
        <v>1</v>
      </c>
      <c r="I35" s="26"/>
      <c r="J35" s="26"/>
      <c r="K35" s="26" t="s">
        <v>212</v>
      </c>
      <c r="L35" s="26"/>
      <c r="M35" s="26">
        <v>1</v>
      </c>
      <c r="N35" s="26">
        <v>1</v>
      </c>
      <c r="O35" s="26">
        <v>1</v>
      </c>
      <c r="P35" s="26">
        <v>1</v>
      </c>
      <c r="Q35" s="26">
        <v>1</v>
      </c>
      <c r="R35" s="26">
        <v>1</v>
      </c>
      <c r="S35" s="26">
        <v>1</v>
      </c>
      <c r="T35" s="26">
        <v>1</v>
      </c>
      <c r="U35" s="26">
        <v>1</v>
      </c>
      <c r="V35" s="26">
        <v>1</v>
      </c>
      <c r="W35" s="26">
        <v>1</v>
      </c>
      <c r="X35" s="26">
        <v>1</v>
      </c>
      <c r="Y35" s="26">
        <v>1</v>
      </c>
      <c r="Z35" s="26">
        <v>1</v>
      </c>
      <c r="AA35" s="26">
        <v>1</v>
      </c>
      <c r="AB35" s="26">
        <v>1</v>
      </c>
      <c r="AC35" s="26">
        <v>1</v>
      </c>
      <c r="AD35" s="26">
        <v>1</v>
      </c>
      <c r="AE35" s="26">
        <v>1</v>
      </c>
      <c r="AF35" s="26">
        <v>1</v>
      </c>
      <c r="AG35" s="26">
        <v>1</v>
      </c>
      <c r="AH35" s="26">
        <v>1</v>
      </c>
      <c r="AI35" s="26">
        <v>1</v>
      </c>
      <c r="AJ35" s="26">
        <v>1</v>
      </c>
      <c r="AK35" s="26">
        <v>1</v>
      </c>
      <c r="AL35" s="26">
        <v>1</v>
      </c>
      <c r="AM35" s="26">
        <v>1</v>
      </c>
      <c r="AN35" s="26">
        <v>1</v>
      </c>
      <c r="AO35" s="26">
        <v>1</v>
      </c>
      <c r="AP35" s="26">
        <v>1</v>
      </c>
      <c r="AQ35" s="26">
        <v>1</v>
      </c>
      <c r="AR35" s="26">
        <v>1</v>
      </c>
      <c r="AS35" s="26">
        <v>1</v>
      </c>
      <c r="AT35" s="26">
        <v>1</v>
      </c>
      <c r="AU35" s="26">
        <v>1</v>
      </c>
      <c r="AV35" s="26">
        <v>1</v>
      </c>
      <c r="AW35" s="71"/>
    </row>
    <row r="36" spans="1:49" s="82" customFormat="1" x14ac:dyDescent="0.25">
      <c r="A36" s="70" t="s">
        <v>269</v>
      </c>
      <c r="B36" s="26" t="s">
        <v>260</v>
      </c>
      <c r="C36" s="26" t="s">
        <v>215</v>
      </c>
      <c r="D36" s="26"/>
      <c r="E36" s="26"/>
      <c r="F36" s="26"/>
      <c r="G36" s="26"/>
      <c r="H36" s="26">
        <v>1</v>
      </c>
      <c r="I36" s="26"/>
      <c r="J36" s="26"/>
      <c r="K36" s="26" t="s">
        <v>204</v>
      </c>
      <c r="L36" s="26"/>
      <c r="M36" s="26">
        <v>1</v>
      </c>
      <c r="N36" s="26">
        <v>1</v>
      </c>
      <c r="O36" s="26">
        <v>1</v>
      </c>
      <c r="P36" s="26">
        <v>1</v>
      </c>
      <c r="Q36" s="26">
        <v>1</v>
      </c>
      <c r="R36" s="26">
        <v>1</v>
      </c>
      <c r="S36" s="26">
        <v>1</v>
      </c>
      <c r="T36" s="26">
        <v>1</v>
      </c>
      <c r="U36" s="26">
        <v>1</v>
      </c>
      <c r="V36" s="26">
        <v>1</v>
      </c>
      <c r="W36" s="26">
        <v>1</v>
      </c>
      <c r="X36" s="26">
        <v>1</v>
      </c>
      <c r="Y36" s="26">
        <v>1</v>
      </c>
      <c r="Z36" s="26">
        <v>1</v>
      </c>
      <c r="AA36" s="26">
        <v>1</v>
      </c>
      <c r="AB36" s="26">
        <v>1</v>
      </c>
      <c r="AC36" s="26">
        <v>1</v>
      </c>
      <c r="AD36" s="26">
        <v>1</v>
      </c>
      <c r="AE36" s="26">
        <v>1</v>
      </c>
      <c r="AF36" s="26">
        <v>1</v>
      </c>
      <c r="AG36" s="26">
        <v>1</v>
      </c>
      <c r="AH36" s="26">
        <v>1</v>
      </c>
      <c r="AI36" s="26">
        <v>1</v>
      </c>
      <c r="AJ36" s="26">
        <v>1</v>
      </c>
      <c r="AK36" s="26">
        <v>1</v>
      </c>
      <c r="AL36" s="26">
        <v>1</v>
      </c>
      <c r="AM36" s="26">
        <v>1</v>
      </c>
      <c r="AN36" s="26">
        <v>1</v>
      </c>
      <c r="AO36" s="26">
        <v>1</v>
      </c>
      <c r="AP36" s="26">
        <v>1</v>
      </c>
      <c r="AQ36" s="26">
        <v>1</v>
      </c>
      <c r="AR36" s="26">
        <v>1</v>
      </c>
      <c r="AS36" s="26">
        <v>1</v>
      </c>
      <c r="AT36" s="26">
        <v>1</v>
      </c>
      <c r="AU36" s="26">
        <v>1</v>
      </c>
      <c r="AV36" s="26">
        <v>1</v>
      </c>
      <c r="AW36" s="71"/>
    </row>
    <row r="37" spans="1:49" s="82" customFormat="1" x14ac:dyDescent="0.25">
      <c r="A37" s="70" t="s">
        <v>269</v>
      </c>
      <c r="B37" s="26" t="s">
        <v>260</v>
      </c>
      <c r="C37" s="26" t="s">
        <v>216</v>
      </c>
      <c r="D37" s="26"/>
      <c r="E37" s="26"/>
      <c r="F37" s="26"/>
      <c r="G37" s="26"/>
      <c r="H37" s="26">
        <v>1</v>
      </c>
      <c r="I37" s="26"/>
      <c r="J37" s="26"/>
      <c r="K37" s="26" t="s">
        <v>205</v>
      </c>
      <c r="L37" s="26"/>
      <c r="M37" s="26">
        <v>1</v>
      </c>
      <c r="N37" s="26">
        <v>1</v>
      </c>
      <c r="O37" s="26">
        <v>1</v>
      </c>
      <c r="P37" s="26">
        <v>1</v>
      </c>
      <c r="Q37" s="26">
        <v>1</v>
      </c>
      <c r="R37" s="26">
        <v>1</v>
      </c>
      <c r="S37" s="26">
        <v>1</v>
      </c>
      <c r="T37" s="26">
        <v>1</v>
      </c>
      <c r="U37" s="26">
        <v>1</v>
      </c>
      <c r="V37" s="26">
        <v>1</v>
      </c>
      <c r="W37" s="26">
        <v>1</v>
      </c>
      <c r="X37" s="26">
        <v>1</v>
      </c>
      <c r="Y37" s="26">
        <v>1</v>
      </c>
      <c r="Z37" s="26">
        <v>1</v>
      </c>
      <c r="AA37" s="26">
        <v>1</v>
      </c>
      <c r="AB37" s="26">
        <v>1</v>
      </c>
      <c r="AC37" s="26">
        <v>1</v>
      </c>
      <c r="AD37" s="26">
        <v>1</v>
      </c>
      <c r="AE37" s="26">
        <v>1</v>
      </c>
      <c r="AF37" s="26">
        <v>1</v>
      </c>
      <c r="AG37" s="26">
        <v>1</v>
      </c>
      <c r="AH37" s="26">
        <v>1</v>
      </c>
      <c r="AI37" s="26">
        <v>1</v>
      </c>
      <c r="AJ37" s="26">
        <v>1</v>
      </c>
      <c r="AK37" s="26">
        <v>1</v>
      </c>
      <c r="AL37" s="26">
        <v>1</v>
      </c>
      <c r="AM37" s="26">
        <v>1</v>
      </c>
      <c r="AN37" s="26">
        <v>1</v>
      </c>
      <c r="AO37" s="26">
        <v>1</v>
      </c>
      <c r="AP37" s="26">
        <v>1</v>
      </c>
      <c r="AQ37" s="26">
        <v>1</v>
      </c>
      <c r="AR37" s="26">
        <v>1</v>
      </c>
      <c r="AS37" s="26">
        <v>1</v>
      </c>
      <c r="AT37" s="26">
        <v>1</v>
      </c>
      <c r="AU37" s="26">
        <v>1</v>
      </c>
      <c r="AV37" s="26">
        <v>1</v>
      </c>
      <c r="AW37" s="71"/>
    </row>
    <row r="38" spans="1:49" s="82" customFormat="1" x14ac:dyDescent="0.25">
      <c r="A38" s="70" t="s">
        <v>269</v>
      </c>
      <c r="B38" s="26" t="s">
        <v>260</v>
      </c>
      <c r="C38" s="26" t="s">
        <v>217</v>
      </c>
      <c r="D38" s="26"/>
      <c r="E38" s="26"/>
      <c r="F38" s="26"/>
      <c r="G38" s="26"/>
      <c r="H38" s="26">
        <v>1</v>
      </c>
      <c r="I38" s="26"/>
      <c r="J38" s="26"/>
      <c r="K38" s="26" t="s">
        <v>204</v>
      </c>
      <c r="L38" s="26"/>
      <c r="M38" s="26">
        <v>1</v>
      </c>
      <c r="N38" s="26">
        <v>1</v>
      </c>
      <c r="O38" s="26">
        <v>1</v>
      </c>
      <c r="P38" s="26">
        <v>1</v>
      </c>
      <c r="Q38" s="26">
        <v>1</v>
      </c>
      <c r="R38" s="26">
        <v>1</v>
      </c>
      <c r="S38" s="26">
        <v>1</v>
      </c>
      <c r="T38" s="26">
        <v>1</v>
      </c>
      <c r="U38" s="26">
        <v>1</v>
      </c>
      <c r="V38" s="26">
        <v>1</v>
      </c>
      <c r="W38" s="26">
        <v>1</v>
      </c>
      <c r="X38" s="26">
        <v>1</v>
      </c>
      <c r="Y38" s="26">
        <v>1</v>
      </c>
      <c r="Z38" s="26">
        <v>1</v>
      </c>
      <c r="AA38" s="26">
        <v>1</v>
      </c>
      <c r="AB38" s="26">
        <v>1</v>
      </c>
      <c r="AC38" s="26">
        <v>1</v>
      </c>
      <c r="AD38" s="26">
        <v>1</v>
      </c>
      <c r="AE38" s="26">
        <v>1</v>
      </c>
      <c r="AF38" s="26">
        <v>1</v>
      </c>
      <c r="AG38" s="26">
        <v>1</v>
      </c>
      <c r="AH38" s="26">
        <v>1</v>
      </c>
      <c r="AI38" s="26">
        <v>1</v>
      </c>
      <c r="AJ38" s="26">
        <v>1</v>
      </c>
      <c r="AK38" s="26">
        <v>1</v>
      </c>
      <c r="AL38" s="26">
        <v>1</v>
      </c>
      <c r="AM38" s="26">
        <v>1</v>
      </c>
      <c r="AN38" s="26">
        <v>1</v>
      </c>
      <c r="AO38" s="26">
        <v>1</v>
      </c>
      <c r="AP38" s="26">
        <v>1</v>
      </c>
      <c r="AQ38" s="26">
        <v>1</v>
      </c>
      <c r="AR38" s="26">
        <v>1</v>
      </c>
      <c r="AS38" s="26">
        <v>1</v>
      </c>
      <c r="AT38" s="26">
        <v>1</v>
      </c>
      <c r="AU38" s="26">
        <v>1</v>
      </c>
      <c r="AV38" s="26">
        <v>1</v>
      </c>
      <c r="AW38" s="71"/>
    </row>
    <row r="39" spans="1:49" s="82" customFormat="1" x14ac:dyDescent="0.25">
      <c r="A39" s="70" t="s">
        <v>269</v>
      </c>
      <c r="B39" s="26" t="s">
        <v>260</v>
      </c>
      <c r="C39" s="26" t="s">
        <v>218</v>
      </c>
      <c r="D39" s="26"/>
      <c r="E39" s="26"/>
      <c r="F39" s="26"/>
      <c r="G39" s="26"/>
      <c r="H39" s="26">
        <v>1</v>
      </c>
      <c r="I39" s="26"/>
      <c r="J39" s="26"/>
      <c r="K39" s="26" t="s">
        <v>205</v>
      </c>
      <c r="L39" s="26"/>
      <c r="M39" s="26">
        <v>1</v>
      </c>
      <c r="N39" s="26">
        <v>1</v>
      </c>
      <c r="O39" s="26">
        <v>1</v>
      </c>
      <c r="P39" s="26">
        <v>1</v>
      </c>
      <c r="Q39" s="26">
        <v>1</v>
      </c>
      <c r="R39" s="26">
        <v>1</v>
      </c>
      <c r="S39" s="26">
        <v>1</v>
      </c>
      <c r="T39" s="26">
        <v>1</v>
      </c>
      <c r="U39" s="26">
        <v>1</v>
      </c>
      <c r="V39" s="26">
        <v>1</v>
      </c>
      <c r="W39" s="26">
        <v>1</v>
      </c>
      <c r="X39" s="26">
        <v>1</v>
      </c>
      <c r="Y39" s="26">
        <v>1</v>
      </c>
      <c r="Z39" s="26">
        <v>1</v>
      </c>
      <c r="AA39" s="26">
        <v>1</v>
      </c>
      <c r="AB39" s="26">
        <v>1</v>
      </c>
      <c r="AC39" s="26">
        <v>1</v>
      </c>
      <c r="AD39" s="26">
        <v>1</v>
      </c>
      <c r="AE39" s="26">
        <v>1</v>
      </c>
      <c r="AF39" s="26">
        <v>1</v>
      </c>
      <c r="AG39" s="26">
        <v>1</v>
      </c>
      <c r="AH39" s="26">
        <v>1</v>
      </c>
      <c r="AI39" s="26">
        <v>1</v>
      </c>
      <c r="AJ39" s="26">
        <v>1</v>
      </c>
      <c r="AK39" s="26">
        <v>1</v>
      </c>
      <c r="AL39" s="26">
        <v>1</v>
      </c>
      <c r="AM39" s="26">
        <v>1</v>
      </c>
      <c r="AN39" s="26">
        <v>1</v>
      </c>
      <c r="AO39" s="26">
        <v>1</v>
      </c>
      <c r="AP39" s="26">
        <v>1</v>
      </c>
      <c r="AQ39" s="26">
        <v>1</v>
      </c>
      <c r="AR39" s="26">
        <v>1</v>
      </c>
      <c r="AS39" s="26">
        <v>1</v>
      </c>
      <c r="AT39" s="26">
        <v>1</v>
      </c>
      <c r="AU39" s="26">
        <v>1</v>
      </c>
      <c r="AV39" s="26">
        <v>1</v>
      </c>
      <c r="AW39" s="71"/>
    </row>
    <row r="40" spans="1:49" s="82" customFormat="1" x14ac:dyDescent="0.25">
      <c r="A40" s="70" t="s">
        <v>269</v>
      </c>
      <c r="B40" s="26" t="s">
        <v>260</v>
      </c>
      <c r="C40" s="26" t="s">
        <v>196</v>
      </c>
      <c r="D40" s="26"/>
      <c r="E40" s="26"/>
      <c r="F40" s="26"/>
      <c r="G40" s="26"/>
      <c r="H40" s="26">
        <v>1</v>
      </c>
      <c r="I40" s="26"/>
      <c r="J40" s="26"/>
      <c r="K40" s="26" t="s">
        <v>171</v>
      </c>
      <c r="L40" s="26"/>
      <c r="M40" s="26">
        <v>0.14000000000000001</v>
      </c>
      <c r="N40" s="26">
        <v>0.14000000000000001</v>
      </c>
      <c r="O40" s="26">
        <v>0.14000000000000001</v>
      </c>
      <c r="P40" s="26">
        <v>0.14000000000000001</v>
      </c>
      <c r="Q40" s="26">
        <v>0.14000000000000001</v>
      </c>
      <c r="R40" s="26">
        <v>0.14000000000000001</v>
      </c>
      <c r="S40" s="26">
        <v>0.14000000000000001</v>
      </c>
      <c r="T40" s="26">
        <v>0.14000000000000001</v>
      </c>
      <c r="U40" s="26">
        <v>0.14000000000000001</v>
      </c>
      <c r="V40" s="26">
        <v>0.14000000000000001</v>
      </c>
      <c r="W40" s="26">
        <v>0.14000000000000001</v>
      </c>
      <c r="X40" s="26">
        <v>0.14000000000000001</v>
      </c>
      <c r="Y40" s="26">
        <v>0.14000000000000001</v>
      </c>
      <c r="Z40" s="26">
        <v>0.14000000000000001</v>
      </c>
      <c r="AA40" s="26">
        <v>0.14000000000000001</v>
      </c>
      <c r="AB40" s="26">
        <v>0.14000000000000001</v>
      </c>
      <c r="AC40" s="26">
        <v>0.14000000000000001</v>
      </c>
      <c r="AD40" s="26">
        <v>0.14000000000000001</v>
      </c>
      <c r="AE40" s="26">
        <v>0.14000000000000001</v>
      </c>
      <c r="AF40" s="26">
        <v>0.14000000000000001</v>
      </c>
      <c r="AG40" s="26">
        <v>0.14000000000000001</v>
      </c>
      <c r="AH40" s="26">
        <v>0.14000000000000001</v>
      </c>
      <c r="AI40" s="26">
        <v>0.14000000000000001</v>
      </c>
      <c r="AJ40" s="26">
        <v>0.14000000000000001</v>
      </c>
      <c r="AK40" s="26">
        <v>0.14000000000000001</v>
      </c>
      <c r="AL40" s="26">
        <v>0.14000000000000001</v>
      </c>
      <c r="AM40" s="26">
        <v>0.14000000000000001</v>
      </c>
      <c r="AN40" s="26">
        <v>0.14000000000000001</v>
      </c>
      <c r="AO40" s="26">
        <v>0.14000000000000001</v>
      </c>
      <c r="AP40" s="26">
        <v>0.14000000000000001</v>
      </c>
      <c r="AQ40" s="26">
        <v>0.14000000000000001</v>
      </c>
      <c r="AR40" s="26">
        <v>0.14000000000000001</v>
      </c>
      <c r="AS40" s="26">
        <v>0.14000000000000001</v>
      </c>
      <c r="AT40" s="26">
        <v>0.14000000000000001</v>
      </c>
      <c r="AU40" s="26">
        <v>0.14000000000000001</v>
      </c>
      <c r="AV40" s="26">
        <v>0.14000000000000001</v>
      </c>
      <c r="AW40" s="71"/>
    </row>
    <row r="41" spans="1:49" s="82" customFormat="1" x14ac:dyDescent="0.25">
      <c r="A41" s="70" t="s">
        <v>269</v>
      </c>
      <c r="B41" s="26" t="s">
        <v>260</v>
      </c>
      <c r="C41" s="26" t="s">
        <v>196</v>
      </c>
      <c r="D41" s="26"/>
      <c r="E41" s="26"/>
      <c r="F41" s="26"/>
      <c r="G41" s="26"/>
      <c r="H41" s="26">
        <v>1</v>
      </c>
      <c r="I41" s="26"/>
      <c r="J41" s="26"/>
      <c r="K41" s="26" t="s">
        <v>204</v>
      </c>
      <c r="L41" s="26"/>
      <c r="M41" s="178">
        <f xml:space="preserve"> Model!$D$55</f>
        <v>0.42000000000000004</v>
      </c>
      <c r="N41" s="26">
        <v>0.42</v>
      </c>
      <c r="O41" s="26">
        <v>0.42</v>
      </c>
      <c r="P41" s="26">
        <v>0.42</v>
      </c>
      <c r="Q41" s="26">
        <v>0.42</v>
      </c>
      <c r="R41" s="26">
        <v>0.42</v>
      </c>
      <c r="S41" s="26">
        <v>0.42</v>
      </c>
      <c r="T41" s="26">
        <v>0.42</v>
      </c>
      <c r="U41" s="26">
        <v>0.42</v>
      </c>
      <c r="V41" s="26">
        <v>0.42</v>
      </c>
      <c r="W41" s="26">
        <v>0.42</v>
      </c>
      <c r="X41" s="26">
        <v>0.42</v>
      </c>
      <c r="Y41" s="26">
        <v>0.42</v>
      </c>
      <c r="Z41" s="26">
        <v>0.42</v>
      </c>
      <c r="AA41" s="26">
        <v>0.42</v>
      </c>
      <c r="AB41" s="26">
        <v>0.42</v>
      </c>
      <c r="AC41" s="26">
        <v>0.42</v>
      </c>
      <c r="AD41" s="26">
        <v>0.42</v>
      </c>
      <c r="AE41" s="26">
        <v>0.42</v>
      </c>
      <c r="AF41" s="26">
        <v>0.42</v>
      </c>
      <c r="AG41" s="26">
        <v>0.42</v>
      </c>
      <c r="AH41" s="26">
        <v>0.42</v>
      </c>
      <c r="AI41" s="26">
        <v>0.42</v>
      </c>
      <c r="AJ41" s="26">
        <v>0.42</v>
      </c>
      <c r="AK41" s="26">
        <v>0.42</v>
      </c>
      <c r="AL41" s="26">
        <v>0.42</v>
      </c>
      <c r="AM41" s="26">
        <v>0.42</v>
      </c>
      <c r="AN41" s="26">
        <v>0.42</v>
      </c>
      <c r="AO41" s="26">
        <v>0.42</v>
      </c>
      <c r="AP41" s="26">
        <v>0.42</v>
      </c>
      <c r="AQ41" s="26">
        <v>0.42</v>
      </c>
      <c r="AR41" s="26">
        <v>0.42</v>
      </c>
      <c r="AS41" s="26">
        <v>0.42</v>
      </c>
      <c r="AT41" s="26">
        <v>0.42</v>
      </c>
      <c r="AU41" s="26">
        <v>0.42</v>
      </c>
      <c r="AV41" s="26">
        <v>0.42</v>
      </c>
      <c r="AW41" s="71"/>
    </row>
    <row r="42" spans="1:49" s="82" customFormat="1" x14ac:dyDescent="0.25">
      <c r="A42" s="70" t="s">
        <v>269</v>
      </c>
      <c r="B42" s="26" t="s">
        <v>260</v>
      </c>
      <c r="C42" s="26" t="s">
        <v>196</v>
      </c>
      <c r="D42" s="26"/>
      <c r="E42" s="26"/>
      <c r="F42" s="26"/>
      <c r="G42" s="26"/>
      <c r="H42" s="26">
        <v>1</v>
      </c>
      <c r="I42" s="26"/>
      <c r="J42" s="26"/>
      <c r="K42" s="26" t="s">
        <v>205</v>
      </c>
      <c r="L42" s="26"/>
      <c r="M42" s="178">
        <f xml:space="preserve"> Model!$D$54</f>
        <v>0.57999999999999996</v>
      </c>
      <c r="N42" s="26">
        <v>0.57999999999999996</v>
      </c>
      <c r="O42" s="26">
        <v>0.57999999999999996</v>
      </c>
      <c r="P42" s="26">
        <v>0.57999999999999996</v>
      </c>
      <c r="Q42" s="26">
        <v>0.57999999999999996</v>
      </c>
      <c r="R42" s="26">
        <v>0.57999999999999996</v>
      </c>
      <c r="S42" s="26">
        <v>0.57999999999999996</v>
      </c>
      <c r="T42" s="26">
        <v>0.57999999999999996</v>
      </c>
      <c r="U42" s="26">
        <v>0.57999999999999996</v>
      </c>
      <c r="V42" s="26">
        <v>0.57999999999999996</v>
      </c>
      <c r="W42" s="26">
        <v>0.57999999999999996</v>
      </c>
      <c r="X42" s="26">
        <v>0.57999999999999996</v>
      </c>
      <c r="Y42" s="26">
        <v>0.57999999999999996</v>
      </c>
      <c r="Z42" s="26">
        <v>0.57999999999999996</v>
      </c>
      <c r="AA42" s="26">
        <v>0.57999999999999996</v>
      </c>
      <c r="AB42" s="26">
        <v>0.57999999999999996</v>
      </c>
      <c r="AC42" s="26">
        <v>0.57999999999999996</v>
      </c>
      <c r="AD42" s="26">
        <v>0.57999999999999996</v>
      </c>
      <c r="AE42" s="26">
        <v>0.57999999999999996</v>
      </c>
      <c r="AF42" s="26">
        <v>0.57999999999999996</v>
      </c>
      <c r="AG42" s="26">
        <v>0.57999999999999996</v>
      </c>
      <c r="AH42" s="26">
        <v>0.57999999999999996</v>
      </c>
      <c r="AI42" s="26">
        <v>0.57999999999999996</v>
      </c>
      <c r="AJ42" s="26">
        <v>0.57999999999999996</v>
      </c>
      <c r="AK42" s="26">
        <v>0.57999999999999996</v>
      </c>
      <c r="AL42" s="26">
        <v>0.57999999999999996</v>
      </c>
      <c r="AM42" s="26">
        <v>0.57999999999999996</v>
      </c>
      <c r="AN42" s="26">
        <v>0.57999999999999996</v>
      </c>
      <c r="AO42" s="26">
        <v>0.57999999999999996</v>
      </c>
      <c r="AP42" s="26">
        <v>0.57999999999999996</v>
      </c>
      <c r="AQ42" s="26">
        <v>0.57999999999999996</v>
      </c>
      <c r="AR42" s="26">
        <v>0.57999999999999996</v>
      </c>
      <c r="AS42" s="26">
        <v>0.57999999999999996</v>
      </c>
      <c r="AT42" s="26">
        <v>0.57999999999999996</v>
      </c>
      <c r="AU42" s="26">
        <v>0.57999999999999996</v>
      </c>
      <c r="AV42" s="26">
        <v>0.57999999999999996</v>
      </c>
      <c r="AW42" s="71"/>
    </row>
    <row r="43" spans="1:49" s="82" customFormat="1" x14ac:dyDescent="0.25">
      <c r="A43" s="70" t="s">
        <v>269</v>
      </c>
      <c r="B43" s="26" t="s">
        <v>260</v>
      </c>
      <c r="C43" s="26" t="s">
        <v>197</v>
      </c>
      <c r="D43" s="26"/>
      <c r="E43" s="26"/>
      <c r="F43" s="26"/>
      <c r="G43" s="26"/>
      <c r="H43" s="26">
        <v>1</v>
      </c>
      <c r="I43" s="26"/>
      <c r="J43" s="26"/>
      <c r="K43" s="26" t="s">
        <v>205</v>
      </c>
      <c r="L43" s="26"/>
      <c r="M43" s="26">
        <v>1</v>
      </c>
      <c r="N43" s="26">
        <v>1</v>
      </c>
      <c r="O43" s="26">
        <v>1</v>
      </c>
      <c r="P43" s="26">
        <v>1</v>
      </c>
      <c r="Q43" s="26">
        <v>1</v>
      </c>
      <c r="R43" s="26">
        <v>1</v>
      </c>
      <c r="S43" s="26">
        <v>1</v>
      </c>
      <c r="T43" s="26">
        <v>1</v>
      </c>
      <c r="U43" s="26">
        <v>1</v>
      </c>
      <c r="V43" s="26">
        <v>1</v>
      </c>
      <c r="W43" s="26">
        <v>1</v>
      </c>
      <c r="X43" s="26">
        <v>1</v>
      </c>
      <c r="Y43" s="26">
        <v>1</v>
      </c>
      <c r="Z43" s="26">
        <v>1</v>
      </c>
      <c r="AA43" s="26">
        <v>1</v>
      </c>
      <c r="AB43" s="26">
        <v>1</v>
      </c>
      <c r="AC43" s="26">
        <v>1</v>
      </c>
      <c r="AD43" s="26">
        <v>1</v>
      </c>
      <c r="AE43" s="26">
        <v>1</v>
      </c>
      <c r="AF43" s="26">
        <v>1</v>
      </c>
      <c r="AG43" s="26">
        <v>1</v>
      </c>
      <c r="AH43" s="26">
        <v>1</v>
      </c>
      <c r="AI43" s="26">
        <v>1</v>
      </c>
      <c r="AJ43" s="26">
        <v>1</v>
      </c>
      <c r="AK43" s="26">
        <v>1</v>
      </c>
      <c r="AL43" s="26">
        <v>1</v>
      </c>
      <c r="AM43" s="26">
        <v>1</v>
      </c>
      <c r="AN43" s="26">
        <v>1</v>
      </c>
      <c r="AO43" s="26">
        <v>1</v>
      </c>
      <c r="AP43" s="26">
        <v>1</v>
      </c>
      <c r="AQ43" s="26">
        <v>1</v>
      </c>
      <c r="AR43" s="26">
        <v>1</v>
      </c>
      <c r="AS43" s="26">
        <v>1</v>
      </c>
      <c r="AT43" s="26">
        <v>1</v>
      </c>
      <c r="AU43" s="26">
        <v>1</v>
      </c>
      <c r="AV43" s="26">
        <v>1</v>
      </c>
      <c r="AW43" s="71"/>
    </row>
    <row r="44" spans="1:49" s="82" customFormat="1" x14ac:dyDescent="0.25">
      <c r="A44" s="70" t="s">
        <v>269</v>
      </c>
      <c r="B44" s="26" t="s">
        <v>260</v>
      </c>
      <c r="C44" s="26" t="s">
        <v>194</v>
      </c>
      <c r="D44" s="26"/>
      <c r="E44" s="26"/>
      <c r="F44" s="26"/>
      <c r="G44" s="26"/>
      <c r="H44" s="26">
        <v>1</v>
      </c>
      <c r="I44" s="26"/>
      <c r="J44" s="26"/>
      <c r="K44" s="26" t="s">
        <v>171</v>
      </c>
      <c r="L44" s="26"/>
      <c r="M44" s="26">
        <v>0.19</v>
      </c>
      <c r="N44" s="26">
        <v>0.19</v>
      </c>
      <c r="O44" s="26">
        <v>0.19</v>
      </c>
      <c r="P44" s="26">
        <v>0.19</v>
      </c>
      <c r="Q44" s="26">
        <v>0.19</v>
      </c>
      <c r="R44" s="26">
        <v>0.19</v>
      </c>
      <c r="S44" s="26">
        <v>0.19</v>
      </c>
      <c r="T44" s="26">
        <v>0.19</v>
      </c>
      <c r="U44" s="26">
        <v>0.19</v>
      </c>
      <c r="V44" s="26">
        <v>0.19</v>
      </c>
      <c r="W44" s="26">
        <v>0.19</v>
      </c>
      <c r="X44" s="26">
        <v>0.19</v>
      </c>
      <c r="Y44" s="26">
        <v>0.19</v>
      </c>
      <c r="Z44" s="26">
        <v>0.19</v>
      </c>
      <c r="AA44" s="26">
        <v>0.19</v>
      </c>
      <c r="AB44" s="26">
        <v>0.19</v>
      </c>
      <c r="AC44" s="26">
        <v>0.19</v>
      </c>
      <c r="AD44" s="26">
        <v>0.19</v>
      </c>
      <c r="AE44" s="26">
        <v>0.19</v>
      </c>
      <c r="AF44" s="26">
        <v>0.19</v>
      </c>
      <c r="AG44" s="26">
        <v>0.19</v>
      </c>
      <c r="AH44" s="26">
        <v>0.19</v>
      </c>
      <c r="AI44" s="26">
        <v>0.19</v>
      </c>
      <c r="AJ44" s="26">
        <v>0.19</v>
      </c>
      <c r="AK44" s="26">
        <v>0.19</v>
      </c>
      <c r="AL44" s="26">
        <v>0.19</v>
      </c>
      <c r="AM44" s="26">
        <v>0.19</v>
      </c>
      <c r="AN44" s="26">
        <v>0.19</v>
      </c>
      <c r="AO44" s="26">
        <v>0.19</v>
      </c>
      <c r="AP44" s="26">
        <v>0.19</v>
      </c>
      <c r="AQ44" s="26">
        <v>0.19</v>
      </c>
      <c r="AR44" s="26">
        <v>0.19</v>
      </c>
      <c r="AS44" s="26">
        <v>0.19</v>
      </c>
      <c r="AT44" s="26">
        <v>0.19</v>
      </c>
      <c r="AU44" s="26">
        <v>0.19</v>
      </c>
      <c r="AV44" s="26">
        <v>0.19</v>
      </c>
      <c r="AW44" s="71"/>
    </row>
    <row r="45" spans="1:49" s="82" customFormat="1" x14ac:dyDescent="0.25">
      <c r="A45" s="70" t="s">
        <v>269</v>
      </c>
      <c r="B45" s="26" t="s">
        <v>260</v>
      </c>
      <c r="C45" s="26" t="s">
        <v>194</v>
      </c>
      <c r="D45" s="26"/>
      <c r="E45" s="26"/>
      <c r="F45" s="26"/>
      <c r="G45" s="26"/>
      <c r="H45" s="26">
        <v>1</v>
      </c>
      <c r="I45" s="26"/>
      <c r="J45" s="26"/>
      <c r="K45" s="26" t="s">
        <v>200</v>
      </c>
      <c r="L45" s="26"/>
      <c r="M45" s="26">
        <v>1</v>
      </c>
      <c r="N45" s="26">
        <v>1</v>
      </c>
      <c r="O45" s="26">
        <v>1</v>
      </c>
      <c r="P45" s="26">
        <v>1</v>
      </c>
      <c r="Q45" s="26">
        <v>1</v>
      </c>
      <c r="R45" s="26">
        <v>1</v>
      </c>
      <c r="S45" s="26">
        <v>1</v>
      </c>
      <c r="T45" s="26">
        <v>1</v>
      </c>
      <c r="U45" s="26">
        <v>1</v>
      </c>
      <c r="V45" s="26">
        <v>1</v>
      </c>
      <c r="W45" s="26">
        <v>1</v>
      </c>
      <c r="X45" s="26">
        <v>1</v>
      </c>
      <c r="Y45" s="26">
        <v>1</v>
      </c>
      <c r="Z45" s="26">
        <v>1</v>
      </c>
      <c r="AA45" s="26">
        <v>1</v>
      </c>
      <c r="AB45" s="26">
        <v>1</v>
      </c>
      <c r="AC45" s="26">
        <v>1</v>
      </c>
      <c r="AD45" s="26">
        <v>1</v>
      </c>
      <c r="AE45" s="26">
        <v>1</v>
      </c>
      <c r="AF45" s="26">
        <v>1</v>
      </c>
      <c r="AG45" s="26">
        <v>1</v>
      </c>
      <c r="AH45" s="26">
        <v>1</v>
      </c>
      <c r="AI45" s="26">
        <v>1</v>
      </c>
      <c r="AJ45" s="26">
        <v>1</v>
      </c>
      <c r="AK45" s="26">
        <v>1</v>
      </c>
      <c r="AL45" s="26">
        <v>1</v>
      </c>
      <c r="AM45" s="26">
        <v>1</v>
      </c>
      <c r="AN45" s="26">
        <v>1</v>
      </c>
      <c r="AO45" s="26">
        <v>1</v>
      </c>
      <c r="AP45" s="26">
        <v>1</v>
      </c>
      <c r="AQ45" s="26">
        <v>1</v>
      </c>
      <c r="AR45" s="26">
        <v>1</v>
      </c>
      <c r="AS45" s="26">
        <v>1</v>
      </c>
      <c r="AT45" s="26">
        <v>1</v>
      </c>
      <c r="AU45" s="26">
        <v>1</v>
      </c>
      <c r="AV45" s="26">
        <v>1</v>
      </c>
      <c r="AW45" s="71"/>
    </row>
    <row r="46" spans="1:49" s="82" customFormat="1" x14ac:dyDescent="0.25">
      <c r="A46" s="70" t="s">
        <v>269</v>
      </c>
      <c r="B46" s="26" t="s">
        <v>260</v>
      </c>
      <c r="C46" s="26" t="s">
        <v>219</v>
      </c>
      <c r="D46" s="26"/>
      <c r="E46" s="26"/>
      <c r="F46" s="26"/>
      <c r="G46" s="26"/>
      <c r="H46" s="26">
        <v>1</v>
      </c>
      <c r="I46" s="26"/>
      <c r="J46" s="26"/>
      <c r="K46" s="26" t="s">
        <v>171</v>
      </c>
      <c r="L46" s="26"/>
      <c r="M46" s="26">
        <v>0.19</v>
      </c>
      <c r="N46" s="26">
        <v>0.19</v>
      </c>
      <c r="O46" s="26">
        <v>0.19</v>
      </c>
      <c r="P46" s="26">
        <v>0.19</v>
      </c>
      <c r="Q46" s="26">
        <v>0.19</v>
      </c>
      <c r="R46" s="26">
        <v>0.19</v>
      </c>
      <c r="S46" s="26">
        <v>0.19</v>
      </c>
      <c r="T46" s="26">
        <v>0.19</v>
      </c>
      <c r="U46" s="26">
        <v>0.19</v>
      </c>
      <c r="V46" s="26">
        <v>0.19</v>
      </c>
      <c r="W46" s="26">
        <v>0.19</v>
      </c>
      <c r="X46" s="26">
        <v>0.19</v>
      </c>
      <c r="Y46" s="26">
        <v>0.19</v>
      </c>
      <c r="Z46" s="26">
        <v>0.19</v>
      </c>
      <c r="AA46" s="26">
        <v>0.19</v>
      </c>
      <c r="AB46" s="26">
        <v>0.19</v>
      </c>
      <c r="AC46" s="26">
        <v>0.19</v>
      </c>
      <c r="AD46" s="26">
        <v>0.19</v>
      </c>
      <c r="AE46" s="26">
        <v>0.19</v>
      </c>
      <c r="AF46" s="26">
        <v>0.19</v>
      </c>
      <c r="AG46" s="26">
        <v>0.19</v>
      </c>
      <c r="AH46" s="26">
        <v>0.19</v>
      </c>
      <c r="AI46" s="26">
        <v>0.19</v>
      </c>
      <c r="AJ46" s="26">
        <v>0.19</v>
      </c>
      <c r="AK46" s="26">
        <v>0.19</v>
      </c>
      <c r="AL46" s="26">
        <v>0.19</v>
      </c>
      <c r="AM46" s="26">
        <v>0.19</v>
      </c>
      <c r="AN46" s="26">
        <v>0.19</v>
      </c>
      <c r="AO46" s="26">
        <v>0.19</v>
      </c>
      <c r="AP46" s="26">
        <v>0.19</v>
      </c>
      <c r="AQ46" s="26">
        <v>0.19</v>
      </c>
      <c r="AR46" s="26">
        <v>0.19</v>
      </c>
      <c r="AS46" s="26">
        <v>0.19</v>
      </c>
      <c r="AT46" s="26">
        <v>0.19</v>
      </c>
      <c r="AU46" s="26">
        <v>0.19</v>
      </c>
      <c r="AV46" s="26">
        <v>0.19</v>
      </c>
      <c r="AW46" s="71"/>
    </row>
    <row r="47" spans="1:49" s="82" customFormat="1" x14ac:dyDescent="0.25">
      <c r="A47" s="70" t="s">
        <v>269</v>
      </c>
      <c r="B47" s="26" t="s">
        <v>260</v>
      </c>
      <c r="C47" s="26" t="s">
        <v>219</v>
      </c>
      <c r="D47" s="26"/>
      <c r="E47" s="26"/>
      <c r="F47" s="26"/>
      <c r="G47" s="26"/>
      <c r="H47" s="26">
        <v>1</v>
      </c>
      <c r="I47" s="26"/>
      <c r="J47" s="26"/>
      <c r="K47" s="26" t="s">
        <v>200</v>
      </c>
      <c r="L47" s="26"/>
      <c r="M47" s="26">
        <v>1</v>
      </c>
      <c r="N47" s="26">
        <v>1</v>
      </c>
      <c r="O47" s="26">
        <v>1</v>
      </c>
      <c r="P47" s="26">
        <v>1</v>
      </c>
      <c r="Q47" s="26">
        <v>1</v>
      </c>
      <c r="R47" s="26">
        <v>1</v>
      </c>
      <c r="S47" s="26">
        <v>1</v>
      </c>
      <c r="T47" s="26">
        <v>1</v>
      </c>
      <c r="U47" s="26">
        <v>1</v>
      </c>
      <c r="V47" s="26">
        <v>1</v>
      </c>
      <c r="W47" s="26">
        <v>1</v>
      </c>
      <c r="X47" s="26">
        <v>1</v>
      </c>
      <c r="Y47" s="26">
        <v>1</v>
      </c>
      <c r="Z47" s="26">
        <v>1</v>
      </c>
      <c r="AA47" s="26">
        <v>1</v>
      </c>
      <c r="AB47" s="26">
        <v>1</v>
      </c>
      <c r="AC47" s="26">
        <v>1</v>
      </c>
      <c r="AD47" s="26">
        <v>1</v>
      </c>
      <c r="AE47" s="26">
        <v>1</v>
      </c>
      <c r="AF47" s="26">
        <v>1</v>
      </c>
      <c r="AG47" s="26">
        <v>1</v>
      </c>
      <c r="AH47" s="26">
        <v>1</v>
      </c>
      <c r="AI47" s="26">
        <v>1</v>
      </c>
      <c r="AJ47" s="26">
        <v>1</v>
      </c>
      <c r="AK47" s="26">
        <v>1</v>
      </c>
      <c r="AL47" s="26">
        <v>1</v>
      </c>
      <c r="AM47" s="26">
        <v>1</v>
      </c>
      <c r="AN47" s="26">
        <v>1</v>
      </c>
      <c r="AO47" s="26">
        <v>1</v>
      </c>
      <c r="AP47" s="26">
        <v>1</v>
      </c>
      <c r="AQ47" s="26">
        <v>1</v>
      </c>
      <c r="AR47" s="26">
        <v>1</v>
      </c>
      <c r="AS47" s="26">
        <v>1</v>
      </c>
      <c r="AT47" s="26">
        <v>1</v>
      </c>
      <c r="AU47" s="26">
        <v>1</v>
      </c>
      <c r="AV47" s="26">
        <v>1</v>
      </c>
      <c r="AW47" s="71"/>
    </row>
    <row r="48" spans="1:49" s="82" customFormat="1" x14ac:dyDescent="0.25">
      <c r="A48" s="70" t="s">
        <v>269</v>
      </c>
      <c r="B48" s="26" t="s">
        <v>260</v>
      </c>
      <c r="C48" s="26" t="s">
        <v>195</v>
      </c>
      <c r="D48" s="26"/>
      <c r="E48" s="26"/>
      <c r="F48" s="26"/>
      <c r="G48" s="26"/>
      <c r="H48" s="26">
        <v>1</v>
      </c>
      <c r="I48" s="26"/>
      <c r="J48" s="26"/>
      <c r="K48" s="26" t="s">
        <v>201</v>
      </c>
      <c r="L48" s="26"/>
      <c r="M48" s="26">
        <v>1</v>
      </c>
      <c r="N48" s="26">
        <v>1</v>
      </c>
      <c r="O48" s="26">
        <v>1</v>
      </c>
      <c r="P48" s="26">
        <v>1</v>
      </c>
      <c r="Q48" s="26">
        <v>1</v>
      </c>
      <c r="R48" s="26">
        <v>1</v>
      </c>
      <c r="S48" s="26">
        <v>1</v>
      </c>
      <c r="T48" s="26">
        <v>1</v>
      </c>
      <c r="U48" s="26">
        <v>1</v>
      </c>
      <c r="V48" s="26">
        <v>1</v>
      </c>
      <c r="W48" s="26">
        <v>1</v>
      </c>
      <c r="X48" s="26">
        <v>1</v>
      </c>
      <c r="Y48" s="26">
        <v>1</v>
      </c>
      <c r="Z48" s="26">
        <v>1</v>
      </c>
      <c r="AA48" s="26">
        <v>1</v>
      </c>
      <c r="AB48" s="26">
        <v>1</v>
      </c>
      <c r="AC48" s="26">
        <v>1</v>
      </c>
      <c r="AD48" s="26">
        <v>1</v>
      </c>
      <c r="AE48" s="26">
        <v>1</v>
      </c>
      <c r="AF48" s="26">
        <v>1</v>
      </c>
      <c r="AG48" s="26">
        <v>1</v>
      </c>
      <c r="AH48" s="26">
        <v>1</v>
      </c>
      <c r="AI48" s="26">
        <v>1</v>
      </c>
      <c r="AJ48" s="26">
        <v>1</v>
      </c>
      <c r="AK48" s="26">
        <v>1</v>
      </c>
      <c r="AL48" s="26">
        <v>1</v>
      </c>
      <c r="AM48" s="26">
        <v>1</v>
      </c>
      <c r="AN48" s="26">
        <v>1</v>
      </c>
      <c r="AO48" s="26">
        <v>1</v>
      </c>
      <c r="AP48" s="26">
        <v>1</v>
      </c>
      <c r="AQ48" s="26">
        <v>1</v>
      </c>
      <c r="AR48" s="26">
        <v>1</v>
      </c>
      <c r="AS48" s="26">
        <v>1</v>
      </c>
      <c r="AT48" s="26">
        <v>1</v>
      </c>
      <c r="AU48" s="26">
        <v>1</v>
      </c>
      <c r="AV48" s="26">
        <v>1</v>
      </c>
      <c r="AW48" s="71"/>
    </row>
    <row r="49" spans="1:49" s="82" customFormat="1" x14ac:dyDescent="0.25">
      <c r="A49" s="70" t="s">
        <v>269</v>
      </c>
      <c r="B49" s="26" t="s">
        <v>260</v>
      </c>
      <c r="C49" s="26" t="s">
        <v>220</v>
      </c>
      <c r="D49" s="26"/>
      <c r="E49" s="26"/>
      <c r="F49" s="26"/>
      <c r="G49" s="26"/>
      <c r="H49" s="26">
        <v>1</v>
      </c>
      <c r="I49" s="26"/>
      <c r="J49" s="26"/>
      <c r="K49" s="26" t="s">
        <v>201</v>
      </c>
      <c r="L49" s="26"/>
      <c r="M49" s="26">
        <v>1</v>
      </c>
      <c r="N49" s="26">
        <v>1</v>
      </c>
      <c r="O49" s="26">
        <v>1</v>
      </c>
      <c r="P49" s="26">
        <v>1</v>
      </c>
      <c r="Q49" s="26">
        <v>1</v>
      </c>
      <c r="R49" s="26">
        <v>1</v>
      </c>
      <c r="S49" s="26">
        <v>1</v>
      </c>
      <c r="T49" s="26">
        <v>1</v>
      </c>
      <c r="U49" s="26">
        <v>1</v>
      </c>
      <c r="V49" s="26">
        <v>1</v>
      </c>
      <c r="W49" s="26">
        <v>1</v>
      </c>
      <c r="X49" s="26">
        <v>1</v>
      </c>
      <c r="Y49" s="26">
        <v>1</v>
      </c>
      <c r="Z49" s="26">
        <v>1</v>
      </c>
      <c r="AA49" s="26">
        <v>1</v>
      </c>
      <c r="AB49" s="26">
        <v>1</v>
      </c>
      <c r="AC49" s="26">
        <v>1</v>
      </c>
      <c r="AD49" s="26">
        <v>1</v>
      </c>
      <c r="AE49" s="26">
        <v>1</v>
      </c>
      <c r="AF49" s="26">
        <v>1</v>
      </c>
      <c r="AG49" s="26">
        <v>1</v>
      </c>
      <c r="AH49" s="26">
        <v>1</v>
      </c>
      <c r="AI49" s="26">
        <v>1</v>
      </c>
      <c r="AJ49" s="26">
        <v>1</v>
      </c>
      <c r="AK49" s="26">
        <v>1</v>
      </c>
      <c r="AL49" s="26">
        <v>1</v>
      </c>
      <c r="AM49" s="26">
        <v>1</v>
      </c>
      <c r="AN49" s="26">
        <v>1</v>
      </c>
      <c r="AO49" s="26">
        <v>1</v>
      </c>
      <c r="AP49" s="26">
        <v>1</v>
      </c>
      <c r="AQ49" s="26">
        <v>1</v>
      </c>
      <c r="AR49" s="26">
        <v>1</v>
      </c>
      <c r="AS49" s="26">
        <v>1</v>
      </c>
      <c r="AT49" s="26">
        <v>1</v>
      </c>
      <c r="AU49" s="26">
        <v>1</v>
      </c>
      <c r="AV49" s="26">
        <v>1</v>
      </c>
      <c r="AW49" s="71"/>
    </row>
    <row r="50" spans="1:49" s="82" customFormat="1" x14ac:dyDescent="0.25">
      <c r="A50" s="70" t="s">
        <v>269</v>
      </c>
      <c r="B50" s="26" t="s">
        <v>260</v>
      </c>
      <c r="C50" s="26" t="s">
        <v>221</v>
      </c>
      <c r="D50" s="26"/>
      <c r="E50" s="26"/>
      <c r="F50" s="26"/>
      <c r="G50" s="26"/>
      <c r="H50" s="26">
        <v>1</v>
      </c>
      <c r="I50" s="26"/>
      <c r="J50" s="26"/>
      <c r="K50" s="26" t="s">
        <v>171</v>
      </c>
      <c r="L50" s="26"/>
      <c r="M50" s="26">
        <v>0.14000000000000001</v>
      </c>
      <c r="N50" s="26">
        <v>0.14000000000000001</v>
      </c>
      <c r="O50" s="26">
        <v>0.14000000000000001</v>
      </c>
      <c r="P50" s="26">
        <v>0.14000000000000001</v>
      </c>
      <c r="Q50" s="26">
        <v>0.14000000000000001</v>
      </c>
      <c r="R50" s="26">
        <v>0.14000000000000001</v>
      </c>
      <c r="S50" s="26">
        <v>0.14000000000000001</v>
      </c>
      <c r="T50" s="26">
        <v>0.14000000000000001</v>
      </c>
      <c r="U50" s="26">
        <v>0.14000000000000001</v>
      </c>
      <c r="V50" s="26">
        <v>0.14000000000000001</v>
      </c>
      <c r="W50" s="26">
        <v>0.14000000000000001</v>
      </c>
      <c r="X50" s="26">
        <v>0.14000000000000001</v>
      </c>
      <c r="Y50" s="26">
        <v>0.14000000000000001</v>
      </c>
      <c r="Z50" s="26">
        <v>0.14000000000000001</v>
      </c>
      <c r="AA50" s="26">
        <v>0.14000000000000001</v>
      </c>
      <c r="AB50" s="26">
        <v>0.14000000000000001</v>
      </c>
      <c r="AC50" s="26">
        <v>0.14000000000000001</v>
      </c>
      <c r="AD50" s="26">
        <v>0.14000000000000001</v>
      </c>
      <c r="AE50" s="26">
        <v>0.14000000000000001</v>
      </c>
      <c r="AF50" s="26">
        <v>0.14000000000000001</v>
      </c>
      <c r="AG50" s="26">
        <v>0.14000000000000001</v>
      </c>
      <c r="AH50" s="26">
        <v>0.14000000000000001</v>
      </c>
      <c r="AI50" s="26">
        <v>0.14000000000000001</v>
      </c>
      <c r="AJ50" s="26">
        <v>0.14000000000000001</v>
      </c>
      <c r="AK50" s="26">
        <v>0.14000000000000001</v>
      </c>
      <c r="AL50" s="26">
        <v>0.14000000000000001</v>
      </c>
      <c r="AM50" s="26">
        <v>0.14000000000000001</v>
      </c>
      <c r="AN50" s="26">
        <v>0.14000000000000001</v>
      </c>
      <c r="AO50" s="26">
        <v>0.14000000000000001</v>
      </c>
      <c r="AP50" s="26">
        <v>0.14000000000000001</v>
      </c>
      <c r="AQ50" s="26">
        <v>0.14000000000000001</v>
      </c>
      <c r="AR50" s="26">
        <v>0.14000000000000001</v>
      </c>
      <c r="AS50" s="26">
        <v>0.14000000000000001</v>
      </c>
      <c r="AT50" s="26">
        <v>0.14000000000000001</v>
      </c>
      <c r="AU50" s="26">
        <v>0.14000000000000001</v>
      </c>
      <c r="AV50" s="26">
        <v>0.14000000000000001</v>
      </c>
      <c r="AW50" s="71"/>
    </row>
    <row r="51" spans="1:49" s="82" customFormat="1" x14ac:dyDescent="0.25">
      <c r="A51" s="70" t="s">
        <v>269</v>
      </c>
      <c r="B51" s="26" t="s">
        <v>260</v>
      </c>
      <c r="C51" s="26" t="s">
        <v>221</v>
      </c>
      <c r="D51" s="26"/>
      <c r="E51" s="26"/>
      <c r="F51" s="26"/>
      <c r="G51" s="26"/>
      <c r="H51" s="26">
        <v>1</v>
      </c>
      <c r="I51" s="26"/>
      <c r="J51" s="26"/>
      <c r="K51" s="26" t="s">
        <v>204</v>
      </c>
      <c r="L51" s="26"/>
      <c r="M51" s="26">
        <v>0.42</v>
      </c>
      <c r="N51" s="26">
        <v>0.42</v>
      </c>
      <c r="O51" s="26">
        <v>0.42</v>
      </c>
      <c r="P51" s="26">
        <v>0.42</v>
      </c>
      <c r="Q51" s="26">
        <v>0.42</v>
      </c>
      <c r="R51" s="26">
        <v>0.42</v>
      </c>
      <c r="S51" s="26">
        <v>0.42</v>
      </c>
      <c r="T51" s="26">
        <v>0.42</v>
      </c>
      <c r="U51" s="26">
        <v>0.42</v>
      </c>
      <c r="V51" s="26">
        <v>0.42</v>
      </c>
      <c r="W51" s="26">
        <v>0.42</v>
      </c>
      <c r="X51" s="26">
        <v>0.42</v>
      </c>
      <c r="Y51" s="26">
        <v>0.42</v>
      </c>
      <c r="Z51" s="26">
        <v>0.42</v>
      </c>
      <c r="AA51" s="26">
        <v>0.42</v>
      </c>
      <c r="AB51" s="26">
        <v>0.42</v>
      </c>
      <c r="AC51" s="26">
        <v>0.42</v>
      </c>
      <c r="AD51" s="26">
        <v>0.42</v>
      </c>
      <c r="AE51" s="26">
        <v>0.42</v>
      </c>
      <c r="AF51" s="26">
        <v>0.42</v>
      </c>
      <c r="AG51" s="26">
        <v>0.42</v>
      </c>
      <c r="AH51" s="26">
        <v>0.42</v>
      </c>
      <c r="AI51" s="26">
        <v>0.42</v>
      </c>
      <c r="AJ51" s="26">
        <v>0.42</v>
      </c>
      <c r="AK51" s="26">
        <v>0.42</v>
      </c>
      <c r="AL51" s="26">
        <v>0.42</v>
      </c>
      <c r="AM51" s="26">
        <v>0.42</v>
      </c>
      <c r="AN51" s="26">
        <v>0.42</v>
      </c>
      <c r="AO51" s="26">
        <v>0.42</v>
      </c>
      <c r="AP51" s="26">
        <v>0.42</v>
      </c>
      <c r="AQ51" s="26">
        <v>0.42</v>
      </c>
      <c r="AR51" s="26">
        <v>0.42</v>
      </c>
      <c r="AS51" s="26">
        <v>0.42</v>
      </c>
      <c r="AT51" s="26">
        <v>0.42</v>
      </c>
      <c r="AU51" s="26">
        <v>0.42</v>
      </c>
      <c r="AV51" s="26">
        <v>0.42</v>
      </c>
      <c r="AW51" s="71"/>
    </row>
    <row r="52" spans="1:49" s="82" customFormat="1" x14ac:dyDescent="0.25">
      <c r="A52" s="70" t="s">
        <v>269</v>
      </c>
      <c r="B52" s="26" t="s">
        <v>260</v>
      </c>
      <c r="C52" s="26" t="s">
        <v>221</v>
      </c>
      <c r="D52" s="26"/>
      <c r="E52" s="26"/>
      <c r="F52" s="26"/>
      <c r="G52" s="26"/>
      <c r="H52" s="26">
        <v>1</v>
      </c>
      <c r="I52" s="26"/>
      <c r="J52" s="26"/>
      <c r="K52" s="26" t="s">
        <v>205</v>
      </c>
      <c r="L52" s="26"/>
      <c r="M52" s="26">
        <v>0.57999999999999996</v>
      </c>
      <c r="N52" s="26">
        <v>0.57999999999999996</v>
      </c>
      <c r="O52" s="26">
        <v>0.57999999999999996</v>
      </c>
      <c r="P52" s="26">
        <v>0.57999999999999996</v>
      </c>
      <c r="Q52" s="26">
        <v>0.57999999999999996</v>
      </c>
      <c r="R52" s="26">
        <v>0.57999999999999996</v>
      </c>
      <c r="S52" s="26">
        <v>0.57999999999999996</v>
      </c>
      <c r="T52" s="26">
        <v>0.57999999999999996</v>
      </c>
      <c r="U52" s="26">
        <v>0.57999999999999996</v>
      </c>
      <c r="V52" s="26">
        <v>0.57999999999999996</v>
      </c>
      <c r="W52" s="26">
        <v>0.57999999999999996</v>
      </c>
      <c r="X52" s="26">
        <v>0.57999999999999996</v>
      </c>
      <c r="Y52" s="26">
        <v>0.57999999999999996</v>
      </c>
      <c r="Z52" s="26">
        <v>0.57999999999999996</v>
      </c>
      <c r="AA52" s="26">
        <v>0.57999999999999996</v>
      </c>
      <c r="AB52" s="26">
        <v>0.57999999999999996</v>
      </c>
      <c r="AC52" s="26">
        <v>0.57999999999999996</v>
      </c>
      <c r="AD52" s="26">
        <v>0.57999999999999996</v>
      </c>
      <c r="AE52" s="26">
        <v>0.57999999999999996</v>
      </c>
      <c r="AF52" s="26">
        <v>0.57999999999999996</v>
      </c>
      <c r="AG52" s="26">
        <v>0.57999999999999996</v>
      </c>
      <c r="AH52" s="26">
        <v>0.57999999999999996</v>
      </c>
      <c r="AI52" s="26">
        <v>0.57999999999999996</v>
      </c>
      <c r="AJ52" s="26">
        <v>0.57999999999999996</v>
      </c>
      <c r="AK52" s="26">
        <v>0.57999999999999996</v>
      </c>
      <c r="AL52" s="26">
        <v>0.57999999999999996</v>
      </c>
      <c r="AM52" s="26">
        <v>0.57999999999999996</v>
      </c>
      <c r="AN52" s="26">
        <v>0.57999999999999996</v>
      </c>
      <c r="AO52" s="26">
        <v>0.57999999999999996</v>
      </c>
      <c r="AP52" s="26">
        <v>0.57999999999999996</v>
      </c>
      <c r="AQ52" s="26">
        <v>0.57999999999999996</v>
      </c>
      <c r="AR52" s="26">
        <v>0.57999999999999996</v>
      </c>
      <c r="AS52" s="26">
        <v>0.57999999999999996</v>
      </c>
      <c r="AT52" s="26">
        <v>0.57999999999999996</v>
      </c>
      <c r="AU52" s="26">
        <v>0.57999999999999996</v>
      </c>
      <c r="AV52" s="26">
        <v>0.57999999999999996</v>
      </c>
      <c r="AW52" s="71"/>
    </row>
    <row r="53" spans="1:49" s="82" customFormat="1" x14ac:dyDescent="0.25">
      <c r="A53" s="70" t="s">
        <v>269</v>
      </c>
      <c r="B53" s="26" t="s">
        <v>260</v>
      </c>
      <c r="C53" s="26" t="s">
        <v>250</v>
      </c>
      <c r="D53" s="26"/>
      <c r="E53" s="26"/>
      <c r="F53" s="26"/>
      <c r="G53" s="26"/>
      <c r="H53" s="26">
        <v>1</v>
      </c>
      <c r="I53" s="26"/>
      <c r="J53" s="26"/>
      <c r="K53" s="26" t="s">
        <v>234</v>
      </c>
      <c r="L53" s="26"/>
      <c r="M53" s="26">
        <v>1</v>
      </c>
      <c r="N53" s="26">
        <v>1</v>
      </c>
      <c r="O53" s="26">
        <v>1</v>
      </c>
      <c r="P53" s="26">
        <v>1</v>
      </c>
      <c r="Q53" s="26">
        <v>1</v>
      </c>
      <c r="R53" s="26">
        <v>1</v>
      </c>
      <c r="S53" s="26">
        <v>1</v>
      </c>
      <c r="T53" s="26">
        <v>1</v>
      </c>
      <c r="U53" s="26">
        <v>1</v>
      </c>
      <c r="V53" s="26">
        <v>1</v>
      </c>
      <c r="W53" s="26">
        <v>1</v>
      </c>
      <c r="X53" s="26">
        <v>1</v>
      </c>
      <c r="Y53" s="26">
        <v>1</v>
      </c>
      <c r="Z53" s="26">
        <v>1</v>
      </c>
      <c r="AA53" s="26">
        <v>1</v>
      </c>
      <c r="AB53" s="26">
        <v>1</v>
      </c>
      <c r="AC53" s="26">
        <v>1</v>
      </c>
      <c r="AD53" s="26">
        <v>1</v>
      </c>
      <c r="AE53" s="26">
        <v>1</v>
      </c>
      <c r="AF53" s="26">
        <v>1</v>
      </c>
      <c r="AG53" s="26">
        <v>1</v>
      </c>
      <c r="AH53" s="26">
        <v>1</v>
      </c>
      <c r="AI53" s="26">
        <v>1</v>
      </c>
      <c r="AJ53" s="26">
        <v>1</v>
      </c>
      <c r="AK53" s="26">
        <v>1</v>
      </c>
      <c r="AL53" s="26">
        <v>1</v>
      </c>
      <c r="AM53" s="26">
        <v>1</v>
      </c>
      <c r="AN53" s="26">
        <v>1</v>
      </c>
      <c r="AO53" s="26">
        <v>1</v>
      </c>
      <c r="AP53" s="26">
        <v>1</v>
      </c>
      <c r="AQ53" s="26">
        <v>1</v>
      </c>
      <c r="AR53" s="26">
        <v>1</v>
      </c>
      <c r="AS53" s="26">
        <v>1</v>
      </c>
      <c r="AT53" s="26">
        <v>1</v>
      </c>
      <c r="AU53" s="26">
        <v>1</v>
      </c>
      <c r="AV53" s="26">
        <v>1</v>
      </c>
      <c r="AW53" s="71"/>
    </row>
    <row r="54" spans="1:49" s="82" customFormat="1" x14ac:dyDescent="0.25">
      <c r="A54" s="70" t="s">
        <v>269</v>
      </c>
      <c r="B54" s="26" t="s">
        <v>260</v>
      </c>
      <c r="C54" s="26" t="s">
        <v>251</v>
      </c>
      <c r="D54" s="26"/>
      <c r="E54" s="26"/>
      <c r="F54" s="26"/>
      <c r="G54" s="26"/>
      <c r="H54" s="26">
        <v>1</v>
      </c>
      <c r="I54" s="26"/>
      <c r="J54" s="26"/>
      <c r="K54" s="26" t="s">
        <v>234</v>
      </c>
      <c r="L54" s="26"/>
      <c r="M54" s="26">
        <v>1</v>
      </c>
      <c r="N54" s="26">
        <v>1</v>
      </c>
      <c r="O54" s="26">
        <v>1</v>
      </c>
      <c r="P54" s="26">
        <v>1</v>
      </c>
      <c r="Q54" s="26">
        <v>1</v>
      </c>
      <c r="R54" s="26">
        <v>1</v>
      </c>
      <c r="S54" s="26">
        <v>1</v>
      </c>
      <c r="T54" s="26">
        <v>1</v>
      </c>
      <c r="U54" s="26">
        <v>1</v>
      </c>
      <c r="V54" s="26">
        <v>1</v>
      </c>
      <c r="W54" s="26">
        <v>1</v>
      </c>
      <c r="X54" s="26">
        <v>1</v>
      </c>
      <c r="Y54" s="26">
        <v>1</v>
      </c>
      <c r="Z54" s="26">
        <v>1</v>
      </c>
      <c r="AA54" s="26">
        <v>1</v>
      </c>
      <c r="AB54" s="26">
        <v>1</v>
      </c>
      <c r="AC54" s="26">
        <v>1</v>
      </c>
      <c r="AD54" s="26">
        <v>1</v>
      </c>
      <c r="AE54" s="26">
        <v>1</v>
      </c>
      <c r="AF54" s="26">
        <v>1</v>
      </c>
      <c r="AG54" s="26">
        <v>1</v>
      </c>
      <c r="AH54" s="26">
        <v>1</v>
      </c>
      <c r="AI54" s="26">
        <v>1</v>
      </c>
      <c r="AJ54" s="26">
        <v>1</v>
      </c>
      <c r="AK54" s="26">
        <v>1</v>
      </c>
      <c r="AL54" s="26">
        <v>1</v>
      </c>
      <c r="AM54" s="26">
        <v>1</v>
      </c>
      <c r="AN54" s="26">
        <v>1</v>
      </c>
      <c r="AO54" s="26">
        <v>1</v>
      </c>
      <c r="AP54" s="26">
        <v>1</v>
      </c>
      <c r="AQ54" s="26">
        <v>1</v>
      </c>
      <c r="AR54" s="26">
        <v>1</v>
      </c>
      <c r="AS54" s="26">
        <v>1</v>
      </c>
      <c r="AT54" s="26">
        <v>1</v>
      </c>
      <c r="AU54" s="26">
        <v>1</v>
      </c>
      <c r="AV54" s="26">
        <v>1</v>
      </c>
      <c r="AW54" s="71"/>
    </row>
    <row r="55" spans="1:49" s="82" customFormat="1" x14ac:dyDescent="0.25">
      <c r="A55" s="70" t="s">
        <v>269</v>
      </c>
      <c r="B55" s="26" t="s">
        <v>260</v>
      </c>
      <c r="C55" s="26" t="s">
        <v>191</v>
      </c>
      <c r="D55" s="26"/>
      <c r="E55" s="26"/>
      <c r="F55" s="26"/>
      <c r="G55" s="26"/>
      <c r="H55" s="26">
        <v>1</v>
      </c>
      <c r="I55" s="26"/>
      <c r="J55" s="26"/>
      <c r="K55" s="26" t="s">
        <v>171</v>
      </c>
      <c r="L55" s="26"/>
      <c r="M55" s="26">
        <v>0.47</v>
      </c>
      <c r="N55" s="26">
        <v>0.47</v>
      </c>
      <c r="O55" s="26">
        <v>0.47</v>
      </c>
      <c r="P55" s="26">
        <v>0.47</v>
      </c>
      <c r="Q55" s="26">
        <v>0.47</v>
      </c>
      <c r="R55" s="26">
        <v>0.47</v>
      </c>
      <c r="S55" s="26">
        <v>0.47</v>
      </c>
      <c r="T55" s="26">
        <v>0.47</v>
      </c>
      <c r="U55" s="26">
        <v>0.47</v>
      </c>
      <c r="V55" s="26">
        <v>0.47</v>
      </c>
      <c r="W55" s="26">
        <v>0.47</v>
      </c>
      <c r="X55" s="26">
        <v>0.47</v>
      </c>
      <c r="Y55" s="26">
        <v>0.47</v>
      </c>
      <c r="Z55" s="26">
        <v>0.47</v>
      </c>
      <c r="AA55" s="26">
        <v>0.47</v>
      </c>
      <c r="AB55" s="26">
        <v>0.47</v>
      </c>
      <c r="AC55" s="26">
        <v>0.47</v>
      </c>
      <c r="AD55" s="26">
        <v>0.47</v>
      </c>
      <c r="AE55" s="26">
        <v>0.47</v>
      </c>
      <c r="AF55" s="26">
        <v>0.47</v>
      </c>
      <c r="AG55" s="26">
        <v>0.47</v>
      </c>
      <c r="AH55" s="26">
        <v>0.47</v>
      </c>
      <c r="AI55" s="26">
        <v>0.47</v>
      </c>
      <c r="AJ55" s="26">
        <v>0.47</v>
      </c>
      <c r="AK55" s="26">
        <v>0.47</v>
      </c>
      <c r="AL55" s="26">
        <v>0.47</v>
      </c>
      <c r="AM55" s="26">
        <v>0.47</v>
      </c>
      <c r="AN55" s="26">
        <v>0.47</v>
      </c>
      <c r="AO55" s="26">
        <v>0.47</v>
      </c>
      <c r="AP55" s="26">
        <v>0.47</v>
      </c>
      <c r="AQ55" s="26">
        <v>0.47</v>
      </c>
      <c r="AR55" s="26">
        <v>0.47</v>
      </c>
      <c r="AS55" s="26">
        <v>0.47</v>
      </c>
      <c r="AT55" s="26">
        <v>0.47</v>
      </c>
      <c r="AU55" s="26">
        <v>0.47</v>
      </c>
      <c r="AV55" s="26">
        <v>0.47</v>
      </c>
      <c r="AW55" s="71"/>
    </row>
    <row r="56" spans="1:49" s="82" customFormat="1" x14ac:dyDescent="0.25">
      <c r="A56" s="70" t="s">
        <v>269</v>
      </c>
      <c r="B56" s="26" t="s">
        <v>260</v>
      </c>
      <c r="C56" s="26" t="s">
        <v>191</v>
      </c>
      <c r="D56" s="26"/>
      <c r="E56" s="26"/>
      <c r="F56" s="26"/>
      <c r="G56" s="26"/>
      <c r="H56" s="26">
        <v>1</v>
      </c>
      <c r="I56" s="26"/>
      <c r="J56" s="26"/>
      <c r="K56" s="26" t="s">
        <v>172</v>
      </c>
      <c r="L56" s="26"/>
      <c r="M56" s="26">
        <v>1</v>
      </c>
      <c r="N56" s="26">
        <v>1</v>
      </c>
      <c r="O56" s="26">
        <v>1</v>
      </c>
      <c r="P56" s="26">
        <v>1</v>
      </c>
      <c r="Q56" s="26">
        <v>1</v>
      </c>
      <c r="R56" s="26">
        <v>1</v>
      </c>
      <c r="S56" s="26">
        <v>1</v>
      </c>
      <c r="T56" s="26">
        <v>1</v>
      </c>
      <c r="U56" s="26">
        <v>1</v>
      </c>
      <c r="V56" s="26">
        <v>1</v>
      </c>
      <c r="W56" s="26">
        <v>1</v>
      </c>
      <c r="X56" s="26">
        <v>1</v>
      </c>
      <c r="Y56" s="26">
        <v>1</v>
      </c>
      <c r="Z56" s="26">
        <v>1</v>
      </c>
      <c r="AA56" s="26">
        <v>1</v>
      </c>
      <c r="AB56" s="26">
        <v>1</v>
      </c>
      <c r="AC56" s="26">
        <v>1</v>
      </c>
      <c r="AD56" s="26">
        <v>1</v>
      </c>
      <c r="AE56" s="26">
        <v>1</v>
      </c>
      <c r="AF56" s="26">
        <v>1</v>
      </c>
      <c r="AG56" s="26">
        <v>1</v>
      </c>
      <c r="AH56" s="26">
        <v>1</v>
      </c>
      <c r="AI56" s="26">
        <v>1</v>
      </c>
      <c r="AJ56" s="26">
        <v>1</v>
      </c>
      <c r="AK56" s="26">
        <v>1</v>
      </c>
      <c r="AL56" s="26">
        <v>1</v>
      </c>
      <c r="AM56" s="26">
        <v>1</v>
      </c>
      <c r="AN56" s="26">
        <v>1</v>
      </c>
      <c r="AO56" s="26">
        <v>1</v>
      </c>
      <c r="AP56" s="26">
        <v>1</v>
      </c>
      <c r="AQ56" s="26">
        <v>1</v>
      </c>
      <c r="AR56" s="26">
        <v>1</v>
      </c>
      <c r="AS56" s="26">
        <v>1</v>
      </c>
      <c r="AT56" s="26">
        <v>1</v>
      </c>
      <c r="AU56" s="26">
        <v>1</v>
      </c>
      <c r="AV56" s="26">
        <v>1</v>
      </c>
      <c r="AW56" s="71"/>
    </row>
    <row r="57" spans="1:49" s="82" customFormat="1" x14ac:dyDescent="0.25">
      <c r="A57" s="70" t="s">
        <v>269</v>
      </c>
      <c r="B57" s="26" t="s">
        <v>260</v>
      </c>
      <c r="C57" s="26" t="s">
        <v>222</v>
      </c>
      <c r="D57" s="26"/>
      <c r="E57" s="26"/>
      <c r="F57" s="26"/>
      <c r="G57" s="26"/>
      <c r="H57" s="26">
        <v>1</v>
      </c>
      <c r="I57" s="26"/>
      <c r="J57" s="26"/>
      <c r="K57" s="26" t="s">
        <v>171</v>
      </c>
      <c r="L57" s="26"/>
      <c r="M57" s="26">
        <v>0.47</v>
      </c>
      <c r="N57" s="26">
        <v>0.47</v>
      </c>
      <c r="O57" s="26">
        <v>0.47</v>
      </c>
      <c r="P57" s="26">
        <v>0.47</v>
      </c>
      <c r="Q57" s="26">
        <v>0.47</v>
      </c>
      <c r="R57" s="26">
        <v>0.47</v>
      </c>
      <c r="S57" s="26">
        <v>0.47</v>
      </c>
      <c r="T57" s="26">
        <v>0.47</v>
      </c>
      <c r="U57" s="26">
        <v>0.47</v>
      </c>
      <c r="V57" s="26">
        <v>0.47</v>
      </c>
      <c r="W57" s="26">
        <v>0.47</v>
      </c>
      <c r="X57" s="26">
        <v>0.47</v>
      </c>
      <c r="Y57" s="26">
        <v>0.47</v>
      </c>
      <c r="Z57" s="26">
        <v>0.47</v>
      </c>
      <c r="AA57" s="26">
        <v>0.47</v>
      </c>
      <c r="AB57" s="26">
        <v>0.47</v>
      </c>
      <c r="AC57" s="26">
        <v>0.47</v>
      </c>
      <c r="AD57" s="26">
        <v>0.47</v>
      </c>
      <c r="AE57" s="26">
        <v>0.47</v>
      </c>
      <c r="AF57" s="26">
        <v>0.47</v>
      </c>
      <c r="AG57" s="26">
        <v>0.47</v>
      </c>
      <c r="AH57" s="26">
        <v>0.47</v>
      </c>
      <c r="AI57" s="26">
        <v>0.47</v>
      </c>
      <c r="AJ57" s="26">
        <v>0.47</v>
      </c>
      <c r="AK57" s="26">
        <v>0.47</v>
      </c>
      <c r="AL57" s="26">
        <v>0.47</v>
      </c>
      <c r="AM57" s="26">
        <v>0.47</v>
      </c>
      <c r="AN57" s="26">
        <v>0.47</v>
      </c>
      <c r="AO57" s="26">
        <v>0.47</v>
      </c>
      <c r="AP57" s="26">
        <v>0.47</v>
      </c>
      <c r="AQ57" s="26">
        <v>0.47</v>
      </c>
      <c r="AR57" s="26">
        <v>0.47</v>
      </c>
      <c r="AS57" s="26">
        <v>0.47</v>
      </c>
      <c r="AT57" s="26">
        <v>0.47</v>
      </c>
      <c r="AU57" s="26">
        <v>0.47</v>
      </c>
      <c r="AV57" s="26">
        <v>0.47</v>
      </c>
      <c r="AW57" s="71"/>
    </row>
    <row r="58" spans="1:49" s="82" customFormat="1" x14ac:dyDescent="0.25">
      <c r="A58" s="70" t="s">
        <v>269</v>
      </c>
      <c r="B58" s="26" t="s">
        <v>260</v>
      </c>
      <c r="C58" s="26" t="s">
        <v>222</v>
      </c>
      <c r="D58" s="26"/>
      <c r="E58" s="26"/>
      <c r="F58" s="26"/>
      <c r="G58" s="26"/>
      <c r="H58" s="26">
        <v>1</v>
      </c>
      <c r="I58" s="26"/>
      <c r="J58" s="26"/>
      <c r="K58" s="26" t="s">
        <v>172</v>
      </c>
      <c r="L58" s="26"/>
      <c r="M58" s="26">
        <v>1</v>
      </c>
      <c r="N58" s="26">
        <v>1</v>
      </c>
      <c r="O58" s="26">
        <v>1</v>
      </c>
      <c r="P58" s="26">
        <v>1</v>
      </c>
      <c r="Q58" s="26">
        <v>1</v>
      </c>
      <c r="R58" s="26">
        <v>1</v>
      </c>
      <c r="S58" s="26">
        <v>1</v>
      </c>
      <c r="T58" s="26">
        <v>1</v>
      </c>
      <c r="U58" s="26">
        <v>1</v>
      </c>
      <c r="V58" s="26">
        <v>1</v>
      </c>
      <c r="W58" s="26">
        <v>1</v>
      </c>
      <c r="X58" s="26">
        <v>1</v>
      </c>
      <c r="Y58" s="26">
        <v>1</v>
      </c>
      <c r="Z58" s="26">
        <v>1</v>
      </c>
      <c r="AA58" s="26">
        <v>1</v>
      </c>
      <c r="AB58" s="26">
        <v>1</v>
      </c>
      <c r="AC58" s="26">
        <v>1</v>
      </c>
      <c r="AD58" s="26">
        <v>1</v>
      </c>
      <c r="AE58" s="26">
        <v>1</v>
      </c>
      <c r="AF58" s="26">
        <v>1</v>
      </c>
      <c r="AG58" s="26">
        <v>1</v>
      </c>
      <c r="AH58" s="26">
        <v>1</v>
      </c>
      <c r="AI58" s="26">
        <v>1</v>
      </c>
      <c r="AJ58" s="26">
        <v>1</v>
      </c>
      <c r="AK58" s="26">
        <v>1</v>
      </c>
      <c r="AL58" s="26">
        <v>1</v>
      </c>
      <c r="AM58" s="26">
        <v>1</v>
      </c>
      <c r="AN58" s="26">
        <v>1</v>
      </c>
      <c r="AO58" s="26">
        <v>1</v>
      </c>
      <c r="AP58" s="26">
        <v>1</v>
      </c>
      <c r="AQ58" s="26">
        <v>1</v>
      </c>
      <c r="AR58" s="26">
        <v>1</v>
      </c>
      <c r="AS58" s="26">
        <v>1</v>
      </c>
      <c r="AT58" s="26">
        <v>1</v>
      </c>
      <c r="AU58" s="26">
        <v>1</v>
      </c>
      <c r="AV58" s="26">
        <v>1</v>
      </c>
      <c r="AW58" s="71"/>
    </row>
    <row r="59" spans="1:49" s="82" customFormat="1" x14ac:dyDescent="0.25">
      <c r="A59" s="70" t="s">
        <v>269</v>
      </c>
      <c r="B59" s="26" t="s">
        <v>260</v>
      </c>
      <c r="C59" s="26" t="s">
        <v>223</v>
      </c>
      <c r="D59" s="26"/>
      <c r="E59" s="26"/>
      <c r="F59" s="26"/>
      <c r="G59" s="26"/>
      <c r="H59" s="26">
        <v>1</v>
      </c>
      <c r="I59" s="26"/>
      <c r="J59" s="26"/>
      <c r="K59" s="26" t="s">
        <v>205</v>
      </c>
      <c r="L59" s="26"/>
      <c r="M59" s="26">
        <v>1</v>
      </c>
      <c r="N59" s="26">
        <v>1</v>
      </c>
      <c r="O59" s="26">
        <v>1</v>
      </c>
      <c r="P59" s="26">
        <v>1</v>
      </c>
      <c r="Q59" s="26">
        <v>1</v>
      </c>
      <c r="R59" s="26">
        <v>1</v>
      </c>
      <c r="S59" s="26">
        <v>1</v>
      </c>
      <c r="T59" s="26">
        <v>1</v>
      </c>
      <c r="U59" s="26">
        <v>1</v>
      </c>
      <c r="V59" s="26">
        <v>1</v>
      </c>
      <c r="W59" s="26">
        <v>1</v>
      </c>
      <c r="X59" s="26">
        <v>1</v>
      </c>
      <c r="Y59" s="26">
        <v>1</v>
      </c>
      <c r="Z59" s="26">
        <v>1</v>
      </c>
      <c r="AA59" s="26">
        <v>1</v>
      </c>
      <c r="AB59" s="26">
        <v>1</v>
      </c>
      <c r="AC59" s="26">
        <v>1</v>
      </c>
      <c r="AD59" s="26">
        <v>1</v>
      </c>
      <c r="AE59" s="26">
        <v>1</v>
      </c>
      <c r="AF59" s="26">
        <v>1</v>
      </c>
      <c r="AG59" s="26">
        <v>1</v>
      </c>
      <c r="AH59" s="26">
        <v>1</v>
      </c>
      <c r="AI59" s="26">
        <v>1</v>
      </c>
      <c r="AJ59" s="26">
        <v>1</v>
      </c>
      <c r="AK59" s="26">
        <v>1</v>
      </c>
      <c r="AL59" s="26">
        <v>1</v>
      </c>
      <c r="AM59" s="26">
        <v>1</v>
      </c>
      <c r="AN59" s="26">
        <v>1</v>
      </c>
      <c r="AO59" s="26">
        <v>1</v>
      </c>
      <c r="AP59" s="26">
        <v>1</v>
      </c>
      <c r="AQ59" s="26">
        <v>1</v>
      </c>
      <c r="AR59" s="26">
        <v>1</v>
      </c>
      <c r="AS59" s="26">
        <v>1</v>
      </c>
      <c r="AT59" s="26">
        <v>1</v>
      </c>
      <c r="AU59" s="26">
        <v>1</v>
      </c>
      <c r="AV59" s="26">
        <v>1</v>
      </c>
      <c r="AW59" s="71"/>
    </row>
    <row r="60" spans="1:49" s="82" customFormat="1" x14ac:dyDescent="0.25">
      <c r="A60" s="70" t="s">
        <v>269</v>
      </c>
      <c r="B60" s="26" t="s">
        <v>260</v>
      </c>
      <c r="C60" s="26" t="s">
        <v>224</v>
      </c>
      <c r="D60" s="26"/>
      <c r="E60" s="26"/>
      <c r="F60" s="26"/>
      <c r="G60" s="26"/>
      <c r="H60" s="26">
        <v>1</v>
      </c>
      <c r="I60" s="26"/>
      <c r="J60" s="26"/>
      <c r="K60" s="26" t="s">
        <v>234</v>
      </c>
      <c r="L60" s="26"/>
      <c r="M60" s="26">
        <v>1</v>
      </c>
      <c r="N60" s="26">
        <v>1</v>
      </c>
      <c r="O60" s="26">
        <v>1</v>
      </c>
      <c r="P60" s="26">
        <v>1</v>
      </c>
      <c r="Q60" s="26">
        <v>1</v>
      </c>
      <c r="R60" s="26">
        <v>1</v>
      </c>
      <c r="S60" s="26">
        <v>1</v>
      </c>
      <c r="T60" s="26">
        <v>1</v>
      </c>
      <c r="U60" s="26">
        <v>1</v>
      </c>
      <c r="V60" s="26">
        <v>1</v>
      </c>
      <c r="W60" s="26">
        <v>1</v>
      </c>
      <c r="X60" s="26">
        <v>1</v>
      </c>
      <c r="Y60" s="26">
        <v>1</v>
      </c>
      <c r="Z60" s="26">
        <v>1</v>
      </c>
      <c r="AA60" s="26">
        <v>1</v>
      </c>
      <c r="AB60" s="26">
        <v>1</v>
      </c>
      <c r="AC60" s="26">
        <v>1</v>
      </c>
      <c r="AD60" s="26">
        <v>1</v>
      </c>
      <c r="AE60" s="26">
        <v>1</v>
      </c>
      <c r="AF60" s="26">
        <v>1</v>
      </c>
      <c r="AG60" s="26">
        <v>1</v>
      </c>
      <c r="AH60" s="26">
        <v>1</v>
      </c>
      <c r="AI60" s="26">
        <v>1</v>
      </c>
      <c r="AJ60" s="26">
        <v>1</v>
      </c>
      <c r="AK60" s="26">
        <v>1</v>
      </c>
      <c r="AL60" s="26">
        <v>1</v>
      </c>
      <c r="AM60" s="26">
        <v>1</v>
      </c>
      <c r="AN60" s="26">
        <v>1</v>
      </c>
      <c r="AO60" s="26">
        <v>1</v>
      </c>
      <c r="AP60" s="26">
        <v>1</v>
      </c>
      <c r="AQ60" s="26">
        <v>1</v>
      </c>
      <c r="AR60" s="26">
        <v>1</v>
      </c>
      <c r="AS60" s="26">
        <v>1</v>
      </c>
      <c r="AT60" s="26">
        <v>1</v>
      </c>
      <c r="AU60" s="26">
        <v>1</v>
      </c>
      <c r="AV60" s="26">
        <v>1</v>
      </c>
      <c r="AW60" s="71"/>
    </row>
    <row r="61" spans="1:49" s="82" customFormat="1" x14ac:dyDescent="0.25">
      <c r="A61" s="70" t="s">
        <v>269</v>
      </c>
      <c r="B61" s="26" t="s">
        <v>260</v>
      </c>
      <c r="C61" s="26" t="s">
        <v>225</v>
      </c>
      <c r="D61" s="26"/>
      <c r="E61" s="26"/>
      <c r="F61" s="26"/>
      <c r="G61" s="26"/>
      <c r="H61" s="26">
        <v>1</v>
      </c>
      <c r="I61" s="26"/>
      <c r="J61" s="26"/>
      <c r="K61" s="26" t="s">
        <v>235</v>
      </c>
      <c r="L61" s="26"/>
      <c r="M61" s="26">
        <v>1</v>
      </c>
      <c r="N61" s="26">
        <v>1</v>
      </c>
      <c r="O61" s="26">
        <v>1</v>
      </c>
      <c r="P61" s="26">
        <v>1</v>
      </c>
      <c r="Q61" s="26">
        <v>1</v>
      </c>
      <c r="R61" s="26">
        <v>1</v>
      </c>
      <c r="S61" s="26">
        <v>1</v>
      </c>
      <c r="T61" s="26">
        <v>1</v>
      </c>
      <c r="U61" s="26">
        <v>1</v>
      </c>
      <c r="V61" s="26">
        <v>1</v>
      </c>
      <c r="W61" s="26">
        <v>1</v>
      </c>
      <c r="X61" s="26">
        <v>1</v>
      </c>
      <c r="Y61" s="26">
        <v>1</v>
      </c>
      <c r="Z61" s="26">
        <v>1</v>
      </c>
      <c r="AA61" s="26">
        <v>1</v>
      </c>
      <c r="AB61" s="26">
        <v>1</v>
      </c>
      <c r="AC61" s="26">
        <v>1</v>
      </c>
      <c r="AD61" s="26">
        <v>1</v>
      </c>
      <c r="AE61" s="26">
        <v>1</v>
      </c>
      <c r="AF61" s="26">
        <v>1</v>
      </c>
      <c r="AG61" s="26">
        <v>1</v>
      </c>
      <c r="AH61" s="26">
        <v>1</v>
      </c>
      <c r="AI61" s="26">
        <v>1</v>
      </c>
      <c r="AJ61" s="26">
        <v>1</v>
      </c>
      <c r="AK61" s="26">
        <v>1</v>
      </c>
      <c r="AL61" s="26">
        <v>1</v>
      </c>
      <c r="AM61" s="26">
        <v>1</v>
      </c>
      <c r="AN61" s="26">
        <v>1</v>
      </c>
      <c r="AO61" s="26">
        <v>1</v>
      </c>
      <c r="AP61" s="26">
        <v>1</v>
      </c>
      <c r="AQ61" s="26">
        <v>1</v>
      </c>
      <c r="AR61" s="26">
        <v>1</v>
      </c>
      <c r="AS61" s="26">
        <v>1</v>
      </c>
      <c r="AT61" s="26">
        <v>1</v>
      </c>
      <c r="AU61" s="26">
        <v>1</v>
      </c>
      <c r="AV61" s="26">
        <v>1</v>
      </c>
      <c r="AW61" s="71"/>
    </row>
    <row r="62" spans="1:49" s="82" customFormat="1" x14ac:dyDescent="0.25">
      <c r="A62" s="70" t="s">
        <v>269</v>
      </c>
      <c r="B62" s="26" t="s">
        <v>260</v>
      </c>
      <c r="C62" s="26" t="s">
        <v>226</v>
      </c>
      <c r="D62" s="26"/>
      <c r="E62" s="26"/>
      <c r="F62" s="26"/>
      <c r="G62" s="26"/>
      <c r="H62" s="26">
        <v>1</v>
      </c>
      <c r="I62" s="26"/>
      <c r="J62" s="26"/>
      <c r="K62" s="26" t="s">
        <v>171</v>
      </c>
      <c r="L62" s="26"/>
      <c r="M62" s="26">
        <v>0.34</v>
      </c>
      <c r="N62" s="26">
        <v>0.34</v>
      </c>
      <c r="O62" s="26">
        <v>0.34</v>
      </c>
      <c r="P62" s="26">
        <v>0.34</v>
      </c>
      <c r="Q62" s="26">
        <v>0.34</v>
      </c>
      <c r="R62" s="26">
        <v>0.34</v>
      </c>
      <c r="S62" s="26">
        <v>0.34</v>
      </c>
      <c r="T62" s="26">
        <v>0.34</v>
      </c>
      <c r="U62" s="26">
        <v>0.34</v>
      </c>
      <c r="V62" s="26">
        <v>0.34</v>
      </c>
      <c r="W62" s="26">
        <v>0.34</v>
      </c>
      <c r="X62" s="26">
        <v>0.34</v>
      </c>
      <c r="Y62" s="26">
        <v>0.34</v>
      </c>
      <c r="Z62" s="26">
        <v>0.34</v>
      </c>
      <c r="AA62" s="26">
        <v>0.34</v>
      </c>
      <c r="AB62" s="26">
        <v>0.34</v>
      </c>
      <c r="AC62" s="26">
        <v>0.34</v>
      </c>
      <c r="AD62" s="26">
        <v>0.34</v>
      </c>
      <c r="AE62" s="26">
        <v>0.34</v>
      </c>
      <c r="AF62" s="26">
        <v>0.34</v>
      </c>
      <c r="AG62" s="26">
        <v>0.34</v>
      </c>
      <c r="AH62" s="26">
        <v>0.34</v>
      </c>
      <c r="AI62" s="26">
        <v>0.34</v>
      </c>
      <c r="AJ62" s="26">
        <v>0.34</v>
      </c>
      <c r="AK62" s="26">
        <v>0.34</v>
      </c>
      <c r="AL62" s="26">
        <v>0.34</v>
      </c>
      <c r="AM62" s="26">
        <v>0.34</v>
      </c>
      <c r="AN62" s="26">
        <v>0.34</v>
      </c>
      <c r="AO62" s="26">
        <v>0.34</v>
      </c>
      <c r="AP62" s="26">
        <v>0.34</v>
      </c>
      <c r="AQ62" s="26">
        <v>0.34</v>
      </c>
      <c r="AR62" s="26">
        <v>0.34</v>
      </c>
      <c r="AS62" s="26">
        <v>0.34</v>
      </c>
      <c r="AT62" s="26">
        <v>0.34</v>
      </c>
      <c r="AU62" s="26">
        <v>0.34</v>
      </c>
      <c r="AV62" s="26">
        <v>0.34</v>
      </c>
      <c r="AW62" s="71"/>
    </row>
    <row r="63" spans="1:49" s="82" customFormat="1" x14ac:dyDescent="0.25">
      <c r="A63" s="70" t="s">
        <v>269</v>
      </c>
      <c r="B63" s="26" t="s">
        <v>260</v>
      </c>
      <c r="C63" s="26" t="s">
        <v>226</v>
      </c>
      <c r="D63" s="26"/>
      <c r="E63" s="26"/>
      <c r="F63" s="26"/>
      <c r="G63" s="26"/>
      <c r="H63" s="26">
        <v>1</v>
      </c>
      <c r="I63" s="26"/>
      <c r="J63" s="26"/>
      <c r="K63" s="26" t="s">
        <v>253</v>
      </c>
      <c r="L63" s="26"/>
      <c r="M63" s="26">
        <v>1</v>
      </c>
      <c r="N63" s="26">
        <v>1</v>
      </c>
      <c r="O63" s="26">
        <v>1</v>
      </c>
      <c r="P63" s="26">
        <v>1</v>
      </c>
      <c r="Q63" s="26">
        <v>1</v>
      </c>
      <c r="R63" s="26">
        <v>1</v>
      </c>
      <c r="S63" s="26">
        <v>1</v>
      </c>
      <c r="T63" s="26">
        <v>1</v>
      </c>
      <c r="U63" s="26">
        <v>1</v>
      </c>
      <c r="V63" s="26">
        <v>1</v>
      </c>
      <c r="W63" s="26">
        <v>1</v>
      </c>
      <c r="X63" s="26">
        <v>1</v>
      </c>
      <c r="Y63" s="26">
        <v>1</v>
      </c>
      <c r="Z63" s="26">
        <v>1</v>
      </c>
      <c r="AA63" s="26">
        <v>1</v>
      </c>
      <c r="AB63" s="26">
        <v>1</v>
      </c>
      <c r="AC63" s="26">
        <v>1</v>
      </c>
      <c r="AD63" s="26">
        <v>1</v>
      </c>
      <c r="AE63" s="26">
        <v>1</v>
      </c>
      <c r="AF63" s="26">
        <v>1</v>
      </c>
      <c r="AG63" s="26">
        <v>1</v>
      </c>
      <c r="AH63" s="26">
        <v>1</v>
      </c>
      <c r="AI63" s="26">
        <v>1</v>
      </c>
      <c r="AJ63" s="26">
        <v>1</v>
      </c>
      <c r="AK63" s="26">
        <v>1</v>
      </c>
      <c r="AL63" s="26">
        <v>1</v>
      </c>
      <c r="AM63" s="26">
        <v>1</v>
      </c>
      <c r="AN63" s="26">
        <v>1</v>
      </c>
      <c r="AO63" s="26">
        <v>1</v>
      </c>
      <c r="AP63" s="26">
        <v>1</v>
      </c>
      <c r="AQ63" s="26">
        <v>1</v>
      </c>
      <c r="AR63" s="26">
        <v>1</v>
      </c>
      <c r="AS63" s="26">
        <v>1</v>
      </c>
      <c r="AT63" s="26">
        <v>1</v>
      </c>
      <c r="AU63" s="26">
        <v>1</v>
      </c>
      <c r="AV63" s="26">
        <v>1</v>
      </c>
      <c r="AW63" s="71"/>
    </row>
    <row r="64" spans="1:49" s="82" customFormat="1" x14ac:dyDescent="0.25">
      <c r="A64" s="70" t="s">
        <v>269</v>
      </c>
      <c r="B64" s="26" t="s">
        <v>260</v>
      </c>
      <c r="C64" s="26" t="s">
        <v>227</v>
      </c>
      <c r="D64" s="26"/>
      <c r="E64" s="26"/>
      <c r="F64" s="26"/>
      <c r="G64" s="26"/>
      <c r="H64" s="26">
        <v>1</v>
      </c>
      <c r="I64" s="26"/>
      <c r="J64" s="26"/>
      <c r="K64" s="26" t="s">
        <v>171</v>
      </c>
      <c r="L64" s="26"/>
      <c r="M64" s="26">
        <v>0.34</v>
      </c>
      <c r="N64" s="26">
        <v>0.34</v>
      </c>
      <c r="O64" s="26">
        <v>0.34</v>
      </c>
      <c r="P64" s="26">
        <v>0.34</v>
      </c>
      <c r="Q64" s="26">
        <v>0.34</v>
      </c>
      <c r="R64" s="26">
        <v>0.34</v>
      </c>
      <c r="S64" s="26">
        <v>0.34</v>
      </c>
      <c r="T64" s="26">
        <v>0.34</v>
      </c>
      <c r="U64" s="26">
        <v>0.34</v>
      </c>
      <c r="V64" s="26">
        <v>0.34</v>
      </c>
      <c r="W64" s="26">
        <v>0.34</v>
      </c>
      <c r="X64" s="26">
        <v>0.34</v>
      </c>
      <c r="Y64" s="26">
        <v>0.34</v>
      </c>
      <c r="Z64" s="26">
        <v>0.34</v>
      </c>
      <c r="AA64" s="26">
        <v>0.34</v>
      </c>
      <c r="AB64" s="26">
        <v>0.34</v>
      </c>
      <c r="AC64" s="26">
        <v>0.34</v>
      </c>
      <c r="AD64" s="26">
        <v>0.34</v>
      </c>
      <c r="AE64" s="26">
        <v>0.34</v>
      </c>
      <c r="AF64" s="26">
        <v>0.34</v>
      </c>
      <c r="AG64" s="26">
        <v>0.34</v>
      </c>
      <c r="AH64" s="26">
        <v>0.34</v>
      </c>
      <c r="AI64" s="26">
        <v>0.34</v>
      </c>
      <c r="AJ64" s="26">
        <v>0.34</v>
      </c>
      <c r="AK64" s="26">
        <v>0.34</v>
      </c>
      <c r="AL64" s="26">
        <v>0.34</v>
      </c>
      <c r="AM64" s="26">
        <v>0.34</v>
      </c>
      <c r="AN64" s="26">
        <v>0.34</v>
      </c>
      <c r="AO64" s="26">
        <v>0.34</v>
      </c>
      <c r="AP64" s="26">
        <v>0.34</v>
      </c>
      <c r="AQ64" s="26">
        <v>0.34</v>
      </c>
      <c r="AR64" s="26">
        <v>0.34</v>
      </c>
      <c r="AS64" s="26">
        <v>0.34</v>
      </c>
      <c r="AT64" s="26">
        <v>0.34</v>
      </c>
      <c r="AU64" s="26">
        <v>0.34</v>
      </c>
      <c r="AV64" s="26">
        <v>0.34</v>
      </c>
      <c r="AW64" s="71"/>
    </row>
    <row r="65" spans="1:49" s="82" customFormat="1" x14ac:dyDescent="0.25">
      <c r="A65" s="70" t="s">
        <v>269</v>
      </c>
      <c r="B65" s="26" t="s">
        <v>260</v>
      </c>
      <c r="C65" s="26" t="s">
        <v>227</v>
      </c>
      <c r="D65" s="26"/>
      <c r="E65" s="26"/>
      <c r="F65" s="26"/>
      <c r="G65" s="26"/>
      <c r="H65" s="26">
        <v>1</v>
      </c>
      <c r="I65" s="26"/>
      <c r="J65" s="26"/>
      <c r="K65" s="26" t="s">
        <v>253</v>
      </c>
      <c r="L65" s="26"/>
      <c r="M65" s="26">
        <v>1</v>
      </c>
      <c r="N65" s="26">
        <v>1</v>
      </c>
      <c r="O65" s="26">
        <v>1</v>
      </c>
      <c r="P65" s="26">
        <v>1</v>
      </c>
      <c r="Q65" s="26">
        <v>1</v>
      </c>
      <c r="R65" s="26">
        <v>1</v>
      </c>
      <c r="S65" s="26">
        <v>1</v>
      </c>
      <c r="T65" s="26">
        <v>1</v>
      </c>
      <c r="U65" s="26">
        <v>1</v>
      </c>
      <c r="V65" s="26">
        <v>1</v>
      </c>
      <c r="W65" s="26">
        <v>1</v>
      </c>
      <c r="X65" s="26">
        <v>1</v>
      </c>
      <c r="Y65" s="26">
        <v>1</v>
      </c>
      <c r="Z65" s="26">
        <v>1</v>
      </c>
      <c r="AA65" s="26">
        <v>1</v>
      </c>
      <c r="AB65" s="26">
        <v>1</v>
      </c>
      <c r="AC65" s="26">
        <v>1</v>
      </c>
      <c r="AD65" s="26">
        <v>1</v>
      </c>
      <c r="AE65" s="26">
        <v>1</v>
      </c>
      <c r="AF65" s="26">
        <v>1</v>
      </c>
      <c r="AG65" s="26">
        <v>1</v>
      </c>
      <c r="AH65" s="26">
        <v>1</v>
      </c>
      <c r="AI65" s="26">
        <v>1</v>
      </c>
      <c r="AJ65" s="26">
        <v>1</v>
      </c>
      <c r="AK65" s="26">
        <v>1</v>
      </c>
      <c r="AL65" s="26">
        <v>1</v>
      </c>
      <c r="AM65" s="26">
        <v>1</v>
      </c>
      <c r="AN65" s="26">
        <v>1</v>
      </c>
      <c r="AO65" s="26">
        <v>1</v>
      </c>
      <c r="AP65" s="26">
        <v>1</v>
      </c>
      <c r="AQ65" s="26">
        <v>1</v>
      </c>
      <c r="AR65" s="26">
        <v>1</v>
      </c>
      <c r="AS65" s="26">
        <v>1</v>
      </c>
      <c r="AT65" s="26">
        <v>1</v>
      </c>
      <c r="AU65" s="26">
        <v>1</v>
      </c>
      <c r="AV65" s="26">
        <v>1</v>
      </c>
      <c r="AW65" s="71"/>
    </row>
    <row r="66" spans="1:49" s="82" customFormat="1" x14ac:dyDescent="0.25">
      <c r="A66" s="70" t="s">
        <v>269</v>
      </c>
      <c r="B66" s="26" t="s">
        <v>260</v>
      </c>
      <c r="C66" s="26" t="s">
        <v>228</v>
      </c>
      <c r="D66" s="26"/>
      <c r="E66" s="26"/>
      <c r="F66" s="26"/>
      <c r="G66" s="26"/>
      <c r="H66" s="26">
        <v>1</v>
      </c>
      <c r="I66" s="26"/>
      <c r="J66" s="26"/>
      <c r="K66" s="26" t="s">
        <v>171</v>
      </c>
      <c r="L66" s="26"/>
      <c r="M66" s="26">
        <v>0.34</v>
      </c>
      <c r="N66" s="26">
        <v>0.34</v>
      </c>
      <c r="O66" s="26">
        <v>0.34</v>
      </c>
      <c r="P66" s="26">
        <v>0.34</v>
      </c>
      <c r="Q66" s="26">
        <v>0.34</v>
      </c>
      <c r="R66" s="26">
        <v>0.34</v>
      </c>
      <c r="S66" s="26">
        <v>0.34</v>
      </c>
      <c r="T66" s="26">
        <v>0.34</v>
      </c>
      <c r="U66" s="26">
        <v>0.34</v>
      </c>
      <c r="V66" s="26">
        <v>0.34</v>
      </c>
      <c r="W66" s="26">
        <v>0.34</v>
      </c>
      <c r="X66" s="26">
        <v>0.34</v>
      </c>
      <c r="Y66" s="26">
        <v>0.34</v>
      </c>
      <c r="Z66" s="26">
        <v>0.34</v>
      </c>
      <c r="AA66" s="26">
        <v>0.34</v>
      </c>
      <c r="AB66" s="26">
        <v>0.34</v>
      </c>
      <c r="AC66" s="26">
        <v>0.34</v>
      </c>
      <c r="AD66" s="26">
        <v>0.34</v>
      </c>
      <c r="AE66" s="26">
        <v>0.34</v>
      </c>
      <c r="AF66" s="26">
        <v>0.34</v>
      </c>
      <c r="AG66" s="26">
        <v>0.34</v>
      </c>
      <c r="AH66" s="26">
        <v>0.34</v>
      </c>
      <c r="AI66" s="26">
        <v>0.34</v>
      </c>
      <c r="AJ66" s="26">
        <v>0.34</v>
      </c>
      <c r="AK66" s="26">
        <v>0.34</v>
      </c>
      <c r="AL66" s="26">
        <v>0.34</v>
      </c>
      <c r="AM66" s="26">
        <v>0.34</v>
      </c>
      <c r="AN66" s="26">
        <v>0.34</v>
      </c>
      <c r="AO66" s="26">
        <v>0.34</v>
      </c>
      <c r="AP66" s="26">
        <v>0.34</v>
      </c>
      <c r="AQ66" s="26">
        <v>0.34</v>
      </c>
      <c r="AR66" s="26">
        <v>0.34</v>
      </c>
      <c r="AS66" s="26">
        <v>0.34</v>
      </c>
      <c r="AT66" s="26">
        <v>0.34</v>
      </c>
      <c r="AU66" s="26">
        <v>0.34</v>
      </c>
      <c r="AV66" s="26">
        <v>0.34</v>
      </c>
      <c r="AW66" s="71"/>
    </row>
    <row r="67" spans="1:49" s="82" customFormat="1" x14ac:dyDescent="0.25">
      <c r="A67" s="70" t="s">
        <v>269</v>
      </c>
      <c r="B67" s="26" t="s">
        <v>260</v>
      </c>
      <c r="C67" s="26" t="s">
        <v>228</v>
      </c>
      <c r="D67" s="26"/>
      <c r="E67" s="26"/>
      <c r="F67" s="26"/>
      <c r="G67" s="26"/>
      <c r="H67" s="26">
        <v>1</v>
      </c>
      <c r="I67" s="26"/>
      <c r="J67" s="26"/>
      <c r="K67" s="26" t="s">
        <v>235</v>
      </c>
      <c r="L67" s="26"/>
      <c r="M67" s="26">
        <v>1</v>
      </c>
      <c r="N67" s="26">
        <v>1</v>
      </c>
      <c r="O67" s="26">
        <v>1</v>
      </c>
      <c r="P67" s="26">
        <v>1</v>
      </c>
      <c r="Q67" s="26">
        <v>1</v>
      </c>
      <c r="R67" s="26">
        <v>1</v>
      </c>
      <c r="S67" s="26">
        <v>1</v>
      </c>
      <c r="T67" s="26">
        <v>1</v>
      </c>
      <c r="U67" s="26">
        <v>1</v>
      </c>
      <c r="V67" s="26">
        <v>1</v>
      </c>
      <c r="W67" s="26">
        <v>1</v>
      </c>
      <c r="X67" s="26">
        <v>1</v>
      </c>
      <c r="Y67" s="26">
        <v>1</v>
      </c>
      <c r="Z67" s="26">
        <v>1</v>
      </c>
      <c r="AA67" s="26">
        <v>1</v>
      </c>
      <c r="AB67" s="26">
        <v>1</v>
      </c>
      <c r="AC67" s="26">
        <v>1</v>
      </c>
      <c r="AD67" s="26">
        <v>1</v>
      </c>
      <c r="AE67" s="26">
        <v>1</v>
      </c>
      <c r="AF67" s="26">
        <v>1</v>
      </c>
      <c r="AG67" s="26">
        <v>1</v>
      </c>
      <c r="AH67" s="26">
        <v>1</v>
      </c>
      <c r="AI67" s="26">
        <v>1</v>
      </c>
      <c r="AJ67" s="26">
        <v>1</v>
      </c>
      <c r="AK67" s="26">
        <v>1</v>
      </c>
      <c r="AL67" s="26">
        <v>1</v>
      </c>
      <c r="AM67" s="26">
        <v>1</v>
      </c>
      <c r="AN67" s="26">
        <v>1</v>
      </c>
      <c r="AO67" s="26">
        <v>1</v>
      </c>
      <c r="AP67" s="26">
        <v>1</v>
      </c>
      <c r="AQ67" s="26">
        <v>1</v>
      </c>
      <c r="AR67" s="26">
        <v>1</v>
      </c>
      <c r="AS67" s="26">
        <v>1</v>
      </c>
      <c r="AT67" s="26">
        <v>1</v>
      </c>
      <c r="AU67" s="26">
        <v>1</v>
      </c>
      <c r="AV67" s="26">
        <v>1</v>
      </c>
      <c r="AW67" s="71"/>
    </row>
    <row r="68" spans="1:49" s="82" customFormat="1" x14ac:dyDescent="0.25">
      <c r="A68" s="70" t="s">
        <v>269</v>
      </c>
      <c r="B68" s="26" t="s">
        <v>260</v>
      </c>
      <c r="C68" s="26" t="s">
        <v>229</v>
      </c>
      <c r="D68" s="26"/>
      <c r="E68" s="26"/>
      <c r="F68" s="26"/>
      <c r="G68" s="26"/>
      <c r="H68" s="26">
        <v>1</v>
      </c>
      <c r="I68" s="26"/>
      <c r="J68" s="26"/>
      <c r="K68" s="26" t="s">
        <v>171</v>
      </c>
      <c r="L68" s="26"/>
      <c r="M68" s="26">
        <v>0.34</v>
      </c>
      <c r="N68" s="26">
        <v>0.34</v>
      </c>
      <c r="O68" s="26">
        <v>0.34</v>
      </c>
      <c r="P68" s="26">
        <v>0.34</v>
      </c>
      <c r="Q68" s="26">
        <v>0.34</v>
      </c>
      <c r="R68" s="26">
        <v>0.34</v>
      </c>
      <c r="S68" s="26">
        <v>0.34</v>
      </c>
      <c r="T68" s="26">
        <v>0.34</v>
      </c>
      <c r="U68" s="26">
        <v>0.34</v>
      </c>
      <c r="V68" s="26">
        <v>0.34</v>
      </c>
      <c r="W68" s="26">
        <v>0.34</v>
      </c>
      <c r="X68" s="26">
        <v>0.34</v>
      </c>
      <c r="Y68" s="26">
        <v>0.34</v>
      </c>
      <c r="Z68" s="26">
        <v>0.34</v>
      </c>
      <c r="AA68" s="26">
        <v>0.34</v>
      </c>
      <c r="AB68" s="26">
        <v>0.34</v>
      </c>
      <c r="AC68" s="26">
        <v>0.34</v>
      </c>
      <c r="AD68" s="26">
        <v>0.34</v>
      </c>
      <c r="AE68" s="26">
        <v>0.34</v>
      </c>
      <c r="AF68" s="26">
        <v>0.34</v>
      </c>
      <c r="AG68" s="26">
        <v>0.34</v>
      </c>
      <c r="AH68" s="26">
        <v>0.34</v>
      </c>
      <c r="AI68" s="26">
        <v>0.34</v>
      </c>
      <c r="AJ68" s="26">
        <v>0.34</v>
      </c>
      <c r="AK68" s="26">
        <v>0.34</v>
      </c>
      <c r="AL68" s="26">
        <v>0.34</v>
      </c>
      <c r="AM68" s="26">
        <v>0.34</v>
      </c>
      <c r="AN68" s="26">
        <v>0.34</v>
      </c>
      <c r="AO68" s="26">
        <v>0.34</v>
      </c>
      <c r="AP68" s="26">
        <v>0.34</v>
      </c>
      <c r="AQ68" s="26">
        <v>0.34</v>
      </c>
      <c r="AR68" s="26">
        <v>0.34</v>
      </c>
      <c r="AS68" s="26">
        <v>0.34</v>
      </c>
      <c r="AT68" s="26">
        <v>0.34</v>
      </c>
      <c r="AU68" s="26">
        <v>0.34</v>
      </c>
      <c r="AV68" s="26">
        <v>0.34</v>
      </c>
      <c r="AW68" s="71"/>
    </row>
    <row r="69" spans="1:49" s="82" customFormat="1" ht="15.75" thickBot="1" x14ac:dyDescent="0.3">
      <c r="A69" s="72" t="s">
        <v>269</v>
      </c>
      <c r="B69" s="73" t="s">
        <v>260</v>
      </c>
      <c r="C69" s="73" t="s">
        <v>229</v>
      </c>
      <c r="D69" s="73"/>
      <c r="E69" s="73"/>
      <c r="F69" s="73"/>
      <c r="G69" s="73"/>
      <c r="H69" s="73">
        <v>1</v>
      </c>
      <c r="I69" s="73"/>
      <c r="J69" s="73"/>
      <c r="K69" s="73" t="s">
        <v>235</v>
      </c>
      <c r="L69" s="73"/>
      <c r="M69" s="73">
        <v>1</v>
      </c>
      <c r="N69" s="73">
        <v>1</v>
      </c>
      <c r="O69" s="73">
        <v>1</v>
      </c>
      <c r="P69" s="73">
        <v>1</v>
      </c>
      <c r="Q69" s="73">
        <v>1</v>
      </c>
      <c r="R69" s="73">
        <v>1</v>
      </c>
      <c r="S69" s="73">
        <v>1</v>
      </c>
      <c r="T69" s="73">
        <v>1</v>
      </c>
      <c r="U69" s="73">
        <v>1</v>
      </c>
      <c r="V69" s="73">
        <v>1</v>
      </c>
      <c r="W69" s="73">
        <v>1</v>
      </c>
      <c r="X69" s="73">
        <v>1</v>
      </c>
      <c r="Y69" s="73">
        <v>1</v>
      </c>
      <c r="Z69" s="73">
        <v>1</v>
      </c>
      <c r="AA69" s="73">
        <v>1</v>
      </c>
      <c r="AB69" s="73">
        <v>1</v>
      </c>
      <c r="AC69" s="73">
        <v>1</v>
      </c>
      <c r="AD69" s="73">
        <v>1</v>
      </c>
      <c r="AE69" s="73">
        <v>1</v>
      </c>
      <c r="AF69" s="73">
        <v>1</v>
      </c>
      <c r="AG69" s="73">
        <v>1</v>
      </c>
      <c r="AH69" s="73">
        <v>1</v>
      </c>
      <c r="AI69" s="73">
        <v>1</v>
      </c>
      <c r="AJ69" s="73">
        <v>1</v>
      </c>
      <c r="AK69" s="73">
        <v>1</v>
      </c>
      <c r="AL69" s="73">
        <v>1</v>
      </c>
      <c r="AM69" s="73">
        <v>1</v>
      </c>
      <c r="AN69" s="73">
        <v>1</v>
      </c>
      <c r="AO69" s="73">
        <v>1</v>
      </c>
      <c r="AP69" s="73">
        <v>1</v>
      </c>
      <c r="AQ69" s="73">
        <v>1</v>
      </c>
      <c r="AR69" s="73">
        <v>1</v>
      </c>
      <c r="AS69" s="73">
        <v>1</v>
      </c>
      <c r="AT69" s="73">
        <v>1</v>
      </c>
      <c r="AU69" s="73">
        <v>1</v>
      </c>
      <c r="AV69" s="73">
        <v>1</v>
      </c>
      <c r="AW69" s="74"/>
    </row>
  </sheetData>
  <hyperlinks>
    <hyperlink ref="A1" location="Content!A1" display="Back to table of contents" xr:uid="{00000000-0004-0000-0B00-000000000000}"/>
    <hyperlink ref="B1" location="Parameters!A1" display="Parameters List" xr:uid="{00000000-0004-0000-0B00-000001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W1014"/>
  <sheetViews>
    <sheetView workbookViewId="0">
      <selection activeCell="A3" sqref="A3"/>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2" customFormat="1" x14ac:dyDescent="0.25">
      <c r="A3" s="68" t="s">
        <v>270</v>
      </c>
      <c r="B3" s="23" t="s">
        <v>260</v>
      </c>
      <c r="C3" s="23" t="s">
        <v>238</v>
      </c>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69">
        <v>1</v>
      </c>
    </row>
    <row r="4" spans="1:49" s="82" customFormat="1" x14ac:dyDescent="0.25">
      <c r="A4" s="70" t="s">
        <v>270</v>
      </c>
      <c r="B4" s="26" t="s">
        <v>260</v>
      </c>
      <c r="C4" s="26" t="s">
        <v>190</v>
      </c>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71">
        <v>1</v>
      </c>
    </row>
    <row r="5" spans="1:49" s="82" customFormat="1" x14ac:dyDescent="0.25">
      <c r="A5" s="70" t="s">
        <v>270</v>
      </c>
      <c r="B5" s="26" t="s">
        <v>260</v>
      </c>
      <c r="C5" s="26" t="s">
        <v>213</v>
      </c>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71">
        <v>1</v>
      </c>
    </row>
    <row r="6" spans="1:49" s="82" customFormat="1" x14ac:dyDescent="0.25">
      <c r="A6" s="70" t="s">
        <v>270</v>
      </c>
      <c r="B6" s="26" t="s">
        <v>260</v>
      </c>
      <c r="C6" s="26" t="s">
        <v>239</v>
      </c>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71">
        <v>1</v>
      </c>
    </row>
    <row r="7" spans="1:49" s="82" customFormat="1" x14ac:dyDescent="0.25">
      <c r="A7" s="70" t="s">
        <v>270</v>
      </c>
      <c r="B7" s="26" t="s">
        <v>260</v>
      </c>
      <c r="C7" s="26" t="s">
        <v>214</v>
      </c>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71">
        <v>1</v>
      </c>
    </row>
    <row r="8" spans="1:49" s="82" customFormat="1" x14ac:dyDescent="0.25">
      <c r="A8" s="70" t="s">
        <v>270</v>
      </c>
      <c r="B8" s="26" t="s">
        <v>260</v>
      </c>
      <c r="C8" s="26" t="s">
        <v>240</v>
      </c>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71">
        <v>1</v>
      </c>
    </row>
    <row r="9" spans="1:49" s="82" customFormat="1" x14ac:dyDescent="0.25">
      <c r="A9" s="70" t="s">
        <v>270</v>
      </c>
      <c r="B9" s="26" t="s">
        <v>260</v>
      </c>
      <c r="C9" s="26" t="s">
        <v>241</v>
      </c>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71">
        <v>1</v>
      </c>
    </row>
    <row r="10" spans="1:49" s="82" customFormat="1" x14ac:dyDescent="0.25">
      <c r="A10" s="70" t="s">
        <v>270</v>
      </c>
      <c r="B10" s="26" t="s">
        <v>260</v>
      </c>
      <c r="C10" s="26" t="s">
        <v>242</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71">
        <v>1</v>
      </c>
    </row>
    <row r="11" spans="1:49" s="82" customFormat="1" x14ac:dyDescent="0.25">
      <c r="A11" s="70" t="s">
        <v>270</v>
      </c>
      <c r="B11" s="26" t="s">
        <v>260</v>
      </c>
      <c r="C11" s="26" t="s">
        <v>210</v>
      </c>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71">
        <v>1</v>
      </c>
    </row>
    <row r="12" spans="1:49" s="82" customFormat="1" x14ac:dyDescent="0.25">
      <c r="A12" s="70" t="s">
        <v>270</v>
      </c>
      <c r="B12" s="26" t="s">
        <v>260</v>
      </c>
      <c r="C12" s="26" t="s">
        <v>243</v>
      </c>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71">
        <v>1</v>
      </c>
    </row>
    <row r="13" spans="1:49" s="82" customFormat="1" x14ac:dyDescent="0.25">
      <c r="A13" s="70" t="s">
        <v>270</v>
      </c>
      <c r="B13" s="26" t="s">
        <v>260</v>
      </c>
      <c r="C13" s="26" t="s">
        <v>244</v>
      </c>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71">
        <v>1</v>
      </c>
    </row>
    <row r="14" spans="1:49" s="82" customFormat="1" x14ac:dyDescent="0.25">
      <c r="A14" s="70" t="s">
        <v>270</v>
      </c>
      <c r="B14" s="26" t="s">
        <v>260</v>
      </c>
      <c r="C14" s="26" t="s">
        <v>245</v>
      </c>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71">
        <v>1</v>
      </c>
    </row>
    <row r="15" spans="1:49" s="82" customFormat="1" x14ac:dyDescent="0.25">
      <c r="A15" s="70" t="s">
        <v>270</v>
      </c>
      <c r="B15" s="26" t="s">
        <v>260</v>
      </c>
      <c r="C15" s="26" t="s">
        <v>246</v>
      </c>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71">
        <v>1</v>
      </c>
    </row>
    <row r="16" spans="1:49" s="82" customFormat="1" x14ac:dyDescent="0.25">
      <c r="A16" s="70" t="s">
        <v>270</v>
      </c>
      <c r="B16" s="26" t="s">
        <v>260</v>
      </c>
      <c r="C16" s="26" t="s">
        <v>247</v>
      </c>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71">
        <v>1</v>
      </c>
    </row>
    <row r="17" spans="1:49" s="82" customFormat="1" x14ac:dyDescent="0.25">
      <c r="A17" s="70" t="s">
        <v>270</v>
      </c>
      <c r="B17" s="26" t="s">
        <v>260</v>
      </c>
      <c r="C17" s="26" t="s">
        <v>248</v>
      </c>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71">
        <v>1</v>
      </c>
    </row>
    <row r="18" spans="1:49" s="82" customFormat="1" x14ac:dyDescent="0.25">
      <c r="A18" s="70" t="s">
        <v>270</v>
      </c>
      <c r="B18" s="26" t="s">
        <v>260</v>
      </c>
      <c r="C18" s="26" t="s">
        <v>249</v>
      </c>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71">
        <v>1</v>
      </c>
    </row>
    <row r="19" spans="1:49" s="82" customFormat="1" x14ac:dyDescent="0.25">
      <c r="A19" s="70" t="s">
        <v>270</v>
      </c>
      <c r="B19" s="26" t="s">
        <v>260</v>
      </c>
      <c r="C19" s="26" t="s">
        <v>211</v>
      </c>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71">
        <v>1</v>
      </c>
    </row>
    <row r="20" spans="1:49" s="82" customFormat="1" x14ac:dyDescent="0.25">
      <c r="A20" s="70" t="s">
        <v>270</v>
      </c>
      <c r="B20" s="26" t="s">
        <v>260</v>
      </c>
      <c r="C20" s="26" t="s">
        <v>215</v>
      </c>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71">
        <v>1</v>
      </c>
    </row>
    <row r="21" spans="1:49" s="82" customFormat="1" x14ac:dyDescent="0.25">
      <c r="A21" s="70" t="s">
        <v>270</v>
      </c>
      <c r="B21" s="26" t="s">
        <v>260</v>
      </c>
      <c r="C21" s="26" t="s">
        <v>216</v>
      </c>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71">
        <v>1</v>
      </c>
    </row>
    <row r="22" spans="1:49" s="82" customFormat="1" x14ac:dyDescent="0.25">
      <c r="A22" s="70" t="s">
        <v>270</v>
      </c>
      <c r="B22" s="26" t="s">
        <v>260</v>
      </c>
      <c r="C22" s="26" t="s">
        <v>217</v>
      </c>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71">
        <v>1</v>
      </c>
    </row>
    <row r="23" spans="1:49" s="82" customFormat="1" x14ac:dyDescent="0.25">
      <c r="A23" s="70" t="s">
        <v>270</v>
      </c>
      <c r="B23" s="26" t="s">
        <v>260</v>
      </c>
      <c r="C23" s="26" t="s">
        <v>218</v>
      </c>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71">
        <v>1</v>
      </c>
    </row>
    <row r="24" spans="1:49" s="82" customFormat="1" x14ac:dyDescent="0.25">
      <c r="A24" s="70" t="s">
        <v>270</v>
      </c>
      <c r="B24" s="26" t="s">
        <v>260</v>
      </c>
      <c r="C24" s="26" t="s">
        <v>198</v>
      </c>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71">
        <v>1</v>
      </c>
    </row>
    <row r="25" spans="1:49" s="82" customFormat="1" x14ac:dyDescent="0.25">
      <c r="A25" s="70" t="s">
        <v>270</v>
      </c>
      <c r="B25" s="26" t="s">
        <v>260</v>
      </c>
      <c r="C25" s="26" t="s">
        <v>173</v>
      </c>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71">
        <v>1</v>
      </c>
    </row>
    <row r="26" spans="1:49" s="82" customFormat="1" x14ac:dyDescent="0.25">
      <c r="A26" s="70" t="s">
        <v>270</v>
      </c>
      <c r="B26" s="26" t="s">
        <v>260</v>
      </c>
      <c r="C26" s="26" t="s">
        <v>209</v>
      </c>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71">
        <v>1</v>
      </c>
    </row>
    <row r="27" spans="1:49" s="82" customFormat="1" x14ac:dyDescent="0.25">
      <c r="A27" s="70" t="s">
        <v>270</v>
      </c>
      <c r="B27" s="26" t="s">
        <v>260</v>
      </c>
      <c r="C27" s="26" t="s">
        <v>196</v>
      </c>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71">
        <v>1</v>
      </c>
    </row>
    <row r="28" spans="1:49" s="82" customFormat="1" x14ac:dyDescent="0.25">
      <c r="A28" s="70" t="s">
        <v>270</v>
      </c>
      <c r="B28" s="26" t="s">
        <v>260</v>
      </c>
      <c r="C28" s="26" t="s">
        <v>197</v>
      </c>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71">
        <v>50</v>
      </c>
    </row>
    <row r="29" spans="1:49" s="82" customFormat="1" x14ac:dyDescent="0.25">
      <c r="A29" s="70" t="s">
        <v>270</v>
      </c>
      <c r="B29" s="26" t="s">
        <v>260</v>
      </c>
      <c r="C29" s="26" t="s">
        <v>194</v>
      </c>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71">
        <v>1</v>
      </c>
    </row>
    <row r="30" spans="1:49" s="82" customFormat="1" x14ac:dyDescent="0.25">
      <c r="A30" s="70" t="s">
        <v>270</v>
      </c>
      <c r="B30" s="26" t="s">
        <v>260</v>
      </c>
      <c r="C30" s="26" t="s">
        <v>219</v>
      </c>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71">
        <v>50</v>
      </c>
    </row>
    <row r="31" spans="1:49" s="82" customFormat="1" x14ac:dyDescent="0.25">
      <c r="A31" s="70" t="s">
        <v>270</v>
      </c>
      <c r="B31" s="26" t="s">
        <v>260</v>
      </c>
      <c r="C31" s="26" t="s">
        <v>195</v>
      </c>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71">
        <v>1</v>
      </c>
    </row>
    <row r="32" spans="1:49" s="82" customFormat="1" x14ac:dyDescent="0.25">
      <c r="A32" s="70" t="s">
        <v>270</v>
      </c>
      <c r="B32" s="26" t="s">
        <v>260</v>
      </c>
      <c r="C32" s="26" t="s">
        <v>220</v>
      </c>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71">
        <v>50</v>
      </c>
    </row>
    <row r="33" spans="1:49" s="82" customFormat="1" x14ac:dyDescent="0.25">
      <c r="A33" s="70" t="s">
        <v>270</v>
      </c>
      <c r="B33" s="26" t="s">
        <v>260</v>
      </c>
      <c r="C33" s="26" t="s">
        <v>221</v>
      </c>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71">
        <v>50</v>
      </c>
    </row>
    <row r="34" spans="1:49" s="82" customFormat="1" x14ac:dyDescent="0.25">
      <c r="A34" s="70" t="s">
        <v>270</v>
      </c>
      <c r="B34" s="26" t="s">
        <v>260</v>
      </c>
      <c r="C34" s="26" t="s">
        <v>250</v>
      </c>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71">
        <v>1</v>
      </c>
    </row>
    <row r="35" spans="1:49" s="82" customFormat="1" x14ac:dyDescent="0.25">
      <c r="A35" s="70" t="s">
        <v>270</v>
      </c>
      <c r="B35" s="26" t="s">
        <v>260</v>
      </c>
      <c r="C35" s="26" t="s">
        <v>251</v>
      </c>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71">
        <v>1</v>
      </c>
    </row>
    <row r="36" spans="1:49" s="82" customFormat="1" x14ac:dyDescent="0.25">
      <c r="A36" s="70" t="s">
        <v>270</v>
      </c>
      <c r="B36" s="26" t="s">
        <v>260</v>
      </c>
      <c r="C36" s="26" t="s">
        <v>191</v>
      </c>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71">
        <v>1</v>
      </c>
    </row>
    <row r="37" spans="1:49" s="82" customFormat="1" x14ac:dyDescent="0.25">
      <c r="A37" s="70" t="s">
        <v>270</v>
      </c>
      <c r="B37" s="26" t="s">
        <v>260</v>
      </c>
      <c r="C37" s="26" t="s">
        <v>222</v>
      </c>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71">
        <v>50</v>
      </c>
    </row>
    <row r="38" spans="1:49" s="82" customFormat="1" x14ac:dyDescent="0.25">
      <c r="A38" s="70" t="s">
        <v>270</v>
      </c>
      <c r="B38" s="26" t="s">
        <v>260</v>
      </c>
      <c r="C38" s="26" t="s">
        <v>192</v>
      </c>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71">
        <v>50</v>
      </c>
    </row>
    <row r="39" spans="1:49" s="82" customFormat="1" x14ac:dyDescent="0.25">
      <c r="A39" s="70" t="s">
        <v>270</v>
      </c>
      <c r="B39" s="26" t="s">
        <v>260</v>
      </c>
      <c r="C39" s="26" t="s">
        <v>193</v>
      </c>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71">
        <v>50</v>
      </c>
    </row>
    <row r="40" spans="1:49" s="82" customFormat="1" x14ac:dyDescent="0.25">
      <c r="A40" s="70" t="s">
        <v>270</v>
      </c>
      <c r="B40" s="26" t="s">
        <v>260</v>
      </c>
      <c r="C40" s="26" t="s">
        <v>223</v>
      </c>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71">
        <v>50</v>
      </c>
    </row>
    <row r="41" spans="1:49" s="82" customFormat="1" x14ac:dyDescent="0.25">
      <c r="A41" s="70" t="s">
        <v>270</v>
      </c>
      <c r="B41" s="26" t="s">
        <v>260</v>
      </c>
      <c r="C41" s="26" t="s">
        <v>224</v>
      </c>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71">
        <v>1</v>
      </c>
    </row>
    <row r="42" spans="1:49" s="82" customFormat="1" x14ac:dyDescent="0.25">
      <c r="A42" s="70" t="s">
        <v>270</v>
      </c>
      <c r="B42" s="26" t="s">
        <v>260</v>
      </c>
      <c r="C42" s="26" t="s">
        <v>225</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71">
        <v>1</v>
      </c>
    </row>
    <row r="43" spans="1:49" s="82" customFormat="1" x14ac:dyDescent="0.25">
      <c r="A43" s="70" t="s">
        <v>270</v>
      </c>
      <c r="B43" s="26" t="s">
        <v>260</v>
      </c>
      <c r="C43" s="26" t="s">
        <v>226</v>
      </c>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71">
        <v>1</v>
      </c>
    </row>
    <row r="44" spans="1:49" s="82" customFormat="1" x14ac:dyDescent="0.25">
      <c r="A44" s="70" t="s">
        <v>270</v>
      </c>
      <c r="B44" s="26" t="s">
        <v>260</v>
      </c>
      <c r="C44" s="26" t="s">
        <v>227</v>
      </c>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71">
        <v>50</v>
      </c>
    </row>
    <row r="45" spans="1:49" s="82" customFormat="1" x14ac:dyDescent="0.25">
      <c r="A45" s="70" t="s">
        <v>270</v>
      </c>
      <c r="B45" s="26" t="s">
        <v>260</v>
      </c>
      <c r="C45" s="26" t="s">
        <v>228</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71">
        <v>50</v>
      </c>
    </row>
    <row r="46" spans="1:49" s="82" customFormat="1" ht="15.75" thickBot="1" x14ac:dyDescent="0.3">
      <c r="A46" s="72" t="s">
        <v>270</v>
      </c>
      <c r="B46" s="73" t="s">
        <v>260</v>
      </c>
      <c r="C46" s="73" t="s">
        <v>229</v>
      </c>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4">
        <v>1</v>
      </c>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row r="998" spans="1:49" x14ac:dyDescent="0.2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row>
    <row r="999" spans="1:49" x14ac:dyDescent="0.2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row>
    <row r="1000" spans="1:49" x14ac:dyDescent="0.2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row>
    <row r="1001" spans="1:49" x14ac:dyDescent="0.25">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row>
    <row r="1002" spans="1:49" x14ac:dyDescent="0.25">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row>
    <row r="1003" spans="1:49" x14ac:dyDescent="0.25">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row>
    <row r="1004" spans="1:49" x14ac:dyDescent="0.25">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row>
    <row r="1005" spans="1:49" x14ac:dyDescent="0.2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row>
    <row r="1006" spans="1:49" x14ac:dyDescent="0.25">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row>
    <row r="1007" spans="1:49" x14ac:dyDescent="0.25">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c r="AA1007" s="26"/>
      <c r="AB1007" s="26"/>
      <c r="AC1007" s="26"/>
      <c r="AD1007" s="26"/>
      <c r="AE1007" s="26"/>
      <c r="AF1007" s="26"/>
      <c r="AG1007" s="26"/>
      <c r="AH1007" s="26"/>
      <c r="AI1007" s="26"/>
      <c r="AJ1007" s="26"/>
      <c r="AK1007" s="26"/>
      <c r="AL1007" s="26"/>
      <c r="AM1007" s="26"/>
      <c r="AN1007" s="26"/>
      <c r="AO1007" s="26"/>
      <c r="AP1007" s="26"/>
      <c r="AQ1007" s="26"/>
      <c r="AR1007" s="26"/>
      <c r="AS1007" s="26"/>
      <c r="AT1007" s="26"/>
      <c r="AU1007" s="26"/>
      <c r="AV1007" s="26"/>
      <c r="AW1007" s="26"/>
    </row>
    <row r="1008" spans="1:49" x14ac:dyDescent="0.25">
      <c r="A1008" s="26"/>
      <c r="B1008" s="26"/>
      <c r="C1008" s="26"/>
      <c r="D1008" s="26"/>
      <c r="E1008" s="26"/>
      <c r="F1008" s="26"/>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row>
    <row r="1009" spans="1:49" x14ac:dyDescent="0.25">
      <c r="A1009" s="26"/>
      <c r="B1009" s="26"/>
      <c r="C1009" s="26"/>
      <c r="D1009" s="26"/>
      <c r="E1009" s="26"/>
      <c r="F1009" s="26"/>
      <c r="G1009" s="26"/>
      <c r="H1009" s="26"/>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row>
    <row r="1010" spans="1:49" x14ac:dyDescent="0.25">
      <c r="A1010" s="26"/>
      <c r="B1010" s="26"/>
      <c r="C1010" s="26"/>
      <c r="D1010" s="26"/>
      <c r="E1010" s="26"/>
      <c r="F1010" s="26"/>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row>
    <row r="1011" spans="1:49" x14ac:dyDescent="0.25">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6"/>
      <c r="AA1011" s="26"/>
      <c r="AB1011" s="26"/>
      <c r="AC1011" s="26"/>
      <c r="AD1011" s="26"/>
      <c r="AE1011" s="26"/>
      <c r="AF1011" s="26"/>
      <c r="AG1011" s="26"/>
      <c r="AH1011" s="26"/>
      <c r="AI1011" s="26"/>
      <c r="AJ1011" s="26"/>
      <c r="AK1011" s="26"/>
      <c r="AL1011" s="26"/>
      <c r="AM1011" s="26"/>
      <c r="AN1011" s="26"/>
      <c r="AO1011" s="26"/>
      <c r="AP1011" s="26"/>
      <c r="AQ1011" s="26"/>
      <c r="AR1011" s="26"/>
      <c r="AS1011" s="26"/>
      <c r="AT1011" s="26"/>
      <c r="AU1011" s="26"/>
      <c r="AV1011" s="26"/>
      <c r="AW1011" s="26"/>
    </row>
    <row r="1012" spans="1:49" x14ac:dyDescent="0.25">
      <c r="A1012" s="26"/>
      <c r="B1012" s="26"/>
      <c r="C1012" s="26"/>
      <c r="D1012" s="26"/>
      <c r="E1012" s="26"/>
      <c r="F1012" s="26"/>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row>
    <row r="1013" spans="1:49" x14ac:dyDescent="0.25">
      <c r="A1013" s="26"/>
      <c r="B1013" s="26"/>
      <c r="C1013" s="26"/>
      <c r="D1013" s="26"/>
      <c r="E1013" s="26"/>
      <c r="F1013" s="26"/>
      <c r="G1013" s="26"/>
      <c r="H1013" s="26"/>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row>
    <row r="1014" spans="1:49" x14ac:dyDescent="0.25">
      <c r="A1014" s="26"/>
      <c r="B1014" s="26"/>
      <c r="C1014" s="26"/>
      <c r="D1014" s="26"/>
      <c r="E1014" s="26"/>
      <c r="F1014" s="26"/>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row>
  </sheetData>
  <hyperlinks>
    <hyperlink ref="A1" location="Content!A1" display="Back to table of contents" xr:uid="{00000000-0004-0000-0C00-000000000000}"/>
    <hyperlink ref="B1" location="Parameters!A1" display="Parameters List" xr:uid="{00000000-0004-0000-0C00-000001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W67"/>
  <sheetViews>
    <sheetView workbookViewId="0">
      <selection activeCell="A3" sqref="A3"/>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2" customFormat="1" x14ac:dyDescent="0.25">
      <c r="A3" s="68" t="s">
        <v>271</v>
      </c>
      <c r="B3" s="23" t="s">
        <v>260</v>
      </c>
      <c r="C3" s="23" t="s">
        <v>238</v>
      </c>
      <c r="D3" s="23"/>
      <c r="E3" s="23"/>
      <c r="F3" s="23"/>
      <c r="G3" s="23"/>
      <c r="H3" s="23">
        <v>1</v>
      </c>
      <c r="I3" s="23"/>
      <c r="J3" s="23"/>
      <c r="K3" s="23" t="s">
        <v>208</v>
      </c>
      <c r="L3" s="23"/>
      <c r="M3" s="23">
        <v>1</v>
      </c>
      <c r="N3" s="23">
        <v>1</v>
      </c>
      <c r="O3" s="23">
        <v>1</v>
      </c>
      <c r="P3" s="23">
        <v>1</v>
      </c>
      <c r="Q3" s="23">
        <v>1</v>
      </c>
      <c r="R3" s="23">
        <v>1</v>
      </c>
      <c r="S3" s="23">
        <v>1</v>
      </c>
      <c r="T3" s="23">
        <v>1</v>
      </c>
      <c r="U3" s="23">
        <v>1</v>
      </c>
      <c r="V3" s="23">
        <v>1</v>
      </c>
      <c r="W3" s="23">
        <v>1</v>
      </c>
      <c r="X3" s="23">
        <v>1</v>
      </c>
      <c r="Y3" s="23">
        <v>1</v>
      </c>
      <c r="Z3" s="23">
        <v>1</v>
      </c>
      <c r="AA3" s="23">
        <v>1</v>
      </c>
      <c r="AB3" s="23">
        <v>1</v>
      </c>
      <c r="AC3" s="23">
        <v>1</v>
      </c>
      <c r="AD3" s="23">
        <v>1</v>
      </c>
      <c r="AE3" s="23">
        <v>1</v>
      </c>
      <c r="AF3" s="23">
        <v>1</v>
      </c>
      <c r="AG3" s="23">
        <v>1</v>
      </c>
      <c r="AH3" s="23">
        <v>1</v>
      </c>
      <c r="AI3" s="23">
        <v>1</v>
      </c>
      <c r="AJ3" s="23">
        <v>1</v>
      </c>
      <c r="AK3" s="23">
        <v>1</v>
      </c>
      <c r="AL3" s="23">
        <v>1</v>
      </c>
      <c r="AM3" s="23">
        <v>1</v>
      </c>
      <c r="AN3" s="23">
        <v>1</v>
      </c>
      <c r="AO3" s="23">
        <v>1</v>
      </c>
      <c r="AP3" s="23">
        <v>1</v>
      </c>
      <c r="AQ3" s="23">
        <v>1</v>
      </c>
      <c r="AR3" s="23">
        <v>1</v>
      </c>
      <c r="AS3" s="23">
        <v>1</v>
      </c>
      <c r="AT3" s="23">
        <v>1</v>
      </c>
      <c r="AU3" s="23">
        <v>1</v>
      </c>
      <c r="AV3" s="23">
        <v>1</v>
      </c>
      <c r="AW3" s="69"/>
    </row>
    <row r="4" spans="1:49" s="82" customFormat="1" x14ac:dyDescent="0.25">
      <c r="A4" s="70" t="s">
        <v>271</v>
      </c>
      <c r="B4" s="26" t="s">
        <v>260</v>
      </c>
      <c r="C4" s="26" t="s">
        <v>238</v>
      </c>
      <c r="D4" s="26"/>
      <c r="E4" s="26"/>
      <c r="F4" s="26"/>
      <c r="G4" s="26"/>
      <c r="H4" s="26">
        <v>1</v>
      </c>
      <c r="I4" s="26"/>
      <c r="J4" s="26"/>
      <c r="K4" s="26" t="s">
        <v>234</v>
      </c>
      <c r="L4" s="26"/>
      <c r="M4" s="26">
        <v>1</v>
      </c>
      <c r="N4" s="26">
        <v>1</v>
      </c>
      <c r="O4" s="26">
        <v>1</v>
      </c>
      <c r="P4" s="26">
        <v>1</v>
      </c>
      <c r="Q4" s="26">
        <v>1</v>
      </c>
      <c r="R4" s="26">
        <v>1</v>
      </c>
      <c r="S4" s="26">
        <v>1</v>
      </c>
      <c r="T4" s="26">
        <v>1</v>
      </c>
      <c r="U4" s="26">
        <v>1</v>
      </c>
      <c r="V4" s="26">
        <v>1</v>
      </c>
      <c r="W4" s="26">
        <v>1</v>
      </c>
      <c r="X4" s="26">
        <v>1</v>
      </c>
      <c r="Y4" s="26">
        <v>1</v>
      </c>
      <c r="Z4" s="26">
        <v>1</v>
      </c>
      <c r="AA4" s="26">
        <v>1</v>
      </c>
      <c r="AB4" s="26">
        <v>1</v>
      </c>
      <c r="AC4" s="26">
        <v>1</v>
      </c>
      <c r="AD4" s="26">
        <v>1</v>
      </c>
      <c r="AE4" s="26">
        <v>1</v>
      </c>
      <c r="AF4" s="26">
        <v>1</v>
      </c>
      <c r="AG4" s="26">
        <v>1</v>
      </c>
      <c r="AH4" s="26">
        <v>1</v>
      </c>
      <c r="AI4" s="26">
        <v>1</v>
      </c>
      <c r="AJ4" s="26">
        <v>1</v>
      </c>
      <c r="AK4" s="26">
        <v>1</v>
      </c>
      <c r="AL4" s="26">
        <v>1</v>
      </c>
      <c r="AM4" s="26">
        <v>1</v>
      </c>
      <c r="AN4" s="26">
        <v>1</v>
      </c>
      <c r="AO4" s="26">
        <v>1</v>
      </c>
      <c r="AP4" s="26">
        <v>1</v>
      </c>
      <c r="AQ4" s="26">
        <v>1</v>
      </c>
      <c r="AR4" s="26">
        <v>1</v>
      </c>
      <c r="AS4" s="26">
        <v>1</v>
      </c>
      <c r="AT4" s="26">
        <v>1</v>
      </c>
      <c r="AU4" s="26">
        <v>1</v>
      </c>
      <c r="AV4" s="26">
        <v>1</v>
      </c>
      <c r="AW4" s="71"/>
    </row>
    <row r="5" spans="1:49" s="82" customFormat="1" x14ac:dyDescent="0.25">
      <c r="A5" s="70" t="s">
        <v>271</v>
      </c>
      <c r="B5" s="26" t="s">
        <v>260</v>
      </c>
      <c r="C5" s="26" t="s">
        <v>238</v>
      </c>
      <c r="D5" s="26"/>
      <c r="E5" s="26"/>
      <c r="F5" s="26"/>
      <c r="G5" s="26"/>
      <c r="H5" s="26">
        <v>1</v>
      </c>
      <c r="I5" s="26"/>
      <c r="J5" s="26"/>
      <c r="K5" s="26" t="s">
        <v>252</v>
      </c>
      <c r="L5" s="26"/>
      <c r="M5" s="26">
        <v>1</v>
      </c>
      <c r="N5" s="26">
        <v>1</v>
      </c>
      <c r="O5" s="26">
        <v>1</v>
      </c>
      <c r="P5" s="26">
        <v>1</v>
      </c>
      <c r="Q5" s="26">
        <v>1</v>
      </c>
      <c r="R5" s="26">
        <v>1</v>
      </c>
      <c r="S5" s="26">
        <v>1</v>
      </c>
      <c r="T5" s="26">
        <v>1</v>
      </c>
      <c r="U5" s="26">
        <v>1</v>
      </c>
      <c r="V5" s="26">
        <v>1</v>
      </c>
      <c r="W5" s="26">
        <v>1</v>
      </c>
      <c r="X5" s="26">
        <v>1</v>
      </c>
      <c r="Y5" s="26">
        <v>1</v>
      </c>
      <c r="Z5" s="26">
        <v>1</v>
      </c>
      <c r="AA5" s="26">
        <v>1</v>
      </c>
      <c r="AB5" s="26">
        <v>1</v>
      </c>
      <c r="AC5" s="26">
        <v>1</v>
      </c>
      <c r="AD5" s="26">
        <v>1</v>
      </c>
      <c r="AE5" s="26">
        <v>1</v>
      </c>
      <c r="AF5" s="26">
        <v>1</v>
      </c>
      <c r="AG5" s="26">
        <v>1</v>
      </c>
      <c r="AH5" s="26">
        <v>1</v>
      </c>
      <c r="AI5" s="26">
        <v>1</v>
      </c>
      <c r="AJ5" s="26">
        <v>1</v>
      </c>
      <c r="AK5" s="26">
        <v>1</v>
      </c>
      <c r="AL5" s="26">
        <v>1</v>
      </c>
      <c r="AM5" s="26">
        <v>1</v>
      </c>
      <c r="AN5" s="26">
        <v>1</v>
      </c>
      <c r="AO5" s="26">
        <v>1</v>
      </c>
      <c r="AP5" s="26">
        <v>1</v>
      </c>
      <c r="AQ5" s="26">
        <v>1</v>
      </c>
      <c r="AR5" s="26">
        <v>1</v>
      </c>
      <c r="AS5" s="26">
        <v>1</v>
      </c>
      <c r="AT5" s="26">
        <v>1</v>
      </c>
      <c r="AU5" s="26">
        <v>1</v>
      </c>
      <c r="AV5" s="26">
        <v>1</v>
      </c>
      <c r="AW5" s="71"/>
    </row>
    <row r="6" spans="1:49" s="82" customFormat="1" x14ac:dyDescent="0.25">
      <c r="A6" s="70" t="s">
        <v>271</v>
      </c>
      <c r="B6" s="26" t="s">
        <v>260</v>
      </c>
      <c r="C6" s="26" t="s">
        <v>238</v>
      </c>
      <c r="D6" s="26"/>
      <c r="E6" s="26"/>
      <c r="F6" s="26"/>
      <c r="G6" s="26"/>
      <c r="H6" s="26">
        <v>1</v>
      </c>
      <c r="I6" s="26"/>
      <c r="J6" s="26"/>
      <c r="K6" s="26" t="s">
        <v>235</v>
      </c>
      <c r="L6" s="26"/>
      <c r="M6" s="26">
        <v>1</v>
      </c>
      <c r="N6" s="26">
        <v>1</v>
      </c>
      <c r="O6" s="26">
        <v>1</v>
      </c>
      <c r="P6" s="26">
        <v>1</v>
      </c>
      <c r="Q6" s="26">
        <v>1</v>
      </c>
      <c r="R6" s="26">
        <v>1</v>
      </c>
      <c r="S6" s="26">
        <v>1</v>
      </c>
      <c r="T6" s="26">
        <v>1</v>
      </c>
      <c r="U6" s="26">
        <v>1</v>
      </c>
      <c r="V6" s="26">
        <v>1</v>
      </c>
      <c r="W6" s="26">
        <v>1</v>
      </c>
      <c r="X6" s="26">
        <v>1</v>
      </c>
      <c r="Y6" s="26">
        <v>1</v>
      </c>
      <c r="Z6" s="26">
        <v>1</v>
      </c>
      <c r="AA6" s="26">
        <v>1</v>
      </c>
      <c r="AB6" s="26">
        <v>1</v>
      </c>
      <c r="AC6" s="26">
        <v>1</v>
      </c>
      <c r="AD6" s="26">
        <v>1</v>
      </c>
      <c r="AE6" s="26">
        <v>1</v>
      </c>
      <c r="AF6" s="26">
        <v>1</v>
      </c>
      <c r="AG6" s="26">
        <v>1</v>
      </c>
      <c r="AH6" s="26">
        <v>1</v>
      </c>
      <c r="AI6" s="26">
        <v>1</v>
      </c>
      <c r="AJ6" s="26">
        <v>1</v>
      </c>
      <c r="AK6" s="26">
        <v>1</v>
      </c>
      <c r="AL6" s="26">
        <v>1</v>
      </c>
      <c r="AM6" s="26">
        <v>1</v>
      </c>
      <c r="AN6" s="26">
        <v>1</v>
      </c>
      <c r="AO6" s="26">
        <v>1</v>
      </c>
      <c r="AP6" s="26">
        <v>1</v>
      </c>
      <c r="AQ6" s="26">
        <v>1</v>
      </c>
      <c r="AR6" s="26">
        <v>1</v>
      </c>
      <c r="AS6" s="26">
        <v>1</v>
      </c>
      <c r="AT6" s="26">
        <v>1</v>
      </c>
      <c r="AU6" s="26">
        <v>1</v>
      </c>
      <c r="AV6" s="26">
        <v>1</v>
      </c>
      <c r="AW6" s="71"/>
    </row>
    <row r="7" spans="1:49" s="82" customFormat="1" x14ac:dyDescent="0.25">
      <c r="A7" s="70" t="s">
        <v>271</v>
      </c>
      <c r="B7" s="26" t="s">
        <v>260</v>
      </c>
      <c r="C7" s="26" t="s">
        <v>190</v>
      </c>
      <c r="D7" s="26"/>
      <c r="E7" s="26"/>
      <c r="F7" s="26"/>
      <c r="G7" s="26"/>
      <c r="H7" s="26">
        <v>1</v>
      </c>
      <c r="I7" s="26"/>
      <c r="J7" s="26"/>
      <c r="K7" s="26" t="s">
        <v>208</v>
      </c>
      <c r="L7" s="26"/>
      <c r="M7" s="26">
        <v>1</v>
      </c>
      <c r="N7" s="26">
        <v>1</v>
      </c>
      <c r="O7" s="26">
        <v>1</v>
      </c>
      <c r="P7" s="26">
        <v>1</v>
      </c>
      <c r="Q7" s="26">
        <v>1</v>
      </c>
      <c r="R7" s="26">
        <v>1</v>
      </c>
      <c r="S7" s="26">
        <v>1</v>
      </c>
      <c r="T7" s="26">
        <v>1</v>
      </c>
      <c r="U7" s="26">
        <v>1</v>
      </c>
      <c r="V7" s="26">
        <v>1</v>
      </c>
      <c r="W7" s="26">
        <v>1</v>
      </c>
      <c r="X7" s="26">
        <v>1</v>
      </c>
      <c r="Y7" s="26">
        <v>1</v>
      </c>
      <c r="Z7" s="26">
        <v>1</v>
      </c>
      <c r="AA7" s="26">
        <v>1</v>
      </c>
      <c r="AB7" s="26">
        <v>1</v>
      </c>
      <c r="AC7" s="26">
        <v>1</v>
      </c>
      <c r="AD7" s="26">
        <v>1</v>
      </c>
      <c r="AE7" s="26">
        <v>1</v>
      </c>
      <c r="AF7" s="26">
        <v>1</v>
      </c>
      <c r="AG7" s="26">
        <v>1</v>
      </c>
      <c r="AH7" s="26">
        <v>1</v>
      </c>
      <c r="AI7" s="26">
        <v>1</v>
      </c>
      <c r="AJ7" s="26">
        <v>1</v>
      </c>
      <c r="AK7" s="26">
        <v>1</v>
      </c>
      <c r="AL7" s="26">
        <v>1</v>
      </c>
      <c r="AM7" s="26">
        <v>1</v>
      </c>
      <c r="AN7" s="26">
        <v>1</v>
      </c>
      <c r="AO7" s="26">
        <v>1</v>
      </c>
      <c r="AP7" s="26">
        <v>1</v>
      </c>
      <c r="AQ7" s="26">
        <v>1</v>
      </c>
      <c r="AR7" s="26">
        <v>1</v>
      </c>
      <c r="AS7" s="26">
        <v>1</v>
      </c>
      <c r="AT7" s="26">
        <v>1</v>
      </c>
      <c r="AU7" s="26">
        <v>1</v>
      </c>
      <c r="AV7" s="26">
        <v>1</v>
      </c>
      <c r="AW7" s="71"/>
    </row>
    <row r="8" spans="1:49" s="82" customFormat="1" x14ac:dyDescent="0.25">
      <c r="A8" s="70" t="s">
        <v>271</v>
      </c>
      <c r="B8" s="26" t="s">
        <v>260</v>
      </c>
      <c r="C8" s="26" t="s">
        <v>213</v>
      </c>
      <c r="D8" s="26"/>
      <c r="E8" s="26"/>
      <c r="F8" s="26"/>
      <c r="G8" s="26"/>
      <c r="H8" s="26">
        <v>1</v>
      </c>
      <c r="I8" s="26"/>
      <c r="J8" s="26"/>
      <c r="K8" s="26" t="s">
        <v>234</v>
      </c>
      <c r="L8" s="26"/>
      <c r="M8" s="26">
        <v>1</v>
      </c>
      <c r="N8" s="26">
        <v>1</v>
      </c>
      <c r="O8" s="26">
        <v>1</v>
      </c>
      <c r="P8" s="26">
        <v>1</v>
      </c>
      <c r="Q8" s="26">
        <v>1</v>
      </c>
      <c r="R8" s="26">
        <v>1</v>
      </c>
      <c r="S8" s="26">
        <v>1</v>
      </c>
      <c r="T8" s="26">
        <v>1</v>
      </c>
      <c r="U8" s="26">
        <v>1</v>
      </c>
      <c r="V8" s="26">
        <v>1</v>
      </c>
      <c r="W8" s="26">
        <v>1</v>
      </c>
      <c r="X8" s="26">
        <v>1</v>
      </c>
      <c r="Y8" s="26">
        <v>1</v>
      </c>
      <c r="Z8" s="26">
        <v>1</v>
      </c>
      <c r="AA8" s="26">
        <v>1</v>
      </c>
      <c r="AB8" s="26">
        <v>1</v>
      </c>
      <c r="AC8" s="26">
        <v>1</v>
      </c>
      <c r="AD8" s="26">
        <v>1</v>
      </c>
      <c r="AE8" s="26">
        <v>1</v>
      </c>
      <c r="AF8" s="26">
        <v>1</v>
      </c>
      <c r="AG8" s="26">
        <v>1</v>
      </c>
      <c r="AH8" s="26">
        <v>1</v>
      </c>
      <c r="AI8" s="26">
        <v>1</v>
      </c>
      <c r="AJ8" s="26">
        <v>1</v>
      </c>
      <c r="AK8" s="26">
        <v>1</v>
      </c>
      <c r="AL8" s="26">
        <v>1</v>
      </c>
      <c r="AM8" s="26">
        <v>1</v>
      </c>
      <c r="AN8" s="26">
        <v>1</v>
      </c>
      <c r="AO8" s="26">
        <v>1</v>
      </c>
      <c r="AP8" s="26">
        <v>1</v>
      </c>
      <c r="AQ8" s="26">
        <v>1</v>
      </c>
      <c r="AR8" s="26">
        <v>1</v>
      </c>
      <c r="AS8" s="26">
        <v>1</v>
      </c>
      <c r="AT8" s="26">
        <v>1</v>
      </c>
      <c r="AU8" s="26">
        <v>1</v>
      </c>
      <c r="AV8" s="26">
        <v>1</v>
      </c>
      <c r="AW8" s="71"/>
    </row>
    <row r="9" spans="1:49" s="82" customFormat="1" x14ac:dyDescent="0.25">
      <c r="A9" s="70" t="s">
        <v>271</v>
      </c>
      <c r="B9" s="26" t="s">
        <v>260</v>
      </c>
      <c r="C9" s="26" t="s">
        <v>239</v>
      </c>
      <c r="D9" s="26"/>
      <c r="E9" s="26"/>
      <c r="F9" s="26"/>
      <c r="G9" s="26"/>
      <c r="H9" s="26">
        <v>1</v>
      </c>
      <c r="I9" s="26"/>
      <c r="J9" s="26"/>
      <c r="K9" s="26" t="s">
        <v>252</v>
      </c>
      <c r="L9" s="26"/>
      <c r="M9" s="26">
        <v>1</v>
      </c>
      <c r="N9" s="26">
        <v>1</v>
      </c>
      <c r="O9" s="26">
        <v>1</v>
      </c>
      <c r="P9" s="26">
        <v>1</v>
      </c>
      <c r="Q9" s="26">
        <v>1</v>
      </c>
      <c r="R9" s="26">
        <v>1</v>
      </c>
      <c r="S9" s="26">
        <v>1</v>
      </c>
      <c r="T9" s="26">
        <v>1</v>
      </c>
      <c r="U9" s="26">
        <v>1</v>
      </c>
      <c r="V9" s="26">
        <v>1</v>
      </c>
      <c r="W9" s="26">
        <v>1</v>
      </c>
      <c r="X9" s="26">
        <v>1</v>
      </c>
      <c r="Y9" s="26">
        <v>1</v>
      </c>
      <c r="Z9" s="26">
        <v>1</v>
      </c>
      <c r="AA9" s="26">
        <v>1</v>
      </c>
      <c r="AB9" s="26">
        <v>1</v>
      </c>
      <c r="AC9" s="26">
        <v>1</v>
      </c>
      <c r="AD9" s="26">
        <v>1</v>
      </c>
      <c r="AE9" s="26">
        <v>1</v>
      </c>
      <c r="AF9" s="26">
        <v>1</v>
      </c>
      <c r="AG9" s="26">
        <v>1</v>
      </c>
      <c r="AH9" s="26">
        <v>1</v>
      </c>
      <c r="AI9" s="26">
        <v>1</v>
      </c>
      <c r="AJ9" s="26">
        <v>1</v>
      </c>
      <c r="AK9" s="26">
        <v>1</v>
      </c>
      <c r="AL9" s="26">
        <v>1</v>
      </c>
      <c r="AM9" s="26">
        <v>1</v>
      </c>
      <c r="AN9" s="26">
        <v>1</v>
      </c>
      <c r="AO9" s="26">
        <v>1</v>
      </c>
      <c r="AP9" s="26">
        <v>1</v>
      </c>
      <c r="AQ9" s="26">
        <v>1</v>
      </c>
      <c r="AR9" s="26">
        <v>1</v>
      </c>
      <c r="AS9" s="26">
        <v>1</v>
      </c>
      <c r="AT9" s="26">
        <v>1</v>
      </c>
      <c r="AU9" s="26">
        <v>1</v>
      </c>
      <c r="AV9" s="26">
        <v>1</v>
      </c>
      <c r="AW9" s="71"/>
    </row>
    <row r="10" spans="1:49" s="82" customFormat="1" x14ac:dyDescent="0.25">
      <c r="A10" s="70" t="s">
        <v>271</v>
      </c>
      <c r="B10" s="26" t="s">
        <v>260</v>
      </c>
      <c r="C10" s="26" t="s">
        <v>214</v>
      </c>
      <c r="D10" s="26"/>
      <c r="E10" s="26"/>
      <c r="F10" s="26"/>
      <c r="G10" s="26"/>
      <c r="H10" s="26">
        <v>1</v>
      </c>
      <c r="I10" s="26"/>
      <c r="J10" s="26"/>
      <c r="K10" s="26" t="s">
        <v>235</v>
      </c>
      <c r="L10" s="26"/>
      <c r="M10" s="26">
        <v>1</v>
      </c>
      <c r="N10" s="26">
        <v>1</v>
      </c>
      <c r="O10" s="26">
        <v>1</v>
      </c>
      <c r="P10" s="26">
        <v>1</v>
      </c>
      <c r="Q10" s="26">
        <v>1</v>
      </c>
      <c r="R10" s="26">
        <v>1</v>
      </c>
      <c r="S10" s="26">
        <v>1</v>
      </c>
      <c r="T10" s="26">
        <v>1</v>
      </c>
      <c r="U10" s="26">
        <v>1</v>
      </c>
      <c r="V10" s="26">
        <v>1</v>
      </c>
      <c r="W10" s="26">
        <v>1</v>
      </c>
      <c r="X10" s="26">
        <v>1</v>
      </c>
      <c r="Y10" s="26">
        <v>1</v>
      </c>
      <c r="Z10" s="26">
        <v>1</v>
      </c>
      <c r="AA10" s="26">
        <v>1</v>
      </c>
      <c r="AB10" s="26">
        <v>1</v>
      </c>
      <c r="AC10" s="26">
        <v>1</v>
      </c>
      <c r="AD10" s="26">
        <v>1</v>
      </c>
      <c r="AE10" s="26">
        <v>1</v>
      </c>
      <c r="AF10" s="26">
        <v>1</v>
      </c>
      <c r="AG10" s="26">
        <v>1</v>
      </c>
      <c r="AH10" s="26">
        <v>1</v>
      </c>
      <c r="AI10" s="26">
        <v>1</v>
      </c>
      <c r="AJ10" s="26">
        <v>1</v>
      </c>
      <c r="AK10" s="26">
        <v>1</v>
      </c>
      <c r="AL10" s="26">
        <v>1</v>
      </c>
      <c r="AM10" s="26">
        <v>1</v>
      </c>
      <c r="AN10" s="26">
        <v>1</v>
      </c>
      <c r="AO10" s="26">
        <v>1</v>
      </c>
      <c r="AP10" s="26">
        <v>1</v>
      </c>
      <c r="AQ10" s="26">
        <v>1</v>
      </c>
      <c r="AR10" s="26">
        <v>1</v>
      </c>
      <c r="AS10" s="26">
        <v>1</v>
      </c>
      <c r="AT10" s="26">
        <v>1</v>
      </c>
      <c r="AU10" s="26">
        <v>1</v>
      </c>
      <c r="AV10" s="26">
        <v>1</v>
      </c>
      <c r="AW10" s="71"/>
    </row>
    <row r="11" spans="1:49" s="82" customFormat="1" x14ac:dyDescent="0.25">
      <c r="A11" s="70" t="s">
        <v>271</v>
      </c>
      <c r="B11" s="26" t="s">
        <v>260</v>
      </c>
      <c r="C11" s="26" t="s">
        <v>240</v>
      </c>
      <c r="D11" s="26"/>
      <c r="E11" s="26"/>
      <c r="F11" s="26"/>
      <c r="G11" s="26"/>
      <c r="H11" s="26">
        <v>1</v>
      </c>
      <c r="I11" s="26"/>
      <c r="J11" s="26"/>
      <c r="K11" s="26" t="s">
        <v>236</v>
      </c>
      <c r="L11" s="26"/>
      <c r="M11" s="26">
        <v>1</v>
      </c>
      <c r="N11" s="26">
        <v>1</v>
      </c>
      <c r="O11" s="26">
        <v>1</v>
      </c>
      <c r="P11" s="26">
        <v>1</v>
      </c>
      <c r="Q11" s="26">
        <v>1</v>
      </c>
      <c r="R11" s="26">
        <v>1</v>
      </c>
      <c r="S11" s="26">
        <v>1</v>
      </c>
      <c r="T11" s="26">
        <v>1</v>
      </c>
      <c r="U11" s="26">
        <v>1</v>
      </c>
      <c r="V11" s="26">
        <v>1</v>
      </c>
      <c r="W11" s="26">
        <v>1</v>
      </c>
      <c r="X11" s="26">
        <v>1</v>
      </c>
      <c r="Y11" s="26">
        <v>1</v>
      </c>
      <c r="Z11" s="26">
        <v>1</v>
      </c>
      <c r="AA11" s="26">
        <v>1</v>
      </c>
      <c r="AB11" s="26">
        <v>1</v>
      </c>
      <c r="AC11" s="26">
        <v>1</v>
      </c>
      <c r="AD11" s="26">
        <v>1</v>
      </c>
      <c r="AE11" s="26">
        <v>1</v>
      </c>
      <c r="AF11" s="26">
        <v>1</v>
      </c>
      <c r="AG11" s="26">
        <v>1</v>
      </c>
      <c r="AH11" s="26">
        <v>1</v>
      </c>
      <c r="AI11" s="26">
        <v>1</v>
      </c>
      <c r="AJ11" s="26">
        <v>1</v>
      </c>
      <c r="AK11" s="26">
        <v>1</v>
      </c>
      <c r="AL11" s="26">
        <v>1</v>
      </c>
      <c r="AM11" s="26">
        <v>1</v>
      </c>
      <c r="AN11" s="26">
        <v>1</v>
      </c>
      <c r="AO11" s="26">
        <v>1</v>
      </c>
      <c r="AP11" s="26">
        <v>1</v>
      </c>
      <c r="AQ11" s="26">
        <v>1</v>
      </c>
      <c r="AR11" s="26">
        <v>1</v>
      </c>
      <c r="AS11" s="26">
        <v>1</v>
      </c>
      <c r="AT11" s="26">
        <v>1</v>
      </c>
      <c r="AU11" s="26">
        <v>1</v>
      </c>
      <c r="AV11" s="26">
        <v>1</v>
      </c>
      <c r="AW11" s="71"/>
    </row>
    <row r="12" spans="1:49" s="82" customFormat="1" x14ac:dyDescent="0.25">
      <c r="A12" s="70" t="s">
        <v>271</v>
      </c>
      <c r="B12" s="26" t="s">
        <v>260</v>
      </c>
      <c r="C12" s="26" t="s">
        <v>241</v>
      </c>
      <c r="D12" s="26"/>
      <c r="E12" s="26"/>
      <c r="F12" s="26"/>
      <c r="G12" s="26"/>
      <c r="H12" s="26">
        <v>1</v>
      </c>
      <c r="I12" s="26"/>
      <c r="J12" s="26"/>
      <c r="K12" s="26" t="s">
        <v>253</v>
      </c>
      <c r="L12" s="26"/>
      <c r="M12" s="26">
        <v>1</v>
      </c>
      <c r="N12" s="26">
        <v>1</v>
      </c>
      <c r="O12" s="26">
        <v>1</v>
      </c>
      <c r="P12" s="26">
        <v>1</v>
      </c>
      <c r="Q12" s="26">
        <v>1</v>
      </c>
      <c r="R12" s="26">
        <v>1</v>
      </c>
      <c r="S12" s="26">
        <v>1</v>
      </c>
      <c r="T12" s="26">
        <v>1</v>
      </c>
      <c r="U12" s="26">
        <v>1</v>
      </c>
      <c r="V12" s="26">
        <v>1</v>
      </c>
      <c r="W12" s="26">
        <v>1</v>
      </c>
      <c r="X12" s="26">
        <v>1</v>
      </c>
      <c r="Y12" s="26">
        <v>1</v>
      </c>
      <c r="Z12" s="26">
        <v>1</v>
      </c>
      <c r="AA12" s="26">
        <v>1</v>
      </c>
      <c r="AB12" s="26">
        <v>1</v>
      </c>
      <c r="AC12" s="26">
        <v>1</v>
      </c>
      <c r="AD12" s="26">
        <v>1</v>
      </c>
      <c r="AE12" s="26">
        <v>1</v>
      </c>
      <c r="AF12" s="26">
        <v>1</v>
      </c>
      <c r="AG12" s="26">
        <v>1</v>
      </c>
      <c r="AH12" s="26">
        <v>1</v>
      </c>
      <c r="AI12" s="26">
        <v>1</v>
      </c>
      <c r="AJ12" s="26">
        <v>1</v>
      </c>
      <c r="AK12" s="26">
        <v>1</v>
      </c>
      <c r="AL12" s="26">
        <v>1</v>
      </c>
      <c r="AM12" s="26">
        <v>1</v>
      </c>
      <c r="AN12" s="26">
        <v>1</v>
      </c>
      <c r="AO12" s="26">
        <v>1</v>
      </c>
      <c r="AP12" s="26">
        <v>1</v>
      </c>
      <c r="AQ12" s="26">
        <v>1</v>
      </c>
      <c r="AR12" s="26">
        <v>1</v>
      </c>
      <c r="AS12" s="26">
        <v>1</v>
      </c>
      <c r="AT12" s="26">
        <v>1</v>
      </c>
      <c r="AU12" s="26">
        <v>1</v>
      </c>
      <c r="AV12" s="26">
        <v>1</v>
      </c>
      <c r="AW12" s="71"/>
    </row>
    <row r="13" spans="1:49" s="82" customFormat="1" x14ac:dyDescent="0.25">
      <c r="A13" s="70" t="s">
        <v>271</v>
      </c>
      <c r="B13" s="26" t="s">
        <v>260</v>
      </c>
      <c r="C13" s="26" t="s">
        <v>242</v>
      </c>
      <c r="D13" s="26"/>
      <c r="E13" s="26"/>
      <c r="F13" s="26"/>
      <c r="G13" s="26"/>
      <c r="H13" s="26">
        <v>1</v>
      </c>
      <c r="I13" s="26"/>
      <c r="J13" s="26"/>
      <c r="K13" s="26" t="s">
        <v>253</v>
      </c>
      <c r="L13" s="26"/>
      <c r="M13" s="26">
        <v>1</v>
      </c>
      <c r="N13" s="26">
        <v>1</v>
      </c>
      <c r="O13" s="26">
        <v>1</v>
      </c>
      <c r="P13" s="26">
        <v>1</v>
      </c>
      <c r="Q13" s="26">
        <v>1</v>
      </c>
      <c r="R13" s="26">
        <v>1</v>
      </c>
      <c r="S13" s="26">
        <v>1</v>
      </c>
      <c r="T13" s="26">
        <v>1</v>
      </c>
      <c r="U13" s="26">
        <v>1</v>
      </c>
      <c r="V13" s="26">
        <v>1</v>
      </c>
      <c r="W13" s="26">
        <v>1</v>
      </c>
      <c r="X13" s="26">
        <v>1</v>
      </c>
      <c r="Y13" s="26">
        <v>1</v>
      </c>
      <c r="Z13" s="26">
        <v>1</v>
      </c>
      <c r="AA13" s="26">
        <v>1</v>
      </c>
      <c r="AB13" s="26">
        <v>1</v>
      </c>
      <c r="AC13" s="26">
        <v>1</v>
      </c>
      <c r="AD13" s="26">
        <v>1</v>
      </c>
      <c r="AE13" s="26">
        <v>1</v>
      </c>
      <c r="AF13" s="26">
        <v>1</v>
      </c>
      <c r="AG13" s="26">
        <v>1</v>
      </c>
      <c r="AH13" s="26">
        <v>1</v>
      </c>
      <c r="AI13" s="26">
        <v>1</v>
      </c>
      <c r="AJ13" s="26">
        <v>1</v>
      </c>
      <c r="AK13" s="26">
        <v>1</v>
      </c>
      <c r="AL13" s="26">
        <v>1</v>
      </c>
      <c r="AM13" s="26">
        <v>1</v>
      </c>
      <c r="AN13" s="26">
        <v>1</v>
      </c>
      <c r="AO13" s="26">
        <v>1</v>
      </c>
      <c r="AP13" s="26">
        <v>1</v>
      </c>
      <c r="AQ13" s="26">
        <v>1</v>
      </c>
      <c r="AR13" s="26">
        <v>1</v>
      </c>
      <c r="AS13" s="26">
        <v>1</v>
      </c>
      <c r="AT13" s="26">
        <v>1</v>
      </c>
      <c r="AU13" s="26">
        <v>1</v>
      </c>
      <c r="AV13" s="26">
        <v>1</v>
      </c>
      <c r="AW13" s="71"/>
    </row>
    <row r="14" spans="1:49" s="82" customFormat="1" x14ac:dyDescent="0.25">
      <c r="A14" s="70" t="s">
        <v>271</v>
      </c>
      <c r="B14" s="26" t="s">
        <v>260</v>
      </c>
      <c r="C14" s="26" t="s">
        <v>210</v>
      </c>
      <c r="D14" s="26"/>
      <c r="E14" s="26"/>
      <c r="F14" s="26"/>
      <c r="G14" s="26"/>
      <c r="H14" s="26">
        <v>1</v>
      </c>
      <c r="I14" s="26"/>
      <c r="J14" s="26"/>
      <c r="K14" s="26" t="s">
        <v>200</v>
      </c>
      <c r="L14" s="26"/>
      <c r="M14" s="26">
        <f xml:space="preserve"> Model!$G$10*(Model!D4/5.12283641484671)</f>
        <v>8.2778794873706047</v>
      </c>
      <c r="N14" s="26">
        <f xml:space="preserve"> Model!$G$10*(Model!E4/5.12283641484671)</f>
        <v>10.398941091311414</v>
      </c>
      <c r="O14" s="26">
        <f xml:space="preserve"> Model!$G$10*(Model!F4/5.12283641484671)</f>
        <v>8.2412325017360377</v>
      </c>
      <c r="P14" s="26">
        <f xml:space="preserve"> Model!$G$10*(Model!G4/5.12283641484671)</f>
        <v>7.0230065708930498</v>
      </c>
      <c r="Q14" s="26">
        <f xml:space="preserve"> Model!$G$10*(Model!H4/5.12283641484671)</f>
        <v>7.8973301656317565</v>
      </c>
      <c r="R14" s="26">
        <f xml:space="preserve"> Model!$G$10*(Model!I4/5.12283641484671)</f>
        <v>5.801190769842365</v>
      </c>
      <c r="S14" s="26">
        <f xml:space="preserve"> Model!$G$10*(Model!J4/5.12283641484671)</f>
        <v>6.5171824578017743</v>
      </c>
      <c r="T14" s="26">
        <f xml:space="preserve"> Model!$G$10*(Model!K4/5.12283641484671)</f>
        <v>8.464110608532426</v>
      </c>
      <c r="U14" s="26">
        <f xml:space="preserve"> Model!$G$10*(Model!L4/5.12283641484671)</f>
        <v>6.9196789279436208</v>
      </c>
      <c r="V14" s="26">
        <f xml:space="preserve"> Model!$G$10*(Model!M4/5.12283641484671)</f>
        <v>8.8019157266627293</v>
      </c>
      <c r="W14" s="26">
        <f xml:space="preserve"> Model!$G$10*(Model!N4/5.12283641484671)</f>
        <v>6.0029695604792259</v>
      </c>
      <c r="X14" s="26">
        <f xml:space="preserve"> Model!$G$10*(Model!O4/5.12283641484671)</f>
        <v>6.3219699874658017</v>
      </c>
      <c r="Y14" s="26">
        <f xml:space="preserve"> Model!$G$10*(Model!P4/5.12283641484671)</f>
        <v>7.3822980771680857</v>
      </c>
      <c r="Z14" s="26">
        <f xml:space="preserve"> Model!$G$10*(Model!Q4/5.12283641484671)</f>
        <v>10.084807149104458</v>
      </c>
      <c r="AA14" s="26">
        <f xml:space="preserve"> Model!$G$10*(Model!R4/5.12283641484671)</f>
        <v>8.4227406216989689</v>
      </c>
      <c r="AB14" s="26">
        <f xml:space="preserve"> Model!$G$10*(Model!S4/5.12283641484671)</f>
        <v>8.5946464645114613</v>
      </c>
      <c r="AC14" s="26">
        <f xml:space="preserve"> Model!$G$10*(Model!T4/5.12283641484671)</f>
        <v>10.281279549875061</v>
      </c>
      <c r="AD14" s="26">
        <f xml:space="preserve"> Model!$G$10*(Model!U4/5.12283641484671)</f>
        <v>7.4129560136521251</v>
      </c>
      <c r="AE14" s="26">
        <f xml:space="preserve"> Model!$G$10*(Model!V4/5.12283641484671)</f>
        <v>6.7300311735330052</v>
      </c>
      <c r="AF14" s="26">
        <f xml:space="preserve"> Model!$G$10*(Model!W4/5.12283641484671)</f>
        <v>9.325817102511726</v>
      </c>
      <c r="AG14" s="26">
        <f xml:space="preserve"> Model!$G$10*(Model!X4/5.12283641484671)</f>
        <v>7.8009981814495735</v>
      </c>
      <c r="AH14" s="26">
        <f xml:space="preserve"> Model!$G$10*(Model!Y4/5.12283641484671)</f>
        <v>8.0517538132500039</v>
      </c>
      <c r="AI14" s="26">
        <f xml:space="preserve"> Model!$G$10*(Model!Z4/5.12283641484671)</f>
        <v>7.259844295363072</v>
      </c>
      <c r="AJ14" s="26">
        <f xml:space="preserve"> Model!$G$10*(Model!AA4/5.12283641484671)</f>
        <v>6.3143331016885655</v>
      </c>
      <c r="AK14" s="26">
        <f xml:space="preserve"> Model!$G$10*(Model!AB4/5.12283641484671)</f>
        <v>6.1999071706113664</v>
      </c>
      <c r="AL14" s="26">
        <f xml:space="preserve"> Model!$G$10*(Model!AC4/5.12283641484671)</f>
        <v>7.414295471807856</v>
      </c>
      <c r="AM14" s="26">
        <f xml:space="preserve"> Model!$G$10*(Model!AD4/5.12283641484671)</f>
        <v>8.1054970343694208</v>
      </c>
      <c r="AN14" s="26">
        <f xml:space="preserve"> Model!$G$10*(Model!AE4/5.12283641484671)</f>
        <v>5.6862070324416472</v>
      </c>
      <c r="AO14" s="26">
        <f xml:space="preserve"> Model!$G$10*(Model!AF4/5.12283641484671)</f>
        <v>8.304468718906616</v>
      </c>
      <c r="AP14" s="26">
        <f xml:space="preserve"> Model!$G$10*(Model!AG4/5.12283641484671)</f>
        <v>8.5706652417034093</v>
      </c>
      <c r="AQ14" s="26">
        <f xml:space="preserve"> Model!$G$10*(Model!AH4/5.12283641484671)</f>
        <v>8.0176859171720878</v>
      </c>
      <c r="AR14" s="26">
        <f xml:space="preserve"> Model!$G$10*(Model!AI4/5.12283641484671)</f>
        <v>7.2859279975390852</v>
      </c>
      <c r="AS14" s="26">
        <f xml:space="preserve"> Model!$G$10*(Model!AJ4/5.12283641484671)</f>
        <v>6.0365878190570772</v>
      </c>
      <c r="AT14" s="26">
        <f xml:space="preserve"> Model!$G$10*(Model!AK4/5.12283641484671)</f>
        <v>7.4422953471520463</v>
      </c>
      <c r="AU14" s="26">
        <f xml:space="preserve"> Model!$G$10*(Model!AL4/5.12283641484671)</f>
        <v>6.3581445339460023</v>
      </c>
      <c r="AV14" s="26">
        <f xml:space="preserve"> Model!$G$10*(Model!AM4/5.12283641484671)</f>
        <v>7.9965009557744562</v>
      </c>
      <c r="AW14" s="71"/>
    </row>
    <row r="15" spans="1:49" s="82" customFormat="1" x14ac:dyDescent="0.25">
      <c r="A15" s="70" t="s">
        <v>271</v>
      </c>
      <c r="B15" s="26" t="s">
        <v>260</v>
      </c>
      <c r="C15" s="26" t="s">
        <v>210</v>
      </c>
      <c r="D15" s="26"/>
      <c r="E15" s="26"/>
      <c r="F15" s="26"/>
      <c r="G15" s="26"/>
      <c r="H15" s="26">
        <v>1</v>
      </c>
      <c r="I15" s="26"/>
      <c r="J15" s="26"/>
      <c r="K15" s="26" t="s">
        <v>201</v>
      </c>
      <c r="L15" s="26"/>
      <c r="M15" s="26">
        <f xml:space="preserve"> Model!$D$10*(Model!D4/5.12283641484671)</f>
        <v>10.410848434768708</v>
      </c>
      <c r="N15" s="26">
        <f xml:space="preserve"> Model!$D$10*(Model!E4/5.12283641484671)</f>
        <v>13.078445965407481</v>
      </c>
      <c r="O15" s="26">
        <f xml:space="preserve"> Model!$D$10*(Model!F4/5.12283641484671)</f>
        <v>10.364758586080439</v>
      </c>
      <c r="P15" s="26">
        <f xml:space="preserve"> Model!$D$10*(Model!G4/5.12283641484671)</f>
        <v>8.8326312405855933</v>
      </c>
      <c r="Q15" s="26">
        <f xml:space="preserve"> Model!$D$10*(Model!H4/5.12283641484671)</f>
        <v>9.9322426134805752</v>
      </c>
      <c r="R15" s="26">
        <f xml:space="preserve"> Model!$D$10*(Model!I4/5.12283641484671)</f>
        <v>7.2959890196700714</v>
      </c>
      <c r="S15" s="26">
        <f xml:space="preserve"> Model!$D$10*(Model!J4/5.12283641484671)</f>
        <v>8.1964709553242656</v>
      </c>
      <c r="T15" s="26">
        <f xml:space="preserve"> Model!$D$10*(Model!K4/5.12283641484671)</f>
        <v>10.64506590304797</v>
      </c>
      <c r="U15" s="26">
        <f xml:space="preserve"> Model!$D$10*(Model!L4/5.12283641484671)</f>
        <v>8.7026790672651639</v>
      </c>
      <c r="V15" s="26">
        <f xml:space="preserve"> Model!$D$10*(Model!M4/5.12283641484671)</f>
        <v>11.069913581817547</v>
      </c>
      <c r="W15" s="26">
        <f xml:space="preserve"> Model!$D$10*(Model!N4/5.12283641484671)</f>
        <v>7.5497603399552089</v>
      </c>
      <c r="X15" s="26">
        <f xml:space="preserve"> Model!$D$10*(Model!O4/5.12283641484671)</f>
        <v>7.9509579052315127</v>
      </c>
      <c r="Y15" s="26">
        <f xml:space="preserve"> Model!$D$10*(Model!P4/5.12283641484671)</f>
        <v>9.2845017252231123</v>
      </c>
      <c r="Z15" s="26">
        <f xml:space="preserve"> Model!$D$10*(Model!Q4/5.12283641484671)</f>
        <v>12.683368836594164</v>
      </c>
      <c r="AA15" s="26">
        <f xml:space="preserve"> Model!$D$10*(Model!R4/5.12283641484671)</f>
        <v>10.593036073025846</v>
      </c>
      <c r="AB15" s="26">
        <f xml:space="preserve"> Model!$D$10*(Model!S4/5.12283641484671)</f>
        <v>10.809237055089252</v>
      </c>
      <c r="AC15" s="26">
        <f xml:space="preserve"> Model!$D$10*(Model!T4/5.12283641484671)</f>
        <v>12.930466464574687</v>
      </c>
      <c r="AD15" s="26">
        <f xml:space="preserve"> Model!$D$10*(Model!U4/5.12283641484671)</f>
        <v>9.3230593208664256</v>
      </c>
      <c r="AE15" s="26">
        <f xml:space="preserve"> Model!$D$10*(Model!V4/5.12283641484671)</f>
        <v>8.4641645986533121</v>
      </c>
      <c r="AF15" s="26">
        <f xml:space="preserve"> Model!$D$10*(Model!W4/5.12283641484671)</f>
        <v>11.728809115033773</v>
      </c>
      <c r="AG15" s="26">
        <f xml:space="preserve"> Model!$D$10*(Model!X4/5.12283641484671)</f>
        <v>9.8110886768629513</v>
      </c>
      <c r="AH15" s="26">
        <f xml:space="preserve"> Model!$D$10*(Model!Y4/5.12283641484671)</f>
        <v>10.126456746768033</v>
      </c>
      <c r="AI15" s="26">
        <f xml:space="preserve"> Model!$D$10*(Model!Z4/5.12283641484671)</f>
        <v>9.1304951629650812</v>
      </c>
      <c r="AJ15" s="26">
        <f xml:space="preserve"> Model!$D$10*(Model!AA4/5.12283641484671)</f>
        <v>7.9413532159555018</v>
      </c>
      <c r="AK15" s="26">
        <f xml:space="preserve"> Model!$D$10*(Model!AB4/5.12283641484671)</f>
        <v>7.7974430482284287</v>
      </c>
      <c r="AL15" s="26">
        <f xml:space="preserve"> Model!$D$10*(Model!AC4/5.12283641484671)</f>
        <v>9.324743918457548</v>
      </c>
      <c r="AM15" s="26">
        <f xml:space="preserve"> Model!$D$10*(Model!AD4/5.12283641484671)</f>
        <v>10.194048033923657</v>
      </c>
      <c r="AN15" s="26">
        <f xml:space="preserve"> Model!$D$10*(Model!AE4/5.12283641484671)</f>
        <v>7.1513773151425442</v>
      </c>
      <c r="AO15" s="26">
        <f xml:space="preserve"> Model!$D$10*(Model!AF4/5.12283641484671)</f>
        <v>10.44428893845576</v>
      </c>
      <c r="AP15" s="26">
        <f xml:space="preserve"> Model!$D$10*(Model!AG4/5.12283641484671)</f>
        <v>10.779076568177601</v>
      </c>
      <c r="AQ15" s="26">
        <f xml:space="preserve"> Model!$D$10*(Model!AH4/5.12283641484671)</f>
        <v>10.083610544053949</v>
      </c>
      <c r="AR15" s="26">
        <f xml:space="preserve"> Model!$D$10*(Model!AI4/5.12283641484671)</f>
        <v>9.1632998770692691</v>
      </c>
      <c r="AS15" s="26">
        <f xml:space="preserve"> Model!$D$10*(Model!AJ4/5.12283641484671)</f>
        <v>7.5920410466541703</v>
      </c>
      <c r="AT15" s="26">
        <f xml:space="preserve"> Model!$D$10*(Model!AK4/5.12283641484671)</f>
        <v>9.3599585478617957</v>
      </c>
      <c r="AU15" s="26">
        <f xml:space="preserve"> Model!$D$10*(Model!AL4/5.12283641484671)</f>
        <v>7.9964535809267732</v>
      </c>
      <c r="AV15" s="26">
        <f xml:space="preserve"> Model!$D$10*(Model!AM4/5.12283641484671)</f>
        <v>10.056966833844871</v>
      </c>
      <c r="AW15" s="71"/>
    </row>
    <row r="16" spans="1:49" s="82" customFormat="1" x14ac:dyDescent="0.25">
      <c r="A16" s="70" t="s">
        <v>271</v>
      </c>
      <c r="B16" s="26" t="s">
        <v>260</v>
      </c>
      <c r="C16" s="26" t="s">
        <v>210</v>
      </c>
      <c r="D16" s="26"/>
      <c r="E16" s="26"/>
      <c r="F16" s="26"/>
      <c r="G16" s="26"/>
      <c r="H16" s="26">
        <v>1</v>
      </c>
      <c r="I16" s="26"/>
      <c r="J16" s="26"/>
      <c r="K16" s="26" t="s">
        <v>202</v>
      </c>
      <c r="L16" s="26"/>
      <c r="M16" s="26">
        <f xml:space="preserve"> Model!$J$10*(Model!D4/5.12283641484671)</f>
        <v>11.005839772650504</v>
      </c>
      <c r="N16" s="26">
        <f xml:space="preserve"> Model!$J$10*(Model!E4/5.12283641484671)</f>
        <v>13.82589341036161</v>
      </c>
      <c r="O16" s="26">
        <f xml:space="preserve"> Model!$J$10*(Model!F4/5.12283641484671)</f>
        <v>10.957115838862869</v>
      </c>
      <c r="P16" s="26">
        <f xml:space="preserve"> Model!$J$10*(Model!G4/5.12283641484671)</f>
        <v>9.3374257452583844</v>
      </c>
      <c r="Q16" s="26">
        <f xml:space="preserve"> Model!$J$10*(Model!H4/5.12283641484671)</f>
        <v>10.499881106903008</v>
      </c>
      <c r="R16" s="26">
        <f xml:space="preserve"> Model!$J$10*(Model!I4/5.12283641484671)</f>
        <v>7.7129627461808479</v>
      </c>
      <c r="S16" s="26">
        <f xml:space="preserve"> Model!$J$10*(Model!J4/5.12283641484671)</f>
        <v>8.6649082061568397</v>
      </c>
      <c r="T16" s="26">
        <f xml:space="preserve"> Model!$J$10*(Model!K4/5.12283641484671)</f>
        <v>11.253443024584184</v>
      </c>
      <c r="U16" s="26">
        <f xml:space="preserve"> Model!$J$10*(Model!L4/5.12283641484671)</f>
        <v>9.2000466635597338</v>
      </c>
      <c r="V16" s="26">
        <f xml:space="preserve"> Model!$J$10*(Model!M4/5.12283641484671)</f>
        <v>11.702571211361438</v>
      </c>
      <c r="W16" s="26">
        <f xml:space="preserve"> Model!$J$10*(Model!N4/5.12283641484671)</f>
        <v>7.9812373740800142</v>
      </c>
      <c r="X16" s="26">
        <f xml:space="preserve"> Model!$J$10*(Model!O4/5.12283641484671)</f>
        <v>8.4053638175946617</v>
      </c>
      <c r="Y16" s="26">
        <f xml:space="preserve"> Model!$J$10*(Model!P4/5.12283641484671)</f>
        <v>9.8151211207190077</v>
      </c>
      <c r="Z16" s="26">
        <f xml:space="preserve"> Model!$J$10*(Model!Q4/5.12283641484671)</f>
        <v>13.408237192926268</v>
      </c>
      <c r="AA16" s="26">
        <f xml:space="preserve"> Model!$J$10*(Model!R4/5.12283641484671)</f>
        <v>11.198439633053738</v>
      </c>
      <c r="AB16" s="26">
        <f xml:space="preserve"> Model!$J$10*(Model!S4/5.12283641484671)</f>
        <v>11.426996736942877</v>
      </c>
      <c r="AC16" s="26">
        <f xml:space="preserve"> Model!$J$10*(Model!T4/5.12283641484671)</f>
        <v>13.669456719729997</v>
      </c>
      <c r="AD16" s="26">
        <f xml:space="preserve"> Model!$J$10*(Model!U4/5.12283641484671)</f>
        <v>9.8558823249885581</v>
      </c>
      <c r="AE16" s="26">
        <f xml:space="preserve"> Model!$J$10*(Model!V4/5.12283641484671)</f>
        <v>8.9479008330398937</v>
      </c>
      <c r="AF16" s="26">
        <f xml:space="preserve"> Model!$J$10*(Model!W4/5.12283641484671)</f>
        <v>12.399123342624311</v>
      </c>
      <c r="AG16" s="26">
        <f xml:space="preserve"> Model!$J$10*(Model!X4/5.12283641484671)</f>
        <v>10.371803090726504</v>
      </c>
      <c r="AH16" s="26">
        <f xml:space="preserve"> Model!$J$10*(Model!Y4/5.12283641484671)</f>
        <v>10.705194789638746</v>
      </c>
      <c r="AI16" s="26">
        <f xml:space="preserve"> Model!$J$10*(Model!Z4/5.12283641484671)</f>
        <v>9.6523129155310414</v>
      </c>
      <c r="AJ16" s="26">
        <f xml:space="preserve"> Model!$J$10*(Model!AA4/5.12283641484671)</f>
        <v>8.395210209855561</v>
      </c>
      <c r="AK16" s="26">
        <f xml:space="preserve"> Model!$J$10*(Model!AB4/5.12283641484671)</f>
        <v>8.2430754191530191</v>
      </c>
      <c r="AL16" s="26">
        <f xml:space="preserve"> Model!$J$10*(Model!AC4/5.12283641484671)</f>
        <v>9.8576631991685488</v>
      </c>
      <c r="AM16" s="26">
        <f xml:space="preserve"> Model!$J$10*(Model!AD4/5.12283641484671)</f>
        <v>10.776648992542865</v>
      </c>
      <c r="AN16" s="26">
        <f xml:space="preserve"> Model!$J$10*(Model!AE4/5.12283641484671)</f>
        <v>7.5600863250848951</v>
      </c>
      <c r="AO16" s="26">
        <f xml:space="preserve"> Model!$J$10*(Model!AF4/5.12283641484671)</f>
        <v>11.041191437579876</v>
      </c>
      <c r="AP16" s="26">
        <f xml:space="preserve"> Model!$J$10*(Model!AG4/5.12283641484671)</f>
        <v>11.395112545323473</v>
      </c>
      <c r="AQ16" s="26">
        <f xml:space="preserve"> Model!$J$10*(Model!AH4/5.12283641484671)</f>
        <v>10.659899879728917</v>
      </c>
      <c r="AR16" s="26">
        <f xml:space="preserve"> Model!$J$10*(Model!AI4/5.12283641484671)</f>
        <v>9.6869924548097561</v>
      </c>
      <c r="AS16" s="26">
        <f xml:space="preserve"> Model!$J$10*(Model!AJ4/5.12283641484671)</f>
        <v>8.0259344692609549</v>
      </c>
      <c r="AT16" s="26">
        <f xml:space="preserve"> Model!$J$10*(Model!AK4/5.12283641484671)</f>
        <v>9.8948903830339958</v>
      </c>
      <c r="AU16" s="26">
        <f xml:space="preserve"> Model!$J$10*(Model!AL4/5.12283641484671)</f>
        <v>8.4534596207549768</v>
      </c>
      <c r="AV16" s="26">
        <f xml:space="preserve"> Model!$J$10*(Model!AM4/5.12283641484671)</f>
        <v>10.631733452434604</v>
      </c>
      <c r="AW16" s="71"/>
    </row>
    <row r="17" spans="1:49" s="82" customFormat="1" x14ac:dyDescent="0.25">
      <c r="A17" s="70" t="s">
        <v>271</v>
      </c>
      <c r="B17" s="26" t="s">
        <v>260</v>
      </c>
      <c r="C17" s="26" t="s">
        <v>243</v>
      </c>
      <c r="D17" s="26"/>
      <c r="E17" s="26"/>
      <c r="F17" s="26"/>
      <c r="G17" s="26"/>
      <c r="H17" s="26">
        <v>1</v>
      </c>
      <c r="I17" s="26"/>
      <c r="J17" s="26"/>
      <c r="K17" s="26" t="s">
        <v>200</v>
      </c>
      <c r="L17" s="26"/>
      <c r="M17" s="26">
        <f xml:space="preserve"> Model!$G$11*(Model!D4/5.12283641484671)</f>
        <v>7.0898967824906487</v>
      </c>
      <c r="N17" s="26">
        <f xml:space="preserve"> Model!$G$11*(Model!E4/5.12283641484671)</f>
        <v>8.9065586297895525</v>
      </c>
      <c r="O17" s="26">
        <f xml:space="preserve"> Model!$G$11*(Model!F4/5.12283641484671)</f>
        <v>7.0585091129872559</v>
      </c>
      <c r="P17" s="26">
        <f xml:space="preserve"> Model!$G$11*(Model!G4/5.12283641484671)</f>
        <v>6.0151143497984689</v>
      </c>
      <c r="Q17" s="26">
        <f xml:space="preserve"> Model!$G$11*(Model!H4/5.12283641484671)</f>
        <v>6.7639612073362105</v>
      </c>
      <c r="R17" s="26">
        <f xml:space="preserve"> Model!$G$11*(Model!I4/5.12283641484671)</f>
        <v>4.9686449091788312</v>
      </c>
      <c r="S17" s="26">
        <f xml:space="preserve"> Model!$G$11*(Model!J4/5.12283641484671)</f>
        <v>5.5818825351310197</v>
      </c>
      <c r="T17" s="26">
        <f xml:space="preserve"> Model!$G$11*(Model!K4/5.12283641484671)</f>
        <v>7.2494013305744023</v>
      </c>
      <c r="U17" s="26">
        <f xml:space="preserve"> Model!$G$11*(Model!L4/5.12283641484671)</f>
        <v>5.9266155592075709</v>
      </c>
      <c r="V17" s="26">
        <f xml:space="preserve"> Model!$G$11*(Model!M4/5.12283641484671)</f>
        <v>7.5387270478423218</v>
      </c>
      <c r="W17" s="26">
        <f xml:space="preserve"> Model!$G$11*(Model!N4/5.12283641484671)</f>
        <v>5.1414658352014628</v>
      </c>
      <c r="X17" s="26">
        <f xml:space="preserve"> Model!$G$11*(Model!O4/5.12283641484671)</f>
        <v>5.4146855775709755</v>
      </c>
      <c r="Y17" s="26">
        <f xml:space="preserve"> Model!$G$11*(Model!P4/5.12283641484671)</f>
        <v>6.3228428807830062</v>
      </c>
      <c r="Z17" s="26">
        <f xml:space="preserve"> Model!$G$11*(Model!Q4/5.12283641484671)</f>
        <v>8.6375069687304418</v>
      </c>
      <c r="AA17" s="26">
        <f xml:space="preserve"> Model!$G$11*(Model!R4/5.12283641484671)</f>
        <v>7.2139684715928585</v>
      </c>
      <c r="AB17" s="26">
        <f xml:space="preserve"> Model!$G$11*(Model!S4/5.12283641484671)</f>
        <v>7.3612036039364899</v>
      </c>
      <c r="AC17" s="26">
        <f xml:space="preserve"> Model!$G$11*(Model!T4/5.12283641484671)</f>
        <v>8.8057830404221047</v>
      </c>
      <c r="AD17" s="26">
        <f xml:space="preserve"> Model!$G$11*(Model!U4/5.12283641484671)</f>
        <v>6.3491010071023872</v>
      </c>
      <c r="AE17" s="26">
        <f xml:space="preserve"> Model!$G$11*(Model!V4/5.12283641484671)</f>
        <v>5.7641847089090366</v>
      </c>
      <c r="AF17" s="26">
        <f xml:space="preserve"> Model!$G$11*(Model!W4/5.12283641484671)</f>
        <v>7.9874418043981805</v>
      </c>
      <c r="AG17" s="26">
        <f xml:space="preserve"> Model!$G$11*(Model!X4/5.12283641484671)</f>
        <v>6.6814541080547807</v>
      </c>
      <c r="AH17" s="26">
        <f xml:space="preserve"> Model!$G$11*(Model!Y4/5.12283641484671)</f>
        <v>6.8962230654678089</v>
      </c>
      <c r="AI17" s="26">
        <f xml:space="preserve"> Model!$G$11*(Model!Z4/5.12283641484671)</f>
        <v>6.2179627994834714</v>
      </c>
      <c r="AJ17" s="26">
        <f xml:space="preserve"> Model!$G$11*(Model!AA4/5.12283641484671)</f>
        <v>5.4081446836158404</v>
      </c>
      <c r="AK17" s="26">
        <f xml:space="preserve"> Model!$G$11*(Model!AB4/5.12283641484671)</f>
        <v>5.3101403526980659</v>
      </c>
      <c r="AL17" s="26">
        <f xml:space="preserve"> Model!$G$11*(Model!AC4/5.12283641484671)</f>
        <v>6.3502482356991656</v>
      </c>
      <c r="AM17" s="26">
        <f xml:space="preserve"> Model!$G$11*(Model!AD4/5.12283641484671)</f>
        <v>6.942253439680985</v>
      </c>
      <c r="AN17" s="26">
        <f xml:space="preserve"> Model!$G$11*(Model!AE4/5.12283641484671)</f>
        <v>4.870162824355071</v>
      </c>
      <c r="AO17" s="26">
        <f xml:space="preserve"> Model!$G$11*(Model!AF4/5.12283641484671)</f>
        <v>7.1126701156134224</v>
      </c>
      <c r="AP17" s="26">
        <f xml:space="preserve"> Model!$G$11*(Model!AG4/5.12283641484671)</f>
        <v>7.3406639965785407</v>
      </c>
      <c r="AQ17" s="26">
        <f xml:space="preserve"> Model!$G$11*(Model!AH4/5.12283641484671)</f>
        <v>6.8670443528328207</v>
      </c>
      <c r="AR17" s="26">
        <f xml:space="preserve"> Model!$G$11*(Model!AI4/5.12283641484671)</f>
        <v>6.2403031532437918</v>
      </c>
      <c r="AS17" s="26">
        <f xml:space="preserve"> Model!$G$11*(Model!AJ4/5.12283641484671)</f>
        <v>5.1702594391295813</v>
      </c>
      <c r="AT17" s="26">
        <f xml:space="preserve"> Model!$G$11*(Model!AK4/5.12283641484671)</f>
        <v>6.374229767009906</v>
      </c>
      <c r="AU17" s="26">
        <f xml:space="preserve"> Model!$G$11*(Model!AL4/5.12283641484671)</f>
        <v>5.4456686090453195</v>
      </c>
      <c r="AV17" s="26">
        <f xml:space="preserve"> Model!$G$11*(Model!AM4/5.12283641484671)</f>
        <v>6.8488997072289068</v>
      </c>
      <c r="AW17" s="71"/>
    </row>
    <row r="18" spans="1:49" s="82" customFormat="1" x14ac:dyDescent="0.25">
      <c r="A18" s="70" t="s">
        <v>271</v>
      </c>
      <c r="B18" s="26" t="s">
        <v>260</v>
      </c>
      <c r="C18" s="26" t="s">
        <v>243</v>
      </c>
      <c r="D18" s="26"/>
      <c r="E18" s="26"/>
      <c r="F18" s="26"/>
      <c r="G18" s="26"/>
      <c r="H18" s="26">
        <v>1</v>
      </c>
      <c r="I18" s="26"/>
      <c r="J18" s="26"/>
      <c r="K18" s="26" t="s">
        <v>201</v>
      </c>
      <c r="L18" s="26"/>
      <c r="M18" s="26">
        <f xml:space="preserve"> Model!$D$11*(Model!D4/5.12283641484671)</f>
        <v>17.537744678606629</v>
      </c>
      <c r="N18" s="26">
        <f xml:space="preserve"> Model!$D$11*(Model!E4/5.12283641484671)</f>
        <v>22.031484520345444</v>
      </c>
      <c r="O18" s="26">
        <f xml:space="preserve"> Model!$D$11*(Model!F4/5.12283641484671)</f>
        <v>17.460103360165093</v>
      </c>
      <c r="P18" s="26">
        <f xml:space="preserve"> Model!$D$11*(Model!G4/5.12283641484671)</f>
        <v>14.879136173027581</v>
      </c>
      <c r="Q18" s="26">
        <f xml:space="preserve"> Model!$D$11*(Model!H4/5.12283641484671)</f>
        <v>16.731502348979191</v>
      </c>
      <c r="R18" s="26">
        <f xml:space="preserve"> Model!$D$11*(Model!I4/5.12283641484671)</f>
        <v>12.290563387472263</v>
      </c>
      <c r="S18" s="26">
        <f xml:space="preserve"> Model!$D$11*(Model!J4/5.12283641484671)</f>
        <v>13.807483201851598</v>
      </c>
      <c r="T18" s="26">
        <f xml:space="preserve"> Model!$D$11*(Model!K4/5.12283641484671)</f>
        <v>17.93229908823891</v>
      </c>
      <c r="U18" s="26">
        <f xml:space="preserve"> Model!$D$11*(Model!L4/5.12283641484671)</f>
        <v>14.66022336775492</v>
      </c>
      <c r="V18" s="26">
        <f xml:space="preserve"> Model!$D$11*(Model!M4/5.12283641484671)</f>
        <v>18.6479823646063</v>
      </c>
      <c r="W18" s="26">
        <f xml:space="preserve"> Model!$D$11*(Model!N4/5.12283641484671)</f>
        <v>12.718057520135863</v>
      </c>
      <c r="X18" s="26">
        <f xml:space="preserve"> Model!$D$11*(Model!O4/5.12283641484671)</f>
        <v>13.393900657184735</v>
      </c>
      <c r="Y18" s="26">
        <f xml:space="preserve"> Model!$D$11*(Model!P4/5.12283641484671)</f>
        <v>15.640341106230235</v>
      </c>
      <c r="Z18" s="26">
        <f xml:space="preserve"> Model!$D$11*(Model!Q4/5.12283641484671)</f>
        <v>21.365951652693159</v>
      </c>
      <c r="AA18" s="26">
        <f xml:space="preserve"> Model!$D$11*(Model!R4/5.12283641484671)</f>
        <v>17.844651488687667</v>
      </c>
      <c r="AB18" s="26">
        <f xml:space="preserve"> Model!$D$11*(Model!S4/5.12283641484671)</f>
        <v>18.208855966972944</v>
      </c>
      <c r="AC18" s="26">
        <f xml:space="preserve"> Model!$D$11*(Model!T4/5.12283641484671)</f>
        <v>21.782203520863593</v>
      </c>
      <c r="AD18" s="26">
        <f xml:space="preserve"> Model!$D$11*(Model!U4/5.12283641484671)</f>
        <v>15.705293859317585</v>
      </c>
      <c r="AE18" s="26">
        <f xml:space="preserve"> Model!$D$11*(Model!V4/5.12283641484671)</f>
        <v>14.258430384322523</v>
      </c>
      <c r="AF18" s="26">
        <f xml:space="preserve"> Model!$D$11*(Model!W4/5.12283641484671)</f>
        <v>19.757934325181282</v>
      </c>
      <c r="AG18" s="26">
        <f xml:space="preserve"> Model!$D$11*(Model!X4/5.12283641484671)</f>
        <v>16.527410740065552</v>
      </c>
      <c r="AH18" s="26">
        <f xml:space="preserve"> Model!$D$11*(Model!Y4/5.12283641484671)</f>
        <v>17.058668564481586</v>
      </c>
      <c r="AI18" s="26">
        <f xml:space="preserve"> Model!$D$11*(Model!Z4/5.12283641484671)</f>
        <v>15.380907133616521</v>
      </c>
      <c r="AJ18" s="26">
        <f xml:space="preserve"> Model!$D$11*(Model!AA4/5.12283641484671)</f>
        <v>13.377720939528153</v>
      </c>
      <c r="AK18" s="26">
        <f xml:space="preserve"> Model!$D$11*(Model!AB4/5.12283641484671)</f>
        <v>13.135294993740294</v>
      </c>
      <c r="AL18" s="26">
        <f xml:space="preserve"> Model!$D$11*(Model!AC4/5.12283641484671)</f>
        <v>15.70813167245303</v>
      </c>
      <c r="AM18" s="26">
        <f xml:space="preserve"> Model!$D$11*(Model!AD4/5.12283641484671)</f>
        <v>17.172530440779283</v>
      </c>
      <c r="AN18" s="26">
        <f xml:space="preserve"> Model!$D$11*(Model!AE4/5.12283641484671)</f>
        <v>12.046955657762938</v>
      </c>
      <c r="AO18" s="26">
        <f xml:space="preserve"> Model!$D$11*(Model!AF4/5.12283641484671)</f>
        <v>17.594077360737405</v>
      </c>
      <c r="AP18" s="26">
        <f xml:space="preserve"> Model!$D$11*(Model!AG4/5.12283641484671)</f>
        <v>18.158048684343367</v>
      </c>
      <c r="AQ18" s="26">
        <f xml:space="preserve"> Model!$D$11*(Model!AH4/5.12283641484671)</f>
        <v>16.986491376584205</v>
      </c>
      <c r="AR18" s="26">
        <f xml:space="preserve"> Model!$D$11*(Model!AI4/5.12283641484671)</f>
        <v>15.436168787248183</v>
      </c>
      <c r="AS18" s="26">
        <f xml:space="preserve"> Model!$D$11*(Model!AJ4/5.12283641484671)</f>
        <v>12.789282093576107</v>
      </c>
      <c r="AT18" s="26">
        <f xml:space="preserve"> Model!$D$11*(Model!AK4/5.12283641484671)</f>
        <v>15.767452983613504</v>
      </c>
      <c r="AU18" s="26">
        <f xml:space="preserve"> Model!$D$11*(Model!AL4/5.12283641484671)</f>
        <v>13.470541052953008</v>
      </c>
      <c r="AV18" s="26">
        <f xml:space="preserve"> Model!$D$11*(Model!AM4/5.12283641484671)</f>
        <v>16.941608330801209</v>
      </c>
      <c r="AW18" s="71"/>
    </row>
    <row r="19" spans="1:49" s="82" customFormat="1" x14ac:dyDescent="0.25">
      <c r="A19" s="70" t="s">
        <v>271</v>
      </c>
      <c r="B19" s="26" t="s">
        <v>260</v>
      </c>
      <c r="C19" s="26" t="s">
        <v>243</v>
      </c>
      <c r="D19" s="26"/>
      <c r="E19" s="26"/>
      <c r="F19" s="26"/>
      <c r="G19" s="26"/>
      <c r="H19" s="26">
        <v>1</v>
      </c>
      <c r="I19" s="26"/>
      <c r="J19" s="26"/>
      <c r="K19" s="26" t="s">
        <v>202</v>
      </c>
      <c r="L19" s="26"/>
      <c r="M19" s="26">
        <f xml:space="preserve"> Model!$J$11*(Model!D4/5.12283641484671)</f>
        <v>5.0669262336925414</v>
      </c>
      <c r="N19" s="26">
        <f xml:space="preserve"> Model!$J$11*(Model!E4/5.12283641484671)</f>
        <v>6.3652373169455103</v>
      </c>
      <c r="O19" s="26">
        <f xml:space="preserve"> Model!$J$11*(Model!F4/5.12283641484671)</f>
        <v>5.0444944535269993</v>
      </c>
      <c r="P19" s="26">
        <f xml:space="preserve"> Model!$J$11*(Model!G4/5.12283641484671)</f>
        <v>4.2988130339109789</v>
      </c>
      <c r="Q19" s="26">
        <f xml:space="preserve"> Model!$J$11*(Model!H4/5.12283641484671)</f>
        <v>4.8339903296999402</v>
      </c>
      <c r="R19" s="26">
        <f xml:space="preserve"> Model!$J$11*(Model!I4/5.12283641484671)</f>
        <v>3.5509342390421912</v>
      </c>
      <c r="S19" s="26">
        <f xml:space="preserve"> Model!$J$11*(Model!J4/5.12283641484671)</f>
        <v>3.9891958823002645</v>
      </c>
      <c r="T19" s="26">
        <f xml:space="preserve"> Model!$J$11*(Model!K4/5.12283641484671)</f>
        <v>5.1809191173512685</v>
      </c>
      <c r="U19" s="26">
        <f xml:space="preserve"> Model!$J$11*(Model!L4/5.12283641484671)</f>
        <v>4.2355657318060311</v>
      </c>
      <c r="V19" s="26">
        <f xml:space="preserve"> Model!$J$11*(Model!M4/5.12283641484671)</f>
        <v>5.3876911073930955</v>
      </c>
      <c r="W19" s="26">
        <f xml:space="preserve"> Model!$J$11*(Model!N4/5.12283641484671)</f>
        <v>3.6744439191771248</v>
      </c>
      <c r="X19" s="26">
        <f xml:space="preserve"> Model!$J$11*(Model!O4/5.12283641484671)</f>
        <v>3.869705475536267</v>
      </c>
      <c r="Y19" s="26">
        <f xml:space="preserve"> Model!$J$11*(Model!P4/5.12283641484671)</f>
        <v>4.5187369360969667</v>
      </c>
      <c r="Z19" s="26">
        <f xml:space="preserve"> Model!$J$11*(Model!Q4/5.12283641484671)</f>
        <v>6.1729545572012903</v>
      </c>
      <c r="AA19" s="26">
        <f xml:space="preserve"> Model!$J$11*(Model!R4/5.12283641484671)</f>
        <v>5.1555963674980276</v>
      </c>
      <c r="AB19" s="26">
        <f xml:space="preserve"> Model!$J$11*(Model!S4/5.12283641484671)</f>
        <v>5.2608206856341599</v>
      </c>
      <c r="AC19" s="26">
        <f xml:space="preserve"> Model!$J$11*(Model!T4/5.12283641484671)</f>
        <v>6.2932161728940486</v>
      </c>
      <c r="AD19" s="26">
        <f xml:space="preserve"> Model!$J$11*(Model!U4/5.12283641484671)</f>
        <v>4.5375027930871363</v>
      </c>
      <c r="AE19" s="26">
        <f xml:space="preserve"> Model!$J$11*(Model!V4/5.12283641484671)</f>
        <v>4.1194815119946524</v>
      </c>
      <c r="AF19" s="26">
        <f xml:space="preserve"> Model!$J$11*(Model!W4/5.12283641484671)</f>
        <v>5.70837343059035</v>
      </c>
      <c r="AG19" s="26">
        <f xml:space="preserve"> Model!$J$11*(Model!X4/5.12283641484671)</f>
        <v>4.7750251009186986</v>
      </c>
      <c r="AH19" s="26">
        <f xml:space="preserve"> Model!$J$11*(Model!Y4/5.12283641484671)</f>
        <v>4.9285137197073894</v>
      </c>
      <c r="AI19" s="26">
        <f xml:space="preserve"> Model!$J$11*(Model!Z4/5.12283641484671)</f>
        <v>4.443782440759203</v>
      </c>
      <c r="AJ19" s="26">
        <f xml:space="preserve"> Model!$J$11*(Model!AA4/5.12283641484671)</f>
        <v>3.8650309043556366</v>
      </c>
      <c r="AK19" s="26">
        <f xml:space="preserve"> Model!$J$11*(Model!AB4/5.12283641484671)</f>
        <v>3.7949902915544564</v>
      </c>
      <c r="AL19" s="26">
        <f xml:space="preserve"> Model!$J$11*(Model!AC4/5.12283641484671)</f>
        <v>4.538322681281759</v>
      </c>
      <c r="AM19" s="26">
        <f xml:space="preserve"> Model!$J$11*(Model!AD4/5.12283641484671)</f>
        <v>4.9614101803756769</v>
      </c>
      <c r="AN19" s="26">
        <f xml:space="preserve"> Model!$J$11*(Model!AE4/5.12283641484671)</f>
        <v>3.4805521905510779</v>
      </c>
      <c r="AO19" s="26">
        <f xml:space="preserve"> Model!$J$11*(Model!AF4/5.12283641484671)</f>
        <v>5.0832016185914259</v>
      </c>
      <c r="AP19" s="26">
        <f xml:space="preserve"> Model!$J$11*(Model!AG4/5.12283641484671)</f>
        <v>5.2461416742825762</v>
      </c>
      <c r="AQ19" s="26">
        <f xml:space="preserve"> Model!$J$11*(Model!AH4/5.12283641484671)</f>
        <v>4.9076606115379269</v>
      </c>
      <c r="AR19" s="26">
        <f xml:space="preserve"> Model!$J$11*(Model!AI4/5.12283641484671)</f>
        <v>4.4597483889261342</v>
      </c>
      <c r="AS19" s="26">
        <f xml:space="preserve"> Model!$J$11*(Model!AJ4/5.12283641484671)</f>
        <v>3.6950218022665147</v>
      </c>
      <c r="AT19" s="26">
        <f xml:space="preserve"> Model!$J$11*(Model!AK4/5.12283641484671)</f>
        <v>4.5554615274244279</v>
      </c>
      <c r="AU19" s="26">
        <f xml:space="preserve"> Model!$J$11*(Model!AL4/5.12283641484671)</f>
        <v>3.8918480736294265</v>
      </c>
      <c r="AV19" s="26">
        <f xml:space="preserve"> Model!$J$11*(Model!AM4/5.12283641484671)</f>
        <v>4.8946932040238176</v>
      </c>
      <c r="AW19" s="71"/>
    </row>
    <row r="20" spans="1:49" s="82" customFormat="1" x14ac:dyDescent="0.25">
      <c r="A20" s="70" t="s">
        <v>271</v>
      </c>
      <c r="B20" s="26" t="s">
        <v>260</v>
      </c>
      <c r="C20" s="26" t="s">
        <v>244</v>
      </c>
      <c r="D20" s="26"/>
      <c r="E20" s="26"/>
      <c r="F20" s="26"/>
      <c r="G20" s="26"/>
      <c r="H20" s="26">
        <v>1</v>
      </c>
      <c r="I20" s="26"/>
      <c r="J20" s="26"/>
      <c r="K20" s="26" t="s">
        <v>200</v>
      </c>
      <c r="L20" s="26"/>
      <c r="M20" s="26">
        <f xml:space="preserve"> Model!$G$11*(Model!D4/5.12283641484671)</f>
        <v>7.0898967824906487</v>
      </c>
      <c r="N20" s="26">
        <v>8.907</v>
      </c>
      <c r="O20" s="26">
        <v>7.0579999999999998</v>
      </c>
      <c r="P20" s="26">
        <v>6.0149999999999997</v>
      </c>
      <c r="Q20" s="26">
        <v>6.7640000000000002</v>
      </c>
      <c r="R20" s="26">
        <v>4.9690000000000003</v>
      </c>
      <c r="S20" s="26">
        <v>5.5819999999999999</v>
      </c>
      <c r="T20" s="26">
        <v>7.2489999999999997</v>
      </c>
      <c r="U20" s="26">
        <v>5.9269999999999996</v>
      </c>
      <c r="V20" s="26">
        <v>7.5389999999999997</v>
      </c>
      <c r="W20" s="26">
        <v>5.141</v>
      </c>
      <c r="X20" s="26">
        <v>5.415</v>
      </c>
      <c r="Y20" s="26">
        <v>6.3230000000000004</v>
      </c>
      <c r="Z20" s="26">
        <v>8.6370000000000005</v>
      </c>
      <c r="AA20" s="26">
        <v>7.2140000000000004</v>
      </c>
      <c r="AB20" s="26">
        <v>7.3609999999999998</v>
      </c>
      <c r="AC20" s="26">
        <v>8.8059999999999992</v>
      </c>
      <c r="AD20" s="26">
        <v>6.3490000000000002</v>
      </c>
      <c r="AE20" s="26">
        <v>5.7640000000000002</v>
      </c>
      <c r="AF20" s="26">
        <v>7.9870000000000001</v>
      </c>
      <c r="AG20" s="26">
        <v>6.681</v>
      </c>
      <c r="AH20" s="26">
        <v>6.8959999999999999</v>
      </c>
      <c r="AI20" s="26">
        <v>6.218</v>
      </c>
      <c r="AJ20" s="26">
        <v>5.4080000000000004</v>
      </c>
      <c r="AK20" s="26">
        <v>5.31</v>
      </c>
      <c r="AL20" s="26">
        <v>6.35</v>
      </c>
      <c r="AM20" s="26">
        <v>6.9420000000000002</v>
      </c>
      <c r="AN20" s="26">
        <v>4.87</v>
      </c>
      <c r="AO20" s="26">
        <v>7.1130000000000004</v>
      </c>
      <c r="AP20" s="26">
        <v>7.3410000000000002</v>
      </c>
      <c r="AQ20" s="26">
        <v>6.867</v>
      </c>
      <c r="AR20" s="26">
        <v>6.24</v>
      </c>
      <c r="AS20" s="26">
        <v>5.17</v>
      </c>
      <c r="AT20" s="26">
        <v>6.3739999999999997</v>
      </c>
      <c r="AU20" s="26">
        <v>5.4459999999999997</v>
      </c>
      <c r="AV20" s="26">
        <v>6.8490000000000002</v>
      </c>
      <c r="AW20" s="71"/>
    </row>
    <row r="21" spans="1:49" s="82" customFormat="1" x14ac:dyDescent="0.25">
      <c r="A21" s="70" t="s">
        <v>271</v>
      </c>
      <c r="B21" s="26" t="s">
        <v>260</v>
      </c>
      <c r="C21" s="26" t="s">
        <v>244</v>
      </c>
      <c r="D21" s="26"/>
      <c r="E21" s="26"/>
      <c r="F21" s="26"/>
      <c r="G21" s="26"/>
      <c r="H21" s="26">
        <v>1</v>
      </c>
      <c r="I21" s="26"/>
      <c r="J21" s="26"/>
      <c r="K21" s="26" t="s">
        <v>201</v>
      </c>
      <c r="L21" s="26"/>
      <c r="M21" s="26">
        <f>Model!$D$11*(Model!D4/5.12283641484671)</f>
        <v>17.537744678606629</v>
      </c>
      <c r="N21" s="26">
        <v>22.030999999999999</v>
      </c>
      <c r="O21" s="26">
        <v>17.46</v>
      </c>
      <c r="P21" s="26">
        <v>14.879</v>
      </c>
      <c r="Q21" s="26">
        <v>16.731000000000002</v>
      </c>
      <c r="R21" s="26">
        <v>12.29</v>
      </c>
      <c r="S21" s="26">
        <v>13.807</v>
      </c>
      <c r="T21" s="26">
        <v>17.931999999999999</v>
      </c>
      <c r="U21" s="26">
        <v>14.66</v>
      </c>
      <c r="V21" s="26">
        <v>18.648</v>
      </c>
      <c r="W21" s="26">
        <v>12.718</v>
      </c>
      <c r="X21" s="26">
        <v>13.394</v>
      </c>
      <c r="Y21" s="26">
        <v>15.64</v>
      </c>
      <c r="Z21" s="26">
        <v>21.366</v>
      </c>
      <c r="AA21" s="26">
        <v>17.844999999999999</v>
      </c>
      <c r="AB21" s="26">
        <v>18.209</v>
      </c>
      <c r="AC21" s="26">
        <v>21.782</v>
      </c>
      <c r="AD21" s="26">
        <v>15.705</v>
      </c>
      <c r="AE21" s="26">
        <v>14.257999999999999</v>
      </c>
      <c r="AF21" s="26">
        <v>19.757999999999999</v>
      </c>
      <c r="AG21" s="26">
        <v>16.527000000000001</v>
      </c>
      <c r="AH21" s="26">
        <v>17.059000000000001</v>
      </c>
      <c r="AI21" s="26">
        <v>15.381</v>
      </c>
      <c r="AJ21" s="26">
        <v>13.378</v>
      </c>
      <c r="AK21" s="26">
        <v>13.135</v>
      </c>
      <c r="AL21" s="26">
        <v>15.708</v>
      </c>
      <c r="AM21" s="26">
        <v>17.172000000000001</v>
      </c>
      <c r="AN21" s="26">
        <v>12.047000000000001</v>
      </c>
      <c r="AO21" s="26">
        <v>17.594000000000001</v>
      </c>
      <c r="AP21" s="26">
        <v>18.158000000000001</v>
      </c>
      <c r="AQ21" s="26">
        <v>16.986000000000001</v>
      </c>
      <c r="AR21" s="26">
        <v>15.436</v>
      </c>
      <c r="AS21" s="26">
        <v>12.789</v>
      </c>
      <c r="AT21" s="26">
        <v>15.766999999999999</v>
      </c>
      <c r="AU21" s="26">
        <v>13.47</v>
      </c>
      <c r="AV21" s="26">
        <v>16.940999999999999</v>
      </c>
      <c r="AW21" s="71"/>
    </row>
    <row r="22" spans="1:49" s="82" customFormat="1" x14ac:dyDescent="0.25">
      <c r="A22" s="70" t="s">
        <v>271</v>
      </c>
      <c r="B22" s="26" t="s">
        <v>260</v>
      </c>
      <c r="C22" s="26" t="s">
        <v>244</v>
      </c>
      <c r="D22" s="26"/>
      <c r="E22" s="26"/>
      <c r="F22" s="26"/>
      <c r="G22" s="26"/>
      <c r="H22" s="26">
        <v>1</v>
      </c>
      <c r="I22" s="26"/>
      <c r="J22" s="26"/>
      <c r="K22" s="26" t="s">
        <v>202</v>
      </c>
      <c r="L22" s="26"/>
      <c r="M22" s="26">
        <f>Model!$J$11*(Model!D4/5.12283641484671)</f>
        <v>5.0669262336925414</v>
      </c>
      <c r="N22" s="26">
        <v>6.3650000000000002</v>
      </c>
      <c r="O22" s="26">
        <v>5.0449999999999999</v>
      </c>
      <c r="P22" s="26">
        <v>4.2990000000000004</v>
      </c>
      <c r="Q22" s="26">
        <v>4.8339999999999996</v>
      </c>
      <c r="R22" s="26">
        <v>3.5510000000000002</v>
      </c>
      <c r="S22" s="26">
        <v>3.9889999999999999</v>
      </c>
      <c r="T22" s="26">
        <v>5.181</v>
      </c>
      <c r="U22" s="26">
        <v>4.2359999999999998</v>
      </c>
      <c r="V22" s="26">
        <v>5.3879999999999999</v>
      </c>
      <c r="W22" s="26">
        <v>3.6749999999999998</v>
      </c>
      <c r="X22" s="26">
        <v>3.87</v>
      </c>
      <c r="Y22" s="26">
        <v>4.5190000000000001</v>
      </c>
      <c r="Z22" s="26">
        <v>6.173</v>
      </c>
      <c r="AA22" s="26">
        <v>5.1559999999999997</v>
      </c>
      <c r="AB22" s="26">
        <v>5.2610000000000001</v>
      </c>
      <c r="AC22" s="26">
        <v>6.2930000000000001</v>
      </c>
      <c r="AD22" s="26">
        <v>4.5380000000000003</v>
      </c>
      <c r="AE22" s="26">
        <v>4.12</v>
      </c>
      <c r="AF22" s="26">
        <v>5.7089999999999996</v>
      </c>
      <c r="AG22" s="26">
        <v>4.7750000000000004</v>
      </c>
      <c r="AH22" s="26">
        <v>4.9290000000000003</v>
      </c>
      <c r="AI22" s="26">
        <v>4.444</v>
      </c>
      <c r="AJ22" s="26">
        <v>3.8650000000000002</v>
      </c>
      <c r="AK22" s="26">
        <v>3.7949999999999999</v>
      </c>
      <c r="AL22" s="26">
        <v>4.5380000000000003</v>
      </c>
      <c r="AM22" s="26">
        <v>4.9619999999999997</v>
      </c>
      <c r="AN22" s="26">
        <v>3.4809999999999999</v>
      </c>
      <c r="AO22" s="26">
        <v>5.0830000000000002</v>
      </c>
      <c r="AP22" s="26">
        <v>5.2460000000000004</v>
      </c>
      <c r="AQ22" s="26">
        <v>4.9080000000000004</v>
      </c>
      <c r="AR22" s="26">
        <v>4.46</v>
      </c>
      <c r="AS22" s="26">
        <v>3.6949999999999998</v>
      </c>
      <c r="AT22" s="26">
        <v>4.556</v>
      </c>
      <c r="AU22" s="26">
        <v>3.8919999999999999</v>
      </c>
      <c r="AV22" s="26">
        <v>4.8949999999999996</v>
      </c>
      <c r="AW22" s="71"/>
    </row>
    <row r="23" spans="1:49" s="82" customFormat="1" x14ac:dyDescent="0.25">
      <c r="A23" s="70" t="s">
        <v>271</v>
      </c>
      <c r="B23" s="26" t="s">
        <v>260</v>
      </c>
      <c r="C23" s="26" t="s">
        <v>245</v>
      </c>
      <c r="D23" s="26"/>
      <c r="E23" s="26"/>
      <c r="F23" s="26"/>
      <c r="G23" s="26"/>
      <c r="H23" s="26">
        <v>1</v>
      </c>
      <c r="I23" s="26"/>
      <c r="J23" s="26"/>
      <c r="K23" s="26" t="s">
        <v>200</v>
      </c>
      <c r="L23" s="26"/>
      <c r="M23" s="26">
        <f>Model!$G$11*(Model!D4/5.12283641484671)</f>
        <v>7.0898967824906487</v>
      </c>
      <c r="N23" s="26">
        <v>8.907</v>
      </c>
      <c r="O23" s="26">
        <v>7.0579999999999998</v>
      </c>
      <c r="P23" s="26">
        <v>6.0149999999999997</v>
      </c>
      <c r="Q23" s="26">
        <v>6.7640000000000002</v>
      </c>
      <c r="R23" s="26">
        <v>4.9690000000000003</v>
      </c>
      <c r="S23" s="26">
        <v>5.5819999999999999</v>
      </c>
      <c r="T23" s="26">
        <v>7.2489999999999997</v>
      </c>
      <c r="U23" s="26">
        <v>5.9269999999999996</v>
      </c>
      <c r="V23" s="26">
        <v>7.5389999999999997</v>
      </c>
      <c r="W23" s="26">
        <v>5.141</v>
      </c>
      <c r="X23" s="26">
        <v>5.415</v>
      </c>
      <c r="Y23" s="26">
        <v>6.3230000000000004</v>
      </c>
      <c r="Z23" s="26">
        <v>8.6370000000000005</v>
      </c>
      <c r="AA23" s="26">
        <v>7.2140000000000004</v>
      </c>
      <c r="AB23" s="26">
        <v>7.3609999999999998</v>
      </c>
      <c r="AC23" s="26">
        <v>8.8059999999999992</v>
      </c>
      <c r="AD23" s="26">
        <v>6.3490000000000002</v>
      </c>
      <c r="AE23" s="26">
        <v>5.7640000000000002</v>
      </c>
      <c r="AF23" s="26">
        <v>7.9870000000000001</v>
      </c>
      <c r="AG23" s="26">
        <v>6.681</v>
      </c>
      <c r="AH23" s="26">
        <v>6.8959999999999999</v>
      </c>
      <c r="AI23" s="26">
        <v>6.218</v>
      </c>
      <c r="AJ23" s="26">
        <v>5.4080000000000004</v>
      </c>
      <c r="AK23" s="26">
        <v>5.31</v>
      </c>
      <c r="AL23" s="26">
        <v>6.35</v>
      </c>
      <c r="AM23" s="26">
        <v>6.9420000000000002</v>
      </c>
      <c r="AN23" s="26">
        <v>4.87</v>
      </c>
      <c r="AO23" s="26">
        <v>7.1130000000000004</v>
      </c>
      <c r="AP23" s="26">
        <v>7.3410000000000002</v>
      </c>
      <c r="AQ23" s="26">
        <v>6.867</v>
      </c>
      <c r="AR23" s="26">
        <v>6.24</v>
      </c>
      <c r="AS23" s="26">
        <v>5.17</v>
      </c>
      <c r="AT23" s="26">
        <v>6.3739999999999997</v>
      </c>
      <c r="AU23" s="26">
        <v>5.4459999999999997</v>
      </c>
      <c r="AV23" s="26">
        <v>6.8490000000000002</v>
      </c>
      <c r="AW23" s="71"/>
    </row>
    <row r="24" spans="1:49" s="82" customFormat="1" x14ac:dyDescent="0.25">
      <c r="A24" s="70" t="s">
        <v>271</v>
      </c>
      <c r="B24" s="26" t="s">
        <v>260</v>
      </c>
      <c r="C24" s="26" t="s">
        <v>245</v>
      </c>
      <c r="D24" s="26"/>
      <c r="E24" s="26"/>
      <c r="F24" s="26"/>
      <c r="G24" s="26"/>
      <c r="H24" s="26">
        <v>1</v>
      </c>
      <c r="I24" s="26"/>
      <c r="J24" s="26"/>
      <c r="K24" s="26" t="s">
        <v>201</v>
      </c>
      <c r="L24" s="26"/>
      <c r="M24" s="26">
        <f xml:space="preserve"> Model!$D$11*(Model!D4/5.12283641484671)</f>
        <v>17.537744678606629</v>
      </c>
      <c r="N24" s="26">
        <v>22.030999999999999</v>
      </c>
      <c r="O24" s="26">
        <v>17.46</v>
      </c>
      <c r="P24" s="26">
        <v>14.879</v>
      </c>
      <c r="Q24" s="26">
        <v>16.731000000000002</v>
      </c>
      <c r="R24" s="26">
        <v>12.29</v>
      </c>
      <c r="S24" s="26">
        <v>13.807</v>
      </c>
      <c r="T24" s="26">
        <v>17.931999999999999</v>
      </c>
      <c r="U24" s="26">
        <v>14.66</v>
      </c>
      <c r="V24" s="26">
        <v>18.648</v>
      </c>
      <c r="W24" s="26">
        <v>12.718</v>
      </c>
      <c r="X24" s="26">
        <v>13.394</v>
      </c>
      <c r="Y24" s="26">
        <v>15.64</v>
      </c>
      <c r="Z24" s="26">
        <v>21.366</v>
      </c>
      <c r="AA24" s="26">
        <v>17.844999999999999</v>
      </c>
      <c r="AB24" s="26">
        <v>18.209</v>
      </c>
      <c r="AC24" s="26">
        <v>21.782</v>
      </c>
      <c r="AD24" s="26">
        <v>15.705</v>
      </c>
      <c r="AE24" s="26">
        <v>14.257999999999999</v>
      </c>
      <c r="AF24" s="26">
        <v>19.757999999999999</v>
      </c>
      <c r="AG24" s="26">
        <v>16.527000000000001</v>
      </c>
      <c r="AH24" s="26">
        <v>17.059000000000001</v>
      </c>
      <c r="AI24" s="26">
        <v>15.381</v>
      </c>
      <c r="AJ24" s="26">
        <v>13.378</v>
      </c>
      <c r="AK24" s="26">
        <v>13.135</v>
      </c>
      <c r="AL24" s="26">
        <v>15.708</v>
      </c>
      <c r="AM24" s="26">
        <v>17.172000000000001</v>
      </c>
      <c r="AN24" s="26">
        <v>12.047000000000001</v>
      </c>
      <c r="AO24" s="26">
        <v>17.594000000000001</v>
      </c>
      <c r="AP24" s="26">
        <v>18.158000000000001</v>
      </c>
      <c r="AQ24" s="26">
        <v>16.986000000000001</v>
      </c>
      <c r="AR24" s="26">
        <v>15.436</v>
      </c>
      <c r="AS24" s="26">
        <v>12.789</v>
      </c>
      <c r="AT24" s="26">
        <v>15.766999999999999</v>
      </c>
      <c r="AU24" s="26">
        <v>13.47</v>
      </c>
      <c r="AV24" s="26">
        <v>16.940999999999999</v>
      </c>
      <c r="AW24" s="71"/>
    </row>
    <row r="25" spans="1:49" s="82" customFormat="1" x14ac:dyDescent="0.25">
      <c r="A25" s="70" t="s">
        <v>271</v>
      </c>
      <c r="B25" s="26" t="s">
        <v>260</v>
      </c>
      <c r="C25" s="26" t="s">
        <v>245</v>
      </c>
      <c r="D25" s="26"/>
      <c r="E25" s="26"/>
      <c r="F25" s="26"/>
      <c r="G25" s="26"/>
      <c r="H25" s="26">
        <v>1</v>
      </c>
      <c r="I25" s="26"/>
      <c r="J25" s="26"/>
      <c r="K25" s="26" t="s">
        <v>202</v>
      </c>
      <c r="L25" s="26"/>
      <c r="M25" s="26">
        <f>Model!$J$11*(Model!D4/5.12283641484671)</f>
        <v>5.0669262336925414</v>
      </c>
      <c r="N25" s="26">
        <v>6.3650000000000002</v>
      </c>
      <c r="O25" s="26">
        <v>5.0449999999999999</v>
      </c>
      <c r="P25" s="26">
        <v>4.2990000000000004</v>
      </c>
      <c r="Q25" s="26">
        <v>4.8339999999999996</v>
      </c>
      <c r="R25" s="26">
        <v>3.5510000000000002</v>
      </c>
      <c r="S25" s="26">
        <v>3.9889999999999999</v>
      </c>
      <c r="T25" s="26">
        <v>5.181</v>
      </c>
      <c r="U25" s="26">
        <v>4.2359999999999998</v>
      </c>
      <c r="V25" s="26">
        <v>5.3879999999999999</v>
      </c>
      <c r="W25" s="26">
        <v>3.6749999999999998</v>
      </c>
      <c r="X25" s="26">
        <v>3.87</v>
      </c>
      <c r="Y25" s="26">
        <v>4.5190000000000001</v>
      </c>
      <c r="Z25" s="26">
        <v>6.173</v>
      </c>
      <c r="AA25" s="26">
        <v>5.1559999999999997</v>
      </c>
      <c r="AB25" s="26">
        <v>5.2610000000000001</v>
      </c>
      <c r="AC25" s="26">
        <v>6.2930000000000001</v>
      </c>
      <c r="AD25" s="26">
        <v>4.5380000000000003</v>
      </c>
      <c r="AE25" s="26">
        <v>4.12</v>
      </c>
      <c r="AF25" s="26">
        <v>5.7089999999999996</v>
      </c>
      <c r="AG25" s="26">
        <v>4.7750000000000004</v>
      </c>
      <c r="AH25" s="26">
        <v>4.9290000000000003</v>
      </c>
      <c r="AI25" s="26">
        <v>4.444</v>
      </c>
      <c r="AJ25" s="26">
        <v>3.8650000000000002</v>
      </c>
      <c r="AK25" s="26">
        <v>3.7949999999999999</v>
      </c>
      <c r="AL25" s="26">
        <v>4.5380000000000003</v>
      </c>
      <c r="AM25" s="26">
        <v>4.9619999999999997</v>
      </c>
      <c r="AN25" s="26">
        <v>3.4809999999999999</v>
      </c>
      <c r="AO25" s="26">
        <v>5.0830000000000002</v>
      </c>
      <c r="AP25" s="26">
        <v>5.2460000000000004</v>
      </c>
      <c r="AQ25" s="26">
        <v>4.9080000000000004</v>
      </c>
      <c r="AR25" s="26">
        <v>4.46</v>
      </c>
      <c r="AS25" s="26">
        <v>3.6949999999999998</v>
      </c>
      <c r="AT25" s="26">
        <v>4.556</v>
      </c>
      <c r="AU25" s="26">
        <v>3.8919999999999999</v>
      </c>
      <c r="AV25" s="26">
        <v>4.8949999999999996</v>
      </c>
      <c r="AW25" s="71"/>
    </row>
    <row r="26" spans="1:49" s="82" customFormat="1" x14ac:dyDescent="0.25">
      <c r="A26" s="70" t="s">
        <v>271</v>
      </c>
      <c r="B26" s="26" t="s">
        <v>260</v>
      </c>
      <c r="C26" s="26" t="s">
        <v>246</v>
      </c>
      <c r="D26" s="26"/>
      <c r="E26" s="26"/>
      <c r="F26" s="26"/>
      <c r="G26" s="26"/>
      <c r="H26" s="26">
        <v>1</v>
      </c>
      <c r="I26" s="26"/>
      <c r="J26" s="26"/>
      <c r="K26" s="26" t="s">
        <v>200</v>
      </c>
      <c r="L26" s="26"/>
      <c r="M26" s="26">
        <f xml:space="preserve"> Model!$G$11*(Model!D4/5.12283641484671)</f>
        <v>7.0898967824906487</v>
      </c>
      <c r="N26" s="26">
        <v>8.907</v>
      </c>
      <c r="O26" s="26">
        <v>7.0579999999999998</v>
      </c>
      <c r="P26" s="26">
        <v>6.0149999999999997</v>
      </c>
      <c r="Q26" s="26">
        <v>6.7640000000000002</v>
      </c>
      <c r="R26" s="26">
        <v>4.9690000000000003</v>
      </c>
      <c r="S26" s="26">
        <v>5.5819999999999999</v>
      </c>
      <c r="T26" s="26">
        <v>7.2489999999999997</v>
      </c>
      <c r="U26" s="26">
        <v>5.9269999999999996</v>
      </c>
      <c r="V26" s="26">
        <v>7.5389999999999997</v>
      </c>
      <c r="W26" s="26">
        <v>5.141</v>
      </c>
      <c r="X26" s="26">
        <v>5.415</v>
      </c>
      <c r="Y26" s="26">
        <v>6.3230000000000004</v>
      </c>
      <c r="Z26" s="26">
        <v>8.6370000000000005</v>
      </c>
      <c r="AA26" s="26">
        <v>7.2140000000000004</v>
      </c>
      <c r="AB26" s="26">
        <v>7.3609999999999998</v>
      </c>
      <c r="AC26" s="26">
        <v>8.8059999999999992</v>
      </c>
      <c r="AD26" s="26">
        <v>6.3490000000000002</v>
      </c>
      <c r="AE26" s="26">
        <v>5.7640000000000002</v>
      </c>
      <c r="AF26" s="26">
        <v>7.9870000000000001</v>
      </c>
      <c r="AG26" s="26">
        <v>6.681</v>
      </c>
      <c r="AH26" s="26">
        <v>6.8959999999999999</v>
      </c>
      <c r="AI26" s="26">
        <v>6.218</v>
      </c>
      <c r="AJ26" s="26">
        <v>5.4080000000000004</v>
      </c>
      <c r="AK26" s="26">
        <v>5.31</v>
      </c>
      <c r="AL26" s="26">
        <v>6.35</v>
      </c>
      <c r="AM26" s="26">
        <v>6.9420000000000002</v>
      </c>
      <c r="AN26" s="26">
        <v>4.87</v>
      </c>
      <c r="AO26" s="26">
        <v>7.1130000000000004</v>
      </c>
      <c r="AP26" s="26">
        <v>7.3410000000000002</v>
      </c>
      <c r="AQ26" s="26">
        <v>6.867</v>
      </c>
      <c r="AR26" s="26">
        <v>6.24</v>
      </c>
      <c r="AS26" s="26">
        <v>5.17</v>
      </c>
      <c r="AT26" s="26">
        <v>6.3739999999999997</v>
      </c>
      <c r="AU26" s="26">
        <v>5.4459999999999997</v>
      </c>
      <c r="AV26" s="26">
        <v>6.8490000000000002</v>
      </c>
      <c r="AW26" s="71"/>
    </row>
    <row r="27" spans="1:49" s="82" customFormat="1" x14ac:dyDescent="0.25">
      <c r="A27" s="70" t="s">
        <v>271</v>
      </c>
      <c r="B27" s="26" t="s">
        <v>260</v>
      </c>
      <c r="C27" s="26" t="s">
        <v>246</v>
      </c>
      <c r="D27" s="26"/>
      <c r="E27" s="26"/>
      <c r="F27" s="26"/>
      <c r="G27" s="26"/>
      <c r="H27" s="26">
        <v>1</v>
      </c>
      <c r="I27" s="26"/>
      <c r="J27" s="26"/>
      <c r="K27" s="26" t="s">
        <v>201</v>
      </c>
      <c r="L27" s="26"/>
      <c r="M27" s="26">
        <f xml:space="preserve"> Model!$D$11*(Model!D4/5.12283641484671)</f>
        <v>17.537744678606629</v>
      </c>
      <c r="N27" s="26">
        <v>22.030999999999999</v>
      </c>
      <c r="O27" s="26">
        <v>17.46</v>
      </c>
      <c r="P27" s="26">
        <v>14.879</v>
      </c>
      <c r="Q27" s="26">
        <v>16.731000000000002</v>
      </c>
      <c r="R27" s="26">
        <v>12.29</v>
      </c>
      <c r="S27" s="26">
        <v>13.807</v>
      </c>
      <c r="T27" s="26">
        <v>17.931999999999999</v>
      </c>
      <c r="U27" s="26">
        <v>14.66</v>
      </c>
      <c r="V27" s="26">
        <v>18.648</v>
      </c>
      <c r="W27" s="26">
        <v>12.718</v>
      </c>
      <c r="X27" s="26">
        <v>13.394</v>
      </c>
      <c r="Y27" s="26">
        <v>15.64</v>
      </c>
      <c r="Z27" s="26">
        <v>21.366</v>
      </c>
      <c r="AA27" s="26">
        <v>17.844999999999999</v>
      </c>
      <c r="AB27" s="26">
        <v>18.209</v>
      </c>
      <c r="AC27" s="26">
        <v>21.782</v>
      </c>
      <c r="AD27" s="26">
        <v>15.705</v>
      </c>
      <c r="AE27" s="26">
        <v>14.257999999999999</v>
      </c>
      <c r="AF27" s="26">
        <v>19.757999999999999</v>
      </c>
      <c r="AG27" s="26">
        <v>16.527000000000001</v>
      </c>
      <c r="AH27" s="26">
        <v>17.059000000000001</v>
      </c>
      <c r="AI27" s="26">
        <v>15.381</v>
      </c>
      <c r="AJ27" s="26">
        <v>13.378</v>
      </c>
      <c r="AK27" s="26">
        <v>13.135</v>
      </c>
      <c r="AL27" s="26">
        <v>15.708</v>
      </c>
      <c r="AM27" s="26">
        <v>17.172000000000001</v>
      </c>
      <c r="AN27" s="26">
        <v>12.047000000000001</v>
      </c>
      <c r="AO27" s="26">
        <v>17.594000000000001</v>
      </c>
      <c r="AP27" s="26">
        <v>18.158000000000001</v>
      </c>
      <c r="AQ27" s="26">
        <v>16.986000000000001</v>
      </c>
      <c r="AR27" s="26">
        <v>15.436</v>
      </c>
      <c r="AS27" s="26">
        <v>12.789</v>
      </c>
      <c r="AT27" s="26">
        <v>15.766999999999999</v>
      </c>
      <c r="AU27" s="26">
        <v>13.47</v>
      </c>
      <c r="AV27" s="26">
        <v>16.940999999999999</v>
      </c>
      <c r="AW27" s="71"/>
    </row>
    <row r="28" spans="1:49" s="82" customFormat="1" x14ac:dyDescent="0.25">
      <c r="A28" s="70" t="s">
        <v>271</v>
      </c>
      <c r="B28" s="26" t="s">
        <v>260</v>
      </c>
      <c r="C28" s="26" t="s">
        <v>246</v>
      </c>
      <c r="D28" s="26"/>
      <c r="E28" s="26"/>
      <c r="F28" s="26"/>
      <c r="G28" s="26"/>
      <c r="H28" s="26">
        <v>1</v>
      </c>
      <c r="I28" s="26"/>
      <c r="J28" s="26"/>
      <c r="K28" s="26" t="s">
        <v>202</v>
      </c>
      <c r="L28" s="26"/>
      <c r="M28" s="26">
        <f xml:space="preserve"> Model!$J$11*(Model!D4/5.12283641484671)</f>
        <v>5.0669262336925414</v>
      </c>
      <c r="N28" s="26">
        <v>6.3650000000000002</v>
      </c>
      <c r="O28" s="26">
        <v>5.0449999999999999</v>
      </c>
      <c r="P28" s="26">
        <v>4.2990000000000004</v>
      </c>
      <c r="Q28" s="26">
        <v>4.8339999999999996</v>
      </c>
      <c r="R28" s="26">
        <v>3.5510000000000002</v>
      </c>
      <c r="S28" s="26">
        <v>3.9889999999999999</v>
      </c>
      <c r="T28" s="26">
        <v>5.181</v>
      </c>
      <c r="U28" s="26">
        <v>4.2359999999999998</v>
      </c>
      <c r="V28" s="26">
        <v>5.3879999999999999</v>
      </c>
      <c r="W28" s="26">
        <v>3.6749999999999998</v>
      </c>
      <c r="X28" s="26">
        <v>3.87</v>
      </c>
      <c r="Y28" s="26">
        <v>4.5190000000000001</v>
      </c>
      <c r="Z28" s="26">
        <v>6.173</v>
      </c>
      <c r="AA28" s="26">
        <v>5.1559999999999997</v>
      </c>
      <c r="AB28" s="26">
        <v>5.2610000000000001</v>
      </c>
      <c r="AC28" s="26">
        <v>6.2930000000000001</v>
      </c>
      <c r="AD28" s="26">
        <v>4.5380000000000003</v>
      </c>
      <c r="AE28" s="26">
        <v>4.12</v>
      </c>
      <c r="AF28" s="26">
        <v>5.7089999999999996</v>
      </c>
      <c r="AG28" s="26">
        <v>4.7750000000000004</v>
      </c>
      <c r="AH28" s="26">
        <v>4.9290000000000003</v>
      </c>
      <c r="AI28" s="26">
        <v>4.444</v>
      </c>
      <c r="AJ28" s="26">
        <v>3.8650000000000002</v>
      </c>
      <c r="AK28" s="26">
        <v>3.7949999999999999</v>
      </c>
      <c r="AL28" s="26">
        <v>4.5380000000000003</v>
      </c>
      <c r="AM28" s="26">
        <v>4.9619999999999997</v>
      </c>
      <c r="AN28" s="26">
        <v>3.4809999999999999</v>
      </c>
      <c r="AO28" s="26">
        <v>5.0830000000000002</v>
      </c>
      <c r="AP28" s="26">
        <v>5.2460000000000004</v>
      </c>
      <c r="AQ28" s="26">
        <v>4.9080000000000004</v>
      </c>
      <c r="AR28" s="26">
        <v>4.46</v>
      </c>
      <c r="AS28" s="26">
        <v>3.6949999999999998</v>
      </c>
      <c r="AT28" s="26">
        <v>4.556</v>
      </c>
      <c r="AU28" s="26">
        <v>3.8919999999999999</v>
      </c>
      <c r="AV28" s="26">
        <v>4.8949999999999996</v>
      </c>
      <c r="AW28" s="71"/>
    </row>
    <row r="29" spans="1:49" s="82" customFormat="1" x14ac:dyDescent="0.25">
      <c r="A29" s="70" t="s">
        <v>271</v>
      </c>
      <c r="B29" s="26" t="s">
        <v>260</v>
      </c>
      <c r="C29" s="26" t="s">
        <v>247</v>
      </c>
      <c r="D29" s="26"/>
      <c r="E29" s="26"/>
      <c r="F29" s="26"/>
      <c r="G29" s="26"/>
      <c r="H29" s="26">
        <v>1</v>
      </c>
      <c r="I29" s="26"/>
      <c r="J29" s="26"/>
      <c r="K29" s="26" t="s">
        <v>200</v>
      </c>
      <c r="L29" s="26"/>
      <c r="M29" s="26">
        <f xml:space="preserve"> Model!$G$11*(Model!D4/5.12283641484671)</f>
        <v>7.0898967824906487</v>
      </c>
      <c r="N29" s="26">
        <v>8.907</v>
      </c>
      <c r="O29" s="26">
        <v>7.0579999999999998</v>
      </c>
      <c r="P29" s="26">
        <v>6.0149999999999997</v>
      </c>
      <c r="Q29" s="26">
        <v>6.7640000000000002</v>
      </c>
      <c r="R29" s="26">
        <v>4.9690000000000003</v>
      </c>
      <c r="S29" s="26">
        <v>5.5819999999999999</v>
      </c>
      <c r="T29" s="26">
        <v>7.2489999999999997</v>
      </c>
      <c r="U29" s="26">
        <v>5.9269999999999996</v>
      </c>
      <c r="V29" s="26">
        <v>7.5389999999999997</v>
      </c>
      <c r="W29" s="26">
        <v>5.141</v>
      </c>
      <c r="X29" s="26">
        <v>5.415</v>
      </c>
      <c r="Y29" s="26">
        <v>6.3230000000000004</v>
      </c>
      <c r="Z29" s="26">
        <v>8.6370000000000005</v>
      </c>
      <c r="AA29" s="26">
        <v>7.2140000000000004</v>
      </c>
      <c r="AB29" s="26">
        <v>7.3609999999999998</v>
      </c>
      <c r="AC29" s="26">
        <v>8.8059999999999992</v>
      </c>
      <c r="AD29" s="26">
        <v>6.3490000000000002</v>
      </c>
      <c r="AE29" s="26">
        <v>5.7640000000000002</v>
      </c>
      <c r="AF29" s="26">
        <v>7.9870000000000001</v>
      </c>
      <c r="AG29" s="26">
        <v>6.681</v>
      </c>
      <c r="AH29" s="26">
        <v>6.8959999999999999</v>
      </c>
      <c r="AI29" s="26">
        <v>6.218</v>
      </c>
      <c r="AJ29" s="26">
        <v>5.4080000000000004</v>
      </c>
      <c r="AK29" s="26">
        <v>5.31</v>
      </c>
      <c r="AL29" s="26">
        <v>6.35</v>
      </c>
      <c r="AM29" s="26">
        <v>6.9420000000000002</v>
      </c>
      <c r="AN29" s="26">
        <v>4.87</v>
      </c>
      <c r="AO29" s="26">
        <v>7.1130000000000004</v>
      </c>
      <c r="AP29" s="26">
        <v>7.3410000000000002</v>
      </c>
      <c r="AQ29" s="26">
        <v>6.867</v>
      </c>
      <c r="AR29" s="26">
        <v>6.24</v>
      </c>
      <c r="AS29" s="26">
        <v>5.17</v>
      </c>
      <c r="AT29" s="26">
        <v>6.3739999999999997</v>
      </c>
      <c r="AU29" s="26">
        <v>5.4459999999999997</v>
      </c>
      <c r="AV29" s="26">
        <v>6.8490000000000002</v>
      </c>
      <c r="AW29" s="71"/>
    </row>
    <row r="30" spans="1:49" s="82" customFormat="1" x14ac:dyDescent="0.25">
      <c r="A30" s="70" t="s">
        <v>271</v>
      </c>
      <c r="B30" s="26" t="s">
        <v>260</v>
      </c>
      <c r="C30" s="26" t="s">
        <v>247</v>
      </c>
      <c r="D30" s="26"/>
      <c r="E30" s="26"/>
      <c r="F30" s="26"/>
      <c r="G30" s="26"/>
      <c r="H30" s="26">
        <v>1</v>
      </c>
      <c r="I30" s="26"/>
      <c r="J30" s="26"/>
      <c r="K30" s="26" t="s">
        <v>201</v>
      </c>
      <c r="L30" s="26"/>
      <c r="M30" s="26">
        <f xml:space="preserve"> Model!$D$11*(Model!D4/5.12283641484671)</f>
        <v>17.537744678606629</v>
      </c>
      <c r="N30" s="26">
        <v>22.030999999999999</v>
      </c>
      <c r="O30" s="26">
        <v>17.46</v>
      </c>
      <c r="P30" s="26">
        <v>14.879</v>
      </c>
      <c r="Q30" s="26">
        <v>16.731000000000002</v>
      </c>
      <c r="R30" s="26">
        <v>12.29</v>
      </c>
      <c r="S30" s="26">
        <v>13.807</v>
      </c>
      <c r="T30" s="26">
        <v>17.931999999999999</v>
      </c>
      <c r="U30" s="26">
        <v>14.66</v>
      </c>
      <c r="V30" s="26">
        <v>18.648</v>
      </c>
      <c r="W30" s="26">
        <v>12.718</v>
      </c>
      <c r="X30" s="26">
        <v>13.394</v>
      </c>
      <c r="Y30" s="26">
        <v>15.64</v>
      </c>
      <c r="Z30" s="26">
        <v>21.366</v>
      </c>
      <c r="AA30" s="26">
        <v>17.844999999999999</v>
      </c>
      <c r="AB30" s="26">
        <v>18.209</v>
      </c>
      <c r="AC30" s="26">
        <v>21.782</v>
      </c>
      <c r="AD30" s="26">
        <v>15.705</v>
      </c>
      <c r="AE30" s="26">
        <v>14.257999999999999</v>
      </c>
      <c r="AF30" s="26">
        <v>19.757999999999999</v>
      </c>
      <c r="AG30" s="26">
        <v>16.527000000000001</v>
      </c>
      <c r="AH30" s="26">
        <v>17.059000000000001</v>
      </c>
      <c r="AI30" s="26">
        <v>15.381</v>
      </c>
      <c r="AJ30" s="26">
        <v>13.378</v>
      </c>
      <c r="AK30" s="26">
        <v>13.135</v>
      </c>
      <c r="AL30" s="26">
        <v>15.708</v>
      </c>
      <c r="AM30" s="26">
        <v>17.172000000000001</v>
      </c>
      <c r="AN30" s="26">
        <v>12.047000000000001</v>
      </c>
      <c r="AO30" s="26">
        <v>17.594000000000001</v>
      </c>
      <c r="AP30" s="26">
        <v>18.158000000000001</v>
      </c>
      <c r="AQ30" s="26">
        <v>16.986000000000001</v>
      </c>
      <c r="AR30" s="26">
        <v>15.436</v>
      </c>
      <c r="AS30" s="26">
        <v>12.789</v>
      </c>
      <c r="AT30" s="26">
        <v>15.766999999999999</v>
      </c>
      <c r="AU30" s="26">
        <v>13.47</v>
      </c>
      <c r="AV30" s="26">
        <v>16.940999999999999</v>
      </c>
      <c r="AW30" s="71"/>
    </row>
    <row r="31" spans="1:49" s="82" customFormat="1" x14ac:dyDescent="0.25">
      <c r="A31" s="70" t="s">
        <v>271</v>
      </c>
      <c r="B31" s="26" t="s">
        <v>260</v>
      </c>
      <c r="C31" s="26" t="s">
        <v>247</v>
      </c>
      <c r="D31" s="26"/>
      <c r="E31" s="26"/>
      <c r="F31" s="26"/>
      <c r="G31" s="26"/>
      <c r="H31" s="26">
        <v>1</v>
      </c>
      <c r="I31" s="26"/>
      <c r="J31" s="26"/>
      <c r="K31" s="26" t="s">
        <v>202</v>
      </c>
      <c r="L31" s="26"/>
      <c r="M31" s="26">
        <f>Model!$J$11*(Model!D4/5.12283641484671)</f>
        <v>5.0669262336925414</v>
      </c>
      <c r="N31" s="26">
        <v>6.3650000000000002</v>
      </c>
      <c r="O31" s="26">
        <v>5.0449999999999999</v>
      </c>
      <c r="P31" s="26">
        <v>4.2990000000000004</v>
      </c>
      <c r="Q31" s="26">
        <v>4.8339999999999996</v>
      </c>
      <c r="R31" s="26">
        <v>3.5510000000000002</v>
      </c>
      <c r="S31" s="26">
        <v>3.9889999999999999</v>
      </c>
      <c r="T31" s="26">
        <v>5.181</v>
      </c>
      <c r="U31" s="26">
        <v>4.2359999999999998</v>
      </c>
      <c r="V31" s="26">
        <v>5.3879999999999999</v>
      </c>
      <c r="W31" s="26">
        <v>3.6749999999999998</v>
      </c>
      <c r="X31" s="26">
        <v>3.87</v>
      </c>
      <c r="Y31" s="26">
        <v>4.5190000000000001</v>
      </c>
      <c r="Z31" s="26">
        <v>6.173</v>
      </c>
      <c r="AA31" s="26">
        <v>5.1559999999999997</v>
      </c>
      <c r="AB31" s="26">
        <v>5.2610000000000001</v>
      </c>
      <c r="AC31" s="26">
        <v>6.2930000000000001</v>
      </c>
      <c r="AD31" s="26">
        <v>4.5380000000000003</v>
      </c>
      <c r="AE31" s="26">
        <v>4.12</v>
      </c>
      <c r="AF31" s="26">
        <v>5.7089999999999996</v>
      </c>
      <c r="AG31" s="26">
        <v>4.7750000000000004</v>
      </c>
      <c r="AH31" s="26">
        <v>4.9290000000000003</v>
      </c>
      <c r="AI31" s="26">
        <v>4.444</v>
      </c>
      <c r="AJ31" s="26">
        <v>3.8650000000000002</v>
      </c>
      <c r="AK31" s="26">
        <v>3.7949999999999999</v>
      </c>
      <c r="AL31" s="26">
        <v>4.5380000000000003</v>
      </c>
      <c r="AM31" s="26">
        <v>4.9619999999999997</v>
      </c>
      <c r="AN31" s="26">
        <v>3.4809999999999999</v>
      </c>
      <c r="AO31" s="26">
        <v>5.0830000000000002</v>
      </c>
      <c r="AP31" s="26">
        <v>5.2460000000000004</v>
      </c>
      <c r="AQ31" s="26">
        <v>4.9080000000000004</v>
      </c>
      <c r="AR31" s="26">
        <v>4.46</v>
      </c>
      <c r="AS31" s="26">
        <v>3.6949999999999998</v>
      </c>
      <c r="AT31" s="26">
        <v>4.556</v>
      </c>
      <c r="AU31" s="26">
        <v>3.8919999999999999</v>
      </c>
      <c r="AV31" s="26">
        <v>4.8949999999999996</v>
      </c>
      <c r="AW31" s="71"/>
    </row>
    <row r="32" spans="1:49" s="82" customFormat="1" x14ac:dyDescent="0.25">
      <c r="A32" s="70" t="s">
        <v>271</v>
      </c>
      <c r="B32" s="26" t="s">
        <v>260</v>
      </c>
      <c r="C32" s="26" t="s">
        <v>248</v>
      </c>
      <c r="D32" s="26"/>
      <c r="E32" s="26"/>
      <c r="F32" s="26"/>
      <c r="G32" s="26"/>
      <c r="H32" s="26">
        <v>1</v>
      </c>
      <c r="I32" s="26"/>
      <c r="J32" s="26"/>
      <c r="K32" s="26" t="s">
        <v>200</v>
      </c>
      <c r="L32" s="26"/>
      <c r="M32" s="26">
        <f xml:space="preserve"> Model!$G$11*([1]Model!D4/5.12283641484671)</f>
        <v>7.0898967824906487</v>
      </c>
      <c r="N32" s="26">
        <v>8.907</v>
      </c>
      <c r="O32" s="26">
        <v>7.0579999999999998</v>
      </c>
      <c r="P32" s="26">
        <v>6.0149999999999997</v>
      </c>
      <c r="Q32" s="26">
        <v>6.7640000000000002</v>
      </c>
      <c r="R32" s="26">
        <v>4.9690000000000003</v>
      </c>
      <c r="S32" s="26">
        <v>5.5819999999999999</v>
      </c>
      <c r="T32" s="26">
        <v>7.2489999999999997</v>
      </c>
      <c r="U32" s="26">
        <v>5.9269999999999996</v>
      </c>
      <c r="V32" s="26">
        <v>7.5389999999999997</v>
      </c>
      <c r="W32" s="26">
        <v>5.141</v>
      </c>
      <c r="X32" s="26">
        <v>5.415</v>
      </c>
      <c r="Y32" s="26">
        <v>6.3230000000000004</v>
      </c>
      <c r="Z32" s="26">
        <v>8.6370000000000005</v>
      </c>
      <c r="AA32" s="26">
        <v>7.2140000000000004</v>
      </c>
      <c r="AB32" s="26">
        <v>7.3609999999999998</v>
      </c>
      <c r="AC32" s="26">
        <v>8.8059999999999992</v>
      </c>
      <c r="AD32" s="26">
        <v>6.3490000000000002</v>
      </c>
      <c r="AE32" s="26">
        <v>5.7640000000000002</v>
      </c>
      <c r="AF32" s="26">
        <v>7.9870000000000001</v>
      </c>
      <c r="AG32" s="26">
        <v>6.681</v>
      </c>
      <c r="AH32" s="26">
        <v>6.8959999999999999</v>
      </c>
      <c r="AI32" s="26">
        <v>6.218</v>
      </c>
      <c r="AJ32" s="26">
        <v>5.4080000000000004</v>
      </c>
      <c r="AK32" s="26">
        <v>5.31</v>
      </c>
      <c r="AL32" s="26">
        <v>6.35</v>
      </c>
      <c r="AM32" s="26">
        <v>6.9420000000000002</v>
      </c>
      <c r="AN32" s="26">
        <v>4.87</v>
      </c>
      <c r="AO32" s="26">
        <v>7.1130000000000004</v>
      </c>
      <c r="AP32" s="26">
        <v>7.3410000000000002</v>
      </c>
      <c r="AQ32" s="26">
        <v>6.867</v>
      </c>
      <c r="AR32" s="26">
        <v>6.24</v>
      </c>
      <c r="AS32" s="26">
        <v>5.17</v>
      </c>
      <c r="AT32" s="26">
        <v>6.3739999999999997</v>
      </c>
      <c r="AU32" s="26">
        <v>5.4459999999999997</v>
      </c>
      <c r="AV32" s="26">
        <v>6.8490000000000002</v>
      </c>
      <c r="AW32" s="71"/>
    </row>
    <row r="33" spans="1:49" s="82" customFormat="1" x14ac:dyDescent="0.25">
      <c r="A33" s="70" t="s">
        <v>271</v>
      </c>
      <c r="B33" s="26" t="s">
        <v>260</v>
      </c>
      <c r="C33" s="26" t="s">
        <v>248</v>
      </c>
      <c r="D33" s="26"/>
      <c r="E33" s="26"/>
      <c r="F33" s="26"/>
      <c r="G33" s="26"/>
      <c r="H33" s="26">
        <v>1</v>
      </c>
      <c r="I33" s="26"/>
      <c r="J33" s="26"/>
      <c r="K33" s="26" t="s">
        <v>201</v>
      </c>
      <c r="L33" s="26"/>
      <c r="M33" s="26">
        <f xml:space="preserve"> Model!$D$11*(Model!D4/5.12283641484671)</f>
        <v>17.537744678606629</v>
      </c>
      <c r="N33" s="26">
        <v>22.030999999999999</v>
      </c>
      <c r="O33" s="26">
        <v>17.46</v>
      </c>
      <c r="P33" s="26">
        <v>14.879</v>
      </c>
      <c r="Q33" s="26">
        <v>16.731000000000002</v>
      </c>
      <c r="R33" s="26">
        <v>12.29</v>
      </c>
      <c r="S33" s="26">
        <v>13.807</v>
      </c>
      <c r="T33" s="26">
        <v>17.931999999999999</v>
      </c>
      <c r="U33" s="26">
        <v>14.66</v>
      </c>
      <c r="V33" s="26">
        <v>18.648</v>
      </c>
      <c r="W33" s="26">
        <v>12.718</v>
      </c>
      <c r="X33" s="26">
        <v>13.394</v>
      </c>
      <c r="Y33" s="26">
        <v>15.64</v>
      </c>
      <c r="Z33" s="26">
        <v>21.366</v>
      </c>
      <c r="AA33" s="26">
        <v>17.844999999999999</v>
      </c>
      <c r="AB33" s="26">
        <v>18.209</v>
      </c>
      <c r="AC33" s="26">
        <v>21.782</v>
      </c>
      <c r="AD33" s="26">
        <v>15.705</v>
      </c>
      <c r="AE33" s="26">
        <v>14.257999999999999</v>
      </c>
      <c r="AF33" s="26">
        <v>19.757999999999999</v>
      </c>
      <c r="AG33" s="26">
        <v>16.527000000000001</v>
      </c>
      <c r="AH33" s="26">
        <v>17.059000000000001</v>
      </c>
      <c r="AI33" s="26">
        <v>15.381</v>
      </c>
      <c r="AJ33" s="26">
        <v>13.378</v>
      </c>
      <c r="AK33" s="26">
        <v>13.135</v>
      </c>
      <c r="AL33" s="26">
        <v>15.708</v>
      </c>
      <c r="AM33" s="26">
        <v>17.172000000000001</v>
      </c>
      <c r="AN33" s="26">
        <v>12.047000000000001</v>
      </c>
      <c r="AO33" s="26">
        <v>17.594000000000001</v>
      </c>
      <c r="AP33" s="26">
        <v>18.158000000000001</v>
      </c>
      <c r="AQ33" s="26">
        <v>16.986000000000001</v>
      </c>
      <c r="AR33" s="26">
        <v>15.436</v>
      </c>
      <c r="AS33" s="26">
        <v>12.789</v>
      </c>
      <c r="AT33" s="26">
        <v>15.766999999999999</v>
      </c>
      <c r="AU33" s="26">
        <v>13.47</v>
      </c>
      <c r="AV33" s="26">
        <v>16.940999999999999</v>
      </c>
      <c r="AW33" s="71"/>
    </row>
    <row r="34" spans="1:49" s="82" customFormat="1" x14ac:dyDescent="0.25">
      <c r="A34" s="70" t="s">
        <v>271</v>
      </c>
      <c r="B34" s="26" t="s">
        <v>260</v>
      </c>
      <c r="C34" s="26" t="s">
        <v>248</v>
      </c>
      <c r="D34" s="26"/>
      <c r="E34" s="26"/>
      <c r="F34" s="26"/>
      <c r="G34" s="26"/>
      <c r="H34" s="26">
        <v>1</v>
      </c>
      <c r="I34" s="26"/>
      <c r="J34" s="26"/>
      <c r="K34" s="26" t="s">
        <v>202</v>
      </c>
      <c r="L34" s="26"/>
      <c r="M34" s="26">
        <f xml:space="preserve"> Model!$J$11*(Model!D4/5.12283641484671)</f>
        <v>5.0669262336925414</v>
      </c>
      <c r="N34" s="26">
        <v>6.3650000000000002</v>
      </c>
      <c r="O34" s="26">
        <v>5.0449999999999999</v>
      </c>
      <c r="P34" s="26">
        <v>4.2990000000000004</v>
      </c>
      <c r="Q34" s="26">
        <v>4.8339999999999996</v>
      </c>
      <c r="R34" s="26">
        <v>3.5510000000000002</v>
      </c>
      <c r="S34" s="26">
        <v>3.9889999999999999</v>
      </c>
      <c r="T34" s="26">
        <v>5.181</v>
      </c>
      <c r="U34" s="26">
        <v>4.2359999999999998</v>
      </c>
      <c r="V34" s="26">
        <v>5.3879999999999999</v>
      </c>
      <c r="W34" s="26">
        <v>3.6749999999999998</v>
      </c>
      <c r="X34" s="26">
        <v>3.87</v>
      </c>
      <c r="Y34" s="26">
        <v>4.5190000000000001</v>
      </c>
      <c r="Z34" s="26">
        <v>6.173</v>
      </c>
      <c r="AA34" s="26">
        <v>5.1559999999999997</v>
      </c>
      <c r="AB34" s="26">
        <v>5.2610000000000001</v>
      </c>
      <c r="AC34" s="26">
        <v>6.2930000000000001</v>
      </c>
      <c r="AD34" s="26">
        <v>4.5380000000000003</v>
      </c>
      <c r="AE34" s="26">
        <v>4.12</v>
      </c>
      <c r="AF34" s="26">
        <v>5.7089999999999996</v>
      </c>
      <c r="AG34" s="26">
        <v>4.7750000000000004</v>
      </c>
      <c r="AH34" s="26">
        <v>4.9290000000000003</v>
      </c>
      <c r="AI34" s="26">
        <v>4.444</v>
      </c>
      <c r="AJ34" s="26">
        <v>3.8650000000000002</v>
      </c>
      <c r="AK34" s="26">
        <v>3.7949999999999999</v>
      </c>
      <c r="AL34" s="26">
        <v>4.5380000000000003</v>
      </c>
      <c r="AM34" s="26">
        <v>4.9619999999999997</v>
      </c>
      <c r="AN34" s="26">
        <v>3.4809999999999999</v>
      </c>
      <c r="AO34" s="26">
        <v>5.0830000000000002</v>
      </c>
      <c r="AP34" s="26">
        <v>5.2460000000000004</v>
      </c>
      <c r="AQ34" s="26">
        <v>4.9080000000000004</v>
      </c>
      <c r="AR34" s="26">
        <v>4.46</v>
      </c>
      <c r="AS34" s="26">
        <v>3.6949999999999998</v>
      </c>
      <c r="AT34" s="26">
        <v>4.556</v>
      </c>
      <c r="AU34" s="26">
        <v>3.8919999999999999</v>
      </c>
      <c r="AV34" s="26">
        <v>4.8949999999999996</v>
      </c>
      <c r="AW34" s="71"/>
    </row>
    <row r="35" spans="1:49" s="82" customFormat="1" x14ac:dyDescent="0.25">
      <c r="A35" s="70" t="s">
        <v>271</v>
      </c>
      <c r="B35" s="26" t="s">
        <v>260</v>
      </c>
      <c r="C35" s="26" t="s">
        <v>249</v>
      </c>
      <c r="D35" s="26"/>
      <c r="E35" s="26"/>
      <c r="F35" s="26"/>
      <c r="G35" s="26"/>
      <c r="H35" s="26">
        <v>1</v>
      </c>
      <c r="I35" s="26"/>
      <c r="J35" s="26"/>
      <c r="K35" s="26" t="s">
        <v>200</v>
      </c>
      <c r="L35" s="26"/>
      <c r="M35" s="26">
        <f>Model!$G$11*(Model!D4/5.12283641484671)</f>
        <v>7.0898967824906487</v>
      </c>
      <c r="N35" s="26">
        <v>8.907</v>
      </c>
      <c r="O35" s="26">
        <v>7.0579999999999998</v>
      </c>
      <c r="P35" s="26">
        <v>6.0149999999999997</v>
      </c>
      <c r="Q35" s="26">
        <v>6.7640000000000002</v>
      </c>
      <c r="R35" s="26">
        <v>4.9690000000000003</v>
      </c>
      <c r="S35" s="26">
        <v>5.5819999999999999</v>
      </c>
      <c r="T35" s="26">
        <v>7.2489999999999997</v>
      </c>
      <c r="U35" s="26">
        <v>5.9269999999999996</v>
      </c>
      <c r="V35" s="26">
        <v>7.5389999999999997</v>
      </c>
      <c r="W35" s="26">
        <v>5.141</v>
      </c>
      <c r="X35" s="26">
        <v>5.415</v>
      </c>
      <c r="Y35" s="26">
        <v>6.3230000000000004</v>
      </c>
      <c r="Z35" s="26">
        <v>8.6370000000000005</v>
      </c>
      <c r="AA35" s="26">
        <v>7.2140000000000004</v>
      </c>
      <c r="AB35" s="26">
        <v>7.3609999999999998</v>
      </c>
      <c r="AC35" s="26">
        <v>8.8059999999999992</v>
      </c>
      <c r="AD35" s="26">
        <v>6.3490000000000002</v>
      </c>
      <c r="AE35" s="26">
        <v>5.7640000000000002</v>
      </c>
      <c r="AF35" s="26">
        <v>7.9870000000000001</v>
      </c>
      <c r="AG35" s="26">
        <v>6.681</v>
      </c>
      <c r="AH35" s="26">
        <v>6.8959999999999999</v>
      </c>
      <c r="AI35" s="26">
        <v>6.218</v>
      </c>
      <c r="AJ35" s="26">
        <v>5.4080000000000004</v>
      </c>
      <c r="AK35" s="26">
        <v>5.31</v>
      </c>
      <c r="AL35" s="26">
        <v>6.35</v>
      </c>
      <c r="AM35" s="26">
        <v>6.9420000000000002</v>
      </c>
      <c r="AN35" s="26">
        <v>4.87</v>
      </c>
      <c r="AO35" s="26">
        <v>7.1130000000000004</v>
      </c>
      <c r="AP35" s="26">
        <v>7.3410000000000002</v>
      </c>
      <c r="AQ35" s="26">
        <v>6.867</v>
      </c>
      <c r="AR35" s="26">
        <v>6.24</v>
      </c>
      <c r="AS35" s="26">
        <v>5.17</v>
      </c>
      <c r="AT35" s="26">
        <v>6.3739999999999997</v>
      </c>
      <c r="AU35" s="26">
        <v>5.4459999999999997</v>
      </c>
      <c r="AV35" s="26">
        <v>6.8490000000000002</v>
      </c>
      <c r="AW35" s="71"/>
    </row>
    <row r="36" spans="1:49" s="82" customFormat="1" x14ac:dyDescent="0.25">
      <c r="A36" s="70" t="s">
        <v>271</v>
      </c>
      <c r="B36" s="26" t="s">
        <v>260</v>
      </c>
      <c r="C36" s="26" t="s">
        <v>249</v>
      </c>
      <c r="D36" s="26"/>
      <c r="E36" s="26"/>
      <c r="F36" s="26"/>
      <c r="G36" s="26"/>
      <c r="H36" s="26">
        <v>1</v>
      </c>
      <c r="I36" s="26"/>
      <c r="J36" s="26"/>
      <c r="K36" s="26" t="s">
        <v>201</v>
      </c>
      <c r="L36" s="26"/>
      <c r="M36" s="26">
        <f xml:space="preserve"> Model!$D$11*(Model!D4/5.12283641484671)</f>
        <v>17.537744678606629</v>
      </c>
      <c r="N36" s="26">
        <v>22.030999999999999</v>
      </c>
      <c r="O36" s="26">
        <v>17.46</v>
      </c>
      <c r="P36" s="26">
        <v>14.879</v>
      </c>
      <c r="Q36" s="26">
        <v>16.731000000000002</v>
      </c>
      <c r="R36" s="26">
        <v>12.29</v>
      </c>
      <c r="S36" s="26">
        <v>13.807</v>
      </c>
      <c r="T36" s="26">
        <v>17.931999999999999</v>
      </c>
      <c r="U36" s="26">
        <v>14.66</v>
      </c>
      <c r="V36" s="26">
        <v>18.648</v>
      </c>
      <c r="W36" s="26">
        <v>12.718</v>
      </c>
      <c r="X36" s="26">
        <v>13.394</v>
      </c>
      <c r="Y36" s="26">
        <v>15.64</v>
      </c>
      <c r="Z36" s="26">
        <v>21.366</v>
      </c>
      <c r="AA36" s="26">
        <v>17.844999999999999</v>
      </c>
      <c r="AB36" s="26">
        <v>18.209</v>
      </c>
      <c r="AC36" s="26">
        <v>21.782</v>
      </c>
      <c r="AD36" s="26">
        <v>15.705</v>
      </c>
      <c r="AE36" s="26">
        <v>14.257999999999999</v>
      </c>
      <c r="AF36" s="26">
        <v>19.757999999999999</v>
      </c>
      <c r="AG36" s="26">
        <v>16.527000000000001</v>
      </c>
      <c r="AH36" s="26">
        <v>17.059000000000001</v>
      </c>
      <c r="AI36" s="26">
        <v>15.381</v>
      </c>
      <c r="AJ36" s="26">
        <v>13.378</v>
      </c>
      <c r="AK36" s="26">
        <v>13.135</v>
      </c>
      <c r="AL36" s="26">
        <v>15.708</v>
      </c>
      <c r="AM36" s="26">
        <v>17.172000000000001</v>
      </c>
      <c r="AN36" s="26">
        <v>12.047000000000001</v>
      </c>
      <c r="AO36" s="26">
        <v>17.594000000000001</v>
      </c>
      <c r="AP36" s="26">
        <v>18.158000000000001</v>
      </c>
      <c r="AQ36" s="26">
        <v>16.986000000000001</v>
      </c>
      <c r="AR36" s="26">
        <v>15.436</v>
      </c>
      <c r="AS36" s="26">
        <v>12.789</v>
      </c>
      <c r="AT36" s="26">
        <v>15.766999999999999</v>
      </c>
      <c r="AU36" s="26">
        <v>13.47</v>
      </c>
      <c r="AV36" s="26">
        <v>16.940999999999999</v>
      </c>
      <c r="AW36" s="71"/>
    </row>
    <row r="37" spans="1:49" s="82" customFormat="1" x14ac:dyDescent="0.25">
      <c r="A37" s="70" t="s">
        <v>271</v>
      </c>
      <c r="B37" s="26" t="s">
        <v>260</v>
      </c>
      <c r="C37" s="26" t="s">
        <v>249</v>
      </c>
      <c r="D37" s="26"/>
      <c r="E37" s="26"/>
      <c r="F37" s="26"/>
      <c r="G37" s="26"/>
      <c r="H37" s="26">
        <v>1</v>
      </c>
      <c r="I37" s="26"/>
      <c r="J37" s="26"/>
      <c r="K37" s="26" t="s">
        <v>202</v>
      </c>
      <c r="L37" s="26"/>
      <c r="M37" s="26">
        <f xml:space="preserve"> Model!$J$11*(Model!D4/5.12283641484671)</f>
        <v>5.0669262336925414</v>
      </c>
      <c r="N37" s="26">
        <v>6.3650000000000002</v>
      </c>
      <c r="O37" s="26">
        <v>5.0449999999999999</v>
      </c>
      <c r="P37" s="26">
        <v>4.2990000000000004</v>
      </c>
      <c r="Q37" s="26">
        <v>4.8339999999999996</v>
      </c>
      <c r="R37" s="26">
        <v>3.5510000000000002</v>
      </c>
      <c r="S37" s="26">
        <v>3.9889999999999999</v>
      </c>
      <c r="T37" s="26">
        <v>5.181</v>
      </c>
      <c r="U37" s="26">
        <v>4.2359999999999998</v>
      </c>
      <c r="V37" s="26">
        <v>5.3879999999999999</v>
      </c>
      <c r="W37" s="26">
        <v>3.6749999999999998</v>
      </c>
      <c r="X37" s="26">
        <v>3.87</v>
      </c>
      <c r="Y37" s="26">
        <v>4.5190000000000001</v>
      </c>
      <c r="Z37" s="26">
        <v>6.173</v>
      </c>
      <c r="AA37" s="26">
        <v>5.1559999999999997</v>
      </c>
      <c r="AB37" s="26">
        <v>5.2610000000000001</v>
      </c>
      <c r="AC37" s="26">
        <v>6.2930000000000001</v>
      </c>
      <c r="AD37" s="26">
        <v>4.5380000000000003</v>
      </c>
      <c r="AE37" s="26">
        <v>4.12</v>
      </c>
      <c r="AF37" s="26">
        <v>5.7089999999999996</v>
      </c>
      <c r="AG37" s="26">
        <v>4.7750000000000004</v>
      </c>
      <c r="AH37" s="26">
        <v>4.9290000000000003</v>
      </c>
      <c r="AI37" s="26">
        <v>4.444</v>
      </c>
      <c r="AJ37" s="26">
        <v>3.8650000000000002</v>
      </c>
      <c r="AK37" s="26">
        <v>3.7949999999999999</v>
      </c>
      <c r="AL37" s="26">
        <v>4.5380000000000003</v>
      </c>
      <c r="AM37" s="26">
        <v>4.9619999999999997</v>
      </c>
      <c r="AN37" s="26">
        <v>3.4809999999999999</v>
      </c>
      <c r="AO37" s="26">
        <v>5.0830000000000002</v>
      </c>
      <c r="AP37" s="26">
        <v>5.2460000000000004</v>
      </c>
      <c r="AQ37" s="26">
        <v>4.9080000000000004</v>
      </c>
      <c r="AR37" s="26">
        <v>4.46</v>
      </c>
      <c r="AS37" s="26">
        <v>3.6949999999999998</v>
      </c>
      <c r="AT37" s="26">
        <v>4.556</v>
      </c>
      <c r="AU37" s="26">
        <v>3.8919999999999999</v>
      </c>
      <c r="AV37" s="26">
        <v>4.8949999999999996</v>
      </c>
      <c r="AW37" s="71"/>
    </row>
    <row r="38" spans="1:49" s="82" customFormat="1" x14ac:dyDescent="0.25">
      <c r="A38" s="70" t="s">
        <v>271</v>
      </c>
      <c r="B38" s="26" t="s">
        <v>260</v>
      </c>
      <c r="C38" s="26" t="s">
        <v>211</v>
      </c>
      <c r="D38" s="26"/>
      <c r="E38" s="26"/>
      <c r="F38" s="26"/>
      <c r="G38" s="26"/>
      <c r="H38" s="26">
        <v>1</v>
      </c>
      <c r="I38" s="26"/>
      <c r="J38" s="26"/>
      <c r="K38" s="26" t="s">
        <v>200</v>
      </c>
      <c r="L38" s="26"/>
      <c r="M38" s="26">
        <f xml:space="preserve"> Model!$G$12*(Model!D4/5.12283641484671)</f>
        <v>5.2775318195923244</v>
      </c>
      <c r="N38" s="26">
        <v>6.6680000000000001</v>
      </c>
      <c r="O38" s="26">
        <v>5.2850000000000001</v>
      </c>
      <c r="P38" s="26">
        <v>4.5039999999999996</v>
      </c>
      <c r="Q38" s="26">
        <v>5.0640000000000001</v>
      </c>
      <c r="R38" s="26">
        <v>3.72</v>
      </c>
      <c r="S38" s="26">
        <v>4.1790000000000003</v>
      </c>
      <c r="T38" s="26">
        <v>5.4279999999999999</v>
      </c>
      <c r="U38" s="26">
        <v>4.4370000000000003</v>
      </c>
      <c r="V38" s="26">
        <v>5.6440000000000001</v>
      </c>
      <c r="W38" s="26">
        <v>3.8490000000000002</v>
      </c>
      <c r="X38" s="26">
        <v>4.0540000000000003</v>
      </c>
      <c r="Y38" s="26">
        <v>4.734</v>
      </c>
      <c r="Z38" s="26">
        <v>6.4669999999999996</v>
      </c>
      <c r="AA38" s="26">
        <v>5.4009999999999998</v>
      </c>
      <c r="AB38" s="26">
        <v>5.5110000000000001</v>
      </c>
      <c r="AC38" s="26">
        <v>6.593</v>
      </c>
      <c r="AD38" s="26">
        <v>4.7539999999999996</v>
      </c>
      <c r="AE38" s="26">
        <v>4.3159999999999998</v>
      </c>
      <c r="AF38" s="26">
        <v>5.98</v>
      </c>
      <c r="AG38" s="26">
        <v>5.0019999999999998</v>
      </c>
      <c r="AH38" s="26">
        <v>5.1630000000000003</v>
      </c>
      <c r="AI38" s="26">
        <v>4.6550000000000002</v>
      </c>
      <c r="AJ38" s="26">
        <v>4.0490000000000004</v>
      </c>
      <c r="AK38" s="26">
        <v>3.976</v>
      </c>
      <c r="AL38" s="26">
        <v>4.7539999999999996</v>
      </c>
      <c r="AM38" s="26">
        <v>5.1980000000000004</v>
      </c>
      <c r="AN38" s="26">
        <v>3.6459999999999999</v>
      </c>
      <c r="AO38" s="26">
        <v>5.3250000000000002</v>
      </c>
      <c r="AP38" s="26">
        <v>5.4960000000000004</v>
      </c>
      <c r="AQ38" s="26">
        <v>5.141</v>
      </c>
      <c r="AR38" s="26">
        <v>4.6719999999999997</v>
      </c>
      <c r="AS38" s="26">
        <v>3.871</v>
      </c>
      <c r="AT38" s="26">
        <v>4.7720000000000002</v>
      </c>
      <c r="AU38" s="26">
        <v>4.077</v>
      </c>
      <c r="AV38" s="26">
        <v>5.1280000000000001</v>
      </c>
      <c r="AW38" s="71"/>
    </row>
    <row r="39" spans="1:49" s="82" customFormat="1" x14ac:dyDescent="0.25">
      <c r="A39" s="70" t="s">
        <v>271</v>
      </c>
      <c r="B39" s="26" t="s">
        <v>260</v>
      </c>
      <c r="C39" s="26" t="s">
        <v>211</v>
      </c>
      <c r="D39" s="26"/>
      <c r="E39" s="26"/>
      <c r="F39" s="26"/>
      <c r="G39" s="26"/>
      <c r="H39" s="26">
        <v>1</v>
      </c>
      <c r="I39" s="26"/>
      <c r="J39" s="26"/>
      <c r="K39" s="26" t="s">
        <v>201</v>
      </c>
      <c r="L39" s="26"/>
      <c r="M39" s="26">
        <f>Model!$D$12*(Model!D4/5.12283641484671)</f>
        <v>22.161060046513438</v>
      </c>
      <c r="N39" s="26">
        <v>28</v>
      </c>
      <c r="O39" s="26">
        <v>22.19</v>
      </c>
      <c r="P39" s="26">
        <v>18.91</v>
      </c>
      <c r="Q39" s="26">
        <v>21.263999999999999</v>
      </c>
      <c r="R39" s="26">
        <v>15.62</v>
      </c>
      <c r="S39" s="26">
        <v>17.547999999999998</v>
      </c>
      <c r="T39" s="26">
        <v>22.79</v>
      </c>
      <c r="U39" s="26">
        <v>18.632000000000001</v>
      </c>
      <c r="V39" s="26">
        <v>23.7</v>
      </c>
      <c r="W39" s="26">
        <v>16.163</v>
      </c>
      <c r="X39" s="26">
        <v>17.021999999999998</v>
      </c>
      <c r="Y39" s="26">
        <v>19.876999999999999</v>
      </c>
      <c r="Z39" s="26">
        <v>27.154</v>
      </c>
      <c r="AA39" s="26">
        <v>22.678999999999998</v>
      </c>
      <c r="AB39" s="26">
        <v>23.141999999999999</v>
      </c>
      <c r="AC39" s="26">
        <v>27.683</v>
      </c>
      <c r="AD39" s="26">
        <v>19.96</v>
      </c>
      <c r="AE39" s="26">
        <v>18.120999999999999</v>
      </c>
      <c r="AF39" s="26">
        <v>25.11</v>
      </c>
      <c r="AG39" s="26">
        <v>21.004999999999999</v>
      </c>
      <c r="AH39" s="26">
        <v>21.68</v>
      </c>
      <c r="AI39" s="26">
        <v>19.547999999999998</v>
      </c>
      <c r="AJ39" s="26">
        <v>17.001999999999999</v>
      </c>
      <c r="AK39" s="26">
        <v>16.693999999999999</v>
      </c>
      <c r="AL39" s="26">
        <v>19.963000000000001</v>
      </c>
      <c r="AM39" s="26">
        <v>21.824999999999999</v>
      </c>
      <c r="AN39" s="26">
        <v>15.31</v>
      </c>
      <c r="AO39" s="26">
        <v>22.36</v>
      </c>
      <c r="AP39" s="26">
        <v>23.077000000000002</v>
      </c>
      <c r="AQ39" s="26">
        <v>21.588000000000001</v>
      </c>
      <c r="AR39" s="26">
        <v>19.617999999999999</v>
      </c>
      <c r="AS39" s="26">
        <v>16.254000000000001</v>
      </c>
      <c r="AT39" s="26">
        <v>20.039000000000001</v>
      </c>
      <c r="AU39" s="26">
        <v>17.12</v>
      </c>
      <c r="AV39" s="26">
        <v>21.530999999999999</v>
      </c>
      <c r="AW39" s="71"/>
    </row>
    <row r="40" spans="1:49" s="82" customFormat="1" x14ac:dyDescent="0.25">
      <c r="A40" s="70" t="s">
        <v>271</v>
      </c>
      <c r="B40" s="26" t="s">
        <v>260</v>
      </c>
      <c r="C40" s="26" t="s">
        <v>211</v>
      </c>
      <c r="D40" s="26"/>
      <c r="E40" s="26"/>
      <c r="F40" s="26"/>
      <c r="G40" s="26"/>
      <c r="H40" s="26">
        <v>1</v>
      </c>
      <c r="I40" s="26"/>
      <c r="J40" s="26"/>
      <c r="K40" s="26" t="s">
        <v>202</v>
      </c>
      <c r="L40" s="26"/>
      <c r="M40" s="26">
        <f xml:space="preserve"> Model!$J$12*(Model!D4/5.12283641484671)</f>
        <v>2.255975828684059</v>
      </c>
      <c r="N40" s="26">
        <v>2.85</v>
      </c>
      <c r="O40" s="26">
        <v>2.2589999999999999</v>
      </c>
      <c r="P40" s="26">
        <v>1.925</v>
      </c>
      <c r="Q40" s="26">
        <v>2.1640000000000001</v>
      </c>
      <c r="R40" s="26">
        <v>1.59</v>
      </c>
      <c r="S40" s="26">
        <v>1.786</v>
      </c>
      <c r="T40" s="26">
        <v>2.3199999999999998</v>
      </c>
      <c r="U40" s="26">
        <v>1.8959999999999999</v>
      </c>
      <c r="V40" s="26">
        <v>2.4119999999999999</v>
      </c>
      <c r="W40" s="26">
        <v>1.645</v>
      </c>
      <c r="X40" s="26">
        <v>1.7330000000000001</v>
      </c>
      <c r="Y40" s="26">
        <v>2.0230000000000001</v>
      </c>
      <c r="Z40" s="26">
        <v>2.7639999999999998</v>
      </c>
      <c r="AA40" s="26">
        <v>2.3079999999999998</v>
      </c>
      <c r="AB40" s="26">
        <v>2.355</v>
      </c>
      <c r="AC40" s="26">
        <v>2.8180000000000001</v>
      </c>
      <c r="AD40" s="26">
        <v>2.032</v>
      </c>
      <c r="AE40" s="26">
        <v>1.8440000000000001</v>
      </c>
      <c r="AF40" s="26">
        <v>2.556</v>
      </c>
      <c r="AG40" s="26">
        <v>2.1379999999999999</v>
      </c>
      <c r="AH40" s="26">
        <v>2.2069999999999999</v>
      </c>
      <c r="AI40" s="26">
        <v>1.99</v>
      </c>
      <c r="AJ40" s="26">
        <v>1.7310000000000001</v>
      </c>
      <c r="AK40" s="26">
        <v>1.6990000000000001</v>
      </c>
      <c r="AL40" s="26">
        <v>2.032</v>
      </c>
      <c r="AM40" s="26">
        <v>2.2210000000000001</v>
      </c>
      <c r="AN40" s="26">
        <v>1.5580000000000001</v>
      </c>
      <c r="AO40" s="26">
        <v>2.2759999999999998</v>
      </c>
      <c r="AP40" s="26">
        <v>2.3490000000000002</v>
      </c>
      <c r="AQ40" s="26">
        <v>2.1970000000000001</v>
      </c>
      <c r="AR40" s="26">
        <v>1.9970000000000001</v>
      </c>
      <c r="AS40" s="26">
        <v>1.6539999999999999</v>
      </c>
      <c r="AT40" s="26">
        <v>2.04</v>
      </c>
      <c r="AU40" s="26">
        <v>1.7430000000000001</v>
      </c>
      <c r="AV40" s="26">
        <v>2.1920000000000002</v>
      </c>
      <c r="AW40" s="71"/>
    </row>
    <row r="41" spans="1:49" s="82" customFormat="1" x14ac:dyDescent="0.25">
      <c r="A41" s="70" t="s">
        <v>271</v>
      </c>
      <c r="B41" s="26" t="s">
        <v>260</v>
      </c>
      <c r="C41" s="26" t="s">
        <v>215</v>
      </c>
      <c r="D41" s="26"/>
      <c r="E41" s="26"/>
      <c r="F41" s="26"/>
      <c r="G41" s="26"/>
      <c r="H41" s="26">
        <v>1</v>
      </c>
      <c r="I41" s="26"/>
      <c r="J41" s="26"/>
      <c r="K41" s="26" t="s">
        <v>231</v>
      </c>
      <c r="L41" s="26"/>
      <c r="M41" s="178">
        <f xml:space="preserve"> 1 - Model!D47</f>
        <v>0.6</v>
      </c>
      <c r="N41" s="178">
        <f xml:space="preserve"> 1 - Model!E47</f>
        <v>0.6</v>
      </c>
      <c r="O41" s="178">
        <f xml:space="preserve"> 1 - Model!F47</f>
        <v>0.6</v>
      </c>
      <c r="P41" s="178">
        <f xml:space="preserve"> 1 - Model!G47</f>
        <v>0.6</v>
      </c>
      <c r="Q41" s="178">
        <f xml:space="preserve"> 1 - Model!H47</f>
        <v>0.6</v>
      </c>
      <c r="R41" s="178">
        <f xml:space="preserve"> 1 - Model!I47</f>
        <v>0.6</v>
      </c>
      <c r="S41" s="178">
        <f xml:space="preserve"> 1 - Model!J47</f>
        <v>0.6</v>
      </c>
      <c r="T41" s="178">
        <f xml:space="preserve"> 1 - Model!K47</f>
        <v>0.6</v>
      </c>
      <c r="U41" s="178">
        <f xml:space="preserve"> 1 - Model!L47</f>
        <v>0.6</v>
      </c>
      <c r="V41" s="178">
        <f xml:space="preserve"> 1 - Model!M47</f>
        <v>0.6</v>
      </c>
      <c r="W41" s="178">
        <f xml:space="preserve"> 1 - Model!N47</f>
        <v>0.6</v>
      </c>
      <c r="X41" s="178">
        <f xml:space="preserve"> 1 - Model!O47</f>
        <v>0.6</v>
      </c>
      <c r="Y41" s="178">
        <f xml:space="preserve"> 1 - Model!P47</f>
        <v>0.6</v>
      </c>
      <c r="Z41" s="178">
        <f xml:space="preserve"> 1 - Model!Q47</f>
        <v>0.6</v>
      </c>
      <c r="AA41" s="178">
        <f xml:space="preserve"> 1 - Model!R47</f>
        <v>0.6</v>
      </c>
      <c r="AB41" s="178">
        <f xml:space="preserve"> 1 - Model!S47</f>
        <v>0.6</v>
      </c>
      <c r="AC41" s="178">
        <f xml:space="preserve"> 1 - Model!T47</f>
        <v>0.6</v>
      </c>
      <c r="AD41" s="178">
        <f xml:space="preserve"> 1 - Model!U47</f>
        <v>0.6</v>
      </c>
      <c r="AE41" s="178">
        <f xml:space="preserve"> 1 - Model!V47</f>
        <v>0.6</v>
      </c>
      <c r="AF41" s="178">
        <f xml:space="preserve"> 1 - Model!W47</f>
        <v>0.6</v>
      </c>
      <c r="AG41" s="178">
        <f xml:space="preserve"> 1 - Model!X47</f>
        <v>0.6</v>
      </c>
      <c r="AH41" s="178">
        <f xml:space="preserve"> 1 - Model!Y47</f>
        <v>0.6</v>
      </c>
      <c r="AI41" s="178">
        <f xml:space="preserve"> 1 - Model!Z47</f>
        <v>0.6</v>
      </c>
      <c r="AJ41" s="178">
        <f xml:space="preserve"> 1 - Model!AA47</f>
        <v>0.6</v>
      </c>
      <c r="AK41" s="178">
        <f xml:space="preserve"> 1 - Model!AB47</f>
        <v>0.6</v>
      </c>
      <c r="AL41" s="178">
        <f xml:space="preserve"> 1 - Model!AC47</f>
        <v>0.6</v>
      </c>
      <c r="AM41" s="178">
        <f xml:space="preserve"> 1 - Model!AD47</f>
        <v>0.6</v>
      </c>
      <c r="AN41" s="178">
        <f xml:space="preserve"> 1 - Model!AE47</f>
        <v>0.6</v>
      </c>
      <c r="AO41" s="178">
        <f xml:space="preserve"> 1 - Model!AF47</f>
        <v>0.6</v>
      </c>
      <c r="AP41" s="178">
        <f xml:space="preserve"> 1 - Model!AG47</f>
        <v>0.6</v>
      </c>
      <c r="AQ41" s="178">
        <f xml:space="preserve"> 1 - Model!AH47</f>
        <v>0.6</v>
      </c>
      <c r="AR41" s="178">
        <f xml:space="preserve"> 1 - Model!AI47</f>
        <v>0.6</v>
      </c>
      <c r="AS41" s="178">
        <f xml:space="preserve"> 1 - Model!AJ47</f>
        <v>0.6</v>
      </c>
      <c r="AT41" s="178">
        <f xml:space="preserve"> 1 - Model!AK47</f>
        <v>0.6</v>
      </c>
      <c r="AU41" s="178">
        <f xml:space="preserve"> 1 - Model!AL47</f>
        <v>0.6</v>
      </c>
      <c r="AV41" s="178">
        <f xml:space="preserve"> 1 - Model!AM47</f>
        <v>0.6</v>
      </c>
      <c r="AW41" s="71"/>
    </row>
    <row r="42" spans="1:49" s="82" customFormat="1" x14ac:dyDescent="0.25">
      <c r="A42" s="70" t="s">
        <v>271</v>
      </c>
      <c r="B42" s="26" t="s">
        <v>260</v>
      </c>
      <c r="C42" s="26" t="s">
        <v>216</v>
      </c>
      <c r="D42" s="26"/>
      <c r="E42" s="26"/>
      <c r="F42" s="26"/>
      <c r="G42" s="26"/>
      <c r="H42" s="26">
        <v>1</v>
      </c>
      <c r="I42" s="26"/>
      <c r="J42" s="26"/>
      <c r="K42" s="26" t="s">
        <v>233</v>
      </c>
      <c r="L42" s="26"/>
      <c r="M42" s="178">
        <f xml:space="preserve"> 1 - Model!D47</f>
        <v>0.6</v>
      </c>
      <c r="N42" s="178">
        <f xml:space="preserve"> 1 - Model!E47</f>
        <v>0.6</v>
      </c>
      <c r="O42" s="178">
        <f xml:space="preserve"> 1 - Model!F47</f>
        <v>0.6</v>
      </c>
      <c r="P42" s="178">
        <f xml:space="preserve"> 1 - Model!G47</f>
        <v>0.6</v>
      </c>
      <c r="Q42" s="178">
        <f xml:space="preserve"> 1 - Model!H47</f>
        <v>0.6</v>
      </c>
      <c r="R42" s="178">
        <f xml:space="preserve"> 1 - Model!I47</f>
        <v>0.6</v>
      </c>
      <c r="S42" s="178">
        <f xml:space="preserve"> 1 - Model!J47</f>
        <v>0.6</v>
      </c>
      <c r="T42" s="178">
        <f xml:space="preserve"> 1 - Model!K47</f>
        <v>0.6</v>
      </c>
      <c r="U42" s="178">
        <f xml:space="preserve"> 1 - Model!L47</f>
        <v>0.6</v>
      </c>
      <c r="V42" s="178">
        <f xml:space="preserve"> 1 - Model!M47</f>
        <v>0.6</v>
      </c>
      <c r="W42" s="178">
        <f xml:space="preserve"> 1 - Model!N47</f>
        <v>0.6</v>
      </c>
      <c r="X42" s="178">
        <f xml:space="preserve"> 1 - Model!O47</f>
        <v>0.6</v>
      </c>
      <c r="Y42" s="178">
        <f xml:space="preserve"> 1 - Model!P47</f>
        <v>0.6</v>
      </c>
      <c r="Z42" s="178">
        <f xml:space="preserve"> 1 - Model!Q47</f>
        <v>0.6</v>
      </c>
      <c r="AA42" s="178">
        <f xml:space="preserve"> 1 - Model!R47</f>
        <v>0.6</v>
      </c>
      <c r="AB42" s="178">
        <f xml:space="preserve"> 1 - Model!S47</f>
        <v>0.6</v>
      </c>
      <c r="AC42" s="178">
        <f xml:space="preserve"> 1 - Model!T47</f>
        <v>0.6</v>
      </c>
      <c r="AD42" s="178">
        <f xml:space="preserve"> 1 - Model!U47</f>
        <v>0.6</v>
      </c>
      <c r="AE42" s="178">
        <f xml:space="preserve"> 1 - Model!V47</f>
        <v>0.6</v>
      </c>
      <c r="AF42" s="178">
        <f xml:space="preserve"> 1 - Model!W47</f>
        <v>0.6</v>
      </c>
      <c r="AG42" s="178">
        <f xml:space="preserve"> 1 - Model!X47</f>
        <v>0.6</v>
      </c>
      <c r="AH42" s="178">
        <f xml:space="preserve"> 1 - Model!Y47</f>
        <v>0.6</v>
      </c>
      <c r="AI42" s="178">
        <f xml:space="preserve"> 1 - Model!Z47</f>
        <v>0.6</v>
      </c>
      <c r="AJ42" s="178">
        <f xml:space="preserve"> 1 - Model!AA47</f>
        <v>0.6</v>
      </c>
      <c r="AK42" s="178">
        <f xml:space="preserve"> 1 - Model!AB47</f>
        <v>0.6</v>
      </c>
      <c r="AL42" s="178">
        <f xml:space="preserve"> 1 - Model!AC47</f>
        <v>0.6</v>
      </c>
      <c r="AM42" s="178">
        <f xml:space="preserve"> 1 - Model!AD47</f>
        <v>0.6</v>
      </c>
      <c r="AN42" s="178">
        <f xml:space="preserve"> 1 - Model!AE47</f>
        <v>0.6</v>
      </c>
      <c r="AO42" s="178">
        <f xml:space="preserve"> 1 - Model!AF47</f>
        <v>0.6</v>
      </c>
      <c r="AP42" s="178">
        <f xml:space="preserve"> 1 - Model!AG47</f>
        <v>0.6</v>
      </c>
      <c r="AQ42" s="178">
        <f xml:space="preserve"> 1 - Model!AH47</f>
        <v>0.6</v>
      </c>
      <c r="AR42" s="178">
        <f xml:space="preserve"> 1 - Model!AI47</f>
        <v>0.6</v>
      </c>
      <c r="AS42" s="178">
        <f xml:space="preserve"> 1 - Model!AJ47</f>
        <v>0.6</v>
      </c>
      <c r="AT42" s="178">
        <f xml:space="preserve"> 1 - Model!AK47</f>
        <v>0.6</v>
      </c>
      <c r="AU42" s="178">
        <f xml:space="preserve"> 1 - Model!AL47</f>
        <v>0.6</v>
      </c>
      <c r="AV42" s="178">
        <f xml:space="preserve"> 1 - Model!AM47</f>
        <v>0.6</v>
      </c>
      <c r="AW42" s="71"/>
    </row>
    <row r="43" spans="1:49" s="82" customFormat="1" x14ac:dyDescent="0.25">
      <c r="A43" s="70" t="s">
        <v>271</v>
      </c>
      <c r="B43" s="26" t="s">
        <v>260</v>
      </c>
      <c r="C43" s="26" t="s">
        <v>217</v>
      </c>
      <c r="D43" s="26"/>
      <c r="E43" s="26"/>
      <c r="F43" s="26"/>
      <c r="G43" s="26"/>
      <c r="H43" s="26">
        <v>1</v>
      </c>
      <c r="I43" s="26"/>
      <c r="J43" s="26"/>
      <c r="K43" s="26" t="s">
        <v>230</v>
      </c>
      <c r="L43" s="26"/>
      <c r="M43" s="26">
        <v>1</v>
      </c>
      <c r="N43" s="26">
        <v>1</v>
      </c>
      <c r="O43" s="26">
        <v>1</v>
      </c>
      <c r="P43" s="26">
        <v>1</v>
      </c>
      <c r="Q43" s="26">
        <v>1</v>
      </c>
      <c r="R43" s="26">
        <v>1</v>
      </c>
      <c r="S43" s="26">
        <v>1</v>
      </c>
      <c r="T43" s="26">
        <v>1</v>
      </c>
      <c r="U43" s="26">
        <v>1</v>
      </c>
      <c r="V43" s="26">
        <v>1</v>
      </c>
      <c r="W43" s="26">
        <v>1</v>
      </c>
      <c r="X43" s="26">
        <v>1</v>
      </c>
      <c r="Y43" s="26">
        <v>1</v>
      </c>
      <c r="Z43" s="26">
        <v>1</v>
      </c>
      <c r="AA43" s="26">
        <v>1</v>
      </c>
      <c r="AB43" s="26">
        <v>1</v>
      </c>
      <c r="AC43" s="26">
        <v>1</v>
      </c>
      <c r="AD43" s="26">
        <v>1</v>
      </c>
      <c r="AE43" s="26">
        <v>1</v>
      </c>
      <c r="AF43" s="26">
        <v>1</v>
      </c>
      <c r="AG43" s="26">
        <v>1</v>
      </c>
      <c r="AH43" s="26">
        <v>1</v>
      </c>
      <c r="AI43" s="26">
        <v>1</v>
      </c>
      <c r="AJ43" s="26">
        <v>1</v>
      </c>
      <c r="AK43" s="26">
        <v>1</v>
      </c>
      <c r="AL43" s="26">
        <v>1</v>
      </c>
      <c r="AM43" s="26">
        <v>1</v>
      </c>
      <c r="AN43" s="26">
        <v>1</v>
      </c>
      <c r="AO43" s="26">
        <v>1</v>
      </c>
      <c r="AP43" s="26">
        <v>1</v>
      </c>
      <c r="AQ43" s="26">
        <v>1</v>
      </c>
      <c r="AR43" s="26">
        <v>1</v>
      </c>
      <c r="AS43" s="26">
        <v>1</v>
      </c>
      <c r="AT43" s="26">
        <v>1</v>
      </c>
      <c r="AU43" s="26">
        <v>1</v>
      </c>
      <c r="AV43" s="26">
        <v>1</v>
      </c>
      <c r="AW43" s="71"/>
    </row>
    <row r="44" spans="1:49" s="82" customFormat="1" x14ac:dyDescent="0.25">
      <c r="A44" s="70" t="s">
        <v>271</v>
      </c>
      <c r="B44" s="26" t="s">
        <v>260</v>
      </c>
      <c r="C44" s="26" t="s">
        <v>218</v>
      </c>
      <c r="D44" s="26"/>
      <c r="E44" s="26"/>
      <c r="F44" s="26"/>
      <c r="G44" s="26"/>
      <c r="H44" s="26">
        <v>1</v>
      </c>
      <c r="I44" s="26"/>
      <c r="J44" s="26"/>
      <c r="K44" s="26" t="s">
        <v>232</v>
      </c>
      <c r="L44" s="26"/>
      <c r="M44" s="26">
        <v>1</v>
      </c>
      <c r="N44" s="26">
        <v>1</v>
      </c>
      <c r="O44" s="26">
        <v>1</v>
      </c>
      <c r="P44" s="26">
        <v>1</v>
      </c>
      <c r="Q44" s="26">
        <v>1</v>
      </c>
      <c r="R44" s="26">
        <v>1</v>
      </c>
      <c r="S44" s="26">
        <v>1</v>
      </c>
      <c r="T44" s="26">
        <v>1</v>
      </c>
      <c r="U44" s="26">
        <v>1</v>
      </c>
      <c r="V44" s="26">
        <v>1</v>
      </c>
      <c r="W44" s="26">
        <v>1</v>
      </c>
      <c r="X44" s="26">
        <v>1</v>
      </c>
      <c r="Y44" s="26">
        <v>1</v>
      </c>
      <c r="Z44" s="26">
        <v>1</v>
      </c>
      <c r="AA44" s="26">
        <v>1</v>
      </c>
      <c r="AB44" s="26">
        <v>1</v>
      </c>
      <c r="AC44" s="26">
        <v>1</v>
      </c>
      <c r="AD44" s="26">
        <v>1</v>
      </c>
      <c r="AE44" s="26">
        <v>1</v>
      </c>
      <c r="AF44" s="26">
        <v>1</v>
      </c>
      <c r="AG44" s="26">
        <v>1</v>
      </c>
      <c r="AH44" s="26">
        <v>1</v>
      </c>
      <c r="AI44" s="26">
        <v>1</v>
      </c>
      <c r="AJ44" s="26">
        <v>1</v>
      </c>
      <c r="AK44" s="26">
        <v>1</v>
      </c>
      <c r="AL44" s="26">
        <v>1</v>
      </c>
      <c r="AM44" s="26">
        <v>1</v>
      </c>
      <c r="AN44" s="26">
        <v>1</v>
      </c>
      <c r="AO44" s="26">
        <v>1</v>
      </c>
      <c r="AP44" s="26">
        <v>1</v>
      </c>
      <c r="AQ44" s="26">
        <v>1</v>
      </c>
      <c r="AR44" s="26">
        <v>1</v>
      </c>
      <c r="AS44" s="26">
        <v>1</v>
      </c>
      <c r="AT44" s="26">
        <v>1</v>
      </c>
      <c r="AU44" s="26">
        <v>1</v>
      </c>
      <c r="AV44" s="26">
        <v>1</v>
      </c>
      <c r="AW44" s="71"/>
    </row>
    <row r="45" spans="1:49" s="82" customFormat="1" x14ac:dyDescent="0.25">
      <c r="A45" s="70" t="s">
        <v>271</v>
      </c>
      <c r="B45" s="26" t="s">
        <v>260</v>
      </c>
      <c r="C45" s="26" t="s">
        <v>198</v>
      </c>
      <c r="D45" s="26"/>
      <c r="E45" s="26"/>
      <c r="F45" s="26"/>
      <c r="G45" s="26"/>
      <c r="H45" s="26">
        <v>1</v>
      </c>
      <c r="I45" s="26"/>
      <c r="J45" s="26"/>
      <c r="K45" s="26" t="s">
        <v>171</v>
      </c>
      <c r="L45" s="26"/>
      <c r="M45" s="26">
        <v>1</v>
      </c>
      <c r="N45" s="26">
        <v>1</v>
      </c>
      <c r="O45" s="26">
        <v>1</v>
      </c>
      <c r="P45" s="26">
        <v>1</v>
      </c>
      <c r="Q45" s="26">
        <v>1</v>
      </c>
      <c r="R45" s="26">
        <v>1</v>
      </c>
      <c r="S45" s="26">
        <v>1</v>
      </c>
      <c r="T45" s="26">
        <v>1</v>
      </c>
      <c r="U45" s="26">
        <v>1</v>
      </c>
      <c r="V45" s="26">
        <v>1</v>
      </c>
      <c r="W45" s="26">
        <v>1</v>
      </c>
      <c r="X45" s="26">
        <v>1</v>
      </c>
      <c r="Y45" s="26">
        <v>1</v>
      </c>
      <c r="Z45" s="26">
        <v>1</v>
      </c>
      <c r="AA45" s="26">
        <v>1</v>
      </c>
      <c r="AB45" s="26">
        <v>1</v>
      </c>
      <c r="AC45" s="26">
        <v>1</v>
      </c>
      <c r="AD45" s="26">
        <v>1</v>
      </c>
      <c r="AE45" s="26">
        <v>1</v>
      </c>
      <c r="AF45" s="26">
        <v>1</v>
      </c>
      <c r="AG45" s="26">
        <v>1</v>
      </c>
      <c r="AH45" s="26">
        <v>1</v>
      </c>
      <c r="AI45" s="26">
        <v>1</v>
      </c>
      <c r="AJ45" s="26">
        <v>1</v>
      </c>
      <c r="AK45" s="26">
        <v>1</v>
      </c>
      <c r="AL45" s="26">
        <v>1</v>
      </c>
      <c r="AM45" s="26">
        <v>1</v>
      </c>
      <c r="AN45" s="26">
        <v>1</v>
      </c>
      <c r="AO45" s="26">
        <v>1</v>
      </c>
      <c r="AP45" s="26">
        <v>1</v>
      </c>
      <c r="AQ45" s="26">
        <v>1</v>
      </c>
      <c r="AR45" s="26">
        <v>1</v>
      </c>
      <c r="AS45" s="26">
        <v>1</v>
      </c>
      <c r="AT45" s="26">
        <v>1</v>
      </c>
      <c r="AU45" s="26">
        <v>1</v>
      </c>
      <c r="AV45" s="26">
        <v>1</v>
      </c>
      <c r="AW45" s="71"/>
    </row>
    <row r="46" spans="1:49" s="82" customFormat="1" x14ac:dyDescent="0.25">
      <c r="A46" s="70" t="s">
        <v>271</v>
      </c>
      <c r="B46" s="26" t="s">
        <v>260</v>
      </c>
      <c r="C46" s="26" t="s">
        <v>173</v>
      </c>
      <c r="D46" s="26"/>
      <c r="E46" s="26"/>
      <c r="F46" s="26"/>
      <c r="G46" s="26"/>
      <c r="H46" s="26">
        <v>1</v>
      </c>
      <c r="I46" s="26"/>
      <c r="J46" s="26"/>
      <c r="K46" s="26" t="s">
        <v>199</v>
      </c>
      <c r="L46" s="26"/>
      <c r="M46" s="26">
        <v>1</v>
      </c>
      <c r="N46" s="26">
        <v>1</v>
      </c>
      <c r="O46" s="26">
        <v>1</v>
      </c>
      <c r="P46" s="26">
        <v>1</v>
      </c>
      <c r="Q46" s="26">
        <v>1</v>
      </c>
      <c r="R46" s="26">
        <v>1</v>
      </c>
      <c r="S46" s="26">
        <v>1</v>
      </c>
      <c r="T46" s="26">
        <v>1</v>
      </c>
      <c r="U46" s="26">
        <v>1</v>
      </c>
      <c r="V46" s="26">
        <v>1</v>
      </c>
      <c r="W46" s="26">
        <v>1</v>
      </c>
      <c r="X46" s="26">
        <v>1</v>
      </c>
      <c r="Y46" s="26">
        <v>1</v>
      </c>
      <c r="Z46" s="26">
        <v>1</v>
      </c>
      <c r="AA46" s="26">
        <v>1</v>
      </c>
      <c r="AB46" s="26">
        <v>1</v>
      </c>
      <c r="AC46" s="26">
        <v>1</v>
      </c>
      <c r="AD46" s="26">
        <v>1</v>
      </c>
      <c r="AE46" s="26">
        <v>1</v>
      </c>
      <c r="AF46" s="26">
        <v>1</v>
      </c>
      <c r="AG46" s="26">
        <v>1</v>
      </c>
      <c r="AH46" s="26">
        <v>1</v>
      </c>
      <c r="AI46" s="26">
        <v>1</v>
      </c>
      <c r="AJ46" s="26">
        <v>1</v>
      </c>
      <c r="AK46" s="26">
        <v>1</v>
      </c>
      <c r="AL46" s="26">
        <v>1</v>
      </c>
      <c r="AM46" s="26">
        <v>1</v>
      </c>
      <c r="AN46" s="26">
        <v>1</v>
      </c>
      <c r="AO46" s="26">
        <v>1</v>
      </c>
      <c r="AP46" s="26">
        <v>1</v>
      </c>
      <c r="AQ46" s="26">
        <v>1</v>
      </c>
      <c r="AR46" s="26">
        <v>1</v>
      </c>
      <c r="AS46" s="26">
        <v>1</v>
      </c>
      <c r="AT46" s="26">
        <v>1</v>
      </c>
      <c r="AU46" s="26">
        <v>1</v>
      </c>
      <c r="AV46" s="26">
        <v>1</v>
      </c>
      <c r="AW46" s="71"/>
    </row>
    <row r="47" spans="1:49" s="82" customFormat="1" x14ac:dyDescent="0.25">
      <c r="A47" s="70" t="s">
        <v>271</v>
      </c>
      <c r="B47" s="26" t="s">
        <v>260</v>
      </c>
      <c r="C47" s="26" t="s">
        <v>209</v>
      </c>
      <c r="D47" s="26"/>
      <c r="E47" s="26"/>
      <c r="F47" s="26"/>
      <c r="G47" s="26"/>
      <c r="H47" s="26">
        <v>1</v>
      </c>
      <c r="I47" s="26"/>
      <c r="J47" s="26"/>
      <c r="K47" s="26" t="s">
        <v>212</v>
      </c>
      <c r="L47" s="26"/>
      <c r="M47" s="26">
        <v>1</v>
      </c>
      <c r="N47" s="26">
        <v>1</v>
      </c>
      <c r="O47" s="26">
        <v>1</v>
      </c>
      <c r="P47" s="26">
        <v>1</v>
      </c>
      <c r="Q47" s="26">
        <v>1</v>
      </c>
      <c r="R47" s="26">
        <v>1</v>
      </c>
      <c r="S47" s="26">
        <v>1</v>
      </c>
      <c r="T47" s="26">
        <v>1</v>
      </c>
      <c r="U47" s="26">
        <v>1</v>
      </c>
      <c r="V47" s="26">
        <v>1</v>
      </c>
      <c r="W47" s="26">
        <v>1</v>
      </c>
      <c r="X47" s="26">
        <v>1</v>
      </c>
      <c r="Y47" s="26">
        <v>1</v>
      </c>
      <c r="Z47" s="26">
        <v>1</v>
      </c>
      <c r="AA47" s="26">
        <v>1</v>
      </c>
      <c r="AB47" s="26">
        <v>1</v>
      </c>
      <c r="AC47" s="26">
        <v>1</v>
      </c>
      <c r="AD47" s="26">
        <v>1</v>
      </c>
      <c r="AE47" s="26">
        <v>1</v>
      </c>
      <c r="AF47" s="26">
        <v>1</v>
      </c>
      <c r="AG47" s="26">
        <v>1</v>
      </c>
      <c r="AH47" s="26">
        <v>1</v>
      </c>
      <c r="AI47" s="26">
        <v>1</v>
      </c>
      <c r="AJ47" s="26">
        <v>1</v>
      </c>
      <c r="AK47" s="26">
        <v>1</v>
      </c>
      <c r="AL47" s="26">
        <v>1</v>
      </c>
      <c r="AM47" s="26">
        <v>1</v>
      </c>
      <c r="AN47" s="26">
        <v>1</v>
      </c>
      <c r="AO47" s="26">
        <v>1</v>
      </c>
      <c r="AP47" s="26">
        <v>1</v>
      </c>
      <c r="AQ47" s="26">
        <v>1</v>
      </c>
      <c r="AR47" s="26">
        <v>1</v>
      </c>
      <c r="AS47" s="26">
        <v>1</v>
      </c>
      <c r="AT47" s="26">
        <v>1</v>
      </c>
      <c r="AU47" s="26">
        <v>1</v>
      </c>
      <c r="AV47" s="26">
        <v>1</v>
      </c>
      <c r="AW47" s="71"/>
    </row>
    <row r="48" spans="1:49" s="82" customFormat="1" x14ac:dyDescent="0.25">
      <c r="A48" s="70" t="s">
        <v>271</v>
      </c>
      <c r="B48" s="26" t="s">
        <v>260</v>
      </c>
      <c r="C48" s="26" t="s">
        <v>196</v>
      </c>
      <c r="D48" s="26"/>
      <c r="E48" s="26"/>
      <c r="F48" s="26"/>
      <c r="G48" s="26"/>
      <c r="H48" s="26">
        <v>1</v>
      </c>
      <c r="I48" s="26"/>
      <c r="J48" s="26"/>
      <c r="K48" s="26" t="s">
        <v>172</v>
      </c>
      <c r="L48" s="26"/>
      <c r="M48" s="26">
        <v>1</v>
      </c>
      <c r="N48" s="26">
        <v>1</v>
      </c>
      <c r="O48" s="26">
        <v>1</v>
      </c>
      <c r="P48" s="26">
        <v>1</v>
      </c>
      <c r="Q48" s="26">
        <v>1</v>
      </c>
      <c r="R48" s="26">
        <v>1</v>
      </c>
      <c r="S48" s="26">
        <v>1</v>
      </c>
      <c r="T48" s="26">
        <v>1</v>
      </c>
      <c r="U48" s="26">
        <v>1</v>
      </c>
      <c r="V48" s="26">
        <v>1</v>
      </c>
      <c r="W48" s="26">
        <v>1</v>
      </c>
      <c r="X48" s="26">
        <v>1</v>
      </c>
      <c r="Y48" s="26">
        <v>1</v>
      </c>
      <c r="Z48" s="26">
        <v>1</v>
      </c>
      <c r="AA48" s="26">
        <v>1</v>
      </c>
      <c r="AB48" s="26">
        <v>1</v>
      </c>
      <c r="AC48" s="26">
        <v>1</v>
      </c>
      <c r="AD48" s="26">
        <v>1</v>
      </c>
      <c r="AE48" s="26">
        <v>1</v>
      </c>
      <c r="AF48" s="26">
        <v>1</v>
      </c>
      <c r="AG48" s="26">
        <v>1</v>
      </c>
      <c r="AH48" s="26">
        <v>1</v>
      </c>
      <c r="AI48" s="26">
        <v>1</v>
      </c>
      <c r="AJ48" s="26">
        <v>1</v>
      </c>
      <c r="AK48" s="26">
        <v>1</v>
      </c>
      <c r="AL48" s="26">
        <v>1</v>
      </c>
      <c r="AM48" s="26">
        <v>1</v>
      </c>
      <c r="AN48" s="26">
        <v>1</v>
      </c>
      <c r="AO48" s="26">
        <v>1</v>
      </c>
      <c r="AP48" s="26">
        <v>1</v>
      </c>
      <c r="AQ48" s="26">
        <v>1</v>
      </c>
      <c r="AR48" s="26">
        <v>1</v>
      </c>
      <c r="AS48" s="26">
        <v>1</v>
      </c>
      <c r="AT48" s="26">
        <v>1</v>
      </c>
      <c r="AU48" s="26">
        <v>1</v>
      </c>
      <c r="AV48" s="26">
        <v>1</v>
      </c>
      <c r="AW48" s="71"/>
    </row>
    <row r="49" spans="1:49" s="82" customFormat="1" x14ac:dyDescent="0.25">
      <c r="A49" s="70" t="s">
        <v>271</v>
      </c>
      <c r="B49" s="26" t="s">
        <v>260</v>
      </c>
      <c r="C49" s="26" t="s">
        <v>197</v>
      </c>
      <c r="D49" s="26"/>
      <c r="E49" s="26"/>
      <c r="F49" s="26"/>
      <c r="G49" s="26"/>
      <c r="H49" s="26">
        <v>1</v>
      </c>
      <c r="I49" s="26"/>
      <c r="J49" s="26"/>
      <c r="K49" s="26" t="s">
        <v>206</v>
      </c>
      <c r="L49" s="26"/>
      <c r="M49" s="178">
        <f xml:space="preserve"> 1 -  Model!D48</f>
        <v>0.4</v>
      </c>
      <c r="N49" s="178">
        <f xml:space="preserve"> 1 -  Model!E48</f>
        <v>0.4</v>
      </c>
      <c r="O49" s="178">
        <f xml:space="preserve"> 1 -  Model!F48</f>
        <v>0.4</v>
      </c>
      <c r="P49" s="178">
        <f xml:space="preserve"> 1 -  Model!G48</f>
        <v>0.4</v>
      </c>
      <c r="Q49" s="178">
        <f xml:space="preserve"> 1 -  Model!H48</f>
        <v>0.4</v>
      </c>
      <c r="R49" s="178">
        <f xml:space="preserve"> 1 -  Model!I48</f>
        <v>0.4</v>
      </c>
      <c r="S49" s="178">
        <f xml:space="preserve"> 1 -  Model!J48</f>
        <v>0.4</v>
      </c>
      <c r="T49" s="178">
        <f xml:space="preserve"> 1 -  Model!K48</f>
        <v>0.4</v>
      </c>
      <c r="U49" s="178">
        <f xml:space="preserve"> 1 -  Model!L48</f>
        <v>0.4</v>
      </c>
      <c r="V49" s="178">
        <f xml:space="preserve"> 1 -  Model!M48</f>
        <v>0.4</v>
      </c>
      <c r="W49" s="178">
        <f xml:space="preserve"> 1 -  Model!N48</f>
        <v>0.4</v>
      </c>
      <c r="X49" s="178">
        <f xml:space="preserve"> 1 -  Model!O48</f>
        <v>0.4</v>
      </c>
      <c r="Y49" s="178">
        <f xml:space="preserve"> 1 -  Model!P48</f>
        <v>0.4</v>
      </c>
      <c r="Z49" s="178">
        <f xml:space="preserve"> 1 -  Model!Q48</f>
        <v>0.4</v>
      </c>
      <c r="AA49" s="178">
        <f xml:space="preserve"> 1 -  Model!R48</f>
        <v>0.4</v>
      </c>
      <c r="AB49" s="178">
        <f xml:space="preserve"> 1 -  Model!S48</f>
        <v>0.4</v>
      </c>
      <c r="AC49" s="178">
        <f xml:space="preserve"> 1 -  Model!T48</f>
        <v>0.4</v>
      </c>
      <c r="AD49" s="178">
        <f xml:space="preserve"> 1 -  Model!U48</f>
        <v>0.4</v>
      </c>
      <c r="AE49" s="178">
        <f xml:space="preserve"> 1 -  Model!V48</f>
        <v>0.4</v>
      </c>
      <c r="AF49" s="178">
        <f xml:space="preserve"> 1 -  Model!W48</f>
        <v>0.4</v>
      </c>
      <c r="AG49" s="178">
        <f xml:space="preserve"> 1 -  Model!X48</f>
        <v>0.4</v>
      </c>
      <c r="AH49" s="178">
        <f xml:space="preserve"> 1 -  Model!Y48</f>
        <v>0.4</v>
      </c>
      <c r="AI49" s="178">
        <f xml:space="preserve"> 1 -  Model!Z48</f>
        <v>0.4</v>
      </c>
      <c r="AJ49" s="178">
        <f xml:space="preserve"> 1 -  Model!AA48</f>
        <v>0.4</v>
      </c>
      <c r="AK49" s="178">
        <f xml:space="preserve"> 1 -  Model!AB48</f>
        <v>0.4</v>
      </c>
      <c r="AL49" s="178">
        <f xml:space="preserve"> 1 -  Model!AC48</f>
        <v>0.4</v>
      </c>
      <c r="AM49" s="178">
        <f xml:space="preserve"> 1 -  Model!AD48</f>
        <v>0.4</v>
      </c>
      <c r="AN49" s="178">
        <f xml:space="preserve"> 1 -  Model!AE48</f>
        <v>0.4</v>
      </c>
      <c r="AO49" s="178">
        <f xml:space="preserve"> 1 -  Model!AF48</f>
        <v>0.4</v>
      </c>
      <c r="AP49" s="178">
        <f xml:space="preserve"> 1 -  Model!AG48</f>
        <v>0.4</v>
      </c>
      <c r="AQ49" s="178">
        <f xml:space="preserve"> 1 -  Model!AH48</f>
        <v>0.4</v>
      </c>
      <c r="AR49" s="178">
        <f xml:space="preserve"> 1 -  Model!AI48</f>
        <v>0.4</v>
      </c>
      <c r="AS49" s="178">
        <f xml:space="preserve"> 1 -  Model!AJ48</f>
        <v>0.4</v>
      </c>
      <c r="AT49" s="178">
        <f xml:space="preserve"> 1 -  Model!AK48</f>
        <v>0.4</v>
      </c>
      <c r="AU49" s="178">
        <f xml:space="preserve"> 1 -  Model!AL48</f>
        <v>0.4</v>
      </c>
      <c r="AV49" s="178">
        <f xml:space="preserve"> 1 -  Model!AM48</f>
        <v>0.4</v>
      </c>
      <c r="AW49" s="71"/>
    </row>
    <row r="50" spans="1:49" s="82" customFormat="1" x14ac:dyDescent="0.25">
      <c r="A50" s="70" t="s">
        <v>271</v>
      </c>
      <c r="B50" s="26" t="s">
        <v>260</v>
      </c>
      <c r="C50" s="26" t="s">
        <v>194</v>
      </c>
      <c r="D50" s="26"/>
      <c r="E50" s="26"/>
      <c r="F50" s="26"/>
      <c r="G50" s="26"/>
      <c r="H50" s="26">
        <v>1</v>
      </c>
      <c r="I50" s="26"/>
      <c r="J50" s="26"/>
      <c r="K50" s="26" t="s">
        <v>204</v>
      </c>
      <c r="L50" s="26"/>
      <c r="M50" s="26">
        <v>1</v>
      </c>
      <c r="N50" s="26">
        <v>1</v>
      </c>
      <c r="O50" s="26">
        <v>1</v>
      </c>
      <c r="P50" s="26">
        <v>1</v>
      </c>
      <c r="Q50" s="26">
        <v>1</v>
      </c>
      <c r="R50" s="26">
        <v>1</v>
      </c>
      <c r="S50" s="26">
        <v>1</v>
      </c>
      <c r="T50" s="26">
        <v>1</v>
      </c>
      <c r="U50" s="26">
        <v>1</v>
      </c>
      <c r="V50" s="26">
        <v>1</v>
      </c>
      <c r="W50" s="26">
        <v>1</v>
      </c>
      <c r="X50" s="26">
        <v>1</v>
      </c>
      <c r="Y50" s="26">
        <v>1</v>
      </c>
      <c r="Z50" s="26">
        <v>1</v>
      </c>
      <c r="AA50" s="26">
        <v>1</v>
      </c>
      <c r="AB50" s="26">
        <v>1</v>
      </c>
      <c r="AC50" s="26">
        <v>1</v>
      </c>
      <c r="AD50" s="26">
        <v>1</v>
      </c>
      <c r="AE50" s="26">
        <v>1</v>
      </c>
      <c r="AF50" s="26">
        <v>1</v>
      </c>
      <c r="AG50" s="26">
        <v>1</v>
      </c>
      <c r="AH50" s="26">
        <v>1</v>
      </c>
      <c r="AI50" s="26">
        <v>1</v>
      </c>
      <c r="AJ50" s="26">
        <v>1</v>
      </c>
      <c r="AK50" s="26">
        <v>1</v>
      </c>
      <c r="AL50" s="26">
        <v>1</v>
      </c>
      <c r="AM50" s="26">
        <v>1</v>
      </c>
      <c r="AN50" s="26">
        <v>1</v>
      </c>
      <c r="AO50" s="26">
        <v>1</v>
      </c>
      <c r="AP50" s="26">
        <v>1</v>
      </c>
      <c r="AQ50" s="26">
        <v>1</v>
      </c>
      <c r="AR50" s="26">
        <v>1</v>
      </c>
      <c r="AS50" s="26">
        <v>1</v>
      </c>
      <c r="AT50" s="26">
        <v>1</v>
      </c>
      <c r="AU50" s="26">
        <v>1</v>
      </c>
      <c r="AV50" s="26">
        <v>1</v>
      </c>
      <c r="AW50" s="71"/>
    </row>
    <row r="51" spans="1:49" s="82" customFormat="1" x14ac:dyDescent="0.25">
      <c r="A51" s="70" t="s">
        <v>271</v>
      </c>
      <c r="B51" s="26" t="s">
        <v>260</v>
      </c>
      <c r="C51" s="26" t="s">
        <v>219</v>
      </c>
      <c r="D51" s="26"/>
      <c r="E51" s="26"/>
      <c r="F51" s="26"/>
      <c r="G51" s="26"/>
      <c r="H51" s="26">
        <v>1</v>
      </c>
      <c r="I51" s="26"/>
      <c r="J51" s="26"/>
      <c r="K51" s="26" t="s">
        <v>204</v>
      </c>
      <c r="L51" s="26"/>
      <c r="M51" s="26">
        <v>1</v>
      </c>
      <c r="N51" s="26">
        <v>1</v>
      </c>
      <c r="O51" s="26">
        <v>1</v>
      </c>
      <c r="P51" s="26">
        <v>1</v>
      </c>
      <c r="Q51" s="26">
        <v>1</v>
      </c>
      <c r="R51" s="26">
        <v>1</v>
      </c>
      <c r="S51" s="26">
        <v>1</v>
      </c>
      <c r="T51" s="26">
        <v>1</v>
      </c>
      <c r="U51" s="26">
        <v>1</v>
      </c>
      <c r="V51" s="26">
        <v>1</v>
      </c>
      <c r="W51" s="26">
        <v>1</v>
      </c>
      <c r="X51" s="26">
        <v>1</v>
      </c>
      <c r="Y51" s="26">
        <v>1</v>
      </c>
      <c r="Z51" s="26">
        <v>1</v>
      </c>
      <c r="AA51" s="26">
        <v>1</v>
      </c>
      <c r="AB51" s="26">
        <v>1</v>
      </c>
      <c r="AC51" s="26">
        <v>1</v>
      </c>
      <c r="AD51" s="26">
        <v>1</v>
      </c>
      <c r="AE51" s="26">
        <v>1</v>
      </c>
      <c r="AF51" s="26">
        <v>1</v>
      </c>
      <c r="AG51" s="26">
        <v>1</v>
      </c>
      <c r="AH51" s="26">
        <v>1</v>
      </c>
      <c r="AI51" s="26">
        <v>1</v>
      </c>
      <c r="AJ51" s="26">
        <v>1</v>
      </c>
      <c r="AK51" s="26">
        <v>1</v>
      </c>
      <c r="AL51" s="26">
        <v>1</v>
      </c>
      <c r="AM51" s="26">
        <v>1</v>
      </c>
      <c r="AN51" s="26">
        <v>1</v>
      </c>
      <c r="AO51" s="26">
        <v>1</v>
      </c>
      <c r="AP51" s="26">
        <v>1</v>
      </c>
      <c r="AQ51" s="26">
        <v>1</v>
      </c>
      <c r="AR51" s="26">
        <v>1</v>
      </c>
      <c r="AS51" s="26">
        <v>1</v>
      </c>
      <c r="AT51" s="26">
        <v>1</v>
      </c>
      <c r="AU51" s="26">
        <v>1</v>
      </c>
      <c r="AV51" s="26">
        <v>1</v>
      </c>
      <c r="AW51" s="71"/>
    </row>
    <row r="52" spans="1:49" s="82" customFormat="1" x14ac:dyDescent="0.25">
      <c r="A52" s="70" t="s">
        <v>271</v>
      </c>
      <c r="B52" s="26" t="s">
        <v>260</v>
      </c>
      <c r="C52" s="26" t="s">
        <v>195</v>
      </c>
      <c r="D52" s="26"/>
      <c r="E52" s="26"/>
      <c r="F52" s="26"/>
      <c r="G52" s="26"/>
      <c r="H52" s="26">
        <v>1</v>
      </c>
      <c r="I52" s="26"/>
      <c r="J52" s="26"/>
      <c r="K52" s="26" t="s">
        <v>205</v>
      </c>
      <c r="L52" s="26"/>
      <c r="M52" s="26">
        <v>1</v>
      </c>
      <c r="N52" s="26">
        <v>1</v>
      </c>
      <c r="O52" s="26">
        <v>1</v>
      </c>
      <c r="P52" s="26">
        <v>1</v>
      </c>
      <c r="Q52" s="26">
        <v>1</v>
      </c>
      <c r="R52" s="26">
        <v>1</v>
      </c>
      <c r="S52" s="26">
        <v>1</v>
      </c>
      <c r="T52" s="26">
        <v>1</v>
      </c>
      <c r="U52" s="26">
        <v>1</v>
      </c>
      <c r="V52" s="26">
        <v>1</v>
      </c>
      <c r="W52" s="26">
        <v>1</v>
      </c>
      <c r="X52" s="26">
        <v>1</v>
      </c>
      <c r="Y52" s="26">
        <v>1</v>
      </c>
      <c r="Z52" s="26">
        <v>1</v>
      </c>
      <c r="AA52" s="26">
        <v>1</v>
      </c>
      <c r="AB52" s="26">
        <v>1</v>
      </c>
      <c r="AC52" s="26">
        <v>1</v>
      </c>
      <c r="AD52" s="26">
        <v>1</v>
      </c>
      <c r="AE52" s="26">
        <v>1</v>
      </c>
      <c r="AF52" s="26">
        <v>1</v>
      </c>
      <c r="AG52" s="26">
        <v>1</v>
      </c>
      <c r="AH52" s="26">
        <v>1</v>
      </c>
      <c r="AI52" s="26">
        <v>1</v>
      </c>
      <c r="AJ52" s="26">
        <v>1</v>
      </c>
      <c r="AK52" s="26">
        <v>1</v>
      </c>
      <c r="AL52" s="26">
        <v>1</v>
      </c>
      <c r="AM52" s="26">
        <v>1</v>
      </c>
      <c r="AN52" s="26">
        <v>1</v>
      </c>
      <c r="AO52" s="26">
        <v>1</v>
      </c>
      <c r="AP52" s="26">
        <v>1</v>
      </c>
      <c r="AQ52" s="26">
        <v>1</v>
      </c>
      <c r="AR52" s="26">
        <v>1</v>
      </c>
      <c r="AS52" s="26">
        <v>1</v>
      </c>
      <c r="AT52" s="26">
        <v>1</v>
      </c>
      <c r="AU52" s="26">
        <v>1</v>
      </c>
      <c r="AV52" s="26">
        <v>1</v>
      </c>
      <c r="AW52" s="71"/>
    </row>
    <row r="53" spans="1:49" s="82" customFormat="1" x14ac:dyDescent="0.25">
      <c r="A53" s="70" t="s">
        <v>271</v>
      </c>
      <c r="B53" s="26" t="s">
        <v>260</v>
      </c>
      <c r="C53" s="26" t="s">
        <v>220</v>
      </c>
      <c r="D53" s="26"/>
      <c r="E53" s="26"/>
      <c r="F53" s="26"/>
      <c r="G53" s="26"/>
      <c r="H53" s="26">
        <v>1</v>
      </c>
      <c r="I53" s="26"/>
      <c r="J53" s="26"/>
      <c r="K53" s="26" t="s">
        <v>205</v>
      </c>
      <c r="L53" s="26"/>
      <c r="M53" s="26">
        <v>1</v>
      </c>
      <c r="N53" s="26">
        <v>1</v>
      </c>
      <c r="O53" s="26">
        <v>1</v>
      </c>
      <c r="P53" s="26">
        <v>1</v>
      </c>
      <c r="Q53" s="26">
        <v>1</v>
      </c>
      <c r="R53" s="26">
        <v>1</v>
      </c>
      <c r="S53" s="26">
        <v>1</v>
      </c>
      <c r="T53" s="26">
        <v>1</v>
      </c>
      <c r="U53" s="26">
        <v>1</v>
      </c>
      <c r="V53" s="26">
        <v>1</v>
      </c>
      <c r="W53" s="26">
        <v>1</v>
      </c>
      <c r="X53" s="26">
        <v>1</v>
      </c>
      <c r="Y53" s="26">
        <v>1</v>
      </c>
      <c r="Z53" s="26">
        <v>1</v>
      </c>
      <c r="AA53" s="26">
        <v>1</v>
      </c>
      <c r="AB53" s="26">
        <v>1</v>
      </c>
      <c r="AC53" s="26">
        <v>1</v>
      </c>
      <c r="AD53" s="26">
        <v>1</v>
      </c>
      <c r="AE53" s="26">
        <v>1</v>
      </c>
      <c r="AF53" s="26">
        <v>1</v>
      </c>
      <c r="AG53" s="26">
        <v>1</v>
      </c>
      <c r="AH53" s="26">
        <v>1</v>
      </c>
      <c r="AI53" s="26">
        <v>1</v>
      </c>
      <c r="AJ53" s="26">
        <v>1</v>
      </c>
      <c r="AK53" s="26">
        <v>1</v>
      </c>
      <c r="AL53" s="26">
        <v>1</v>
      </c>
      <c r="AM53" s="26">
        <v>1</v>
      </c>
      <c r="AN53" s="26">
        <v>1</v>
      </c>
      <c r="AO53" s="26">
        <v>1</v>
      </c>
      <c r="AP53" s="26">
        <v>1</v>
      </c>
      <c r="AQ53" s="26">
        <v>1</v>
      </c>
      <c r="AR53" s="26">
        <v>1</v>
      </c>
      <c r="AS53" s="26">
        <v>1</v>
      </c>
      <c r="AT53" s="26">
        <v>1</v>
      </c>
      <c r="AU53" s="26">
        <v>1</v>
      </c>
      <c r="AV53" s="26">
        <v>1</v>
      </c>
      <c r="AW53" s="71"/>
    </row>
    <row r="54" spans="1:49" s="82" customFormat="1" x14ac:dyDescent="0.25">
      <c r="A54" s="70" t="s">
        <v>271</v>
      </c>
      <c r="B54" s="26" t="s">
        <v>260</v>
      </c>
      <c r="C54" s="26" t="s">
        <v>221</v>
      </c>
      <c r="D54" s="26"/>
      <c r="E54" s="26"/>
      <c r="F54" s="26"/>
      <c r="G54" s="26"/>
      <c r="H54" s="26">
        <v>1</v>
      </c>
      <c r="I54" s="26"/>
      <c r="J54" s="26"/>
      <c r="K54" s="26" t="s">
        <v>172</v>
      </c>
      <c r="L54" s="26"/>
      <c r="M54" s="26">
        <v>1</v>
      </c>
      <c r="N54" s="26">
        <v>1</v>
      </c>
      <c r="O54" s="26">
        <v>1</v>
      </c>
      <c r="P54" s="26">
        <v>1</v>
      </c>
      <c r="Q54" s="26">
        <v>1</v>
      </c>
      <c r="R54" s="26">
        <v>1</v>
      </c>
      <c r="S54" s="26">
        <v>1</v>
      </c>
      <c r="T54" s="26">
        <v>1</v>
      </c>
      <c r="U54" s="26">
        <v>1</v>
      </c>
      <c r="V54" s="26">
        <v>1</v>
      </c>
      <c r="W54" s="26">
        <v>1</v>
      </c>
      <c r="X54" s="26">
        <v>1</v>
      </c>
      <c r="Y54" s="26">
        <v>1</v>
      </c>
      <c r="Z54" s="26">
        <v>1</v>
      </c>
      <c r="AA54" s="26">
        <v>1</v>
      </c>
      <c r="AB54" s="26">
        <v>1</v>
      </c>
      <c r="AC54" s="26">
        <v>1</v>
      </c>
      <c r="AD54" s="26">
        <v>1</v>
      </c>
      <c r="AE54" s="26">
        <v>1</v>
      </c>
      <c r="AF54" s="26">
        <v>1</v>
      </c>
      <c r="AG54" s="26">
        <v>1</v>
      </c>
      <c r="AH54" s="26">
        <v>1</v>
      </c>
      <c r="AI54" s="26">
        <v>1</v>
      </c>
      <c r="AJ54" s="26">
        <v>1</v>
      </c>
      <c r="AK54" s="26">
        <v>1</v>
      </c>
      <c r="AL54" s="26">
        <v>1</v>
      </c>
      <c r="AM54" s="26">
        <v>1</v>
      </c>
      <c r="AN54" s="26">
        <v>1</v>
      </c>
      <c r="AO54" s="26">
        <v>1</v>
      </c>
      <c r="AP54" s="26">
        <v>1</v>
      </c>
      <c r="AQ54" s="26">
        <v>1</v>
      </c>
      <c r="AR54" s="26">
        <v>1</v>
      </c>
      <c r="AS54" s="26">
        <v>1</v>
      </c>
      <c r="AT54" s="26">
        <v>1</v>
      </c>
      <c r="AU54" s="26">
        <v>1</v>
      </c>
      <c r="AV54" s="26">
        <v>1</v>
      </c>
      <c r="AW54" s="71"/>
    </row>
    <row r="55" spans="1:49" s="82" customFormat="1" x14ac:dyDescent="0.25">
      <c r="A55" s="70" t="s">
        <v>271</v>
      </c>
      <c r="B55" s="26" t="s">
        <v>260</v>
      </c>
      <c r="C55" s="26" t="s">
        <v>250</v>
      </c>
      <c r="D55" s="26"/>
      <c r="E55" s="26"/>
      <c r="F55" s="26"/>
      <c r="G55" s="26"/>
      <c r="H55" s="26">
        <v>1</v>
      </c>
      <c r="I55" s="26"/>
      <c r="J55" s="26"/>
      <c r="K55" s="26" t="s">
        <v>236</v>
      </c>
      <c r="L55" s="26"/>
      <c r="M55" s="26">
        <v>1</v>
      </c>
      <c r="N55" s="26">
        <v>1</v>
      </c>
      <c r="O55" s="26">
        <v>1</v>
      </c>
      <c r="P55" s="26">
        <v>1</v>
      </c>
      <c r="Q55" s="26">
        <v>1</v>
      </c>
      <c r="R55" s="26">
        <v>1</v>
      </c>
      <c r="S55" s="26">
        <v>1</v>
      </c>
      <c r="T55" s="26">
        <v>1</v>
      </c>
      <c r="U55" s="26">
        <v>1</v>
      </c>
      <c r="V55" s="26">
        <v>1</v>
      </c>
      <c r="W55" s="26">
        <v>1</v>
      </c>
      <c r="X55" s="26">
        <v>1</v>
      </c>
      <c r="Y55" s="26">
        <v>1</v>
      </c>
      <c r="Z55" s="26">
        <v>1</v>
      </c>
      <c r="AA55" s="26">
        <v>1</v>
      </c>
      <c r="AB55" s="26">
        <v>1</v>
      </c>
      <c r="AC55" s="26">
        <v>1</v>
      </c>
      <c r="AD55" s="26">
        <v>1</v>
      </c>
      <c r="AE55" s="26">
        <v>1</v>
      </c>
      <c r="AF55" s="26">
        <v>1</v>
      </c>
      <c r="AG55" s="26">
        <v>1</v>
      </c>
      <c r="AH55" s="26">
        <v>1</v>
      </c>
      <c r="AI55" s="26">
        <v>1</v>
      </c>
      <c r="AJ55" s="26">
        <v>1</v>
      </c>
      <c r="AK55" s="26">
        <v>1</v>
      </c>
      <c r="AL55" s="26">
        <v>1</v>
      </c>
      <c r="AM55" s="26">
        <v>1</v>
      </c>
      <c r="AN55" s="26">
        <v>1</v>
      </c>
      <c r="AO55" s="26">
        <v>1</v>
      </c>
      <c r="AP55" s="26">
        <v>1</v>
      </c>
      <c r="AQ55" s="26">
        <v>1</v>
      </c>
      <c r="AR55" s="26">
        <v>1</v>
      </c>
      <c r="AS55" s="26">
        <v>1</v>
      </c>
      <c r="AT55" s="26">
        <v>1</v>
      </c>
      <c r="AU55" s="26">
        <v>1</v>
      </c>
      <c r="AV55" s="26">
        <v>1</v>
      </c>
      <c r="AW55" s="71"/>
    </row>
    <row r="56" spans="1:49" s="82" customFormat="1" x14ac:dyDescent="0.25">
      <c r="A56" s="70" t="s">
        <v>271</v>
      </c>
      <c r="B56" s="26" t="s">
        <v>260</v>
      </c>
      <c r="C56" s="26" t="s">
        <v>251</v>
      </c>
      <c r="D56" s="26"/>
      <c r="E56" s="26"/>
      <c r="F56" s="26"/>
      <c r="G56" s="26"/>
      <c r="H56" s="26">
        <v>1</v>
      </c>
      <c r="I56" s="26"/>
      <c r="J56" s="26"/>
      <c r="K56" s="26" t="s">
        <v>236</v>
      </c>
      <c r="L56" s="26"/>
      <c r="M56" s="26">
        <v>1</v>
      </c>
      <c r="N56" s="26">
        <v>1</v>
      </c>
      <c r="O56" s="26">
        <v>1</v>
      </c>
      <c r="P56" s="26">
        <v>1</v>
      </c>
      <c r="Q56" s="26">
        <v>1</v>
      </c>
      <c r="R56" s="26">
        <v>1</v>
      </c>
      <c r="S56" s="26">
        <v>1</v>
      </c>
      <c r="T56" s="26">
        <v>1</v>
      </c>
      <c r="U56" s="26">
        <v>1</v>
      </c>
      <c r="V56" s="26">
        <v>1</v>
      </c>
      <c r="W56" s="26">
        <v>1</v>
      </c>
      <c r="X56" s="26">
        <v>1</v>
      </c>
      <c r="Y56" s="26">
        <v>1</v>
      </c>
      <c r="Z56" s="26">
        <v>1</v>
      </c>
      <c r="AA56" s="26">
        <v>1</v>
      </c>
      <c r="AB56" s="26">
        <v>1</v>
      </c>
      <c r="AC56" s="26">
        <v>1</v>
      </c>
      <c r="AD56" s="26">
        <v>1</v>
      </c>
      <c r="AE56" s="26">
        <v>1</v>
      </c>
      <c r="AF56" s="26">
        <v>1</v>
      </c>
      <c r="AG56" s="26">
        <v>1</v>
      </c>
      <c r="AH56" s="26">
        <v>1</v>
      </c>
      <c r="AI56" s="26">
        <v>1</v>
      </c>
      <c r="AJ56" s="26">
        <v>1</v>
      </c>
      <c r="AK56" s="26">
        <v>1</v>
      </c>
      <c r="AL56" s="26">
        <v>1</v>
      </c>
      <c r="AM56" s="26">
        <v>1</v>
      </c>
      <c r="AN56" s="26">
        <v>1</v>
      </c>
      <c r="AO56" s="26">
        <v>1</v>
      </c>
      <c r="AP56" s="26">
        <v>1</v>
      </c>
      <c r="AQ56" s="26">
        <v>1</v>
      </c>
      <c r="AR56" s="26">
        <v>1</v>
      </c>
      <c r="AS56" s="26">
        <v>1</v>
      </c>
      <c r="AT56" s="26">
        <v>1</v>
      </c>
      <c r="AU56" s="26">
        <v>1</v>
      </c>
      <c r="AV56" s="26">
        <v>1</v>
      </c>
      <c r="AW56" s="71"/>
    </row>
    <row r="57" spans="1:49" s="82" customFormat="1" x14ac:dyDescent="0.25">
      <c r="A57" s="70" t="s">
        <v>271</v>
      </c>
      <c r="B57" s="26" t="s">
        <v>260</v>
      </c>
      <c r="C57" s="26" t="s">
        <v>191</v>
      </c>
      <c r="D57" s="26"/>
      <c r="E57" s="26"/>
      <c r="F57" s="26"/>
      <c r="G57" s="26"/>
      <c r="H57" s="26">
        <v>1</v>
      </c>
      <c r="I57" s="26"/>
      <c r="J57" s="26"/>
      <c r="K57" s="26" t="s">
        <v>207</v>
      </c>
      <c r="L57" s="26"/>
      <c r="M57" s="178">
        <f xml:space="preserve">  1 - Model!D49</f>
        <v>0.5</v>
      </c>
      <c r="N57" s="178">
        <f xml:space="preserve">  1 - Model!E49</f>
        <v>0.5</v>
      </c>
      <c r="O57" s="178">
        <f xml:space="preserve">  1 - Model!F49</f>
        <v>0.5</v>
      </c>
      <c r="P57" s="178">
        <f xml:space="preserve">  1 - Model!G49</f>
        <v>0.5</v>
      </c>
      <c r="Q57" s="178">
        <f xml:space="preserve">  1 - Model!H49</f>
        <v>0.5</v>
      </c>
      <c r="R57" s="178">
        <f xml:space="preserve">  1 - Model!I49</f>
        <v>0.5</v>
      </c>
      <c r="S57" s="178">
        <f xml:space="preserve">  1 - Model!J49</f>
        <v>0.52200000000000002</v>
      </c>
      <c r="T57" s="178">
        <f xml:space="preserve">  1 - Model!K49</f>
        <v>0.54400000000000004</v>
      </c>
      <c r="U57" s="178">
        <f xml:space="preserve">  1 - Model!L49</f>
        <v>0.56599999999999995</v>
      </c>
      <c r="V57" s="178">
        <f xml:space="preserve">  1 - Model!M49</f>
        <v>0.58799999999999997</v>
      </c>
      <c r="W57" s="178">
        <f xml:space="preserve">  1 - Model!N49</f>
        <v>0.61</v>
      </c>
      <c r="X57" s="178">
        <f xml:space="preserve">  1 - Model!O49</f>
        <v>0.63200000000000001</v>
      </c>
      <c r="Y57" s="178">
        <f xml:space="preserve">  1 - Model!P49</f>
        <v>0.65400000000000003</v>
      </c>
      <c r="Z57" s="178">
        <f xml:space="preserve">  1 - Model!Q49</f>
        <v>0.67600000000000005</v>
      </c>
      <c r="AA57" s="178">
        <f xml:space="preserve">  1 - Model!R49</f>
        <v>0.69799999999999995</v>
      </c>
      <c r="AB57" s="178">
        <f xml:space="preserve">  1 - Model!S49</f>
        <v>0.72</v>
      </c>
      <c r="AC57" s="178">
        <f xml:space="preserve">  1 - Model!T49</f>
        <v>0.74199999999999999</v>
      </c>
      <c r="AD57" s="178">
        <f xml:space="preserve">  1 - Model!U49</f>
        <v>0.76400000000000001</v>
      </c>
      <c r="AE57" s="178">
        <f xml:space="preserve">  1 - Model!V49</f>
        <v>0.78600000000000003</v>
      </c>
      <c r="AF57" s="178">
        <f xml:space="preserve">  1 - Model!W49</f>
        <v>0.80800000000000005</v>
      </c>
      <c r="AG57" s="178">
        <f xml:space="preserve">  1 - Model!X49</f>
        <v>0.83</v>
      </c>
      <c r="AH57" s="178">
        <f xml:space="preserve">  1 - Model!Y49</f>
        <v>0.83</v>
      </c>
      <c r="AI57" s="178">
        <f xml:space="preserve">  1 - Model!Z49</f>
        <v>0.83</v>
      </c>
      <c r="AJ57" s="178">
        <f xml:space="preserve">  1 - Model!AA49</f>
        <v>0.83</v>
      </c>
      <c r="AK57" s="178">
        <f xml:space="preserve">  1 - Model!AB49</f>
        <v>0.83</v>
      </c>
      <c r="AL57" s="178">
        <f xml:space="preserve">  1 - Model!AC49</f>
        <v>0.83</v>
      </c>
      <c r="AM57" s="178">
        <f xml:space="preserve">  1 - Model!AD49</f>
        <v>0.83</v>
      </c>
      <c r="AN57" s="178">
        <f xml:space="preserve">  1 - Model!AE49</f>
        <v>0.83</v>
      </c>
      <c r="AO57" s="178">
        <f xml:space="preserve">  1 - Model!AF49</f>
        <v>0.83</v>
      </c>
      <c r="AP57" s="178">
        <f xml:space="preserve">  1 - Model!AG49</f>
        <v>0.83</v>
      </c>
      <c r="AQ57" s="178">
        <f xml:space="preserve">  1 - Model!AH49</f>
        <v>0.83</v>
      </c>
      <c r="AR57" s="178">
        <f xml:space="preserve">  1 - Model!AI49</f>
        <v>0.83</v>
      </c>
      <c r="AS57" s="178">
        <f xml:space="preserve">  1 - Model!AJ49</f>
        <v>0.83</v>
      </c>
      <c r="AT57" s="178">
        <f xml:space="preserve">  1 - Model!AK49</f>
        <v>0.83</v>
      </c>
      <c r="AU57" s="178">
        <f xml:space="preserve">  1 - Model!AL49</f>
        <v>0.83</v>
      </c>
      <c r="AV57" s="178">
        <f xml:space="preserve">  1 - Model!AM49</f>
        <v>0.83</v>
      </c>
      <c r="AW57" s="71"/>
    </row>
    <row r="58" spans="1:49" s="82" customFormat="1" x14ac:dyDescent="0.25">
      <c r="A58" s="70" t="s">
        <v>271</v>
      </c>
      <c r="B58" s="26" t="s">
        <v>260</v>
      </c>
      <c r="C58" s="26" t="s">
        <v>222</v>
      </c>
      <c r="D58" s="26"/>
      <c r="E58" s="26"/>
      <c r="F58" s="26"/>
      <c r="G58" s="26"/>
      <c r="H58" s="26">
        <v>1</v>
      </c>
      <c r="I58" s="26"/>
      <c r="J58" s="26"/>
      <c r="K58" s="26" t="s">
        <v>207</v>
      </c>
      <c r="L58" s="26"/>
      <c r="M58" s="178">
        <f xml:space="preserve">  1 - Model!D49</f>
        <v>0.5</v>
      </c>
      <c r="N58" s="178">
        <f xml:space="preserve">  1 - Model!E49</f>
        <v>0.5</v>
      </c>
      <c r="O58" s="178">
        <f xml:space="preserve">  1 - Model!F49</f>
        <v>0.5</v>
      </c>
      <c r="P58" s="178">
        <f xml:space="preserve">  1 - Model!G49</f>
        <v>0.5</v>
      </c>
      <c r="Q58" s="178">
        <f xml:space="preserve">  1 - Model!H49</f>
        <v>0.5</v>
      </c>
      <c r="R58" s="178">
        <f xml:space="preserve">  1 - Model!I49</f>
        <v>0.5</v>
      </c>
      <c r="S58" s="178">
        <f xml:space="preserve">  1 - Model!J49</f>
        <v>0.52200000000000002</v>
      </c>
      <c r="T58" s="178">
        <f xml:space="preserve">  1 - Model!K49</f>
        <v>0.54400000000000004</v>
      </c>
      <c r="U58" s="178">
        <f xml:space="preserve">  1 - Model!L49</f>
        <v>0.56599999999999995</v>
      </c>
      <c r="V58" s="178">
        <f xml:space="preserve">  1 - Model!M49</f>
        <v>0.58799999999999997</v>
      </c>
      <c r="W58" s="178">
        <f xml:space="preserve">  1 - Model!N49</f>
        <v>0.61</v>
      </c>
      <c r="X58" s="178">
        <f xml:space="preserve">  1 - Model!O49</f>
        <v>0.63200000000000001</v>
      </c>
      <c r="Y58" s="178">
        <f xml:space="preserve">  1 - Model!P49</f>
        <v>0.65400000000000003</v>
      </c>
      <c r="Z58" s="178">
        <f xml:space="preserve">  1 - Model!Q49</f>
        <v>0.67600000000000005</v>
      </c>
      <c r="AA58" s="178">
        <f xml:space="preserve">  1 - Model!R49</f>
        <v>0.69799999999999995</v>
      </c>
      <c r="AB58" s="178">
        <f xml:space="preserve">  1 - Model!S49</f>
        <v>0.72</v>
      </c>
      <c r="AC58" s="178">
        <f xml:space="preserve">  1 - Model!T49</f>
        <v>0.74199999999999999</v>
      </c>
      <c r="AD58" s="178">
        <f xml:space="preserve">  1 - Model!U49</f>
        <v>0.76400000000000001</v>
      </c>
      <c r="AE58" s="178">
        <f xml:space="preserve">  1 - Model!V49</f>
        <v>0.78600000000000003</v>
      </c>
      <c r="AF58" s="178">
        <f xml:space="preserve">  1 - Model!W49</f>
        <v>0.80800000000000005</v>
      </c>
      <c r="AG58" s="178">
        <f xml:space="preserve">  1 - Model!X49</f>
        <v>0.83</v>
      </c>
      <c r="AH58" s="178">
        <f xml:space="preserve">  1 - Model!Y49</f>
        <v>0.83</v>
      </c>
      <c r="AI58" s="178">
        <f xml:space="preserve">  1 - Model!Z49</f>
        <v>0.83</v>
      </c>
      <c r="AJ58" s="178">
        <f xml:space="preserve">  1 - Model!AA49</f>
        <v>0.83</v>
      </c>
      <c r="AK58" s="178">
        <f xml:space="preserve">  1 - Model!AB49</f>
        <v>0.83</v>
      </c>
      <c r="AL58" s="178">
        <f xml:space="preserve">  1 - Model!AC49</f>
        <v>0.83</v>
      </c>
      <c r="AM58" s="178">
        <f xml:space="preserve">  1 - Model!AD49</f>
        <v>0.83</v>
      </c>
      <c r="AN58" s="178">
        <f xml:space="preserve">  1 - Model!AE49</f>
        <v>0.83</v>
      </c>
      <c r="AO58" s="178">
        <f xml:space="preserve">  1 - Model!AF49</f>
        <v>0.83</v>
      </c>
      <c r="AP58" s="178">
        <f xml:space="preserve">  1 - Model!AG49</f>
        <v>0.83</v>
      </c>
      <c r="AQ58" s="178">
        <f xml:space="preserve">  1 - Model!AH49</f>
        <v>0.83</v>
      </c>
      <c r="AR58" s="178">
        <f xml:space="preserve">  1 - Model!AI49</f>
        <v>0.83</v>
      </c>
      <c r="AS58" s="178">
        <f xml:space="preserve">  1 - Model!AJ49</f>
        <v>0.83</v>
      </c>
      <c r="AT58" s="178">
        <f xml:space="preserve">  1 - Model!AK49</f>
        <v>0.83</v>
      </c>
      <c r="AU58" s="178">
        <f xml:space="preserve">  1 - Model!AL49</f>
        <v>0.83</v>
      </c>
      <c r="AV58" s="178">
        <f xml:space="preserve">  1 - Model!AM49</f>
        <v>0.83</v>
      </c>
      <c r="AW58" s="71"/>
    </row>
    <row r="59" spans="1:49" s="82" customFormat="1" x14ac:dyDescent="0.25">
      <c r="A59" s="70" t="s">
        <v>271</v>
      </c>
      <c r="B59" s="26" t="s">
        <v>260</v>
      </c>
      <c r="C59" s="26" t="s">
        <v>192</v>
      </c>
      <c r="D59" s="26"/>
      <c r="E59" s="26"/>
      <c r="F59" s="26"/>
      <c r="G59" s="26"/>
      <c r="H59" s="26">
        <v>1</v>
      </c>
      <c r="I59" s="26"/>
      <c r="J59" s="26"/>
      <c r="K59" s="26" t="s">
        <v>200</v>
      </c>
      <c r="L59" s="26"/>
      <c r="M59" s="26">
        <v>1</v>
      </c>
      <c r="N59" s="26">
        <v>1</v>
      </c>
      <c r="O59" s="26">
        <v>1</v>
      </c>
      <c r="P59" s="26">
        <v>1</v>
      </c>
      <c r="Q59" s="26">
        <v>1</v>
      </c>
      <c r="R59" s="26">
        <v>1</v>
      </c>
      <c r="S59" s="26">
        <v>1</v>
      </c>
      <c r="T59" s="26">
        <v>1</v>
      </c>
      <c r="U59" s="26">
        <v>1</v>
      </c>
      <c r="V59" s="26">
        <v>1</v>
      </c>
      <c r="W59" s="26">
        <v>1</v>
      </c>
      <c r="X59" s="26">
        <v>1</v>
      </c>
      <c r="Y59" s="26">
        <v>1</v>
      </c>
      <c r="Z59" s="26">
        <v>1</v>
      </c>
      <c r="AA59" s="26">
        <v>1</v>
      </c>
      <c r="AB59" s="26">
        <v>1</v>
      </c>
      <c r="AC59" s="26">
        <v>1</v>
      </c>
      <c r="AD59" s="26">
        <v>1</v>
      </c>
      <c r="AE59" s="26">
        <v>1</v>
      </c>
      <c r="AF59" s="26">
        <v>1</v>
      </c>
      <c r="AG59" s="26">
        <v>1</v>
      </c>
      <c r="AH59" s="26">
        <v>1</v>
      </c>
      <c r="AI59" s="26">
        <v>1</v>
      </c>
      <c r="AJ59" s="26">
        <v>1</v>
      </c>
      <c r="AK59" s="26">
        <v>1</v>
      </c>
      <c r="AL59" s="26">
        <v>1</v>
      </c>
      <c r="AM59" s="26">
        <v>1</v>
      </c>
      <c r="AN59" s="26">
        <v>1</v>
      </c>
      <c r="AO59" s="26">
        <v>1</v>
      </c>
      <c r="AP59" s="26">
        <v>1</v>
      </c>
      <c r="AQ59" s="26">
        <v>1</v>
      </c>
      <c r="AR59" s="26">
        <v>1</v>
      </c>
      <c r="AS59" s="26">
        <v>1</v>
      </c>
      <c r="AT59" s="26">
        <v>1</v>
      </c>
      <c r="AU59" s="26">
        <v>1</v>
      </c>
      <c r="AV59" s="26">
        <v>1</v>
      </c>
      <c r="AW59" s="71"/>
    </row>
    <row r="60" spans="1:49" s="82" customFormat="1" x14ac:dyDescent="0.25">
      <c r="A60" s="70" t="s">
        <v>271</v>
      </c>
      <c r="B60" s="26" t="s">
        <v>260</v>
      </c>
      <c r="C60" s="26" t="s">
        <v>193</v>
      </c>
      <c r="D60" s="26"/>
      <c r="E60" s="26"/>
      <c r="F60" s="26"/>
      <c r="G60" s="26"/>
      <c r="H60" s="26">
        <v>1</v>
      </c>
      <c r="I60" s="26"/>
      <c r="J60" s="26"/>
      <c r="K60" s="26" t="s">
        <v>201</v>
      </c>
      <c r="L60" s="26"/>
      <c r="M60" s="26">
        <v>1</v>
      </c>
      <c r="N60" s="26">
        <v>1</v>
      </c>
      <c r="O60" s="26">
        <v>1</v>
      </c>
      <c r="P60" s="26">
        <v>1</v>
      </c>
      <c r="Q60" s="26">
        <v>1</v>
      </c>
      <c r="R60" s="26">
        <v>1</v>
      </c>
      <c r="S60" s="26">
        <v>1</v>
      </c>
      <c r="T60" s="26">
        <v>1</v>
      </c>
      <c r="U60" s="26">
        <v>1</v>
      </c>
      <c r="V60" s="26">
        <v>1</v>
      </c>
      <c r="W60" s="26">
        <v>1</v>
      </c>
      <c r="X60" s="26">
        <v>1</v>
      </c>
      <c r="Y60" s="26">
        <v>1</v>
      </c>
      <c r="Z60" s="26">
        <v>1</v>
      </c>
      <c r="AA60" s="26">
        <v>1</v>
      </c>
      <c r="AB60" s="26">
        <v>1</v>
      </c>
      <c r="AC60" s="26">
        <v>1</v>
      </c>
      <c r="AD60" s="26">
        <v>1</v>
      </c>
      <c r="AE60" s="26">
        <v>1</v>
      </c>
      <c r="AF60" s="26">
        <v>1</v>
      </c>
      <c r="AG60" s="26">
        <v>1</v>
      </c>
      <c r="AH60" s="26">
        <v>1</v>
      </c>
      <c r="AI60" s="26">
        <v>1</v>
      </c>
      <c r="AJ60" s="26">
        <v>1</v>
      </c>
      <c r="AK60" s="26">
        <v>1</v>
      </c>
      <c r="AL60" s="26">
        <v>1</v>
      </c>
      <c r="AM60" s="26">
        <v>1</v>
      </c>
      <c r="AN60" s="26">
        <v>1</v>
      </c>
      <c r="AO60" s="26">
        <v>1</v>
      </c>
      <c r="AP60" s="26">
        <v>1</v>
      </c>
      <c r="AQ60" s="26">
        <v>1</v>
      </c>
      <c r="AR60" s="26">
        <v>1</v>
      </c>
      <c r="AS60" s="26">
        <v>1</v>
      </c>
      <c r="AT60" s="26">
        <v>1</v>
      </c>
      <c r="AU60" s="26">
        <v>1</v>
      </c>
      <c r="AV60" s="26">
        <v>1</v>
      </c>
      <c r="AW60" s="71"/>
    </row>
    <row r="61" spans="1:49" s="82" customFormat="1" x14ac:dyDescent="0.25">
      <c r="A61" s="70" t="s">
        <v>271</v>
      </c>
      <c r="B61" s="26" t="s">
        <v>260</v>
      </c>
      <c r="C61" s="26" t="s">
        <v>223</v>
      </c>
      <c r="D61" s="26"/>
      <c r="E61" s="26"/>
      <c r="F61" s="26"/>
      <c r="G61" s="26"/>
      <c r="H61" s="26">
        <v>1</v>
      </c>
      <c r="I61" s="26"/>
      <c r="J61" s="26"/>
      <c r="K61" s="26" t="s">
        <v>206</v>
      </c>
      <c r="L61" s="26"/>
      <c r="M61" s="178">
        <f xml:space="preserve"> 1 -  Model!D48</f>
        <v>0.4</v>
      </c>
      <c r="N61" s="178">
        <f xml:space="preserve"> 1 -  Model!E48</f>
        <v>0.4</v>
      </c>
      <c r="O61" s="178">
        <f xml:space="preserve"> 1 -  Model!F48</f>
        <v>0.4</v>
      </c>
      <c r="P61" s="178">
        <f xml:space="preserve"> 1 -  Model!G48</f>
        <v>0.4</v>
      </c>
      <c r="Q61" s="178">
        <f xml:space="preserve"> 1 -  Model!H48</f>
        <v>0.4</v>
      </c>
      <c r="R61" s="178">
        <f xml:space="preserve"> 1 -  Model!I48</f>
        <v>0.4</v>
      </c>
      <c r="S61" s="178">
        <f xml:space="preserve"> 1 -  Model!J48</f>
        <v>0.4</v>
      </c>
      <c r="T61" s="178">
        <f xml:space="preserve"> 1 -  Model!K48</f>
        <v>0.4</v>
      </c>
      <c r="U61" s="178">
        <f xml:space="preserve"> 1 -  Model!L48</f>
        <v>0.4</v>
      </c>
      <c r="V61" s="178">
        <f xml:space="preserve"> 1 -  Model!M48</f>
        <v>0.4</v>
      </c>
      <c r="W61" s="178">
        <f xml:space="preserve"> 1 -  Model!N48</f>
        <v>0.4</v>
      </c>
      <c r="X61" s="178">
        <f xml:space="preserve"> 1 -  Model!O48</f>
        <v>0.4</v>
      </c>
      <c r="Y61" s="178">
        <f xml:space="preserve"> 1 -  Model!P48</f>
        <v>0.4</v>
      </c>
      <c r="Z61" s="178">
        <f xml:space="preserve"> 1 -  Model!Q48</f>
        <v>0.4</v>
      </c>
      <c r="AA61" s="178">
        <f xml:space="preserve"> 1 -  Model!R48</f>
        <v>0.4</v>
      </c>
      <c r="AB61" s="178">
        <f xml:space="preserve"> 1 -  Model!S48</f>
        <v>0.4</v>
      </c>
      <c r="AC61" s="178">
        <f xml:space="preserve"> 1 -  Model!T48</f>
        <v>0.4</v>
      </c>
      <c r="AD61" s="178">
        <f xml:space="preserve"> 1 -  Model!U48</f>
        <v>0.4</v>
      </c>
      <c r="AE61" s="178">
        <f xml:space="preserve"> 1 -  Model!V48</f>
        <v>0.4</v>
      </c>
      <c r="AF61" s="178">
        <f xml:space="preserve"> 1 -  Model!W48</f>
        <v>0.4</v>
      </c>
      <c r="AG61" s="178">
        <f xml:space="preserve"> 1 -  Model!X48</f>
        <v>0.4</v>
      </c>
      <c r="AH61" s="178">
        <f xml:space="preserve"> 1 -  Model!Y48</f>
        <v>0.4</v>
      </c>
      <c r="AI61" s="178">
        <f xml:space="preserve"> 1 -  Model!Z48</f>
        <v>0.4</v>
      </c>
      <c r="AJ61" s="178">
        <f xml:space="preserve"> 1 -  Model!AA48</f>
        <v>0.4</v>
      </c>
      <c r="AK61" s="178">
        <f xml:space="preserve"> 1 -  Model!AB48</f>
        <v>0.4</v>
      </c>
      <c r="AL61" s="178">
        <f xml:space="preserve"> 1 -  Model!AC48</f>
        <v>0.4</v>
      </c>
      <c r="AM61" s="178">
        <f xml:space="preserve"> 1 -  Model!AD48</f>
        <v>0.4</v>
      </c>
      <c r="AN61" s="178">
        <f xml:space="preserve"> 1 -  Model!AE48</f>
        <v>0.4</v>
      </c>
      <c r="AO61" s="178">
        <f xml:space="preserve"> 1 -  Model!AF48</f>
        <v>0.4</v>
      </c>
      <c r="AP61" s="178">
        <f xml:space="preserve"> 1 -  Model!AG48</f>
        <v>0.4</v>
      </c>
      <c r="AQ61" s="178">
        <f xml:space="preserve"> 1 -  Model!AH48</f>
        <v>0.4</v>
      </c>
      <c r="AR61" s="178">
        <f xml:space="preserve"> 1 -  Model!AI48</f>
        <v>0.4</v>
      </c>
      <c r="AS61" s="178">
        <f xml:space="preserve"> 1 -  Model!AJ48</f>
        <v>0.4</v>
      </c>
      <c r="AT61" s="178">
        <f xml:space="preserve"> 1 -  Model!AK48</f>
        <v>0.4</v>
      </c>
      <c r="AU61" s="178">
        <f xml:space="preserve"> 1 -  Model!AL48</f>
        <v>0.4</v>
      </c>
      <c r="AV61" s="178">
        <f xml:space="preserve"> 1 -  Model!AM48</f>
        <v>0.4</v>
      </c>
      <c r="AW61" s="71"/>
    </row>
    <row r="62" spans="1:49" s="82" customFormat="1" x14ac:dyDescent="0.25">
      <c r="A62" s="70" t="s">
        <v>271</v>
      </c>
      <c r="B62" s="26" t="s">
        <v>260</v>
      </c>
      <c r="C62" s="26" t="s">
        <v>224</v>
      </c>
      <c r="D62" s="26"/>
      <c r="E62" s="26"/>
      <c r="F62" s="26"/>
      <c r="G62" s="26"/>
      <c r="H62" s="26">
        <v>1</v>
      </c>
      <c r="I62" s="26"/>
      <c r="J62" s="26"/>
      <c r="K62" s="26" t="s">
        <v>236</v>
      </c>
      <c r="L62" s="26"/>
      <c r="M62" s="26">
        <v>1</v>
      </c>
      <c r="N62" s="26">
        <v>1</v>
      </c>
      <c r="O62" s="26">
        <v>1</v>
      </c>
      <c r="P62" s="26">
        <v>1</v>
      </c>
      <c r="Q62" s="26">
        <v>1</v>
      </c>
      <c r="R62" s="26">
        <v>1</v>
      </c>
      <c r="S62" s="26">
        <v>1</v>
      </c>
      <c r="T62" s="26">
        <v>1</v>
      </c>
      <c r="U62" s="26">
        <v>1</v>
      </c>
      <c r="V62" s="26">
        <v>1</v>
      </c>
      <c r="W62" s="26">
        <v>1</v>
      </c>
      <c r="X62" s="26">
        <v>1</v>
      </c>
      <c r="Y62" s="26">
        <v>1</v>
      </c>
      <c r="Z62" s="26">
        <v>1</v>
      </c>
      <c r="AA62" s="26">
        <v>1</v>
      </c>
      <c r="AB62" s="26">
        <v>1</v>
      </c>
      <c r="AC62" s="26">
        <v>1</v>
      </c>
      <c r="AD62" s="26">
        <v>1</v>
      </c>
      <c r="AE62" s="26">
        <v>1</v>
      </c>
      <c r="AF62" s="26">
        <v>1</v>
      </c>
      <c r="AG62" s="26">
        <v>1</v>
      </c>
      <c r="AH62" s="26">
        <v>1</v>
      </c>
      <c r="AI62" s="26">
        <v>1</v>
      </c>
      <c r="AJ62" s="26">
        <v>1</v>
      </c>
      <c r="AK62" s="26">
        <v>1</v>
      </c>
      <c r="AL62" s="26">
        <v>1</v>
      </c>
      <c r="AM62" s="26">
        <v>1</v>
      </c>
      <c r="AN62" s="26">
        <v>1</v>
      </c>
      <c r="AO62" s="26">
        <v>1</v>
      </c>
      <c r="AP62" s="26">
        <v>1</v>
      </c>
      <c r="AQ62" s="26">
        <v>1</v>
      </c>
      <c r="AR62" s="26">
        <v>1</v>
      </c>
      <c r="AS62" s="26">
        <v>1</v>
      </c>
      <c r="AT62" s="26">
        <v>1</v>
      </c>
      <c r="AU62" s="26">
        <v>1</v>
      </c>
      <c r="AV62" s="26">
        <v>1</v>
      </c>
      <c r="AW62" s="71"/>
    </row>
    <row r="63" spans="1:49" s="82" customFormat="1" x14ac:dyDescent="0.25">
      <c r="A63" s="70" t="s">
        <v>271</v>
      </c>
      <c r="B63" s="26" t="s">
        <v>260</v>
      </c>
      <c r="C63" s="26" t="s">
        <v>225</v>
      </c>
      <c r="D63" s="26"/>
      <c r="E63" s="26"/>
      <c r="F63" s="26"/>
      <c r="G63" s="26"/>
      <c r="H63" s="26">
        <v>1</v>
      </c>
      <c r="I63" s="26"/>
      <c r="J63" s="26"/>
      <c r="K63" s="26" t="s">
        <v>237</v>
      </c>
      <c r="L63" s="26"/>
      <c r="M63" s="26">
        <v>1</v>
      </c>
      <c r="N63" s="26">
        <v>1</v>
      </c>
      <c r="O63" s="26">
        <v>1</v>
      </c>
      <c r="P63" s="26">
        <v>1</v>
      </c>
      <c r="Q63" s="26">
        <v>1</v>
      </c>
      <c r="R63" s="26">
        <v>1</v>
      </c>
      <c r="S63" s="26">
        <v>1</v>
      </c>
      <c r="T63" s="26">
        <v>1</v>
      </c>
      <c r="U63" s="26">
        <v>1</v>
      </c>
      <c r="V63" s="26">
        <v>1</v>
      </c>
      <c r="W63" s="26">
        <v>1</v>
      </c>
      <c r="X63" s="26">
        <v>1</v>
      </c>
      <c r="Y63" s="26">
        <v>1</v>
      </c>
      <c r="Z63" s="26">
        <v>1</v>
      </c>
      <c r="AA63" s="26">
        <v>1</v>
      </c>
      <c r="AB63" s="26">
        <v>1</v>
      </c>
      <c r="AC63" s="26">
        <v>1</v>
      </c>
      <c r="AD63" s="26">
        <v>1</v>
      </c>
      <c r="AE63" s="26">
        <v>1</v>
      </c>
      <c r="AF63" s="26">
        <v>1</v>
      </c>
      <c r="AG63" s="26">
        <v>1</v>
      </c>
      <c r="AH63" s="26">
        <v>1</v>
      </c>
      <c r="AI63" s="26">
        <v>1</v>
      </c>
      <c r="AJ63" s="26">
        <v>1</v>
      </c>
      <c r="AK63" s="26">
        <v>1</v>
      </c>
      <c r="AL63" s="26">
        <v>1</v>
      </c>
      <c r="AM63" s="26">
        <v>1</v>
      </c>
      <c r="AN63" s="26">
        <v>1</v>
      </c>
      <c r="AO63" s="26">
        <v>1</v>
      </c>
      <c r="AP63" s="26">
        <v>1</v>
      </c>
      <c r="AQ63" s="26">
        <v>1</v>
      </c>
      <c r="AR63" s="26">
        <v>1</v>
      </c>
      <c r="AS63" s="26">
        <v>1</v>
      </c>
      <c r="AT63" s="26">
        <v>1</v>
      </c>
      <c r="AU63" s="26">
        <v>1</v>
      </c>
      <c r="AV63" s="26">
        <v>1</v>
      </c>
      <c r="AW63" s="71"/>
    </row>
    <row r="64" spans="1:49" s="82" customFormat="1" x14ac:dyDescent="0.25">
      <c r="A64" s="70" t="s">
        <v>271</v>
      </c>
      <c r="B64" s="26" t="s">
        <v>260</v>
      </c>
      <c r="C64" s="26" t="s">
        <v>226</v>
      </c>
      <c r="D64" s="26"/>
      <c r="E64" s="26"/>
      <c r="F64" s="26"/>
      <c r="G64" s="26"/>
      <c r="H64" s="26">
        <v>1</v>
      </c>
      <c r="I64" s="26"/>
      <c r="J64" s="26"/>
      <c r="K64" s="26" t="s">
        <v>236</v>
      </c>
      <c r="L64" s="26"/>
      <c r="M64" s="26">
        <v>1</v>
      </c>
      <c r="N64" s="26">
        <v>1</v>
      </c>
      <c r="O64" s="26">
        <v>1</v>
      </c>
      <c r="P64" s="26">
        <v>1</v>
      </c>
      <c r="Q64" s="26">
        <v>1</v>
      </c>
      <c r="R64" s="26">
        <v>1</v>
      </c>
      <c r="S64" s="26">
        <v>1</v>
      </c>
      <c r="T64" s="26">
        <v>1</v>
      </c>
      <c r="U64" s="26">
        <v>1</v>
      </c>
      <c r="V64" s="26">
        <v>1</v>
      </c>
      <c r="W64" s="26">
        <v>1</v>
      </c>
      <c r="X64" s="26">
        <v>1</v>
      </c>
      <c r="Y64" s="26">
        <v>1</v>
      </c>
      <c r="Z64" s="26">
        <v>1</v>
      </c>
      <c r="AA64" s="26">
        <v>1</v>
      </c>
      <c r="AB64" s="26">
        <v>1</v>
      </c>
      <c r="AC64" s="26">
        <v>1</v>
      </c>
      <c r="AD64" s="26">
        <v>1</v>
      </c>
      <c r="AE64" s="26">
        <v>1</v>
      </c>
      <c r="AF64" s="26">
        <v>1</v>
      </c>
      <c r="AG64" s="26">
        <v>1</v>
      </c>
      <c r="AH64" s="26">
        <v>1</v>
      </c>
      <c r="AI64" s="26">
        <v>1</v>
      </c>
      <c r="AJ64" s="26">
        <v>1</v>
      </c>
      <c r="AK64" s="26">
        <v>1</v>
      </c>
      <c r="AL64" s="26">
        <v>1</v>
      </c>
      <c r="AM64" s="26">
        <v>1</v>
      </c>
      <c r="AN64" s="26">
        <v>1</v>
      </c>
      <c r="AO64" s="26">
        <v>1</v>
      </c>
      <c r="AP64" s="26">
        <v>1</v>
      </c>
      <c r="AQ64" s="26">
        <v>1</v>
      </c>
      <c r="AR64" s="26">
        <v>1</v>
      </c>
      <c r="AS64" s="26">
        <v>1</v>
      </c>
      <c r="AT64" s="26">
        <v>1</v>
      </c>
      <c r="AU64" s="26">
        <v>1</v>
      </c>
      <c r="AV64" s="26">
        <v>1</v>
      </c>
      <c r="AW64" s="71"/>
    </row>
    <row r="65" spans="1:49" s="82" customFormat="1" x14ac:dyDescent="0.25">
      <c r="A65" s="70" t="s">
        <v>271</v>
      </c>
      <c r="B65" s="26" t="s">
        <v>260</v>
      </c>
      <c r="C65" s="26" t="s">
        <v>227</v>
      </c>
      <c r="D65" s="26"/>
      <c r="E65" s="26"/>
      <c r="F65" s="26"/>
      <c r="G65" s="26"/>
      <c r="H65" s="26">
        <v>1</v>
      </c>
      <c r="I65" s="26"/>
      <c r="J65" s="26"/>
      <c r="K65" s="26" t="s">
        <v>236</v>
      </c>
      <c r="L65" s="26"/>
      <c r="M65" s="26">
        <v>1</v>
      </c>
      <c r="N65" s="26">
        <v>1</v>
      </c>
      <c r="O65" s="26">
        <v>1</v>
      </c>
      <c r="P65" s="26">
        <v>1</v>
      </c>
      <c r="Q65" s="26">
        <v>1</v>
      </c>
      <c r="R65" s="26">
        <v>1</v>
      </c>
      <c r="S65" s="26">
        <v>1</v>
      </c>
      <c r="T65" s="26">
        <v>1</v>
      </c>
      <c r="U65" s="26">
        <v>1</v>
      </c>
      <c r="V65" s="26">
        <v>1</v>
      </c>
      <c r="W65" s="26">
        <v>1</v>
      </c>
      <c r="X65" s="26">
        <v>1</v>
      </c>
      <c r="Y65" s="26">
        <v>1</v>
      </c>
      <c r="Z65" s="26">
        <v>1</v>
      </c>
      <c r="AA65" s="26">
        <v>1</v>
      </c>
      <c r="AB65" s="26">
        <v>1</v>
      </c>
      <c r="AC65" s="26">
        <v>1</v>
      </c>
      <c r="AD65" s="26">
        <v>1</v>
      </c>
      <c r="AE65" s="26">
        <v>1</v>
      </c>
      <c r="AF65" s="26">
        <v>1</v>
      </c>
      <c r="AG65" s="26">
        <v>1</v>
      </c>
      <c r="AH65" s="26">
        <v>1</v>
      </c>
      <c r="AI65" s="26">
        <v>1</v>
      </c>
      <c r="AJ65" s="26">
        <v>1</v>
      </c>
      <c r="AK65" s="26">
        <v>1</v>
      </c>
      <c r="AL65" s="26">
        <v>1</v>
      </c>
      <c r="AM65" s="26">
        <v>1</v>
      </c>
      <c r="AN65" s="26">
        <v>1</v>
      </c>
      <c r="AO65" s="26">
        <v>1</v>
      </c>
      <c r="AP65" s="26">
        <v>1</v>
      </c>
      <c r="AQ65" s="26">
        <v>1</v>
      </c>
      <c r="AR65" s="26">
        <v>1</v>
      </c>
      <c r="AS65" s="26">
        <v>1</v>
      </c>
      <c r="AT65" s="26">
        <v>1</v>
      </c>
      <c r="AU65" s="26">
        <v>1</v>
      </c>
      <c r="AV65" s="26">
        <v>1</v>
      </c>
      <c r="AW65" s="71"/>
    </row>
    <row r="66" spans="1:49" s="82" customFormat="1" x14ac:dyDescent="0.25">
      <c r="A66" s="70" t="s">
        <v>271</v>
      </c>
      <c r="B66" s="26" t="s">
        <v>260</v>
      </c>
      <c r="C66" s="26" t="s">
        <v>228</v>
      </c>
      <c r="D66" s="26"/>
      <c r="E66" s="26"/>
      <c r="F66" s="26"/>
      <c r="G66" s="26"/>
      <c r="H66" s="26">
        <v>1</v>
      </c>
      <c r="I66" s="26"/>
      <c r="J66" s="26"/>
      <c r="K66" s="26" t="s">
        <v>237</v>
      </c>
      <c r="L66" s="26"/>
      <c r="M66" s="26">
        <v>1</v>
      </c>
      <c r="N66" s="26">
        <v>1</v>
      </c>
      <c r="O66" s="26">
        <v>1</v>
      </c>
      <c r="P66" s="26">
        <v>1</v>
      </c>
      <c r="Q66" s="26">
        <v>1</v>
      </c>
      <c r="R66" s="26">
        <v>1</v>
      </c>
      <c r="S66" s="26">
        <v>1</v>
      </c>
      <c r="T66" s="26">
        <v>1</v>
      </c>
      <c r="U66" s="26">
        <v>1</v>
      </c>
      <c r="V66" s="26">
        <v>1</v>
      </c>
      <c r="W66" s="26">
        <v>1</v>
      </c>
      <c r="X66" s="26">
        <v>1</v>
      </c>
      <c r="Y66" s="26">
        <v>1</v>
      </c>
      <c r="Z66" s="26">
        <v>1</v>
      </c>
      <c r="AA66" s="26">
        <v>1</v>
      </c>
      <c r="AB66" s="26">
        <v>1</v>
      </c>
      <c r="AC66" s="26">
        <v>1</v>
      </c>
      <c r="AD66" s="26">
        <v>1</v>
      </c>
      <c r="AE66" s="26">
        <v>1</v>
      </c>
      <c r="AF66" s="26">
        <v>1</v>
      </c>
      <c r="AG66" s="26">
        <v>1</v>
      </c>
      <c r="AH66" s="26">
        <v>1</v>
      </c>
      <c r="AI66" s="26">
        <v>1</v>
      </c>
      <c r="AJ66" s="26">
        <v>1</v>
      </c>
      <c r="AK66" s="26">
        <v>1</v>
      </c>
      <c r="AL66" s="26">
        <v>1</v>
      </c>
      <c r="AM66" s="26">
        <v>1</v>
      </c>
      <c r="AN66" s="26">
        <v>1</v>
      </c>
      <c r="AO66" s="26">
        <v>1</v>
      </c>
      <c r="AP66" s="26">
        <v>1</v>
      </c>
      <c r="AQ66" s="26">
        <v>1</v>
      </c>
      <c r="AR66" s="26">
        <v>1</v>
      </c>
      <c r="AS66" s="26">
        <v>1</v>
      </c>
      <c r="AT66" s="26">
        <v>1</v>
      </c>
      <c r="AU66" s="26">
        <v>1</v>
      </c>
      <c r="AV66" s="26">
        <v>1</v>
      </c>
      <c r="AW66" s="71"/>
    </row>
    <row r="67" spans="1:49" s="82" customFormat="1" ht="15.75" thickBot="1" x14ac:dyDescent="0.3">
      <c r="A67" s="72" t="s">
        <v>271</v>
      </c>
      <c r="B67" s="73" t="s">
        <v>260</v>
      </c>
      <c r="C67" s="73" t="s">
        <v>229</v>
      </c>
      <c r="D67" s="73"/>
      <c r="E67" s="73"/>
      <c r="F67" s="73"/>
      <c r="G67" s="73"/>
      <c r="H67" s="73">
        <v>1</v>
      </c>
      <c r="I67" s="73"/>
      <c r="J67" s="73"/>
      <c r="K67" s="73" t="s">
        <v>237</v>
      </c>
      <c r="L67" s="73"/>
      <c r="M67" s="73">
        <v>1</v>
      </c>
      <c r="N67" s="73">
        <v>1</v>
      </c>
      <c r="O67" s="73">
        <v>1</v>
      </c>
      <c r="P67" s="73">
        <v>1</v>
      </c>
      <c r="Q67" s="73">
        <v>1</v>
      </c>
      <c r="R67" s="73">
        <v>1</v>
      </c>
      <c r="S67" s="73">
        <v>1</v>
      </c>
      <c r="T67" s="73">
        <v>1</v>
      </c>
      <c r="U67" s="73">
        <v>1</v>
      </c>
      <c r="V67" s="73">
        <v>1</v>
      </c>
      <c r="W67" s="73">
        <v>1</v>
      </c>
      <c r="X67" s="73">
        <v>1</v>
      </c>
      <c r="Y67" s="73">
        <v>1</v>
      </c>
      <c r="Z67" s="73">
        <v>1</v>
      </c>
      <c r="AA67" s="73">
        <v>1</v>
      </c>
      <c r="AB67" s="73">
        <v>1</v>
      </c>
      <c r="AC67" s="73">
        <v>1</v>
      </c>
      <c r="AD67" s="73">
        <v>1</v>
      </c>
      <c r="AE67" s="73">
        <v>1</v>
      </c>
      <c r="AF67" s="73">
        <v>1</v>
      </c>
      <c r="AG67" s="73">
        <v>1</v>
      </c>
      <c r="AH67" s="73">
        <v>1</v>
      </c>
      <c r="AI67" s="73">
        <v>1</v>
      </c>
      <c r="AJ67" s="73">
        <v>1</v>
      </c>
      <c r="AK67" s="73">
        <v>1</v>
      </c>
      <c r="AL67" s="73">
        <v>1</v>
      </c>
      <c r="AM67" s="73">
        <v>1</v>
      </c>
      <c r="AN67" s="73">
        <v>1</v>
      </c>
      <c r="AO67" s="73">
        <v>1</v>
      </c>
      <c r="AP67" s="73">
        <v>1</v>
      </c>
      <c r="AQ67" s="73">
        <v>1</v>
      </c>
      <c r="AR67" s="73">
        <v>1</v>
      </c>
      <c r="AS67" s="73">
        <v>1</v>
      </c>
      <c r="AT67" s="73">
        <v>1</v>
      </c>
      <c r="AU67" s="73">
        <v>1</v>
      </c>
      <c r="AV67" s="73">
        <v>1</v>
      </c>
      <c r="AW67" s="74"/>
    </row>
  </sheetData>
  <hyperlinks>
    <hyperlink ref="A1" location="Content!A1" display="Back to table of contents" xr:uid="{00000000-0004-0000-0D00-000000000000}"/>
    <hyperlink ref="B1" location="Parameters!A1" display="Parameters List" xr:uid="{00000000-0004-0000-0D00-000001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W944"/>
  <sheetViews>
    <sheetView workbookViewId="0">
      <selection activeCell="B13" sqref="B13"/>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2" customFormat="1" x14ac:dyDescent="0.25">
      <c r="A3" s="68" t="s">
        <v>272</v>
      </c>
      <c r="B3" s="23" t="s">
        <v>260</v>
      </c>
      <c r="C3" s="23" t="s">
        <v>196</v>
      </c>
      <c r="D3" s="23"/>
      <c r="E3" s="23"/>
      <c r="F3" s="23"/>
      <c r="G3" s="23"/>
      <c r="H3" s="23"/>
      <c r="I3" s="23"/>
      <c r="J3" s="23"/>
      <c r="K3" s="23"/>
      <c r="L3" s="23"/>
      <c r="M3" s="23">
        <v>0.7</v>
      </c>
      <c r="N3" s="23">
        <v>0.7</v>
      </c>
      <c r="O3" s="23">
        <v>0.7</v>
      </c>
      <c r="P3" s="23">
        <v>0.7</v>
      </c>
      <c r="Q3" s="23">
        <v>0.7</v>
      </c>
      <c r="R3" s="23">
        <v>0.7</v>
      </c>
      <c r="S3" s="23">
        <v>0.7</v>
      </c>
      <c r="T3" s="23">
        <v>0.7</v>
      </c>
      <c r="U3" s="23">
        <v>0.7</v>
      </c>
      <c r="V3" s="23">
        <v>0.7</v>
      </c>
      <c r="W3" s="23">
        <v>0.7</v>
      </c>
      <c r="X3" s="23">
        <v>0.7</v>
      </c>
      <c r="Y3" s="23">
        <v>0.7</v>
      </c>
      <c r="Z3" s="23">
        <v>0.7</v>
      </c>
      <c r="AA3" s="23">
        <v>0.7</v>
      </c>
      <c r="AB3" s="23">
        <v>0.7</v>
      </c>
      <c r="AC3" s="23">
        <v>0.7</v>
      </c>
      <c r="AD3" s="23">
        <v>0.7</v>
      </c>
      <c r="AE3" s="23">
        <v>0.7</v>
      </c>
      <c r="AF3" s="23">
        <v>0.7</v>
      </c>
      <c r="AG3" s="23">
        <v>0.7</v>
      </c>
      <c r="AH3" s="23">
        <v>0.7</v>
      </c>
      <c r="AI3" s="23">
        <v>0.7</v>
      </c>
      <c r="AJ3" s="23">
        <v>0.7</v>
      </c>
      <c r="AK3" s="23">
        <v>0.7</v>
      </c>
      <c r="AL3" s="23">
        <v>0.7</v>
      </c>
      <c r="AM3" s="23">
        <v>0.7</v>
      </c>
      <c r="AN3" s="23">
        <v>0.7</v>
      </c>
      <c r="AO3" s="23">
        <v>0.7</v>
      </c>
      <c r="AP3" s="23">
        <v>0.7</v>
      </c>
      <c r="AQ3" s="23">
        <v>0.7</v>
      </c>
      <c r="AR3" s="23">
        <v>0.7</v>
      </c>
      <c r="AS3" s="23">
        <v>0.7</v>
      </c>
      <c r="AT3" s="23">
        <v>0.7</v>
      </c>
      <c r="AU3" s="23">
        <v>0.7</v>
      </c>
      <c r="AV3" s="23">
        <v>0.7</v>
      </c>
      <c r="AW3" s="69"/>
    </row>
    <row r="4" spans="1:49" s="82" customFormat="1" x14ac:dyDescent="0.25">
      <c r="A4" s="70" t="s">
        <v>272</v>
      </c>
      <c r="B4" s="26" t="s">
        <v>260</v>
      </c>
      <c r="C4" s="26" t="s">
        <v>197</v>
      </c>
      <c r="D4" s="26"/>
      <c r="E4" s="26"/>
      <c r="F4" s="26"/>
      <c r="G4" s="26"/>
      <c r="H4" s="26"/>
      <c r="I4" s="26"/>
      <c r="J4" s="26"/>
      <c r="K4" s="26"/>
      <c r="L4" s="26"/>
      <c r="M4" s="26">
        <v>1.34</v>
      </c>
      <c r="N4" s="26">
        <v>1.34</v>
      </c>
      <c r="O4" s="26">
        <v>1.34</v>
      </c>
      <c r="P4" s="26">
        <v>1.34</v>
      </c>
      <c r="Q4" s="26">
        <v>1.34</v>
      </c>
      <c r="R4" s="26">
        <v>1.34</v>
      </c>
      <c r="S4" s="26">
        <v>1.34</v>
      </c>
      <c r="T4" s="26">
        <v>1.34</v>
      </c>
      <c r="U4" s="26">
        <v>1.34</v>
      </c>
      <c r="V4" s="26">
        <v>1.34</v>
      </c>
      <c r="W4" s="26">
        <v>1.34</v>
      </c>
      <c r="X4" s="26">
        <v>1.34</v>
      </c>
      <c r="Y4" s="26">
        <v>1.34</v>
      </c>
      <c r="Z4" s="26">
        <v>1.34</v>
      </c>
      <c r="AA4" s="26">
        <v>1.34</v>
      </c>
      <c r="AB4" s="26">
        <v>1.34</v>
      </c>
      <c r="AC4" s="26">
        <v>1.34</v>
      </c>
      <c r="AD4" s="26">
        <v>1.34</v>
      </c>
      <c r="AE4" s="26">
        <v>1.34</v>
      </c>
      <c r="AF4" s="26">
        <v>1.34</v>
      </c>
      <c r="AG4" s="26">
        <v>1.34</v>
      </c>
      <c r="AH4" s="26">
        <v>1.34</v>
      </c>
      <c r="AI4" s="26">
        <v>1.34</v>
      </c>
      <c r="AJ4" s="26">
        <v>1.34</v>
      </c>
      <c r="AK4" s="26">
        <v>1.34</v>
      </c>
      <c r="AL4" s="26">
        <v>1.34</v>
      </c>
      <c r="AM4" s="26">
        <v>1.34</v>
      </c>
      <c r="AN4" s="26">
        <v>1.34</v>
      </c>
      <c r="AO4" s="26">
        <v>1.34</v>
      </c>
      <c r="AP4" s="26">
        <v>1.34</v>
      </c>
      <c r="AQ4" s="26">
        <v>1.34</v>
      </c>
      <c r="AR4" s="26">
        <v>1.34</v>
      </c>
      <c r="AS4" s="26">
        <v>1.34</v>
      </c>
      <c r="AT4" s="26">
        <v>1.34</v>
      </c>
      <c r="AU4" s="26">
        <v>1.34</v>
      </c>
      <c r="AV4" s="26">
        <v>1.34</v>
      </c>
      <c r="AW4" s="71"/>
    </row>
    <row r="5" spans="1:49" s="82" customFormat="1" x14ac:dyDescent="0.25">
      <c r="A5" s="70" t="s">
        <v>272</v>
      </c>
      <c r="B5" s="26" t="s">
        <v>260</v>
      </c>
      <c r="C5" s="26" t="s">
        <v>194</v>
      </c>
      <c r="D5" s="26"/>
      <c r="E5" s="26"/>
      <c r="F5" s="26"/>
      <c r="G5" s="26"/>
      <c r="H5" s="26"/>
      <c r="I5" s="26"/>
      <c r="J5" s="26"/>
      <c r="K5" s="26"/>
      <c r="L5" s="26"/>
      <c r="M5" s="26">
        <v>0.45</v>
      </c>
      <c r="N5" s="26">
        <v>0.45</v>
      </c>
      <c r="O5" s="26">
        <v>0.45</v>
      </c>
      <c r="P5" s="26">
        <v>0.45</v>
      </c>
      <c r="Q5" s="26">
        <v>0.45</v>
      </c>
      <c r="R5" s="26">
        <v>0.45</v>
      </c>
      <c r="S5" s="26">
        <v>0.45</v>
      </c>
      <c r="T5" s="26">
        <v>0.45</v>
      </c>
      <c r="U5" s="26">
        <v>0.45</v>
      </c>
      <c r="V5" s="26">
        <v>0.45</v>
      </c>
      <c r="W5" s="26">
        <v>0.45</v>
      </c>
      <c r="X5" s="26">
        <v>0.45</v>
      </c>
      <c r="Y5" s="26">
        <v>0.45</v>
      </c>
      <c r="Z5" s="26">
        <v>0.45</v>
      </c>
      <c r="AA5" s="26">
        <v>0.45</v>
      </c>
      <c r="AB5" s="26">
        <v>0.45</v>
      </c>
      <c r="AC5" s="26">
        <v>0.45</v>
      </c>
      <c r="AD5" s="26">
        <v>0.45</v>
      </c>
      <c r="AE5" s="26">
        <v>0.45</v>
      </c>
      <c r="AF5" s="26">
        <v>0.45</v>
      </c>
      <c r="AG5" s="26">
        <v>0.45</v>
      </c>
      <c r="AH5" s="26">
        <v>0.45</v>
      </c>
      <c r="AI5" s="26">
        <v>0.45</v>
      </c>
      <c r="AJ5" s="26">
        <v>0.45</v>
      </c>
      <c r="AK5" s="26">
        <v>0.45</v>
      </c>
      <c r="AL5" s="26">
        <v>0.45</v>
      </c>
      <c r="AM5" s="26">
        <v>0.45</v>
      </c>
      <c r="AN5" s="26">
        <v>0.45</v>
      </c>
      <c r="AO5" s="26">
        <v>0.45</v>
      </c>
      <c r="AP5" s="26">
        <v>0.45</v>
      </c>
      <c r="AQ5" s="26">
        <v>0.45</v>
      </c>
      <c r="AR5" s="26">
        <v>0.45</v>
      </c>
      <c r="AS5" s="26">
        <v>0.45</v>
      </c>
      <c r="AT5" s="26">
        <v>0.45</v>
      </c>
      <c r="AU5" s="26">
        <v>0.45</v>
      </c>
      <c r="AV5" s="26">
        <v>0.45</v>
      </c>
      <c r="AW5" s="71"/>
    </row>
    <row r="6" spans="1:49" s="82" customFormat="1" x14ac:dyDescent="0.25">
      <c r="A6" s="70" t="s">
        <v>272</v>
      </c>
      <c r="B6" s="26" t="s">
        <v>260</v>
      </c>
      <c r="C6" s="26" t="s">
        <v>195</v>
      </c>
      <c r="D6" s="26"/>
      <c r="E6" s="26"/>
      <c r="F6" s="26"/>
      <c r="G6" s="26"/>
      <c r="H6" s="26"/>
      <c r="I6" s="26"/>
      <c r="J6" s="26"/>
      <c r="K6" s="26"/>
      <c r="L6" s="26"/>
      <c r="M6" s="26">
        <v>2.9237000000000002</v>
      </c>
      <c r="N6" s="26">
        <v>2.9237000000000002</v>
      </c>
      <c r="O6" s="26">
        <v>2.9237000000000002</v>
      </c>
      <c r="P6" s="26">
        <v>2.9237000000000002</v>
      </c>
      <c r="Q6" s="26">
        <v>2.9237000000000002</v>
      </c>
      <c r="R6" s="26">
        <v>2.9237000000000002</v>
      </c>
      <c r="S6" s="26">
        <v>2.9237000000000002</v>
      </c>
      <c r="T6" s="26">
        <v>2.9237000000000002</v>
      </c>
      <c r="U6" s="26">
        <v>2.9237000000000002</v>
      </c>
      <c r="V6" s="26">
        <v>2.9237000000000002</v>
      </c>
      <c r="W6" s="26">
        <v>2.9237000000000002</v>
      </c>
      <c r="X6" s="26">
        <v>2.9237000000000002</v>
      </c>
      <c r="Y6" s="26">
        <v>2.9237000000000002</v>
      </c>
      <c r="Z6" s="26">
        <v>2.9237000000000002</v>
      </c>
      <c r="AA6" s="26">
        <v>2.9237000000000002</v>
      </c>
      <c r="AB6" s="26">
        <v>2.9237000000000002</v>
      </c>
      <c r="AC6" s="26">
        <v>2.9237000000000002</v>
      </c>
      <c r="AD6" s="26">
        <v>2.9237000000000002</v>
      </c>
      <c r="AE6" s="26">
        <v>2.9237000000000002</v>
      </c>
      <c r="AF6" s="26">
        <v>2.9237000000000002</v>
      </c>
      <c r="AG6" s="26">
        <v>2.9237000000000002</v>
      </c>
      <c r="AH6" s="26">
        <v>2.9237000000000002</v>
      </c>
      <c r="AI6" s="26">
        <v>2.9237000000000002</v>
      </c>
      <c r="AJ6" s="26">
        <v>2.9237000000000002</v>
      </c>
      <c r="AK6" s="26">
        <v>2.9237000000000002</v>
      </c>
      <c r="AL6" s="26">
        <v>2.9237000000000002</v>
      </c>
      <c r="AM6" s="26">
        <v>2.9237000000000002</v>
      </c>
      <c r="AN6" s="26">
        <v>2.9237000000000002</v>
      </c>
      <c r="AO6" s="26">
        <v>2.9237000000000002</v>
      </c>
      <c r="AP6" s="26">
        <v>2.9237000000000002</v>
      </c>
      <c r="AQ6" s="26">
        <v>2.9237000000000002</v>
      </c>
      <c r="AR6" s="26">
        <v>2.9237000000000002</v>
      </c>
      <c r="AS6" s="26">
        <v>2.9237000000000002</v>
      </c>
      <c r="AT6" s="26">
        <v>2.9237000000000002</v>
      </c>
      <c r="AU6" s="26">
        <v>2.9237000000000002</v>
      </c>
      <c r="AV6" s="26">
        <v>2.9237000000000002</v>
      </c>
      <c r="AW6" s="71"/>
    </row>
    <row r="7" spans="1:49" s="82" customFormat="1" x14ac:dyDescent="0.25">
      <c r="A7" s="70" t="s">
        <v>272</v>
      </c>
      <c r="B7" s="26" t="s">
        <v>260</v>
      </c>
      <c r="C7" s="26" t="s">
        <v>191</v>
      </c>
      <c r="D7" s="26"/>
      <c r="E7" s="26"/>
      <c r="F7" s="26"/>
      <c r="G7" s="26"/>
      <c r="H7" s="26"/>
      <c r="I7" s="26"/>
      <c r="J7" s="26"/>
      <c r="K7" s="26"/>
      <c r="L7" s="26"/>
      <c r="M7" s="26">
        <v>0.7</v>
      </c>
      <c r="N7" s="26">
        <v>0.69799999999999995</v>
      </c>
      <c r="O7" s="26">
        <v>0.69599999999999995</v>
      </c>
      <c r="P7" s="26">
        <v>0.69399999999999995</v>
      </c>
      <c r="Q7" s="26">
        <v>0.69199999999999995</v>
      </c>
      <c r="R7" s="26">
        <v>0.69</v>
      </c>
      <c r="S7" s="26">
        <v>0.68799999999999994</v>
      </c>
      <c r="T7" s="26">
        <v>0.68600000000000005</v>
      </c>
      <c r="U7" s="26">
        <v>0.68400000000000005</v>
      </c>
      <c r="V7" s="26">
        <v>0.68200000000000005</v>
      </c>
      <c r="W7" s="26">
        <v>0.68</v>
      </c>
      <c r="X7" s="26">
        <v>0.67800000000000005</v>
      </c>
      <c r="Y7" s="26">
        <v>0.67600000000000005</v>
      </c>
      <c r="Z7" s="26">
        <v>0.67400000000000004</v>
      </c>
      <c r="AA7" s="26">
        <v>0.67200000000000004</v>
      </c>
      <c r="AB7" s="26">
        <v>0.67</v>
      </c>
      <c r="AC7" s="26">
        <v>0.66800000000000004</v>
      </c>
      <c r="AD7" s="26">
        <v>0.66600000000000004</v>
      </c>
      <c r="AE7" s="26">
        <v>0.66400000000000003</v>
      </c>
      <c r="AF7" s="26">
        <v>0.66200000000000003</v>
      </c>
      <c r="AG7" s="26">
        <v>0.66</v>
      </c>
      <c r="AH7" s="26">
        <v>0.65800000000000003</v>
      </c>
      <c r="AI7" s="26">
        <v>0.65600000000000003</v>
      </c>
      <c r="AJ7" s="26">
        <v>0.65400000000000003</v>
      </c>
      <c r="AK7" s="26">
        <v>0.65200000000000002</v>
      </c>
      <c r="AL7" s="26">
        <v>0.65</v>
      </c>
      <c r="AM7" s="26">
        <v>0.64800000000000002</v>
      </c>
      <c r="AN7" s="26">
        <v>0.64600000000000002</v>
      </c>
      <c r="AO7" s="26">
        <v>0.64400000000000002</v>
      </c>
      <c r="AP7" s="26">
        <v>0.64200000000000002</v>
      </c>
      <c r="AQ7" s="26">
        <v>0.64</v>
      </c>
      <c r="AR7" s="26">
        <v>0.63800000000000001</v>
      </c>
      <c r="AS7" s="26">
        <v>0.63600000000000001</v>
      </c>
      <c r="AT7" s="26">
        <v>0.63400000000000001</v>
      </c>
      <c r="AU7" s="26">
        <v>0.63200000000000001</v>
      </c>
      <c r="AV7" s="26">
        <v>0.63</v>
      </c>
      <c r="AW7" s="71"/>
    </row>
    <row r="8" spans="1:49" s="82" customFormat="1" x14ac:dyDescent="0.25">
      <c r="A8" s="70" t="s">
        <v>272</v>
      </c>
      <c r="B8" s="26" t="s">
        <v>260</v>
      </c>
      <c r="C8" s="26" t="s">
        <v>192</v>
      </c>
      <c r="D8" s="26"/>
      <c r="E8" s="26"/>
      <c r="F8" s="26"/>
      <c r="G8" s="26"/>
      <c r="H8" s="26"/>
      <c r="I8" s="26"/>
      <c r="J8" s="26"/>
      <c r="K8" s="26"/>
      <c r="L8" s="26"/>
      <c r="M8" s="26">
        <v>16.765000000000001</v>
      </c>
      <c r="N8" s="26">
        <v>16.800999999999998</v>
      </c>
      <c r="O8" s="26">
        <v>16.835999999999999</v>
      </c>
      <c r="P8" s="26">
        <v>16.872</v>
      </c>
      <c r="Q8" s="26">
        <v>16.91</v>
      </c>
      <c r="R8" s="26">
        <v>16.949000000000002</v>
      </c>
      <c r="S8" s="26">
        <v>16.986000000000001</v>
      </c>
      <c r="T8" s="26">
        <v>17.024999999999999</v>
      </c>
      <c r="U8" s="26">
        <v>17.064</v>
      </c>
      <c r="V8" s="26">
        <v>17.105</v>
      </c>
      <c r="W8" s="26">
        <v>17.146999999999998</v>
      </c>
      <c r="X8" s="26">
        <v>17.187999999999999</v>
      </c>
      <c r="Y8" s="26">
        <v>17.228999999999999</v>
      </c>
      <c r="Z8" s="26">
        <v>17.271999999999998</v>
      </c>
      <c r="AA8" s="26">
        <v>17.315999999999999</v>
      </c>
      <c r="AB8" s="26">
        <v>17.361000000000001</v>
      </c>
      <c r="AC8" s="26">
        <v>17.408000000000001</v>
      </c>
      <c r="AD8" s="26">
        <v>17.457000000000001</v>
      </c>
      <c r="AE8" s="26">
        <v>17.507999999999999</v>
      </c>
      <c r="AF8" s="26">
        <v>17.561</v>
      </c>
      <c r="AG8" s="26">
        <v>17.616</v>
      </c>
      <c r="AH8" s="26">
        <v>17.672999999999998</v>
      </c>
      <c r="AI8" s="26">
        <v>17.733000000000001</v>
      </c>
      <c r="AJ8" s="26">
        <v>17.795000000000002</v>
      </c>
      <c r="AK8" s="26">
        <v>17.86</v>
      </c>
      <c r="AL8" s="26">
        <v>17.928000000000001</v>
      </c>
      <c r="AM8" s="26">
        <v>18</v>
      </c>
      <c r="AN8" s="26">
        <v>18.074000000000002</v>
      </c>
      <c r="AO8" s="26">
        <v>18.152000000000001</v>
      </c>
      <c r="AP8" s="26">
        <v>18.234000000000002</v>
      </c>
      <c r="AQ8" s="26">
        <v>18.32</v>
      </c>
      <c r="AR8" s="26">
        <v>18.41</v>
      </c>
      <c r="AS8" s="26">
        <v>18.504999999999999</v>
      </c>
      <c r="AT8" s="26">
        <v>18.605</v>
      </c>
      <c r="AU8" s="26">
        <v>18.71</v>
      </c>
      <c r="AV8" s="26">
        <v>18.821000000000002</v>
      </c>
      <c r="AW8" s="71"/>
    </row>
    <row r="9" spans="1:49" s="82" customFormat="1" x14ac:dyDescent="0.25">
      <c r="A9" s="70" t="s">
        <v>272</v>
      </c>
      <c r="B9" s="26" t="s">
        <v>260</v>
      </c>
      <c r="C9" s="26" t="s">
        <v>193</v>
      </c>
      <c r="D9" s="26"/>
      <c r="E9" s="26"/>
      <c r="F9" s="26"/>
      <c r="G9" s="26"/>
      <c r="H9" s="26"/>
      <c r="I9" s="26"/>
      <c r="J9" s="26"/>
      <c r="K9" s="26"/>
      <c r="L9" s="26"/>
      <c r="M9" s="26">
        <v>16.765000000000001</v>
      </c>
      <c r="N9" s="26">
        <v>16.800999999999998</v>
      </c>
      <c r="O9" s="26">
        <v>16.835999999999999</v>
      </c>
      <c r="P9" s="26">
        <v>16.872</v>
      </c>
      <c r="Q9" s="26">
        <v>16.91</v>
      </c>
      <c r="R9" s="26">
        <v>16.949000000000002</v>
      </c>
      <c r="S9" s="26">
        <v>16.986000000000001</v>
      </c>
      <c r="T9" s="26">
        <v>17.024999999999999</v>
      </c>
      <c r="U9" s="26">
        <v>17.064</v>
      </c>
      <c r="V9" s="26">
        <v>17.105</v>
      </c>
      <c r="W9" s="26">
        <v>17.146999999999998</v>
      </c>
      <c r="X9" s="26">
        <v>17.187999999999999</v>
      </c>
      <c r="Y9" s="26">
        <v>17.228999999999999</v>
      </c>
      <c r="Z9" s="26">
        <v>17.271999999999998</v>
      </c>
      <c r="AA9" s="26">
        <v>17.315999999999999</v>
      </c>
      <c r="AB9" s="26">
        <v>17.361000000000001</v>
      </c>
      <c r="AC9" s="26">
        <v>17.408000000000001</v>
      </c>
      <c r="AD9" s="26">
        <v>17.457000000000001</v>
      </c>
      <c r="AE9" s="26">
        <v>17.507999999999999</v>
      </c>
      <c r="AF9" s="26">
        <v>17.561</v>
      </c>
      <c r="AG9" s="26">
        <v>17.616</v>
      </c>
      <c r="AH9" s="26">
        <v>17.672999999999998</v>
      </c>
      <c r="AI9" s="26">
        <v>17.733000000000001</v>
      </c>
      <c r="AJ9" s="26">
        <v>17.795000000000002</v>
      </c>
      <c r="AK9" s="26">
        <v>17.86</v>
      </c>
      <c r="AL9" s="26">
        <v>17.928000000000001</v>
      </c>
      <c r="AM9" s="26">
        <v>18</v>
      </c>
      <c r="AN9" s="26">
        <v>18.074000000000002</v>
      </c>
      <c r="AO9" s="26">
        <v>18.152000000000001</v>
      </c>
      <c r="AP9" s="26">
        <v>18.234000000000002</v>
      </c>
      <c r="AQ9" s="26">
        <v>18.32</v>
      </c>
      <c r="AR9" s="26">
        <v>18.41</v>
      </c>
      <c r="AS9" s="26">
        <v>18.504999999999999</v>
      </c>
      <c r="AT9" s="26">
        <v>18.605</v>
      </c>
      <c r="AU9" s="26">
        <v>18.71</v>
      </c>
      <c r="AV9" s="26">
        <v>18.821000000000002</v>
      </c>
      <c r="AW9" s="71"/>
    </row>
    <row r="10" spans="1:49" s="82" customFormat="1" x14ac:dyDescent="0.25">
      <c r="A10" s="70" t="s">
        <v>272</v>
      </c>
      <c r="B10" s="26" t="s">
        <v>260</v>
      </c>
      <c r="C10" s="26" t="s">
        <v>226</v>
      </c>
      <c r="D10" s="26"/>
      <c r="E10" s="26"/>
      <c r="F10" s="26"/>
      <c r="G10" s="26"/>
      <c r="H10" s="26"/>
      <c r="I10" s="26"/>
      <c r="J10" s="26"/>
      <c r="K10" s="26"/>
      <c r="L10" s="26"/>
      <c r="M10" s="26">
        <v>3.3000000000000002E-2</v>
      </c>
      <c r="N10" s="26">
        <v>3.3000000000000002E-2</v>
      </c>
      <c r="O10" s="26">
        <v>3.3000000000000002E-2</v>
      </c>
      <c r="P10" s="26">
        <v>3.3000000000000002E-2</v>
      </c>
      <c r="Q10" s="26">
        <v>3.3000000000000002E-2</v>
      </c>
      <c r="R10" s="26">
        <v>3.3000000000000002E-2</v>
      </c>
      <c r="S10" s="26">
        <v>3.3000000000000002E-2</v>
      </c>
      <c r="T10" s="26">
        <v>3.3000000000000002E-2</v>
      </c>
      <c r="U10" s="26">
        <v>3.3000000000000002E-2</v>
      </c>
      <c r="V10" s="26">
        <v>3.3000000000000002E-2</v>
      </c>
      <c r="W10" s="26">
        <v>3.3000000000000002E-2</v>
      </c>
      <c r="X10" s="26">
        <v>3.3000000000000002E-2</v>
      </c>
      <c r="Y10" s="26">
        <v>3.3000000000000002E-2</v>
      </c>
      <c r="Z10" s="26">
        <v>3.3000000000000002E-2</v>
      </c>
      <c r="AA10" s="26">
        <v>3.3000000000000002E-2</v>
      </c>
      <c r="AB10" s="26">
        <v>3.3000000000000002E-2</v>
      </c>
      <c r="AC10" s="26">
        <v>3.3000000000000002E-2</v>
      </c>
      <c r="AD10" s="26">
        <v>3.3000000000000002E-2</v>
      </c>
      <c r="AE10" s="26">
        <v>3.3000000000000002E-2</v>
      </c>
      <c r="AF10" s="26">
        <v>3.3000000000000002E-2</v>
      </c>
      <c r="AG10" s="26">
        <v>3.3000000000000002E-2</v>
      </c>
      <c r="AH10" s="26">
        <v>3.3000000000000002E-2</v>
      </c>
      <c r="AI10" s="26">
        <v>3.3000000000000002E-2</v>
      </c>
      <c r="AJ10" s="26">
        <v>3.3000000000000002E-2</v>
      </c>
      <c r="AK10" s="26">
        <v>3.3000000000000002E-2</v>
      </c>
      <c r="AL10" s="26">
        <v>3.3000000000000002E-2</v>
      </c>
      <c r="AM10" s="26">
        <v>3.3000000000000002E-2</v>
      </c>
      <c r="AN10" s="26">
        <v>3.3000000000000002E-2</v>
      </c>
      <c r="AO10" s="26">
        <v>3.3000000000000002E-2</v>
      </c>
      <c r="AP10" s="26">
        <v>3.3000000000000002E-2</v>
      </c>
      <c r="AQ10" s="26">
        <v>3.3000000000000002E-2</v>
      </c>
      <c r="AR10" s="26">
        <v>3.3000000000000002E-2</v>
      </c>
      <c r="AS10" s="26">
        <v>3.3000000000000002E-2</v>
      </c>
      <c r="AT10" s="26">
        <v>3.3000000000000002E-2</v>
      </c>
      <c r="AU10" s="26">
        <v>3.3000000000000002E-2</v>
      </c>
      <c r="AV10" s="26">
        <v>3.3000000000000002E-2</v>
      </c>
      <c r="AW10" s="71"/>
    </row>
    <row r="11" spans="1:49" s="82" customFormat="1" ht="15.75" thickBot="1" x14ac:dyDescent="0.3">
      <c r="A11" s="72" t="s">
        <v>272</v>
      </c>
      <c r="B11" s="73" t="s">
        <v>260</v>
      </c>
      <c r="C11" s="73" t="s">
        <v>229</v>
      </c>
      <c r="D11" s="73"/>
      <c r="E11" s="73"/>
      <c r="F11" s="73"/>
      <c r="G11" s="73"/>
      <c r="H11" s="73"/>
      <c r="I11" s="73"/>
      <c r="J11" s="73"/>
      <c r="K11" s="73"/>
      <c r="L11" s="73"/>
      <c r="M11" s="73">
        <v>3.5000000000000003E-2</v>
      </c>
      <c r="N11" s="73">
        <v>3.5000000000000003E-2</v>
      </c>
      <c r="O11" s="73">
        <v>3.5000000000000003E-2</v>
      </c>
      <c r="P11" s="73">
        <v>3.5000000000000003E-2</v>
      </c>
      <c r="Q11" s="73">
        <v>3.5000000000000003E-2</v>
      </c>
      <c r="R11" s="73">
        <v>3.5000000000000003E-2</v>
      </c>
      <c r="S11" s="73">
        <v>3.5000000000000003E-2</v>
      </c>
      <c r="T11" s="73">
        <v>3.5000000000000003E-2</v>
      </c>
      <c r="U11" s="73">
        <v>3.5000000000000003E-2</v>
      </c>
      <c r="V11" s="73">
        <v>3.5000000000000003E-2</v>
      </c>
      <c r="W11" s="73">
        <v>3.5000000000000003E-2</v>
      </c>
      <c r="X11" s="73">
        <v>3.5000000000000003E-2</v>
      </c>
      <c r="Y11" s="73">
        <v>3.5000000000000003E-2</v>
      </c>
      <c r="Z11" s="73">
        <v>3.5000000000000003E-2</v>
      </c>
      <c r="AA11" s="73">
        <v>3.5000000000000003E-2</v>
      </c>
      <c r="AB11" s="73">
        <v>3.5000000000000003E-2</v>
      </c>
      <c r="AC11" s="73">
        <v>3.5000000000000003E-2</v>
      </c>
      <c r="AD11" s="73">
        <v>3.5000000000000003E-2</v>
      </c>
      <c r="AE11" s="73">
        <v>3.5000000000000003E-2</v>
      </c>
      <c r="AF11" s="73">
        <v>3.5000000000000003E-2</v>
      </c>
      <c r="AG11" s="73">
        <v>3.5000000000000003E-2</v>
      </c>
      <c r="AH11" s="73">
        <v>3.5000000000000003E-2</v>
      </c>
      <c r="AI11" s="73">
        <v>3.5000000000000003E-2</v>
      </c>
      <c r="AJ11" s="73">
        <v>3.5000000000000003E-2</v>
      </c>
      <c r="AK11" s="73">
        <v>3.5000000000000003E-2</v>
      </c>
      <c r="AL11" s="73">
        <v>3.5000000000000003E-2</v>
      </c>
      <c r="AM11" s="73">
        <v>3.5000000000000003E-2</v>
      </c>
      <c r="AN11" s="73">
        <v>3.5000000000000003E-2</v>
      </c>
      <c r="AO11" s="73">
        <v>3.5000000000000003E-2</v>
      </c>
      <c r="AP11" s="73">
        <v>3.5000000000000003E-2</v>
      </c>
      <c r="AQ11" s="73">
        <v>3.5000000000000003E-2</v>
      </c>
      <c r="AR11" s="73">
        <v>3.5000000000000003E-2</v>
      </c>
      <c r="AS11" s="73">
        <v>3.5000000000000003E-2</v>
      </c>
      <c r="AT11" s="73">
        <v>3.5000000000000003E-2</v>
      </c>
      <c r="AU11" s="73">
        <v>3.5000000000000003E-2</v>
      </c>
      <c r="AV11" s="73">
        <v>3.5000000000000003E-2</v>
      </c>
      <c r="AW11" s="74"/>
    </row>
    <row r="12" spans="1:49"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sheetData>
  <hyperlinks>
    <hyperlink ref="A1" location="Content!A1" display="Back to table of contents" xr:uid="{00000000-0004-0000-0E00-000000000000}"/>
    <hyperlink ref="B1" location="Parameters!A1" display="Parameters List" xr:uid="{00000000-0004-0000-0E00-000001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W997"/>
  <sheetViews>
    <sheetView workbookViewId="0">
      <selection activeCell="M23" sqref="M23"/>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70" t="s">
        <v>273</v>
      </c>
      <c r="B3" s="26" t="s">
        <v>260</v>
      </c>
      <c r="C3" s="26"/>
      <c r="D3" s="26"/>
      <c r="E3" s="26"/>
      <c r="F3" s="26"/>
      <c r="G3" s="26"/>
      <c r="H3" s="26"/>
      <c r="I3" s="26"/>
      <c r="J3" s="26"/>
      <c r="K3" s="26" t="s">
        <v>208</v>
      </c>
      <c r="L3" s="26"/>
      <c r="M3" s="26">
        <v>1.19</v>
      </c>
      <c r="N3" s="26">
        <v>1.198</v>
      </c>
      <c r="O3" s="26">
        <v>1.2090000000000001</v>
      </c>
      <c r="P3" s="26">
        <v>1.214</v>
      </c>
      <c r="Q3" s="26">
        <v>1.2210000000000001</v>
      </c>
      <c r="R3" s="26">
        <v>1.2310000000000001</v>
      </c>
      <c r="S3" s="26">
        <v>1.2430000000000001</v>
      </c>
      <c r="T3" s="26">
        <v>1.343</v>
      </c>
      <c r="U3" s="26">
        <v>1.4359999999999999</v>
      </c>
      <c r="V3" s="26">
        <v>1.5329999999999999</v>
      </c>
      <c r="W3" s="26">
        <v>1.6279999999999999</v>
      </c>
      <c r="X3" s="26">
        <v>1.728</v>
      </c>
      <c r="Y3" s="26">
        <v>1.7230000000000001</v>
      </c>
      <c r="Z3" s="26">
        <v>1.71</v>
      </c>
      <c r="AA3" s="26">
        <v>1.7050000000000001</v>
      </c>
      <c r="AB3" s="26">
        <v>1.694</v>
      </c>
      <c r="AC3" s="26">
        <v>1.6910000000000001</v>
      </c>
      <c r="AD3" s="26">
        <v>1.6859999999999999</v>
      </c>
      <c r="AE3" s="26">
        <v>1.6739999999999999</v>
      </c>
      <c r="AF3" s="26">
        <v>1.67</v>
      </c>
      <c r="AG3" s="26">
        <v>1.6619999999999999</v>
      </c>
      <c r="AH3" s="26">
        <v>1.657</v>
      </c>
      <c r="AI3" s="26">
        <v>1.653</v>
      </c>
      <c r="AJ3" s="26">
        <v>1.641</v>
      </c>
      <c r="AK3" s="26">
        <v>1.637</v>
      </c>
      <c r="AL3" s="26">
        <v>1.629</v>
      </c>
      <c r="AM3" s="26">
        <v>1.625</v>
      </c>
      <c r="AN3" s="26">
        <v>1.62</v>
      </c>
      <c r="AO3" s="26">
        <v>1.61</v>
      </c>
      <c r="AP3" s="26">
        <v>1.6060000000000001</v>
      </c>
      <c r="AQ3" s="26">
        <v>1.5980000000000001</v>
      </c>
      <c r="AR3" s="26">
        <v>1.5940000000000001</v>
      </c>
      <c r="AS3" s="26">
        <v>1.5880000000000001</v>
      </c>
      <c r="AT3" s="26">
        <v>1.5780000000000001</v>
      </c>
      <c r="AU3" s="26">
        <v>1.5740000000000001</v>
      </c>
      <c r="AV3" s="26">
        <v>1.5669999999999999</v>
      </c>
      <c r="AW3" s="71"/>
    </row>
    <row r="4" spans="1:49" x14ac:dyDescent="0.25">
      <c r="A4" s="70" t="s">
        <v>273</v>
      </c>
      <c r="B4" s="26" t="s">
        <v>260</v>
      </c>
      <c r="C4" s="26"/>
      <c r="D4" s="26"/>
      <c r="E4" s="26"/>
      <c r="F4" s="26"/>
      <c r="G4" s="26"/>
      <c r="H4" s="26"/>
      <c r="I4" s="26"/>
      <c r="J4" s="26"/>
      <c r="K4" s="26" t="s">
        <v>234</v>
      </c>
      <c r="L4" s="26"/>
      <c r="M4" s="26">
        <v>7.3700000000000002E-2</v>
      </c>
      <c r="N4" s="26">
        <v>7.46E-2</v>
      </c>
      <c r="O4" s="26">
        <v>7.5399999999999995E-2</v>
      </c>
      <c r="P4" s="26">
        <v>7.6300000000000007E-2</v>
      </c>
      <c r="Q4" s="26">
        <v>7.7100000000000002E-2</v>
      </c>
      <c r="R4" s="26">
        <v>7.7899999999999997E-2</v>
      </c>
      <c r="S4" s="26">
        <v>7.8200000000000006E-2</v>
      </c>
      <c r="T4" s="26">
        <v>7.85E-2</v>
      </c>
      <c r="U4" s="26">
        <v>7.8700000000000006E-2</v>
      </c>
      <c r="V4" s="26">
        <v>7.8899999999999998E-2</v>
      </c>
      <c r="W4" s="26">
        <v>7.9100000000000004E-2</v>
      </c>
      <c r="X4" s="26">
        <v>7.9299999999999995E-2</v>
      </c>
      <c r="Y4" s="26">
        <v>7.9500000000000001E-2</v>
      </c>
      <c r="Z4" s="26">
        <v>7.9600000000000004E-2</v>
      </c>
      <c r="AA4" s="26">
        <v>7.9699999999999993E-2</v>
      </c>
      <c r="AB4" s="26">
        <v>7.9799999999999996E-2</v>
      </c>
      <c r="AC4" s="26">
        <v>7.9799999999999996E-2</v>
      </c>
      <c r="AD4" s="26">
        <v>7.9899999999999999E-2</v>
      </c>
      <c r="AE4" s="26">
        <v>7.9899999999999999E-2</v>
      </c>
      <c r="AF4" s="26">
        <v>7.9899999999999999E-2</v>
      </c>
      <c r="AG4" s="26">
        <v>0.08</v>
      </c>
      <c r="AH4" s="26">
        <v>7.9899999999999999E-2</v>
      </c>
      <c r="AI4" s="26">
        <v>7.9899999999999999E-2</v>
      </c>
      <c r="AJ4" s="26">
        <v>7.9899999999999999E-2</v>
      </c>
      <c r="AK4" s="26">
        <v>7.9799999999999996E-2</v>
      </c>
      <c r="AL4" s="26">
        <v>7.9699999999999993E-2</v>
      </c>
      <c r="AM4" s="26">
        <v>7.9600000000000004E-2</v>
      </c>
      <c r="AN4" s="26">
        <v>7.9500000000000001E-2</v>
      </c>
      <c r="AO4" s="26">
        <v>7.9299999999999995E-2</v>
      </c>
      <c r="AP4" s="26">
        <v>7.9100000000000004E-2</v>
      </c>
      <c r="AQ4" s="26">
        <v>7.9000000000000001E-2</v>
      </c>
      <c r="AR4" s="26">
        <v>7.8700000000000006E-2</v>
      </c>
      <c r="AS4" s="26">
        <v>7.85E-2</v>
      </c>
      <c r="AT4" s="26">
        <v>7.8299999999999995E-2</v>
      </c>
      <c r="AU4" s="26">
        <v>7.8E-2</v>
      </c>
      <c r="AV4" s="26">
        <v>7.7700000000000005E-2</v>
      </c>
      <c r="AW4" s="71"/>
    </row>
    <row r="5" spans="1:49" x14ac:dyDescent="0.25">
      <c r="A5" s="70" t="s">
        <v>273</v>
      </c>
      <c r="B5" s="26" t="s">
        <v>260</v>
      </c>
      <c r="C5" s="26"/>
      <c r="D5" s="26"/>
      <c r="E5" s="26"/>
      <c r="F5" s="26"/>
      <c r="G5" s="26"/>
      <c r="H5" s="26"/>
      <c r="I5" s="26"/>
      <c r="J5" s="26"/>
      <c r="K5" s="26" t="s">
        <v>252</v>
      </c>
      <c r="L5" s="26"/>
      <c r="M5" s="26">
        <f xml:space="preserve"> Model!D36*Model!$D$33</f>
        <v>31.860475831521502</v>
      </c>
      <c r="N5" s="26">
        <f xml:space="preserve"> Model!E36*Model!$D$33</f>
        <v>31.7</v>
      </c>
      <c r="O5" s="26">
        <f xml:space="preserve"> Model!F36*Model!$D$33</f>
        <v>34.283135578965734</v>
      </c>
      <c r="P5" s="26">
        <f xml:space="preserve"> Model!G36*Model!$D$33</f>
        <v>32.951853674642877</v>
      </c>
      <c r="Q5" s="26">
        <f xml:space="preserve"> Model!H36*Model!$D$33</f>
        <v>32.13137178077362</v>
      </c>
      <c r="R5" s="26">
        <f xml:space="preserve"> Model!I36*Model!$D$33</f>
        <v>34.199660016895194</v>
      </c>
      <c r="S5" s="26">
        <f xml:space="preserve"> Model!J36*Model!$D$33</f>
        <v>34.999917315109116</v>
      </c>
      <c r="T5" s="26">
        <f xml:space="preserve"> Model!K36*Model!$D$33</f>
        <v>36.012950896778577</v>
      </c>
      <c r="U5" s="26">
        <f xml:space="preserve"> Model!L36*Model!$D$33</f>
        <v>37.025985576461352</v>
      </c>
      <c r="V5" s="26">
        <f xml:space="preserve"> Model!M36*Model!$D$33</f>
        <v>37.765469243541261</v>
      </c>
      <c r="W5" s="26">
        <f xml:space="preserve"> Model!N36*Model!$D$33</f>
        <v>39.051909018546091</v>
      </c>
      <c r="X5" s="26">
        <f xml:space="preserve"> Model!O36*Model!$D$33</f>
        <v>39.22804865781621</v>
      </c>
      <c r="Y5" s="26">
        <f xml:space="preserve"> Model!P36*Model!$D$33</f>
        <v>40.918800461328566</v>
      </c>
      <c r="Z5" s="26">
        <f xml:space="preserve"> Model!Q36*Model!$D$33</f>
        <v>42.090767304045002</v>
      </c>
      <c r="AA5" s="26">
        <f xml:space="preserve"> Model!R36*Model!$D$33</f>
        <v>43.103801983727784</v>
      </c>
      <c r="AB5" s="26">
        <f xml:space="preserve"> Model!S36*Model!$D$33</f>
        <v>43.823011680100173</v>
      </c>
      <c r="AC5" s="26">
        <f xml:space="preserve"> Model!T36*Model!$D$33</f>
        <v>43.823011680100173</v>
      </c>
      <c r="AD5" s="26">
        <f xml:space="preserve"> Model!U36*Model!$D$33</f>
        <v>43.823011680100173</v>
      </c>
      <c r="AE5" s="26">
        <f xml:space="preserve"> Model!V36*Model!$D$33</f>
        <v>43.823011680100173</v>
      </c>
      <c r="AF5" s="26">
        <f xml:space="preserve"> Model!W36*Model!$D$33</f>
        <v>44.16049388231923</v>
      </c>
      <c r="AG5" s="26">
        <f xml:space="preserve"> Model!X36*Model!$D$33</f>
        <v>46.498867283598827</v>
      </c>
      <c r="AH5" s="26">
        <f xml:space="preserve"> Model!Y36*Model!$D$33</f>
        <v>48.980017525165245</v>
      </c>
      <c r="AI5" s="26">
        <f xml:space="preserve"> Model!Z36*Model!$D$33</f>
        <v>50.276645303646298</v>
      </c>
      <c r="AJ5" s="26">
        <f xml:space="preserve"> Model!AA36*Model!$D$33</f>
        <v>50.635178249901884</v>
      </c>
      <c r="AK5" s="26">
        <f xml:space="preserve"> Model!AB36*Model!$D$33</f>
        <v>50.991857038730622</v>
      </c>
      <c r="AL5" s="26">
        <f xml:space="preserve"> Model!AC36*Model!$D$33</f>
        <v>51.350400957220018</v>
      </c>
      <c r="AM5" s="26">
        <f xml:space="preserve"> Model!AD36*Model!$D$33</f>
        <v>51.708933903475604</v>
      </c>
      <c r="AN5" s="26">
        <f xml:space="preserve"> Model!AE36*Model!$D$33</f>
        <v>52.067466849731183</v>
      </c>
      <c r="AO5" s="26">
        <f xml:space="preserve"> Model!AF36*Model!$D$33</f>
        <v>52.425999795986769</v>
      </c>
      <c r="AP5" s="26">
        <f xml:space="preserve"> Model!AG36*Model!$D$33</f>
        <v>53.351758436720885</v>
      </c>
      <c r="AQ5" s="26">
        <f xml:space="preserve"> Model!AH36*Model!$D$33</f>
        <v>55.334725725602574</v>
      </c>
      <c r="AR5" s="26">
        <f xml:space="preserve"> Model!AI36*Model!$D$33</f>
        <v>57.208282267220703</v>
      </c>
      <c r="AS5" s="26">
        <f xml:space="preserve"> Model!AJ36*Model!$D$33</f>
        <v>59.100347482204597</v>
      </c>
      <c r="AT5" s="26">
        <f xml:space="preserve"> Model!AK36*Model!$D$33</f>
        <v>61.237885822700115</v>
      </c>
      <c r="AU5" s="26">
        <f xml:space="preserve"> Model!AL36*Model!$D$33</f>
        <v>62.778757931297854</v>
      </c>
      <c r="AV5" s="26">
        <f xml:space="preserve"> Model!AM36*Model!$D$33</f>
        <v>64.082923034058268</v>
      </c>
      <c r="AW5" s="71"/>
    </row>
    <row r="6" spans="1:49" x14ac:dyDescent="0.25">
      <c r="A6" s="70" t="s">
        <v>273</v>
      </c>
      <c r="B6" s="26" t="s">
        <v>260</v>
      </c>
      <c r="C6" s="26"/>
      <c r="D6" s="26"/>
      <c r="E6" s="26"/>
      <c r="F6" s="26"/>
      <c r="G6" s="26"/>
      <c r="H6" s="26"/>
      <c r="I6" s="26"/>
      <c r="J6" s="26"/>
      <c r="K6" s="26" t="s">
        <v>235</v>
      </c>
      <c r="L6" s="26"/>
      <c r="M6" s="26">
        <v>5.8400000000000001E-2</v>
      </c>
      <c r="N6" s="26">
        <v>6.3200000000000006E-2</v>
      </c>
      <c r="O6" s="26">
        <v>6.8500000000000005E-2</v>
      </c>
      <c r="P6" s="26">
        <v>7.4200000000000002E-2</v>
      </c>
      <c r="Q6" s="26">
        <v>8.0299999999999996E-2</v>
      </c>
      <c r="R6" s="26">
        <v>8.6999999999999994E-2</v>
      </c>
      <c r="S6" s="26">
        <f xml:space="preserve"> R6*(1+Model!$D$27)</f>
        <v>8.9522999999999991E-2</v>
      </c>
      <c r="T6" s="26">
        <f xml:space="preserve"> S6*(1+Model!$D$27)</f>
        <v>9.2119166999999988E-2</v>
      </c>
      <c r="U6" s="26">
        <f xml:space="preserve"> T6*(1+Model!$D$27)</f>
        <v>9.479062284299998E-2</v>
      </c>
      <c r="V6" s="26">
        <f xml:space="preserve"> U6*(1+Model!$D$27)</f>
        <v>9.753955090544697E-2</v>
      </c>
      <c r="W6" s="26">
        <f xml:space="preserve"> V6*(1+Model!$D$27)</f>
        <v>0.10036819788170492</v>
      </c>
      <c r="X6" s="26">
        <f xml:space="preserve"> W6*(1+Model!$D$28)</f>
        <v>0.10327887562027435</v>
      </c>
      <c r="Y6" s="26">
        <f xml:space="preserve"> X6*(1+Model!$D$28)</f>
        <v>0.10627396301326229</v>
      </c>
      <c r="Z6" s="26">
        <f xml:space="preserve"> Y6*(1+Model!$D$28)</f>
        <v>0.1093559079406469</v>
      </c>
      <c r="AA6" s="26">
        <f xml:space="preserve"> Z6*(1+Model!$D$28)</f>
        <v>0.11252722927092565</v>
      </c>
      <c r="AB6" s="26">
        <f xml:space="preserve"> AA6*(1+Model!$D$28)</f>
        <v>0.11579051891978248</v>
      </c>
      <c r="AC6" s="26">
        <f xml:space="preserve"> AB6*(1+Model!$D$28)</f>
        <v>0.11914844396845617</v>
      </c>
      <c r="AD6" s="26">
        <f xml:space="preserve"> AC6*(1+Model!$D$28)</f>
        <v>0.12260374884354139</v>
      </c>
      <c r="AE6" s="26">
        <f xml:space="preserve"> AD6*(1+Model!$D$28)</f>
        <v>0.12615925756000407</v>
      </c>
      <c r="AF6" s="26">
        <f xml:space="preserve"> AE6*(1+Model!$D$28)</f>
        <v>0.12981787602924416</v>
      </c>
      <c r="AG6" s="26">
        <f xml:space="preserve"> AF6*(1+Model!$D$28)</f>
        <v>0.13358259443409223</v>
      </c>
      <c r="AH6" s="26">
        <f xml:space="preserve"> AG6*(1+Model!$D$28)</f>
        <v>0.1374564896726809</v>
      </c>
      <c r="AI6" s="26">
        <f xml:space="preserve"> AH6*(1+Model!$D$28)</f>
        <v>0.14144272787318862</v>
      </c>
      <c r="AJ6" s="26">
        <f xml:space="preserve"> AI6*(1+Model!$D$28)</f>
        <v>0.14554456698151108</v>
      </c>
      <c r="AK6" s="26">
        <f xml:space="preserve"> AJ6*(1+Model!$D$28)</f>
        <v>0.1497653594239749</v>
      </c>
      <c r="AL6" s="26">
        <f xml:space="preserve"> AK6*(1+Model!$D$28)</f>
        <v>0.15410855484727015</v>
      </c>
      <c r="AM6" s="26">
        <f xml:space="preserve"> AL6*(1+Model!$D$28)</f>
        <v>0.15857770293784099</v>
      </c>
      <c r="AN6" s="26">
        <f xml:space="preserve"> AM6*(1+Model!$D$28)</f>
        <v>0.16317645632303837</v>
      </c>
      <c r="AO6" s="26">
        <f xml:space="preserve"> AN6*(1+Model!$D$28)</f>
        <v>0.16790857355640648</v>
      </c>
      <c r="AP6" s="26">
        <f xml:space="preserve"> AO6*(1+Model!$D$28)</f>
        <v>0.17277792218954224</v>
      </c>
      <c r="AQ6" s="26">
        <f xml:space="preserve"> AP6*(1+Model!$D$28)</f>
        <v>0.17778848193303895</v>
      </c>
      <c r="AR6" s="26">
        <f xml:space="preserve"> AQ6*(1+Model!$D$28)</f>
        <v>0.18294434790909705</v>
      </c>
      <c r="AS6" s="26">
        <f xml:space="preserve"> AR6*(1+Model!$D$28)</f>
        <v>0.18824973399846084</v>
      </c>
      <c r="AT6" s="26">
        <f xml:space="preserve"> AS6*(1+Model!$D$28)</f>
        <v>0.19370897628441619</v>
      </c>
      <c r="AU6" s="26">
        <f xml:space="preserve"> AT6*(1+Model!$D$28)</f>
        <v>0.19932653659666424</v>
      </c>
      <c r="AV6" s="26">
        <f xml:space="preserve"> AU6*(1+Model!$D$28)</f>
        <v>0.20510700615796748</v>
      </c>
      <c r="AW6" s="71"/>
    </row>
    <row r="7" spans="1:49" x14ac:dyDescent="0.25">
      <c r="A7" s="70" t="s">
        <v>273</v>
      </c>
      <c r="B7" s="26" t="s">
        <v>260</v>
      </c>
      <c r="C7" s="26"/>
      <c r="D7" s="26"/>
      <c r="E7" s="26"/>
      <c r="F7" s="26"/>
      <c r="G7" s="26"/>
      <c r="H7" s="26"/>
      <c r="I7" s="26"/>
      <c r="J7" s="26"/>
      <c r="K7" s="26" t="s">
        <v>236</v>
      </c>
      <c r="L7" s="26"/>
      <c r="M7" s="26">
        <v>0.22109999999999999</v>
      </c>
      <c r="N7" s="26">
        <v>0.22370000000000001</v>
      </c>
      <c r="O7" s="26">
        <v>0.2263</v>
      </c>
      <c r="P7" s="26">
        <v>0.22889999999999999</v>
      </c>
      <c r="Q7" s="26">
        <v>0.23139999999999999</v>
      </c>
      <c r="R7" s="26">
        <v>0.23380000000000001</v>
      </c>
      <c r="S7" s="26">
        <v>0.23469999999999999</v>
      </c>
      <c r="T7" s="26">
        <v>0.23549999999999999</v>
      </c>
      <c r="U7" s="26">
        <v>0.23619999999999999</v>
      </c>
      <c r="V7" s="26">
        <v>0.23680000000000001</v>
      </c>
      <c r="W7" s="26">
        <v>0.2374</v>
      </c>
      <c r="X7" s="26">
        <v>0.2379</v>
      </c>
      <c r="Y7" s="26">
        <v>0.2384</v>
      </c>
      <c r="Z7" s="26">
        <v>0.2387</v>
      </c>
      <c r="AA7" s="26">
        <v>0.23910000000000001</v>
      </c>
      <c r="AB7" s="26">
        <v>0.23930000000000001</v>
      </c>
      <c r="AC7" s="26">
        <v>0.23949999999999999</v>
      </c>
      <c r="AD7" s="26">
        <v>0.23960000000000001</v>
      </c>
      <c r="AE7" s="26">
        <v>0.2397</v>
      </c>
      <c r="AF7" s="26">
        <v>0.23980000000000001</v>
      </c>
      <c r="AG7" s="26">
        <v>0.2399</v>
      </c>
      <c r="AH7" s="26">
        <v>0.23980000000000001</v>
      </c>
      <c r="AI7" s="26">
        <v>0.2397</v>
      </c>
      <c r="AJ7" s="26">
        <v>0.23960000000000001</v>
      </c>
      <c r="AK7" s="26">
        <v>0.2394</v>
      </c>
      <c r="AL7" s="26">
        <v>0.23910000000000001</v>
      </c>
      <c r="AM7" s="26">
        <v>0.23880000000000001</v>
      </c>
      <c r="AN7" s="26">
        <v>0.2384</v>
      </c>
      <c r="AO7" s="26">
        <v>0.2379</v>
      </c>
      <c r="AP7" s="26">
        <v>0.2374</v>
      </c>
      <c r="AQ7" s="26">
        <v>0.2369</v>
      </c>
      <c r="AR7" s="26">
        <v>0.23619999999999999</v>
      </c>
      <c r="AS7" s="26">
        <v>0.23549999999999999</v>
      </c>
      <c r="AT7" s="26">
        <v>0.23480000000000001</v>
      </c>
      <c r="AU7" s="26">
        <v>0.2339</v>
      </c>
      <c r="AV7" s="26">
        <v>0.2331</v>
      </c>
      <c r="AW7" s="71"/>
    </row>
    <row r="8" spans="1:49" ht="15.75" thickBot="1" x14ac:dyDescent="0.3">
      <c r="A8" s="72" t="s">
        <v>273</v>
      </c>
      <c r="B8" s="73" t="s">
        <v>260</v>
      </c>
      <c r="C8" s="73"/>
      <c r="D8" s="73"/>
      <c r="E8" s="73"/>
      <c r="F8" s="73"/>
      <c r="G8" s="73"/>
      <c r="H8" s="73"/>
      <c r="I8" s="73"/>
      <c r="J8" s="73"/>
      <c r="K8" s="73" t="s">
        <v>237</v>
      </c>
      <c r="L8" s="73"/>
      <c r="M8" s="73">
        <v>0.2336</v>
      </c>
      <c r="N8" s="73">
        <v>0.253</v>
      </c>
      <c r="O8" s="73">
        <v>0.27400000000000002</v>
      </c>
      <c r="P8" s="73">
        <v>0.29670000000000002</v>
      </c>
      <c r="Q8" s="73">
        <v>0.32140000000000002</v>
      </c>
      <c r="R8" s="73">
        <v>0.34799999999999998</v>
      </c>
      <c r="S8" s="73">
        <f xml:space="preserve"> R8*(1+Model!$D$27)</f>
        <v>0.35809199999999997</v>
      </c>
      <c r="T8" s="73">
        <f xml:space="preserve"> S8*(1+Model!$D$27)</f>
        <v>0.36847666799999995</v>
      </c>
      <c r="U8" s="73">
        <f xml:space="preserve"> T8*(1+Model!$D$27)</f>
        <v>0.37916249137199992</v>
      </c>
      <c r="V8" s="73">
        <f xml:space="preserve"> U8*(1+Model!$D$27)</f>
        <v>0.39015820362178788</v>
      </c>
      <c r="W8" s="73">
        <f xml:space="preserve"> V8*(1+Model!$D$27)</f>
        <v>0.40147279152681969</v>
      </c>
      <c r="X8" s="73">
        <f xml:space="preserve"> W8*(1+Model!$D$28)</f>
        <v>0.41311550248109741</v>
      </c>
      <c r="Y8" s="73">
        <f xml:space="preserve"> X8*(1+Model!$D$28)</f>
        <v>0.42509585205304917</v>
      </c>
      <c r="Z8" s="73">
        <f xml:space="preserve"> Y8*(1+Model!$D$28)</f>
        <v>0.43742363176258758</v>
      </c>
      <c r="AA8" s="73">
        <f xml:space="preserve"> Z8*(1+Model!$D$28)</f>
        <v>0.4501089170837026</v>
      </c>
      <c r="AB8" s="73">
        <f xml:space="preserve"> AA8*(1+Model!$D$28)</f>
        <v>0.46316207567912993</v>
      </c>
      <c r="AC8" s="73">
        <f xml:space="preserve"> AB8*(1+Model!$D$28)</f>
        <v>0.47659377587382468</v>
      </c>
      <c r="AD8" s="73">
        <f xml:space="preserve"> AC8*(1+Model!$D$28)</f>
        <v>0.49041499537416555</v>
      </c>
      <c r="AE8" s="73">
        <f xml:space="preserve"> AD8*(1+Model!$D$28)</f>
        <v>0.50463703024001627</v>
      </c>
      <c r="AF8" s="73">
        <f xml:space="preserve"> AE8*(1+Model!$D$28)</f>
        <v>0.51927150411697665</v>
      </c>
      <c r="AG8" s="73">
        <f xml:space="preserve"> AF8*(1+Model!$D$28)</f>
        <v>0.53433037773636893</v>
      </c>
      <c r="AH8" s="73">
        <f xml:space="preserve"> AG8*(1+Model!$D$28)</f>
        <v>0.54982595869072359</v>
      </c>
      <c r="AI8" s="73">
        <f xml:space="preserve"> AH8*(1+Model!$D$28)</f>
        <v>0.56577091149275449</v>
      </c>
      <c r="AJ8" s="73">
        <f xml:space="preserve"> AI8*(1+Model!$D$28)</f>
        <v>0.58217826792604432</v>
      </c>
      <c r="AK8" s="73">
        <f xml:space="preserve"> AJ8*(1+Model!$D$28)</f>
        <v>0.59906143769589959</v>
      </c>
      <c r="AL8" s="73">
        <f xml:space="preserve"> AK8*(1+Model!$D$28)</f>
        <v>0.61643421938908061</v>
      </c>
      <c r="AM8" s="73">
        <f xml:space="preserve"> AL8*(1+Model!$D$28)</f>
        <v>0.63431081175136395</v>
      </c>
      <c r="AN8" s="73">
        <f xml:space="preserve"> AM8*(1+Model!$D$28)</f>
        <v>0.65270582529215349</v>
      </c>
      <c r="AO8" s="73">
        <f xml:space="preserve"> AN8*(1+Model!$D$28)</f>
        <v>0.67163429422562593</v>
      </c>
      <c r="AP8" s="73">
        <f xml:space="preserve"> AO8*(1+Model!$D$28)</f>
        <v>0.69111168875816897</v>
      </c>
      <c r="AQ8" s="73">
        <f xml:space="preserve"> AP8*(1+Model!$D$28)</f>
        <v>0.7111539277321558</v>
      </c>
      <c r="AR8" s="73">
        <f xml:space="preserve"> AQ8*(1+Model!$D$28)</f>
        <v>0.73177739163638822</v>
      </c>
      <c r="AS8" s="73">
        <f xml:space="preserve"> AR8*(1+Model!$D$28)</f>
        <v>0.75299893599384338</v>
      </c>
      <c r="AT8" s="73">
        <f xml:space="preserve"> AS8*(1+Model!$D$28)</f>
        <v>0.77483590513766476</v>
      </c>
      <c r="AU8" s="73">
        <f xml:space="preserve"> AT8*(1+Model!$D$28)</f>
        <v>0.79730614638665698</v>
      </c>
      <c r="AV8" s="73">
        <f xml:space="preserve"> AU8*(1+Model!$D$28)</f>
        <v>0.82042802463186992</v>
      </c>
      <c r="AW8" s="74"/>
    </row>
    <row r="9" spans="1:49" x14ac:dyDescent="0.25">
      <c r="A9" s="26"/>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row>
    <row r="10" spans="1:49" x14ac:dyDescent="0.25">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row>
    <row r="11" spans="1:49" x14ac:dyDescent="0.2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row>
    <row r="12" spans="1:49"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sheetData>
  <hyperlinks>
    <hyperlink ref="A1" location="Content!A1" display="Back to table of contents" xr:uid="{00000000-0004-0000-0F00-000000000000}"/>
    <hyperlink ref="B1" location="Parameters!A1" display="Parameters List" xr:uid="{00000000-0004-0000-0F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W946"/>
  <sheetViews>
    <sheetView workbookViewId="0">
      <selection activeCell="A3" sqref="A3"/>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2" customFormat="1" x14ac:dyDescent="0.25">
      <c r="A3" s="68" t="s">
        <v>274</v>
      </c>
      <c r="B3" s="23" t="s">
        <v>260</v>
      </c>
      <c r="C3" s="23"/>
      <c r="D3" s="23"/>
      <c r="E3" s="23"/>
      <c r="F3" s="23"/>
      <c r="G3" s="23"/>
      <c r="H3" s="23"/>
      <c r="I3" s="23" t="s">
        <v>262</v>
      </c>
      <c r="J3" s="23"/>
      <c r="K3" s="23" t="s">
        <v>208</v>
      </c>
      <c r="L3" s="23"/>
      <c r="M3" s="23">
        <v>0.57999999999999996</v>
      </c>
      <c r="N3" s="23">
        <v>0.57999999999999996</v>
      </c>
      <c r="O3" s="23">
        <v>0.57999999999999996</v>
      </c>
      <c r="P3" s="23">
        <v>0.57999999999999996</v>
      </c>
      <c r="Q3" s="23">
        <v>0.57999999999999996</v>
      </c>
      <c r="R3" s="23">
        <v>0.57999999999999996</v>
      </c>
      <c r="S3" s="23">
        <v>0.57999999999999996</v>
      </c>
      <c r="T3" s="23">
        <v>0.57999999999999996</v>
      </c>
      <c r="U3" s="23">
        <v>0.57999999999999996</v>
      </c>
      <c r="V3" s="23">
        <v>0.57999999999999996</v>
      </c>
      <c r="W3" s="23">
        <v>0.57999999999999996</v>
      </c>
      <c r="X3" s="23">
        <v>0.57999999999999996</v>
      </c>
      <c r="Y3" s="23">
        <v>0.57999999999999996</v>
      </c>
      <c r="Z3" s="23">
        <v>0.57999999999999996</v>
      </c>
      <c r="AA3" s="23">
        <v>0.57999999999999996</v>
      </c>
      <c r="AB3" s="23">
        <v>0.57999999999999996</v>
      </c>
      <c r="AC3" s="23">
        <v>0.57999999999999996</v>
      </c>
      <c r="AD3" s="23">
        <v>0.57999999999999996</v>
      </c>
      <c r="AE3" s="23">
        <v>0.57999999999999996</v>
      </c>
      <c r="AF3" s="23">
        <v>0.57999999999999996</v>
      </c>
      <c r="AG3" s="23">
        <v>0.57999999999999996</v>
      </c>
      <c r="AH3" s="23">
        <v>0.57999999999999996</v>
      </c>
      <c r="AI3" s="23">
        <v>0.57999999999999996</v>
      </c>
      <c r="AJ3" s="23">
        <v>0.57999999999999996</v>
      </c>
      <c r="AK3" s="23">
        <v>0.57999999999999996</v>
      </c>
      <c r="AL3" s="23">
        <v>0.57999999999999996</v>
      </c>
      <c r="AM3" s="23">
        <v>0.57999999999999996</v>
      </c>
      <c r="AN3" s="23">
        <v>0.57999999999999996</v>
      </c>
      <c r="AO3" s="23">
        <v>0.57999999999999996</v>
      </c>
      <c r="AP3" s="23">
        <v>0.57999999999999996</v>
      </c>
      <c r="AQ3" s="23">
        <v>0.57999999999999996</v>
      </c>
      <c r="AR3" s="23">
        <v>0.57999999999999996</v>
      </c>
      <c r="AS3" s="23">
        <v>0.57999999999999996</v>
      </c>
      <c r="AT3" s="23">
        <v>0.57999999999999996</v>
      </c>
      <c r="AU3" s="23">
        <v>0.57999999999999996</v>
      </c>
      <c r="AV3" s="23">
        <v>0.57999999999999996</v>
      </c>
      <c r="AW3" s="69"/>
    </row>
    <row r="4" spans="1:49" s="82" customFormat="1" x14ac:dyDescent="0.25">
      <c r="A4" s="70" t="s">
        <v>274</v>
      </c>
      <c r="B4" s="26" t="s">
        <v>260</v>
      </c>
      <c r="C4" s="26"/>
      <c r="D4" s="26"/>
      <c r="E4" s="26"/>
      <c r="F4" s="26"/>
      <c r="G4" s="26"/>
      <c r="H4" s="26"/>
      <c r="I4" s="26" t="s">
        <v>262</v>
      </c>
      <c r="J4" s="26"/>
      <c r="K4" s="26" t="s">
        <v>234</v>
      </c>
      <c r="L4" s="26"/>
      <c r="M4" s="26">
        <v>0.57999999999999996</v>
      </c>
      <c r="N4" s="26">
        <v>0.57999999999999996</v>
      </c>
      <c r="O4" s="26">
        <v>0.57999999999999996</v>
      </c>
      <c r="P4" s="26">
        <v>0.57999999999999996</v>
      </c>
      <c r="Q4" s="26">
        <v>0.57999999999999996</v>
      </c>
      <c r="R4" s="26">
        <v>0.57999999999999996</v>
      </c>
      <c r="S4" s="26">
        <v>0.57999999999999996</v>
      </c>
      <c r="T4" s="26">
        <v>0.57999999999999996</v>
      </c>
      <c r="U4" s="26">
        <v>0.57999999999999996</v>
      </c>
      <c r="V4" s="26">
        <v>0.57999999999999996</v>
      </c>
      <c r="W4" s="26">
        <v>0.57999999999999996</v>
      </c>
      <c r="X4" s="26">
        <v>0.57999999999999996</v>
      </c>
      <c r="Y4" s="26">
        <v>0.57999999999999996</v>
      </c>
      <c r="Z4" s="26">
        <v>0.57999999999999996</v>
      </c>
      <c r="AA4" s="26">
        <v>0.57999999999999996</v>
      </c>
      <c r="AB4" s="26">
        <v>0.57999999999999996</v>
      </c>
      <c r="AC4" s="26">
        <v>0.57999999999999996</v>
      </c>
      <c r="AD4" s="26">
        <v>0.57999999999999996</v>
      </c>
      <c r="AE4" s="26">
        <v>0.57999999999999996</v>
      </c>
      <c r="AF4" s="26">
        <v>0.57999999999999996</v>
      </c>
      <c r="AG4" s="26">
        <v>0.57999999999999996</v>
      </c>
      <c r="AH4" s="26">
        <v>0.57999999999999996</v>
      </c>
      <c r="AI4" s="26">
        <v>0.57999999999999996</v>
      </c>
      <c r="AJ4" s="26">
        <v>0.57999999999999996</v>
      </c>
      <c r="AK4" s="26">
        <v>0.57999999999999996</v>
      </c>
      <c r="AL4" s="26">
        <v>0.57999999999999996</v>
      </c>
      <c r="AM4" s="26">
        <v>0.57999999999999996</v>
      </c>
      <c r="AN4" s="26">
        <v>0.57999999999999996</v>
      </c>
      <c r="AO4" s="26">
        <v>0.57999999999999996</v>
      </c>
      <c r="AP4" s="26">
        <v>0.57999999999999996</v>
      </c>
      <c r="AQ4" s="26">
        <v>0.57999999999999996</v>
      </c>
      <c r="AR4" s="26">
        <v>0.57999999999999996</v>
      </c>
      <c r="AS4" s="26">
        <v>0.57999999999999996</v>
      </c>
      <c r="AT4" s="26">
        <v>0.57999999999999996</v>
      </c>
      <c r="AU4" s="26">
        <v>0.57999999999999996</v>
      </c>
      <c r="AV4" s="26">
        <v>0.57999999999999996</v>
      </c>
      <c r="AW4" s="71"/>
    </row>
    <row r="5" spans="1:49" s="82" customFormat="1" x14ac:dyDescent="0.25">
      <c r="A5" s="70" t="s">
        <v>274</v>
      </c>
      <c r="B5" s="26" t="s">
        <v>260</v>
      </c>
      <c r="C5" s="26"/>
      <c r="D5" s="26"/>
      <c r="E5" s="26"/>
      <c r="F5" s="26"/>
      <c r="G5" s="26"/>
      <c r="H5" s="26"/>
      <c r="I5" s="26" t="s">
        <v>262</v>
      </c>
      <c r="J5" s="26"/>
      <c r="K5" s="26" t="s">
        <v>252</v>
      </c>
      <c r="L5" s="26"/>
      <c r="M5" s="26">
        <v>0.57999999999999996</v>
      </c>
      <c r="N5" s="26">
        <v>0.57999999999999996</v>
      </c>
      <c r="O5" s="26">
        <v>0.57999999999999996</v>
      </c>
      <c r="P5" s="26">
        <v>0.57999999999999996</v>
      </c>
      <c r="Q5" s="26">
        <v>0.57999999999999996</v>
      </c>
      <c r="R5" s="26">
        <v>0.57999999999999996</v>
      </c>
      <c r="S5" s="26">
        <v>0.57999999999999996</v>
      </c>
      <c r="T5" s="26">
        <v>0.57999999999999996</v>
      </c>
      <c r="U5" s="26">
        <v>0.57999999999999996</v>
      </c>
      <c r="V5" s="26">
        <v>0.57999999999999996</v>
      </c>
      <c r="W5" s="26">
        <v>0.57999999999999996</v>
      </c>
      <c r="X5" s="26">
        <v>0.57999999999999996</v>
      </c>
      <c r="Y5" s="26">
        <v>0.57999999999999996</v>
      </c>
      <c r="Z5" s="26">
        <v>0.57999999999999996</v>
      </c>
      <c r="AA5" s="26">
        <v>0.57999999999999996</v>
      </c>
      <c r="AB5" s="26">
        <v>0.57999999999999996</v>
      </c>
      <c r="AC5" s="26">
        <v>0.57999999999999996</v>
      </c>
      <c r="AD5" s="26">
        <v>0.57999999999999996</v>
      </c>
      <c r="AE5" s="26">
        <v>0.57999999999999996</v>
      </c>
      <c r="AF5" s="26">
        <v>0.57999999999999996</v>
      </c>
      <c r="AG5" s="26">
        <v>0.57999999999999996</v>
      </c>
      <c r="AH5" s="26">
        <v>0.57999999999999996</v>
      </c>
      <c r="AI5" s="26">
        <v>0.57999999999999996</v>
      </c>
      <c r="AJ5" s="26">
        <v>0.57999999999999996</v>
      </c>
      <c r="AK5" s="26">
        <v>0.57999999999999996</v>
      </c>
      <c r="AL5" s="26">
        <v>0.57999999999999996</v>
      </c>
      <c r="AM5" s="26">
        <v>0.57999999999999996</v>
      </c>
      <c r="AN5" s="26">
        <v>0.57999999999999996</v>
      </c>
      <c r="AO5" s="26">
        <v>0.57999999999999996</v>
      </c>
      <c r="AP5" s="26">
        <v>0.57999999999999996</v>
      </c>
      <c r="AQ5" s="26">
        <v>0.57999999999999996</v>
      </c>
      <c r="AR5" s="26">
        <v>0.57999999999999996</v>
      </c>
      <c r="AS5" s="26">
        <v>0.57999999999999996</v>
      </c>
      <c r="AT5" s="26">
        <v>0.57999999999999996</v>
      </c>
      <c r="AU5" s="26">
        <v>0.57999999999999996</v>
      </c>
      <c r="AV5" s="26">
        <v>0.57999999999999996</v>
      </c>
      <c r="AW5" s="71"/>
    </row>
    <row r="6" spans="1:49" s="82" customFormat="1" x14ac:dyDescent="0.25">
      <c r="A6" s="70" t="s">
        <v>274</v>
      </c>
      <c r="B6" s="26" t="s">
        <v>260</v>
      </c>
      <c r="C6" s="26"/>
      <c r="D6" s="26"/>
      <c r="E6" s="26"/>
      <c r="F6" s="26"/>
      <c r="G6" s="26"/>
      <c r="H6" s="26"/>
      <c r="I6" s="26" t="s">
        <v>262</v>
      </c>
      <c r="J6" s="26"/>
      <c r="K6" s="26" t="s">
        <v>235</v>
      </c>
      <c r="L6" s="26"/>
      <c r="M6" s="26">
        <v>0.57999999999999996</v>
      </c>
      <c r="N6" s="26">
        <v>0.57999999999999996</v>
      </c>
      <c r="O6" s="26">
        <v>0.57999999999999996</v>
      </c>
      <c r="P6" s="26">
        <v>0.57999999999999996</v>
      </c>
      <c r="Q6" s="26">
        <v>0.57999999999999996</v>
      </c>
      <c r="R6" s="26">
        <v>0.57999999999999996</v>
      </c>
      <c r="S6" s="26">
        <v>0.57999999999999996</v>
      </c>
      <c r="T6" s="26">
        <v>0.57999999999999996</v>
      </c>
      <c r="U6" s="26">
        <v>0.57999999999999996</v>
      </c>
      <c r="V6" s="26">
        <v>0.57999999999999996</v>
      </c>
      <c r="W6" s="26">
        <v>0.57999999999999996</v>
      </c>
      <c r="X6" s="26">
        <v>0.57999999999999996</v>
      </c>
      <c r="Y6" s="26">
        <v>0.57999999999999996</v>
      </c>
      <c r="Z6" s="26">
        <v>0.57999999999999996</v>
      </c>
      <c r="AA6" s="26">
        <v>0.57999999999999996</v>
      </c>
      <c r="AB6" s="26">
        <v>0.57999999999999996</v>
      </c>
      <c r="AC6" s="26">
        <v>0.57999999999999996</v>
      </c>
      <c r="AD6" s="26">
        <v>0.57999999999999996</v>
      </c>
      <c r="AE6" s="26">
        <v>0.57999999999999996</v>
      </c>
      <c r="AF6" s="26">
        <v>0.57999999999999996</v>
      </c>
      <c r="AG6" s="26">
        <v>0.57999999999999996</v>
      </c>
      <c r="AH6" s="26">
        <v>0.57999999999999996</v>
      </c>
      <c r="AI6" s="26">
        <v>0.57999999999999996</v>
      </c>
      <c r="AJ6" s="26">
        <v>0.57999999999999996</v>
      </c>
      <c r="AK6" s="26">
        <v>0.57999999999999996</v>
      </c>
      <c r="AL6" s="26">
        <v>0.57999999999999996</v>
      </c>
      <c r="AM6" s="26">
        <v>0.57999999999999996</v>
      </c>
      <c r="AN6" s="26">
        <v>0.57999999999999996</v>
      </c>
      <c r="AO6" s="26">
        <v>0.57999999999999996</v>
      </c>
      <c r="AP6" s="26">
        <v>0.57999999999999996</v>
      </c>
      <c r="AQ6" s="26">
        <v>0.57999999999999996</v>
      </c>
      <c r="AR6" s="26">
        <v>0.57999999999999996</v>
      </c>
      <c r="AS6" s="26">
        <v>0.57999999999999996</v>
      </c>
      <c r="AT6" s="26">
        <v>0.57999999999999996</v>
      </c>
      <c r="AU6" s="26">
        <v>0.57999999999999996</v>
      </c>
      <c r="AV6" s="26">
        <v>0.57999999999999996</v>
      </c>
      <c r="AW6" s="71"/>
    </row>
    <row r="7" spans="1:49" s="82" customFormat="1" x14ac:dyDescent="0.25">
      <c r="A7" s="70" t="s">
        <v>274</v>
      </c>
      <c r="B7" s="26" t="s">
        <v>260</v>
      </c>
      <c r="C7" s="26"/>
      <c r="D7" s="26"/>
      <c r="E7" s="26"/>
      <c r="F7" s="26"/>
      <c r="G7" s="26"/>
      <c r="H7" s="26"/>
      <c r="I7" s="26" t="s">
        <v>262</v>
      </c>
      <c r="J7" s="26"/>
      <c r="K7" s="26" t="s">
        <v>236</v>
      </c>
      <c r="L7" s="26"/>
      <c r="M7" s="26">
        <v>0.57999999999999996</v>
      </c>
      <c r="N7" s="26">
        <v>0.57999999999999996</v>
      </c>
      <c r="O7" s="26">
        <v>0.57999999999999996</v>
      </c>
      <c r="P7" s="26">
        <v>0.57999999999999996</v>
      </c>
      <c r="Q7" s="26">
        <v>0.57999999999999996</v>
      </c>
      <c r="R7" s="26">
        <v>0.57999999999999996</v>
      </c>
      <c r="S7" s="26">
        <v>0.57999999999999996</v>
      </c>
      <c r="T7" s="26">
        <v>0.57999999999999996</v>
      </c>
      <c r="U7" s="26">
        <v>0.57999999999999996</v>
      </c>
      <c r="V7" s="26">
        <v>0.57999999999999996</v>
      </c>
      <c r="W7" s="26">
        <v>0.57999999999999996</v>
      </c>
      <c r="X7" s="26">
        <v>0.57999999999999996</v>
      </c>
      <c r="Y7" s="26">
        <v>0.57999999999999996</v>
      </c>
      <c r="Z7" s="26">
        <v>0.57999999999999996</v>
      </c>
      <c r="AA7" s="26">
        <v>0.57999999999999996</v>
      </c>
      <c r="AB7" s="26">
        <v>0.57999999999999996</v>
      </c>
      <c r="AC7" s="26">
        <v>0.57999999999999996</v>
      </c>
      <c r="AD7" s="26">
        <v>0.57999999999999996</v>
      </c>
      <c r="AE7" s="26">
        <v>0.57999999999999996</v>
      </c>
      <c r="AF7" s="26">
        <v>0.57999999999999996</v>
      </c>
      <c r="AG7" s="26">
        <v>0.57999999999999996</v>
      </c>
      <c r="AH7" s="26">
        <v>0.57999999999999996</v>
      </c>
      <c r="AI7" s="26">
        <v>0.57999999999999996</v>
      </c>
      <c r="AJ7" s="26">
        <v>0.57999999999999996</v>
      </c>
      <c r="AK7" s="26">
        <v>0.57999999999999996</v>
      </c>
      <c r="AL7" s="26">
        <v>0.57999999999999996</v>
      </c>
      <c r="AM7" s="26">
        <v>0.57999999999999996</v>
      </c>
      <c r="AN7" s="26">
        <v>0.57999999999999996</v>
      </c>
      <c r="AO7" s="26">
        <v>0.57999999999999996</v>
      </c>
      <c r="AP7" s="26">
        <v>0.57999999999999996</v>
      </c>
      <c r="AQ7" s="26">
        <v>0.57999999999999996</v>
      </c>
      <c r="AR7" s="26">
        <v>0.57999999999999996</v>
      </c>
      <c r="AS7" s="26">
        <v>0.57999999999999996</v>
      </c>
      <c r="AT7" s="26">
        <v>0.57999999999999996</v>
      </c>
      <c r="AU7" s="26">
        <v>0.57999999999999996</v>
      </c>
      <c r="AV7" s="26">
        <v>0.57999999999999996</v>
      </c>
      <c r="AW7" s="71"/>
    </row>
    <row r="8" spans="1:49" s="82" customFormat="1" x14ac:dyDescent="0.25">
      <c r="A8" s="70" t="s">
        <v>274</v>
      </c>
      <c r="B8" s="26" t="s">
        <v>260</v>
      </c>
      <c r="C8" s="26"/>
      <c r="D8" s="26"/>
      <c r="E8" s="26"/>
      <c r="F8" s="26"/>
      <c r="G8" s="26"/>
      <c r="H8" s="26"/>
      <c r="I8" s="26" t="s">
        <v>262</v>
      </c>
      <c r="J8" s="26"/>
      <c r="K8" s="26" t="s">
        <v>237</v>
      </c>
      <c r="L8" s="26"/>
      <c r="M8" s="26">
        <v>0.57999999999999996</v>
      </c>
      <c r="N8" s="26">
        <v>0.57999999999999996</v>
      </c>
      <c r="O8" s="26">
        <v>0.57999999999999996</v>
      </c>
      <c r="P8" s="26">
        <v>0.57999999999999996</v>
      </c>
      <c r="Q8" s="26">
        <v>0.57999999999999996</v>
      </c>
      <c r="R8" s="26">
        <v>0.57999999999999996</v>
      </c>
      <c r="S8" s="26">
        <v>0.57999999999999996</v>
      </c>
      <c r="T8" s="26">
        <v>0.57999999999999996</v>
      </c>
      <c r="U8" s="26">
        <v>0.57999999999999996</v>
      </c>
      <c r="V8" s="26">
        <v>0.57999999999999996</v>
      </c>
      <c r="W8" s="26">
        <v>0.57999999999999996</v>
      </c>
      <c r="X8" s="26">
        <v>0.57999999999999996</v>
      </c>
      <c r="Y8" s="26">
        <v>0.57999999999999996</v>
      </c>
      <c r="Z8" s="26">
        <v>0.57999999999999996</v>
      </c>
      <c r="AA8" s="26">
        <v>0.57999999999999996</v>
      </c>
      <c r="AB8" s="26">
        <v>0.57999999999999996</v>
      </c>
      <c r="AC8" s="26">
        <v>0.57999999999999996</v>
      </c>
      <c r="AD8" s="26">
        <v>0.57999999999999996</v>
      </c>
      <c r="AE8" s="26">
        <v>0.57999999999999996</v>
      </c>
      <c r="AF8" s="26">
        <v>0.57999999999999996</v>
      </c>
      <c r="AG8" s="26">
        <v>0.57999999999999996</v>
      </c>
      <c r="AH8" s="26">
        <v>0.57999999999999996</v>
      </c>
      <c r="AI8" s="26">
        <v>0.57999999999999996</v>
      </c>
      <c r="AJ8" s="26">
        <v>0.57999999999999996</v>
      </c>
      <c r="AK8" s="26">
        <v>0.57999999999999996</v>
      </c>
      <c r="AL8" s="26">
        <v>0.57999999999999996</v>
      </c>
      <c r="AM8" s="26">
        <v>0.57999999999999996</v>
      </c>
      <c r="AN8" s="26">
        <v>0.57999999999999996</v>
      </c>
      <c r="AO8" s="26">
        <v>0.57999999999999996</v>
      </c>
      <c r="AP8" s="26">
        <v>0.57999999999999996</v>
      </c>
      <c r="AQ8" s="26">
        <v>0.57999999999999996</v>
      </c>
      <c r="AR8" s="26">
        <v>0.57999999999999996</v>
      </c>
      <c r="AS8" s="26">
        <v>0.57999999999999996</v>
      </c>
      <c r="AT8" s="26">
        <v>0.57999999999999996</v>
      </c>
      <c r="AU8" s="26">
        <v>0.57999999999999996</v>
      </c>
      <c r="AV8" s="26">
        <v>0.57999999999999996</v>
      </c>
      <c r="AW8" s="71"/>
    </row>
    <row r="9" spans="1:49" s="82" customFormat="1" x14ac:dyDescent="0.25">
      <c r="A9" s="70" t="s">
        <v>274</v>
      </c>
      <c r="B9" s="26" t="s">
        <v>260</v>
      </c>
      <c r="C9" s="26"/>
      <c r="D9" s="26"/>
      <c r="E9" s="26"/>
      <c r="F9" s="26"/>
      <c r="G9" s="26"/>
      <c r="H9" s="26"/>
      <c r="I9" s="26" t="s">
        <v>263</v>
      </c>
      <c r="J9" s="26"/>
      <c r="K9" s="26" t="s">
        <v>208</v>
      </c>
      <c r="L9" s="26"/>
      <c r="M9" s="26">
        <v>0.42</v>
      </c>
      <c r="N9" s="26">
        <v>0.42</v>
      </c>
      <c r="O9" s="26">
        <v>0.42</v>
      </c>
      <c r="P9" s="26">
        <v>0.42</v>
      </c>
      <c r="Q9" s="26">
        <v>0.42</v>
      </c>
      <c r="R9" s="26">
        <v>0.42</v>
      </c>
      <c r="S9" s="26">
        <v>0.42</v>
      </c>
      <c r="T9" s="26">
        <v>0.42</v>
      </c>
      <c r="U9" s="26">
        <v>0.42</v>
      </c>
      <c r="V9" s="26">
        <v>0.42</v>
      </c>
      <c r="W9" s="26">
        <v>0.42</v>
      </c>
      <c r="X9" s="26">
        <v>0.42</v>
      </c>
      <c r="Y9" s="26">
        <v>0.42</v>
      </c>
      <c r="Z9" s="26">
        <v>0.42</v>
      </c>
      <c r="AA9" s="26">
        <v>0.42</v>
      </c>
      <c r="AB9" s="26">
        <v>0.42</v>
      </c>
      <c r="AC9" s="26">
        <v>0.42</v>
      </c>
      <c r="AD9" s="26">
        <v>0.42</v>
      </c>
      <c r="AE9" s="26">
        <v>0.42</v>
      </c>
      <c r="AF9" s="26">
        <v>0.42</v>
      </c>
      <c r="AG9" s="26">
        <v>0.42</v>
      </c>
      <c r="AH9" s="26">
        <v>0.42</v>
      </c>
      <c r="AI9" s="26">
        <v>0.42</v>
      </c>
      <c r="AJ9" s="26">
        <v>0.42</v>
      </c>
      <c r="AK9" s="26">
        <v>0.42</v>
      </c>
      <c r="AL9" s="26">
        <v>0.42</v>
      </c>
      <c r="AM9" s="26">
        <v>0.42</v>
      </c>
      <c r="AN9" s="26">
        <v>0.42</v>
      </c>
      <c r="AO9" s="26">
        <v>0.42</v>
      </c>
      <c r="AP9" s="26">
        <v>0.42</v>
      </c>
      <c r="AQ9" s="26">
        <v>0.42</v>
      </c>
      <c r="AR9" s="26">
        <v>0.42</v>
      </c>
      <c r="AS9" s="26">
        <v>0.42</v>
      </c>
      <c r="AT9" s="26">
        <v>0.42</v>
      </c>
      <c r="AU9" s="26">
        <v>0.42</v>
      </c>
      <c r="AV9" s="26">
        <v>0.42</v>
      </c>
      <c r="AW9" s="71"/>
    </row>
    <row r="10" spans="1:49" s="82" customFormat="1" x14ac:dyDescent="0.25">
      <c r="A10" s="70" t="s">
        <v>274</v>
      </c>
      <c r="B10" s="26" t="s">
        <v>260</v>
      </c>
      <c r="C10" s="26"/>
      <c r="D10" s="26"/>
      <c r="E10" s="26"/>
      <c r="F10" s="26"/>
      <c r="G10" s="26"/>
      <c r="H10" s="26"/>
      <c r="I10" s="26" t="s">
        <v>263</v>
      </c>
      <c r="J10" s="26"/>
      <c r="K10" s="26" t="s">
        <v>234</v>
      </c>
      <c r="L10" s="26"/>
      <c r="M10" s="26">
        <v>0.42</v>
      </c>
      <c r="N10" s="26">
        <v>0.42</v>
      </c>
      <c r="O10" s="26">
        <v>0.42</v>
      </c>
      <c r="P10" s="26">
        <v>0.42</v>
      </c>
      <c r="Q10" s="26">
        <v>0.42</v>
      </c>
      <c r="R10" s="26">
        <v>0.42</v>
      </c>
      <c r="S10" s="26">
        <v>0.42</v>
      </c>
      <c r="T10" s="26">
        <v>0.42</v>
      </c>
      <c r="U10" s="26">
        <v>0.42</v>
      </c>
      <c r="V10" s="26">
        <v>0.42</v>
      </c>
      <c r="W10" s="26">
        <v>0.42</v>
      </c>
      <c r="X10" s="26">
        <v>0.42</v>
      </c>
      <c r="Y10" s="26">
        <v>0.42</v>
      </c>
      <c r="Z10" s="26">
        <v>0.42</v>
      </c>
      <c r="AA10" s="26">
        <v>0.42</v>
      </c>
      <c r="AB10" s="26">
        <v>0.42</v>
      </c>
      <c r="AC10" s="26">
        <v>0.42</v>
      </c>
      <c r="AD10" s="26">
        <v>0.42</v>
      </c>
      <c r="AE10" s="26">
        <v>0.42</v>
      </c>
      <c r="AF10" s="26">
        <v>0.42</v>
      </c>
      <c r="AG10" s="26">
        <v>0.42</v>
      </c>
      <c r="AH10" s="26">
        <v>0.42</v>
      </c>
      <c r="AI10" s="26">
        <v>0.42</v>
      </c>
      <c r="AJ10" s="26">
        <v>0.42</v>
      </c>
      <c r="AK10" s="26">
        <v>0.42</v>
      </c>
      <c r="AL10" s="26">
        <v>0.42</v>
      </c>
      <c r="AM10" s="26">
        <v>0.42</v>
      </c>
      <c r="AN10" s="26">
        <v>0.42</v>
      </c>
      <c r="AO10" s="26">
        <v>0.42</v>
      </c>
      <c r="AP10" s="26">
        <v>0.42</v>
      </c>
      <c r="AQ10" s="26">
        <v>0.42</v>
      </c>
      <c r="AR10" s="26">
        <v>0.42</v>
      </c>
      <c r="AS10" s="26">
        <v>0.42</v>
      </c>
      <c r="AT10" s="26">
        <v>0.42</v>
      </c>
      <c r="AU10" s="26">
        <v>0.42</v>
      </c>
      <c r="AV10" s="26">
        <v>0.42</v>
      </c>
      <c r="AW10" s="71"/>
    </row>
    <row r="11" spans="1:49" s="82" customFormat="1" x14ac:dyDescent="0.25">
      <c r="A11" s="70" t="s">
        <v>274</v>
      </c>
      <c r="B11" s="26" t="s">
        <v>260</v>
      </c>
      <c r="C11" s="26"/>
      <c r="D11" s="26"/>
      <c r="E11" s="26"/>
      <c r="F11" s="26"/>
      <c r="G11" s="26"/>
      <c r="H11" s="26"/>
      <c r="I11" s="26" t="s">
        <v>263</v>
      </c>
      <c r="J11" s="26"/>
      <c r="K11" s="26" t="s">
        <v>252</v>
      </c>
      <c r="L11" s="26"/>
      <c r="M11" s="26">
        <v>0.42</v>
      </c>
      <c r="N11" s="26">
        <v>0.42</v>
      </c>
      <c r="O11" s="26">
        <v>0.42</v>
      </c>
      <c r="P11" s="26">
        <v>0.42</v>
      </c>
      <c r="Q11" s="26">
        <v>0.42</v>
      </c>
      <c r="R11" s="26">
        <v>0.42</v>
      </c>
      <c r="S11" s="26">
        <v>0.42</v>
      </c>
      <c r="T11" s="26">
        <v>0.42</v>
      </c>
      <c r="U11" s="26">
        <v>0.42</v>
      </c>
      <c r="V11" s="26">
        <v>0.42</v>
      </c>
      <c r="W11" s="26">
        <v>0.42</v>
      </c>
      <c r="X11" s="26">
        <v>0.42</v>
      </c>
      <c r="Y11" s="26">
        <v>0.42</v>
      </c>
      <c r="Z11" s="26">
        <v>0.42</v>
      </c>
      <c r="AA11" s="26">
        <v>0.42</v>
      </c>
      <c r="AB11" s="26">
        <v>0.42</v>
      </c>
      <c r="AC11" s="26">
        <v>0.42</v>
      </c>
      <c r="AD11" s="26">
        <v>0.42</v>
      </c>
      <c r="AE11" s="26">
        <v>0.42</v>
      </c>
      <c r="AF11" s="26">
        <v>0.42</v>
      </c>
      <c r="AG11" s="26">
        <v>0.42</v>
      </c>
      <c r="AH11" s="26">
        <v>0.42</v>
      </c>
      <c r="AI11" s="26">
        <v>0.42</v>
      </c>
      <c r="AJ11" s="26">
        <v>0.42</v>
      </c>
      <c r="AK11" s="26">
        <v>0.42</v>
      </c>
      <c r="AL11" s="26">
        <v>0.42</v>
      </c>
      <c r="AM11" s="26">
        <v>0.42</v>
      </c>
      <c r="AN11" s="26">
        <v>0.42</v>
      </c>
      <c r="AO11" s="26">
        <v>0.42</v>
      </c>
      <c r="AP11" s="26">
        <v>0.42</v>
      </c>
      <c r="AQ11" s="26">
        <v>0.42</v>
      </c>
      <c r="AR11" s="26">
        <v>0.42</v>
      </c>
      <c r="AS11" s="26">
        <v>0.42</v>
      </c>
      <c r="AT11" s="26">
        <v>0.42</v>
      </c>
      <c r="AU11" s="26">
        <v>0.42</v>
      </c>
      <c r="AV11" s="26">
        <v>0.42</v>
      </c>
      <c r="AW11" s="71"/>
    </row>
    <row r="12" spans="1:49" s="82" customFormat="1" x14ac:dyDescent="0.25">
      <c r="A12" s="70" t="s">
        <v>274</v>
      </c>
      <c r="B12" s="26" t="s">
        <v>260</v>
      </c>
      <c r="C12" s="26"/>
      <c r="D12" s="26"/>
      <c r="E12" s="26"/>
      <c r="F12" s="26"/>
      <c r="G12" s="26"/>
      <c r="H12" s="26"/>
      <c r="I12" s="26" t="s">
        <v>263</v>
      </c>
      <c r="J12" s="26"/>
      <c r="K12" s="26" t="s">
        <v>235</v>
      </c>
      <c r="L12" s="26"/>
      <c r="M12" s="26">
        <v>0.42</v>
      </c>
      <c r="N12" s="26">
        <v>0.42</v>
      </c>
      <c r="O12" s="26">
        <v>0.42</v>
      </c>
      <c r="P12" s="26">
        <v>0.42</v>
      </c>
      <c r="Q12" s="26">
        <v>0.42</v>
      </c>
      <c r="R12" s="26">
        <v>0.42</v>
      </c>
      <c r="S12" s="26">
        <v>0.42</v>
      </c>
      <c r="T12" s="26">
        <v>0.42</v>
      </c>
      <c r="U12" s="26">
        <v>0.42</v>
      </c>
      <c r="V12" s="26">
        <v>0.42</v>
      </c>
      <c r="W12" s="26">
        <v>0.42</v>
      </c>
      <c r="X12" s="26">
        <v>0.42</v>
      </c>
      <c r="Y12" s="26">
        <v>0.42</v>
      </c>
      <c r="Z12" s="26">
        <v>0.42</v>
      </c>
      <c r="AA12" s="26">
        <v>0.42</v>
      </c>
      <c r="AB12" s="26">
        <v>0.42</v>
      </c>
      <c r="AC12" s="26">
        <v>0.42</v>
      </c>
      <c r="AD12" s="26">
        <v>0.42</v>
      </c>
      <c r="AE12" s="26">
        <v>0.42</v>
      </c>
      <c r="AF12" s="26">
        <v>0.42</v>
      </c>
      <c r="AG12" s="26">
        <v>0.42</v>
      </c>
      <c r="AH12" s="26">
        <v>0.42</v>
      </c>
      <c r="AI12" s="26">
        <v>0.42</v>
      </c>
      <c r="AJ12" s="26">
        <v>0.42</v>
      </c>
      <c r="AK12" s="26">
        <v>0.42</v>
      </c>
      <c r="AL12" s="26">
        <v>0.42</v>
      </c>
      <c r="AM12" s="26">
        <v>0.42</v>
      </c>
      <c r="AN12" s="26">
        <v>0.42</v>
      </c>
      <c r="AO12" s="26">
        <v>0.42</v>
      </c>
      <c r="AP12" s="26">
        <v>0.42</v>
      </c>
      <c r="AQ12" s="26">
        <v>0.42</v>
      </c>
      <c r="AR12" s="26">
        <v>0.42</v>
      </c>
      <c r="AS12" s="26">
        <v>0.42</v>
      </c>
      <c r="AT12" s="26">
        <v>0.42</v>
      </c>
      <c r="AU12" s="26">
        <v>0.42</v>
      </c>
      <c r="AV12" s="26">
        <v>0.42</v>
      </c>
      <c r="AW12" s="71"/>
    </row>
    <row r="13" spans="1:49" s="82" customFormat="1" x14ac:dyDescent="0.25">
      <c r="A13" s="70" t="s">
        <v>274</v>
      </c>
      <c r="B13" s="26" t="s">
        <v>260</v>
      </c>
      <c r="C13" s="26"/>
      <c r="D13" s="26"/>
      <c r="E13" s="26"/>
      <c r="F13" s="26"/>
      <c r="G13" s="26"/>
      <c r="H13" s="26"/>
      <c r="I13" s="26" t="s">
        <v>263</v>
      </c>
      <c r="J13" s="26"/>
      <c r="K13" s="26" t="s">
        <v>236</v>
      </c>
      <c r="L13" s="26"/>
      <c r="M13" s="26">
        <v>0.42</v>
      </c>
      <c r="N13" s="26">
        <v>0.42</v>
      </c>
      <c r="O13" s="26">
        <v>0.42</v>
      </c>
      <c r="P13" s="26">
        <v>0.42</v>
      </c>
      <c r="Q13" s="26">
        <v>0.42</v>
      </c>
      <c r="R13" s="26">
        <v>0.42</v>
      </c>
      <c r="S13" s="26">
        <v>0.42</v>
      </c>
      <c r="T13" s="26">
        <v>0.42</v>
      </c>
      <c r="U13" s="26">
        <v>0.42</v>
      </c>
      <c r="V13" s="26">
        <v>0.42</v>
      </c>
      <c r="W13" s="26">
        <v>0.42</v>
      </c>
      <c r="X13" s="26">
        <v>0.42</v>
      </c>
      <c r="Y13" s="26">
        <v>0.42</v>
      </c>
      <c r="Z13" s="26">
        <v>0.42</v>
      </c>
      <c r="AA13" s="26">
        <v>0.42</v>
      </c>
      <c r="AB13" s="26">
        <v>0.42</v>
      </c>
      <c r="AC13" s="26">
        <v>0.42</v>
      </c>
      <c r="AD13" s="26">
        <v>0.42</v>
      </c>
      <c r="AE13" s="26">
        <v>0.42</v>
      </c>
      <c r="AF13" s="26">
        <v>0.42</v>
      </c>
      <c r="AG13" s="26">
        <v>0.42</v>
      </c>
      <c r="AH13" s="26">
        <v>0.42</v>
      </c>
      <c r="AI13" s="26">
        <v>0.42</v>
      </c>
      <c r="AJ13" s="26">
        <v>0.42</v>
      </c>
      <c r="AK13" s="26">
        <v>0.42</v>
      </c>
      <c r="AL13" s="26">
        <v>0.42</v>
      </c>
      <c r="AM13" s="26">
        <v>0.42</v>
      </c>
      <c r="AN13" s="26">
        <v>0.42</v>
      </c>
      <c r="AO13" s="26">
        <v>0.42</v>
      </c>
      <c r="AP13" s="26">
        <v>0.42</v>
      </c>
      <c r="AQ13" s="26">
        <v>0.42</v>
      </c>
      <c r="AR13" s="26">
        <v>0.42</v>
      </c>
      <c r="AS13" s="26">
        <v>0.42</v>
      </c>
      <c r="AT13" s="26">
        <v>0.42</v>
      </c>
      <c r="AU13" s="26">
        <v>0.42</v>
      </c>
      <c r="AV13" s="26">
        <v>0.42</v>
      </c>
      <c r="AW13" s="71"/>
    </row>
    <row r="14" spans="1:49" s="82" customFormat="1" ht="15.75" thickBot="1" x14ac:dyDescent="0.3">
      <c r="A14" s="72" t="s">
        <v>274</v>
      </c>
      <c r="B14" s="73" t="s">
        <v>260</v>
      </c>
      <c r="C14" s="73"/>
      <c r="D14" s="73"/>
      <c r="E14" s="73"/>
      <c r="F14" s="73"/>
      <c r="G14" s="73"/>
      <c r="H14" s="73"/>
      <c r="I14" s="73" t="s">
        <v>263</v>
      </c>
      <c r="J14" s="73"/>
      <c r="K14" s="73" t="s">
        <v>237</v>
      </c>
      <c r="L14" s="73"/>
      <c r="M14" s="73">
        <v>0.42</v>
      </c>
      <c r="N14" s="73">
        <v>0.42</v>
      </c>
      <c r="O14" s="73">
        <v>0.42</v>
      </c>
      <c r="P14" s="73">
        <v>0.42</v>
      </c>
      <c r="Q14" s="73">
        <v>0.42</v>
      </c>
      <c r="R14" s="73">
        <v>0.42</v>
      </c>
      <c r="S14" s="73">
        <v>0.42</v>
      </c>
      <c r="T14" s="73">
        <v>0.42</v>
      </c>
      <c r="U14" s="73">
        <v>0.42</v>
      </c>
      <c r="V14" s="73">
        <v>0.42</v>
      </c>
      <c r="W14" s="73">
        <v>0.42</v>
      </c>
      <c r="X14" s="73">
        <v>0.42</v>
      </c>
      <c r="Y14" s="73">
        <v>0.42</v>
      </c>
      <c r="Z14" s="73">
        <v>0.42</v>
      </c>
      <c r="AA14" s="73">
        <v>0.42</v>
      </c>
      <c r="AB14" s="73">
        <v>0.42</v>
      </c>
      <c r="AC14" s="73">
        <v>0.42</v>
      </c>
      <c r="AD14" s="73">
        <v>0.42</v>
      </c>
      <c r="AE14" s="73">
        <v>0.42</v>
      </c>
      <c r="AF14" s="73">
        <v>0.42</v>
      </c>
      <c r="AG14" s="73">
        <v>0.42</v>
      </c>
      <c r="AH14" s="73">
        <v>0.42</v>
      </c>
      <c r="AI14" s="73">
        <v>0.42</v>
      </c>
      <c r="AJ14" s="73">
        <v>0.42</v>
      </c>
      <c r="AK14" s="73">
        <v>0.42</v>
      </c>
      <c r="AL14" s="73">
        <v>0.42</v>
      </c>
      <c r="AM14" s="73">
        <v>0.42</v>
      </c>
      <c r="AN14" s="73">
        <v>0.42</v>
      </c>
      <c r="AO14" s="73">
        <v>0.42</v>
      </c>
      <c r="AP14" s="73">
        <v>0.42</v>
      </c>
      <c r="AQ14" s="73">
        <v>0.42</v>
      </c>
      <c r="AR14" s="73">
        <v>0.42</v>
      </c>
      <c r="AS14" s="73">
        <v>0.42</v>
      </c>
      <c r="AT14" s="73">
        <v>0.42</v>
      </c>
      <c r="AU14" s="73">
        <v>0.42</v>
      </c>
      <c r="AV14" s="73">
        <v>0.42</v>
      </c>
      <c r="AW14" s="74"/>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sheetData>
  <hyperlinks>
    <hyperlink ref="A1" location="Content!A1" display="Back to table of contents" xr:uid="{00000000-0004-0000-1000-000000000000}"/>
    <hyperlink ref="B1" location="Parameters!A1" display="Parameters List" xr:uid="{00000000-0004-0000-1000-000001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W953"/>
  <sheetViews>
    <sheetView workbookViewId="0">
      <selection activeCell="C4" sqref="C4"/>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2" customFormat="1" x14ac:dyDescent="0.25">
      <c r="A3" s="68" t="s">
        <v>275</v>
      </c>
      <c r="B3" s="23" t="s">
        <v>260</v>
      </c>
      <c r="C3" s="23" t="s">
        <v>210</v>
      </c>
      <c r="D3" s="23"/>
      <c r="E3" s="23"/>
      <c r="F3" s="23"/>
      <c r="G3" s="23"/>
      <c r="H3" s="23"/>
      <c r="I3" s="23"/>
      <c r="J3" s="23"/>
      <c r="K3" s="23"/>
      <c r="L3" s="23"/>
      <c r="M3" s="23">
        <v>3.0512100000000002</v>
      </c>
      <c r="N3" s="23">
        <v>3.03606</v>
      </c>
      <c r="O3" s="23">
        <v>3.0188899999999999</v>
      </c>
      <c r="P3" s="23">
        <v>3.0108100000000002</v>
      </c>
      <c r="Q3" s="23">
        <v>2.98556</v>
      </c>
      <c r="R3" s="23">
        <v>2.9693999999999998</v>
      </c>
      <c r="S3" s="23">
        <v>2.9522300000000001</v>
      </c>
      <c r="T3" s="23">
        <v>2.9693999999999998</v>
      </c>
      <c r="U3" s="23">
        <v>2.98556</v>
      </c>
      <c r="V3" s="23">
        <v>3.0027300000000001</v>
      </c>
      <c r="W3" s="23">
        <v>3.0017200000000002</v>
      </c>
      <c r="X3" s="23">
        <v>3.0178799999999999</v>
      </c>
      <c r="Y3" s="23">
        <v>3.0330300000000001</v>
      </c>
      <c r="Z3" s="23">
        <v>3.0582799999999999</v>
      </c>
      <c r="AA3" s="23">
        <v>3.0744400000000001</v>
      </c>
      <c r="AB3" s="23">
        <v>3.0825200000000001</v>
      </c>
      <c r="AC3" s="23">
        <v>3.0895899999999998</v>
      </c>
      <c r="AD3" s="23">
        <v>3.1006999999999998</v>
      </c>
      <c r="AE3" s="23">
        <v>3.12696</v>
      </c>
      <c r="AF3" s="23">
        <v>3.1481699999999999</v>
      </c>
      <c r="AG3" s="23">
        <v>3.1542300000000001</v>
      </c>
      <c r="AH3" s="23">
        <v>3.1744300000000001</v>
      </c>
      <c r="AI3" s="23">
        <v>3.17645</v>
      </c>
      <c r="AJ3" s="23">
        <v>3.2017000000000002</v>
      </c>
      <c r="AK3" s="23">
        <v>3.2198799999999999</v>
      </c>
      <c r="AL3" s="23">
        <v>3.2309899999999998</v>
      </c>
      <c r="AM3" s="23">
        <v>3.2491699999999999</v>
      </c>
      <c r="AN3" s="23">
        <v>3.2511899999999998</v>
      </c>
      <c r="AO3" s="23">
        <v>3.2794699999999999</v>
      </c>
      <c r="AP3" s="23">
        <v>3.28654</v>
      </c>
      <c r="AQ3" s="23">
        <v>3.3057300000000001</v>
      </c>
      <c r="AR3" s="23">
        <v>3.3218899999999998</v>
      </c>
      <c r="AS3" s="23">
        <v>3.3229000000000002</v>
      </c>
      <c r="AT3" s="23">
        <v>3.3501699999999999</v>
      </c>
      <c r="AU3" s="23">
        <v>3.3592599999999999</v>
      </c>
      <c r="AV3" s="23">
        <v>3.37744</v>
      </c>
      <c r="AW3" s="69"/>
    </row>
    <row r="4" spans="1:49" s="82" customFormat="1" x14ac:dyDescent="0.25">
      <c r="A4" s="70" t="s">
        <v>275</v>
      </c>
      <c r="B4" s="26" t="s">
        <v>260</v>
      </c>
      <c r="C4" s="26" t="s">
        <v>243</v>
      </c>
      <c r="D4" s="26"/>
      <c r="E4" s="26"/>
      <c r="F4" s="26"/>
      <c r="G4" s="26"/>
      <c r="H4" s="26"/>
      <c r="I4" s="26"/>
      <c r="J4" s="26"/>
      <c r="K4" s="26"/>
      <c r="L4" s="26"/>
      <c r="M4" s="26">
        <v>5.0514128999999998E-2</v>
      </c>
      <c r="N4" s="26">
        <v>5.1592758000000002E-2</v>
      </c>
      <c r="O4" s="26">
        <v>5.2651958999999998E-2</v>
      </c>
      <c r="P4" s="26">
        <v>5.3688956000000003E-2</v>
      </c>
      <c r="Q4" s="26">
        <v>5.2178371000000001E-2</v>
      </c>
      <c r="R4" s="26">
        <v>5.3165663000000002E-2</v>
      </c>
      <c r="S4" s="26">
        <v>5.4126463E-2</v>
      </c>
      <c r="T4" s="26">
        <v>5.4233570000000002E-2</v>
      </c>
      <c r="U4" s="26">
        <v>5.4297904000000001E-2</v>
      </c>
      <c r="V4" s="26">
        <v>5.4347263E-2</v>
      </c>
      <c r="W4" s="26">
        <v>5.1992413000000001E-2</v>
      </c>
      <c r="X4" s="26">
        <v>5.2023087000000003E-2</v>
      </c>
      <c r="Y4" s="26">
        <v>5.2016501999999999E-2</v>
      </c>
      <c r="Z4" s="26">
        <v>5.1997908000000002E-2</v>
      </c>
      <c r="AA4" s="26">
        <v>5.1956890999999998E-2</v>
      </c>
      <c r="AB4" s="26">
        <v>4.9677184999999999E-2</v>
      </c>
      <c r="AC4" s="26">
        <v>4.9614062E-2</v>
      </c>
      <c r="AD4" s="26">
        <v>4.9542691999999999E-2</v>
      </c>
      <c r="AE4" s="26">
        <v>4.9453122000000002E-2</v>
      </c>
      <c r="AF4" s="26">
        <v>4.93713E-2</v>
      </c>
      <c r="AG4" s="26">
        <v>4.7183477000000001E-2</v>
      </c>
      <c r="AH4" s="26">
        <v>4.7092019999999998E-2</v>
      </c>
      <c r="AI4" s="26">
        <v>4.6983546000000001E-2</v>
      </c>
      <c r="AJ4" s="26">
        <v>4.6858073E-2</v>
      </c>
      <c r="AK4" s="26">
        <v>4.6707456000000001E-2</v>
      </c>
      <c r="AL4" s="26">
        <v>4.45954E-2</v>
      </c>
      <c r="AM4" s="26">
        <v>4.4445603E-2</v>
      </c>
      <c r="AN4" s="26">
        <v>4.4280545999999997E-2</v>
      </c>
      <c r="AO4" s="26">
        <v>4.4092133999999998E-2</v>
      </c>
      <c r="AP4" s="26">
        <v>4.3897675999999997E-2</v>
      </c>
      <c r="AQ4" s="26">
        <v>4.1843858999999997E-2</v>
      </c>
      <c r="AR4" s="26">
        <v>4.1642150000000003E-2</v>
      </c>
      <c r="AS4" s="26">
        <v>4.1419927000000002E-2</v>
      </c>
      <c r="AT4" s="26">
        <v>4.1192359999999997E-2</v>
      </c>
      <c r="AU4" s="26">
        <v>4.0952868000000003E-2</v>
      </c>
      <c r="AV4" s="26">
        <v>3.8954122000000001E-2</v>
      </c>
      <c r="AW4" s="71"/>
    </row>
    <row r="5" spans="1:49" s="82" customFormat="1" x14ac:dyDescent="0.25">
      <c r="A5" s="70" t="s">
        <v>275</v>
      </c>
      <c r="B5" s="26" t="s">
        <v>260</v>
      </c>
      <c r="C5" s="26" t="s">
        <v>244</v>
      </c>
      <c r="D5" s="26"/>
      <c r="E5" s="26"/>
      <c r="F5" s="26"/>
      <c r="G5" s="26"/>
      <c r="H5" s="26"/>
      <c r="I5" s="26"/>
      <c r="J5" s="26"/>
      <c r="K5" s="26"/>
      <c r="L5" s="26"/>
      <c r="M5" s="26">
        <v>4.5449999999999997E-2</v>
      </c>
      <c r="N5" s="26">
        <v>4.5596538999999998E-2</v>
      </c>
      <c r="O5" s="26">
        <v>4.5847897999999998E-2</v>
      </c>
      <c r="P5" s="26">
        <v>4.6098541999999999E-2</v>
      </c>
      <c r="Q5" s="26">
        <v>4.6326747000000001E-2</v>
      </c>
      <c r="R5" s="26">
        <v>4.6575747000000001E-2</v>
      </c>
      <c r="S5" s="26">
        <v>4.6845520000000002E-2</v>
      </c>
      <c r="T5" s="26">
        <v>4.6383209000000002E-2</v>
      </c>
      <c r="U5" s="26">
        <v>4.5933741E-2</v>
      </c>
      <c r="V5" s="26">
        <v>4.5495639999999997E-2</v>
      </c>
      <c r="W5" s="26">
        <v>4.5070261E-2</v>
      </c>
      <c r="X5" s="26">
        <v>4.4676248000000002E-2</v>
      </c>
      <c r="Y5" s="26">
        <v>4.4272625000000003E-2</v>
      </c>
      <c r="Z5" s="26">
        <v>4.3879393000000003E-2</v>
      </c>
      <c r="AA5" s="26">
        <v>4.3514557000000002E-2</v>
      </c>
      <c r="AB5" s="26">
        <v>4.3140616E-2</v>
      </c>
      <c r="AC5" s="26">
        <v>4.279467E-2</v>
      </c>
      <c r="AD5" s="26">
        <v>4.2438559000000001E-2</v>
      </c>
      <c r="AE5" s="26">
        <v>4.2109293999999999E-2</v>
      </c>
      <c r="AF5" s="26">
        <v>4.1787848000000002E-2</v>
      </c>
      <c r="AG5" s="26">
        <v>4.1474601999999999E-2</v>
      </c>
      <c r="AH5" s="26">
        <v>4.1150882999999999E-2</v>
      </c>
      <c r="AI5" s="26">
        <v>4.0851858999999997E-2</v>
      </c>
      <c r="AJ5" s="26">
        <v>4.0558754000000002E-2</v>
      </c>
      <c r="AK5" s="26">
        <v>4.0272755E-2</v>
      </c>
      <c r="AL5" s="26">
        <v>3.9992882E-2</v>
      </c>
      <c r="AM5" s="26">
        <v>3.9718951000000002E-2</v>
      </c>
      <c r="AN5" s="26">
        <v>3.9467118000000002E-2</v>
      </c>
      <c r="AO5" s="26">
        <v>3.9203599999999998E-2</v>
      </c>
      <c r="AP5" s="26">
        <v>3.8946078000000002E-2</v>
      </c>
      <c r="AQ5" s="26">
        <v>3.8693702000000003E-2</v>
      </c>
      <c r="AR5" s="26">
        <v>3.8461967999999999E-2</v>
      </c>
      <c r="AS5" s="26">
        <v>3.8219237000000003E-2</v>
      </c>
      <c r="AT5" s="26">
        <v>3.7995914999999998E-2</v>
      </c>
      <c r="AU5" s="26">
        <v>3.7762257E-2</v>
      </c>
      <c r="AV5" s="26">
        <v>3.7547997999999999E-2</v>
      </c>
      <c r="AW5" s="71"/>
    </row>
    <row r="6" spans="1:49" s="82" customFormat="1" x14ac:dyDescent="0.25">
      <c r="A6" s="70" t="s">
        <v>275</v>
      </c>
      <c r="B6" s="26" t="s">
        <v>260</v>
      </c>
      <c r="C6" s="26" t="s">
        <v>245</v>
      </c>
      <c r="D6" s="26"/>
      <c r="E6" s="26"/>
      <c r="F6" s="26"/>
      <c r="G6" s="26"/>
      <c r="H6" s="26"/>
      <c r="I6" s="26"/>
      <c r="J6" s="26"/>
      <c r="K6" s="26"/>
      <c r="L6" s="26"/>
      <c r="M6" s="26">
        <v>8.8880000000000001E-2</v>
      </c>
      <c r="N6" s="26">
        <v>8.9440062000000001E-2</v>
      </c>
      <c r="O6" s="26">
        <v>8.9725337000000002E-2</v>
      </c>
      <c r="P6" s="26">
        <v>9.1053125999999998E-2</v>
      </c>
      <c r="Q6" s="26">
        <v>9.2374621000000004E-2</v>
      </c>
      <c r="R6" s="26">
        <v>9.2639969000000003E-2</v>
      </c>
      <c r="S6" s="26">
        <v>9.3947829999999996E-2</v>
      </c>
      <c r="T6" s="26">
        <v>9.3787485000000004E-2</v>
      </c>
      <c r="U6" s="26">
        <v>9.3718226000000002E-2</v>
      </c>
      <c r="V6" s="26">
        <v>9.2548898000000004E-2</v>
      </c>
      <c r="W6" s="26">
        <v>9.2395235000000006E-2</v>
      </c>
      <c r="X6" s="26">
        <v>9.2238226000000006E-2</v>
      </c>
      <c r="Y6" s="26">
        <v>9.2167545000000003E-2</v>
      </c>
      <c r="Z6" s="26">
        <v>9.1059174000000007E-2</v>
      </c>
      <c r="AA6" s="26">
        <v>9.0908408999999996E-2</v>
      </c>
      <c r="AB6" s="26">
        <v>8.9834707999999999E-2</v>
      </c>
      <c r="AC6" s="26">
        <v>8.9774440999999996E-2</v>
      </c>
      <c r="AD6" s="26">
        <v>8.9630541999999994E-2</v>
      </c>
      <c r="AE6" s="26">
        <v>8.8598262999999997E-2</v>
      </c>
      <c r="AF6" s="26">
        <v>8.8469004000000004E-2</v>
      </c>
      <c r="AG6" s="26">
        <v>8.8413447000000006E-2</v>
      </c>
      <c r="AH6" s="26">
        <v>8.8279459000000005E-2</v>
      </c>
      <c r="AI6" s="26">
        <v>8.8143769999999996E-2</v>
      </c>
      <c r="AJ6" s="26">
        <v>8.7173649000000006E-2</v>
      </c>
      <c r="AK6" s="26">
        <v>8.7114967000000001E-2</v>
      </c>
      <c r="AL6" s="26">
        <v>8.6981882999999996E-2</v>
      </c>
      <c r="AM6" s="26">
        <v>8.6847153999999996E-2</v>
      </c>
      <c r="AN6" s="26">
        <v>8.5984984E-2</v>
      </c>
      <c r="AO6" s="26">
        <v>8.5855493000000005E-2</v>
      </c>
      <c r="AP6" s="26">
        <v>8.5723556000000006E-2</v>
      </c>
      <c r="AQ6" s="26">
        <v>8.5589256000000002E-2</v>
      </c>
      <c r="AR6" s="26">
        <v>8.5517632999999996E-2</v>
      </c>
      <c r="AS6" s="26">
        <v>8.4629146000000002E-2</v>
      </c>
      <c r="AT6" s="26">
        <v>8.4497891000000006E-2</v>
      </c>
      <c r="AU6" s="26">
        <v>8.4364359999999999E-2</v>
      </c>
      <c r="AV6" s="26">
        <v>8.4289950000000002E-2</v>
      </c>
      <c r="AW6" s="71"/>
    </row>
    <row r="7" spans="1:49" s="82" customFormat="1" x14ac:dyDescent="0.25">
      <c r="A7" s="70" t="s">
        <v>275</v>
      </c>
      <c r="B7" s="26" t="s">
        <v>260</v>
      </c>
      <c r="C7" s="26" t="s">
        <v>246</v>
      </c>
      <c r="D7" s="26"/>
      <c r="E7" s="26"/>
      <c r="F7" s="26"/>
      <c r="G7" s="26"/>
      <c r="H7" s="26"/>
      <c r="I7" s="26"/>
      <c r="J7" s="26"/>
      <c r="K7" s="26"/>
      <c r="L7" s="26"/>
      <c r="M7" s="26">
        <v>7.4535532000000002E-2</v>
      </c>
      <c r="N7" s="26">
        <v>7.5324440000000006E-2</v>
      </c>
      <c r="O7" s="26">
        <v>7.6254766000000002E-2</v>
      </c>
      <c r="P7" s="26">
        <v>7.7024757999999999E-2</v>
      </c>
      <c r="Q7" s="26">
        <v>7.7783941999999995E-2</v>
      </c>
      <c r="R7" s="26">
        <v>7.8681690999999998E-2</v>
      </c>
      <c r="S7" s="26">
        <v>7.9417154000000004E-2</v>
      </c>
      <c r="T7" s="26">
        <v>7.9080835000000002E-2</v>
      </c>
      <c r="U7" s="26">
        <v>7.8595584999999996E-2</v>
      </c>
      <c r="V7" s="26">
        <v>7.8257440999999997E-2</v>
      </c>
      <c r="W7" s="26">
        <v>7.7776262999999998E-2</v>
      </c>
      <c r="X7" s="26">
        <v>7.7436780999999996E-2</v>
      </c>
      <c r="Y7" s="26">
        <v>7.6956966000000002E-2</v>
      </c>
      <c r="Z7" s="26">
        <v>7.6616493999999993E-2</v>
      </c>
      <c r="AA7" s="26">
        <v>7.6140984999999994E-2</v>
      </c>
      <c r="AB7" s="26">
        <v>7.5800321000000004E-2</v>
      </c>
      <c r="AC7" s="26">
        <v>7.5458069000000003E-2</v>
      </c>
      <c r="AD7" s="26">
        <v>7.4987886000000004E-2</v>
      </c>
      <c r="AE7" s="26">
        <v>7.4647687000000004E-2</v>
      </c>
      <c r="AF7" s="26">
        <v>7.4317610000000006E-2</v>
      </c>
      <c r="AG7" s="26">
        <v>7.3987631999999998E-2</v>
      </c>
      <c r="AH7" s="26">
        <v>7.3534851999999998E-2</v>
      </c>
      <c r="AI7" s="26">
        <v>7.3204995999999994E-2</v>
      </c>
      <c r="AJ7" s="26">
        <v>7.2873456000000003E-2</v>
      </c>
      <c r="AK7" s="26">
        <v>7.2542147000000001E-2</v>
      </c>
      <c r="AL7" s="26">
        <v>7.2209852000000005E-2</v>
      </c>
      <c r="AM7" s="26">
        <v>7.1876835E-2</v>
      </c>
      <c r="AN7" s="26">
        <v>7.1542072999999998E-2</v>
      </c>
      <c r="AO7" s="26">
        <v>7.1207364999999995E-2</v>
      </c>
      <c r="AP7" s="26">
        <v>7.0871903999999999E-2</v>
      </c>
      <c r="AQ7" s="26">
        <v>7.0534711999999999E-2</v>
      </c>
      <c r="AR7" s="26">
        <v>7.0197724000000003E-2</v>
      </c>
      <c r="AS7" s="26">
        <v>6.9859950000000004E-2</v>
      </c>
      <c r="AT7" s="26">
        <v>6.9521734000000002E-2</v>
      </c>
      <c r="AU7" s="26">
        <v>6.9287346E-2</v>
      </c>
      <c r="AV7" s="26">
        <v>6.8947393999999995E-2</v>
      </c>
      <c r="AW7" s="71"/>
    </row>
    <row r="8" spans="1:49" s="82" customFormat="1" x14ac:dyDescent="0.25">
      <c r="A8" s="70" t="s">
        <v>275</v>
      </c>
      <c r="B8" s="26" t="s">
        <v>260</v>
      </c>
      <c r="C8" s="26" t="s">
        <v>247</v>
      </c>
      <c r="D8" s="26"/>
      <c r="E8" s="26"/>
      <c r="F8" s="26"/>
      <c r="G8" s="26"/>
      <c r="H8" s="26"/>
      <c r="I8" s="26"/>
      <c r="J8" s="26"/>
      <c r="K8" s="26"/>
      <c r="L8" s="26"/>
      <c r="M8" s="26">
        <v>0.31309999999999999</v>
      </c>
      <c r="N8" s="26">
        <v>0.31309999999999999</v>
      </c>
      <c r="O8" s="26">
        <v>0.31309999999999999</v>
      </c>
      <c r="P8" s="26">
        <v>0.30299999999999999</v>
      </c>
      <c r="Q8" s="26">
        <v>0.30299999999999999</v>
      </c>
      <c r="R8" s="26">
        <v>0.30299999999999999</v>
      </c>
      <c r="S8" s="26">
        <v>0.30299999999999999</v>
      </c>
      <c r="T8" s="26">
        <v>0.30299999999999999</v>
      </c>
      <c r="U8" s="26">
        <v>0.29289999999999999</v>
      </c>
      <c r="V8" s="26">
        <v>0.29289999999999999</v>
      </c>
      <c r="W8" s="26">
        <v>0.29289999999999999</v>
      </c>
      <c r="X8" s="26">
        <v>0.29289999999999999</v>
      </c>
      <c r="Y8" s="26">
        <v>0.29289999999999999</v>
      </c>
      <c r="Z8" s="26">
        <v>0.2828</v>
      </c>
      <c r="AA8" s="26">
        <v>0.2828</v>
      </c>
      <c r="AB8" s="26">
        <v>0.2828</v>
      </c>
      <c r="AC8" s="26">
        <v>0.2828</v>
      </c>
      <c r="AD8" s="26">
        <v>0.2828</v>
      </c>
      <c r="AE8" s="26">
        <v>0.2727</v>
      </c>
      <c r="AF8" s="26">
        <v>0.2727</v>
      </c>
      <c r="AG8" s="26">
        <v>0.2727</v>
      </c>
      <c r="AH8" s="26">
        <v>0.2727</v>
      </c>
      <c r="AI8" s="26">
        <v>0.2727</v>
      </c>
      <c r="AJ8" s="26">
        <v>0.2626</v>
      </c>
      <c r="AK8" s="26">
        <v>0.2626</v>
      </c>
      <c r="AL8" s="26">
        <v>0.2626</v>
      </c>
      <c r="AM8" s="26">
        <v>0.2626</v>
      </c>
      <c r="AN8" s="26">
        <v>0.2626</v>
      </c>
      <c r="AO8" s="26">
        <v>0.2525</v>
      </c>
      <c r="AP8" s="26">
        <v>0.2525</v>
      </c>
      <c r="AQ8" s="26">
        <v>0.2525</v>
      </c>
      <c r="AR8" s="26">
        <v>0.2525</v>
      </c>
      <c r="AS8" s="26">
        <v>0.2525</v>
      </c>
      <c r="AT8" s="26">
        <v>0.2424</v>
      </c>
      <c r="AU8" s="26">
        <v>0.2424</v>
      </c>
      <c r="AV8" s="26">
        <v>0.2424</v>
      </c>
      <c r="AW8" s="71"/>
    </row>
    <row r="9" spans="1:49" s="82" customFormat="1" x14ac:dyDescent="0.25">
      <c r="A9" s="70" t="s">
        <v>275</v>
      </c>
      <c r="B9" s="26" t="s">
        <v>260</v>
      </c>
      <c r="C9" s="26" t="s">
        <v>248</v>
      </c>
      <c r="D9" s="26"/>
      <c r="E9" s="26"/>
      <c r="F9" s="26"/>
      <c r="G9" s="26"/>
      <c r="H9" s="26"/>
      <c r="I9" s="26"/>
      <c r="J9" s="26"/>
      <c r="K9" s="26"/>
      <c r="L9" s="26"/>
      <c r="M9" s="26">
        <v>7.0699999999999999E-2</v>
      </c>
      <c r="N9" s="26">
        <v>6.9776999000000006E-2</v>
      </c>
      <c r="O9" s="26">
        <v>7.0343463999999994E-2</v>
      </c>
      <c r="P9" s="26">
        <v>7.0574478999999996E-2</v>
      </c>
      <c r="Q9" s="26">
        <v>7.1130367999999999E-2</v>
      </c>
      <c r="R9" s="26">
        <v>7.1680639000000004E-2</v>
      </c>
      <c r="S9" s="26">
        <v>7.2225291999999996E-2</v>
      </c>
      <c r="T9" s="26">
        <v>7.1666173999999999E-2</v>
      </c>
      <c r="U9" s="26">
        <v>7.0797228000000004E-2</v>
      </c>
      <c r="V9" s="26">
        <v>7.0263699999999998E-2</v>
      </c>
      <c r="W9" s="26">
        <v>6.9745866000000004E-2</v>
      </c>
      <c r="X9" s="26">
        <v>6.9231379999999995E-2</v>
      </c>
      <c r="Y9" s="26">
        <v>6.8725878000000004E-2</v>
      </c>
      <c r="Z9" s="26">
        <v>6.8229286E-2</v>
      </c>
      <c r="AA9" s="26">
        <v>6.7446497999999994E-2</v>
      </c>
      <c r="AB9" s="26">
        <v>6.6970327999999996E-2</v>
      </c>
      <c r="AC9" s="26">
        <v>6.6501932999999999E-2</v>
      </c>
      <c r="AD9" s="26">
        <v>6.6046382000000001E-2</v>
      </c>
      <c r="AE9" s="26">
        <v>6.5593093000000005E-2</v>
      </c>
      <c r="AF9" s="26">
        <v>6.5152763000000002E-2</v>
      </c>
      <c r="AG9" s="26">
        <v>6.4718912000000003E-2</v>
      </c>
      <c r="AH9" s="26">
        <v>6.4291566999999994E-2</v>
      </c>
      <c r="AI9" s="26">
        <v>6.3605001999999994E-2</v>
      </c>
      <c r="AJ9" s="26">
        <v>6.3192925999999996E-2</v>
      </c>
      <c r="AK9" s="26">
        <v>6.2790527999999998E-2</v>
      </c>
      <c r="AL9" s="26">
        <v>6.2389417000000003E-2</v>
      </c>
      <c r="AM9" s="26">
        <v>6.1993410999999998E-2</v>
      </c>
      <c r="AN9" s="26">
        <v>6.1602580999999997E-2</v>
      </c>
      <c r="AO9" s="26">
        <v>6.1216257000000003E-2</v>
      </c>
      <c r="AP9" s="26">
        <v>6.0834773000000002E-2</v>
      </c>
      <c r="AQ9" s="26">
        <v>6.0457726000000003E-2</v>
      </c>
      <c r="AR9" s="26">
        <v>6.0088664999999999E-2</v>
      </c>
      <c r="AS9" s="26">
        <v>5.9719992E-2</v>
      </c>
      <c r="AT9" s="26">
        <v>5.9121461E-2</v>
      </c>
      <c r="AU9" s="26">
        <v>5.8763656999999997E-2</v>
      </c>
      <c r="AV9" s="26">
        <v>5.8409553000000003E-2</v>
      </c>
      <c r="AW9" s="71"/>
    </row>
    <row r="10" spans="1:49" s="82" customFormat="1" x14ac:dyDescent="0.25">
      <c r="A10" s="70" t="s">
        <v>275</v>
      </c>
      <c r="B10" s="26" t="s">
        <v>260</v>
      </c>
      <c r="C10" s="26" t="s">
        <v>249</v>
      </c>
      <c r="D10" s="26"/>
      <c r="E10" s="26"/>
      <c r="F10" s="26"/>
      <c r="G10" s="26"/>
      <c r="H10" s="26"/>
      <c r="I10" s="26"/>
      <c r="J10" s="26"/>
      <c r="K10" s="26"/>
      <c r="L10" s="26"/>
      <c r="M10" s="26">
        <v>4.0399999999999998E-2</v>
      </c>
      <c r="N10" s="26">
        <v>4.0729884000000001E-2</v>
      </c>
      <c r="O10" s="26">
        <v>4.1152475000000001E-2</v>
      </c>
      <c r="P10" s="26">
        <v>4.1586289999999998E-2</v>
      </c>
      <c r="Q10" s="26">
        <v>4.2016431E-2</v>
      </c>
      <c r="R10" s="26">
        <v>4.2442725000000001E-2</v>
      </c>
      <c r="S10" s="26">
        <v>4.2879571999999998E-2</v>
      </c>
      <c r="T10" s="26">
        <v>4.2645333000000001E-2</v>
      </c>
      <c r="U10" s="26">
        <v>4.2428188999999998E-2</v>
      </c>
      <c r="V10" s="26">
        <v>4.2212898999999998E-2</v>
      </c>
      <c r="W10" s="26">
        <v>4.2014296999999999E-2</v>
      </c>
      <c r="X10" s="26">
        <v>4.1804020999999997E-2</v>
      </c>
      <c r="Y10" s="26">
        <v>4.160925E-2</v>
      </c>
      <c r="Z10" s="26">
        <v>4.1402560999999997E-2</v>
      </c>
      <c r="AA10" s="26">
        <v>4.1224548E-2</v>
      </c>
      <c r="AB10" s="26">
        <v>4.1035178999999998E-2</v>
      </c>
      <c r="AC10" s="26">
        <v>4.0847610999999999E-2</v>
      </c>
      <c r="AD10" s="26">
        <v>4.0673809999999998E-2</v>
      </c>
      <c r="AE10" s="26">
        <v>4.0501957999999998E-2</v>
      </c>
      <c r="AF10" s="26">
        <v>4.0335331000000002E-2</v>
      </c>
      <c r="AG10" s="26">
        <v>4.0169852999999998E-2</v>
      </c>
      <c r="AH10" s="26">
        <v>4.0016891999999998E-2</v>
      </c>
      <c r="AI10" s="26">
        <v>3.9865193E-2</v>
      </c>
      <c r="AJ10" s="26">
        <v>3.9714262E-2</v>
      </c>
      <c r="AK10" s="26">
        <v>3.9564038000000003E-2</v>
      </c>
      <c r="AL10" s="26">
        <v>3.9414043000000003E-2</v>
      </c>
      <c r="AM10" s="26">
        <v>3.9276270000000002E-2</v>
      </c>
      <c r="AN10" s="26">
        <v>3.9138851000000002E-2</v>
      </c>
      <c r="AO10" s="26">
        <v>3.9001742999999998E-2</v>
      </c>
      <c r="AP10" s="26">
        <v>3.8875302E-2</v>
      </c>
      <c r="AQ10" s="26">
        <v>3.8749328999999999E-2</v>
      </c>
      <c r="AR10" s="26">
        <v>3.8612871E-2</v>
      </c>
      <c r="AS10" s="26">
        <v>3.8497564999999997E-2</v>
      </c>
      <c r="AT10" s="26">
        <v>3.8371427999999999E-2</v>
      </c>
      <c r="AU10" s="26">
        <v>3.8256036E-2</v>
      </c>
      <c r="AV10" s="26">
        <v>3.8139079999999999E-2</v>
      </c>
      <c r="AW10" s="71"/>
    </row>
    <row r="11" spans="1:49" s="82" customFormat="1" x14ac:dyDescent="0.25">
      <c r="A11" s="70" t="s">
        <v>275</v>
      </c>
      <c r="B11" s="26" t="s">
        <v>260</v>
      </c>
      <c r="C11" s="26" t="s">
        <v>211</v>
      </c>
      <c r="D11" s="26"/>
      <c r="E11" s="26"/>
      <c r="F11" s="26"/>
      <c r="G11" s="26"/>
      <c r="H11" s="26"/>
      <c r="I11" s="26"/>
      <c r="J11" s="26"/>
      <c r="K11" s="26"/>
      <c r="L11" s="26"/>
      <c r="M11" s="26">
        <v>1.4392751180000001</v>
      </c>
      <c r="N11" s="26">
        <v>1.4524440970000001</v>
      </c>
      <c r="O11" s="26">
        <v>1.466098881</v>
      </c>
      <c r="P11" s="26">
        <v>1.4802286280000001</v>
      </c>
      <c r="Q11" s="26">
        <v>1.5036942980000001</v>
      </c>
      <c r="R11" s="26">
        <v>1.5164783449999999</v>
      </c>
      <c r="S11" s="26">
        <v>1.5293929479999999</v>
      </c>
      <c r="T11" s="26">
        <v>1.5138681730000001</v>
      </c>
      <c r="U11" s="26">
        <v>1.5098339080000001</v>
      </c>
      <c r="V11" s="26">
        <v>1.495308938</v>
      </c>
      <c r="W11" s="26">
        <v>1.5004504439999999</v>
      </c>
      <c r="X11" s="26">
        <v>1.485875037</v>
      </c>
      <c r="Y11" s="26">
        <v>1.472386014</v>
      </c>
      <c r="Z11" s="26">
        <v>1.459799962</v>
      </c>
      <c r="AA11" s="26">
        <v>1.445632891</v>
      </c>
      <c r="AB11" s="26">
        <v>1.442286443</v>
      </c>
      <c r="AC11" s="26">
        <v>1.4366839929999999</v>
      </c>
      <c r="AD11" s="26">
        <v>1.4272449089999999</v>
      </c>
      <c r="AE11" s="26">
        <v>1.413501361</v>
      </c>
      <c r="AF11" s="26">
        <v>1.393760924</v>
      </c>
      <c r="AG11" s="26">
        <v>1.391186856</v>
      </c>
      <c r="AH11" s="26">
        <v>1.372569106</v>
      </c>
      <c r="AI11" s="26">
        <v>1.372260413</v>
      </c>
      <c r="AJ11" s="26">
        <v>1.3593936579999999</v>
      </c>
      <c r="AK11" s="26">
        <v>1.3425928869999999</v>
      </c>
      <c r="AL11" s="26">
        <v>1.334891303</v>
      </c>
      <c r="AM11" s="26">
        <v>1.318136556</v>
      </c>
      <c r="AN11" s="26">
        <v>1.3182586249999999</v>
      </c>
      <c r="AO11" s="26">
        <v>1.3015181870000001</v>
      </c>
      <c r="AP11" s="26">
        <v>1.29587549</v>
      </c>
      <c r="AQ11" s="26">
        <v>1.2799661950000001</v>
      </c>
      <c r="AR11" s="26">
        <v>1.2651537669999999</v>
      </c>
      <c r="AS11" s="26">
        <v>1.2663189640000001</v>
      </c>
      <c r="AT11" s="26">
        <v>1.25079399</v>
      </c>
      <c r="AU11" s="26">
        <v>1.2430182540000001</v>
      </c>
      <c r="AV11" s="26">
        <v>1.2279366819999999</v>
      </c>
      <c r="AW11" s="71"/>
    </row>
    <row r="12" spans="1:49" s="82" customFormat="1" x14ac:dyDescent="0.25">
      <c r="A12" s="70" t="s">
        <v>275</v>
      </c>
      <c r="B12" s="26" t="s">
        <v>260</v>
      </c>
      <c r="C12" s="26" t="s">
        <v>196</v>
      </c>
      <c r="D12" s="26"/>
      <c r="E12" s="26"/>
      <c r="F12" s="26"/>
      <c r="G12" s="26"/>
      <c r="H12" s="26"/>
      <c r="I12" s="26"/>
      <c r="J12" s="26"/>
      <c r="K12" s="26"/>
      <c r="L12" s="26"/>
      <c r="M12" s="26">
        <f xml:space="preserve"> ResidualCapacity!$M$3</f>
        <v>0.7</v>
      </c>
      <c r="N12" s="26">
        <f xml:space="preserve"> ResidualCapacity!$M$3</f>
        <v>0.7</v>
      </c>
      <c r="O12" s="26">
        <f xml:space="preserve"> ResidualCapacity!$M$3</f>
        <v>0.7</v>
      </c>
      <c r="P12" s="26">
        <f xml:space="preserve"> ResidualCapacity!$M$3</f>
        <v>0.7</v>
      </c>
      <c r="Q12" s="26">
        <f xml:space="preserve"> ResidualCapacity!$M$3</f>
        <v>0.7</v>
      </c>
      <c r="R12" s="26">
        <f xml:space="preserve"> ResidualCapacity!$M$3</f>
        <v>0.7</v>
      </c>
      <c r="S12" s="26">
        <f xml:space="preserve"> ResidualCapacity!$M$3</f>
        <v>0.7</v>
      </c>
      <c r="T12" s="26">
        <f xml:space="preserve"> ResidualCapacity!$M$3</f>
        <v>0.7</v>
      </c>
      <c r="U12" s="26">
        <f xml:space="preserve"> ResidualCapacity!$M$3</f>
        <v>0.7</v>
      </c>
      <c r="V12" s="26">
        <f xml:space="preserve"> ResidualCapacity!$M$3</f>
        <v>0.7</v>
      </c>
      <c r="W12" s="26">
        <f xml:space="preserve"> ResidualCapacity!$M$3</f>
        <v>0.7</v>
      </c>
      <c r="X12" s="26">
        <f xml:space="preserve"> ResidualCapacity!$M$3</f>
        <v>0.7</v>
      </c>
      <c r="Y12" s="26">
        <f xml:space="preserve"> ResidualCapacity!$M$3</f>
        <v>0.7</v>
      </c>
      <c r="Z12" s="26">
        <f xml:space="preserve"> ResidualCapacity!$M$3</f>
        <v>0.7</v>
      </c>
      <c r="AA12" s="26">
        <f xml:space="preserve"> ResidualCapacity!$M$3</f>
        <v>0.7</v>
      </c>
      <c r="AB12" s="26">
        <f xml:space="preserve"> ResidualCapacity!$M$3</f>
        <v>0.7</v>
      </c>
      <c r="AC12" s="26">
        <f xml:space="preserve"> ResidualCapacity!$M$3</f>
        <v>0.7</v>
      </c>
      <c r="AD12" s="26">
        <f xml:space="preserve"> ResidualCapacity!$M$3</f>
        <v>0.7</v>
      </c>
      <c r="AE12" s="26">
        <f xml:space="preserve"> ResidualCapacity!$M$3</f>
        <v>0.7</v>
      </c>
      <c r="AF12" s="26">
        <f xml:space="preserve"> ResidualCapacity!$M$3</f>
        <v>0.7</v>
      </c>
      <c r="AG12" s="26">
        <f xml:space="preserve"> ResidualCapacity!$M$3</f>
        <v>0.7</v>
      </c>
      <c r="AH12" s="26">
        <f xml:space="preserve"> ResidualCapacity!$M$3</f>
        <v>0.7</v>
      </c>
      <c r="AI12" s="26">
        <f xml:space="preserve"> ResidualCapacity!$M$3</f>
        <v>0.7</v>
      </c>
      <c r="AJ12" s="26">
        <f xml:space="preserve"> ResidualCapacity!$M$3</f>
        <v>0.7</v>
      </c>
      <c r="AK12" s="26">
        <f xml:space="preserve"> ResidualCapacity!$M$3</f>
        <v>0.7</v>
      </c>
      <c r="AL12" s="26">
        <f xml:space="preserve"> ResidualCapacity!$M$3</f>
        <v>0.7</v>
      </c>
      <c r="AM12" s="26">
        <f xml:space="preserve"> ResidualCapacity!$M$3</f>
        <v>0.7</v>
      </c>
      <c r="AN12" s="26">
        <f xml:space="preserve"> ResidualCapacity!$M$3</f>
        <v>0.7</v>
      </c>
      <c r="AO12" s="26">
        <f xml:space="preserve"> ResidualCapacity!$M$3</f>
        <v>0.7</v>
      </c>
      <c r="AP12" s="26">
        <f xml:space="preserve"> ResidualCapacity!$M$3</f>
        <v>0.7</v>
      </c>
      <c r="AQ12" s="26">
        <f xml:space="preserve"> ResidualCapacity!$M$3</f>
        <v>0.7</v>
      </c>
      <c r="AR12" s="26">
        <f xml:space="preserve"> ResidualCapacity!$M$3</f>
        <v>0.7</v>
      </c>
      <c r="AS12" s="26">
        <f xml:space="preserve"> ResidualCapacity!$M$3</f>
        <v>0.7</v>
      </c>
      <c r="AT12" s="26">
        <f xml:space="preserve"> ResidualCapacity!$M$3</f>
        <v>0.7</v>
      </c>
      <c r="AU12" s="26">
        <f xml:space="preserve"> ResidualCapacity!$M$3</f>
        <v>0.7</v>
      </c>
      <c r="AV12" s="26">
        <f xml:space="preserve"> ResidualCapacity!$M$3</f>
        <v>0.7</v>
      </c>
      <c r="AW12" s="71"/>
    </row>
    <row r="13" spans="1:49" s="82" customFormat="1" x14ac:dyDescent="0.25">
      <c r="A13" s="70" t="s">
        <v>275</v>
      </c>
      <c r="B13" s="26" t="s">
        <v>260</v>
      </c>
      <c r="C13" s="26" t="s">
        <v>197</v>
      </c>
      <c r="D13" s="26"/>
      <c r="E13" s="26"/>
      <c r="F13" s="26"/>
      <c r="G13" s="26"/>
      <c r="H13" s="26"/>
      <c r="I13" s="26"/>
      <c r="J13" s="26"/>
      <c r="K13" s="26"/>
      <c r="L13" s="26"/>
      <c r="M13" s="26">
        <f xml:space="preserve"> ResidualCapacity!$M$4</f>
        <v>1.34</v>
      </c>
      <c r="N13" s="26">
        <f xml:space="preserve"> ResidualCapacity!$M$4</f>
        <v>1.34</v>
      </c>
      <c r="O13" s="26">
        <f xml:space="preserve"> ResidualCapacity!$M$4</f>
        <v>1.34</v>
      </c>
      <c r="P13" s="26">
        <f xml:space="preserve"> ResidualCapacity!$M$4</f>
        <v>1.34</v>
      </c>
      <c r="Q13" s="26">
        <f xml:space="preserve"> ResidualCapacity!$M$4</f>
        <v>1.34</v>
      </c>
      <c r="R13" s="26">
        <f xml:space="preserve"> ResidualCapacity!$M$4</f>
        <v>1.34</v>
      </c>
      <c r="S13" s="26">
        <f xml:space="preserve"> ResidualCapacity!$M$4</f>
        <v>1.34</v>
      </c>
      <c r="T13" s="26">
        <f xml:space="preserve"> ResidualCapacity!$M$4</f>
        <v>1.34</v>
      </c>
      <c r="U13" s="26">
        <f xml:space="preserve"> ResidualCapacity!$M$4</f>
        <v>1.34</v>
      </c>
      <c r="V13" s="26">
        <f xml:space="preserve"> ResidualCapacity!$M$4</f>
        <v>1.34</v>
      </c>
      <c r="W13" s="26">
        <f xml:space="preserve"> ResidualCapacity!$M$4</f>
        <v>1.34</v>
      </c>
      <c r="X13" s="26">
        <f xml:space="preserve"> ResidualCapacity!$M$4</f>
        <v>1.34</v>
      </c>
      <c r="Y13" s="26">
        <f xml:space="preserve"> ResidualCapacity!$M$4</f>
        <v>1.34</v>
      </c>
      <c r="Z13" s="26">
        <f xml:space="preserve"> ResidualCapacity!$M$4</f>
        <v>1.34</v>
      </c>
      <c r="AA13" s="26">
        <f xml:space="preserve"> ResidualCapacity!$M$4</f>
        <v>1.34</v>
      </c>
      <c r="AB13" s="26">
        <f xml:space="preserve"> ResidualCapacity!$M$4</f>
        <v>1.34</v>
      </c>
      <c r="AC13" s="26">
        <f xml:space="preserve"> ResidualCapacity!$M$4</f>
        <v>1.34</v>
      </c>
      <c r="AD13" s="26">
        <f xml:space="preserve"> ResidualCapacity!$M$4</f>
        <v>1.34</v>
      </c>
      <c r="AE13" s="26">
        <f xml:space="preserve"> ResidualCapacity!$M$4</f>
        <v>1.34</v>
      </c>
      <c r="AF13" s="26">
        <f xml:space="preserve"> ResidualCapacity!$M$4</f>
        <v>1.34</v>
      </c>
      <c r="AG13" s="26">
        <f xml:space="preserve"> ResidualCapacity!$M$4</f>
        <v>1.34</v>
      </c>
      <c r="AH13" s="26">
        <f xml:space="preserve"> ResidualCapacity!$M$4</f>
        <v>1.34</v>
      </c>
      <c r="AI13" s="26">
        <f xml:space="preserve"> ResidualCapacity!$M$4</f>
        <v>1.34</v>
      </c>
      <c r="AJ13" s="26">
        <f xml:space="preserve"> ResidualCapacity!$M$4</f>
        <v>1.34</v>
      </c>
      <c r="AK13" s="26">
        <f xml:space="preserve"> ResidualCapacity!$M$4</f>
        <v>1.34</v>
      </c>
      <c r="AL13" s="26">
        <f xml:space="preserve"> ResidualCapacity!$M$4</f>
        <v>1.34</v>
      </c>
      <c r="AM13" s="26">
        <f xml:space="preserve"> ResidualCapacity!$M$4</f>
        <v>1.34</v>
      </c>
      <c r="AN13" s="26">
        <f xml:space="preserve"> ResidualCapacity!$M$4</f>
        <v>1.34</v>
      </c>
      <c r="AO13" s="26">
        <f xml:space="preserve"> ResidualCapacity!$M$4</f>
        <v>1.34</v>
      </c>
      <c r="AP13" s="26">
        <f xml:space="preserve"> ResidualCapacity!$M$4</f>
        <v>1.34</v>
      </c>
      <c r="AQ13" s="26">
        <f xml:space="preserve"> ResidualCapacity!$M$4</f>
        <v>1.34</v>
      </c>
      <c r="AR13" s="26">
        <f xml:space="preserve"> ResidualCapacity!$M$4</f>
        <v>1.34</v>
      </c>
      <c r="AS13" s="26">
        <f xml:space="preserve"> ResidualCapacity!$M$4</f>
        <v>1.34</v>
      </c>
      <c r="AT13" s="26">
        <f xml:space="preserve"> ResidualCapacity!$M$4</f>
        <v>1.34</v>
      </c>
      <c r="AU13" s="26">
        <f xml:space="preserve"> ResidualCapacity!$M$4</f>
        <v>1.34</v>
      </c>
      <c r="AV13" s="26">
        <f xml:space="preserve"> ResidualCapacity!$M$4</f>
        <v>1.34</v>
      </c>
      <c r="AW13" s="71"/>
    </row>
    <row r="14" spans="1:49" s="82" customFormat="1" x14ac:dyDescent="0.25">
      <c r="A14" s="70" t="s">
        <v>275</v>
      </c>
      <c r="B14" s="26" t="s">
        <v>260</v>
      </c>
      <c r="C14" s="26" t="s">
        <v>194</v>
      </c>
      <c r="D14" s="26"/>
      <c r="E14" s="26"/>
      <c r="F14" s="26"/>
      <c r="G14" s="26"/>
      <c r="H14" s="26"/>
      <c r="I14" s="26"/>
      <c r="J14" s="26"/>
      <c r="K14" s="26"/>
      <c r="L14" s="26"/>
      <c r="M14" s="26">
        <f xml:space="preserve"> ResidualCapacity!$M$5</f>
        <v>0.45</v>
      </c>
      <c r="N14" s="26">
        <f xml:space="preserve"> ResidualCapacity!$M$5</f>
        <v>0.45</v>
      </c>
      <c r="O14" s="26">
        <f xml:space="preserve"> ResidualCapacity!$M$5</f>
        <v>0.45</v>
      </c>
      <c r="P14" s="26">
        <f xml:space="preserve"> ResidualCapacity!$M$5</f>
        <v>0.45</v>
      </c>
      <c r="Q14" s="26">
        <f xml:space="preserve"> ResidualCapacity!$M$5</f>
        <v>0.45</v>
      </c>
      <c r="R14" s="26">
        <f xml:space="preserve"> ResidualCapacity!$M$5</f>
        <v>0.45</v>
      </c>
      <c r="S14" s="26">
        <f xml:space="preserve"> ResidualCapacity!$M$5</f>
        <v>0.45</v>
      </c>
      <c r="T14" s="26">
        <f xml:space="preserve"> ResidualCapacity!$M$5</f>
        <v>0.45</v>
      </c>
      <c r="U14" s="26">
        <f xml:space="preserve"> ResidualCapacity!$M$5</f>
        <v>0.45</v>
      </c>
      <c r="V14" s="26">
        <f xml:space="preserve"> ResidualCapacity!$M$5</f>
        <v>0.45</v>
      </c>
      <c r="W14" s="26">
        <f xml:space="preserve"> ResidualCapacity!$M$5</f>
        <v>0.45</v>
      </c>
      <c r="X14" s="26">
        <f xml:space="preserve"> ResidualCapacity!$M$5</f>
        <v>0.45</v>
      </c>
      <c r="Y14" s="26">
        <f xml:space="preserve"> ResidualCapacity!$M$5</f>
        <v>0.45</v>
      </c>
      <c r="Z14" s="26">
        <f xml:space="preserve"> ResidualCapacity!$M$5</f>
        <v>0.45</v>
      </c>
      <c r="AA14" s="26">
        <f xml:space="preserve"> ResidualCapacity!$M$5</f>
        <v>0.45</v>
      </c>
      <c r="AB14" s="26">
        <f xml:space="preserve"> ResidualCapacity!$M$5</f>
        <v>0.45</v>
      </c>
      <c r="AC14" s="26">
        <f xml:space="preserve"> ResidualCapacity!$M$5</f>
        <v>0.45</v>
      </c>
      <c r="AD14" s="26">
        <f xml:space="preserve"> ResidualCapacity!$M$5</f>
        <v>0.45</v>
      </c>
      <c r="AE14" s="26">
        <f xml:space="preserve"> ResidualCapacity!$M$5</f>
        <v>0.45</v>
      </c>
      <c r="AF14" s="26">
        <f xml:space="preserve"> ResidualCapacity!$M$5</f>
        <v>0.45</v>
      </c>
      <c r="AG14" s="26">
        <f xml:space="preserve"> ResidualCapacity!$M$5</f>
        <v>0.45</v>
      </c>
      <c r="AH14" s="26">
        <f xml:space="preserve"> ResidualCapacity!$M$5</f>
        <v>0.45</v>
      </c>
      <c r="AI14" s="26">
        <f xml:space="preserve"> ResidualCapacity!$M$5</f>
        <v>0.45</v>
      </c>
      <c r="AJ14" s="26">
        <f xml:space="preserve"> ResidualCapacity!$M$5</f>
        <v>0.45</v>
      </c>
      <c r="AK14" s="26">
        <f xml:space="preserve"> ResidualCapacity!$M$5</f>
        <v>0.45</v>
      </c>
      <c r="AL14" s="26">
        <f xml:space="preserve"> ResidualCapacity!$M$5</f>
        <v>0.45</v>
      </c>
      <c r="AM14" s="26">
        <f xml:space="preserve"> ResidualCapacity!$M$5</f>
        <v>0.45</v>
      </c>
      <c r="AN14" s="26">
        <f xml:space="preserve"> ResidualCapacity!$M$5</f>
        <v>0.45</v>
      </c>
      <c r="AO14" s="26">
        <f xml:space="preserve"> ResidualCapacity!$M$5</f>
        <v>0.45</v>
      </c>
      <c r="AP14" s="26">
        <f xml:space="preserve"> ResidualCapacity!$M$5</f>
        <v>0.45</v>
      </c>
      <c r="AQ14" s="26">
        <f xml:space="preserve"> ResidualCapacity!$M$5</f>
        <v>0.45</v>
      </c>
      <c r="AR14" s="26">
        <f xml:space="preserve"> ResidualCapacity!$M$5</f>
        <v>0.45</v>
      </c>
      <c r="AS14" s="26">
        <f xml:space="preserve"> ResidualCapacity!$M$5</f>
        <v>0.45</v>
      </c>
      <c r="AT14" s="26">
        <f xml:space="preserve"> ResidualCapacity!$M$5</f>
        <v>0.45</v>
      </c>
      <c r="AU14" s="26">
        <f xml:space="preserve"> ResidualCapacity!$M$5</f>
        <v>0.45</v>
      </c>
      <c r="AV14" s="26">
        <f xml:space="preserve"> ResidualCapacity!$M$5</f>
        <v>0.45</v>
      </c>
      <c r="AW14" s="71"/>
    </row>
    <row r="15" spans="1:49" s="82" customFormat="1" x14ac:dyDescent="0.25">
      <c r="A15" s="70" t="s">
        <v>275</v>
      </c>
      <c r="B15" s="26" t="s">
        <v>260</v>
      </c>
      <c r="C15" s="26" t="s">
        <v>195</v>
      </c>
      <c r="D15" s="26"/>
      <c r="E15" s="26"/>
      <c r="F15" s="26"/>
      <c r="G15" s="26"/>
      <c r="H15" s="26"/>
      <c r="I15" s="26"/>
      <c r="J15" s="26"/>
      <c r="K15" s="26"/>
      <c r="L15" s="26"/>
      <c r="M15" s="26">
        <f xml:space="preserve"> ResidualCapacity!$M$6</f>
        <v>2.9237000000000002</v>
      </c>
      <c r="N15" s="26">
        <f xml:space="preserve"> ResidualCapacity!$M$6</f>
        <v>2.9237000000000002</v>
      </c>
      <c r="O15" s="26">
        <f xml:space="preserve"> ResidualCapacity!$M$6</f>
        <v>2.9237000000000002</v>
      </c>
      <c r="P15" s="26">
        <f xml:space="preserve"> ResidualCapacity!$M$6</f>
        <v>2.9237000000000002</v>
      </c>
      <c r="Q15" s="26">
        <f xml:space="preserve"> ResidualCapacity!$M$6</f>
        <v>2.9237000000000002</v>
      </c>
      <c r="R15" s="26">
        <f xml:space="preserve"> ResidualCapacity!$M$6</f>
        <v>2.9237000000000002</v>
      </c>
      <c r="S15" s="26">
        <f xml:space="preserve"> ResidualCapacity!$M$6</f>
        <v>2.9237000000000002</v>
      </c>
      <c r="T15" s="26">
        <f xml:space="preserve"> ResidualCapacity!$M$6</f>
        <v>2.9237000000000002</v>
      </c>
      <c r="U15" s="26">
        <f xml:space="preserve"> ResidualCapacity!$M$6</f>
        <v>2.9237000000000002</v>
      </c>
      <c r="V15" s="26">
        <f xml:space="preserve"> ResidualCapacity!$M$6</f>
        <v>2.9237000000000002</v>
      </c>
      <c r="W15" s="26">
        <f xml:space="preserve"> ResidualCapacity!$M$6</f>
        <v>2.9237000000000002</v>
      </c>
      <c r="X15" s="26">
        <f xml:space="preserve"> ResidualCapacity!$M$6</f>
        <v>2.9237000000000002</v>
      </c>
      <c r="Y15" s="26">
        <f xml:space="preserve"> ResidualCapacity!$M$6</f>
        <v>2.9237000000000002</v>
      </c>
      <c r="Z15" s="26">
        <f xml:space="preserve"> ResidualCapacity!$M$6</f>
        <v>2.9237000000000002</v>
      </c>
      <c r="AA15" s="26">
        <f xml:space="preserve"> ResidualCapacity!$M$6</f>
        <v>2.9237000000000002</v>
      </c>
      <c r="AB15" s="26">
        <f xml:space="preserve"> ResidualCapacity!$M$6</f>
        <v>2.9237000000000002</v>
      </c>
      <c r="AC15" s="26">
        <f xml:space="preserve"> ResidualCapacity!$M$6</f>
        <v>2.9237000000000002</v>
      </c>
      <c r="AD15" s="26">
        <f xml:space="preserve"> ResidualCapacity!$M$6</f>
        <v>2.9237000000000002</v>
      </c>
      <c r="AE15" s="26">
        <f xml:space="preserve"> ResidualCapacity!$M$6</f>
        <v>2.9237000000000002</v>
      </c>
      <c r="AF15" s="26">
        <f xml:space="preserve"> ResidualCapacity!$M$6</f>
        <v>2.9237000000000002</v>
      </c>
      <c r="AG15" s="26">
        <f xml:space="preserve"> ResidualCapacity!$M$6</f>
        <v>2.9237000000000002</v>
      </c>
      <c r="AH15" s="26">
        <f xml:space="preserve"> ResidualCapacity!$M$6</f>
        <v>2.9237000000000002</v>
      </c>
      <c r="AI15" s="26">
        <f xml:space="preserve"> ResidualCapacity!$M$6</f>
        <v>2.9237000000000002</v>
      </c>
      <c r="AJ15" s="26">
        <f xml:space="preserve"> ResidualCapacity!$M$6</f>
        <v>2.9237000000000002</v>
      </c>
      <c r="AK15" s="26">
        <f xml:space="preserve"> ResidualCapacity!$M$6</f>
        <v>2.9237000000000002</v>
      </c>
      <c r="AL15" s="26">
        <f xml:space="preserve"> ResidualCapacity!$M$6</f>
        <v>2.9237000000000002</v>
      </c>
      <c r="AM15" s="26">
        <f xml:space="preserve"> ResidualCapacity!$M$6</f>
        <v>2.9237000000000002</v>
      </c>
      <c r="AN15" s="26">
        <f xml:space="preserve"> ResidualCapacity!$M$6</f>
        <v>2.9237000000000002</v>
      </c>
      <c r="AO15" s="26">
        <f xml:space="preserve"> ResidualCapacity!$M$6</f>
        <v>2.9237000000000002</v>
      </c>
      <c r="AP15" s="26">
        <f xml:space="preserve"> ResidualCapacity!$M$6</f>
        <v>2.9237000000000002</v>
      </c>
      <c r="AQ15" s="26">
        <f xml:space="preserve"> ResidualCapacity!$M$6</f>
        <v>2.9237000000000002</v>
      </c>
      <c r="AR15" s="26">
        <f xml:space="preserve"> ResidualCapacity!$M$6</f>
        <v>2.9237000000000002</v>
      </c>
      <c r="AS15" s="26">
        <f xml:space="preserve"> ResidualCapacity!$M$6</f>
        <v>2.9237000000000002</v>
      </c>
      <c r="AT15" s="26">
        <f xml:space="preserve"> ResidualCapacity!$M$6</f>
        <v>2.9237000000000002</v>
      </c>
      <c r="AU15" s="26">
        <f xml:space="preserve"> ResidualCapacity!$M$6</f>
        <v>2.9237000000000002</v>
      </c>
      <c r="AV15" s="26">
        <f xml:space="preserve"> ResidualCapacity!$M$6</f>
        <v>2.9237000000000002</v>
      </c>
      <c r="AW15" s="71"/>
    </row>
    <row r="16" spans="1:49" s="82" customFormat="1" ht="15.75" thickBot="1" x14ac:dyDescent="0.3">
      <c r="A16" s="72" t="s">
        <v>275</v>
      </c>
      <c r="B16" s="73" t="s">
        <v>260</v>
      </c>
      <c r="C16" s="73" t="s">
        <v>191</v>
      </c>
      <c r="D16" s="73"/>
      <c r="E16" s="73"/>
      <c r="F16" s="73"/>
      <c r="G16" s="73"/>
      <c r="H16" s="73"/>
      <c r="I16" s="73"/>
      <c r="J16" s="73"/>
      <c r="K16" s="73"/>
      <c r="L16" s="73"/>
      <c r="M16" s="73">
        <f xml:space="preserve"> ResidualCapacity!M7</f>
        <v>0.7</v>
      </c>
      <c r="N16" s="73">
        <f xml:space="preserve"> ResidualCapacity!N7</f>
        <v>0.69799999999999995</v>
      </c>
      <c r="O16" s="73">
        <f xml:space="preserve"> ResidualCapacity!O7</f>
        <v>0.69599999999999995</v>
      </c>
      <c r="P16" s="73">
        <f xml:space="preserve"> ResidualCapacity!P7</f>
        <v>0.69399999999999995</v>
      </c>
      <c r="Q16" s="73">
        <f xml:space="preserve"> ResidualCapacity!Q7</f>
        <v>0.69199999999999995</v>
      </c>
      <c r="R16" s="73">
        <f xml:space="preserve"> ResidualCapacity!R7</f>
        <v>0.69</v>
      </c>
      <c r="S16" s="73">
        <f xml:space="preserve"> ResidualCapacity!S7</f>
        <v>0.68799999999999994</v>
      </c>
      <c r="T16" s="73">
        <f xml:space="preserve"> ResidualCapacity!T7</f>
        <v>0.68600000000000005</v>
      </c>
      <c r="U16" s="73">
        <f xml:space="preserve"> ResidualCapacity!U7</f>
        <v>0.68400000000000005</v>
      </c>
      <c r="V16" s="73">
        <f xml:space="preserve"> ResidualCapacity!V7</f>
        <v>0.68200000000000005</v>
      </c>
      <c r="W16" s="73">
        <f xml:space="preserve"> ResidualCapacity!W7</f>
        <v>0.68</v>
      </c>
      <c r="X16" s="73">
        <f xml:space="preserve"> ResidualCapacity!X7</f>
        <v>0.67800000000000005</v>
      </c>
      <c r="Y16" s="73">
        <f xml:space="preserve"> ResidualCapacity!Y7</f>
        <v>0.67600000000000005</v>
      </c>
      <c r="Z16" s="73">
        <f xml:space="preserve"> ResidualCapacity!Z7</f>
        <v>0.67400000000000004</v>
      </c>
      <c r="AA16" s="73">
        <f xml:space="preserve"> ResidualCapacity!AA7</f>
        <v>0.67200000000000004</v>
      </c>
      <c r="AB16" s="73">
        <f xml:space="preserve"> ResidualCapacity!AB7</f>
        <v>0.67</v>
      </c>
      <c r="AC16" s="73">
        <f xml:space="preserve"> ResidualCapacity!AC7</f>
        <v>0.66800000000000004</v>
      </c>
      <c r="AD16" s="73">
        <f xml:space="preserve"> ResidualCapacity!AD7</f>
        <v>0.66600000000000004</v>
      </c>
      <c r="AE16" s="73">
        <f xml:space="preserve"> ResidualCapacity!AE7</f>
        <v>0.66400000000000003</v>
      </c>
      <c r="AF16" s="73">
        <f xml:space="preserve"> ResidualCapacity!AF7</f>
        <v>0.66200000000000003</v>
      </c>
      <c r="AG16" s="73">
        <f xml:space="preserve"> ResidualCapacity!AG7</f>
        <v>0.66</v>
      </c>
      <c r="AH16" s="73">
        <f xml:space="preserve"> ResidualCapacity!AH7</f>
        <v>0.65800000000000003</v>
      </c>
      <c r="AI16" s="73">
        <f xml:space="preserve"> ResidualCapacity!AI7</f>
        <v>0.65600000000000003</v>
      </c>
      <c r="AJ16" s="73">
        <f xml:space="preserve"> ResidualCapacity!AJ7</f>
        <v>0.65400000000000003</v>
      </c>
      <c r="AK16" s="73">
        <f xml:space="preserve"> ResidualCapacity!AK7</f>
        <v>0.65200000000000002</v>
      </c>
      <c r="AL16" s="73">
        <f xml:space="preserve"> ResidualCapacity!AL7</f>
        <v>0.65</v>
      </c>
      <c r="AM16" s="73">
        <f xml:space="preserve"> ResidualCapacity!AM7</f>
        <v>0.64800000000000002</v>
      </c>
      <c r="AN16" s="73">
        <f xml:space="preserve"> ResidualCapacity!AN7</f>
        <v>0.64600000000000002</v>
      </c>
      <c r="AO16" s="73">
        <f xml:space="preserve"> ResidualCapacity!AO7</f>
        <v>0.64400000000000002</v>
      </c>
      <c r="AP16" s="73">
        <f xml:space="preserve"> ResidualCapacity!AP7</f>
        <v>0.64200000000000002</v>
      </c>
      <c r="AQ16" s="73">
        <f xml:space="preserve"> ResidualCapacity!AQ7</f>
        <v>0.64</v>
      </c>
      <c r="AR16" s="73">
        <f xml:space="preserve"> ResidualCapacity!AR7</f>
        <v>0.63800000000000001</v>
      </c>
      <c r="AS16" s="73">
        <f xml:space="preserve"> ResidualCapacity!AS7</f>
        <v>0.63600000000000001</v>
      </c>
      <c r="AT16" s="73">
        <f xml:space="preserve"> ResidualCapacity!AT7</f>
        <v>0.63400000000000001</v>
      </c>
      <c r="AU16" s="73">
        <f xml:space="preserve"> ResidualCapacity!AU7</f>
        <v>0.63200000000000001</v>
      </c>
      <c r="AV16" s="73">
        <f xml:space="preserve"> ResidualCapacity!AV7</f>
        <v>0.63</v>
      </c>
      <c r="AW16" s="74"/>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sheetData>
  <hyperlinks>
    <hyperlink ref="A1" location="Content!A1" display="Back to table of contents" xr:uid="{00000000-0004-0000-1100-000000000000}"/>
    <hyperlink ref="B1" location="Parameters!A1" display="Parameters List" xr:uid="{00000000-0004-0000-1100-000001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W947"/>
  <sheetViews>
    <sheetView workbookViewId="0">
      <selection activeCell="B6" sqref="B6"/>
    </sheetView>
  </sheetViews>
  <sheetFormatPr baseColWidth="10" defaultColWidth="9.140625" defaultRowHeight="15" x14ac:dyDescent="0.25"/>
  <cols>
    <col min="1" max="1" width="16.7109375" style="82" customWidth="1"/>
    <col min="2" max="2" width="15.5703125" style="82" customWidth="1"/>
    <col min="3" max="3" width="13.28515625" style="82" customWidth="1"/>
    <col min="4" max="5" width="9.140625" style="82"/>
    <col min="6" max="6" width="10.140625" style="82" customWidth="1"/>
    <col min="7" max="7" width="9.140625" style="82"/>
    <col min="8" max="8" width="21.140625" style="82" customWidth="1"/>
    <col min="9" max="9" width="9.5703125" style="82" customWidth="1"/>
    <col min="10" max="10" width="18.42578125" style="82" customWidth="1"/>
    <col min="11" max="11" width="9.140625" style="82" customWidth="1"/>
    <col min="12" max="12" width="8.5703125" style="82" customWidth="1"/>
    <col min="13" max="48" width="6.28515625" style="82" customWidth="1"/>
    <col min="49" max="49" width="6.85546875" style="82" customWidth="1"/>
    <col min="50" max="16384" width="9.140625" style="82"/>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ht="15.75" thickBot="1" x14ac:dyDescent="0.3">
      <c r="A3" s="179" t="s">
        <v>282</v>
      </c>
      <c r="B3" s="180" t="s">
        <v>260</v>
      </c>
      <c r="C3" s="180" t="s">
        <v>223</v>
      </c>
      <c r="D3" s="180"/>
      <c r="E3" s="180"/>
      <c r="F3" s="180"/>
      <c r="G3" s="180"/>
      <c r="H3" s="180"/>
      <c r="I3" s="180"/>
      <c r="J3" s="180"/>
      <c r="K3" s="180"/>
      <c r="L3" s="180"/>
      <c r="M3" s="180">
        <v>0</v>
      </c>
      <c r="N3" s="180">
        <v>0</v>
      </c>
      <c r="O3" s="180">
        <v>0</v>
      </c>
      <c r="P3" s="180">
        <v>0</v>
      </c>
      <c r="Q3" s="180">
        <v>0</v>
      </c>
      <c r="R3" s="180">
        <v>0</v>
      </c>
      <c r="S3" s="180">
        <v>0</v>
      </c>
      <c r="T3" s="180">
        <v>0.42399999999999999</v>
      </c>
      <c r="U3" s="180">
        <v>0.751</v>
      </c>
      <c r="V3" s="180">
        <v>1.083</v>
      </c>
      <c r="W3" s="180">
        <v>1.411</v>
      </c>
      <c r="X3" s="180">
        <v>1.746</v>
      </c>
      <c r="Y3" s="180">
        <v>1.7410000000000001</v>
      </c>
      <c r="Z3" s="180">
        <v>0</v>
      </c>
      <c r="AA3" s="180">
        <v>0</v>
      </c>
      <c r="AB3" s="180">
        <v>0</v>
      </c>
      <c r="AC3" s="180">
        <v>0</v>
      </c>
      <c r="AD3" s="180">
        <v>0</v>
      </c>
      <c r="AE3" s="180">
        <v>0</v>
      </c>
      <c r="AF3" s="180">
        <v>0</v>
      </c>
      <c r="AG3" s="180">
        <v>0</v>
      </c>
      <c r="AH3" s="180">
        <v>0</v>
      </c>
      <c r="AI3" s="180">
        <v>0</v>
      </c>
      <c r="AJ3" s="180">
        <v>0</v>
      </c>
      <c r="AK3" s="180">
        <v>0</v>
      </c>
      <c r="AL3" s="180">
        <v>0</v>
      </c>
      <c r="AM3" s="180">
        <v>0</v>
      </c>
      <c r="AN3" s="180">
        <v>0</v>
      </c>
      <c r="AO3" s="180">
        <v>0</v>
      </c>
      <c r="AP3" s="180">
        <v>0</v>
      </c>
      <c r="AQ3" s="180">
        <v>0</v>
      </c>
      <c r="AR3" s="180">
        <v>0</v>
      </c>
      <c r="AS3" s="180">
        <v>0</v>
      </c>
      <c r="AT3" s="180">
        <v>0</v>
      </c>
      <c r="AU3" s="180">
        <v>0</v>
      </c>
      <c r="AV3" s="180">
        <v>0</v>
      </c>
      <c r="AW3" s="181"/>
    </row>
    <row r="4" spans="1:49" x14ac:dyDescent="0.25">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row>
    <row r="5" spans="1:49" x14ac:dyDescent="0.25">
      <c r="A5" s="26"/>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row>
    <row r="6" spans="1:49" x14ac:dyDescent="0.25">
      <c r="A6" s="26"/>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row>
    <row r="7" spans="1:49" x14ac:dyDescent="0.25">
      <c r="A7" s="26"/>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row>
    <row r="8" spans="1:49" x14ac:dyDescent="0.25">
      <c r="A8" s="26"/>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row>
    <row r="9" spans="1:49" x14ac:dyDescent="0.25">
      <c r="A9" s="26"/>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row>
    <row r="10" spans="1:49" x14ac:dyDescent="0.25">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row>
    <row r="11" spans="1:49" x14ac:dyDescent="0.2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row>
    <row r="12" spans="1:49"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sheetData>
  <hyperlinks>
    <hyperlink ref="A1" location="Content!A1" display="Back to table of contents" xr:uid="{00000000-0004-0000-1200-000000000000}"/>
    <hyperlink ref="B1" location="Parameters!A1" display="Parameters List" xr:uid="{00000000-0004-0000-1200-000001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W966"/>
  <sheetViews>
    <sheetView workbookViewId="0">
      <selection activeCell="A3" sqref="A3"/>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2" customFormat="1" x14ac:dyDescent="0.25">
      <c r="A3" s="68" t="s">
        <v>276</v>
      </c>
      <c r="B3" s="23" t="s">
        <v>260</v>
      </c>
      <c r="C3" s="23" t="s">
        <v>241</v>
      </c>
      <c r="D3" s="23"/>
      <c r="E3" s="23"/>
      <c r="F3" s="23"/>
      <c r="G3" s="23"/>
      <c r="H3" s="23"/>
      <c r="I3" s="23"/>
      <c r="J3" s="23"/>
      <c r="K3" s="23"/>
      <c r="L3" s="23"/>
      <c r="M3" s="23">
        <f xml:space="preserve"> SpecifiedAnnualDemand!$M$7*0.535053494899728*Model!$D$61</f>
        <v>4.732013108893194E-2</v>
      </c>
      <c r="N3" s="23">
        <f xml:space="preserve"> SpecifiedAnnualDemand!$M$7*0.535053494899728*Model!$D$61</f>
        <v>4.732013108893194E-2</v>
      </c>
      <c r="O3" s="23">
        <f xml:space="preserve"> SpecifiedAnnualDemand!$M$7*0.535053494899728*Model!$D$61</f>
        <v>4.732013108893194E-2</v>
      </c>
      <c r="P3" s="23">
        <f xml:space="preserve"> SpecifiedAnnualDemand!$M$7*0.535053494899728*Model!$D$61</f>
        <v>4.732013108893194E-2</v>
      </c>
      <c r="Q3" s="23">
        <f xml:space="preserve"> SpecifiedAnnualDemand!$M$7*0.535053494899728*Model!$D$61</f>
        <v>4.732013108893194E-2</v>
      </c>
      <c r="R3" s="23">
        <f xml:space="preserve"> SpecifiedAnnualDemand!$M$7*0.535053494899728*Model!$D$61</f>
        <v>4.732013108893194E-2</v>
      </c>
      <c r="S3" s="23">
        <f xml:space="preserve"> SpecifiedAnnualDemand!$M$7*0.535053494899728*Model!$D$61</f>
        <v>4.732013108893194E-2</v>
      </c>
      <c r="T3" s="23">
        <f xml:space="preserve"> SpecifiedAnnualDemand!$M$7*0.535053494899728*Model!$D$61</f>
        <v>4.732013108893194E-2</v>
      </c>
      <c r="U3" s="23">
        <f xml:space="preserve"> SpecifiedAnnualDemand!$M$7*0.535053494899728*Model!$D$61</f>
        <v>4.732013108893194E-2</v>
      </c>
      <c r="V3" s="23">
        <f xml:space="preserve"> SpecifiedAnnualDemand!$M$7*0.535053494899728*Model!$D$61</f>
        <v>4.732013108893194E-2</v>
      </c>
      <c r="W3" s="23">
        <f xml:space="preserve"> SpecifiedAnnualDemand!$M$7*0.535053494899728*Model!$D$61</f>
        <v>4.732013108893194E-2</v>
      </c>
      <c r="X3" s="23">
        <f xml:space="preserve"> SpecifiedAnnualDemand!$M$7*0.535053494899728*Model!$D$61</f>
        <v>4.732013108893194E-2</v>
      </c>
      <c r="Y3" s="23">
        <f xml:space="preserve"> SpecifiedAnnualDemand!$M$7*0.535053494899728*Model!$D$61</f>
        <v>4.732013108893194E-2</v>
      </c>
      <c r="Z3" s="23">
        <f xml:space="preserve"> SpecifiedAnnualDemand!$M$7*0.535053494899728*Model!$D$61</f>
        <v>4.732013108893194E-2</v>
      </c>
      <c r="AA3" s="23">
        <f xml:space="preserve"> SpecifiedAnnualDemand!$M$7*0.535053494899728*Model!$D$61</f>
        <v>4.732013108893194E-2</v>
      </c>
      <c r="AB3" s="23">
        <f xml:space="preserve"> SpecifiedAnnualDemand!$M$7*0.535053494899728*Model!$D$61</f>
        <v>4.732013108893194E-2</v>
      </c>
      <c r="AC3" s="23">
        <f xml:space="preserve"> SpecifiedAnnualDemand!$M$7*0.535053494899728*Model!$D$61</f>
        <v>4.732013108893194E-2</v>
      </c>
      <c r="AD3" s="23">
        <f xml:space="preserve"> SpecifiedAnnualDemand!$M$7*0.535053494899728*Model!$D$61</f>
        <v>4.732013108893194E-2</v>
      </c>
      <c r="AE3" s="23">
        <f xml:space="preserve"> SpecifiedAnnualDemand!$M$7*0.535053494899728*Model!$D$61</f>
        <v>4.732013108893194E-2</v>
      </c>
      <c r="AF3" s="23">
        <f xml:space="preserve"> SpecifiedAnnualDemand!$M$7*0.535053494899728*Model!$D$61</f>
        <v>4.732013108893194E-2</v>
      </c>
      <c r="AG3" s="23">
        <f xml:space="preserve"> SpecifiedAnnualDemand!$M$7*0.535053494899728*Model!$D$61</f>
        <v>4.732013108893194E-2</v>
      </c>
      <c r="AH3" s="23">
        <f xml:space="preserve"> SpecifiedAnnualDemand!$M$7*0.535053494899728*Model!$D$61</f>
        <v>4.732013108893194E-2</v>
      </c>
      <c r="AI3" s="23">
        <f xml:space="preserve"> SpecifiedAnnualDemand!$M$7*0.535053494899728*Model!$D$61</f>
        <v>4.732013108893194E-2</v>
      </c>
      <c r="AJ3" s="23">
        <f xml:space="preserve"> SpecifiedAnnualDemand!$M$7*0.535053494899728*Model!$D$61</f>
        <v>4.732013108893194E-2</v>
      </c>
      <c r="AK3" s="23">
        <f xml:space="preserve"> SpecifiedAnnualDemand!$M$7*0.535053494899728*Model!$D$61</f>
        <v>4.732013108893194E-2</v>
      </c>
      <c r="AL3" s="23">
        <f xml:space="preserve"> SpecifiedAnnualDemand!$M$7*0.535053494899728*Model!$D$61</f>
        <v>4.732013108893194E-2</v>
      </c>
      <c r="AM3" s="23">
        <f xml:space="preserve"> SpecifiedAnnualDemand!$M$7*0.535053494899728*Model!$D$61</f>
        <v>4.732013108893194E-2</v>
      </c>
      <c r="AN3" s="23">
        <f xml:space="preserve"> SpecifiedAnnualDemand!$M$7*0.535053494899728*Model!$D$61</f>
        <v>4.732013108893194E-2</v>
      </c>
      <c r="AO3" s="23">
        <f xml:space="preserve"> SpecifiedAnnualDemand!$M$7*0.535053494899728*Model!$D$61</f>
        <v>4.732013108893194E-2</v>
      </c>
      <c r="AP3" s="23">
        <f xml:space="preserve"> SpecifiedAnnualDemand!$M$7*0.535053494899728*Model!$D$61</f>
        <v>4.732013108893194E-2</v>
      </c>
      <c r="AQ3" s="23">
        <f xml:space="preserve"> SpecifiedAnnualDemand!$M$7*0.535053494899728*Model!$D$61</f>
        <v>4.732013108893194E-2</v>
      </c>
      <c r="AR3" s="23">
        <f xml:space="preserve"> SpecifiedAnnualDemand!$M$7*0.535053494899728*Model!$D$61</f>
        <v>4.732013108893194E-2</v>
      </c>
      <c r="AS3" s="23">
        <f xml:space="preserve"> SpecifiedAnnualDemand!$M$7*0.535053494899728*Model!$D$61</f>
        <v>4.732013108893194E-2</v>
      </c>
      <c r="AT3" s="23">
        <f xml:space="preserve"> SpecifiedAnnualDemand!$M$7*0.535053494899728*Model!$D$61</f>
        <v>4.732013108893194E-2</v>
      </c>
      <c r="AU3" s="23">
        <f xml:space="preserve"> SpecifiedAnnualDemand!$M$7*0.535053494899728*Model!$D$61</f>
        <v>4.732013108893194E-2</v>
      </c>
      <c r="AV3" s="23">
        <f xml:space="preserve"> SpecifiedAnnualDemand!$M$7*0.535053494899728*Model!$D$61</f>
        <v>4.732013108893194E-2</v>
      </c>
      <c r="AW3" s="69"/>
    </row>
    <row r="4" spans="1:49" s="82" customFormat="1" x14ac:dyDescent="0.25">
      <c r="A4" s="70" t="s">
        <v>276</v>
      </c>
      <c r="B4" s="26" t="s">
        <v>260</v>
      </c>
      <c r="C4" s="26" t="s">
        <v>242</v>
      </c>
      <c r="D4" s="26"/>
      <c r="E4" s="26"/>
      <c r="F4" s="26"/>
      <c r="G4" s="26"/>
      <c r="H4" s="26"/>
      <c r="I4" s="26"/>
      <c r="J4" s="26"/>
      <c r="K4" s="26"/>
      <c r="L4" s="26"/>
      <c r="M4" s="26">
        <v>0</v>
      </c>
      <c r="N4" s="26">
        <v>6.5600000000000001E-4</v>
      </c>
      <c r="O4" s="26">
        <v>1.3029999999999999E-3</v>
      </c>
      <c r="P4" s="26">
        <v>1.941E-3</v>
      </c>
      <c r="Q4" s="26">
        <v>2.568E-3</v>
      </c>
      <c r="R4" s="26">
        <v>3.1840000000000002E-3</v>
      </c>
      <c r="S4" s="26">
        <v>8.0470000000000003E-3</v>
      </c>
      <c r="T4" s="26">
        <v>1.2926999999999999E-2</v>
      </c>
      <c r="U4" s="26">
        <v>1.7819999999999999E-2</v>
      </c>
      <c r="V4" s="26">
        <v>2.2721000000000002E-2</v>
      </c>
      <c r="W4" s="26">
        <v>2.7626999999999999E-2</v>
      </c>
      <c r="X4" s="26">
        <v>3.2532999999999999E-2</v>
      </c>
      <c r="Y4" s="26">
        <v>3.7436999999999998E-2</v>
      </c>
      <c r="Z4" s="26">
        <v>4.2333999999999997E-2</v>
      </c>
      <c r="AA4" s="26">
        <v>4.7220999999999999E-2</v>
      </c>
      <c r="AB4" s="26">
        <v>5.2095000000000002E-2</v>
      </c>
      <c r="AC4" s="26">
        <v>5.6952999999999997E-2</v>
      </c>
      <c r="AD4" s="26">
        <v>6.1792E-2</v>
      </c>
      <c r="AE4" s="26">
        <v>6.6608000000000001E-2</v>
      </c>
      <c r="AF4" s="26">
        <v>7.1434999999999998E-2</v>
      </c>
      <c r="AG4" s="26">
        <v>7.6234999999999997E-2</v>
      </c>
      <c r="AH4" s="26">
        <v>8.1004000000000007E-2</v>
      </c>
      <c r="AI4" s="26">
        <v>8.0958000000000002E-2</v>
      </c>
      <c r="AJ4" s="26">
        <v>8.0879999999999994E-2</v>
      </c>
      <c r="AK4" s="26">
        <v>8.0768999999999994E-2</v>
      </c>
      <c r="AL4" s="26">
        <v>8.0625000000000002E-2</v>
      </c>
      <c r="AM4" s="26">
        <v>8.0449000000000007E-2</v>
      </c>
      <c r="AN4" s="26">
        <v>8.0240000000000006E-2</v>
      </c>
      <c r="AO4" s="26">
        <v>7.9998E-2</v>
      </c>
      <c r="AP4" s="26">
        <v>7.9722000000000001E-2</v>
      </c>
      <c r="AQ4" s="26">
        <v>7.9413999999999998E-2</v>
      </c>
      <c r="AR4" s="26">
        <v>7.9073000000000004E-2</v>
      </c>
      <c r="AS4" s="26">
        <v>7.8699000000000005E-2</v>
      </c>
      <c r="AT4" s="26">
        <v>7.8292E-2</v>
      </c>
      <c r="AU4" s="26">
        <v>7.7854000000000007E-2</v>
      </c>
      <c r="AV4" s="26">
        <v>7.7384999999999995E-2</v>
      </c>
      <c r="AW4" s="71"/>
    </row>
    <row r="5" spans="1:49" s="82" customFormat="1" x14ac:dyDescent="0.25">
      <c r="A5" s="70" t="s">
        <v>276</v>
      </c>
      <c r="B5" s="26" t="s">
        <v>260</v>
      </c>
      <c r="C5" s="26" t="s">
        <v>210</v>
      </c>
      <c r="D5" s="26"/>
      <c r="E5" s="26"/>
      <c r="F5" s="26"/>
      <c r="G5" s="26"/>
      <c r="H5" s="26"/>
      <c r="I5" s="26"/>
      <c r="J5" s="26"/>
      <c r="K5" s="26"/>
      <c r="L5" s="26"/>
      <c r="M5" s="26">
        <v>2.9907900000000001</v>
      </c>
      <c r="N5" s="26">
        <v>2.97594</v>
      </c>
      <c r="O5" s="26">
        <v>2.9591099999999999</v>
      </c>
      <c r="P5" s="26">
        <v>2.95119</v>
      </c>
      <c r="Q5" s="26">
        <v>2.9264399999999999</v>
      </c>
      <c r="R5" s="26">
        <v>2.9106000000000001</v>
      </c>
      <c r="S5" s="26">
        <v>2.89377</v>
      </c>
      <c r="T5" s="26">
        <v>2.9106000000000001</v>
      </c>
      <c r="U5" s="26">
        <v>2.9264399999999999</v>
      </c>
      <c r="V5" s="26">
        <v>2.9432700000000001</v>
      </c>
      <c r="W5" s="26">
        <v>2.9422799999999998</v>
      </c>
      <c r="X5" s="26">
        <v>2.9581200000000001</v>
      </c>
      <c r="Y5" s="26">
        <v>2.9729700000000001</v>
      </c>
      <c r="Z5" s="26">
        <v>2.9977200000000002</v>
      </c>
      <c r="AA5" s="26">
        <v>3.01356</v>
      </c>
      <c r="AB5" s="26">
        <v>3.0214799999999999</v>
      </c>
      <c r="AC5" s="26">
        <v>3.02841</v>
      </c>
      <c r="AD5" s="26">
        <v>3.0392999999999999</v>
      </c>
      <c r="AE5" s="26">
        <v>3.0650400000000002</v>
      </c>
      <c r="AF5" s="26">
        <v>3.0858300000000001</v>
      </c>
      <c r="AG5" s="26">
        <v>3.0917699999999999</v>
      </c>
      <c r="AH5" s="26">
        <v>3.1115699999999999</v>
      </c>
      <c r="AI5" s="26">
        <v>3.11355</v>
      </c>
      <c r="AJ5" s="26">
        <v>3.1383000000000001</v>
      </c>
      <c r="AK5" s="26">
        <v>3.15612</v>
      </c>
      <c r="AL5" s="26">
        <v>3.1670099999999999</v>
      </c>
      <c r="AM5" s="26">
        <v>3.1848299999999998</v>
      </c>
      <c r="AN5" s="26">
        <v>3.1868099999999999</v>
      </c>
      <c r="AO5" s="26">
        <v>3.2145299999999999</v>
      </c>
      <c r="AP5" s="26">
        <v>3.22146</v>
      </c>
      <c r="AQ5" s="26">
        <v>3.2402700000000002</v>
      </c>
      <c r="AR5" s="26">
        <v>3.2561100000000001</v>
      </c>
      <c r="AS5" s="26">
        <v>3.2570999999999999</v>
      </c>
      <c r="AT5" s="26">
        <v>3.28383</v>
      </c>
      <c r="AU5" s="26">
        <v>3.2927399999999998</v>
      </c>
      <c r="AV5" s="26">
        <v>3.3105600000000002</v>
      </c>
      <c r="AW5" s="71"/>
    </row>
    <row r="6" spans="1:49" s="82" customFormat="1" x14ac:dyDescent="0.25">
      <c r="A6" s="70" t="s">
        <v>276</v>
      </c>
      <c r="B6" s="26" t="s">
        <v>260</v>
      </c>
      <c r="C6" s="26" t="s">
        <v>243</v>
      </c>
      <c r="D6" s="26"/>
      <c r="E6" s="26"/>
      <c r="F6" s="26"/>
      <c r="G6" s="26"/>
      <c r="H6" s="26"/>
      <c r="I6" s="26"/>
      <c r="J6" s="26"/>
      <c r="K6" s="26"/>
      <c r="L6" s="26"/>
      <c r="M6" s="26">
        <v>4.9513849999999998E-2</v>
      </c>
      <c r="N6" s="26">
        <v>5.0571118999999998E-2</v>
      </c>
      <c r="O6" s="26">
        <v>5.1609345000000001E-2</v>
      </c>
      <c r="P6" s="26">
        <v>5.2625808000000003E-2</v>
      </c>
      <c r="Q6" s="26">
        <v>5.1145136000000001E-2</v>
      </c>
      <c r="R6" s="26">
        <v>5.2112878000000001E-2</v>
      </c>
      <c r="S6" s="26">
        <v>5.3054652000000001E-2</v>
      </c>
      <c r="T6" s="26">
        <v>5.3159638000000002E-2</v>
      </c>
      <c r="U6" s="26">
        <v>5.3222697999999999E-2</v>
      </c>
      <c r="V6" s="26">
        <v>5.3271079999999998E-2</v>
      </c>
      <c r="W6" s="26">
        <v>5.0962859999999999E-2</v>
      </c>
      <c r="X6" s="26">
        <v>5.0992926000000001E-2</v>
      </c>
      <c r="Y6" s="26">
        <v>5.0986471999999998E-2</v>
      </c>
      <c r="Z6" s="26">
        <v>5.0968247000000001E-2</v>
      </c>
      <c r="AA6" s="26">
        <v>5.0928041E-2</v>
      </c>
      <c r="AB6" s="26">
        <v>4.8693477999999998E-2</v>
      </c>
      <c r="AC6" s="26">
        <v>4.8631605000000001E-2</v>
      </c>
      <c r="AD6" s="26">
        <v>4.8561647999999999E-2</v>
      </c>
      <c r="AE6" s="26">
        <v>4.8473851999999998E-2</v>
      </c>
      <c r="AF6" s="26">
        <v>4.8393651000000003E-2</v>
      </c>
      <c r="AG6" s="26">
        <v>4.6249150000000003E-2</v>
      </c>
      <c r="AH6" s="26">
        <v>4.6159503999999997E-2</v>
      </c>
      <c r="AI6" s="26">
        <v>4.6053179E-2</v>
      </c>
      <c r="AJ6" s="26">
        <v>4.5930190000000003E-2</v>
      </c>
      <c r="AK6" s="26">
        <v>4.5782556000000002E-2</v>
      </c>
      <c r="AL6" s="26">
        <v>4.3712321999999998E-2</v>
      </c>
      <c r="AM6" s="26">
        <v>4.3565491999999997E-2</v>
      </c>
      <c r="AN6" s="26">
        <v>4.3403704000000001E-2</v>
      </c>
      <c r="AO6" s="26">
        <v>4.3219023000000002E-2</v>
      </c>
      <c r="AP6" s="26">
        <v>4.3028415E-2</v>
      </c>
      <c r="AQ6" s="26">
        <v>4.1015268000000001E-2</v>
      </c>
      <c r="AR6" s="26">
        <v>4.0817552999999999E-2</v>
      </c>
      <c r="AS6" s="26">
        <v>4.0599730000000001E-2</v>
      </c>
      <c r="AT6" s="26">
        <v>4.0376670000000003E-2</v>
      </c>
      <c r="AU6" s="26">
        <v>4.0141919999999998E-2</v>
      </c>
      <c r="AV6" s="26">
        <v>3.8182753E-2</v>
      </c>
      <c r="AW6" s="71"/>
    </row>
    <row r="7" spans="1:49" s="82" customFormat="1" x14ac:dyDescent="0.25">
      <c r="A7" s="70" t="s">
        <v>276</v>
      </c>
      <c r="B7" s="26" t="s">
        <v>260</v>
      </c>
      <c r="C7" s="26" t="s">
        <v>244</v>
      </c>
      <c r="D7" s="26"/>
      <c r="E7" s="26"/>
      <c r="F7" s="26"/>
      <c r="G7" s="26"/>
      <c r="H7" s="26"/>
      <c r="I7" s="26"/>
      <c r="J7" s="26"/>
      <c r="K7" s="26"/>
      <c r="L7" s="26"/>
      <c r="M7" s="26">
        <v>4.4549999999999999E-2</v>
      </c>
      <c r="N7" s="26">
        <v>4.4693637000000001E-2</v>
      </c>
      <c r="O7" s="26">
        <v>4.4940018999999998E-2</v>
      </c>
      <c r="P7" s="26">
        <v>4.5185700000000002E-2</v>
      </c>
      <c r="Q7" s="26">
        <v>4.5409386000000003E-2</v>
      </c>
      <c r="R7" s="26">
        <v>4.5653455000000003E-2</v>
      </c>
      <c r="S7" s="26">
        <v>4.5917885999999998E-2</v>
      </c>
      <c r="T7" s="26">
        <v>4.5464730000000002E-2</v>
      </c>
      <c r="U7" s="26">
        <v>4.5024162E-2</v>
      </c>
      <c r="V7" s="26">
        <v>4.4594736000000003E-2</v>
      </c>
      <c r="W7" s="26">
        <v>4.4177780999999999E-2</v>
      </c>
      <c r="X7" s="26">
        <v>4.3791570000000002E-2</v>
      </c>
      <c r="Y7" s="26">
        <v>4.3395939000000001E-2</v>
      </c>
      <c r="Z7" s="26">
        <v>4.3010494000000003E-2</v>
      </c>
      <c r="AA7" s="26">
        <v>4.2652883000000003E-2</v>
      </c>
      <c r="AB7" s="26">
        <v>4.2286347000000002E-2</v>
      </c>
      <c r="AC7" s="26">
        <v>4.1947250999999998E-2</v>
      </c>
      <c r="AD7" s="26">
        <v>4.1598191E-2</v>
      </c>
      <c r="AE7" s="26">
        <v>4.1275447E-2</v>
      </c>
      <c r="AF7" s="26">
        <v>4.0960364999999999E-2</v>
      </c>
      <c r="AG7" s="26">
        <v>4.0653322999999998E-2</v>
      </c>
      <c r="AH7" s="26">
        <v>4.0336014000000003E-2</v>
      </c>
      <c r="AI7" s="26">
        <v>4.0042912E-2</v>
      </c>
      <c r="AJ7" s="26">
        <v>3.9755611000000003E-2</v>
      </c>
      <c r="AK7" s="26">
        <v>3.9475274999999997E-2</v>
      </c>
      <c r="AL7" s="26">
        <v>3.9200943000000002E-2</v>
      </c>
      <c r="AM7" s="26">
        <v>3.8932437E-2</v>
      </c>
      <c r="AN7" s="26">
        <v>3.8685590999999998E-2</v>
      </c>
      <c r="AO7" s="26">
        <v>3.8427291000000002E-2</v>
      </c>
      <c r="AP7" s="26">
        <v>3.8174869E-2</v>
      </c>
      <c r="AQ7" s="26">
        <v>3.7927490000000001E-2</v>
      </c>
      <c r="AR7" s="26">
        <v>3.7700343999999997E-2</v>
      </c>
      <c r="AS7" s="26">
        <v>3.7462420000000003E-2</v>
      </c>
      <c r="AT7" s="26">
        <v>3.7243521000000002E-2</v>
      </c>
      <c r="AU7" s="26">
        <v>3.7014488999999998E-2</v>
      </c>
      <c r="AV7" s="26">
        <v>3.6804472999999997E-2</v>
      </c>
      <c r="AW7" s="71"/>
    </row>
    <row r="8" spans="1:49" s="82" customFormat="1" x14ac:dyDescent="0.25">
      <c r="A8" s="70" t="s">
        <v>276</v>
      </c>
      <c r="B8" s="26" t="s">
        <v>260</v>
      </c>
      <c r="C8" s="26" t="s">
        <v>245</v>
      </c>
      <c r="D8" s="26"/>
      <c r="E8" s="26"/>
      <c r="F8" s="26"/>
      <c r="G8" s="26"/>
      <c r="H8" s="26"/>
      <c r="I8" s="26"/>
      <c r="J8" s="26"/>
      <c r="K8" s="26"/>
      <c r="L8" s="26"/>
      <c r="M8" s="26">
        <v>8.7120000000000003E-2</v>
      </c>
      <c r="N8" s="26">
        <v>8.7668971999999998E-2</v>
      </c>
      <c r="O8" s="26">
        <v>8.7948598000000003E-2</v>
      </c>
      <c r="P8" s="26">
        <v>8.9250093000000003E-2</v>
      </c>
      <c r="Q8" s="26">
        <v>9.0545421000000001E-2</v>
      </c>
      <c r="R8" s="26">
        <v>9.0805514000000004E-2</v>
      </c>
      <c r="S8" s="26">
        <v>9.2087477000000001E-2</v>
      </c>
      <c r="T8" s="26">
        <v>9.1930307000000003E-2</v>
      </c>
      <c r="U8" s="26">
        <v>9.1862419000000001E-2</v>
      </c>
      <c r="V8" s="26">
        <v>9.0716246E-2</v>
      </c>
      <c r="W8" s="26">
        <v>9.0565625999999996E-2</v>
      </c>
      <c r="X8" s="26">
        <v>9.0411725999999998E-2</v>
      </c>
      <c r="Y8" s="26">
        <v>9.0342444999999993E-2</v>
      </c>
      <c r="Z8" s="26">
        <v>8.9256023000000004E-2</v>
      </c>
      <c r="AA8" s="26">
        <v>8.9108242000000004E-2</v>
      </c>
      <c r="AB8" s="26">
        <v>8.8055803000000002E-2</v>
      </c>
      <c r="AC8" s="26">
        <v>8.7996729999999995E-2</v>
      </c>
      <c r="AD8" s="26">
        <v>8.7855680000000005E-2</v>
      </c>
      <c r="AE8" s="26">
        <v>8.6843842000000004E-2</v>
      </c>
      <c r="AF8" s="26">
        <v>8.6717142999999997E-2</v>
      </c>
      <c r="AG8" s="26">
        <v>8.6662686000000003E-2</v>
      </c>
      <c r="AH8" s="26">
        <v>8.6531351000000006E-2</v>
      </c>
      <c r="AI8" s="26">
        <v>8.6398348999999999E-2</v>
      </c>
      <c r="AJ8" s="26">
        <v>8.5447438000000001E-2</v>
      </c>
      <c r="AK8" s="26">
        <v>8.5389918999999995E-2</v>
      </c>
      <c r="AL8" s="26">
        <v>8.5259469000000004E-2</v>
      </c>
      <c r="AM8" s="26">
        <v>8.5127409000000001E-2</v>
      </c>
      <c r="AN8" s="26">
        <v>8.4282310999999999E-2</v>
      </c>
      <c r="AO8" s="26">
        <v>8.4155384999999999E-2</v>
      </c>
      <c r="AP8" s="26">
        <v>8.402606E-2</v>
      </c>
      <c r="AQ8" s="26">
        <v>8.3894418999999998E-2</v>
      </c>
      <c r="AR8" s="26">
        <v>8.3824214999999994E-2</v>
      </c>
      <c r="AS8" s="26">
        <v>8.2953320999999997E-2</v>
      </c>
      <c r="AT8" s="26">
        <v>8.2824666000000005E-2</v>
      </c>
      <c r="AU8" s="26">
        <v>8.2693778999999995E-2</v>
      </c>
      <c r="AV8" s="26">
        <v>8.2620842E-2</v>
      </c>
      <c r="AW8" s="71"/>
    </row>
    <row r="9" spans="1:49" s="82" customFormat="1" x14ac:dyDescent="0.25">
      <c r="A9" s="70" t="s">
        <v>276</v>
      </c>
      <c r="B9" s="26" t="s">
        <v>260</v>
      </c>
      <c r="C9" s="26" t="s">
        <v>246</v>
      </c>
      <c r="D9" s="26"/>
      <c r="E9" s="26"/>
      <c r="F9" s="26"/>
      <c r="G9" s="26"/>
      <c r="H9" s="26"/>
      <c r="I9" s="26"/>
      <c r="J9" s="26"/>
      <c r="K9" s="26"/>
      <c r="L9" s="26"/>
      <c r="M9" s="26">
        <v>7.3059580999999998E-2</v>
      </c>
      <c r="N9" s="26">
        <v>7.3832866999999996E-2</v>
      </c>
      <c r="O9" s="26">
        <v>7.4744771000000002E-2</v>
      </c>
      <c r="P9" s="26">
        <v>7.5499516000000003E-2</v>
      </c>
      <c r="Q9" s="26">
        <v>7.6243666000000002E-2</v>
      </c>
      <c r="R9" s="26">
        <v>7.7123637999999994E-2</v>
      </c>
      <c r="S9" s="26">
        <v>7.7844537000000005E-2</v>
      </c>
      <c r="T9" s="26">
        <v>7.7514877999999995E-2</v>
      </c>
      <c r="U9" s="26">
        <v>7.7039235999999997E-2</v>
      </c>
      <c r="V9" s="26">
        <v>7.6707788999999998E-2</v>
      </c>
      <c r="W9" s="26">
        <v>7.6236138999999994E-2</v>
      </c>
      <c r="X9" s="26">
        <v>7.5903379000000007E-2</v>
      </c>
      <c r="Y9" s="26">
        <v>7.5433064999999994E-2</v>
      </c>
      <c r="Z9" s="26">
        <v>7.5099336000000003E-2</v>
      </c>
      <c r="AA9" s="26">
        <v>7.4633243000000002E-2</v>
      </c>
      <c r="AB9" s="26">
        <v>7.4299324E-2</v>
      </c>
      <c r="AC9" s="26">
        <v>7.3963848999999998E-2</v>
      </c>
      <c r="AD9" s="26">
        <v>7.3502976999999997E-2</v>
      </c>
      <c r="AE9" s="26">
        <v>7.3169515000000004E-2</v>
      </c>
      <c r="AF9" s="26">
        <v>7.2845973999999994E-2</v>
      </c>
      <c r="AG9" s="26">
        <v>7.2522530000000002E-2</v>
      </c>
      <c r="AH9" s="26">
        <v>7.2078716000000001E-2</v>
      </c>
      <c r="AI9" s="26">
        <v>7.1755392000000001E-2</v>
      </c>
      <c r="AJ9" s="26">
        <v>7.1430417999999996E-2</v>
      </c>
      <c r="AK9" s="26">
        <v>7.1105668999999996E-2</v>
      </c>
      <c r="AL9" s="26">
        <v>7.0779954000000006E-2</v>
      </c>
      <c r="AM9" s="26">
        <v>7.0453531E-2</v>
      </c>
      <c r="AN9" s="26">
        <v>7.0125398000000005E-2</v>
      </c>
      <c r="AO9" s="26">
        <v>6.9797317999999997E-2</v>
      </c>
      <c r="AP9" s="26">
        <v>6.9468500000000002E-2</v>
      </c>
      <c r="AQ9" s="26">
        <v>6.9137984999999999E-2</v>
      </c>
      <c r="AR9" s="26">
        <v>6.8807670000000001E-2</v>
      </c>
      <c r="AS9" s="26">
        <v>6.8476585000000006E-2</v>
      </c>
      <c r="AT9" s="26">
        <v>6.8145066000000004E-2</v>
      </c>
      <c r="AU9" s="26">
        <v>6.7915320000000001E-2</v>
      </c>
      <c r="AV9" s="26">
        <v>6.7582099000000007E-2</v>
      </c>
      <c r="AW9" s="71"/>
    </row>
    <row r="10" spans="1:49" s="82" customFormat="1" x14ac:dyDescent="0.25">
      <c r="A10" s="70" t="s">
        <v>276</v>
      </c>
      <c r="B10" s="26" t="s">
        <v>260</v>
      </c>
      <c r="C10" s="26" t="s">
        <v>247</v>
      </c>
      <c r="D10" s="26"/>
      <c r="E10" s="26"/>
      <c r="F10" s="26"/>
      <c r="G10" s="26"/>
      <c r="H10" s="26"/>
      <c r="I10" s="26"/>
      <c r="J10" s="26"/>
      <c r="K10" s="26"/>
      <c r="L10" s="26"/>
      <c r="M10" s="26">
        <v>0.30690000000000001</v>
      </c>
      <c r="N10" s="26">
        <v>0.30690000000000001</v>
      </c>
      <c r="O10" s="26">
        <v>0.30690000000000001</v>
      </c>
      <c r="P10" s="26">
        <v>0.29699999999999999</v>
      </c>
      <c r="Q10" s="26">
        <v>0.29699999999999999</v>
      </c>
      <c r="R10" s="26">
        <v>0.29699999999999999</v>
      </c>
      <c r="S10" s="26">
        <v>0.29699999999999999</v>
      </c>
      <c r="T10" s="26">
        <v>0.29699999999999999</v>
      </c>
      <c r="U10" s="26">
        <v>0.28710000000000002</v>
      </c>
      <c r="V10" s="26">
        <v>0.28710000000000002</v>
      </c>
      <c r="W10" s="26">
        <v>0.28710000000000002</v>
      </c>
      <c r="X10" s="26">
        <v>0.28710000000000002</v>
      </c>
      <c r="Y10" s="26">
        <v>0.28710000000000002</v>
      </c>
      <c r="Z10" s="26">
        <v>0.2772</v>
      </c>
      <c r="AA10" s="26">
        <v>0.2772</v>
      </c>
      <c r="AB10" s="26">
        <v>0.2772</v>
      </c>
      <c r="AC10" s="26">
        <v>0.2772</v>
      </c>
      <c r="AD10" s="26">
        <v>0.2772</v>
      </c>
      <c r="AE10" s="26">
        <v>0.26729999999999998</v>
      </c>
      <c r="AF10" s="26">
        <v>0.26729999999999998</v>
      </c>
      <c r="AG10" s="26">
        <v>0.26729999999999998</v>
      </c>
      <c r="AH10" s="26">
        <v>0.26729999999999998</v>
      </c>
      <c r="AI10" s="26">
        <v>0.26729999999999998</v>
      </c>
      <c r="AJ10" s="26">
        <v>0.25740000000000002</v>
      </c>
      <c r="AK10" s="26">
        <v>0.25740000000000002</v>
      </c>
      <c r="AL10" s="26">
        <v>0.25740000000000002</v>
      </c>
      <c r="AM10" s="26">
        <v>0.25740000000000002</v>
      </c>
      <c r="AN10" s="26">
        <v>0.25740000000000002</v>
      </c>
      <c r="AO10" s="26">
        <v>0.2475</v>
      </c>
      <c r="AP10" s="26">
        <v>0.2475</v>
      </c>
      <c r="AQ10" s="26">
        <v>0.2475</v>
      </c>
      <c r="AR10" s="26">
        <v>0.2475</v>
      </c>
      <c r="AS10" s="26">
        <v>0.2475</v>
      </c>
      <c r="AT10" s="26">
        <v>0.23760000000000001</v>
      </c>
      <c r="AU10" s="26">
        <v>0.23760000000000001</v>
      </c>
      <c r="AV10" s="26">
        <v>0.23760000000000001</v>
      </c>
      <c r="AW10" s="71"/>
    </row>
    <row r="11" spans="1:49" s="82" customFormat="1" x14ac:dyDescent="0.25">
      <c r="A11" s="70" t="s">
        <v>276</v>
      </c>
      <c r="B11" s="26" t="s">
        <v>260</v>
      </c>
      <c r="C11" s="26" t="s">
        <v>248</v>
      </c>
      <c r="D11" s="26"/>
      <c r="E11" s="26"/>
      <c r="F11" s="26"/>
      <c r="G11" s="26"/>
      <c r="H11" s="26"/>
      <c r="I11" s="26"/>
      <c r="J11" s="26"/>
      <c r="K11" s="26"/>
      <c r="L11" s="26"/>
      <c r="M11" s="26">
        <v>6.93E-2</v>
      </c>
      <c r="N11" s="26">
        <v>6.8395276000000005E-2</v>
      </c>
      <c r="O11" s="26">
        <v>6.8950523999999999E-2</v>
      </c>
      <c r="P11" s="26">
        <v>6.9176963999999994E-2</v>
      </c>
      <c r="Q11" s="26">
        <v>6.9721846000000004E-2</v>
      </c>
      <c r="R11" s="26">
        <v>7.0261219999999999E-2</v>
      </c>
      <c r="S11" s="26">
        <v>7.0795088000000006E-2</v>
      </c>
      <c r="T11" s="26">
        <v>7.0247040999999996E-2</v>
      </c>
      <c r="U11" s="26">
        <v>6.9395302000000006E-2</v>
      </c>
      <c r="V11" s="26">
        <v>6.8872339000000005E-2</v>
      </c>
      <c r="W11" s="26">
        <v>6.8364759999999997E-2</v>
      </c>
      <c r="X11" s="26">
        <v>6.7860461999999996E-2</v>
      </c>
      <c r="Y11" s="26">
        <v>6.7364969999999996E-2</v>
      </c>
      <c r="Z11" s="26">
        <v>6.6878211000000007E-2</v>
      </c>
      <c r="AA11" s="26">
        <v>6.6110924000000001E-2</v>
      </c>
      <c r="AB11" s="26">
        <v>6.5644182999999995E-2</v>
      </c>
      <c r="AC11" s="26">
        <v>6.5185063000000001E-2</v>
      </c>
      <c r="AD11" s="26">
        <v>6.4738533000000001E-2</v>
      </c>
      <c r="AE11" s="26">
        <v>6.4294219999999999E-2</v>
      </c>
      <c r="AF11" s="26">
        <v>6.3862609000000001E-2</v>
      </c>
      <c r="AG11" s="26">
        <v>6.3437349000000004E-2</v>
      </c>
      <c r="AH11" s="26">
        <v>6.3018466999999995E-2</v>
      </c>
      <c r="AI11" s="26">
        <v>6.2345497E-2</v>
      </c>
      <c r="AJ11" s="26">
        <v>6.1941581000000002E-2</v>
      </c>
      <c r="AK11" s="26">
        <v>6.1547151000000001E-2</v>
      </c>
      <c r="AL11" s="26">
        <v>6.1153983000000002E-2</v>
      </c>
      <c r="AM11" s="26">
        <v>6.0765817999999999E-2</v>
      </c>
      <c r="AN11" s="26">
        <v>6.0382727999999997E-2</v>
      </c>
      <c r="AO11" s="26">
        <v>6.0004054000000001E-2</v>
      </c>
      <c r="AP11" s="26">
        <v>5.9630124E-2</v>
      </c>
      <c r="AQ11" s="26">
        <v>5.9260542999999999E-2</v>
      </c>
      <c r="AR11" s="26">
        <v>5.8898790999999999E-2</v>
      </c>
      <c r="AS11" s="26">
        <v>5.8537417000000001E-2</v>
      </c>
      <c r="AT11" s="26">
        <v>5.7950739000000001E-2</v>
      </c>
      <c r="AU11" s="26">
        <v>5.7600021000000001E-2</v>
      </c>
      <c r="AV11" s="26">
        <v>5.7252928000000002E-2</v>
      </c>
      <c r="AW11" s="71"/>
    </row>
    <row r="12" spans="1:49" s="82" customFormat="1" x14ac:dyDescent="0.25">
      <c r="A12" s="70" t="s">
        <v>276</v>
      </c>
      <c r="B12" s="26" t="s">
        <v>260</v>
      </c>
      <c r="C12" s="26" t="s">
        <v>249</v>
      </c>
      <c r="D12" s="26"/>
      <c r="E12" s="26"/>
      <c r="F12" s="26"/>
      <c r="G12" s="26"/>
      <c r="H12" s="26"/>
      <c r="I12" s="26"/>
      <c r="J12" s="26"/>
      <c r="K12" s="26"/>
      <c r="L12" s="26"/>
      <c r="M12" s="26">
        <v>3.9600000000000003E-2</v>
      </c>
      <c r="N12" s="26">
        <v>3.9923351000000003E-2</v>
      </c>
      <c r="O12" s="26">
        <v>4.0337574000000001E-2</v>
      </c>
      <c r="P12" s="26">
        <v>4.0762799000000002E-2</v>
      </c>
      <c r="Q12" s="26">
        <v>4.1184422999999998E-2</v>
      </c>
      <c r="R12" s="26">
        <v>4.1602275000000001E-2</v>
      </c>
      <c r="S12" s="26">
        <v>4.2030471999999999E-2</v>
      </c>
      <c r="T12" s="26">
        <v>4.1800871000000003E-2</v>
      </c>
      <c r="U12" s="26">
        <v>4.1588027E-2</v>
      </c>
      <c r="V12" s="26">
        <v>4.1376999999999997E-2</v>
      </c>
      <c r="W12" s="26">
        <v>4.1182330000000003E-2</v>
      </c>
      <c r="X12" s="26">
        <v>4.0976218000000002E-2</v>
      </c>
      <c r="Y12" s="26">
        <v>4.0785304000000001E-2</v>
      </c>
      <c r="Z12" s="26">
        <v>4.0582708000000002E-2</v>
      </c>
      <c r="AA12" s="26">
        <v>4.0408220000000002E-2</v>
      </c>
      <c r="AB12" s="26">
        <v>4.0222600999999997E-2</v>
      </c>
      <c r="AC12" s="26">
        <v>4.0038747E-2</v>
      </c>
      <c r="AD12" s="26">
        <v>3.9868387999999998E-2</v>
      </c>
      <c r="AE12" s="26">
        <v>3.9699938999999997E-2</v>
      </c>
      <c r="AF12" s="26">
        <v>3.9536610999999999E-2</v>
      </c>
      <c r="AG12" s="26">
        <v>3.9374410999999998E-2</v>
      </c>
      <c r="AH12" s="26">
        <v>3.9224478E-2</v>
      </c>
      <c r="AI12" s="26">
        <v>3.9075783000000003E-2</v>
      </c>
      <c r="AJ12" s="26">
        <v>3.8927840999999998E-2</v>
      </c>
      <c r="AK12" s="26">
        <v>3.8780592000000003E-2</v>
      </c>
      <c r="AL12" s="26">
        <v>3.8633567000000001E-2</v>
      </c>
      <c r="AM12" s="26">
        <v>3.8498522E-2</v>
      </c>
      <c r="AN12" s="26">
        <v>3.8363824999999997E-2</v>
      </c>
      <c r="AO12" s="26">
        <v>3.8229431000000001E-2</v>
      </c>
      <c r="AP12" s="26">
        <v>3.8105493999999997E-2</v>
      </c>
      <c r="AQ12" s="26">
        <v>3.7982016E-2</v>
      </c>
      <c r="AR12" s="26">
        <v>3.7848260000000002E-2</v>
      </c>
      <c r="AS12" s="26">
        <v>3.7735236999999998E-2</v>
      </c>
      <c r="AT12" s="26">
        <v>3.7611598000000003E-2</v>
      </c>
      <c r="AU12" s="26">
        <v>3.7498491000000002E-2</v>
      </c>
      <c r="AV12" s="26">
        <v>3.7383851000000003E-2</v>
      </c>
      <c r="AW12" s="71"/>
    </row>
    <row r="13" spans="1:49" s="82" customFormat="1" x14ac:dyDescent="0.25">
      <c r="A13" s="70" t="s">
        <v>276</v>
      </c>
      <c r="B13" s="26" t="s">
        <v>260</v>
      </c>
      <c r="C13" s="26" t="s">
        <v>211</v>
      </c>
      <c r="D13" s="26"/>
      <c r="E13" s="26"/>
      <c r="F13" s="26"/>
      <c r="G13" s="26"/>
      <c r="H13" s="26"/>
      <c r="I13" s="26"/>
      <c r="J13" s="26"/>
      <c r="K13" s="26"/>
      <c r="L13" s="26"/>
      <c r="M13" s="26">
        <v>1.41077462</v>
      </c>
      <c r="N13" s="26">
        <v>1.4236828269999999</v>
      </c>
      <c r="O13" s="26">
        <v>1.4370672200000001</v>
      </c>
      <c r="P13" s="26">
        <v>1.4509171700000001</v>
      </c>
      <c r="Q13" s="26">
        <v>1.473918174</v>
      </c>
      <c r="R13" s="26">
        <v>1.486449071</v>
      </c>
      <c r="S13" s="26">
        <v>1.49910794</v>
      </c>
      <c r="T13" s="26">
        <v>1.4838905849999999</v>
      </c>
      <c r="U13" s="26">
        <v>1.4799362060000001</v>
      </c>
      <c r="V13" s="26">
        <v>1.46569886</v>
      </c>
      <c r="W13" s="26">
        <v>1.470738554</v>
      </c>
      <c r="X13" s="26">
        <v>1.4564517690000001</v>
      </c>
      <c r="Y13" s="26">
        <v>1.4432298560000001</v>
      </c>
      <c r="Z13" s="26">
        <v>1.430893032</v>
      </c>
      <c r="AA13" s="26">
        <v>1.417006497</v>
      </c>
      <c r="AB13" s="26">
        <v>1.4137263149999999</v>
      </c>
      <c r="AC13" s="26">
        <v>1.408234805</v>
      </c>
      <c r="AD13" s="26">
        <v>1.3989826329999999</v>
      </c>
      <c r="AE13" s="26">
        <v>1.3855112350000001</v>
      </c>
      <c r="AF13" s="26">
        <v>1.366161698</v>
      </c>
      <c r="AG13" s="26">
        <v>1.363638602</v>
      </c>
      <c r="AH13" s="26">
        <v>1.3453895199999999</v>
      </c>
      <c r="AI13" s="26">
        <v>1.345086939</v>
      </c>
      <c r="AJ13" s="26">
        <v>1.332474972</v>
      </c>
      <c r="AK13" s="26">
        <v>1.3160068890000001</v>
      </c>
      <c r="AL13" s="26">
        <v>1.308457811</v>
      </c>
      <c r="AM13" s="26">
        <v>1.2920348420000001</v>
      </c>
      <c r="AN13" s="26">
        <v>1.292154493</v>
      </c>
      <c r="AO13" s="26">
        <v>1.275745549</v>
      </c>
      <c r="AP13" s="26">
        <v>1.2702145899999999</v>
      </c>
      <c r="AQ13" s="26">
        <v>1.254620329</v>
      </c>
      <c r="AR13" s="26">
        <v>1.2401012170000001</v>
      </c>
      <c r="AS13" s="26">
        <v>1.24124334</v>
      </c>
      <c r="AT13" s="26">
        <v>1.2260257919999999</v>
      </c>
      <c r="AU13" s="26">
        <v>1.218404032</v>
      </c>
      <c r="AV13" s="26">
        <v>1.203621104</v>
      </c>
      <c r="AW13" s="71"/>
    </row>
    <row r="14" spans="1:49" s="82" customFormat="1" x14ac:dyDescent="0.25">
      <c r="A14" s="70" t="s">
        <v>276</v>
      </c>
      <c r="B14" s="26" t="s">
        <v>260</v>
      </c>
      <c r="C14" s="26" t="s">
        <v>197</v>
      </c>
      <c r="D14" s="26"/>
      <c r="E14" s="26"/>
      <c r="F14" s="26"/>
      <c r="G14" s="26"/>
      <c r="H14" s="26"/>
      <c r="I14" s="26"/>
      <c r="J14" s="26"/>
      <c r="K14" s="26"/>
      <c r="L14" s="26"/>
      <c r="M14" s="26">
        <f xml:space="preserve"> ResidualCapacity!$M$4</f>
        <v>1.34</v>
      </c>
      <c r="N14" s="26">
        <f xml:space="preserve"> ResidualCapacity!$M$4</f>
        <v>1.34</v>
      </c>
      <c r="O14" s="26">
        <f xml:space="preserve"> ResidualCapacity!$M$4</f>
        <v>1.34</v>
      </c>
      <c r="P14" s="26">
        <f xml:space="preserve"> ResidualCapacity!$M$4</f>
        <v>1.34</v>
      </c>
      <c r="Q14" s="26">
        <f xml:space="preserve"> ResidualCapacity!$M$4</f>
        <v>1.34</v>
      </c>
      <c r="R14" s="26">
        <f xml:space="preserve"> ResidualCapacity!$M$4</f>
        <v>1.34</v>
      </c>
      <c r="S14" s="26">
        <f xml:space="preserve"> ResidualCapacity!$M$4</f>
        <v>1.34</v>
      </c>
      <c r="T14" s="26">
        <f xml:space="preserve"> ResidualCapacity!$M$4</f>
        <v>1.34</v>
      </c>
      <c r="U14" s="26">
        <f xml:space="preserve"> ResidualCapacity!$M$4</f>
        <v>1.34</v>
      </c>
      <c r="V14" s="26">
        <f xml:space="preserve"> ResidualCapacity!$M$4</f>
        <v>1.34</v>
      </c>
      <c r="W14" s="26">
        <f xml:space="preserve"> ResidualCapacity!$M$4</f>
        <v>1.34</v>
      </c>
      <c r="X14" s="26">
        <f xml:space="preserve"> ResidualCapacity!$M$4</f>
        <v>1.34</v>
      </c>
      <c r="Y14" s="26">
        <f xml:space="preserve"> ResidualCapacity!$M$4</f>
        <v>1.34</v>
      </c>
      <c r="Z14" s="26">
        <f xml:space="preserve"> ResidualCapacity!$M$4</f>
        <v>1.34</v>
      </c>
      <c r="AA14" s="26">
        <f xml:space="preserve"> ResidualCapacity!$M$4</f>
        <v>1.34</v>
      </c>
      <c r="AB14" s="26">
        <f xml:space="preserve"> ResidualCapacity!$M$4</f>
        <v>1.34</v>
      </c>
      <c r="AC14" s="26">
        <f xml:space="preserve"> ResidualCapacity!$M$4</f>
        <v>1.34</v>
      </c>
      <c r="AD14" s="26">
        <f xml:space="preserve"> ResidualCapacity!$M$4</f>
        <v>1.34</v>
      </c>
      <c r="AE14" s="26">
        <f xml:space="preserve"> ResidualCapacity!$M$4</f>
        <v>1.34</v>
      </c>
      <c r="AF14" s="26">
        <f xml:space="preserve"> ResidualCapacity!$M$4</f>
        <v>1.34</v>
      </c>
      <c r="AG14" s="26">
        <f xml:space="preserve"> ResidualCapacity!$M$4</f>
        <v>1.34</v>
      </c>
      <c r="AH14" s="26">
        <f xml:space="preserve"> ResidualCapacity!$M$4</f>
        <v>1.34</v>
      </c>
      <c r="AI14" s="26">
        <f xml:space="preserve"> ResidualCapacity!$M$4</f>
        <v>1.34</v>
      </c>
      <c r="AJ14" s="26">
        <f xml:space="preserve"> ResidualCapacity!$M$4</f>
        <v>1.34</v>
      </c>
      <c r="AK14" s="26">
        <f xml:space="preserve"> ResidualCapacity!$M$4</f>
        <v>1.34</v>
      </c>
      <c r="AL14" s="26">
        <f xml:space="preserve"> ResidualCapacity!$M$4</f>
        <v>1.34</v>
      </c>
      <c r="AM14" s="26">
        <f xml:space="preserve"> ResidualCapacity!$M$4</f>
        <v>1.34</v>
      </c>
      <c r="AN14" s="26">
        <f xml:space="preserve"> ResidualCapacity!$M$4</f>
        <v>1.34</v>
      </c>
      <c r="AO14" s="26">
        <f xml:space="preserve"> ResidualCapacity!$M$4</f>
        <v>1.34</v>
      </c>
      <c r="AP14" s="26">
        <f xml:space="preserve"> ResidualCapacity!$M$4</f>
        <v>1.34</v>
      </c>
      <c r="AQ14" s="26">
        <f xml:space="preserve"> ResidualCapacity!$M$4</f>
        <v>1.34</v>
      </c>
      <c r="AR14" s="26">
        <f xml:space="preserve"> ResidualCapacity!$M$4</f>
        <v>1.34</v>
      </c>
      <c r="AS14" s="26">
        <f xml:space="preserve"> ResidualCapacity!$M$4</f>
        <v>1.34</v>
      </c>
      <c r="AT14" s="26">
        <f xml:space="preserve"> ResidualCapacity!$M$4</f>
        <v>1.34</v>
      </c>
      <c r="AU14" s="26">
        <f xml:space="preserve"> ResidualCapacity!$M$4</f>
        <v>1.34</v>
      </c>
      <c r="AV14" s="26">
        <f xml:space="preserve"> ResidualCapacity!$M$4</f>
        <v>1.34</v>
      </c>
      <c r="AW14" s="71"/>
    </row>
    <row r="15" spans="1:49" s="82" customFormat="1" x14ac:dyDescent="0.25">
      <c r="A15" s="70" t="s">
        <v>276</v>
      </c>
      <c r="B15" s="26" t="s">
        <v>260</v>
      </c>
      <c r="C15" s="26" t="s">
        <v>250</v>
      </c>
      <c r="D15" s="26"/>
      <c r="E15" s="26"/>
      <c r="F15" s="26"/>
      <c r="G15" s="26"/>
      <c r="H15" s="26"/>
      <c r="I15" s="26"/>
      <c r="J15" s="26"/>
      <c r="K15" s="26"/>
      <c r="L15" s="26"/>
      <c r="M15" s="26">
        <f xml:space="preserve"> SpecifiedAnnualDemand!$M$7*0.464946505100272*Model!$D$65</f>
        <v>8.3267734544912819E-2</v>
      </c>
      <c r="N15" s="26">
        <f xml:space="preserve"> SpecifiedAnnualDemand!$M$7*0.464946505100272*Model!$D$65</f>
        <v>8.3267734544912819E-2</v>
      </c>
      <c r="O15" s="26">
        <f xml:space="preserve"> SpecifiedAnnualDemand!$M$7*0.464946505100272*Model!$D$65</f>
        <v>8.3267734544912819E-2</v>
      </c>
      <c r="P15" s="26">
        <f xml:space="preserve"> SpecifiedAnnualDemand!$M$7*0.464946505100272*Model!$D$65</f>
        <v>8.3267734544912819E-2</v>
      </c>
      <c r="Q15" s="26">
        <f xml:space="preserve"> SpecifiedAnnualDemand!$M$7*0.464946505100272*Model!$D$65</f>
        <v>8.3267734544912819E-2</v>
      </c>
      <c r="R15" s="26">
        <f xml:space="preserve"> SpecifiedAnnualDemand!$M$7*0.464946505100272*Model!$D$65</f>
        <v>8.3267734544912819E-2</v>
      </c>
      <c r="S15" s="26">
        <f xml:space="preserve"> SpecifiedAnnualDemand!$M$7*0.464946505100272*Model!$D$65</f>
        <v>8.3267734544912819E-2</v>
      </c>
      <c r="T15" s="26">
        <f xml:space="preserve"> SpecifiedAnnualDemand!$M$7*0.464946505100272*Model!$D$65</f>
        <v>8.3267734544912819E-2</v>
      </c>
      <c r="U15" s="26">
        <f xml:space="preserve"> SpecifiedAnnualDemand!$M$7*0.464946505100272*Model!$D$65</f>
        <v>8.3267734544912819E-2</v>
      </c>
      <c r="V15" s="26">
        <f xml:space="preserve"> SpecifiedAnnualDemand!$M$7*0.464946505100272*Model!$D$65</f>
        <v>8.3267734544912819E-2</v>
      </c>
      <c r="W15" s="26">
        <f xml:space="preserve"> SpecifiedAnnualDemand!$M$7*0.464946505100272*Model!$D$65</f>
        <v>8.3267734544912819E-2</v>
      </c>
      <c r="X15" s="26">
        <f xml:space="preserve"> SpecifiedAnnualDemand!$M$7*0.464946505100272*Model!$D$65</f>
        <v>8.3267734544912819E-2</v>
      </c>
      <c r="Y15" s="26">
        <f xml:space="preserve"> SpecifiedAnnualDemand!$M$7*0.464946505100272*Model!$D$65</f>
        <v>8.3267734544912819E-2</v>
      </c>
      <c r="Z15" s="26">
        <f xml:space="preserve"> SpecifiedAnnualDemand!$M$7*0.464946505100272*Model!$D$65</f>
        <v>8.3267734544912819E-2</v>
      </c>
      <c r="AA15" s="26">
        <f xml:space="preserve"> SpecifiedAnnualDemand!$M$7*0.464946505100272*Model!$D$65</f>
        <v>8.3267734544912819E-2</v>
      </c>
      <c r="AB15" s="26">
        <f xml:space="preserve"> SpecifiedAnnualDemand!$M$7*0.464946505100272*Model!$D$65</f>
        <v>8.3267734544912819E-2</v>
      </c>
      <c r="AC15" s="26">
        <f xml:space="preserve"> SpecifiedAnnualDemand!$M$7*0.464946505100272*Model!$D$65</f>
        <v>8.3267734544912819E-2</v>
      </c>
      <c r="AD15" s="26">
        <f xml:space="preserve"> SpecifiedAnnualDemand!$M$7*0.464946505100272*Model!$D$65</f>
        <v>8.3267734544912819E-2</v>
      </c>
      <c r="AE15" s="26">
        <f xml:space="preserve"> SpecifiedAnnualDemand!$M$7*0.464946505100272*Model!$D$65</f>
        <v>8.3267734544912819E-2</v>
      </c>
      <c r="AF15" s="26">
        <f xml:space="preserve"> SpecifiedAnnualDemand!$M$7*0.464946505100272*Model!$D$65</f>
        <v>8.3267734544912819E-2</v>
      </c>
      <c r="AG15" s="26">
        <f xml:space="preserve"> SpecifiedAnnualDemand!$M$7*0.464946505100272*Model!$D$65</f>
        <v>8.3267734544912819E-2</v>
      </c>
      <c r="AH15" s="26">
        <f xml:space="preserve"> SpecifiedAnnualDemand!$M$7*0.464946505100272*Model!$D$65</f>
        <v>8.3267734544912819E-2</v>
      </c>
      <c r="AI15" s="26">
        <f xml:space="preserve"> SpecifiedAnnualDemand!$M$7*0.464946505100272*Model!$D$65</f>
        <v>8.3267734544912819E-2</v>
      </c>
      <c r="AJ15" s="26">
        <f xml:space="preserve"> SpecifiedAnnualDemand!$M$7*0.464946505100272*Model!$D$65</f>
        <v>8.3267734544912819E-2</v>
      </c>
      <c r="AK15" s="26">
        <f xml:space="preserve"> SpecifiedAnnualDemand!$M$7*0.464946505100272*Model!$D$65</f>
        <v>8.3267734544912819E-2</v>
      </c>
      <c r="AL15" s="26">
        <f xml:space="preserve"> SpecifiedAnnualDemand!$M$7*0.464946505100272*Model!$D$65</f>
        <v>8.3267734544912819E-2</v>
      </c>
      <c r="AM15" s="26">
        <f xml:space="preserve"> SpecifiedAnnualDemand!$M$7*0.464946505100272*Model!$D$65</f>
        <v>8.3267734544912819E-2</v>
      </c>
      <c r="AN15" s="26">
        <f xml:space="preserve"> SpecifiedAnnualDemand!$M$7*0.464946505100272*Model!$D$65</f>
        <v>8.3267734544912819E-2</v>
      </c>
      <c r="AO15" s="26">
        <f xml:space="preserve"> SpecifiedAnnualDemand!$M$7*0.464946505100272*Model!$D$65</f>
        <v>8.3267734544912819E-2</v>
      </c>
      <c r="AP15" s="26">
        <f xml:space="preserve"> SpecifiedAnnualDemand!$M$7*0.464946505100272*Model!$D$65</f>
        <v>8.3267734544912819E-2</v>
      </c>
      <c r="AQ15" s="26">
        <f xml:space="preserve"> SpecifiedAnnualDemand!$M$7*0.464946505100272*Model!$D$65</f>
        <v>8.3267734544912819E-2</v>
      </c>
      <c r="AR15" s="26">
        <f xml:space="preserve"> SpecifiedAnnualDemand!$M$7*0.464946505100272*Model!$D$65</f>
        <v>8.3267734544912819E-2</v>
      </c>
      <c r="AS15" s="26">
        <f xml:space="preserve"> SpecifiedAnnualDemand!$M$7*0.464946505100272*Model!$D$65</f>
        <v>8.3267734544912819E-2</v>
      </c>
      <c r="AT15" s="26">
        <f xml:space="preserve"> SpecifiedAnnualDemand!$M$7*0.464946505100272*Model!$D$65</f>
        <v>8.3267734544912819E-2</v>
      </c>
      <c r="AU15" s="26">
        <f xml:space="preserve"> SpecifiedAnnualDemand!$M$7*0.464946505100272*Model!$D$65</f>
        <v>8.3267734544912819E-2</v>
      </c>
      <c r="AV15" s="26">
        <f xml:space="preserve"> SpecifiedAnnualDemand!$M$7*0.464946505100272*Model!$D$65</f>
        <v>8.3267734544912819E-2</v>
      </c>
      <c r="AW15" s="71"/>
    </row>
    <row r="16" spans="1:49" s="82" customFormat="1" x14ac:dyDescent="0.25">
      <c r="A16" s="70" t="s">
        <v>276</v>
      </c>
      <c r="B16" s="26" t="s">
        <v>260</v>
      </c>
      <c r="C16" s="26" t="s">
        <v>251</v>
      </c>
      <c r="D16" s="26"/>
      <c r="E16" s="26"/>
      <c r="F16" s="26"/>
      <c r="G16" s="26"/>
      <c r="H16" s="26"/>
      <c r="I16" s="26"/>
      <c r="J16" s="26"/>
      <c r="K16" s="26"/>
      <c r="L16" s="26"/>
      <c r="M16" s="26">
        <v>0</v>
      </c>
      <c r="N16" s="26">
        <v>1.238E-3</v>
      </c>
      <c r="O16" s="26">
        <v>2.464E-3</v>
      </c>
      <c r="P16" s="26">
        <v>3.6749999999999999E-3</v>
      </c>
      <c r="Q16" s="26">
        <v>4.8700000000000002E-3</v>
      </c>
      <c r="R16" s="26">
        <v>6.0470000000000003E-3</v>
      </c>
      <c r="S16" s="26">
        <v>7.1500000000000001E-3</v>
      </c>
      <c r="T16" s="26">
        <v>8.2319999999999997E-3</v>
      </c>
      <c r="U16" s="26">
        <v>9.2929999999999992E-3</v>
      </c>
      <c r="V16" s="26">
        <v>1.0333E-2</v>
      </c>
      <c r="W16" s="26">
        <v>1.1350000000000001E-2</v>
      </c>
      <c r="X16" s="26">
        <v>1.2345E-2</v>
      </c>
      <c r="Y16" s="26">
        <v>1.3316E-2</v>
      </c>
      <c r="Z16" s="26">
        <v>1.4263E-2</v>
      </c>
      <c r="AA16" s="26">
        <v>1.5187000000000001E-2</v>
      </c>
      <c r="AB16" s="26">
        <v>1.6088000000000002E-2</v>
      </c>
      <c r="AC16" s="26">
        <v>1.6964E-2</v>
      </c>
      <c r="AD16" s="26">
        <v>1.7817E-2</v>
      </c>
      <c r="AE16" s="26">
        <v>1.8645999999999999E-2</v>
      </c>
      <c r="AF16" s="26">
        <v>1.9481999999999999E-2</v>
      </c>
      <c r="AG16" s="26">
        <v>2.0292999999999999E-2</v>
      </c>
      <c r="AH16" s="26">
        <v>2.1078E-2</v>
      </c>
      <c r="AI16" s="26">
        <v>2.1836999999999999E-2</v>
      </c>
      <c r="AJ16" s="26">
        <v>2.2568000000000001E-2</v>
      </c>
      <c r="AK16" s="26">
        <v>2.3272000000000001E-2</v>
      </c>
      <c r="AL16" s="26">
        <v>2.3947E-2</v>
      </c>
      <c r="AM16" s="26">
        <v>2.4591999999999999E-2</v>
      </c>
      <c r="AN16" s="26">
        <v>2.5208000000000001E-2</v>
      </c>
      <c r="AO16" s="26">
        <v>2.5791999999999999E-2</v>
      </c>
      <c r="AP16" s="26">
        <v>2.6345E-2</v>
      </c>
      <c r="AQ16" s="26">
        <v>2.6866000000000001E-2</v>
      </c>
      <c r="AR16" s="26">
        <v>2.6568999999999999E-2</v>
      </c>
      <c r="AS16" s="26">
        <v>2.6244E-2</v>
      </c>
      <c r="AT16" s="26">
        <v>2.5891000000000001E-2</v>
      </c>
      <c r="AU16" s="26">
        <v>2.5510000000000001E-2</v>
      </c>
      <c r="AV16" s="26">
        <v>2.5101999999999999E-2</v>
      </c>
      <c r="AW16" s="71"/>
    </row>
    <row r="17" spans="1:49" s="82" customFormat="1" x14ac:dyDescent="0.25">
      <c r="A17" s="70" t="s">
        <v>276</v>
      </c>
      <c r="B17" s="26" t="s">
        <v>260</v>
      </c>
      <c r="C17" s="26" t="s">
        <v>192</v>
      </c>
      <c r="D17" s="26"/>
      <c r="E17" s="26"/>
      <c r="F17" s="26"/>
      <c r="G17" s="26"/>
      <c r="H17" s="26"/>
      <c r="I17" s="26"/>
      <c r="J17" s="26"/>
      <c r="K17" s="26"/>
      <c r="L17" s="26"/>
      <c r="M17" s="26">
        <v>9.8049999999999997</v>
      </c>
      <c r="N17" s="26">
        <v>16.327999999999999</v>
      </c>
      <c r="O17" s="26">
        <v>17.634</v>
      </c>
      <c r="P17" s="26">
        <v>16.981999999999999</v>
      </c>
      <c r="Q17" s="26">
        <v>16.998000000000001</v>
      </c>
      <c r="R17" s="26">
        <v>17.126999999999999</v>
      </c>
      <c r="S17" s="26">
        <v>18.045000000000002</v>
      </c>
      <c r="T17" s="26">
        <v>18.556000000000001</v>
      </c>
      <c r="U17" s="26">
        <v>19.065999999999999</v>
      </c>
      <c r="V17" s="26">
        <v>19.440000000000001</v>
      </c>
      <c r="W17" s="26">
        <v>20.088000000000001</v>
      </c>
      <c r="X17" s="26">
        <v>20.181000000000001</v>
      </c>
      <c r="Y17" s="26">
        <v>21.032</v>
      </c>
      <c r="Z17" s="26">
        <v>21.622</v>
      </c>
      <c r="AA17" s="26">
        <v>22.134</v>
      </c>
      <c r="AB17" s="26">
        <v>22.498000000000001</v>
      </c>
      <c r="AC17" s="26">
        <v>22.504000000000001</v>
      </c>
      <c r="AD17" s="26">
        <v>22.51</v>
      </c>
      <c r="AE17" s="26">
        <v>22.513999999999999</v>
      </c>
      <c r="AF17" s="26">
        <v>22.69</v>
      </c>
      <c r="AG17" s="26">
        <v>23.864999999999998</v>
      </c>
      <c r="AH17" s="26">
        <v>25.111999999999998</v>
      </c>
      <c r="AI17" s="26">
        <v>25.768000000000001</v>
      </c>
      <c r="AJ17" s="26">
        <v>25.952999999999999</v>
      </c>
      <c r="AK17" s="26">
        <v>26.138999999999999</v>
      </c>
      <c r="AL17" s="26">
        <v>26.324999999999999</v>
      </c>
      <c r="AM17" s="26">
        <v>26.512</v>
      </c>
      <c r="AN17" s="26">
        <v>26.699000000000002</v>
      </c>
      <c r="AO17" s="26">
        <v>26.885999999999999</v>
      </c>
      <c r="AP17" s="26">
        <v>27.356999999999999</v>
      </c>
      <c r="AQ17" s="26">
        <v>28.356999999999999</v>
      </c>
      <c r="AR17" s="26">
        <v>29.303000000000001</v>
      </c>
      <c r="AS17" s="26">
        <v>30.257999999999999</v>
      </c>
      <c r="AT17" s="26">
        <v>31.335000000000001</v>
      </c>
      <c r="AU17" s="26">
        <v>32.116</v>
      </c>
      <c r="AV17" s="26">
        <v>32.777999999999999</v>
      </c>
      <c r="AW17" s="71"/>
    </row>
    <row r="18" spans="1:49" s="82" customFormat="1" x14ac:dyDescent="0.25">
      <c r="A18" s="70" t="s">
        <v>276</v>
      </c>
      <c r="B18" s="26" t="s">
        <v>260</v>
      </c>
      <c r="C18" s="26" t="s">
        <v>193</v>
      </c>
      <c r="D18" s="26"/>
      <c r="E18" s="26"/>
      <c r="F18" s="26"/>
      <c r="G18" s="26"/>
      <c r="H18" s="26"/>
      <c r="I18" s="26"/>
      <c r="J18" s="26"/>
      <c r="K18" s="26"/>
      <c r="L18" s="26"/>
      <c r="M18" s="26">
        <v>9.8049999999999997</v>
      </c>
      <c r="N18" s="26">
        <v>16.327999999999999</v>
      </c>
      <c r="O18" s="26">
        <v>17.634</v>
      </c>
      <c r="P18" s="26">
        <v>16.981999999999999</v>
      </c>
      <c r="Q18" s="26">
        <v>16.998000000000001</v>
      </c>
      <c r="R18" s="26">
        <v>17.126999999999999</v>
      </c>
      <c r="S18" s="26">
        <v>18.045000000000002</v>
      </c>
      <c r="T18" s="26">
        <v>18.556000000000001</v>
      </c>
      <c r="U18" s="26">
        <v>19.065999999999999</v>
      </c>
      <c r="V18" s="26">
        <v>19.440000000000001</v>
      </c>
      <c r="W18" s="26">
        <v>20.088000000000001</v>
      </c>
      <c r="X18" s="26">
        <v>20.181000000000001</v>
      </c>
      <c r="Y18" s="26">
        <v>21.032</v>
      </c>
      <c r="Z18" s="26">
        <v>21.622</v>
      </c>
      <c r="AA18" s="26">
        <v>22.134</v>
      </c>
      <c r="AB18" s="26">
        <v>22.498000000000001</v>
      </c>
      <c r="AC18" s="26">
        <v>22.504000000000001</v>
      </c>
      <c r="AD18" s="26">
        <v>22.51</v>
      </c>
      <c r="AE18" s="26">
        <v>22.513999999999999</v>
      </c>
      <c r="AF18" s="26">
        <v>22.69</v>
      </c>
      <c r="AG18" s="26">
        <v>23.864999999999998</v>
      </c>
      <c r="AH18" s="26">
        <v>25.111999999999998</v>
      </c>
      <c r="AI18" s="26">
        <v>25.768000000000001</v>
      </c>
      <c r="AJ18" s="26">
        <v>25.952999999999999</v>
      </c>
      <c r="AK18" s="26">
        <v>26.138999999999999</v>
      </c>
      <c r="AL18" s="26">
        <v>26.324999999999999</v>
      </c>
      <c r="AM18" s="26">
        <v>26.512</v>
      </c>
      <c r="AN18" s="26">
        <v>26.699000000000002</v>
      </c>
      <c r="AO18" s="26">
        <v>26.885999999999999</v>
      </c>
      <c r="AP18" s="26">
        <v>27.356999999999999</v>
      </c>
      <c r="AQ18" s="26">
        <v>28.356999999999999</v>
      </c>
      <c r="AR18" s="26">
        <v>29.303000000000001</v>
      </c>
      <c r="AS18" s="26">
        <v>30.257999999999999</v>
      </c>
      <c r="AT18" s="26">
        <v>31.335000000000001</v>
      </c>
      <c r="AU18" s="26">
        <v>32.116</v>
      </c>
      <c r="AV18" s="26">
        <v>32.777999999999999</v>
      </c>
      <c r="AW18" s="71"/>
    </row>
    <row r="19" spans="1:49" s="82" customFormat="1" x14ac:dyDescent="0.25">
      <c r="A19" s="70" t="s">
        <v>276</v>
      </c>
      <c r="B19" s="26" t="s">
        <v>260</v>
      </c>
      <c r="C19" s="26" t="s">
        <v>226</v>
      </c>
      <c r="D19" s="26"/>
      <c r="E19" s="26"/>
      <c r="F19" s="26"/>
      <c r="G19" s="26"/>
      <c r="H19" s="26"/>
      <c r="I19" s="26"/>
      <c r="J19" s="26"/>
      <c r="K19" s="26"/>
      <c r="L19" s="26"/>
      <c r="M19" s="26">
        <v>2.2950000000000002E-2</v>
      </c>
      <c r="N19" s="26">
        <v>2.2950000000000002E-2</v>
      </c>
      <c r="O19" s="26">
        <v>2.2950000000000002E-2</v>
      </c>
      <c r="P19" s="26">
        <v>2.2950000000000002E-2</v>
      </c>
      <c r="Q19" s="26">
        <v>2.2950000000000002E-2</v>
      </c>
      <c r="R19" s="26">
        <v>2.2950000000000002E-2</v>
      </c>
      <c r="S19" s="26">
        <v>2.2950000000000002E-2</v>
      </c>
      <c r="T19" s="26">
        <v>2.2950000000000002E-2</v>
      </c>
      <c r="U19" s="26">
        <v>2.2950000000000002E-2</v>
      </c>
      <c r="V19" s="26">
        <v>2.2950000000000002E-2</v>
      </c>
      <c r="W19" s="26">
        <v>2.2950000000000002E-2</v>
      </c>
      <c r="X19" s="26">
        <v>2.2950000000000002E-2</v>
      </c>
      <c r="Y19" s="26">
        <v>2.2950000000000002E-2</v>
      </c>
      <c r="Z19" s="26">
        <v>2.2950000000000002E-2</v>
      </c>
      <c r="AA19" s="26">
        <v>2.2950000000000002E-2</v>
      </c>
      <c r="AB19" s="26">
        <v>2.2950000000000002E-2</v>
      </c>
      <c r="AC19" s="26">
        <v>2.2950000000000002E-2</v>
      </c>
      <c r="AD19" s="26">
        <v>2.2950000000000002E-2</v>
      </c>
      <c r="AE19" s="26">
        <v>2.2950000000000002E-2</v>
      </c>
      <c r="AF19" s="26">
        <v>2.2950000000000002E-2</v>
      </c>
      <c r="AG19" s="26">
        <v>2.2950000000000002E-2</v>
      </c>
      <c r="AH19" s="26">
        <v>2.2950000000000002E-2</v>
      </c>
      <c r="AI19" s="26">
        <v>2.2950000000000002E-2</v>
      </c>
      <c r="AJ19" s="26">
        <v>2.2950000000000002E-2</v>
      </c>
      <c r="AK19" s="26">
        <v>2.2950000000000002E-2</v>
      </c>
      <c r="AL19" s="26">
        <v>2.2950000000000002E-2</v>
      </c>
      <c r="AM19" s="26">
        <v>2.2950000000000002E-2</v>
      </c>
      <c r="AN19" s="26">
        <v>2.2950000000000002E-2</v>
      </c>
      <c r="AO19" s="26">
        <v>2.2950000000000002E-2</v>
      </c>
      <c r="AP19" s="26">
        <v>2.2950000000000002E-2</v>
      </c>
      <c r="AQ19" s="26">
        <v>2.2950000000000002E-2</v>
      </c>
      <c r="AR19" s="26">
        <v>2.2950000000000002E-2</v>
      </c>
      <c r="AS19" s="26">
        <v>2.2950000000000002E-2</v>
      </c>
      <c r="AT19" s="26">
        <v>2.2950000000000002E-2</v>
      </c>
      <c r="AU19" s="26">
        <v>2.2950000000000002E-2</v>
      </c>
      <c r="AV19" s="26">
        <v>2.2950000000000002E-2</v>
      </c>
      <c r="AW19" s="71"/>
    </row>
    <row r="20" spans="1:49" s="82" customFormat="1" x14ac:dyDescent="0.25">
      <c r="A20" s="70" t="s">
        <v>276</v>
      </c>
      <c r="B20" s="26" t="s">
        <v>260</v>
      </c>
      <c r="C20" s="26" t="s">
        <v>227</v>
      </c>
      <c r="D20" s="26"/>
      <c r="E20" s="26"/>
      <c r="F20" s="26"/>
      <c r="G20" s="26"/>
      <c r="H20" s="26"/>
      <c r="I20" s="26"/>
      <c r="J20" s="26"/>
      <c r="K20" s="26"/>
      <c r="L20" s="26"/>
      <c r="M20" s="26">
        <v>0</v>
      </c>
      <c r="N20" s="26">
        <v>3.3E-4</v>
      </c>
      <c r="O20" s="26">
        <v>6.5600000000000001E-4</v>
      </c>
      <c r="P20" s="26">
        <v>9.77E-4</v>
      </c>
      <c r="Q20" s="26">
        <v>1.294E-3</v>
      </c>
      <c r="R20" s="26">
        <v>1.6050000000000001E-3</v>
      </c>
      <c r="S20" s="26">
        <v>5.731E-3</v>
      </c>
      <c r="T20" s="26">
        <v>9.8770000000000004E-3</v>
      </c>
      <c r="U20" s="26">
        <v>1.4038999999999999E-2</v>
      </c>
      <c r="V20" s="26">
        <v>1.8214000000000001E-2</v>
      </c>
      <c r="W20" s="26">
        <v>2.2398000000000001E-2</v>
      </c>
      <c r="X20" s="26">
        <v>2.6589000000000002E-2</v>
      </c>
      <c r="Y20" s="26">
        <v>3.0782E-2</v>
      </c>
      <c r="Z20" s="26">
        <v>3.4974999999999999E-2</v>
      </c>
      <c r="AA20" s="26">
        <v>3.9163999999999997E-2</v>
      </c>
      <c r="AB20" s="26">
        <v>4.3347999999999998E-2</v>
      </c>
      <c r="AC20" s="26">
        <v>4.7522000000000002E-2</v>
      </c>
      <c r="AD20" s="26">
        <v>5.1684000000000001E-2</v>
      </c>
      <c r="AE20" s="26">
        <v>5.5832E-2</v>
      </c>
      <c r="AF20" s="26">
        <v>5.9988E-2</v>
      </c>
      <c r="AG20" s="26">
        <v>6.4126000000000002E-2</v>
      </c>
      <c r="AH20" s="26">
        <v>6.8240999999999996E-2</v>
      </c>
      <c r="AI20" s="26">
        <v>7.2331999999999994E-2</v>
      </c>
      <c r="AJ20" s="26">
        <v>7.6396000000000006E-2</v>
      </c>
      <c r="AK20" s="26">
        <v>8.0427999999999999E-2</v>
      </c>
      <c r="AL20" s="26">
        <v>8.4425E-2</v>
      </c>
      <c r="AM20" s="26">
        <v>8.8385000000000005E-2</v>
      </c>
      <c r="AN20" s="26">
        <v>9.2302999999999996E-2</v>
      </c>
      <c r="AO20" s="26">
        <v>9.6178E-2</v>
      </c>
      <c r="AP20" s="26">
        <v>0.100004</v>
      </c>
      <c r="AQ20" s="26">
        <v>0.10378</v>
      </c>
      <c r="AR20" s="26">
        <v>0.10344</v>
      </c>
      <c r="AS20" s="26">
        <v>0.103066</v>
      </c>
      <c r="AT20" s="26">
        <v>0.102659</v>
      </c>
      <c r="AU20" s="26">
        <v>0.10222100000000001</v>
      </c>
      <c r="AV20" s="26">
        <v>0.101752</v>
      </c>
      <c r="AW20" s="71"/>
    </row>
    <row r="21" spans="1:49" s="82" customFormat="1" x14ac:dyDescent="0.25">
      <c r="A21" s="70" t="s">
        <v>276</v>
      </c>
      <c r="B21" s="26" t="s">
        <v>260</v>
      </c>
      <c r="C21" s="26" t="s">
        <v>228</v>
      </c>
      <c r="D21" s="26"/>
      <c r="E21" s="26"/>
      <c r="F21" s="26"/>
      <c r="G21" s="26"/>
      <c r="H21" s="26"/>
      <c r="I21" s="26"/>
      <c r="J21" s="26"/>
      <c r="K21" s="26"/>
      <c r="L21" s="26"/>
      <c r="M21" s="26">
        <v>0</v>
      </c>
      <c r="N21" s="26">
        <v>1.9318999999999999E-2</v>
      </c>
      <c r="O21" s="26">
        <v>3.8002000000000001E-2</v>
      </c>
      <c r="P21" s="26">
        <v>5.7314999999999998E-2</v>
      </c>
      <c r="Q21" s="26">
        <v>7.7921000000000004E-2</v>
      </c>
      <c r="R21" s="26">
        <v>9.8825999999999997E-2</v>
      </c>
      <c r="S21" s="26">
        <v>0.102491</v>
      </c>
      <c r="T21" s="26">
        <v>0.106156</v>
      </c>
      <c r="U21" s="26">
        <v>0.109822</v>
      </c>
      <c r="V21" s="26">
        <v>0.113487</v>
      </c>
      <c r="W21" s="26">
        <v>0.11715200000000001</v>
      </c>
      <c r="X21" s="26">
        <v>0.12081699999999999</v>
      </c>
      <c r="Y21" s="26">
        <v>0.124483</v>
      </c>
      <c r="Z21" s="26">
        <v>0.12814800000000001</v>
      </c>
      <c r="AA21" s="26">
        <v>0.13181300000000001</v>
      </c>
      <c r="AB21" s="26">
        <v>0.13547899999999999</v>
      </c>
      <c r="AC21" s="26">
        <v>0.14618200000000001</v>
      </c>
      <c r="AD21" s="26">
        <v>0.157195</v>
      </c>
      <c r="AE21" s="26">
        <v>0.16852900000000001</v>
      </c>
      <c r="AF21" s="26">
        <v>0.18018999999999999</v>
      </c>
      <c r="AG21" s="26">
        <v>0.19219</v>
      </c>
      <c r="AH21" s="26">
        <v>0.204538</v>
      </c>
      <c r="AI21" s="26">
        <v>0.21724399999999999</v>
      </c>
      <c r="AJ21" s="26">
        <v>0.230319</v>
      </c>
      <c r="AK21" s="26">
        <v>0.24377199999999999</v>
      </c>
      <c r="AL21" s="26">
        <v>0.25761600000000001</v>
      </c>
      <c r="AM21" s="26">
        <v>0.27186100000000002</v>
      </c>
      <c r="AN21" s="26">
        <v>0.28652</v>
      </c>
      <c r="AO21" s="26">
        <v>0.30160300000000001</v>
      </c>
      <c r="AP21" s="26">
        <v>0.31712400000000002</v>
      </c>
      <c r="AQ21" s="26">
        <v>0.33309499999999997</v>
      </c>
      <c r="AR21" s="26">
        <v>0.34952899999999998</v>
      </c>
      <c r="AS21" s="26">
        <v>0.36643999999999999</v>
      </c>
      <c r="AT21" s="26">
        <v>0.38384099999999999</v>
      </c>
      <c r="AU21" s="26">
        <v>0.40174700000000002</v>
      </c>
      <c r="AV21" s="26">
        <v>0.42017199999999999</v>
      </c>
      <c r="AW21" s="71"/>
    </row>
    <row r="22" spans="1:49" s="82" customFormat="1" ht="15.75" thickBot="1" x14ac:dyDescent="0.3">
      <c r="A22" s="72" t="s">
        <v>276</v>
      </c>
      <c r="B22" s="73" t="s">
        <v>260</v>
      </c>
      <c r="C22" s="73" t="s">
        <v>229</v>
      </c>
      <c r="D22" s="73"/>
      <c r="E22" s="73"/>
      <c r="F22" s="73"/>
      <c r="G22" s="73"/>
      <c r="H22" s="73"/>
      <c r="I22" s="73"/>
      <c r="J22" s="73"/>
      <c r="K22" s="73"/>
      <c r="L22" s="73"/>
      <c r="M22" s="73">
        <v>0.2336</v>
      </c>
      <c r="N22" s="73">
        <v>0.2336</v>
      </c>
      <c r="O22" s="73">
        <v>0.2336</v>
      </c>
      <c r="P22" s="73">
        <v>0.2336</v>
      </c>
      <c r="Q22" s="73">
        <v>0.2336</v>
      </c>
      <c r="R22" s="73">
        <v>0.2336</v>
      </c>
      <c r="S22" s="73">
        <v>0.2336</v>
      </c>
      <c r="T22" s="73">
        <v>0.2336</v>
      </c>
      <c r="U22" s="73">
        <v>0.2336</v>
      </c>
      <c r="V22" s="73">
        <v>0.2336</v>
      </c>
      <c r="W22" s="73">
        <v>0.2336</v>
      </c>
      <c r="X22" s="73">
        <v>0.2336</v>
      </c>
      <c r="Y22" s="73">
        <v>0.2336</v>
      </c>
      <c r="Z22" s="73">
        <v>0.2336</v>
      </c>
      <c r="AA22" s="73">
        <v>0.2336</v>
      </c>
      <c r="AB22" s="73">
        <v>0.2336</v>
      </c>
      <c r="AC22" s="73">
        <v>0.2336</v>
      </c>
      <c r="AD22" s="73">
        <v>0.2336</v>
      </c>
      <c r="AE22" s="73">
        <v>0.2336</v>
      </c>
      <c r="AF22" s="73">
        <v>0.2336</v>
      </c>
      <c r="AG22" s="73">
        <v>0.2336</v>
      </c>
      <c r="AH22" s="73">
        <v>0.2336</v>
      </c>
      <c r="AI22" s="73">
        <v>0.2336</v>
      </c>
      <c r="AJ22" s="73">
        <v>0.2336</v>
      </c>
      <c r="AK22" s="73">
        <v>0.2336</v>
      </c>
      <c r="AL22" s="73">
        <v>0.2336</v>
      </c>
      <c r="AM22" s="73">
        <v>0.2336</v>
      </c>
      <c r="AN22" s="73">
        <v>0.2336</v>
      </c>
      <c r="AO22" s="73">
        <v>0.2336</v>
      </c>
      <c r="AP22" s="73">
        <v>0.2336</v>
      </c>
      <c r="AQ22" s="73">
        <v>0.2336</v>
      </c>
      <c r="AR22" s="73">
        <v>0.2336</v>
      </c>
      <c r="AS22" s="73">
        <v>0.2336</v>
      </c>
      <c r="AT22" s="73">
        <v>0.2336</v>
      </c>
      <c r="AU22" s="73">
        <v>0.2336</v>
      </c>
      <c r="AV22" s="73">
        <v>0.2336</v>
      </c>
      <c r="AW22" s="74"/>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sheetData>
  <hyperlinks>
    <hyperlink ref="A1" location="Content!A1" display="Back to table of contents" xr:uid="{00000000-0004-0000-1300-000000000000}"/>
    <hyperlink ref="B1" location="Parameters!A1" display="Parameters List" xr:uid="{00000000-0004-0000-1300-000001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W922"/>
  <sheetViews>
    <sheetView workbookViewId="0">
      <selection activeCell="AW22" sqref="A3:AW22"/>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2" customFormat="1" x14ac:dyDescent="0.25">
      <c r="A3" s="68" t="s">
        <v>277</v>
      </c>
      <c r="B3" s="23" t="s">
        <v>260</v>
      </c>
      <c r="C3" s="23" t="s">
        <v>241</v>
      </c>
      <c r="D3" s="23"/>
      <c r="E3" s="23"/>
      <c r="F3" s="23"/>
      <c r="G3" s="23"/>
      <c r="H3" s="23"/>
      <c r="I3" s="23"/>
      <c r="J3" s="23"/>
      <c r="K3" s="23"/>
      <c r="L3" s="23"/>
      <c r="M3" s="23">
        <f xml:space="preserve"> TotalTechnologyAnnualActivityLo!M3</f>
        <v>4.732013108893194E-2</v>
      </c>
      <c r="N3" s="23">
        <f xml:space="preserve"> TotalTechnologyAnnualActivityLo!N3</f>
        <v>4.732013108893194E-2</v>
      </c>
      <c r="O3" s="23">
        <f xml:space="preserve"> TotalTechnologyAnnualActivityLo!O3</f>
        <v>4.732013108893194E-2</v>
      </c>
      <c r="P3" s="23">
        <f xml:space="preserve"> TotalTechnologyAnnualActivityLo!P3</f>
        <v>4.732013108893194E-2</v>
      </c>
      <c r="Q3" s="23">
        <f xml:space="preserve"> TotalTechnologyAnnualActivityLo!Q3</f>
        <v>4.732013108893194E-2</v>
      </c>
      <c r="R3" s="23">
        <f xml:space="preserve"> TotalTechnologyAnnualActivityLo!R3</f>
        <v>4.732013108893194E-2</v>
      </c>
      <c r="S3" s="23">
        <f xml:space="preserve"> TotalTechnologyAnnualActivityLo!S3</f>
        <v>4.732013108893194E-2</v>
      </c>
      <c r="T3" s="23">
        <f xml:space="preserve"> TotalTechnologyAnnualActivityLo!T3</f>
        <v>4.732013108893194E-2</v>
      </c>
      <c r="U3" s="23">
        <f xml:space="preserve"> TotalTechnologyAnnualActivityLo!U3</f>
        <v>4.732013108893194E-2</v>
      </c>
      <c r="V3" s="23">
        <f xml:space="preserve"> TotalTechnologyAnnualActivityLo!V3</f>
        <v>4.732013108893194E-2</v>
      </c>
      <c r="W3" s="23">
        <f xml:space="preserve"> TotalTechnologyAnnualActivityLo!W3</f>
        <v>4.732013108893194E-2</v>
      </c>
      <c r="X3" s="23">
        <f xml:space="preserve"> TotalTechnologyAnnualActivityLo!X3</f>
        <v>4.732013108893194E-2</v>
      </c>
      <c r="Y3" s="23">
        <f xml:space="preserve"> TotalTechnologyAnnualActivityLo!Y3</f>
        <v>4.732013108893194E-2</v>
      </c>
      <c r="Z3" s="23">
        <f xml:space="preserve"> TotalTechnologyAnnualActivityLo!Z3</f>
        <v>4.732013108893194E-2</v>
      </c>
      <c r="AA3" s="23">
        <f xml:space="preserve"> TotalTechnologyAnnualActivityLo!AA3</f>
        <v>4.732013108893194E-2</v>
      </c>
      <c r="AB3" s="23">
        <f xml:space="preserve"> TotalTechnologyAnnualActivityLo!AB3</f>
        <v>4.732013108893194E-2</v>
      </c>
      <c r="AC3" s="23">
        <f xml:space="preserve"> TotalTechnologyAnnualActivityLo!AC3</f>
        <v>4.732013108893194E-2</v>
      </c>
      <c r="AD3" s="23">
        <f xml:space="preserve"> TotalTechnologyAnnualActivityLo!AD3</f>
        <v>4.732013108893194E-2</v>
      </c>
      <c r="AE3" s="23">
        <f xml:space="preserve"> TotalTechnologyAnnualActivityLo!AE3</f>
        <v>4.732013108893194E-2</v>
      </c>
      <c r="AF3" s="23">
        <f xml:space="preserve"> TotalTechnologyAnnualActivityLo!AF3</f>
        <v>4.732013108893194E-2</v>
      </c>
      <c r="AG3" s="23">
        <f xml:space="preserve"> TotalTechnologyAnnualActivityLo!AG3</f>
        <v>4.732013108893194E-2</v>
      </c>
      <c r="AH3" s="23">
        <f xml:space="preserve"> TotalTechnologyAnnualActivityLo!AH3</f>
        <v>4.732013108893194E-2</v>
      </c>
      <c r="AI3" s="23">
        <f xml:space="preserve"> TotalTechnologyAnnualActivityLo!AI3</f>
        <v>4.732013108893194E-2</v>
      </c>
      <c r="AJ3" s="23">
        <f xml:space="preserve"> TotalTechnologyAnnualActivityLo!AJ3</f>
        <v>4.732013108893194E-2</v>
      </c>
      <c r="AK3" s="23">
        <f xml:space="preserve"> TotalTechnologyAnnualActivityLo!AK3</f>
        <v>4.732013108893194E-2</v>
      </c>
      <c r="AL3" s="23">
        <f xml:space="preserve"> TotalTechnologyAnnualActivityLo!AL3</f>
        <v>4.732013108893194E-2</v>
      </c>
      <c r="AM3" s="23">
        <f xml:space="preserve"> TotalTechnologyAnnualActivityLo!AM3</f>
        <v>4.732013108893194E-2</v>
      </c>
      <c r="AN3" s="23">
        <f xml:space="preserve"> TotalTechnologyAnnualActivityLo!AN3</f>
        <v>4.732013108893194E-2</v>
      </c>
      <c r="AO3" s="23">
        <f xml:space="preserve"> TotalTechnologyAnnualActivityLo!AO3</f>
        <v>4.732013108893194E-2</v>
      </c>
      <c r="AP3" s="23">
        <f xml:space="preserve"> TotalTechnologyAnnualActivityLo!AP3</f>
        <v>4.732013108893194E-2</v>
      </c>
      <c r="AQ3" s="23">
        <f xml:space="preserve"> TotalTechnologyAnnualActivityLo!AQ3</f>
        <v>4.732013108893194E-2</v>
      </c>
      <c r="AR3" s="23">
        <f xml:space="preserve"> TotalTechnologyAnnualActivityLo!AR3</f>
        <v>4.732013108893194E-2</v>
      </c>
      <c r="AS3" s="23">
        <f xml:space="preserve"> TotalTechnologyAnnualActivityLo!AS3</f>
        <v>4.732013108893194E-2</v>
      </c>
      <c r="AT3" s="23">
        <f xml:space="preserve"> TotalTechnologyAnnualActivityLo!AT3</f>
        <v>4.732013108893194E-2</v>
      </c>
      <c r="AU3" s="23">
        <f xml:space="preserve"> TotalTechnologyAnnualActivityLo!AU3</f>
        <v>4.732013108893194E-2</v>
      </c>
      <c r="AV3" s="23">
        <f xml:space="preserve"> TotalTechnologyAnnualActivityLo!AV3</f>
        <v>4.732013108893194E-2</v>
      </c>
      <c r="AW3" s="69"/>
    </row>
    <row r="4" spans="1:49" s="82" customFormat="1" x14ac:dyDescent="0.25">
      <c r="A4" s="70" t="s">
        <v>277</v>
      </c>
      <c r="B4" s="26" t="s">
        <v>260</v>
      </c>
      <c r="C4" s="26" t="s">
        <v>242</v>
      </c>
      <c r="D4" s="26"/>
      <c r="E4" s="26"/>
      <c r="F4" s="26"/>
      <c r="G4" s="26"/>
      <c r="H4" s="26"/>
      <c r="I4" s="26"/>
      <c r="J4" s="26"/>
      <c r="K4" s="26"/>
      <c r="L4" s="26"/>
      <c r="M4" s="26">
        <f xml:space="preserve"> TotalTechnologyAnnualActivityLo!M4</f>
        <v>0</v>
      </c>
      <c r="N4" s="26">
        <f xml:space="preserve"> TotalTechnologyAnnualActivityLo!N4</f>
        <v>6.5600000000000001E-4</v>
      </c>
      <c r="O4" s="26">
        <f xml:space="preserve"> TotalTechnologyAnnualActivityLo!O4</f>
        <v>1.3029999999999999E-3</v>
      </c>
      <c r="P4" s="26">
        <f xml:space="preserve"> TotalTechnologyAnnualActivityLo!P4</f>
        <v>1.941E-3</v>
      </c>
      <c r="Q4" s="26">
        <f xml:space="preserve"> TotalTechnologyAnnualActivityLo!Q4</f>
        <v>2.568E-3</v>
      </c>
      <c r="R4" s="26">
        <f xml:space="preserve"> TotalTechnologyAnnualActivityLo!R4</f>
        <v>3.1840000000000002E-3</v>
      </c>
      <c r="S4" s="26">
        <f xml:space="preserve"> TotalTechnologyAnnualActivityLo!S4</f>
        <v>8.0470000000000003E-3</v>
      </c>
      <c r="T4" s="26">
        <f xml:space="preserve"> TotalTechnologyAnnualActivityLo!T4</f>
        <v>1.2926999999999999E-2</v>
      </c>
      <c r="U4" s="26">
        <f xml:space="preserve"> TotalTechnologyAnnualActivityLo!U4</f>
        <v>1.7819999999999999E-2</v>
      </c>
      <c r="V4" s="26">
        <f xml:space="preserve"> TotalTechnologyAnnualActivityLo!V4</f>
        <v>2.2721000000000002E-2</v>
      </c>
      <c r="W4" s="26">
        <f xml:space="preserve"> TotalTechnologyAnnualActivityLo!W4</f>
        <v>2.7626999999999999E-2</v>
      </c>
      <c r="X4" s="26">
        <f xml:space="preserve"> TotalTechnologyAnnualActivityLo!X4</f>
        <v>3.2532999999999999E-2</v>
      </c>
      <c r="Y4" s="26">
        <f xml:space="preserve"> TotalTechnologyAnnualActivityLo!Y4</f>
        <v>3.7436999999999998E-2</v>
      </c>
      <c r="Z4" s="26">
        <f xml:space="preserve"> TotalTechnologyAnnualActivityLo!Z4</f>
        <v>4.2333999999999997E-2</v>
      </c>
      <c r="AA4" s="26">
        <f xml:space="preserve"> TotalTechnologyAnnualActivityLo!AA4</f>
        <v>4.7220999999999999E-2</v>
      </c>
      <c r="AB4" s="26">
        <f xml:space="preserve"> TotalTechnologyAnnualActivityLo!AB4</f>
        <v>5.2095000000000002E-2</v>
      </c>
      <c r="AC4" s="26">
        <f xml:space="preserve"> TotalTechnologyAnnualActivityLo!AC4</f>
        <v>5.6952999999999997E-2</v>
      </c>
      <c r="AD4" s="26">
        <f xml:space="preserve"> TotalTechnologyAnnualActivityLo!AD4</f>
        <v>6.1792E-2</v>
      </c>
      <c r="AE4" s="26">
        <f xml:space="preserve"> TotalTechnologyAnnualActivityLo!AE4</f>
        <v>6.6608000000000001E-2</v>
      </c>
      <c r="AF4" s="26">
        <f xml:space="preserve"> TotalTechnologyAnnualActivityLo!AF4</f>
        <v>7.1434999999999998E-2</v>
      </c>
      <c r="AG4" s="26">
        <f xml:space="preserve"> TotalTechnologyAnnualActivityLo!AG4</f>
        <v>7.6234999999999997E-2</v>
      </c>
      <c r="AH4" s="26">
        <f xml:space="preserve"> TotalTechnologyAnnualActivityLo!AH4</f>
        <v>8.1004000000000007E-2</v>
      </c>
      <c r="AI4" s="26">
        <f xml:space="preserve"> TotalTechnologyAnnualActivityLo!AI4</f>
        <v>8.0958000000000002E-2</v>
      </c>
      <c r="AJ4" s="26">
        <f xml:space="preserve"> TotalTechnologyAnnualActivityLo!AJ4</f>
        <v>8.0879999999999994E-2</v>
      </c>
      <c r="AK4" s="26">
        <f xml:space="preserve"> TotalTechnologyAnnualActivityLo!AK4</f>
        <v>8.0768999999999994E-2</v>
      </c>
      <c r="AL4" s="26">
        <f xml:space="preserve"> TotalTechnologyAnnualActivityLo!AL4</f>
        <v>8.0625000000000002E-2</v>
      </c>
      <c r="AM4" s="26">
        <f xml:space="preserve"> TotalTechnologyAnnualActivityLo!AM4</f>
        <v>8.0449000000000007E-2</v>
      </c>
      <c r="AN4" s="26">
        <f xml:space="preserve"> TotalTechnologyAnnualActivityLo!AN4</f>
        <v>8.0240000000000006E-2</v>
      </c>
      <c r="AO4" s="26">
        <f xml:space="preserve"> TotalTechnologyAnnualActivityLo!AO4</f>
        <v>7.9998E-2</v>
      </c>
      <c r="AP4" s="26">
        <f xml:space="preserve"> TotalTechnologyAnnualActivityLo!AP4</f>
        <v>7.9722000000000001E-2</v>
      </c>
      <c r="AQ4" s="26">
        <f xml:space="preserve"> TotalTechnologyAnnualActivityLo!AQ4</f>
        <v>7.9413999999999998E-2</v>
      </c>
      <c r="AR4" s="26">
        <f xml:space="preserve"> TotalTechnologyAnnualActivityLo!AR4</f>
        <v>7.9073000000000004E-2</v>
      </c>
      <c r="AS4" s="26">
        <f xml:space="preserve"> TotalTechnologyAnnualActivityLo!AS4</f>
        <v>7.8699000000000005E-2</v>
      </c>
      <c r="AT4" s="26">
        <f xml:space="preserve"> TotalTechnologyAnnualActivityLo!AT4</f>
        <v>7.8292E-2</v>
      </c>
      <c r="AU4" s="26">
        <f xml:space="preserve"> TotalTechnologyAnnualActivityLo!AU4</f>
        <v>7.7854000000000007E-2</v>
      </c>
      <c r="AV4" s="26">
        <f xml:space="preserve"> TotalTechnologyAnnualActivityLo!AV4</f>
        <v>7.7384999999999995E-2</v>
      </c>
      <c r="AW4" s="71"/>
    </row>
    <row r="5" spans="1:49" s="82" customFormat="1" x14ac:dyDescent="0.25">
      <c r="A5" s="70" t="s">
        <v>277</v>
      </c>
      <c r="B5" s="26" t="s">
        <v>260</v>
      </c>
      <c r="C5" s="26" t="s">
        <v>210</v>
      </c>
      <c r="D5" s="26"/>
      <c r="E5" s="26"/>
      <c r="F5" s="26"/>
      <c r="G5" s="26"/>
      <c r="H5" s="26"/>
      <c r="I5" s="26"/>
      <c r="J5" s="26"/>
      <c r="K5" s="26"/>
      <c r="L5" s="26"/>
      <c r="M5" s="26">
        <v>3.0512100000000002</v>
      </c>
      <c r="N5" s="26">
        <v>3.03606</v>
      </c>
      <c r="O5" s="26">
        <v>3.0188899999999999</v>
      </c>
      <c r="P5" s="26">
        <v>3.0108100000000002</v>
      </c>
      <c r="Q5" s="26">
        <v>2.98556</v>
      </c>
      <c r="R5" s="26">
        <v>2.9693999999999998</v>
      </c>
      <c r="S5" s="26">
        <v>2.9522300000000001</v>
      </c>
      <c r="T5" s="26">
        <v>2.9693999999999998</v>
      </c>
      <c r="U5" s="26">
        <v>2.98556</v>
      </c>
      <c r="V5" s="26">
        <v>3.0027300000000001</v>
      </c>
      <c r="W5" s="26">
        <v>3.0017200000000002</v>
      </c>
      <c r="X5" s="26">
        <v>3.0178799999999999</v>
      </c>
      <c r="Y5" s="26">
        <v>3.0330300000000001</v>
      </c>
      <c r="Z5" s="26">
        <v>3.0582799999999999</v>
      </c>
      <c r="AA5" s="26">
        <v>3.0744400000000001</v>
      </c>
      <c r="AB5" s="26">
        <v>3.0825200000000001</v>
      </c>
      <c r="AC5" s="26">
        <v>3.0895899999999998</v>
      </c>
      <c r="AD5" s="26">
        <v>3.1006999999999998</v>
      </c>
      <c r="AE5" s="26">
        <v>3.12696</v>
      </c>
      <c r="AF5" s="26">
        <v>3.1481699999999999</v>
      </c>
      <c r="AG5" s="26">
        <v>3.1542300000000001</v>
      </c>
      <c r="AH5" s="26">
        <v>3.1744300000000001</v>
      </c>
      <c r="AI5" s="26">
        <v>3.17645</v>
      </c>
      <c r="AJ5" s="26">
        <v>3.2017000000000002</v>
      </c>
      <c r="AK5" s="26">
        <v>3.2198799999999999</v>
      </c>
      <c r="AL5" s="26">
        <v>3.2309899999999998</v>
      </c>
      <c r="AM5" s="26">
        <v>3.2491699999999999</v>
      </c>
      <c r="AN5" s="26">
        <v>3.2511899999999998</v>
      </c>
      <c r="AO5" s="26">
        <v>3.2794699999999999</v>
      </c>
      <c r="AP5" s="26">
        <v>3.28654</v>
      </c>
      <c r="AQ5" s="26">
        <v>3.3057300000000001</v>
      </c>
      <c r="AR5" s="26">
        <v>3.3218899999999998</v>
      </c>
      <c r="AS5" s="26">
        <v>3.3229000000000002</v>
      </c>
      <c r="AT5" s="26">
        <v>3.3501699999999999</v>
      </c>
      <c r="AU5" s="26">
        <v>3.3592599999999999</v>
      </c>
      <c r="AV5" s="26">
        <v>3.37744</v>
      </c>
      <c r="AW5" s="71"/>
    </row>
    <row r="6" spans="1:49" s="82" customFormat="1" x14ac:dyDescent="0.25">
      <c r="A6" s="70" t="s">
        <v>277</v>
      </c>
      <c r="B6" s="26" t="s">
        <v>260</v>
      </c>
      <c r="C6" s="26" t="s">
        <v>243</v>
      </c>
      <c r="D6" s="26"/>
      <c r="E6" s="26"/>
      <c r="F6" s="26"/>
      <c r="G6" s="26"/>
      <c r="H6" s="26"/>
      <c r="I6" s="26"/>
      <c r="J6" s="26"/>
      <c r="K6" s="26"/>
      <c r="L6" s="26"/>
      <c r="M6" s="26">
        <v>5.0514128999999998E-2</v>
      </c>
      <c r="N6" s="26">
        <v>5.1592758000000002E-2</v>
      </c>
      <c r="O6" s="26">
        <v>5.2651958999999998E-2</v>
      </c>
      <c r="P6" s="26">
        <v>5.3688956000000003E-2</v>
      </c>
      <c r="Q6" s="26">
        <v>5.2178371000000001E-2</v>
      </c>
      <c r="R6" s="26">
        <v>5.3165663000000002E-2</v>
      </c>
      <c r="S6" s="26">
        <v>5.4126463E-2</v>
      </c>
      <c r="T6" s="26">
        <v>5.4233570000000002E-2</v>
      </c>
      <c r="U6" s="26">
        <v>5.4297904000000001E-2</v>
      </c>
      <c r="V6" s="26">
        <v>5.4347263E-2</v>
      </c>
      <c r="W6" s="26">
        <v>5.1992413000000001E-2</v>
      </c>
      <c r="X6" s="26">
        <v>5.2023087000000003E-2</v>
      </c>
      <c r="Y6" s="26">
        <v>5.2016501999999999E-2</v>
      </c>
      <c r="Z6" s="26">
        <v>5.1997908000000002E-2</v>
      </c>
      <c r="AA6" s="26">
        <v>5.1956890999999998E-2</v>
      </c>
      <c r="AB6" s="26">
        <v>4.9677184999999999E-2</v>
      </c>
      <c r="AC6" s="26">
        <v>4.9614062E-2</v>
      </c>
      <c r="AD6" s="26">
        <v>4.9542691999999999E-2</v>
      </c>
      <c r="AE6" s="26">
        <v>4.9453122000000002E-2</v>
      </c>
      <c r="AF6" s="26">
        <v>4.93713E-2</v>
      </c>
      <c r="AG6" s="26">
        <v>4.7183477000000001E-2</v>
      </c>
      <c r="AH6" s="26">
        <v>4.7092019999999998E-2</v>
      </c>
      <c r="AI6" s="26">
        <v>4.6983546000000001E-2</v>
      </c>
      <c r="AJ6" s="26">
        <v>4.6858073E-2</v>
      </c>
      <c r="AK6" s="26">
        <v>4.6707456000000001E-2</v>
      </c>
      <c r="AL6" s="26">
        <v>4.45954E-2</v>
      </c>
      <c r="AM6" s="26">
        <v>4.4445603E-2</v>
      </c>
      <c r="AN6" s="26">
        <v>4.4280545999999997E-2</v>
      </c>
      <c r="AO6" s="26">
        <v>4.4092133999999998E-2</v>
      </c>
      <c r="AP6" s="26">
        <v>4.3897675999999997E-2</v>
      </c>
      <c r="AQ6" s="26">
        <v>4.1843858999999997E-2</v>
      </c>
      <c r="AR6" s="26">
        <v>4.1642150000000003E-2</v>
      </c>
      <c r="AS6" s="26">
        <v>4.1419927000000002E-2</v>
      </c>
      <c r="AT6" s="26">
        <v>4.1192359999999997E-2</v>
      </c>
      <c r="AU6" s="26">
        <v>4.0952868000000003E-2</v>
      </c>
      <c r="AV6" s="26">
        <v>3.8954122000000001E-2</v>
      </c>
      <c r="AW6" s="71"/>
    </row>
    <row r="7" spans="1:49" s="82" customFormat="1" x14ac:dyDescent="0.25">
      <c r="A7" s="70" t="s">
        <v>277</v>
      </c>
      <c r="B7" s="26" t="s">
        <v>260</v>
      </c>
      <c r="C7" s="26" t="s">
        <v>244</v>
      </c>
      <c r="D7" s="26"/>
      <c r="E7" s="26"/>
      <c r="F7" s="26"/>
      <c r="G7" s="26"/>
      <c r="H7" s="26"/>
      <c r="I7" s="26"/>
      <c r="J7" s="26"/>
      <c r="K7" s="26"/>
      <c r="L7" s="26"/>
      <c r="M7" s="26">
        <v>4.5449999999999997E-2</v>
      </c>
      <c r="N7" s="26">
        <v>4.5596538999999998E-2</v>
      </c>
      <c r="O7" s="26">
        <v>4.5847897999999998E-2</v>
      </c>
      <c r="P7" s="26">
        <v>4.6098541999999999E-2</v>
      </c>
      <c r="Q7" s="26">
        <v>4.6326747000000001E-2</v>
      </c>
      <c r="R7" s="26">
        <v>4.6575747000000001E-2</v>
      </c>
      <c r="S7" s="26">
        <v>4.6845520000000002E-2</v>
      </c>
      <c r="T7" s="26">
        <v>4.6383209000000002E-2</v>
      </c>
      <c r="U7" s="26">
        <v>4.5933741E-2</v>
      </c>
      <c r="V7" s="26">
        <v>4.5495639999999997E-2</v>
      </c>
      <c r="W7" s="26">
        <v>4.5070261E-2</v>
      </c>
      <c r="X7" s="26">
        <v>4.4676248000000002E-2</v>
      </c>
      <c r="Y7" s="26">
        <v>4.4272625000000003E-2</v>
      </c>
      <c r="Z7" s="26">
        <v>4.3879393000000003E-2</v>
      </c>
      <c r="AA7" s="26">
        <v>4.3514557000000002E-2</v>
      </c>
      <c r="AB7" s="26">
        <v>4.3140616E-2</v>
      </c>
      <c r="AC7" s="26">
        <v>4.279467E-2</v>
      </c>
      <c r="AD7" s="26">
        <v>4.2438559000000001E-2</v>
      </c>
      <c r="AE7" s="26">
        <v>4.2109293999999999E-2</v>
      </c>
      <c r="AF7" s="26">
        <v>4.1787848000000002E-2</v>
      </c>
      <c r="AG7" s="26">
        <v>4.1474601999999999E-2</v>
      </c>
      <c r="AH7" s="26">
        <v>4.1150882999999999E-2</v>
      </c>
      <c r="AI7" s="26">
        <v>4.0851858999999997E-2</v>
      </c>
      <c r="AJ7" s="26">
        <v>4.0558754000000002E-2</v>
      </c>
      <c r="AK7" s="26">
        <v>4.0272755E-2</v>
      </c>
      <c r="AL7" s="26">
        <v>3.9992882E-2</v>
      </c>
      <c r="AM7" s="26">
        <v>3.9718951000000002E-2</v>
      </c>
      <c r="AN7" s="26">
        <v>3.9467118000000002E-2</v>
      </c>
      <c r="AO7" s="26">
        <v>3.9203599999999998E-2</v>
      </c>
      <c r="AP7" s="26">
        <v>3.8946078000000002E-2</v>
      </c>
      <c r="AQ7" s="26">
        <v>3.8693702000000003E-2</v>
      </c>
      <c r="AR7" s="26">
        <v>3.8461967999999999E-2</v>
      </c>
      <c r="AS7" s="26">
        <v>3.8219237000000003E-2</v>
      </c>
      <c r="AT7" s="26">
        <v>3.7995914999999998E-2</v>
      </c>
      <c r="AU7" s="26">
        <v>3.7762257E-2</v>
      </c>
      <c r="AV7" s="26">
        <v>3.7547997999999999E-2</v>
      </c>
      <c r="AW7" s="71"/>
    </row>
    <row r="8" spans="1:49" s="82" customFormat="1" x14ac:dyDescent="0.25">
      <c r="A8" s="70" t="s">
        <v>277</v>
      </c>
      <c r="B8" s="26" t="s">
        <v>260</v>
      </c>
      <c r="C8" s="26" t="s">
        <v>245</v>
      </c>
      <c r="D8" s="26"/>
      <c r="E8" s="26"/>
      <c r="F8" s="26"/>
      <c r="G8" s="26"/>
      <c r="H8" s="26"/>
      <c r="I8" s="26"/>
      <c r="J8" s="26"/>
      <c r="K8" s="26"/>
      <c r="L8" s="26"/>
      <c r="M8" s="26">
        <v>8.8880000000000001E-2</v>
      </c>
      <c r="N8" s="26">
        <v>8.9440062000000001E-2</v>
      </c>
      <c r="O8" s="26">
        <v>8.9725337000000002E-2</v>
      </c>
      <c r="P8" s="26">
        <v>9.1053125999999998E-2</v>
      </c>
      <c r="Q8" s="26">
        <v>9.2374621000000004E-2</v>
      </c>
      <c r="R8" s="26">
        <v>9.2639969000000003E-2</v>
      </c>
      <c r="S8" s="26">
        <v>9.3947829999999996E-2</v>
      </c>
      <c r="T8" s="26">
        <v>9.3787485000000004E-2</v>
      </c>
      <c r="U8" s="26">
        <v>9.3718226000000002E-2</v>
      </c>
      <c r="V8" s="26">
        <v>9.2548898000000004E-2</v>
      </c>
      <c r="W8" s="26">
        <v>9.2395235000000006E-2</v>
      </c>
      <c r="X8" s="26">
        <v>9.2238226000000006E-2</v>
      </c>
      <c r="Y8" s="26">
        <v>9.2167545000000003E-2</v>
      </c>
      <c r="Z8" s="26">
        <v>9.1059174000000007E-2</v>
      </c>
      <c r="AA8" s="26">
        <v>9.0908408999999996E-2</v>
      </c>
      <c r="AB8" s="26">
        <v>8.9834707999999999E-2</v>
      </c>
      <c r="AC8" s="26">
        <v>8.9774440999999996E-2</v>
      </c>
      <c r="AD8" s="26">
        <v>8.9630541999999994E-2</v>
      </c>
      <c r="AE8" s="26">
        <v>8.8598262999999997E-2</v>
      </c>
      <c r="AF8" s="26">
        <v>8.8469004000000004E-2</v>
      </c>
      <c r="AG8" s="26">
        <v>8.8413447000000006E-2</v>
      </c>
      <c r="AH8" s="26">
        <v>8.8279459000000005E-2</v>
      </c>
      <c r="AI8" s="26">
        <v>8.8143769999999996E-2</v>
      </c>
      <c r="AJ8" s="26">
        <v>8.7173649000000006E-2</v>
      </c>
      <c r="AK8" s="26">
        <v>8.7114967000000001E-2</v>
      </c>
      <c r="AL8" s="26">
        <v>8.6981882999999996E-2</v>
      </c>
      <c r="AM8" s="26">
        <v>8.6847153999999996E-2</v>
      </c>
      <c r="AN8" s="26">
        <v>8.5984984E-2</v>
      </c>
      <c r="AO8" s="26">
        <v>8.5855493000000005E-2</v>
      </c>
      <c r="AP8" s="26">
        <v>8.5723556000000006E-2</v>
      </c>
      <c r="AQ8" s="26">
        <v>8.5589256000000002E-2</v>
      </c>
      <c r="AR8" s="26">
        <v>8.5517632999999996E-2</v>
      </c>
      <c r="AS8" s="26">
        <v>8.4629146000000002E-2</v>
      </c>
      <c r="AT8" s="26">
        <v>8.4497891000000006E-2</v>
      </c>
      <c r="AU8" s="26">
        <v>8.4364359999999999E-2</v>
      </c>
      <c r="AV8" s="26">
        <v>8.4289950000000002E-2</v>
      </c>
      <c r="AW8" s="71"/>
    </row>
    <row r="9" spans="1:49" s="82" customFormat="1" x14ac:dyDescent="0.25">
      <c r="A9" s="70" t="s">
        <v>277</v>
      </c>
      <c r="B9" s="26" t="s">
        <v>260</v>
      </c>
      <c r="C9" s="26" t="s">
        <v>246</v>
      </c>
      <c r="D9" s="26"/>
      <c r="E9" s="26"/>
      <c r="F9" s="26"/>
      <c r="G9" s="26"/>
      <c r="H9" s="26"/>
      <c r="I9" s="26"/>
      <c r="J9" s="26"/>
      <c r="K9" s="26"/>
      <c r="L9" s="26"/>
      <c r="M9" s="26">
        <v>7.4535532000000002E-2</v>
      </c>
      <c r="N9" s="26">
        <v>7.5324440000000006E-2</v>
      </c>
      <c r="O9" s="26">
        <v>7.6254766000000002E-2</v>
      </c>
      <c r="P9" s="26">
        <v>7.7024757999999999E-2</v>
      </c>
      <c r="Q9" s="26">
        <v>7.7783941999999995E-2</v>
      </c>
      <c r="R9" s="26">
        <v>7.8681690999999998E-2</v>
      </c>
      <c r="S9" s="26">
        <v>7.9417154000000004E-2</v>
      </c>
      <c r="T9" s="26">
        <v>7.9080835000000002E-2</v>
      </c>
      <c r="U9" s="26">
        <v>7.8595584999999996E-2</v>
      </c>
      <c r="V9" s="26">
        <v>7.8257440999999997E-2</v>
      </c>
      <c r="W9" s="26">
        <v>7.7776262999999998E-2</v>
      </c>
      <c r="X9" s="26">
        <v>7.7436780999999996E-2</v>
      </c>
      <c r="Y9" s="26">
        <v>7.6956966000000002E-2</v>
      </c>
      <c r="Z9" s="26">
        <v>7.6616493999999993E-2</v>
      </c>
      <c r="AA9" s="26">
        <v>7.6140984999999994E-2</v>
      </c>
      <c r="AB9" s="26">
        <v>7.5800321000000004E-2</v>
      </c>
      <c r="AC9" s="26">
        <v>7.5458069000000003E-2</v>
      </c>
      <c r="AD9" s="26">
        <v>7.4987886000000004E-2</v>
      </c>
      <c r="AE9" s="26">
        <v>7.4647687000000004E-2</v>
      </c>
      <c r="AF9" s="26">
        <v>7.4317610000000006E-2</v>
      </c>
      <c r="AG9" s="26">
        <v>7.3987631999999998E-2</v>
      </c>
      <c r="AH9" s="26">
        <v>7.3534851999999998E-2</v>
      </c>
      <c r="AI9" s="26">
        <v>7.3204995999999994E-2</v>
      </c>
      <c r="AJ9" s="26">
        <v>7.2873456000000003E-2</v>
      </c>
      <c r="AK9" s="26">
        <v>7.2542147000000001E-2</v>
      </c>
      <c r="AL9" s="26">
        <v>7.2209852000000005E-2</v>
      </c>
      <c r="AM9" s="26">
        <v>7.1876835E-2</v>
      </c>
      <c r="AN9" s="26">
        <v>7.1542072999999998E-2</v>
      </c>
      <c r="AO9" s="26">
        <v>7.1207364999999995E-2</v>
      </c>
      <c r="AP9" s="26">
        <v>7.0871903999999999E-2</v>
      </c>
      <c r="AQ9" s="26">
        <v>7.0534711999999999E-2</v>
      </c>
      <c r="AR9" s="26">
        <v>7.0197724000000003E-2</v>
      </c>
      <c r="AS9" s="26">
        <v>6.9859950000000004E-2</v>
      </c>
      <c r="AT9" s="26">
        <v>6.9521734000000002E-2</v>
      </c>
      <c r="AU9" s="26">
        <v>6.9287346E-2</v>
      </c>
      <c r="AV9" s="26">
        <v>6.8947393999999995E-2</v>
      </c>
      <c r="AW9" s="71"/>
    </row>
    <row r="10" spans="1:49" s="82" customFormat="1" x14ac:dyDescent="0.25">
      <c r="A10" s="70" t="s">
        <v>277</v>
      </c>
      <c r="B10" s="26" t="s">
        <v>260</v>
      </c>
      <c r="C10" s="26" t="s">
        <v>247</v>
      </c>
      <c r="D10" s="26"/>
      <c r="E10" s="26"/>
      <c r="F10" s="26"/>
      <c r="G10" s="26"/>
      <c r="H10" s="26"/>
      <c r="I10" s="26"/>
      <c r="J10" s="26"/>
      <c r="K10" s="26"/>
      <c r="L10" s="26"/>
      <c r="M10" s="26">
        <v>0.31309999999999999</v>
      </c>
      <c r="N10" s="26">
        <v>0.31309999999999999</v>
      </c>
      <c r="O10" s="26">
        <v>0.31309999999999999</v>
      </c>
      <c r="P10" s="26">
        <v>0.30299999999999999</v>
      </c>
      <c r="Q10" s="26">
        <v>0.30299999999999999</v>
      </c>
      <c r="R10" s="26">
        <v>0.30299999999999999</v>
      </c>
      <c r="S10" s="26">
        <v>0.30299999999999999</v>
      </c>
      <c r="T10" s="26">
        <v>0.30299999999999999</v>
      </c>
      <c r="U10" s="26">
        <v>0.29289999999999999</v>
      </c>
      <c r="V10" s="26">
        <v>0.29289999999999999</v>
      </c>
      <c r="W10" s="26">
        <v>0.29289999999999999</v>
      </c>
      <c r="X10" s="26">
        <v>0.29289999999999999</v>
      </c>
      <c r="Y10" s="26">
        <v>0.29289999999999999</v>
      </c>
      <c r="Z10" s="26">
        <v>0.2828</v>
      </c>
      <c r="AA10" s="26">
        <v>0.2828</v>
      </c>
      <c r="AB10" s="26">
        <v>0.2828</v>
      </c>
      <c r="AC10" s="26">
        <v>0.2828</v>
      </c>
      <c r="AD10" s="26">
        <v>0.2828</v>
      </c>
      <c r="AE10" s="26">
        <v>0.2727</v>
      </c>
      <c r="AF10" s="26">
        <v>0.2727</v>
      </c>
      <c r="AG10" s="26">
        <v>0.2727</v>
      </c>
      <c r="AH10" s="26">
        <v>0.2727</v>
      </c>
      <c r="AI10" s="26">
        <v>0.2727</v>
      </c>
      <c r="AJ10" s="26">
        <v>0.2626</v>
      </c>
      <c r="AK10" s="26">
        <v>0.2626</v>
      </c>
      <c r="AL10" s="26">
        <v>0.2626</v>
      </c>
      <c r="AM10" s="26">
        <v>0.2626</v>
      </c>
      <c r="AN10" s="26">
        <v>0.2626</v>
      </c>
      <c r="AO10" s="26">
        <v>0.2525</v>
      </c>
      <c r="AP10" s="26">
        <v>0.2525</v>
      </c>
      <c r="AQ10" s="26">
        <v>0.2525</v>
      </c>
      <c r="AR10" s="26">
        <v>0.2525</v>
      </c>
      <c r="AS10" s="26">
        <v>0.2525</v>
      </c>
      <c r="AT10" s="26">
        <v>0.2424</v>
      </c>
      <c r="AU10" s="26">
        <v>0.2424</v>
      </c>
      <c r="AV10" s="26">
        <v>0.2424</v>
      </c>
      <c r="AW10" s="71"/>
    </row>
    <row r="11" spans="1:49" s="82" customFormat="1" x14ac:dyDescent="0.25">
      <c r="A11" s="70" t="s">
        <v>277</v>
      </c>
      <c r="B11" s="26" t="s">
        <v>260</v>
      </c>
      <c r="C11" s="26" t="s">
        <v>248</v>
      </c>
      <c r="D11" s="26"/>
      <c r="E11" s="26"/>
      <c r="F11" s="26"/>
      <c r="G11" s="26"/>
      <c r="H11" s="26"/>
      <c r="I11" s="26"/>
      <c r="J11" s="26"/>
      <c r="K11" s="26"/>
      <c r="L11" s="26"/>
      <c r="M11" s="26">
        <v>7.0699999999999999E-2</v>
      </c>
      <c r="N11" s="26">
        <v>6.9776999000000006E-2</v>
      </c>
      <c r="O11" s="26">
        <v>7.0343463999999994E-2</v>
      </c>
      <c r="P11" s="26">
        <v>7.0574478999999996E-2</v>
      </c>
      <c r="Q11" s="26">
        <v>7.1130367999999999E-2</v>
      </c>
      <c r="R11" s="26">
        <v>7.1680639000000004E-2</v>
      </c>
      <c r="S11" s="26">
        <v>7.2225291999999996E-2</v>
      </c>
      <c r="T11" s="26">
        <v>7.1666173999999999E-2</v>
      </c>
      <c r="U11" s="26">
        <v>7.0797228000000004E-2</v>
      </c>
      <c r="V11" s="26">
        <v>7.0263699999999998E-2</v>
      </c>
      <c r="W11" s="26">
        <v>6.9745866000000004E-2</v>
      </c>
      <c r="X11" s="26">
        <v>6.9231379999999995E-2</v>
      </c>
      <c r="Y11" s="26">
        <v>6.8725878000000004E-2</v>
      </c>
      <c r="Z11" s="26">
        <v>6.8229286E-2</v>
      </c>
      <c r="AA11" s="26">
        <v>6.7446497999999994E-2</v>
      </c>
      <c r="AB11" s="26">
        <v>6.6970327999999996E-2</v>
      </c>
      <c r="AC11" s="26">
        <v>6.6501932999999999E-2</v>
      </c>
      <c r="AD11" s="26">
        <v>6.6046382000000001E-2</v>
      </c>
      <c r="AE11" s="26">
        <v>6.5593093000000005E-2</v>
      </c>
      <c r="AF11" s="26">
        <v>6.5152763000000002E-2</v>
      </c>
      <c r="AG11" s="26">
        <v>6.4718912000000003E-2</v>
      </c>
      <c r="AH11" s="26">
        <v>6.4291566999999994E-2</v>
      </c>
      <c r="AI11" s="26">
        <v>6.3605001999999994E-2</v>
      </c>
      <c r="AJ11" s="26">
        <v>6.3192925999999996E-2</v>
      </c>
      <c r="AK11" s="26">
        <v>6.2790527999999998E-2</v>
      </c>
      <c r="AL11" s="26">
        <v>6.2389417000000003E-2</v>
      </c>
      <c r="AM11" s="26">
        <v>6.1993410999999998E-2</v>
      </c>
      <c r="AN11" s="26">
        <v>6.1602580999999997E-2</v>
      </c>
      <c r="AO11" s="26">
        <v>6.1216257000000003E-2</v>
      </c>
      <c r="AP11" s="26">
        <v>6.0834773000000002E-2</v>
      </c>
      <c r="AQ11" s="26">
        <v>6.0457726000000003E-2</v>
      </c>
      <c r="AR11" s="26">
        <v>6.0088664999999999E-2</v>
      </c>
      <c r="AS11" s="26">
        <v>5.9719992E-2</v>
      </c>
      <c r="AT11" s="26">
        <v>5.9121461E-2</v>
      </c>
      <c r="AU11" s="26">
        <v>5.8763656999999997E-2</v>
      </c>
      <c r="AV11" s="26">
        <v>5.8409553000000003E-2</v>
      </c>
      <c r="AW11" s="71"/>
    </row>
    <row r="12" spans="1:49" s="82" customFormat="1" x14ac:dyDescent="0.25">
      <c r="A12" s="70" t="s">
        <v>277</v>
      </c>
      <c r="B12" s="26" t="s">
        <v>260</v>
      </c>
      <c r="C12" s="26" t="s">
        <v>249</v>
      </c>
      <c r="D12" s="26"/>
      <c r="E12" s="26"/>
      <c r="F12" s="26"/>
      <c r="G12" s="26"/>
      <c r="H12" s="26"/>
      <c r="I12" s="26"/>
      <c r="J12" s="26"/>
      <c r="K12" s="26"/>
      <c r="L12" s="26"/>
      <c r="M12" s="26">
        <v>4.0399999999999998E-2</v>
      </c>
      <c r="N12" s="26">
        <v>4.0729884000000001E-2</v>
      </c>
      <c r="O12" s="26">
        <v>4.1152475000000001E-2</v>
      </c>
      <c r="P12" s="26">
        <v>4.1586289999999998E-2</v>
      </c>
      <c r="Q12" s="26">
        <v>4.2016431E-2</v>
      </c>
      <c r="R12" s="26">
        <v>4.2442725000000001E-2</v>
      </c>
      <c r="S12" s="26">
        <v>4.2879571999999998E-2</v>
      </c>
      <c r="T12" s="26">
        <v>4.2645333000000001E-2</v>
      </c>
      <c r="U12" s="26">
        <v>4.2428188999999998E-2</v>
      </c>
      <c r="V12" s="26">
        <v>4.2212898999999998E-2</v>
      </c>
      <c r="W12" s="26">
        <v>4.2014296999999999E-2</v>
      </c>
      <c r="X12" s="26">
        <v>4.1804020999999997E-2</v>
      </c>
      <c r="Y12" s="26">
        <v>4.160925E-2</v>
      </c>
      <c r="Z12" s="26">
        <v>4.1402560999999997E-2</v>
      </c>
      <c r="AA12" s="26">
        <v>4.1224548E-2</v>
      </c>
      <c r="AB12" s="26">
        <v>4.1035178999999998E-2</v>
      </c>
      <c r="AC12" s="26">
        <v>4.0847610999999999E-2</v>
      </c>
      <c r="AD12" s="26">
        <v>4.0673809999999998E-2</v>
      </c>
      <c r="AE12" s="26">
        <v>4.0501957999999998E-2</v>
      </c>
      <c r="AF12" s="26">
        <v>4.0335331000000002E-2</v>
      </c>
      <c r="AG12" s="26">
        <v>4.0169852999999998E-2</v>
      </c>
      <c r="AH12" s="26">
        <v>4.0016891999999998E-2</v>
      </c>
      <c r="AI12" s="26">
        <v>3.9865193E-2</v>
      </c>
      <c r="AJ12" s="26">
        <v>3.9714262E-2</v>
      </c>
      <c r="AK12" s="26">
        <v>3.9564038000000003E-2</v>
      </c>
      <c r="AL12" s="26">
        <v>3.9414043000000003E-2</v>
      </c>
      <c r="AM12" s="26">
        <v>3.9276270000000002E-2</v>
      </c>
      <c r="AN12" s="26">
        <v>3.9138851000000002E-2</v>
      </c>
      <c r="AO12" s="26">
        <v>3.9001742999999998E-2</v>
      </c>
      <c r="AP12" s="26">
        <v>3.8875302E-2</v>
      </c>
      <c r="AQ12" s="26">
        <v>3.8749328999999999E-2</v>
      </c>
      <c r="AR12" s="26">
        <v>3.8612871E-2</v>
      </c>
      <c r="AS12" s="26">
        <v>3.8497564999999997E-2</v>
      </c>
      <c r="AT12" s="26">
        <v>3.8371427999999999E-2</v>
      </c>
      <c r="AU12" s="26">
        <v>3.8256036E-2</v>
      </c>
      <c r="AV12" s="26">
        <v>3.8139079999999999E-2</v>
      </c>
      <c r="AW12" s="71"/>
    </row>
    <row r="13" spans="1:49" s="82" customFormat="1" x14ac:dyDescent="0.25">
      <c r="A13" s="70" t="s">
        <v>277</v>
      </c>
      <c r="B13" s="26" t="s">
        <v>260</v>
      </c>
      <c r="C13" s="26" t="s">
        <v>211</v>
      </c>
      <c r="D13" s="26"/>
      <c r="E13" s="26"/>
      <c r="F13" s="26"/>
      <c r="G13" s="26"/>
      <c r="H13" s="26"/>
      <c r="I13" s="26"/>
      <c r="J13" s="26"/>
      <c r="K13" s="26"/>
      <c r="L13" s="26"/>
      <c r="M13" s="26">
        <v>1.4392751180000001</v>
      </c>
      <c r="N13" s="26">
        <v>1.4524440970000001</v>
      </c>
      <c r="O13" s="26">
        <v>1.466098881</v>
      </c>
      <c r="P13" s="26">
        <v>1.4802286280000001</v>
      </c>
      <c r="Q13" s="26">
        <v>1.5036942980000001</v>
      </c>
      <c r="R13" s="26">
        <v>1.5164783449999999</v>
      </c>
      <c r="S13" s="26">
        <v>1.5293929479999999</v>
      </c>
      <c r="T13" s="26">
        <v>1.5138681730000001</v>
      </c>
      <c r="U13" s="26">
        <v>1.5098339080000001</v>
      </c>
      <c r="V13" s="26">
        <v>1.495308938</v>
      </c>
      <c r="W13" s="26">
        <v>1.5004504439999999</v>
      </c>
      <c r="X13" s="26">
        <v>1.485875037</v>
      </c>
      <c r="Y13" s="26">
        <v>1.472386014</v>
      </c>
      <c r="Z13" s="26">
        <v>1.459799962</v>
      </c>
      <c r="AA13" s="26">
        <v>1.445632891</v>
      </c>
      <c r="AB13" s="26">
        <v>1.442286443</v>
      </c>
      <c r="AC13" s="26">
        <v>1.4366839929999999</v>
      </c>
      <c r="AD13" s="26">
        <v>1.4272449089999999</v>
      </c>
      <c r="AE13" s="26">
        <v>1.413501361</v>
      </c>
      <c r="AF13" s="26">
        <v>1.393760924</v>
      </c>
      <c r="AG13" s="26">
        <v>1.391186856</v>
      </c>
      <c r="AH13" s="26">
        <v>1.372569106</v>
      </c>
      <c r="AI13" s="26">
        <v>1.372260413</v>
      </c>
      <c r="AJ13" s="26">
        <v>1.3593936579999999</v>
      </c>
      <c r="AK13" s="26">
        <v>1.3425928869999999</v>
      </c>
      <c r="AL13" s="26">
        <v>1.334891303</v>
      </c>
      <c r="AM13" s="26">
        <v>1.318136556</v>
      </c>
      <c r="AN13" s="26">
        <v>1.3182586249999999</v>
      </c>
      <c r="AO13" s="26">
        <v>1.3015181870000001</v>
      </c>
      <c r="AP13" s="26">
        <v>1.29587549</v>
      </c>
      <c r="AQ13" s="26">
        <v>1.2799661950000001</v>
      </c>
      <c r="AR13" s="26">
        <v>1.2651537669999999</v>
      </c>
      <c r="AS13" s="26">
        <v>1.2663189640000001</v>
      </c>
      <c r="AT13" s="26">
        <v>1.25079399</v>
      </c>
      <c r="AU13" s="26">
        <v>1.2430182540000001</v>
      </c>
      <c r="AV13" s="26">
        <v>1.2279366819999999</v>
      </c>
      <c r="AW13" s="71"/>
    </row>
    <row r="14" spans="1:49" s="82" customFormat="1" x14ac:dyDescent="0.25">
      <c r="A14" s="70" t="s">
        <v>277</v>
      </c>
      <c r="B14" s="26" t="s">
        <v>260</v>
      </c>
      <c r="C14" s="26" t="s">
        <v>173</v>
      </c>
      <c r="D14" s="26"/>
      <c r="E14" s="26"/>
      <c r="F14" s="26"/>
      <c r="G14" s="26"/>
      <c r="H14" s="26"/>
      <c r="I14" s="26"/>
      <c r="J14" s="26"/>
      <c r="K14" s="26"/>
      <c r="L14" s="26"/>
      <c r="M14" s="26">
        <f xml:space="preserve"> Model!D4</f>
        <v>152.12041271000001</v>
      </c>
      <c r="N14" s="26">
        <f xml:space="preserve"> Model!E4</f>
        <v>191.09860356999999</v>
      </c>
      <c r="O14" s="26">
        <f xml:space="preserve"> Model!F4</f>
        <v>151.44696069999998</v>
      </c>
      <c r="P14" s="26">
        <f xml:space="preserve"> Model!G4</f>
        <v>129.05994339000003</v>
      </c>
      <c r="Q14" s="26">
        <f xml:space="preserve"> Model!H4</f>
        <v>145.12715798000002</v>
      </c>
      <c r="R14" s="26">
        <f xml:space="preserve"> Model!I4</f>
        <v>106.60695598000001</v>
      </c>
      <c r="S14" s="26">
        <f xml:space="preserve"> Model!J4</f>
        <v>119.76454679000001</v>
      </c>
      <c r="T14" s="26">
        <f xml:space="preserve"> Model!K4</f>
        <v>155.54273301000003</v>
      </c>
      <c r="U14" s="26">
        <f xml:space="preserve"> Model!L4</f>
        <v>127.16111849000001</v>
      </c>
      <c r="V14" s="26">
        <f xml:space="preserve"> Model!M4</f>
        <v>161.75048876000002</v>
      </c>
      <c r="W14" s="26">
        <f xml:space="preserve"> Model!N4</f>
        <v>110.31499170999999</v>
      </c>
      <c r="X14" s="26">
        <f xml:space="preserve"> Model!O4</f>
        <v>116.17717860000002</v>
      </c>
      <c r="Y14" s="26">
        <f xml:space="preserve"> Model!P4</f>
        <v>135.66254883999997</v>
      </c>
      <c r="Z14" s="26">
        <f xml:space="preserve"> Model!Q4</f>
        <v>185.32584679000001</v>
      </c>
      <c r="AA14" s="26">
        <f xml:space="preserve"> Model!R4</f>
        <v>154.78248765000001</v>
      </c>
      <c r="AB14" s="26">
        <f xml:space="preserve"> Model!S4</f>
        <v>157.94155608</v>
      </c>
      <c r="AC14" s="26">
        <f xml:space="preserve"> Model!T4</f>
        <v>188.93636839000004</v>
      </c>
      <c r="AD14" s="26">
        <f xml:space="preserve"> Model!U4</f>
        <v>136.22594167000003</v>
      </c>
      <c r="AE14" s="26">
        <f xml:space="preserve"> Model!V4</f>
        <v>123.67601161999998</v>
      </c>
      <c r="AF14" s="26">
        <f xml:space="preserve"> Model!W4</f>
        <v>171.37808646000002</v>
      </c>
      <c r="AG14" s="26">
        <f xml:space="preserve"> Model!X4</f>
        <v>143.35689045999999</v>
      </c>
      <c r="AH14" s="26">
        <f xml:space="preserve"> Model!Y4</f>
        <v>147.96496071000004</v>
      </c>
      <c r="AI14" s="26">
        <f xml:space="preserve"> Model!Z4</f>
        <v>133.41224792</v>
      </c>
      <c r="AJ14" s="26">
        <f xml:space="preserve"> Model!AA4</f>
        <v>116.03683756</v>
      </c>
      <c r="AK14" s="26">
        <f xml:space="preserve"> Model!AB4</f>
        <v>113.93406233999997</v>
      </c>
      <c r="AL14" s="26">
        <f xml:space="preserve"> Model!AC4</f>
        <v>136.25055654000005</v>
      </c>
      <c r="AM14" s="26">
        <f xml:space="preserve"> Model!AD4</f>
        <v>148.95258574000002</v>
      </c>
      <c r="AN14" s="26">
        <f xml:space="preserve"> Model!AE4</f>
        <v>104.49393009999999</v>
      </c>
      <c r="AO14" s="26">
        <f xml:space="preserve"> Model!AF4</f>
        <v>152.60903601999996</v>
      </c>
      <c r="AP14" s="26">
        <f xml:space="preserve"> Model!AG4</f>
        <v>157.50085945999999</v>
      </c>
      <c r="AQ14" s="26">
        <f xml:space="preserve"> Model!AH4</f>
        <v>147.33890395</v>
      </c>
      <c r="AR14" s="26">
        <f xml:space="preserve"> Model!AI4</f>
        <v>133.89158124999997</v>
      </c>
      <c r="AS14" s="26">
        <f xml:space="preserve"> Model!AJ4</f>
        <v>110.93278560000002</v>
      </c>
      <c r="AT14" s="26">
        <f xml:space="preserve"> Model!AK4</f>
        <v>136.76510287999994</v>
      </c>
      <c r="AU14" s="26">
        <f xml:space="preserve"> Model!AL4</f>
        <v>116.84194872000005</v>
      </c>
      <c r="AV14" s="26">
        <f xml:space="preserve"> Model!AM4</f>
        <v>146.94959348999996</v>
      </c>
      <c r="AW14" s="71"/>
    </row>
    <row r="15" spans="1:49" s="82" customFormat="1" x14ac:dyDescent="0.25">
      <c r="A15" s="70" t="s">
        <v>277</v>
      </c>
      <c r="B15" s="26" t="s">
        <v>260</v>
      </c>
      <c r="C15" s="26" t="s">
        <v>250</v>
      </c>
      <c r="D15" s="26"/>
      <c r="E15" s="26"/>
      <c r="F15" s="26"/>
      <c r="G15" s="26"/>
      <c r="H15" s="26"/>
      <c r="I15" s="26"/>
      <c r="J15" s="26"/>
      <c r="K15" s="26"/>
      <c r="L15" s="26"/>
      <c r="M15" s="26">
        <f xml:space="preserve"> TotalTechnologyAnnualActivityLo!M15</f>
        <v>8.3267734544912819E-2</v>
      </c>
      <c r="N15" s="26">
        <f xml:space="preserve"> TotalTechnologyAnnualActivityLo!N15</f>
        <v>8.3267734544912819E-2</v>
      </c>
      <c r="O15" s="26">
        <f xml:space="preserve"> TotalTechnologyAnnualActivityLo!O15</f>
        <v>8.3267734544912819E-2</v>
      </c>
      <c r="P15" s="26">
        <f xml:space="preserve"> TotalTechnologyAnnualActivityLo!P15</f>
        <v>8.3267734544912819E-2</v>
      </c>
      <c r="Q15" s="26">
        <f xml:space="preserve"> TotalTechnologyAnnualActivityLo!Q15</f>
        <v>8.3267734544912819E-2</v>
      </c>
      <c r="R15" s="26">
        <f xml:space="preserve"> TotalTechnologyAnnualActivityLo!R15</f>
        <v>8.3267734544912819E-2</v>
      </c>
      <c r="S15" s="26">
        <f xml:space="preserve"> TotalTechnologyAnnualActivityLo!S15</f>
        <v>8.3267734544912819E-2</v>
      </c>
      <c r="T15" s="26">
        <f xml:space="preserve"> TotalTechnologyAnnualActivityLo!T15</f>
        <v>8.3267734544912819E-2</v>
      </c>
      <c r="U15" s="26">
        <f xml:space="preserve"> TotalTechnologyAnnualActivityLo!U15</f>
        <v>8.3267734544912819E-2</v>
      </c>
      <c r="V15" s="26">
        <f xml:space="preserve"> TotalTechnologyAnnualActivityLo!V15</f>
        <v>8.3267734544912819E-2</v>
      </c>
      <c r="W15" s="26">
        <f xml:space="preserve"> TotalTechnologyAnnualActivityLo!W15</f>
        <v>8.3267734544912819E-2</v>
      </c>
      <c r="X15" s="26">
        <f xml:space="preserve"> TotalTechnologyAnnualActivityLo!X15</f>
        <v>8.3267734544912819E-2</v>
      </c>
      <c r="Y15" s="26">
        <f xml:space="preserve"> TotalTechnologyAnnualActivityLo!Y15</f>
        <v>8.3267734544912819E-2</v>
      </c>
      <c r="Z15" s="26">
        <f xml:space="preserve"> TotalTechnologyAnnualActivityLo!Z15</f>
        <v>8.3267734544912819E-2</v>
      </c>
      <c r="AA15" s="26">
        <f xml:space="preserve"> TotalTechnologyAnnualActivityLo!AA15</f>
        <v>8.3267734544912819E-2</v>
      </c>
      <c r="AB15" s="26">
        <f xml:space="preserve"> TotalTechnologyAnnualActivityLo!AB15</f>
        <v>8.3267734544912819E-2</v>
      </c>
      <c r="AC15" s="26">
        <f xml:space="preserve"> TotalTechnologyAnnualActivityLo!AC15</f>
        <v>8.3267734544912819E-2</v>
      </c>
      <c r="AD15" s="26">
        <f xml:space="preserve"> TotalTechnologyAnnualActivityLo!AD15</f>
        <v>8.3267734544912819E-2</v>
      </c>
      <c r="AE15" s="26">
        <f xml:space="preserve"> TotalTechnologyAnnualActivityLo!AE15</f>
        <v>8.3267734544912819E-2</v>
      </c>
      <c r="AF15" s="26">
        <f xml:space="preserve"> TotalTechnologyAnnualActivityLo!AF15</f>
        <v>8.3267734544912819E-2</v>
      </c>
      <c r="AG15" s="26">
        <f xml:space="preserve"> TotalTechnologyAnnualActivityLo!AG15</f>
        <v>8.3267734544912819E-2</v>
      </c>
      <c r="AH15" s="26">
        <f xml:space="preserve"> TotalTechnologyAnnualActivityLo!AH15</f>
        <v>8.3267734544912819E-2</v>
      </c>
      <c r="AI15" s="26">
        <f xml:space="preserve"> TotalTechnologyAnnualActivityLo!AI15</f>
        <v>8.3267734544912819E-2</v>
      </c>
      <c r="AJ15" s="26">
        <f xml:space="preserve"> TotalTechnologyAnnualActivityLo!AJ15</f>
        <v>8.3267734544912819E-2</v>
      </c>
      <c r="AK15" s="26">
        <f xml:space="preserve"> TotalTechnologyAnnualActivityLo!AK15</f>
        <v>8.3267734544912819E-2</v>
      </c>
      <c r="AL15" s="26">
        <f xml:space="preserve"> TotalTechnologyAnnualActivityLo!AL15</f>
        <v>8.3267734544912819E-2</v>
      </c>
      <c r="AM15" s="26">
        <f xml:space="preserve"> TotalTechnologyAnnualActivityLo!AM15</f>
        <v>8.3267734544912819E-2</v>
      </c>
      <c r="AN15" s="26">
        <f xml:space="preserve"> TotalTechnologyAnnualActivityLo!AN15</f>
        <v>8.3267734544912819E-2</v>
      </c>
      <c r="AO15" s="26">
        <f xml:space="preserve"> TotalTechnologyAnnualActivityLo!AO15</f>
        <v>8.3267734544912819E-2</v>
      </c>
      <c r="AP15" s="26">
        <f xml:space="preserve"> TotalTechnologyAnnualActivityLo!AP15</f>
        <v>8.3267734544912819E-2</v>
      </c>
      <c r="AQ15" s="26">
        <f xml:space="preserve"> TotalTechnologyAnnualActivityLo!AQ15</f>
        <v>8.3267734544912819E-2</v>
      </c>
      <c r="AR15" s="26">
        <f xml:space="preserve"> TotalTechnologyAnnualActivityLo!AR15</f>
        <v>8.3267734544912819E-2</v>
      </c>
      <c r="AS15" s="26">
        <f xml:space="preserve"> TotalTechnologyAnnualActivityLo!AS15</f>
        <v>8.3267734544912819E-2</v>
      </c>
      <c r="AT15" s="26">
        <f xml:space="preserve"> TotalTechnologyAnnualActivityLo!AT15</f>
        <v>8.3267734544912819E-2</v>
      </c>
      <c r="AU15" s="26">
        <f xml:space="preserve"> TotalTechnologyAnnualActivityLo!AU15</f>
        <v>8.3267734544912819E-2</v>
      </c>
      <c r="AV15" s="26">
        <f xml:space="preserve"> TotalTechnologyAnnualActivityLo!AV15</f>
        <v>8.3267734544912819E-2</v>
      </c>
      <c r="AW15" s="71"/>
    </row>
    <row r="16" spans="1:49" s="82" customFormat="1" x14ac:dyDescent="0.25">
      <c r="A16" s="70" t="s">
        <v>277</v>
      </c>
      <c r="B16" s="26" t="s">
        <v>260</v>
      </c>
      <c r="C16" s="26" t="s">
        <v>251</v>
      </c>
      <c r="D16" s="26"/>
      <c r="E16" s="26"/>
      <c r="F16" s="26"/>
      <c r="G16" s="26"/>
      <c r="H16" s="26"/>
      <c r="I16" s="26"/>
      <c r="J16" s="26"/>
      <c r="K16" s="26"/>
      <c r="L16" s="26"/>
      <c r="M16" s="26">
        <f xml:space="preserve"> TotalTechnologyAnnualActivityLo!M16</f>
        <v>0</v>
      </c>
      <c r="N16" s="26">
        <f xml:space="preserve"> TotalTechnologyAnnualActivityLo!N16</f>
        <v>1.238E-3</v>
      </c>
      <c r="O16" s="26">
        <f xml:space="preserve"> TotalTechnologyAnnualActivityLo!O16</f>
        <v>2.464E-3</v>
      </c>
      <c r="P16" s="26">
        <f xml:space="preserve"> TotalTechnologyAnnualActivityLo!P16</f>
        <v>3.6749999999999999E-3</v>
      </c>
      <c r="Q16" s="26">
        <f xml:space="preserve"> TotalTechnologyAnnualActivityLo!Q16</f>
        <v>4.8700000000000002E-3</v>
      </c>
      <c r="R16" s="26">
        <f xml:space="preserve"> TotalTechnologyAnnualActivityLo!R16</f>
        <v>6.0470000000000003E-3</v>
      </c>
      <c r="S16" s="26">
        <f xml:space="preserve"> TotalTechnologyAnnualActivityLo!S16</f>
        <v>7.1500000000000001E-3</v>
      </c>
      <c r="T16" s="26">
        <f xml:space="preserve"> TotalTechnologyAnnualActivityLo!T16</f>
        <v>8.2319999999999997E-3</v>
      </c>
      <c r="U16" s="26">
        <f xml:space="preserve"> TotalTechnologyAnnualActivityLo!U16</f>
        <v>9.2929999999999992E-3</v>
      </c>
      <c r="V16" s="26">
        <f xml:space="preserve"> TotalTechnologyAnnualActivityLo!V16</f>
        <v>1.0333E-2</v>
      </c>
      <c r="W16" s="26">
        <f xml:space="preserve"> TotalTechnologyAnnualActivityLo!W16</f>
        <v>1.1350000000000001E-2</v>
      </c>
      <c r="X16" s="26">
        <f xml:space="preserve"> TotalTechnologyAnnualActivityLo!X16</f>
        <v>1.2345E-2</v>
      </c>
      <c r="Y16" s="26">
        <f xml:space="preserve"> TotalTechnologyAnnualActivityLo!Y16</f>
        <v>1.3316E-2</v>
      </c>
      <c r="Z16" s="26">
        <f xml:space="preserve"> TotalTechnologyAnnualActivityLo!Z16</f>
        <v>1.4263E-2</v>
      </c>
      <c r="AA16" s="26">
        <f xml:space="preserve"> TotalTechnologyAnnualActivityLo!AA16</f>
        <v>1.5187000000000001E-2</v>
      </c>
      <c r="AB16" s="26">
        <f xml:space="preserve"> TotalTechnologyAnnualActivityLo!AB16</f>
        <v>1.6088000000000002E-2</v>
      </c>
      <c r="AC16" s="26">
        <f xml:space="preserve"> TotalTechnologyAnnualActivityLo!AC16</f>
        <v>1.6964E-2</v>
      </c>
      <c r="AD16" s="26">
        <f xml:space="preserve"> TotalTechnologyAnnualActivityLo!AD16</f>
        <v>1.7817E-2</v>
      </c>
      <c r="AE16" s="26">
        <f xml:space="preserve"> TotalTechnologyAnnualActivityLo!AE16</f>
        <v>1.8645999999999999E-2</v>
      </c>
      <c r="AF16" s="26">
        <f xml:space="preserve"> TotalTechnologyAnnualActivityLo!AF16</f>
        <v>1.9481999999999999E-2</v>
      </c>
      <c r="AG16" s="26">
        <f xml:space="preserve"> TotalTechnologyAnnualActivityLo!AG16</f>
        <v>2.0292999999999999E-2</v>
      </c>
      <c r="AH16" s="26">
        <f xml:space="preserve"> TotalTechnologyAnnualActivityLo!AH16</f>
        <v>2.1078E-2</v>
      </c>
      <c r="AI16" s="26">
        <f xml:space="preserve"> TotalTechnologyAnnualActivityLo!AI16</f>
        <v>2.1836999999999999E-2</v>
      </c>
      <c r="AJ16" s="26">
        <f xml:space="preserve"> TotalTechnologyAnnualActivityLo!AJ16</f>
        <v>2.2568000000000001E-2</v>
      </c>
      <c r="AK16" s="26">
        <f xml:space="preserve"> TotalTechnologyAnnualActivityLo!AK16</f>
        <v>2.3272000000000001E-2</v>
      </c>
      <c r="AL16" s="26">
        <f xml:space="preserve"> TotalTechnologyAnnualActivityLo!AL16</f>
        <v>2.3947E-2</v>
      </c>
      <c r="AM16" s="26">
        <f xml:space="preserve"> TotalTechnologyAnnualActivityLo!AM16</f>
        <v>2.4591999999999999E-2</v>
      </c>
      <c r="AN16" s="26">
        <f xml:space="preserve"> TotalTechnologyAnnualActivityLo!AN16</f>
        <v>2.5208000000000001E-2</v>
      </c>
      <c r="AO16" s="26">
        <f xml:space="preserve"> TotalTechnologyAnnualActivityLo!AO16</f>
        <v>2.5791999999999999E-2</v>
      </c>
      <c r="AP16" s="26">
        <f xml:space="preserve"> TotalTechnologyAnnualActivityLo!AP16</f>
        <v>2.6345E-2</v>
      </c>
      <c r="AQ16" s="26">
        <f xml:space="preserve"> TotalTechnologyAnnualActivityLo!AQ16</f>
        <v>2.6866000000000001E-2</v>
      </c>
      <c r="AR16" s="26">
        <f xml:space="preserve"> TotalTechnologyAnnualActivityLo!AR16</f>
        <v>2.6568999999999999E-2</v>
      </c>
      <c r="AS16" s="26">
        <f xml:space="preserve"> TotalTechnologyAnnualActivityLo!AS16</f>
        <v>2.6244E-2</v>
      </c>
      <c r="AT16" s="26">
        <f xml:space="preserve"> TotalTechnologyAnnualActivityLo!AT16</f>
        <v>2.5891000000000001E-2</v>
      </c>
      <c r="AU16" s="26">
        <f xml:space="preserve"> TotalTechnologyAnnualActivityLo!AU16</f>
        <v>2.5510000000000001E-2</v>
      </c>
      <c r="AV16" s="26">
        <f xml:space="preserve"> TotalTechnologyAnnualActivityLo!AV16</f>
        <v>2.5101999999999999E-2</v>
      </c>
      <c r="AW16" s="71"/>
    </row>
    <row r="17" spans="1:49" s="82" customFormat="1" x14ac:dyDescent="0.25">
      <c r="A17" s="70" t="s">
        <v>277</v>
      </c>
      <c r="B17" s="26" t="s">
        <v>260</v>
      </c>
      <c r="C17" s="26" t="s">
        <v>192</v>
      </c>
      <c r="D17" s="26"/>
      <c r="E17" s="26"/>
      <c r="F17" s="26"/>
      <c r="G17" s="26"/>
      <c r="H17" s="26"/>
      <c r="I17" s="26"/>
      <c r="J17" s="26"/>
      <c r="K17" s="26"/>
      <c r="L17" s="26"/>
      <c r="M17" s="26">
        <f xml:space="preserve"> TotalTechnologyAnnualActivityLo!M17</f>
        <v>9.8049999999999997</v>
      </c>
      <c r="N17" s="26">
        <f xml:space="preserve"> TotalTechnologyAnnualActivityLo!N17</f>
        <v>16.327999999999999</v>
      </c>
      <c r="O17" s="26">
        <f xml:space="preserve"> TotalTechnologyAnnualActivityLo!O17</f>
        <v>17.634</v>
      </c>
      <c r="P17" s="26">
        <f xml:space="preserve"> TotalTechnologyAnnualActivityLo!P17</f>
        <v>16.981999999999999</v>
      </c>
      <c r="Q17" s="26">
        <f xml:space="preserve"> TotalTechnologyAnnualActivityLo!Q17</f>
        <v>16.998000000000001</v>
      </c>
      <c r="R17" s="26">
        <f xml:space="preserve"> TotalTechnologyAnnualActivityLo!R17</f>
        <v>17.126999999999999</v>
      </c>
      <c r="S17" s="26">
        <f xml:space="preserve"> TotalTechnologyAnnualActivityLo!S17</f>
        <v>18.045000000000002</v>
      </c>
      <c r="T17" s="26">
        <f xml:space="preserve"> TotalTechnologyAnnualActivityLo!T17</f>
        <v>18.556000000000001</v>
      </c>
      <c r="U17" s="26">
        <f xml:space="preserve"> TotalTechnologyAnnualActivityLo!U17</f>
        <v>19.065999999999999</v>
      </c>
      <c r="V17" s="26">
        <f xml:space="preserve"> TotalTechnologyAnnualActivityLo!V17</f>
        <v>19.440000000000001</v>
      </c>
      <c r="W17" s="26">
        <f xml:space="preserve"> TotalTechnologyAnnualActivityLo!W17</f>
        <v>20.088000000000001</v>
      </c>
      <c r="X17" s="26">
        <f xml:space="preserve"> TotalTechnologyAnnualActivityLo!X17</f>
        <v>20.181000000000001</v>
      </c>
      <c r="Y17" s="26">
        <f xml:space="preserve"> TotalTechnologyAnnualActivityLo!Y17</f>
        <v>21.032</v>
      </c>
      <c r="Z17" s="26">
        <f xml:space="preserve"> TotalTechnologyAnnualActivityLo!Z17</f>
        <v>21.622</v>
      </c>
      <c r="AA17" s="26">
        <f xml:space="preserve"> TotalTechnologyAnnualActivityLo!AA17</f>
        <v>22.134</v>
      </c>
      <c r="AB17" s="26">
        <f xml:space="preserve"> TotalTechnologyAnnualActivityLo!AB17</f>
        <v>22.498000000000001</v>
      </c>
      <c r="AC17" s="26">
        <f xml:space="preserve"> TotalTechnologyAnnualActivityLo!AC17</f>
        <v>22.504000000000001</v>
      </c>
      <c r="AD17" s="26">
        <f xml:space="preserve"> TotalTechnologyAnnualActivityLo!AD17</f>
        <v>22.51</v>
      </c>
      <c r="AE17" s="26">
        <f xml:space="preserve"> TotalTechnologyAnnualActivityLo!AE17</f>
        <v>22.513999999999999</v>
      </c>
      <c r="AF17" s="26">
        <f xml:space="preserve"> TotalTechnologyAnnualActivityLo!AF17</f>
        <v>22.69</v>
      </c>
      <c r="AG17" s="26">
        <f xml:space="preserve"> TotalTechnologyAnnualActivityLo!AG17</f>
        <v>23.864999999999998</v>
      </c>
      <c r="AH17" s="26">
        <f xml:space="preserve"> TotalTechnologyAnnualActivityLo!AH17</f>
        <v>25.111999999999998</v>
      </c>
      <c r="AI17" s="26">
        <f xml:space="preserve"> TotalTechnologyAnnualActivityLo!AI17</f>
        <v>25.768000000000001</v>
      </c>
      <c r="AJ17" s="26">
        <f xml:space="preserve"> TotalTechnologyAnnualActivityLo!AJ17</f>
        <v>25.952999999999999</v>
      </c>
      <c r="AK17" s="26">
        <f xml:space="preserve"> TotalTechnologyAnnualActivityLo!AK17</f>
        <v>26.138999999999999</v>
      </c>
      <c r="AL17" s="26">
        <f xml:space="preserve"> TotalTechnologyAnnualActivityLo!AL17</f>
        <v>26.324999999999999</v>
      </c>
      <c r="AM17" s="26">
        <f xml:space="preserve"> TotalTechnologyAnnualActivityLo!AM17</f>
        <v>26.512</v>
      </c>
      <c r="AN17" s="26">
        <f xml:space="preserve"> TotalTechnologyAnnualActivityLo!AN17</f>
        <v>26.699000000000002</v>
      </c>
      <c r="AO17" s="26">
        <f xml:space="preserve"> TotalTechnologyAnnualActivityLo!AO17</f>
        <v>26.885999999999999</v>
      </c>
      <c r="AP17" s="26">
        <f xml:space="preserve"> TotalTechnologyAnnualActivityLo!AP17</f>
        <v>27.356999999999999</v>
      </c>
      <c r="AQ17" s="26">
        <f xml:space="preserve"> TotalTechnologyAnnualActivityLo!AQ17</f>
        <v>28.356999999999999</v>
      </c>
      <c r="AR17" s="26">
        <f xml:space="preserve"> TotalTechnologyAnnualActivityLo!AR17</f>
        <v>29.303000000000001</v>
      </c>
      <c r="AS17" s="26">
        <f xml:space="preserve"> TotalTechnologyAnnualActivityLo!AS17</f>
        <v>30.257999999999999</v>
      </c>
      <c r="AT17" s="26">
        <f xml:space="preserve"> TotalTechnologyAnnualActivityLo!AT17</f>
        <v>31.335000000000001</v>
      </c>
      <c r="AU17" s="26">
        <f xml:space="preserve"> TotalTechnologyAnnualActivityLo!AU17</f>
        <v>32.116</v>
      </c>
      <c r="AV17" s="26">
        <f xml:space="preserve"> TotalTechnologyAnnualActivityLo!AV17</f>
        <v>32.777999999999999</v>
      </c>
      <c r="AW17" s="71"/>
    </row>
    <row r="18" spans="1:49" s="82" customFormat="1" x14ac:dyDescent="0.25">
      <c r="A18" s="70" t="s">
        <v>277</v>
      </c>
      <c r="B18" s="26" t="s">
        <v>260</v>
      </c>
      <c r="C18" s="26" t="s">
        <v>193</v>
      </c>
      <c r="D18" s="26"/>
      <c r="E18" s="26"/>
      <c r="F18" s="26"/>
      <c r="G18" s="26"/>
      <c r="H18" s="26"/>
      <c r="I18" s="26"/>
      <c r="J18" s="26"/>
      <c r="K18" s="26"/>
      <c r="L18" s="26"/>
      <c r="M18" s="26">
        <f xml:space="preserve"> TotalTechnologyAnnualActivityLo!M18</f>
        <v>9.8049999999999997</v>
      </c>
      <c r="N18" s="26">
        <f xml:space="preserve"> TotalTechnologyAnnualActivityLo!N18</f>
        <v>16.327999999999999</v>
      </c>
      <c r="O18" s="26">
        <f xml:space="preserve"> TotalTechnologyAnnualActivityLo!O18</f>
        <v>17.634</v>
      </c>
      <c r="P18" s="26">
        <f xml:space="preserve"> TotalTechnologyAnnualActivityLo!P18</f>
        <v>16.981999999999999</v>
      </c>
      <c r="Q18" s="26">
        <f xml:space="preserve"> TotalTechnologyAnnualActivityLo!Q18</f>
        <v>16.998000000000001</v>
      </c>
      <c r="R18" s="26">
        <f xml:space="preserve"> TotalTechnologyAnnualActivityLo!R18</f>
        <v>17.126999999999999</v>
      </c>
      <c r="S18" s="26">
        <f xml:space="preserve"> TotalTechnologyAnnualActivityLo!S18</f>
        <v>18.045000000000002</v>
      </c>
      <c r="T18" s="26">
        <f xml:space="preserve"> TotalTechnologyAnnualActivityLo!T18</f>
        <v>18.556000000000001</v>
      </c>
      <c r="U18" s="26">
        <f xml:space="preserve"> TotalTechnologyAnnualActivityLo!U18</f>
        <v>19.065999999999999</v>
      </c>
      <c r="V18" s="26">
        <f xml:space="preserve"> TotalTechnologyAnnualActivityLo!V18</f>
        <v>19.440000000000001</v>
      </c>
      <c r="W18" s="26">
        <f xml:space="preserve"> TotalTechnologyAnnualActivityLo!W18</f>
        <v>20.088000000000001</v>
      </c>
      <c r="X18" s="26">
        <f xml:space="preserve"> TotalTechnologyAnnualActivityLo!X18</f>
        <v>20.181000000000001</v>
      </c>
      <c r="Y18" s="26">
        <f xml:space="preserve"> TotalTechnologyAnnualActivityLo!Y18</f>
        <v>21.032</v>
      </c>
      <c r="Z18" s="26">
        <f xml:space="preserve"> TotalTechnologyAnnualActivityLo!Z18</f>
        <v>21.622</v>
      </c>
      <c r="AA18" s="26">
        <f xml:space="preserve"> TotalTechnologyAnnualActivityLo!AA18</f>
        <v>22.134</v>
      </c>
      <c r="AB18" s="26">
        <f xml:space="preserve"> TotalTechnologyAnnualActivityLo!AB18</f>
        <v>22.498000000000001</v>
      </c>
      <c r="AC18" s="26">
        <f xml:space="preserve"> TotalTechnologyAnnualActivityLo!AC18</f>
        <v>22.504000000000001</v>
      </c>
      <c r="AD18" s="26">
        <f xml:space="preserve"> TotalTechnologyAnnualActivityLo!AD18</f>
        <v>22.51</v>
      </c>
      <c r="AE18" s="26">
        <f xml:space="preserve"> TotalTechnologyAnnualActivityLo!AE18</f>
        <v>22.513999999999999</v>
      </c>
      <c r="AF18" s="26">
        <f xml:space="preserve"> TotalTechnologyAnnualActivityLo!AF18</f>
        <v>22.69</v>
      </c>
      <c r="AG18" s="26">
        <f xml:space="preserve"> TotalTechnologyAnnualActivityLo!AG18</f>
        <v>23.864999999999998</v>
      </c>
      <c r="AH18" s="26">
        <f xml:space="preserve"> TotalTechnologyAnnualActivityLo!AH18</f>
        <v>25.111999999999998</v>
      </c>
      <c r="AI18" s="26">
        <f xml:space="preserve"> TotalTechnologyAnnualActivityLo!AI18</f>
        <v>25.768000000000001</v>
      </c>
      <c r="AJ18" s="26">
        <f xml:space="preserve"> TotalTechnologyAnnualActivityLo!AJ18</f>
        <v>25.952999999999999</v>
      </c>
      <c r="AK18" s="26">
        <f xml:space="preserve"> TotalTechnologyAnnualActivityLo!AK18</f>
        <v>26.138999999999999</v>
      </c>
      <c r="AL18" s="26">
        <f xml:space="preserve"> TotalTechnologyAnnualActivityLo!AL18</f>
        <v>26.324999999999999</v>
      </c>
      <c r="AM18" s="26">
        <f xml:space="preserve"> TotalTechnologyAnnualActivityLo!AM18</f>
        <v>26.512</v>
      </c>
      <c r="AN18" s="26">
        <f xml:space="preserve"> TotalTechnologyAnnualActivityLo!AN18</f>
        <v>26.699000000000002</v>
      </c>
      <c r="AO18" s="26">
        <f xml:space="preserve"> TotalTechnologyAnnualActivityLo!AO18</f>
        <v>26.885999999999999</v>
      </c>
      <c r="AP18" s="26">
        <f xml:space="preserve"> TotalTechnologyAnnualActivityLo!AP18</f>
        <v>27.356999999999999</v>
      </c>
      <c r="AQ18" s="26">
        <f xml:space="preserve"> TotalTechnologyAnnualActivityLo!AQ18</f>
        <v>28.356999999999999</v>
      </c>
      <c r="AR18" s="26">
        <f xml:space="preserve"> TotalTechnologyAnnualActivityLo!AR18</f>
        <v>29.303000000000001</v>
      </c>
      <c r="AS18" s="26">
        <f xml:space="preserve"> TotalTechnologyAnnualActivityLo!AS18</f>
        <v>30.257999999999999</v>
      </c>
      <c r="AT18" s="26">
        <f xml:space="preserve"> TotalTechnologyAnnualActivityLo!AT18</f>
        <v>31.335000000000001</v>
      </c>
      <c r="AU18" s="26">
        <f xml:space="preserve"> TotalTechnologyAnnualActivityLo!AU18</f>
        <v>32.116</v>
      </c>
      <c r="AV18" s="26">
        <f xml:space="preserve"> TotalTechnologyAnnualActivityLo!AV18</f>
        <v>32.777999999999999</v>
      </c>
      <c r="AW18" s="71"/>
    </row>
    <row r="19" spans="1:49" s="82" customFormat="1" x14ac:dyDescent="0.25">
      <c r="A19" s="70" t="s">
        <v>277</v>
      </c>
      <c r="B19" s="26" t="s">
        <v>260</v>
      </c>
      <c r="C19" s="26" t="s">
        <v>226</v>
      </c>
      <c r="D19" s="26"/>
      <c r="E19" s="26"/>
      <c r="F19" s="26"/>
      <c r="G19" s="26"/>
      <c r="H19" s="26"/>
      <c r="I19" s="26"/>
      <c r="J19" s="26"/>
      <c r="K19" s="26"/>
      <c r="L19" s="26"/>
      <c r="M19" s="26">
        <f xml:space="preserve"> TotalTechnologyAnnualActivityLo!M19</f>
        <v>2.2950000000000002E-2</v>
      </c>
      <c r="N19" s="26">
        <f xml:space="preserve"> TotalTechnologyAnnualActivityLo!N19</f>
        <v>2.2950000000000002E-2</v>
      </c>
      <c r="O19" s="26">
        <f xml:space="preserve"> TotalTechnologyAnnualActivityLo!O19</f>
        <v>2.2950000000000002E-2</v>
      </c>
      <c r="P19" s="26">
        <f xml:space="preserve"> TotalTechnologyAnnualActivityLo!P19</f>
        <v>2.2950000000000002E-2</v>
      </c>
      <c r="Q19" s="26">
        <f xml:space="preserve"> TotalTechnologyAnnualActivityLo!Q19</f>
        <v>2.2950000000000002E-2</v>
      </c>
      <c r="R19" s="26">
        <f xml:space="preserve"> TotalTechnologyAnnualActivityLo!R19</f>
        <v>2.2950000000000002E-2</v>
      </c>
      <c r="S19" s="26">
        <f xml:space="preserve"> TotalTechnologyAnnualActivityLo!S19</f>
        <v>2.2950000000000002E-2</v>
      </c>
      <c r="T19" s="26">
        <f xml:space="preserve"> TotalTechnologyAnnualActivityLo!T19</f>
        <v>2.2950000000000002E-2</v>
      </c>
      <c r="U19" s="26">
        <f xml:space="preserve"> TotalTechnologyAnnualActivityLo!U19</f>
        <v>2.2950000000000002E-2</v>
      </c>
      <c r="V19" s="26">
        <f xml:space="preserve"> TotalTechnologyAnnualActivityLo!V19</f>
        <v>2.2950000000000002E-2</v>
      </c>
      <c r="W19" s="26">
        <f xml:space="preserve"> TotalTechnologyAnnualActivityLo!W19</f>
        <v>2.2950000000000002E-2</v>
      </c>
      <c r="X19" s="26">
        <f xml:space="preserve"> TotalTechnologyAnnualActivityLo!X19</f>
        <v>2.2950000000000002E-2</v>
      </c>
      <c r="Y19" s="26">
        <f xml:space="preserve"> TotalTechnologyAnnualActivityLo!Y19</f>
        <v>2.2950000000000002E-2</v>
      </c>
      <c r="Z19" s="26">
        <f xml:space="preserve"> TotalTechnologyAnnualActivityLo!Z19</f>
        <v>2.2950000000000002E-2</v>
      </c>
      <c r="AA19" s="26">
        <f xml:space="preserve"> TotalTechnologyAnnualActivityLo!AA19</f>
        <v>2.2950000000000002E-2</v>
      </c>
      <c r="AB19" s="26">
        <f xml:space="preserve"> TotalTechnologyAnnualActivityLo!AB19</f>
        <v>2.2950000000000002E-2</v>
      </c>
      <c r="AC19" s="26">
        <f xml:space="preserve"> TotalTechnologyAnnualActivityLo!AC19</f>
        <v>2.2950000000000002E-2</v>
      </c>
      <c r="AD19" s="26">
        <f xml:space="preserve"> TotalTechnologyAnnualActivityLo!AD19</f>
        <v>2.2950000000000002E-2</v>
      </c>
      <c r="AE19" s="26">
        <f xml:space="preserve"> TotalTechnologyAnnualActivityLo!AE19</f>
        <v>2.2950000000000002E-2</v>
      </c>
      <c r="AF19" s="26">
        <f xml:space="preserve"> TotalTechnologyAnnualActivityLo!AF19</f>
        <v>2.2950000000000002E-2</v>
      </c>
      <c r="AG19" s="26">
        <f xml:space="preserve"> TotalTechnologyAnnualActivityLo!AG19</f>
        <v>2.2950000000000002E-2</v>
      </c>
      <c r="AH19" s="26">
        <f xml:space="preserve"> TotalTechnologyAnnualActivityLo!AH19</f>
        <v>2.2950000000000002E-2</v>
      </c>
      <c r="AI19" s="26">
        <f xml:space="preserve"> TotalTechnologyAnnualActivityLo!AI19</f>
        <v>2.2950000000000002E-2</v>
      </c>
      <c r="AJ19" s="26">
        <f xml:space="preserve"> TotalTechnologyAnnualActivityLo!AJ19</f>
        <v>2.2950000000000002E-2</v>
      </c>
      <c r="AK19" s="26">
        <f xml:space="preserve"> TotalTechnologyAnnualActivityLo!AK19</f>
        <v>2.2950000000000002E-2</v>
      </c>
      <c r="AL19" s="26">
        <f xml:space="preserve"> TotalTechnologyAnnualActivityLo!AL19</f>
        <v>2.2950000000000002E-2</v>
      </c>
      <c r="AM19" s="26">
        <f xml:space="preserve"> TotalTechnologyAnnualActivityLo!AM19</f>
        <v>2.2950000000000002E-2</v>
      </c>
      <c r="AN19" s="26">
        <f xml:space="preserve"> TotalTechnologyAnnualActivityLo!AN19</f>
        <v>2.2950000000000002E-2</v>
      </c>
      <c r="AO19" s="26">
        <f xml:space="preserve"> TotalTechnologyAnnualActivityLo!AO19</f>
        <v>2.2950000000000002E-2</v>
      </c>
      <c r="AP19" s="26">
        <f xml:space="preserve"> TotalTechnologyAnnualActivityLo!AP19</f>
        <v>2.2950000000000002E-2</v>
      </c>
      <c r="AQ19" s="26">
        <f xml:space="preserve"> TotalTechnologyAnnualActivityLo!AQ19</f>
        <v>2.2950000000000002E-2</v>
      </c>
      <c r="AR19" s="26">
        <f xml:space="preserve"> TotalTechnologyAnnualActivityLo!AR19</f>
        <v>2.2950000000000002E-2</v>
      </c>
      <c r="AS19" s="26">
        <f xml:space="preserve"> TotalTechnologyAnnualActivityLo!AS19</f>
        <v>2.2950000000000002E-2</v>
      </c>
      <c r="AT19" s="26">
        <f xml:space="preserve"> TotalTechnologyAnnualActivityLo!AT19</f>
        <v>2.2950000000000002E-2</v>
      </c>
      <c r="AU19" s="26">
        <f xml:space="preserve"> TotalTechnologyAnnualActivityLo!AU19</f>
        <v>2.2950000000000002E-2</v>
      </c>
      <c r="AV19" s="26">
        <f xml:space="preserve"> TotalTechnologyAnnualActivityLo!AV19</f>
        <v>2.2950000000000002E-2</v>
      </c>
      <c r="AW19" s="71"/>
    </row>
    <row r="20" spans="1:49" s="82" customFormat="1" x14ac:dyDescent="0.25">
      <c r="A20" s="70" t="s">
        <v>277</v>
      </c>
      <c r="B20" s="26" t="s">
        <v>260</v>
      </c>
      <c r="C20" s="26" t="s">
        <v>227</v>
      </c>
      <c r="D20" s="26"/>
      <c r="E20" s="26"/>
      <c r="F20" s="26"/>
      <c r="G20" s="26"/>
      <c r="H20" s="26"/>
      <c r="I20" s="26"/>
      <c r="J20" s="26"/>
      <c r="K20" s="26"/>
      <c r="L20" s="26"/>
      <c r="M20" s="26">
        <f xml:space="preserve"> TotalTechnologyAnnualActivityLo!M20</f>
        <v>0</v>
      </c>
      <c r="N20" s="26">
        <f xml:space="preserve"> TotalTechnologyAnnualActivityLo!N20</f>
        <v>3.3E-4</v>
      </c>
      <c r="O20" s="26">
        <f xml:space="preserve"> TotalTechnologyAnnualActivityLo!O20</f>
        <v>6.5600000000000001E-4</v>
      </c>
      <c r="P20" s="26">
        <f xml:space="preserve"> TotalTechnologyAnnualActivityLo!P20</f>
        <v>9.77E-4</v>
      </c>
      <c r="Q20" s="26">
        <f xml:space="preserve"> TotalTechnologyAnnualActivityLo!Q20</f>
        <v>1.294E-3</v>
      </c>
      <c r="R20" s="26">
        <f xml:space="preserve"> TotalTechnologyAnnualActivityLo!R20</f>
        <v>1.6050000000000001E-3</v>
      </c>
      <c r="S20" s="26">
        <f xml:space="preserve"> TotalTechnologyAnnualActivityLo!S20</f>
        <v>5.731E-3</v>
      </c>
      <c r="T20" s="26">
        <f xml:space="preserve"> TotalTechnologyAnnualActivityLo!T20</f>
        <v>9.8770000000000004E-3</v>
      </c>
      <c r="U20" s="26">
        <f xml:space="preserve"> TotalTechnologyAnnualActivityLo!U20</f>
        <v>1.4038999999999999E-2</v>
      </c>
      <c r="V20" s="26">
        <f xml:space="preserve"> TotalTechnologyAnnualActivityLo!V20</f>
        <v>1.8214000000000001E-2</v>
      </c>
      <c r="W20" s="26">
        <f xml:space="preserve"> TotalTechnologyAnnualActivityLo!W20</f>
        <v>2.2398000000000001E-2</v>
      </c>
      <c r="X20" s="26">
        <f xml:space="preserve"> TotalTechnologyAnnualActivityLo!X20</f>
        <v>2.6589000000000002E-2</v>
      </c>
      <c r="Y20" s="26">
        <f xml:space="preserve"> TotalTechnologyAnnualActivityLo!Y20</f>
        <v>3.0782E-2</v>
      </c>
      <c r="Z20" s="26">
        <f xml:space="preserve"> TotalTechnologyAnnualActivityLo!Z20</f>
        <v>3.4974999999999999E-2</v>
      </c>
      <c r="AA20" s="26">
        <f xml:space="preserve"> TotalTechnologyAnnualActivityLo!AA20</f>
        <v>3.9163999999999997E-2</v>
      </c>
      <c r="AB20" s="26">
        <f xml:space="preserve"> TotalTechnologyAnnualActivityLo!AB20</f>
        <v>4.3347999999999998E-2</v>
      </c>
      <c r="AC20" s="26">
        <f xml:space="preserve"> TotalTechnologyAnnualActivityLo!AC20</f>
        <v>4.7522000000000002E-2</v>
      </c>
      <c r="AD20" s="26">
        <f xml:space="preserve"> TotalTechnologyAnnualActivityLo!AD20</f>
        <v>5.1684000000000001E-2</v>
      </c>
      <c r="AE20" s="26">
        <f xml:space="preserve"> TotalTechnologyAnnualActivityLo!AE20</f>
        <v>5.5832E-2</v>
      </c>
      <c r="AF20" s="26">
        <f xml:space="preserve"> TotalTechnologyAnnualActivityLo!AF20</f>
        <v>5.9988E-2</v>
      </c>
      <c r="AG20" s="26">
        <f xml:space="preserve"> TotalTechnologyAnnualActivityLo!AG20</f>
        <v>6.4126000000000002E-2</v>
      </c>
      <c r="AH20" s="26">
        <f xml:space="preserve"> TotalTechnologyAnnualActivityLo!AH20</f>
        <v>6.8240999999999996E-2</v>
      </c>
      <c r="AI20" s="26">
        <f xml:space="preserve"> TotalTechnologyAnnualActivityLo!AI20</f>
        <v>7.2331999999999994E-2</v>
      </c>
      <c r="AJ20" s="26">
        <f xml:space="preserve"> TotalTechnologyAnnualActivityLo!AJ20</f>
        <v>7.6396000000000006E-2</v>
      </c>
      <c r="AK20" s="26">
        <f xml:space="preserve"> TotalTechnologyAnnualActivityLo!AK20</f>
        <v>8.0427999999999999E-2</v>
      </c>
      <c r="AL20" s="26">
        <f xml:space="preserve"> TotalTechnologyAnnualActivityLo!AL20</f>
        <v>8.4425E-2</v>
      </c>
      <c r="AM20" s="26">
        <f xml:space="preserve"> TotalTechnologyAnnualActivityLo!AM20</f>
        <v>8.8385000000000005E-2</v>
      </c>
      <c r="AN20" s="26">
        <f xml:space="preserve"> TotalTechnologyAnnualActivityLo!AN20</f>
        <v>9.2302999999999996E-2</v>
      </c>
      <c r="AO20" s="26">
        <f xml:space="preserve"> TotalTechnologyAnnualActivityLo!AO20</f>
        <v>9.6178E-2</v>
      </c>
      <c r="AP20" s="26">
        <f xml:space="preserve"> TotalTechnologyAnnualActivityLo!AP20</f>
        <v>0.100004</v>
      </c>
      <c r="AQ20" s="26">
        <f xml:space="preserve"> TotalTechnologyAnnualActivityLo!AQ20</f>
        <v>0.10378</v>
      </c>
      <c r="AR20" s="26">
        <f xml:space="preserve"> TotalTechnologyAnnualActivityLo!AR20</f>
        <v>0.10344</v>
      </c>
      <c r="AS20" s="26">
        <f xml:space="preserve"> TotalTechnologyAnnualActivityLo!AS20</f>
        <v>0.103066</v>
      </c>
      <c r="AT20" s="26">
        <f xml:space="preserve"> TotalTechnologyAnnualActivityLo!AT20</f>
        <v>0.102659</v>
      </c>
      <c r="AU20" s="26">
        <f xml:space="preserve"> TotalTechnologyAnnualActivityLo!AU20</f>
        <v>0.10222100000000001</v>
      </c>
      <c r="AV20" s="26">
        <f xml:space="preserve"> TotalTechnologyAnnualActivityLo!AV20</f>
        <v>0.101752</v>
      </c>
      <c r="AW20" s="71"/>
    </row>
    <row r="21" spans="1:49" s="82" customFormat="1" x14ac:dyDescent="0.25">
      <c r="A21" s="70" t="s">
        <v>277</v>
      </c>
      <c r="B21" s="26" t="s">
        <v>260</v>
      </c>
      <c r="C21" s="26" t="s">
        <v>228</v>
      </c>
      <c r="D21" s="26"/>
      <c r="E21" s="26"/>
      <c r="F21" s="26"/>
      <c r="G21" s="26"/>
      <c r="H21" s="26"/>
      <c r="I21" s="26"/>
      <c r="J21" s="26"/>
      <c r="K21" s="26"/>
      <c r="L21" s="26"/>
      <c r="M21" s="26">
        <f xml:space="preserve"> TotalTechnologyAnnualActivityLo!M21</f>
        <v>0</v>
      </c>
      <c r="N21" s="26">
        <f xml:space="preserve"> TotalTechnologyAnnualActivityLo!N21</f>
        <v>1.9318999999999999E-2</v>
      </c>
      <c r="O21" s="26">
        <f xml:space="preserve"> TotalTechnologyAnnualActivityLo!O21</f>
        <v>3.8002000000000001E-2</v>
      </c>
      <c r="P21" s="26">
        <f xml:space="preserve"> TotalTechnologyAnnualActivityLo!P21</f>
        <v>5.7314999999999998E-2</v>
      </c>
      <c r="Q21" s="26">
        <f xml:space="preserve"> TotalTechnologyAnnualActivityLo!Q21</f>
        <v>7.7921000000000004E-2</v>
      </c>
      <c r="R21" s="26">
        <f xml:space="preserve"> TotalTechnologyAnnualActivityLo!R21</f>
        <v>9.8825999999999997E-2</v>
      </c>
      <c r="S21" s="26">
        <f xml:space="preserve"> TotalTechnologyAnnualActivityLo!S21</f>
        <v>0.102491</v>
      </c>
      <c r="T21" s="26">
        <f xml:space="preserve"> TotalTechnologyAnnualActivityLo!T21</f>
        <v>0.106156</v>
      </c>
      <c r="U21" s="26">
        <f xml:space="preserve"> TotalTechnologyAnnualActivityLo!U21</f>
        <v>0.109822</v>
      </c>
      <c r="V21" s="26">
        <f xml:space="preserve"> TotalTechnologyAnnualActivityLo!V21</f>
        <v>0.113487</v>
      </c>
      <c r="W21" s="26">
        <f xml:space="preserve"> TotalTechnologyAnnualActivityLo!W21</f>
        <v>0.11715200000000001</v>
      </c>
      <c r="X21" s="26">
        <f xml:space="preserve"> TotalTechnologyAnnualActivityLo!X21</f>
        <v>0.12081699999999999</v>
      </c>
      <c r="Y21" s="26">
        <f xml:space="preserve"> TotalTechnologyAnnualActivityLo!Y21</f>
        <v>0.124483</v>
      </c>
      <c r="Z21" s="26">
        <f xml:space="preserve"> TotalTechnologyAnnualActivityLo!Z21</f>
        <v>0.12814800000000001</v>
      </c>
      <c r="AA21" s="26">
        <f xml:space="preserve"> TotalTechnologyAnnualActivityLo!AA21</f>
        <v>0.13181300000000001</v>
      </c>
      <c r="AB21" s="26">
        <f xml:space="preserve"> TotalTechnologyAnnualActivityLo!AB21</f>
        <v>0.13547899999999999</v>
      </c>
      <c r="AC21" s="26">
        <f xml:space="preserve"> TotalTechnologyAnnualActivityLo!AC21</f>
        <v>0.14618200000000001</v>
      </c>
      <c r="AD21" s="26">
        <f xml:space="preserve"> TotalTechnologyAnnualActivityLo!AD21</f>
        <v>0.157195</v>
      </c>
      <c r="AE21" s="26">
        <f xml:space="preserve"> TotalTechnologyAnnualActivityLo!AE21</f>
        <v>0.16852900000000001</v>
      </c>
      <c r="AF21" s="26">
        <f xml:space="preserve"> TotalTechnologyAnnualActivityLo!AF21</f>
        <v>0.18018999999999999</v>
      </c>
      <c r="AG21" s="26">
        <f xml:space="preserve"> TotalTechnologyAnnualActivityLo!AG21</f>
        <v>0.19219</v>
      </c>
      <c r="AH21" s="26">
        <f xml:space="preserve"> TotalTechnologyAnnualActivityLo!AH21</f>
        <v>0.204538</v>
      </c>
      <c r="AI21" s="26">
        <f xml:space="preserve"> TotalTechnologyAnnualActivityLo!AI21</f>
        <v>0.21724399999999999</v>
      </c>
      <c r="AJ21" s="26">
        <f xml:space="preserve"> TotalTechnologyAnnualActivityLo!AJ21</f>
        <v>0.230319</v>
      </c>
      <c r="AK21" s="26">
        <f xml:space="preserve"> TotalTechnologyAnnualActivityLo!AK21</f>
        <v>0.24377199999999999</v>
      </c>
      <c r="AL21" s="26">
        <f xml:space="preserve"> TotalTechnologyAnnualActivityLo!AL21</f>
        <v>0.25761600000000001</v>
      </c>
      <c r="AM21" s="26">
        <f xml:space="preserve"> TotalTechnologyAnnualActivityLo!AM21</f>
        <v>0.27186100000000002</v>
      </c>
      <c r="AN21" s="26">
        <f xml:space="preserve"> TotalTechnologyAnnualActivityLo!AN21</f>
        <v>0.28652</v>
      </c>
      <c r="AO21" s="26">
        <f xml:space="preserve"> TotalTechnologyAnnualActivityLo!AO21</f>
        <v>0.30160300000000001</v>
      </c>
      <c r="AP21" s="26">
        <f xml:space="preserve"> TotalTechnologyAnnualActivityLo!AP21</f>
        <v>0.31712400000000002</v>
      </c>
      <c r="AQ21" s="26">
        <f xml:space="preserve"> TotalTechnologyAnnualActivityLo!AQ21</f>
        <v>0.33309499999999997</v>
      </c>
      <c r="AR21" s="26">
        <f xml:space="preserve"> TotalTechnologyAnnualActivityLo!AR21</f>
        <v>0.34952899999999998</v>
      </c>
      <c r="AS21" s="26">
        <f xml:space="preserve"> TotalTechnologyAnnualActivityLo!AS21</f>
        <v>0.36643999999999999</v>
      </c>
      <c r="AT21" s="26">
        <f xml:space="preserve"> TotalTechnologyAnnualActivityLo!AT21</f>
        <v>0.38384099999999999</v>
      </c>
      <c r="AU21" s="26">
        <f xml:space="preserve"> TotalTechnologyAnnualActivityLo!AU21</f>
        <v>0.40174700000000002</v>
      </c>
      <c r="AV21" s="26">
        <f xml:space="preserve"> TotalTechnologyAnnualActivityLo!AV21</f>
        <v>0.42017199999999999</v>
      </c>
      <c r="AW21" s="71"/>
    </row>
    <row r="22" spans="1:49" s="82" customFormat="1" ht="15.75" thickBot="1" x14ac:dyDescent="0.3">
      <c r="A22" s="72" t="s">
        <v>277</v>
      </c>
      <c r="B22" s="73" t="s">
        <v>260</v>
      </c>
      <c r="C22" s="73" t="s">
        <v>229</v>
      </c>
      <c r="D22" s="73"/>
      <c r="E22" s="73"/>
      <c r="F22" s="73"/>
      <c r="G22" s="73"/>
      <c r="H22" s="73"/>
      <c r="I22" s="73"/>
      <c r="J22" s="73"/>
      <c r="K22" s="73"/>
      <c r="L22" s="73"/>
      <c r="M22" s="73">
        <f xml:space="preserve"> TotalTechnologyAnnualActivityLo!M22</f>
        <v>0.2336</v>
      </c>
      <c r="N22" s="73">
        <f xml:space="preserve"> TotalTechnologyAnnualActivityLo!N22</f>
        <v>0.2336</v>
      </c>
      <c r="O22" s="73">
        <f xml:space="preserve"> TotalTechnologyAnnualActivityLo!O22</f>
        <v>0.2336</v>
      </c>
      <c r="P22" s="73">
        <f xml:space="preserve"> TotalTechnologyAnnualActivityLo!P22</f>
        <v>0.2336</v>
      </c>
      <c r="Q22" s="73">
        <f xml:space="preserve"> TotalTechnologyAnnualActivityLo!Q22</f>
        <v>0.2336</v>
      </c>
      <c r="R22" s="73">
        <f xml:space="preserve"> TotalTechnologyAnnualActivityLo!R22</f>
        <v>0.2336</v>
      </c>
      <c r="S22" s="73">
        <f xml:space="preserve"> TotalTechnologyAnnualActivityLo!S22</f>
        <v>0.2336</v>
      </c>
      <c r="T22" s="73">
        <f xml:space="preserve"> TotalTechnologyAnnualActivityLo!T22</f>
        <v>0.2336</v>
      </c>
      <c r="U22" s="73">
        <f xml:space="preserve"> TotalTechnologyAnnualActivityLo!U22</f>
        <v>0.2336</v>
      </c>
      <c r="V22" s="73">
        <f xml:space="preserve"> TotalTechnologyAnnualActivityLo!V22</f>
        <v>0.2336</v>
      </c>
      <c r="W22" s="73">
        <f xml:space="preserve"> TotalTechnologyAnnualActivityLo!W22</f>
        <v>0.2336</v>
      </c>
      <c r="X22" s="73">
        <f xml:space="preserve"> TotalTechnologyAnnualActivityLo!X22</f>
        <v>0.2336</v>
      </c>
      <c r="Y22" s="73">
        <f xml:space="preserve"> TotalTechnologyAnnualActivityLo!Y22</f>
        <v>0.2336</v>
      </c>
      <c r="Z22" s="73">
        <f xml:space="preserve"> TotalTechnologyAnnualActivityLo!Z22</f>
        <v>0.2336</v>
      </c>
      <c r="AA22" s="73">
        <f xml:space="preserve"> TotalTechnologyAnnualActivityLo!AA22</f>
        <v>0.2336</v>
      </c>
      <c r="AB22" s="73">
        <f xml:space="preserve"> TotalTechnologyAnnualActivityLo!AB22</f>
        <v>0.2336</v>
      </c>
      <c r="AC22" s="73">
        <f xml:space="preserve"> TotalTechnologyAnnualActivityLo!AC22</f>
        <v>0.2336</v>
      </c>
      <c r="AD22" s="73">
        <f xml:space="preserve"> TotalTechnologyAnnualActivityLo!AD22</f>
        <v>0.2336</v>
      </c>
      <c r="AE22" s="73">
        <f xml:space="preserve"> TotalTechnologyAnnualActivityLo!AE22</f>
        <v>0.2336</v>
      </c>
      <c r="AF22" s="73">
        <f xml:space="preserve"> TotalTechnologyAnnualActivityLo!AF22</f>
        <v>0.2336</v>
      </c>
      <c r="AG22" s="73">
        <f xml:space="preserve"> TotalTechnologyAnnualActivityLo!AG22</f>
        <v>0.2336</v>
      </c>
      <c r="AH22" s="73">
        <f xml:space="preserve"> TotalTechnologyAnnualActivityLo!AH22</f>
        <v>0.2336</v>
      </c>
      <c r="AI22" s="73">
        <f xml:space="preserve"> TotalTechnologyAnnualActivityLo!AI22</f>
        <v>0.2336</v>
      </c>
      <c r="AJ22" s="73">
        <f xml:space="preserve"> TotalTechnologyAnnualActivityLo!AJ22</f>
        <v>0.2336</v>
      </c>
      <c r="AK22" s="73">
        <f xml:space="preserve"> TotalTechnologyAnnualActivityLo!AK22</f>
        <v>0.2336</v>
      </c>
      <c r="AL22" s="73">
        <f xml:space="preserve"> TotalTechnologyAnnualActivityLo!AL22</f>
        <v>0.2336</v>
      </c>
      <c r="AM22" s="73">
        <f xml:space="preserve"> TotalTechnologyAnnualActivityLo!AM22</f>
        <v>0.2336</v>
      </c>
      <c r="AN22" s="73">
        <f xml:space="preserve"> TotalTechnologyAnnualActivityLo!AN22</f>
        <v>0.2336</v>
      </c>
      <c r="AO22" s="73">
        <f xml:space="preserve"> TotalTechnologyAnnualActivityLo!AO22</f>
        <v>0.2336</v>
      </c>
      <c r="AP22" s="73">
        <f xml:space="preserve"> TotalTechnologyAnnualActivityLo!AP22</f>
        <v>0.2336</v>
      </c>
      <c r="AQ22" s="73">
        <f xml:space="preserve"> TotalTechnologyAnnualActivityLo!AQ22</f>
        <v>0.2336</v>
      </c>
      <c r="AR22" s="73">
        <f xml:space="preserve"> TotalTechnologyAnnualActivityLo!AR22</f>
        <v>0.2336</v>
      </c>
      <c r="AS22" s="73">
        <f xml:space="preserve"> TotalTechnologyAnnualActivityLo!AS22</f>
        <v>0.2336</v>
      </c>
      <c r="AT22" s="73">
        <f xml:space="preserve"> TotalTechnologyAnnualActivityLo!AT22</f>
        <v>0.2336</v>
      </c>
      <c r="AU22" s="73">
        <f xml:space="preserve"> TotalTechnologyAnnualActivityLo!AU22</f>
        <v>0.2336</v>
      </c>
      <c r="AV22" s="73">
        <f xml:space="preserve"> TotalTechnologyAnnualActivityLo!AV22</f>
        <v>0.2336</v>
      </c>
      <c r="AW22" s="74"/>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sheetData>
  <hyperlinks>
    <hyperlink ref="A1" location="Content!A1" display="Back to table of contents" xr:uid="{00000000-0004-0000-1400-000000000000}"/>
    <hyperlink ref="B1" location="Parameters!A1" display="Parameters List" xr:uid="{00000000-0004-0000-14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W942"/>
  <sheetViews>
    <sheetView workbookViewId="0">
      <selection activeCell="C15" sqref="C15"/>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2" customFormat="1" x14ac:dyDescent="0.25">
      <c r="A3" s="68" t="s">
        <v>278</v>
      </c>
      <c r="B3" s="23" t="s">
        <v>260</v>
      </c>
      <c r="C3" s="23" t="s">
        <v>238</v>
      </c>
      <c r="D3" s="23"/>
      <c r="E3" s="23"/>
      <c r="F3" s="23"/>
      <c r="G3" s="23"/>
      <c r="H3" s="23">
        <v>1</v>
      </c>
      <c r="I3" s="23"/>
      <c r="J3" s="23"/>
      <c r="K3" s="23"/>
      <c r="L3" s="23"/>
      <c r="M3" s="23">
        <v>9999999</v>
      </c>
      <c r="N3" s="23">
        <v>9999999</v>
      </c>
      <c r="O3" s="23">
        <v>9999999</v>
      </c>
      <c r="P3" s="23">
        <v>9999999</v>
      </c>
      <c r="Q3" s="23">
        <v>9999999</v>
      </c>
      <c r="R3" s="23">
        <v>9999999</v>
      </c>
      <c r="S3" s="23">
        <v>9999999</v>
      </c>
      <c r="T3" s="23">
        <v>9999999</v>
      </c>
      <c r="U3" s="23">
        <v>9999999</v>
      </c>
      <c r="V3" s="23">
        <v>9999999</v>
      </c>
      <c r="W3" s="23">
        <v>9999999</v>
      </c>
      <c r="X3" s="23">
        <v>9999999</v>
      </c>
      <c r="Y3" s="23">
        <v>9999999</v>
      </c>
      <c r="Z3" s="23">
        <v>9999999</v>
      </c>
      <c r="AA3" s="23">
        <v>9999999</v>
      </c>
      <c r="AB3" s="23">
        <v>9999999</v>
      </c>
      <c r="AC3" s="23">
        <v>9999999</v>
      </c>
      <c r="AD3" s="23">
        <v>9999999</v>
      </c>
      <c r="AE3" s="23">
        <v>9999999</v>
      </c>
      <c r="AF3" s="23">
        <v>9999999</v>
      </c>
      <c r="AG3" s="23">
        <v>9999999</v>
      </c>
      <c r="AH3" s="23">
        <v>9999999</v>
      </c>
      <c r="AI3" s="23">
        <v>9999999</v>
      </c>
      <c r="AJ3" s="23">
        <v>9999999</v>
      </c>
      <c r="AK3" s="23">
        <v>9999999</v>
      </c>
      <c r="AL3" s="23">
        <v>9999999</v>
      </c>
      <c r="AM3" s="23">
        <v>9999999</v>
      </c>
      <c r="AN3" s="23">
        <v>9999999</v>
      </c>
      <c r="AO3" s="23">
        <v>9999999</v>
      </c>
      <c r="AP3" s="23">
        <v>9999999</v>
      </c>
      <c r="AQ3" s="23">
        <v>9999999</v>
      </c>
      <c r="AR3" s="23">
        <v>9999999</v>
      </c>
      <c r="AS3" s="23">
        <v>9999999</v>
      </c>
      <c r="AT3" s="23">
        <v>9999999</v>
      </c>
      <c r="AU3" s="23">
        <v>9999999</v>
      </c>
      <c r="AV3" s="23">
        <v>9999999</v>
      </c>
      <c r="AW3" s="69"/>
    </row>
    <row r="4" spans="1:49" s="82" customFormat="1" x14ac:dyDescent="0.25">
      <c r="A4" s="70" t="s">
        <v>278</v>
      </c>
      <c r="B4" s="26" t="s">
        <v>260</v>
      </c>
      <c r="C4" s="26" t="s">
        <v>213</v>
      </c>
      <c r="D4" s="26"/>
      <c r="E4" s="26"/>
      <c r="F4" s="26"/>
      <c r="G4" s="26"/>
      <c r="H4" s="26">
        <v>1</v>
      </c>
      <c r="I4" s="26"/>
      <c r="J4" s="26"/>
      <c r="K4" s="26"/>
      <c r="L4" s="26"/>
      <c r="M4" s="26">
        <v>2E-3</v>
      </c>
      <c r="N4" s="26">
        <v>2E-3</v>
      </c>
      <c r="O4" s="26">
        <v>2E-3</v>
      </c>
      <c r="P4" s="26">
        <v>2E-3</v>
      </c>
      <c r="Q4" s="26">
        <v>2E-3</v>
      </c>
      <c r="R4" s="26">
        <v>2E-3</v>
      </c>
      <c r="S4" s="26">
        <v>2E-3</v>
      </c>
      <c r="T4" s="26">
        <v>2E-3</v>
      </c>
      <c r="U4" s="26">
        <v>2E-3</v>
      </c>
      <c r="V4" s="26">
        <v>2E-3</v>
      </c>
      <c r="W4" s="26">
        <v>2E-3</v>
      </c>
      <c r="X4" s="26">
        <v>2E-3</v>
      </c>
      <c r="Y4" s="26">
        <v>2E-3</v>
      </c>
      <c r="Z4" s="26">
        <v>2E-3</v>
      </c>
      <c r="AA4" s="26">
        <v>2E-3</v>
      </c>
      <c r="AB4" s="26">
        <v>2E-3</v>
      </c>
      <c r="AC4" s="26">
        <v>2E-3</v>
      </c>
      <c r="AD4" s="26">
        <v>2E-3</v>
      </c>
      <c r="AE4" s="26">
        <v>2E-3</v>
      </c>
      <c r="AF4" s="26">
        <v>2E-3</v>
      </c>
      <c r="AG4" s="26">
        <v>2E-3</v>
      </c>
      <c r="AH4" s="26">
        <v>2E-3</v>
      </c>
      <c r="AI4" s="26">
        <v>2E-3</v>
      </c>
      <c r="AJ4" s="26">
        <v>2E-3</v>
      </c>
      <c r="AK4" s="26">
        <v>2E-3</v>
      </c>
      <c r="AL4" s="26">
        <v>2E-3</v>
      </c>
      <c r="AM4" s="26">
        <v>2E-3</v>
      </c>
      <c r="AN4" s="26">
        <v>2E-3</v>
      </c>
      <c r="AO4" s="26">
        <v>2E-3</v>
      </c>
      <c r="AP4" s="26">
        <v>2E-3</v>
      </c>
      <c r="AQ4" s="26">
        <v>2E-3</v>
      </c>
      <c r="AR4" s="26">
        <v>2E-3</v>
      </c>
      <c r="AS4" s="26">
        <v>2E-3</v>
      </c>
      <c r="AT4" s="26">
        <v>2E-3</v>
      </c>
      <c r="AU4" s="26">
        <v>2E-3</v>
      </c>
      <c r="AV4" s="26">
        <v>2E-3</v>
      </c>
      <c r="AW4" s="71"/>
    </row>
    <row r="5" spans="1:49" s="82" customFormat="1" x14ac:dyDescent="0.25">
      <c r="A5" s="70" t="s">
        <v>278</v>
      </c>
      <c r="B5" s="26" t="s">
        <v>260</v>
      </c>
      <c r="C5" s="26" t="s">
        <v>215</v>
      </c>
      <c r="D5" s="26"/>
      <c r="E5" s="26"/>
      <c r="F5" s="26"/>
      <c r="G5" s="26"/>
      <c r="H5" s="26">
        <v>1</v>
      </c>
      <c r="I5" s="26"/>
      <c r="J5" s="26"/>
      <c r="K5" s="26"/>
      <c r="L5" s="26"/>
      <c r="M5" s="26">
        <f xml:space="preserve"> Model!$J$80</f>
        <v>2.4099999999999998E-6</v>
      </c>
      <c r="N5" s="26">
        <v>2.4099999999999998E-6</v>
      </c>
      <c r="O5" s="26">
        <v>2.4099999999999998E-6</v>
      </c>
      <c r="P5" s="26">
        <v>2.4099999999999998E-6</v>
      </c>
      <c r="Q5" s="26">
        <v>2.4099999999999998E-6</v>
      </c>
      <c r="R5" s="26">
        <v>2.4099999999999998E-6</v>
      </c>
      <c r="S5" s="26">
        <v>2.4099999999999998E-6</v>
      </c>
      <c r="T5" s="26">
        <v>2.4099999999999998E-6</v>
      </c>
      <c r="U5" s="26">
        <v>2.4099999999999998E-6</v>
      </c>
      <c r="V5" s="26">
        <v>2.4099999999999998E-6</v>
      </c>
      <c r="W5" s="26">
        <v>2.4099999999999998E-6</v>
      </c>
      <c r="X5" s="26">
        <v>2.4099999999999998E-6</v>
      </c>
      <c r="Y5" s="26">
        <v>2.4099999999999998E-6</v>
      </c>
      <c r="Z5" s="26">
        <v>2.4099999999999998E-6</v>
      </c>
      <c r="AA5" s="26">
        <v>2.4099999999999998E-6</v>
      </c>
      <c r="AB5" s="26">
        <v>2.4099999999999998E-6</v>
      </c>
      <c r="AC5" s="26">
        <v>2.4099999999999998E-6</v>
      </c>
      <c r="AD5" s="26">
        <v>2.4099999999999998E-6</v>
      </c>
      <c r="AE5" s="26">
        <v>2.4099999999999998E-6</v>
      </c>
      <c r="AF5" s="26">
        <v>2.4099999999999998E-6</v>
      </c>
      <c r="AG5" s="26">
        <v>2.4099999999999998E-6</v>
      </c>
      <c r="AH5" s="26">
        <v>2.4099999999999998E-6</v>
      </c>
      <c r="AI5" s="26">
        <v>2.4099999999999998E-6</v>
      </c>
      <c r="AJ5" s="26">
        <v>2.4099999999999998E-6</v>
      </c>
      <c r="AK5" s="26">
        <v>2.4099999999999998E-6</v>
      </c>
      <c r="AL5" s="26">
        <v>2.4099999999999998E-6</v>
      </c>
      <c r="AM5" s="26">
        <v>2.4099999999999998E-6</v>
      </c>
      <c r="AN5" s="26">
        <v>2.4099999999999998E-6</v>
      </c>
      <c r="AO5" s="26">
        <v>2.4099999999999998E-6</v>
      </c>
      <c r="AP5" s="26">
        <v>2.4099999999999998E-6</v>
      </c>
      <c r="AQ5" s="26">
        <v>2.4099999999999998E-6</v>
      </c>
      <c r="AR5" s="26">
        <v>2.4099999999999998E-6</v>
      </c>
      <c r="AS5" s="26">
        <v>2.4099999999999998E-6</v>
      </c>
      <c r="AT5" s="26">
        <v>2.4099999999999998E-6</v>
      </c>
      <c r="AU5" s="26">
        <v>2.4099999999999998E-6</v>
      </c>
      <c r="AV5" s="26">
        <v>2.4099999999999998E-6</v>
      </c>
      <c r="AW5" s="71"/>
    </row>
    <row r="6" spans="1:49" s="82" customFormat="1" x14ac:dyDescent="0.25">
      <c r="A6" s="70" t="s">
        <v>278</v>
      </c>
      <c r="B6" s="26" t="s">
        <v>260</v>
      </c>
      <c r="C6" s="26" t="s">
        <v>216</v>
      </c>
      <c r="D6" s="26"/>
      <c r="E6" s="26"/>
      <c r="F6" s="26"/>
      <c r="G6" s="26"/>
      <c r="H6" s="26">
        <v>1</v>
      </c>
      <c r="I6" s="26"/>
      <c r="J6" s="26"/>
      <c r="K6" s="26"/>
      <c r="L6" s="26"/>
      <c r="M6" s="26">
        <f xml:space="preserve"> Model!$J$79</f>
        <v>2.2199999999999999E-6</v>
      </c>
      <c r="N6" s="26">
        <v>2.2199999999999999E-6</v>
      </c>
      <c r="O6" s="26">
        <v>2.2199999999999999E-6</v>
      </c>
      <c r="P6" s="26">
        <v>2.2199999999999999E-6</v>
      </c>
      <c r="Q6" s="26">
        <v>2.2199999999999999E-6</v>
      </c>
      <c r="R6" s="26">
        <v>2.2199999999999999E-6</v>
      </c>
      <c r="S6" s="26">
        <v>2.2199999999999999E-6</v>
      </c>
      <c r="T6" s="26">
        <v>2.2199999999999999E-6</v>
      </c>
      <c r="U6" s="26">
        <v>2.2199999999999999E-6</v>
      </c>
      <c r="V6" s="26">
        <v>2.2199999999999999E-6</v>
      </c>
      <c r="W6" s="26">
        <v>2.2199999999999999E-6</v>
      </c>
      <c r="X6" s="26">
        <v>2.2199999999999999E-6</v>
      </c>
      <c r="Y6" s="26">
        <v>2.2199999999999999E-6</v>
      </c>
      <c r="Z6" s="26">
        <v>2.2199999999999999E-6</v>
      </c>
      <c r="AA6" s="26">
        <v>2.2199999999999999E-6</v>
      </c>
      <c r="AB6" s="26">
        <v>2.2199999999999999E-6</v>
      </c>
      <c r="AC6" s="26">
        <v>2.2199999999999999E-6</v>
      </c>
      <c r="AD6" s="26">
        <v>2.2199999999999999E-6</v>
      </c>
      <c r="AE6" s="26">
        <v>2.2199999999999999E-6</v>
      </c>
      <c r="AF6" s="26">
        <v>2.2199999999999999E-6</v>
      </c>
      <c r="AG6" s="26">
        <v>2.2199999999999999E-6</v>
      </c>
      <c r="AH6" s="26">
        <v>2.2199999999999999E-6</v>
      </c>
      <c r="AI6" s="26">
        <v>2.2199999999999999E-6</v>
      </c>
      <c r="AJ6" s="26">
        <v>2.2199999999999999E-6</v>
      </c>
      <c r="AK6" s="26">
        <v>2.2199999999999999E-6</v>
      </c>
      <c r="AL6" s="26">
        <v>2.2199999999999999E-6</v>
      </c>
      <c r="AM6" s="26">
        <v>2.2199999999999999E-6</v>
      </c>
      <c r="AN6" s="26">
        <v>2.2199999999999999E-6</v>
      </c>
      <c r="AO6" s="26">
        <v>2.2199999999999999E-6</v>
      </c>
      <c r="AP6" s="26">
        <v>2.2199999999999999E-6</v>
      </c>
      <c r="AQ6" s="26">
        <v>2.2199999999999999E-6</v>
      </c>
      <c r="AR6" s="26">
        <v>2.2199999999999999E-6</v>
      </c>
      <c r="AS6" s="26">
        <v>2.2199999999999999E-6</v>
      </c>
      <c r="AT6" s="26">
        <v>2.2199999999999999E-6</v>
      </c>
      <c r="AU6" s="26">
        <v>2.2199999999999999E-6</v>
      </c>
      <c r="AV6" s="26">
        <v>2.2199999999999999E-6</v>
      </c>
      <c r="AW6" s="71"/>
    </row>
    <row r="7" spans="1:49" s="82" customFormat="1" x14ac:dyDescent="0.25">
      <c r="A7" s="70" t="s">
        <v>278</v>
      </c>
      <c r="B7" s="26" t="s">
        <v>260</v>
      </c>
      <c r="C7" s="26" t="s">
        <v>217</v>
      </c>
      <c r="D7" s="26"/>
      <c r="E7" s="26"/>
      <c r="F7" s="26"/>
      <c r="G7" s="26"/>
      <c r="H7" s="26">
        <v>1</v>
      </c>
      <c r="I7" s="26"/>
      <c r="J7" s="26"/>
      <c r="K7" s="26"/>
      <c r="L7" s="26"/>
      <c r="M7" s="26">
        <f xml:space="preserve"> Model!$J$81</f>
        <v>5.2700000000000004E-6</v>
      </c>
      <c r="N7" s="26">
        <f xml:space="preserve"> Model!$J$81</f>
        <v>5.2700000000000004E-6</v>
      </c>
      <c r="O7" s="26">
        <f xml:space="preserve"> Model!$J$81</f>
        <v>5.2700000000000004E-6</v>
      </c>
      <c r="P7" s="26">
        <f xml:space="preserve"> Model!$J$81</f>
        <v>5.2700000000000004E-6</v>
      </c>
      <c r="Q7" s="26">
        <f xml:space="preserve"> Model!$J$81</f>
        <v>5.2700000000000004E-6</v>
      </c>
      <c r="R7" s="26">
        <f xml:space="preserve"> Model!$J$81</f>
        <v>5.2700000000000004E-6</v>
      </c>
      <c r="S7" s="26">
        <f xml:space="preserve"> Model!$J$81</f>
        <v>5.2700000000000004E-6</v>
      </c>
      <c r="T7" s="26">
        <f xml:space="preserve"> Model!$J$81</f>
        <v>5.2700000000000004E-6</v>
      </c>
      <c r="U7" s="26">
        <f xml:space="preserve"> Model!$J$81</f>
        <v>5.2700000000000004E-6</v>
      </c>
      <c r="V7" s="26">
        <f xml:space="preserve"> Model!$J$81</f>
        <v>5.2700000000000004E-6</v>
      </c>
      <c r="W7" s="26">
        <f xml:space="preserve"> Model!$J$81</f>
        <v>5.2700000000000004E-6</v>
      </c>
      <c r="X7" s="26">
        <f xml:space="preserve"> Model!$J$81</f>
        <v>5.2700000000000004E-6</v>
      </c>
      <c r="Y7" s="26">
        <f xml:space="preserve"> Model!$J$81</f>
        <v>5.2700000000000004E-6</v>
      </c>
      <c r="Z7" s="26">
        <f xml:space="preserve"> Model!$J$81</f>
        <v>5.2700000000000004E-6</v>
      </c>
      <c r="AA7" s="26">
        <f xml:space="preserve"> Model!$J$81</f>
        <v>5.2700000000000004E-6</v>
      </c>
      <c r="AB7" s="26">
        <f xml:space="preserve"> Model!$J$81</f>
        <v>5.2700000000000004E-6</v>
      </c>
      <c r="AC7" s="26">
        <f xml:space="preserve"> Model!$J$81</f>
        <v>5.2700000000000004E-6</v>
      </c>
      <c r="AD7" s="26">
        <f xml:space="preserve"> Model!$J$81</f>
        <v>5.2700000000000004E-6</v>
      </c>
      <c r="AE7" s="26">
        <f xml:space="preserve"> Model!$J$81</f>
        <v>5.2700000000000004E-6</v>
      </c>
      <c r="AF7" s="26">
        <f xml:space="preserve"> Model!$J$81</f>
        <v>5.2700000000000004E-6</v>
      </c>
      <c r="AG7" s="26">
        <f xml:space="preserve"> Model!$J$81</f>
        <v>5.2700000000000004E-6</v>
      </c>
      <c r="AH7" s="26">
        <f xml:space="preserve"> Model!$J$81</f>
        <v>5.2700000000000004E-6</v>
      </c>
      <c r="AI7" s="26">
        <f xml:space="preserve"> Model!$J$81</f>
        <v>5.2700000000000004E-6</v>
      </c>
      <c r="AJ7" s="26">
        <f xml:space="preserve"> Model!$J$81</f>
        <v>5.2700000000000004E-6</v>
      </c>
      <c r="AK7" s="26">
        <f xml:space="preserve"> Model!$J$81</f>
        <v>5.2700000000000004E-6</v>
      </c>
      <c r="AL7" s="26">
        <f xml:space="preserve"> Model!$J$81</f>
        <v>5.2700000000000004E-6</v>
      </c>
      <c r="AM7" s="26">
        <f xml:space="preserve"> Model!$J$81</f>
        <v>5.2700000000000004E-6</v>
      </c>
      <c r="AN7" s="26">
        <f xml:space="preserve"> Model!$J$81</f>
        <v>5.2700000000000004E-6</v>
      </c>
      <c r="AO7" s="26">
        <f xml:space="preserve"> Model!$J$81</f>
        <v>5.2700000000000004E-6</v>
      </c>
      <c r="AP7" s="26">
        <f xml:space="preserve"> Model!$J$81</f>
        <v>5.2700000000000004E-6</v>
      </c>
      <c r="AQ7" s="26">
        <f xml:space="preserve"> Model!$J$81</f>
        <v>5.2700000000000004E-6</v>
      </c>
      <c r="AR7" s="26">
        <f xml:space="preserve"> Model!$J$81</f>
        <v>5.2700000000000004E-6</v>
      </c>
      <c r="AS7" s="26">
        <f xml:space="preserve"> Model!$J$81</f>
        <v>5.2700000000000004E-6</v>
      </c>
      <c r="AT7" s="26">
        <f xml:space="preserve"> Model!$J$81</f>
        <v>5.2700000000000004E-6</v>
      </c>
      <c r="AU7" s="26">
        <f xml:space="preserve"> Model!$J$81</f>
        <v>5.2700000000000004E-6</v>
      </c>
      <c r="AV7" s="26">
        <f xml:space="preserve"> Model!$J$81</f>
        <v>5.2700000000000004E-6</v>
      </c>
      <c r="AW7" s="71"/>
    </row>
    <row r="8" spans="1:49" s="82" customFormat="1" x14ac:dyDescent="0.25">
      <c r="A8" s="70" t="s">
        <v>278</v>
      </c>
      <c r="B8" s="26" t="s">
        <v>260</v>
      </c>
      <c r="C8" s="26" t="s">
        <v>218</v>
      </c>
      <c r="D8" s="26"/>
      <c r="E8" s="26"/>
      <c r="F8" s="26"/>
      <c r="G8" s="26"/>
      <c r="H8" s="26">
        <v>1</v>
      </c>
      <c r="I8" s="26"/>
      <c r="J8" s="26"/>
      <c r="K8" s="26"/>
      <c r="L8" s="26"/>
      <c r="M8" s="26">
        <f xml:space="preserve"> Model!$J$82</f>
        <v>4.2300000000000002E-6</v>
      </c>
      <c r="N8" s="26">
        <f xml:space="preserve"> Model!$J$82</f>
        <v>4.2300000000000002E-6</v>
      </c>
      <c r="O8" s="26">
        <f xml:space="preserve"> Model!$J$82</f>
        <v>4.2300000000000002E-6</v>
      </c>
      <c r="P8" s="26">
        <f xml:space="preserve"> Model!$J$82</f>
        <v>4.2300000000000002E-6</v>
      </c>
      <c r="Q8" s="26">
        <f xml:space="preserve"> Model!$J$82</f>
        <v>4.2300000000000002E-6</v>
      </c>
      <c r="R8" s="26">
        <f xml:space="preserve"> Model!$J$82</f>
        <v>4.2300000000000002E-6</v>
      </c>
      <c r="S8" s="26">
        <f xml:space="preserve"> Model!$J$82</f>
        <v>4.2300000000000002E-6</v>
      </c>
      <c r="T8" s="26">
        <f xml:space="preserve"> Model!$J$82</f>
        <v>4.2300000000000002E-6</v>
      </c>
      <c r="U8" s="26">
        <f xml:space="preserve"> Model!$J$82</f>
        <v>4.2300000000000002E-6</v>
      </c>
      <c r="V8" s="26">
        <f xml:space="preserve"> Model!$J$82</f>
        <v>4.2300000000000002E-6</v>
      </c>
      <c r="W8" s="26">
        <f xml:space="preserve"> Model!$J$82</f>
        <v>4.2300000000000002E-6</v>
      </c>
      <c r="X8" s="26">
        <f xml:space="preserve"> Model!$J$82</f>
        <v>4.2300000000000002E-6</v>
      </c>
      <c r="Y8" s="26">
        <f xml:space="preserve"> Model!$J$82</f>
        <v>4.2300000000000002E-6</v>
      </c>
      <c r="Z8" s="26">
        <f xml:space="preserve"> Model!$J$82</f>
        <v>4.2300000000000002E-6</v>
      </c>
      <c r="AA8" s="26">
        <f xml:space="preserve"> Model!$J$82</f>
        <v>4.2300000000000002E-6</v>
      </c>
      <c r="AB8" s="26">
        <f xml:space="preserve"> Model!$J$82</f>
        <v>4.2300000000000002E-6</v>
      </c>
      <c r="AC8" s="26">
        <f xml:space="preserve"> Model!$J$82</f>
        <v>4.2300000000000002E-6</v>
      </c>
      <c r="AD8" s="26">
        <f xml:space="preserve"> Model!$J$82</f>
        <v>4.2300000000000002E-6</v>
      </c>
      <c r="AE8" s="26">
        <f xml:space="preserve"> Model!$J$82</f>
        <v>4.2300000000000002E-6</v>
      </c>
      <c r="AF8" s="26">
        <f xml:space="preserve"> Model!$J$82</f>
        <v>4.2300000000000002E-6</v>
      </c>
      <c r="AG8" s="26">
        <f xml:space="preserve"> Model!$J$82</f>
        <v>4.2300000000000002E-6</v>
      </c>
      <c r="AH8" s="26">
        <f xml:space="preserve"> Model!$J$82</f>
        <v>4.2300000000000002E-6</v>
      </c>
      <c r="AI8" s="26">
        <f xml:space="preserve"> Model!$J$82</f>
        <v>4.2300000000000002E-6</v>
      </c>
      <c r="AJ8" s="26">
        <f xml:space="preserve"> Model!$J$82</f>
        <v>4.2300000000000002E-6</v>
      </c>
      <c r="AK8" s="26">
        <f xml:space="preserve"> Model!$J$82</f>
        <v>4.2300000000000002E-6</v>
      </c>
      <c r="AL8" s="26">
        <f xml:space="preserve"> Model!$J$82</f>
        <v>4.2300000000000002E-6</v>
      </c>
      <c r="AM8" s="26">
        <f xml:space="preserve"> Model!$J$82</f>
        <v>4.2300000000000002E-6</v>
      </c>
      <c r="AN8" s="26">
        <f xml:space="preserve"> Model!$J$82</f>
        <v>4.2300000000000002E-6</v>
      </c>
      <c r="AO8" s="26">
        <f xml:space="preserve"> Model!$J$82</f>
        <v>4.2300000000000002E-6</v>
      </c>
      <c r="AP8" s="26">
        <f xml:space="preserve"> Model!$J$82</f>
        <v>4.2300000000000002E-6</v>
      </c>
      <c r="AQ8" s="26">
        <f xml:space="preserve"> Model!$J$82</f>
        <v>4.2300000000000002E-6</v>
      </c>
      <c r="AR8" s="26">
        <f xml:space="preserve"> Model!$J$82</f>
        <v>4.2300000000000002E-6</v>
      </c>
      <c r="AS8" s="26">
        <f xml:space="preserve"> Model!$J$82</f>
        <v>4.2300000000000002E-6</v>
      </c>
      <c r="AT8" s="26">
        <f xml:space="preserve"> Model!$J$82</f>
        <v>4.2300000000000002E-6</v>
      </c>
      <c r="AU8" s="26">
        <f xml:space="preserve"> Model!$J$82</f>
        <v>4.2300000000000002E-6</v>
      </c>
      <c r="AV8" s="26">
        <f xml:space="preserve"> Model!$J$82</f>
        <v>4.2300000000000002E-6</v>
      </c>
      <c r="AW8" s="71"/>
    </row>
    <row r="9" spans="1:49" s="82" customFormat="1" x14ac:dyDescent="0.25">
      <c r="A9" s="70" t="s">
        <v>278</v>
      </c>
      <c r="B9" s="26" t="s">
        <v>260</v>
      </c>
      <c r="C9" s="26" t="s">
        <v>197</v>
      </c>
      <c r="D9" s="26"/>
      <c r="E9" s="26"/>
      <c r="F9" s="26"/>
      <c r="G9" s="26"/>
      <c r="H9" s="26">
        <v>1</v>
      </c>
      <c r="I9" s="26"/>
      <c r="J9" s="26"/>
      <c r="K9" s="26"/>
      <c r="L9" s="26"/>
      <c r="M9" s="26">
        <f xml:space="preserve"> Model!$J$76</f>
        <v>5.8678199999999997E-6</v>
      </c>
      <c r="N9" s="26">
        <f xml:space="preserve"> Model!$J$76</f>
        <v>5.8678199999999997E-6</v>
      </c>
      <c r="O9" s="26">
        <f xml:space="preserve"> Model!$J$76</f>
        <v>5.8678199999999997E-6</v>
      </c>
      <c r="P9" s="26">
        <f xml:space="preserve"> Model!$J$76</f>
        <v>5.8678199999999997E-6</v>
      </c>
      <c r="Q9" s="26">
        <f xml:space="preserve"> Model!$J$76</f>
        <v>5.8678199999999997E-6</v>
      </c>
      <c r="R9" s="26">
        <f xml:space="preserve"> Model!$J$76</f>
        <v>5.8678199999999997E-6</v>
      </c>
      <c r="S9" s="26">
        <f xml:space="preserve"> Model!$J$76</f>
        <v>5.8678199999999997E-6</v>
      </c>
      <c r="T9" s="26">
        <f xml:space="preserve"> Model!$J$76</f>
        <v>5.8678199999999997E-6</v>
      </c>
      <c r="U9" s="26">
        <f xml:space="preserve"> Model!$J$76</f>
        <v>5.8678199999999997E-6</v>
      </c>
      <c r="V9" s="26">
        <f xml:space="preserve"> Model!$J$76</f>
        <v>5.8678199999999997E-6</v>
      </c>
      <c r="W9" s="26">
        <f xml:space="preserve"> Model!$J$76</f>
        <v>5.8678199999999997E-6</v>
      </c>
      <c r="X9" s="26">
        <f xml:space="preserve"> Model!$J$76</f>
        <v>5.8678199999999997E-6</v>
      </c>
      <c r="Y9" s="26">
        <f xml:space="preserve"> Model!$J$76</f>
        <v>5.8678199999999997E-6</v>
      </c>
      <c r="Z9" s="26">
        <f xml:space="preserve"> Model!$J$76</f>
        <v>5.8678199999999997E-6</v>
      </c>
      <c r="AA9" s="26">
        <f xml:space="preserve"> Model!$J$76</f>
        <v>5.8678199999999997E-6</v>
      </c>
      <c r="AB9" s="26">
        <f xml:space="preserve"> Model!$J$76</f>
        <v>5.8678199999999997E-6</v>
      </c>
      <c r="AC9" s="26">
        <f xml:space="preserve"> Model!$J$76</f>
        <v>5.8678199999999997E-6</v>
      </c>
      <c r="AD9" s="26">
        <f xml:space="preserve"> Model!$J$76</f>
        <v>5.8678199999999997E-6</v>
      </c>
      <c r="AE9" s="26">
        <f xml:space="preserve"> Model!$J$76</f>
        <v>5.8678199999999997E-6</v>
      </c>
      <c r="AF9" s="26">
        <f xml:space="preserve"> Model!$J$76</f>
        <v>5.8678199999999997E-6</v>
      </c>
      <c r="AG9" s="26">
        <f xml:space="preserve"> Model!$J$76</f>
        <v>5.8678199999999997E-6</v>
      </c>
      <c r="AH9" s="26">
        <f xml:space="preserve"> Model!$J$76</f>
        <v>5.8678199999999997E-6</v>
      </c>
      <c r="AI9" s="26">
        <f xml:space="preserve"> Model!$J$76</f>
        <v>5.8678199999999997E-6</v>
      </c>
      <c r="AJ9" s="26">
        <f xml:space="preserve"> Model!$J$76</f>
        <v>5.8678199999999997E-6</v>
      </c>
      <c r="AK9" s="26">
        <f xml:space="preserve"> Model!$J$76</f>
        <v>5.8678199999999997E-6</v>
      </c>
      <c r="AL9" s="26">
        <f xml:space="preserve"> Model!$J$76</f>
        <v>5.8678199999999997E-6</v>
      </c>
      <c r="AM9" s="26">
        <f xml:space="preserve"> Model!$J$76</f>
        <v>5.8678199999999997E-6</v>
      </c>
      <c r="AN9" s="26">
        <f xml:space="preserve"> Model!$J$76</f>
        <v>5.8678199999999997E-6</v>
      </c>
      <c r="AO9" s="26">
        <f xml:space="preserve"> Model!$J$76</f>
        <v>5.8678199999999997E-6</v>
      </c>
      <c r="AP9" s="26">
        <f xml:space="preserve"> Model!$J$76</f>
        <v>5.8678199999999997E-6</v>
      </c>
      <c r="AQ9" s="26">
        <f xml:space="preserve"> Model!$J$76</f>
        <v>5.8678199999999997E-6</v>
      </c>
      <c r="AR9" s="26">
        <f xml:space="preserve"> Model!$J$76</f>
        <v>5.8678199999999997E-6</v>
      </c>
      <c r="AS9" s="26">
        <f xml:space="preserve"> Model!$J$76</f>
        <v>5.8678199999999997E-6</v>
      </c>
      <c r="AT9" s="26">
        <f xml:space="preserve"> Model!$J$76</f>
        <v>5.8678199999999997E-6</v>
      </c>
      <c r="AU9" s="26">
        <f xml:space="preserve"> Model!$J$76</f>
        <v>5.8678199999999997E-6</v>
      </c>
      <c r="AV9" s="26">
        <f xml:space="preserve"> Model!$J$76</f>
        <v>5.8678199999999997E-6</v>
      </c>
      <c r="AW9" s="71"/>
    </row>
    <row r="10" spans="1:49" s="82" customFormat="1" ht="15.75" thickBot="1" x14ac:dyDescent="0.3">
      <c r="A10" s="72" t="s">
        <v>278</v>
      </c>
      <c r="B10" s="73" t="s">
        <v>260</v>
      </c>
      <c r="C10" s="73" t="s">
        <v>223</v>
      </c>
      <c r="D10" s="73"/>
      <c r="E10" s="73"/>
      <c r="F10" s="73"/>
      <c r="G10" s="73"/>
      <c r="H10" s="73">
        <v>1</v>
      </c>
      <c r="I10" s="73"/>
      <c r="J10" s="73"/>
      <c r="K10" s="73"/>
      <c r="L10" s="73"/>
      <c r="M10" s="73">
        <f xml:space="preserve"> Model!$J$76</f>
        <v>5.8678199999999997E-6</v>
      </c>
      <c r="N10" s="73">
        <f xml:space="preserve"> Model!$J$76</f>
        <v>5.8678199999999997E-6</v>
      </c>
      <c r="O10" s="73">
        <f xml:space="preserve"> Model!$J$76</f>
        <v>5.8678199999999997E-6</v>
      </c>
      <c r="P10" s="73">
        <f xml:space="preserve"> Model!$J$76</f>
        <v>5.8678199999999997E-6</v>
      </c>
      <c r="Q10" s="73">
        <f xml:space="preserve"> Model!$J$76</f>
        <v>5.8678199999999997E-6</v>
      </c>
      <c r="R10" s="73">
        <f xml:space="preserve"> Model!$J$76</f>
        <v>5.8678199999999997E-6</v>
      </c>
      <c r="S10" s="73">
        <f xml:space="preserve"> Model!$J$76</f>
        <v>5.8678199999999997E-6</v>
      </c>
      <c r="T10" s="73">
        <f xml:space="preserve"> Model!$J$76</f>
        <v>5.8678199999999997E-6</v>
      </c>
      <c r="U10" s="73">
        <f xml:space="preserve"> Model!$J$76</f>
        <v>5.8678199999999997E-6</v>
      </c>
      <c r="V10" s="73">
        <f xml:space="preserve"> Model!$J$76</f>
        <v>5.8678199999999997E-6</v>
      </c>
      <c r="W10" s="73">
        <f xml:space="preserve"> Model!$J$76</f>
        <v>5.8678199999999997E-6</v>
      </c>
      <c r="X10" s="73">
        <f xml:space="preserve"> Model!$J$76</f>
        <v>5.8678199999999997E-6</v>
      </c>
      <c r="Y10" s="73">
        <f xml:space="preserve"> Model!$J$76</f>
        <v>5.8678199999999997E-6</v>
      </c>
      <c r="Z10" s="73">
        <f xml:space="preserve"> Model!$J$76</f>
        <v>5.8678199999999997E-6</v>
      </c>
      <c r="AA10" s="73">
        <f xml:space="preserve"> Model!$J$76</f>
        <v>5.8678199999999997E-6</v>
      </c>
      <c r="AB10" s="73">
        <f xml:space="preserve"> Model!$J$76</f>
        <v>5.8678199999999997E-6</v>
      </c>
      <c r="AC10" s="73">
        <f xml:space="preserve"> Model!$J$76</f>
        <v>5.8678199999999997E-6</v>
      </c>
      <c r="AD10" s="73">
        <f xml:space="preserve"> Model!$J$76</f>
        <v>5.8678199999999997E-6</v>
      </c>
      <c r="AE10" s="73">
        <f xml:space="preserve"> Model!$J$76</f>
        <v>5.8678199999999997E-6</v>
      </c>
      <c r="AF10" s="73">
        <f xml:space="preserve"> Model!$J$76</f>
        <v>5.8678199999999997E-6</v>
      </c>
      <c r="AG10" s="73">
        <f xml:space="preserve"> Model!$J$76</f>
        <v>5.8678199999999997E-6</v>
      </c>
      <c r="AH10" s="73">
        <f xml:space="preserve"> Model!$J$76</f>
        <v>5.8678199999999997E-6</v>
      </c>
      <c r="AI10" s="73">
        <f xml:space="preserve"> Model!$J$76</f>
        <v>5.8678199999999997E-6</v>
      </c>
      <c r="AJ10" s="73">
        <f xml:space="preserve"> Model!$J$76</f>
        <v>5.8678199999999997E-6</v>
      </c>
      <c r="AK10" s="73">
        <f xml:space="preserve"> Model!$J$76</f>
        <v>5.8678199999999997E-6</v>
      </c>
      <c r="AL10" s="73">
        <f xml:space="preserve"> Model!$J$76</f>
        <v>5.8678199999999997E-6</v>
      </c>
      <c r="AM10" s="73">
        <f xml:space="preserve"> Model!$J$76</f>
        <v>5.8678199999999997E-6</v>
      </c>
      <c r="AN10" s="73">
        <f xml:space="preserve"> Model!$J$76</f>
        <v>5.8678199999999997E-6</v>
      </c>
      <c r="AO10" s="73">
        <f xml:space="preserve"> Model!$J$76</f>
        <v>5.8678199999999997E-6</v>
      </c>
      <c r="AP10" s="73">
        <f xml:space="preserve"> Model!$J$76</f>
        <v>5.8678199999999997E-6</v>
      </c>
      <c r="AQ10" s="73">
        <f xml:space="preserve"> Model!$J$76</f>
        <v>5.8678199999999997E-6</v>
      </c>
      <c r="AR10" s="73">
        <f xml:space="preserve"> Model!$J$76</f>
        <v>5.8678199999999997E-6</v>
      </c>
      <c r="AS10" s="73">
        <f xml:space="preserve"> Model!$J$76</f>
        <v>5.8678199999999997E-6</v>
      </c>
      <c r="AT10" s="73">
        <f xml:space="preserve"> Model!$J$76</f>
        <v>5.8678199999999997E-6</v>
      </c>
      <c r="AU10" s="73">
        <f xml:space="preserve"> Model!$J$76</f>
        <v>5.8678199999999997E-6</v>
      </c>
      <c r="AV10" s="73">
        <f xml:space="preserve"> Model!$J$76</f>
        <v>5.8678199999999997E-6</v>
      </c>
      <c r="AW10" s="74"/>
    </row>
    <row r="11" spans="1:49" x14ac:dyDescent="0.2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row>
    <row r="12" spans="1:49"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sheetData>
  <hyperlinks>
    <hyperlink ref="A1" location="Content!A1" display="Back to table of contents" xr:uid="{00000000-0004-0000-1500-000000000000}"/>
    <hyperlink ref="B1" location="Parameters!A1" display="Parameters List"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W1014"/>
  <sheetViews>
    <sheetView workbookViewId="0">
      <selection activeCell="E13" sqref="E13"/>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178</v>
      </c>
      <c r="B1" s="76" t="s">
        <v>179</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261</v>
      </c>
      <c r="B3" s="23"/>
      <c r="C3" s="23"/>
      <c r="D3" s="23"/>
      <c r="E3" s="23"/>
      <c r="F3" s="23"/>
      <c r="G3" s="23"/>
      <c r="H3" s="23"/>
      <c r="I3" s="23" t="s">
        <v>262</v>
      </c>
      <c r="J3" s="23"/>
      <c r="K3" s="23"/>
      <c r="L3" s="23"/>
      <c r="M3" s="23">
        <v>0.57999999999999996</v>
      </c>
      <c r="N3" s="23">
        <v>0.57999999999999996</v>
      </c>
      <c r="O3" s="23">
        <v>0.57999999999999996</v>
      </c>
      <c r="P3" s="23">
        <v>0.57999999999999996</v>
      </c>
      <c r="Q3" s="23">
        <v>0.57999999999999996</v>
      </c>
      <c r="R3" s="23">
        <v>0.57999999999999996</v>
      </c>
      <c r="S3" s="23">
        <v>0.57999999999999996</v>
      </c>
      <c r="T3" s="23">
        <v>0.57999999999999996</v>
      </c>
      <c r="U3" s="23">
        <v>0.57999999999999996</v>
      </c>
      <c r="V3" s="23">
        <v>0.57999999999999996</v>
      </c>
      <c r="W3" s="23">
        <v>0.57999999999999996</v>
      </c>
      <c r="X3" s="23">
        <v>0.57999999999999996</v>
      </c>
      <c r="Y3" s="23">
        <v>0.57999999999999996</v>
      </c>
      <c r="Z3" s="23">
        <v>0.57999999999999996</v>
      </c>
      <c r="AA3" s="23">
        <v>0.57999999999999996</v>
      </c>
      <c r="AB3" s="23">
        <v>0.57999999999999996</v>
      </c>
      <c r="AC3" s="23">
        <v>0.57999999999999996</v>
      </c>
      <c r="AD3" s="23">
        <v>0.57999999999999996</v>
      </c>
      <c r="AE3" s="23">
        <v>0.57999999999999996</v>
      </c>
      <c r="AF3" s="23">
        <v>0.57999999999999996</v>
      </c>
      <c r="AG3" s="23">
        <v>0.57999999999999996</v>
      </c>
      <c r="AH3" s="23">
        <v>0.57999999999999996</v>
      </c>
      <c r="AI3" s="23">
        <v>0.57999999999999996</v>
      </c>
      <c r="AJ3" s="23">
        <v>0.57999999999999996</v>
      </c>
      <c r="AK3" s="23">
        <v>0.57999999999999996</v>
      </c>
      <c r="AL3" s="23">
        <v>0.57999999999999996</v>
      </c>
      <c r="AM3" s="23">
        <v>0.57999999999999996</v>
      </c>
      <c r="AN3" s="23">
        <v>0.57999999999999996</v>
      </c>
      <c r="AO3" s="23">
        <v>0.57999999999999996</v>
      </c>
      <c r="AP3" s="23">
        <v>0.57999999999999996</v>
      </c>
      <c r="AQ3" s="23">
        <v>0.57999999999999996</v>
      </c>
      <c r="AR3" s="23">
        <v>0.57999999999999996</v>
      </c>
      <c r="AS3" s="23">
        <v>0.57999999999999996</v>
      </c>
      <c r="AT3" s="23">
        <v>0.57999999999999996</v>
      </c>
      <c r="AU3" s="23">
        <v>0.57999999999999996</v>
      </c>
      <c r="AV3" s="23">
        <v>0.57999999999999996</v>
      </c>
      <c r="AW3" s="69"/>
    </row>
    <row r="4" spans="1:49" ht="15.75" thickBot="1" x14ac:dyDescent="0.3">
      <c r="A4" s="72" t="s">
        <v>261</v>
      </c>
      <c r="B4" s="73"/>
      <c r="C4" s="73"/>
      <c r="D4" s="73"/>
      <c r="E4" s="73"/>
      <c r="F4" s="73"/>
      <c r="G4" s="73"/>
      <c r="H4" s="73"/>
      <c r="I4" s="73" t="s">
        <v>263</v>
      </c>
      <c r="J4" s="73"/>
      <c r="K4" s="73"/>
      <c r="L4" s="73"/>
      <c r="M4" s="73">
        <v>0.42</v>
      </c>
      <c r="N4" s="73">
        <v>0.42</v>
      </c>
      <c r="O4" s="73">
        <v>0.42</v>
      </c>
      <c r="P4" s="73">
        <v>0.42</v>
      </c>
      <c r="Q4" s="73">
        <v>0.42</v>
      </c>
      <c r="R4" s="73">
        <v>0.42</v>
      </c>
      <c r="S4" s="73">
        <v>0.42</v>
      </c>
      <c r="T4" s="73">
        <v>0.42</v>
      </c>
      <c r="U4" s="73">
        <v>0.42</v>
      </c>
      <c r="V4" s="73">
        <v>0.42</v>
      </c>
      <c r="W4" s="73">
        <v>0.42</v>
      </c>
      <c r="X4" s="73">
        <v>0.42</v>
      </c>
      <c r="Y4" s="73">
        <v>0.42</v>
      </c>
      <c r="Z4" s="73">
        <v>0.42</v>
      </c>
      <c r="AA4" s="73">
        <v>0.42</v>
      </c>
      <c r="AB4" s="73">
        <v>0.42</v>
      </c>
      <c r="AC4" s="73">
        <v>0.42</v>
      </c>
      <c r="AD4" s="73">
        <v>0.42</v>
      </c>
      <c r="AE4" s="73">
        <v>0.42</v>
      </c>
      <c r="AF4" s="73">
        <v>0.42</v>
      </c>
      <c r="AG4" s="73">
        <v>0.42</v>
      </c>
      <c r="AH4" s="73">
        <v>0.42</v>
      </c>
      <c r="AI4" s="73">
        <v>0.42</v>
      </c>
      <c r="AJ4" s="73">
        <v>0.42</v>
      </c>
      <c r="AK4" s="73">
        <v>0.42</v>
      </c>
      <c r="AL4" s="73">
        <v>0.42</v>
      </c>
      <c r="AM4" s="73">
        <v>0.42</v>
      </c>
      <c r="AN4" s="73">
        <v>0.42</v>
      </c>
      <c r="AO4" s="73">
        <v>0.42</v>
      </c>
      <c r="AP4" s="73">
        <v>0.42</v>
      </c>
      <c r="AQ4" s="73">
        <v>0.42</v>
      </c>
      <c r="AR4" s="73">
        <v>0.42</v>
      </c>
      <c r="AS4" s="73">
        <v>0.42</v>
      </c>
      <c r="AT4" s="73">
        <v>0.42</v>
      </c>
      <c r="AU4" s="73">
        <v>0.42</v>
      </c>
      <c r="AV4" s="73">
        <v>0.42</v>
      </c>
      <c r="AW4" s="74"/>
    </row>
    <row r="5" spans="1:49" s="26" customFormat="1" x14ac:dyDescent="0.25"/>
    <row r="6" spans="1:49" s="26" customFormat="1" x14ac:dyDescent="0.25"/>
    <row r="7" spans="1:49" s="26" customFormat="1" x14ac:dyDescent="0.25"/>
    <row r="8" spans="1:49" s="26" customFormat="1" x14ac:dyDescent="0.25"/>
    <row r="9" spans="1:49" s="26" customFormat="1" x14ac:dyDescent="0.25"/>
    <row r="10" spans="1:49" s="26" customFormat="1" x14ac:dyDescent="0.25"/>
    <row r="11" spans="1:49" s="26" customFormat="1" x14ac:dyDescent="0.25"/>
    <row r="12" spans="1:49" s="26" customFormat="1" x14ac:dyDescent="0.25"/>
    <row r="13" spans="1:49" s="26" customFormat="1" x14ac:dyDescent="0.25"/>
    <row r="14" spans="1:49" s="26" customFormat="1" x14ac:dyDescent="0.25"/>
    <row r="15" spans="1:49" s="26" customFormat="1" x14ac:dyDescent="0.25"/>
    <row r="16" spans="1:49" s="26" customFormat="1" x14ac:dyDescent="0.25"/>
    <row r="17" spans="13:48" s="26" customFormat="1" x14ac:dyDescent="0.25"/>
    <row r="18" spans="13:48" s="26" customFormat="1" x14ac:dyDescent="0.25"/>
    <row r="19" spans="13:48" s="26" customFormat="1" x14ac:dyDescent="0.25"/>
    <row r="20" spans="13:48" s="26" customFormat="1" x14ac:dyDescent="0.25"/>
    <row r="21" spans="13:48" s="26" customFormat="1" x14ac:dyDescent="0.25"/>
    <row r="22" spans="13:48" s="26" customFormat="1" x14ac:dyDescent="0.25"/>
    <row r="23" spans="13:48" s="26" customFormat="1" x14ac:dyDescent="0.25"/>
    <row r="24" spans="13:48" s="26" customFormat="1" x14ac:dyDescent="0.25"/>
    <row r="25" spans="13:48" s="26" customFormat="1" x14ac:dyDescent="0.25"/>
    <row r="26" spans="13:48" s="26" customFormat="1" x14ac:dyDescent="0.25"/>
    <row r="27" spans="13:48" s="26" customFormat="1" x14ac:dyDescent="0.25"/>
    <row r="28" spans="13:48" s="26" customFormat="1" x14ac:dyDescent="0.25">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row>
    <row r="29" spans="13:48" s="26" customFormat="1" x14ac:dyDescent="0.25"/>
    <row r="30" spans="13:48" s="26" customFormat="1" x14ac:dyDescent="0.25"/>
    <row r="31" spans="13:48" s="26" customFormat="1" x14ac:dyDescent="0.25"/>
    <row r="32" spans="13:48" s="26" customFormat="1" x14ac:dyDescent="0.25"/>
    <row r="33" spans="1:49" s="26" customFormat="1" x14ac:dyDescent="0.25"/>
    <row r="34" spans="1:49" s="26" customFormat="1" x14ac:dyDescent="0.25"/>
    <row r="35" spans="1:49" s="26" customFormat="1" x14ac:dyDescent="0.25"/>
    <row r="36" spans="1:49" s="26" customFormat="1" x14ac:dyDescent="0.25"/>
    <row r="37" spans="1:49" s="26" customFormat="1" x14ac:dyDescent="0.25"/>
    <row r="38" spans="1:49" s="26" customFormat="1" x14ac:dyDescent="0.25"/>
    <row r="39" spans="1:49" s="26" customFormat="1" x14ac:dyDescent="0.25"/>
    <row r="40" spans="1:49" s="26" customFormat="1" x14ac:dyDescent="0.25">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row>
    <row r="41" spans="1:49" s="26" customFormat="1" x14ac:dyDescent="0.25"/>
    <row r="42" spans="1:49" s="26" customFormat="1" x14ac:dyDescent="0.25"/>
    <row r="43" spans="1:49" s="26" customFormat="1" x14ac:dyDescent="0.25"/>
    <row r="44" spans="1:49" s="26" customFormat="1" x14ac:dyDescent="0.25"/>
    <row r="45" spans="1:49" s="26" customFormat="1" x14ac:dyDescent="0.25"/>
    <row r="46" spans="1:49" s="26" customFormat="1" x14ac:dyDescent="0.25"/>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row r="998" spans="1:49" x14ac:dyDescent="0.2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row>
    <row r="999" spans="1:49" x14ac:dyDescent="0.2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row>
    <row r="1000" spans="1:49" x14ac:dyDescent="0.2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row>
    <row r="1001" spans="1:49" x14ac:dyDescent="0.25">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row>
    <row r="1002" spans="1:49" x14ac:dyDescent="0.25">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row>
    <row r="1003" spans="1:49" x14ac:dyDescent="0.25">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row>
    <row r="1004" spans="1:49" x14ac:dyDescent="0.25">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row>
    <row r="1005" spans="1:49" x14ac:dyDescent="0.2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row>
    <row r="1006" spans="1:49" x14ac:dyDescent="0.25">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row>
    <row r="1007" spans="1:49" x14ac:dyDescent="0.25">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c r="AA1007" s="26"/>
      <c r="AB1007" s="26"/>
      <c r="AC1007" s="26"/>
      <c r="AD1007" s="26"/>
      <c r="AE1007" s="26"/>
      <c r="AF1007" s="26"/>
      <c r="AG1007" s="26"/>
      <c r="AH1007" s="26"/>
      <c r="AI1007" s="26"/>
      <c r="AJ1007" s="26"/>
      <c r="AK1007" s="26"/>
      <c r="AL1007" s="26"/>
      <c r="AM1007" s="26"/>
      <c r="AN1007" s="26"/>
      <c r="AO1007" s="26"/>
      <c r="AP1007" s="26"/>
      <c r="AQ1007" s="26"/>
      <c r="AR1007" s="26"/>
      <c r="AS1007" s="26"/>
      <c r="AT1007" s="26"/>
      <c r="AU1007" s="26"/>
      <c r="AV1007" s="26"/>
      <c r="AW1007" s="26"/>
    </row>
    <row r="1008" spans="1:49" x14ac:dyDescent="0.25">
      <c r="A1008" s="26"/>
      <c r="B1008" s="26"/>
      <c r="C1008" s="26"/>
      <c r="D1008" s="26"/>
      <c r="E1008" s="26"/>
      <c r="F1008" s="26"/>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row>
    <row r="1009" spans="1:49" x14ac:dyDescent="0.25">
      <c r="A1009" s="26"/>
      <c r="B1009" s="26"/>
      <c r="C1009" s="26"/>
      <c r="D1009" s="26"/>
      <c r="E1009" s="26"/>
      <c r="F1009" s="26"/>
      <c r="G1009" s="26"/>
      <c r="H1009" s="26"/>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row>
    <row r="1010" spans="1:49" x14ac:dyDescent="0.25">
      <c r="A1010" s="26"/>
      <c r="B1010" s="26"/>
      <c r="C1010" s="26"/>
      <c r="D1010" s="26"/>
      <c r="E1010" s="26"/>
      <c r="F1010" s="26"/>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row>
    <row r="1011" spans="1:49" x14ac:dyDescent="0.25">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6"/>
      <c r="AA1011" s="26"/>
      <c r="AB1011" s="26"/>
      <c r="AC1011" s="26"/>
      <c r="AD1011" s="26"/>
      <c r="AE1011" s="26"/>
      <c r="AF1011" s="26"/>
      <c r="AG1011" s="26"/>
      <c r="AH1011" s="26"/>
      <c r="AI1011" s="26"/>
      <c r="AJ1011" s="26"/>
      <c r="AK1011" s="26"/>
      <c r="AL1011" s="26"/>
      <c r="AM1011" s="26"/>
      <c r="AN1011" s="26"/>
      <c r="AO1011" s="26"/>
      <c r="AP1011" s="26"/>
      <c r="AQ1011" s="26"/>
      <c r="AR1011" s="26"/>
      <c r="AS1011" s="26"/>
      <c r="AT1011" s="26"/>
      <c r="AU1011" s="26"/>
      <c r="AV1011" s="26"/>
      <c r="AW1011" s="26"/>
    </row>
    <row r="1012" spans="1:49" x14ac:dyDescent="0.25">
      <c r="A1012" s="26"/>
      <c r="B1012" s="26"/>
      <c r="C1012" s="26"/>
      <c r="D1012" s="26"/>
      <c r="E1012" s="26"/>
      <c r="F1012" s="26"/>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row>
    <row r="1013" spans="1:49" x14ac:dyDescent="0.25">
      <c r="A1013" s="26"/>
      <c r="B1013" s="26"/>
      <c r="C1013" s="26"/>
      <c r="D1013" s="26"/>
      <c r="E1013" s="26"/>
      <c r="F1013" s="26"/>
      <c r="G1013" s="26"/>
      <c r="H1013" s="26"/>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row>
    <row r="1014" spans="1:49" x14ac:dyDescent="0.25">
      <c r="A1014" s="26"/>
      <c r="B1014" s="26"/>
      <c r="C1014" s="26"/>
      <c r="D1014" s="26"/>
      <c r="E1014" s="26"/>
      <c r="F1014" s="26"/>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row>
  </sheetData>
  <hyperlinks>
    <hyperlink ref="A1" location="Content!A1" display="Back to table of contents" xr:uid="{00000000-0004-0000-1600-000000000000}"/>
    <hyperlink ref="B1" location="Parameters!A1" display="Parameters List" xr:uid="{00000000-0004-0000-16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23</vt:i4>
      </vt:variant>
    </vt:vector>
  </HeadingPairs>
  <TitlesOfParts>
    <vt:vector size="23" baseType="lpstr">
      <vt:lpstr>Content</vt:lpstr>
      <vt:lpstr>Structure</vt:lpstr>
      <vt:lpstr>Sets</vt:lpstr>
      <vt:lpstr>Sets_Water</vt:lpstr>
      <vt:lpstr>Parameters</vt:lpstr>
      <vt:lpstr>Model</vt:lpstr>
      <vt:lpstr>CapacityFactor</vt:lpstr>
      <vt:lpstr>CapitalCost</vt:lpstr>
      <vt:lpstr>EmissionActivityRatio</vt:lpstr>
      <vt:lpstr>EmissionsPenalty</vt:lpstr>
      <vt:lpstr>FixedCost</vt:lpstr>
      <vt:lpstr>InputActivityRatio</vt:lpstr>
      <vt:lpstr>OperationalLife</vt:lpstr>
      <vt:lpstr>OutputActivityRatio</vt:lpstr>
      <vt:lpstr>ResidualCapacity</vt:lpstr>
      <vt:lpstr>SpecifiedAnnualDemand</vt:lpstr>
      <vt:lpstr>SpecifiedDemandProfile</vt:lpstr>
      <vt:lpstr>TotalAnnualMaxCapacity</vt:lpstr>
      <vt:lpstr>TotalAnnualMinCapacityInv</vt:lpstr>
      <vt:lpstr>TotalTechnologyAnnualActivityLo</vt:lpstr>
      <vt:lpstr>TotalTechnologyAnnualActivityUp</vt:lpstr>
      <vt:lpstr>VariableCost</vt:lpstr>
      <vt:lpstr>YearSplit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EPERLAB1707</dc:creator>
  <cp:lastModifiedBy>Jam Angulo</cp:lastModifiedBy>
  <dcterms:created xsi:type="dcterms:W3CDTF">2019-06-24T16:06:44Z</dcterms:created>
  <dcterms:modified xsi:type="dcterms:W3CDTF">2020-08-20T17:23:28Z</dcterms:modified>
</cp:coreProperties>
</file>