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PNE\t1_confection\A1_Outputs\"/>
    </mc:Choice>
  </mc:AlternateContent>
  <xr:revisionPtr revIDLastSave="0" documentId="13_ncr:1_{DFE745C9-FE2F-4E5C-945C-4A088AC6C8B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emand_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3" i="1" s="1"/>
  <c r="K21" i="1"/>
  <c r="K19" i="1"/>
  <c r="E16" i="1"/>
  <c r="E15" i="1"/>
  <c r="K10" i="1"/>
  <c r="K13" i="1" s="1"/>
  <c r="K14" i="1" l="1"/>
  <c r="K17" i="1" s="1"/>
  <c r="K11" i="1"/>
  <c r="K12" i="1"/>
  <c r="K16" i="1" l="1"/>
  <c r="K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1" authorId="0" shapeId="0" xr:uid="{1B3E4EE8-8A47-4F71-9EB7-8AC1078109BC}">
      <text>
        <r>
          <rPr>
            <b/>
            <sz val="9"/>
            <color indexed="81"/>
            <rFont val="Tahoma"/>
            <family val="2"/>
          </rPr>
          <t>Usamos el 1.6 de la encuensta de transporte de SEPSE para SUVs (o Jeep). //
pasajero // km
Aunque el minivan es 2.3, son menos vehiculos, entonces simplificamos dejando el 1.6.</t>
        </r>
      </text>
    </comment>
    <comment ref="F11" authorId="0" shapeId="0" xr:uid="{C6316168-3686-48BD-9D70-946003FAFFAB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12" authorId="0" shapeId="0" xr:uid="{BFC215E0-4FF0-4EEF-8750-41AB84D50419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12" authorId="0" shapeId="0" xr:uid="{16402290-8DE0-4F67-9101-5AD485D9E3E4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13" authorId="0" shapeId="0" xr:uid="{791D2538-CB11-482A-9D35-9C79EFC3CE7F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13" authorId="0" shapeId="0" xr:uid="{88F60EBE-BF15-44CF-8495-9A4E0F3E151D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15" authorId="0" shapeId="0" xr:uid="{0924CB14-1536-4DDC-ABB4-64200A59EDB9}">
      <text>
        <r>
          <rPr>
            <b/>
            <sz val="9"/>
            <color indexed="81"/>
            <rFont val="Tahoma"/>
            <family val="2"/>
          </rPr>
          <t>26 is the occupancy per trip (50% of the 52 capacity of CTP)
0.55 is the ratio of distance used in trips, estimated to match the estimaed household expenses / operator revenue in 2018</t>
        </r>
      </text>
    </comment>
    <comment ref="F15" authorId="0" shapeId="0" xr:uid="{CE8A7A6F-1EC1-47A9-9656-C7BEFCE11A5B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16" authorId="0" shapeId="0" xr:uid="{9A77ECF1-DAA8-4A44-8AF4-64F94D7025F4}">
      <text>
        <r>
          <rPr>
            <b/>
            <sz val="9"/>
            <color indexed="81"/>
            <rFont val="Tahoma"/>
            <family val="2"/>
          </rPr>
          <t>8.43 - encuesta de transporte de SEPSE 2013 //
0.55 of effective distance, assuming it is equal to buses
pasajero / veh</t>
        </r>
      </text>
    </comment>
    <comment ref="F16" authorId="0" shapeId="0" xr:uid="{2E75A757-30B9-4DAF-9F10-799F6E237851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17" authorId="0" shapeId="0" xr:uid="{575506A7-8EDE-4816-AC2A-77AE257E4260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17" authorId="0" shapeId="0" xr:uid="{E27B3A01-FD4F-4CD9-90F7-DFA58A98E63E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1" authorId="0" shapeId="0" xr:uid="{48CB6FCD-57E2-4A21-B768-851BB62EF084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21" authorId="0" shapeId="0" xr:uid="{8B12D1B3-E912-4B35-B70C-44A79B283DC0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3" authorId="0" shapeId="0" xr:uid="{C465F3B8-506B-482F-B5AA-243EB48DC93B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23" authorId="0" shapeId="0" xr:uid="{E1E2CBFA-066D-43E7-AB45-1D1D3F20F835}">
      <text>
        <r>
          <rPr>
            <b/>
            <sz val="9"/>
            <color indexed="81"/>
            <rFont val="Tahoma"/>
            <family val="2"/>
          </rPr>
          <t>RITEVE 2018</t>
        </r>
      </text>
    </comment>
  </commentList>
</comments>
</file>

<file path=xl/sharedStrings.xml><?xml version="1.0" encoding="utf-8"?>
<sst xmlns="http://schemas.openxmlformats.org/spreadsheetml/2006/main" count="323" uniqueCount="100">
  <si>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</si>
  <si>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</si>
  <si>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</si>
  <si>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</si>
  <si>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</si>
  <si>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</si>
  <si>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</si>
  <si>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</si>
  <si>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</si>
  <si>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</si>
  <si>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E5AGRDSL</t>
  </si>
  <si>
    <t>E5AGRELE</t>
  </si>
  <si>
    <t>E5COMLPG</t>
  </si>
  <si>
    <t>E5COMELE</t>
  </si>
  <si>
    <t>E5PUBELE</t>
  </si>
  <si>
    <t>E5RESLPG</t>
  </si>
  <si>
    <t>E5RESELE</t>
  </si>
  <si>
    <t>E5EXPELE</t>
  </si>
  <si>
    <t>E6TDPASPRI</t>
  </si>
  <si>
    <t>Techs_SUVMIV</t>
  </si>
  <si>
    <t>Techs_Sedan</t>
  </si>
  <si>
    <t>Techs_Motos</t>
  </si>
  <si>
    <t>E6TDPASPUB</t>
  </si>
  <si>
    <t>Techs_Buses</t>
  </si>
  <si>
    <t>Techs_Microbuses</t>
  </si>
  <si>
    <t>Techs_Taxis</t>
  </si>
  <si>
    <t>Techs_Trains</t>
  </si>
  <si>
    <t>E6TDFREHEA</t>
  </si>
  <si>
    <t>Techs_Trains_Freight</t>
  </si>
  <si>
    <t>Techs_He_Freight</t>
  </si>
  <si>
    <t>E6TDFRELIG</t>
  </si>
  <si>
    <t>Techs_Li_Freight</t>
  </si>
  <si>
    <t>E7IDSTEAL1</t>
  </si>
  <si>
    <t>Techs_Boilers</t>
  </si>
  <si>
    <t>E7IDHEACEM</t>
  </si>
  <si>
    <t>Techs_HeatCement</t>
  </si>
  <si>
    <t>E7IDHEAGLA</t>
  </si>
  <si>
    <t>Techs_HeatGlass</t>
  </si>
  <si>
    <t>E7IDHEAFBO</t>
  </si>
  <si>
    <t>Techs_HeatFood</t>
  </si>
  <si>
    <t>E7IDLTEAL2</t>
  </si>
  <si>
    <t>Techs_LiftTruck</t>
  </si>
  <si>
    <t>E7IDOPGAL3</t>
  </si>
  <si>
    <t>Techs_OnsitePowerGen</t>
  </si>
  <si>
    <t>E7IDEDOAL4</t>
  </si>
  <si>
    <t>Techs_ElectricityOther</t>
  </si>
  <si>
    <t>Demand Agriculture Diesel</t>
  </si>
  <si>
    <t>Demand Agriculture Electric</t>
  </si>
  <si>
    <t>Demand Commercial LPG</t>
  </si>
  <si>
    <t>Demand Commercial Electric</t>
  </si>
  <si>
    <t>Demand Public Sector Electric</t>
  </si>
  <si>
    <t>Demand Residential LPG</t>
  </si>
  <si>
    <t>Demand Residential Electric</t>
  </si>
  <si>
    <t>Demand Exports Electric</t>
  </si>
  <si>
    <t>Transport Demand - Passsenger Private</t>
  </si>
  <si>
    <t>SUV and Minivan</t>
  </si>
  <si>
    <t>Light Duty</t>
  </si>
  <si>
    <t>Motorcycle</t>
  </si>
  <si>
    <t>Transport Demand - Passenger Public</t>
  </si>
  <si>
    <t>Bus</t>
  </si>
  <si>
    <t>Minibus</t>
  </si>
  <si>
    <t>Taxi</t>
  </si>
  <si>
    <t>Rail</t>
  </si>
  <si>
    <t>Transport Demand - Heavy Freight</t>
  </si>
  <si>
    <t>Rail Freight</t>
  </si>
  <si>
    <t>Heavy Truck</t>
  </si>
  <si>
    <t>Transport Demand - Light Freight</t>
  </si>
  <si>
    <t>Light Truck</t>
  </si>
  <si>
    <t>Industry demand - Steam of all industries</t>
  </si>
  <si>
    <t>Boilers</t>
  </si>
  <si>
    <t>Industry demand - Process heat for cement</t>
  </si>
  <si>
    <t>Coke oven for cement</t>
  </si>
  <si>
    <t>Industry demand - Process heat for glass</t>
  </si>
  <si>
    <t>Process heat for glass</t>
  </si>
  <si>
    <t>Industry demand - Process heat for food, beverages, and other</t>
  </si>
  <si>
    <t>Process heat for food</t>
  </si>
  <si>
    <t>Industry demand - Lift truck energy demand of all industries</t>
  </si>
  <si>
    <t>Lift trucks</t>
  </si>
  <si>
    <t>Industry demand - Onsite power generation of all industries</t>
  </si>
  <si>
    <t>Onsite power generation</t>
  </si>
  <si>
    <t>Industry demand - Electricity demand of other equipment of all industries</t>
  </si>
  <si>
    <t>Electricity demand of other uses</t>
  </si>
  <si>
    <t>not needed</t>
  </si>
  <si>
    <t>GDP coupling joint with E6TDPASPUB</t>
  </si>
  <si>
    <t>Use passenger file</t>
  </si>
  <si>
    <t>Gpkm</t>
  </si>
  <si>
    <t>Flat</t>
  </si>
  <si>
    <t>Percentage</t>
  </si>
  <si>
    <t>GDP coupling joint with E6TDPASPRI</t>
  </si>
  <si>
    <t>not considered</t>
  </si>
  <si>
    <t>GDP coupling joint with E6TDFRELIG</t>
  </si>
  <si>
    <t>Use freight file</t>
  </si>
  <si>
    <t>Gtkm</t>
  </si>
  <si>
    <t>GDP coupling joint with E6TDFREHEA</t>
  </si>
  <si>
    <t>E6TRNOMOT</t>
  </si>
  <si>
    <t>Transport Demand - Non motorized reductions</t>
  </si>
  <si>
    <t>User defined</t>
  </si>
  <si>
    <t>PJ</t>
  </si>
  <si>
    <t>Introduced.Unit</t>
  </si>
  <si>
    <t>Target.Unit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</si>
</sst>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2" borderId="1" xfId="0" applyNumberFormat="1" applyFill="1" applyBorder="1"/>
    <xf numFmtId="0" fontId="0" fillId="2" borderId="1" xfId="0" applyFill="1" applyBorder="1"/>
    <xf numFmtId="4" fontId="0" fillId="2" borderId="1" xfId="0" applyNumberFormat="1" applyFill="1" applyBorder="1"/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8"/>
  <sheetViews>
    <sheetView tabSelected="1" zoomScale="70" zoomScaleNormal="70" workbookViewId="0"/>
  </sheetViews>
  <sheetFormatPr defaultRowHeight="14.6" x14ac:dyDescent="0.4"/>
  <cols>
    <col min="1" max="1" width="17.61328125" bestFit="1" customWidth="1"/>
    <col min="2" max="2" width="23.53515625" bestFit="1" customWidth="1"/>
    <col min="3" max="3" width="66.07421875" bestFit="1" customWidth="1"/>
    <col min="4" max="6" width="17.69140625" bestFit="1" customWidth="1"/>
    <col min="7" max="7" width="35.61328125" bestFit="1" customWidth="1"/>
    <col min="8" max="8" width="17.61328125" bestFit="1" customWidth="1"/>
    <col min="9" max="9" width="13" customWidth="1"/>
    <col min="10" max="10" width="15.3828125" customWidth="1"/>
    <col min="11" max="11" width="11.23046875" bestFit="1" customWidth="1"/>
    <col min="12" max="12" width="8" bestFit="1" customWidth="1"/>
    <col min="13" max="13" width="7.61328125" bestFit="1" customWidth="1"/>
    <col min="14" max="18" width="8.3046875" bestFit="1" customWidth="1"/>
    <col min="19" max="21" width="8" bestFit="1" customWidth="1"/>
    <col min="22" max="28" width="8.3046875" bestFit="1" customWidth="1"/>
    <col min="29" max="29" width="8" bestFit="1" customWidth="1"/>
    <col min="30" max="31" width="8.3046875" bestFit="1" customWidth="1"/>
    <col min="32" max="32" width="8.69140625" bestFit="1" customWidth="1"/>
    <col min="33" max="35" width="8.3046875" bestFit="1" customWidth="1"/>
    <col min="36" max="36" width="8.69140625" bestFit="1" customWidth="1"/>
    <col min="37" max="38" width="8.3046875" bestFit="1" customWidth="1"/>
    <col min="39" max="40" width="8.69140625" bestFit="1" customWidth="1"/>
    <col min="41" max="41" width="8.3046875" bestFit="1" customWidth="1"/>
    <col min="42" max="43" width="8.69140625" bestFit="1" customWidth="1"/>
  </cols>
  <sheetData>
    <row r="1" spans="1:43" ht="29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98</v>
      </c>
      <c r="J1" s="3" t="s">
        <v>99</v>
      </c>
      <c r="K1" s="20">
        <v>2018</v>
      </c>
      <c r="L1" s="20">
        <v>2019</v>
      </c>
      <c r="M1" s="20">
        <v>2020</v>
      </c>
      <c r="N1" s="20">
        <v>2021</v>
      </c>
      <c r="O1" s="21">
        <v>2022</v>
      </c>
      <c r="P1" s="21">
        <v>2023</v>
      </c>
      <c r="Q1" s="21">
        <v>2024</v>
      </c>
      <c r="R1" s="21">
        <v>2025</v>
      </c>
      <c r="S1" s="21">
        <v>2026</v>
      </c>
      <c r="T1" s="21">
        <v>2027</v>
      </c>
      <c r="U1" s="21">
        <v>2028</v>
      </c>
      <c r="V1" s="21">
        <v>2029</v>
      </c>
      <c r="W1" s="21">
        <v>2030</v>
      </c>
      <c r="X1" s="21">
        <v>2031</v>
      </c>
      <c r="Y1" s="21">
        <v>2032</v>
      </c>
      <c r="Z1" s="21">
        <v>2033</v>
      </c>
      <c r="AA1" s="21">
        <v>2034</v>
      </c>
      <c r="AB1" s="21">
        <v>2035</v>
      </c>
      <c r="AC1" s="21">
        <v>2036</v>
      </c>
      <c r="AD1" s="21">
        <v>2037</v>
      </c>
      <c r="AE1" s="21">
        <v>2038</v>
      </c>
      <c r="AF1" s="21">
        <v>2039</v>
      </c>
      <c r="AG1" s="21">
        <v>2040</v>
      </c>
      <c r="AH1" s="21">
        <v>2041</v>
      </c>
      <c r="AI1" s="21">
        <v>2042</v>
      </c>
      <c r="AJ1" s="21">
        <v>2043</v>
      </c>
      <c r="AK1" s="21">
        <v>2044</v>
      </c>
      <c r="AL1" s="21">
        <v>2045</v>
      </c>
      <c r="AM1" s="21">
        <v>2046</v>
      </c>
      <c r="AN1" s="21">
        <v>2047</v>
      </c>
      <c r="AO1" s="21">
        <v>2048</v>
      </c>
      <c r="AP1" s="21">
        <v>2049</v>
      </c>
      <c r="AQ1" s="21">
        <v>2050</v>
      </c>
    </row>
    <row r="2" spans="1:43" x14ac:dyDescent="0.4">
      <c r="A2" s="4" t="s">
        <v>8</v>
      </c>
      <c r="B2" s="12" t="s">
        <v>10</v>
      </c>
      <c r="C2" s="4" t="s">
        <v>46</v>
      </c>
      <c r="D2" s="5" t="s">
        <v>82</v>
      </c>
      <c r="E2" s="5" t="s">
        <v>82</v>
      </c>
      <c r="F2" s="5" t="s">
        <v>82</v>
      </c>
      <c r="G2" s="6" t="s">
        <v>96</v>
      </c>
      <c r="H2" s="7"/>
      <c r="I2" s="7" t="s">
        <v>97</v>
      </c>
      <c r="J2" s="7" t="s">
        <v>97</v>
      </c>
      <c r="K2" s="14">
        <v>1.671</v>
      </c>
      <c r="L2" s="14">
        <v>1.7123999999999999</v>
      </c>
      <c r="M2" s="14">
        <v>1.7538</v>
      </c>
      <c r="N2" s="14">
        <v>1.7951999999999999</v>
      </c>
      <c r="O2" s="14">
        <v>1.8367</v>
      </c>
      <c r="P2" s="14">
        <v>1.8781000000000001</v>
      </c>
      <c r="Q2" s="14">
        <v>1.9195</v>
      </c>
      <c r="R2" s="14">
        <v>1.9609000000000001</v>
      </c>
      <c r="S2" s="14">
        <v>2.0023</v>
      </c>
      <c r="T2" s="14">
        <v>2.0436999999999999</v>
      </c>
      <c r="U2" s="14">
        <v>2.0851000000000002</v>
      </c>
      <c r="V2" s="14">
        <v>2.1265000000000001</v>
      </c>
      <c r="W2" s="14">
        <v>2.1680000000000001</v>
      </c>
      <c r="X2" s="14">
        <v>2.2094</v>
      </c>
      <c r="Y2" s="14">
        <v>2.2507999999999999</v>
      </c>
      <c r="Z2" s="14">
        <v>2.2921999999999998</v>
      </c>
      <c r="AA2" s="14">
        <v>2.3336000000000001</v>
      </c>
      <c r="AB2" s="14">
        <v>2.375</v>
      </c>
      <c r="AC2" s="14">
        <v>2.4163999999999999</v>
      </c>
      <c r="AD2" s="14">
        <v>2.4579</v>
      </c>
      <c r="AE2" s="14">
        <v>2.4992999999999999</v>
      </c>
      <c r="AF2" s="14">
        <v>2.5407000000000002</v>
      </c>
      <c r="AG2" s="14">
        <v>2.5821000000000001</v>
      </c>
      <c r="AH2" s="14">
        <v>2.6234999999999999</v>
      </c>
      <c r="AI2" s="14">
        <v>2.6648999999999998</v>
      </c>
      <c r="AJ2" s="14">
        <v>2.7063000000000001</v>
      </c>
      <c r="AK2" s="14">
        <v>2.7477</v>
      </c>
      <c r="AL2" s="14">
        <v>2.7892000000000001</v>
      </c>
      <c r="AM2" s="14">
        <v>2.8306</v>
      </c>
      <c r="AN2" s="14">
        <v>2.8719999999999999</v>
      </c>
      <c r="AO2" s="14">
        <v>2.9134000000000002</v>
      </c>
      <c r="AP2" s="14">
        <v>2.9548000000000001</v>
      </c>
      <c r="AQ2" s="14">
        <v>2.9962</v>
      </c>
    </row>
    <row r="3" spans="1:43" x14ac:dyDescent="0.4">
      <c r="A3" s="4" t="s">
        <v>8</v>
      </c>
      <c r="B3" s="12" t="s">
        <v>11</v>
      </c>
      <c r="C3" s="4" t="s">
        <v>47</v>
      </c>
      <c r="D3" s="5" t="s">
        <v>82</v>
      </c>
      <c r="E3" s="5" t="s">
        <v>82</v>
      </c>
      <c r="F3" s="5" t="s">
        <v>82</v>
      </c>
      <c r="G3" s="6" t="s">
        <v>96</v>
      </c>
      <c r="H3" s="7"/>
      <c r="I3" s="7" t="s">
        <v>97</v>
      </c>
      <c r="J3" s="7" t="s">
        <v>97</v>
      </c>
      <c r="K3" s="14">
        <v>1.1777</v>
      </c>
      <c r="L3" s="14">
        <v>1.2063999999999999</v>
      </c>
      <c r="M3" s="14">
        <v>1.2351000000000001</v>
      </c>
      <c r="N3" s="14">
        <v>1.2638</v>
      </c>
      <c r="O3" s="14">
        <v>1.2925</v>
      </c>
      <c r="P3" s="14">
        <v>1.3211999999999999</v>
      </c>
      <c r="Q3" s="14">
        <v>1.3499000000000001</v>
      </c>
      <c r="R3" s="14">
        <v>1.3785000000000001</v>
      </c>
      <c r="S3" s="14">
        <v>1.4072</v>
      </c>
      <c r="T3" s="14">
        <v>1.4359</v>
      </c>
      <c r="U3" s="14">
        <v>1.4645999999999999</v>
      </c>
      <c r="V3" s="14">
        <v>1.4933000000000001</v>
      </c>
      <c r="W3" s="14">
        <v>1.522</v>
      </c>
      <c r="X3" s="14">
        <v>1.5507</v>
      </c>
      <c r="Y3" s="14">
        <v>1.5793999999999999</v>
      </c>
      <c r="Z3" s="14">
        <v>1.6081000000000001</v>
      </c>
      <c r="AA3" s="14">
        <v>1.6368</v>
      </c>
      <c r="AB3" s="14">
        <v>1.6655</v>
      </c>
      <c r="AC3" s="14">
        <v>1.6941999999999999</v>
      </c>
      <c r="AD3" s="14">
        <v>1.7229000000000001</v>
      </c>
      <c r="AE3" s="14">
        <v>1.7516</v>
      </c>
      <c r="AF3" s="14">
        <v>1.7802</v>
      </c>
      <c r="AG3" s="14">
        <v>1.8089</v>
      </c>
      <c r="AH3" s="14">
        <v>1.8375999999999999</v>
      </c>
      <c r="AI3" s="14">
        <v>1.8663000000000001</v>
      </c>
      <c r="AJ3" s="14">
        <v>1.895</v>
      </c>
      <c r="AK3" s="14">
        <v>1.9237</v>
      </c>
      <c r="AL3" s="14">
        <v>1.9523999999999999</v>
      </c>
      <c r="AM3" s="14">
        <v>1.9811000000000001</v>
      </c>
      <c r="AN3" s="14">
        <v>2.0097999999999998</v>
      </c>
      <c r="AO3" s="14">
        <v>2.0385</v>
      </c>
      <c r="AP3" s="14">
        <v>2.0672000000000001</v>
      </c>
      <c r="AQ3" s="14">
        <v>2.0958999999999999</v>
      </c>
    </row>
    <row r="4" spans="1:43" x14ac:dyDescent="0.4">
      <c r="A4" s="4" t="s">
        <v>8</v>
      </c>
      <c r="B4" s="12" t="s">
        <v>12</v>
      </c>
      <c r="C4" s="4" t="s">
        <v>48</v>
      </c>
      <c r="D4" s="5" t="s">
        <v>82</v>
      </c>
      <c r="E4" s="5" t="s">
        <v>82</v>
      </c>
      <c r="F4" s="5" t="s">
        <v>82</v>
      </c>
      <c r="G4" s="6" t="s">
        <v>96</v>
      </c>
      <c r="H4" s="7"/>
      <c r="I4" s="7" t="s">
        <v>97</v>
      </c>
      <c r="J4" s="7" t="s">
        <v>97</v>
      </c>
      <c r="K4" s="14">
        <v>1.2090000000000001</v>
      </c>
      <c r="L4" s="14">
        <v>1.2557</v>
      </c>
      <c r="M4" s="14">
        <v>1.3082</v>
      </c>
      <c r="N4" s="14">
        <v>1.3573</v>
      </c>
      <c r="O4" s="14">
        <v>1.4064000000000001</v>
      </c>
      <c r="P4" s="14">
        <v>1.4571000000000001</v>
      </c>
      <c r="Q4" s="14">
        <v>1.5065</v>
      </c>
      <c r="R4" s="14">
        <v>1.5562</v>
      </c>
      <c r="S4" s="14">
        <v>1.6063000000000001</v>
      </c>
      <c r="T4" s="14">
        <v>1.6558999999999999</v>
      </c>
      <c r="U4" s="14">
        <v>1.7057</v>
      </c>
      <c r="V4" s="14">
        <v>1.7556</v>
      </c>
      <c r="W4" s="14">
        <v>1.8052999999999999</v>
      </c>
      <c r="X4" s="14">
        <v>1.8551</v>
      </c>
      <c r="Y4" s="14">
        <v>1.905</v>
      </c>
      <c r="Z4" s="14">
        <v>1.9547000000000001</v>
      </c>
      <c r="AA4" s="14">
        <v>2.0045999999999999</v>
      </c>
      <c r="AB4" s="14">
        <v>2.0543999999999998</v>
      </c>
      <c r="AC4" s="14">
        <v>2.1040999999999999</v>
      </c>
      <c r="AD4" s="14">
        <v>2.1539999999999999</v>
      </c>
      <c r="AE4" s="14">
        <v>2.2038000000000002</v>
      </c>
      <c r="AF4" s="14">
        <v>2.2536</v>
      </c>
      <c r="AG4" s="14">
        <v>2.3033999999999999</v>
      </c>
      <c r="AH4" s="14">
        <v>2.3532000000000002</v>
      </c>
      <c r="AI4" s="14">
        <v>2.403</v>
      </c>
      <c r="AJ4" s="14">
        <v>2.4527999999999999</v>
      </c>
      <c r="AK4" s="14">
        <v>2.5026000000000002</v>
      </c>
      <c r="AL4" s="14">
        <v>2.5524</v>
      </c>
      <c r="AM4" s="14">
        <v>2.6021999999999998</v>
      </c>
      <c r="AN4" s="14">
        <v>2.6520000000000001</v>
      </c>
      <c r="AO4" s="14">
        <v>2.7018</v>
      </c>
      <c r="AP4" s="14">
        <v>2.7515999999999998</v>
      </c>
      <c r="AQ4" s="14">
        <v>2.8014000000000001</v>
      </c>
    </row>
    <row r="5" spans="1:43" x14ac:dyDescent="0.4">
      <c r="A5" s="4" t="s">
        <v>8</v>
      </c>
      <c r="B5" s="12" t="s">
        <v>13</v>
      </c>
      <c r="C5" s="4" t="s">
        <v>49</v>
      </c>
      <c r="D5" s="5" t="s">
        <v>82</v>
      </c>
      <c r="E5" s="5" t="s">
        <v>82</v>
      </c>
      <c r="F5" s="5" t="s">
        <v>82</v>
      </c>
      <c r="G5" s="6" t="s">
        <v>96</v>
      </c>
      <c r="H5" s="7"/>
      <c r="I5" s="7" t="s">
        <v>97</v>
      </c>
      <c r="J5" s="7" t="s">
        <v>97</v>
      </c>
      <c r="K5" s="14">
        <v>9.1361000000000008</v>
      </c>
      <c r="L5" s="14">
        <v>9.3587000000000007</v>
      </c>
      <c r="M5" s="14">
        <v>9.5813000000000006</v>
      </c>
      <c r="N5" s="14">
        <v>9.8039000000000005</v>
      </c>
      <c r="O5" s="14">
        <v>10.0265</v>
      </c>
      <c r="P5" s="14">
        <v>10.2491</v>
      </c>
      <c r="Q5" s="14">
        <v>10.4716</v>
      </c>
      <c r="R5" s="14">
        <v>10.6942</v>
      </c>
      <c r="S5" s="14">
        <v>10.9168</v>
      </c>
      <c r="T5" s="14">
        <v>11.1394</v>
      </c>
      <c r="U5" s="14">
        <v>11.362</v>
      </c>
      <c r="V5" s="14">
        <v>11.5846</v>
      </c>
      <c r="W5" s="14">
        <v>11.8072</v>
      </c>
      <c r="X5" s="14">
        <v>12.0298</v>
      </c>
      <c r="Y5" s="14">
        <v>12.2524</v>
      </c>
      <c r="Z5" s="14">
        <v>12.4749</v>
      </c>
      <c r="AA5" s="14">
        <v>12.6975</v>
      </c>
      <c r="AB5" s="14">
        <v>12.9201</v>
      </c>
      <c r="AC5" s="14">
        <v>13.1427</v>
      </c>
      <c r="AD5" s="14">
        <v>13.3653</v>
      </c>
      <c r="AE5" s="14">
        <v>13.587899999999999</v>
      </c>
      <c r="AF5" s="14">
        <v>13.810499999999999</v>
      </c>
      <c r="AG5" s="14">
        <v>14.033099999999999</v>
      </c>
      <c r="AH5" s="14">
        <v>14.255599999999999</v>
      </c>
      <c r="AI5" s="14">
        <v>14.478199999999999</v>
      </c>
      <c r="AJ5" s="14">
        <v>14.700799999999999</v>
      </c>
      <c r="AK5" s="14">
        <v>14.923400000000001</v>
      </c>
      <c r="AL5" s="14">
        <v>15.146000000000001</v>
      </c>
      <c r="AM5" s="14">
        <v>15.368600000000001</v>
      </c>
      <c r="AN5" s="14">
        <v>15.591200000000001</v>
      </c>
      <c r="AO5" s="14">
        <v>15.813800000000001</v>
      </c>
      <c r="AP5" s="14">
        <v>16.0364</v>
      </c>
      <c r="AQ5" s="14">
        <v>16.258900000000001</v>
      </c>
    </row>
    <row r="6" spans="1:43" x14ac:dyDescent="0.4">
      <c r="A6" s="4" t="s">
        <v>8</v>
      </c>
      <c r="B6" s="12" t="s">
        <v>14</v>
      </c>
      <c r="C6" s="4" t="s">
        <v>50</v>
      </c>
      <c r="D6" s="5" t="s">
        <v>82</v>
      </c>
      <c r="E6" s="5" t="s">
        <v>82</v>
      </c>
      <c r="F6" s="5" t="s">
        <v>82</v>
      </c>
      <c r="G6" s="6" t="s">
        <v>96</v>
      </c>
      <c r="H6" s="7"/>
      <c r="I6" s="7" t="s">
        <v>97</v>
      </c>
      <c r="J6" s="7" t="s">
        <v>97</v>
      </c>
      <c r="K6" s="14">
        <v>4.5758999999999999</v>
      </c>
      <c r="L6" s="14">
        <v>4.6872999999999996</v>
      </c>
      <c r="M6" s="14">
        <v>4.7988</v>
      </c>
      <c r="N6" s="14">
        <v>4.9103000000000003</v>
      </c>
      <c r="O6" s="14">
        <v>5.0217999999999998</v>
      </c>
      <c r="P6" s="14">
        <v>5.1333000000000002</v>
      </c>
      <c r="Q6" s="14">
        <v>5.2447999999999997</v>
      </c>
      <c r="R6" s="14">
        <v>5.3562000000000003</v>
      </c>
      <c r="S6" s="14">
        <v>5.4676999999999998</v>
      </c>
      <c r="T6" s="14">
        <v>5.5792000000000002</v>
      </c>
      <c r="U6" s="14">
        <v>5.6906999999999996</v>
      </c>
      <c r="V6" s="14">
        <v>5.8022</v>
      </c>
      <c r="W6" s="14">
        <v>5.9137000000000004</v>
      </c>
      <c r="X6" s="14">
        <v>6.0251000000000001</v>
      </c>
      <c r="Y6" s="14">
        <v>6.1365999999999996</v>
      </c>
      <c r="Z6" s="14">
        <v>6.2481</v>
      </c>
      <c r="AA6" s="14">
        <v>6.3596000000000004</v>
      </c>
      <c r="AB6" s="14">
        <v>6.4710999999999999</v>
      </c>
      <c r="AC6" s="14">
        <v>6.5826000000000002</v>
      </c>
      <c r="AD6" s="14">
        <v>6.6940999999999997</v>
      </c>
      <c r="AE6" s="14">
        <v>6.8055000000000003</v>
      </c>
      <c r="AF6" s="14">
        <v>6.9169999999999998</v>
      </c>
      <c r="AG6" s="14">
        <v>7.0285000000000002</v>
      </c>
      <c r="AH6" s="14">
        <v>7.14</v>
      </c>
      <c r="AI6" s="14">
        <v>7.2515000000000001</v>
      </c>
      <c r="AJ6" s="14">
        <v>7.3630000000000004</v>
      </c>
      <c r="AK6" s="14">
        <v>7.4744000000000002</v>
      </c>
      <c r="AL6" s="14">
        <v>7.5858999999999996</v>
      </c>
      <c r="AM6" s="14">
        <v>7.6974</v>
      </c>
      <c r="AN6" s="14">
        <v>7.8089000000000004</v>
      </c>
      <c r="AO6" s="14">
        <v>7.9203999999999999</v>
      </c>
      <c r="AP6" s="14">
        <v>8.0319000000000003</v>
      </c>
      <c r="AQ6" s="14">
        <v>8.1433</v>
      </c>
    </row>
    <row r="7" spans="1:43" x14ac:dyDescent="0.4">
      <c r="A7" s="4" t="s">
        <v>8</v>
      </c>
      <c r="B7" s="12" t="s">
        <v>15</v>
      </c>
      <c r="C7" s="4" t="s">
        <v>51</v>
      </c>
      <c r="D7" s="5" t="s">
        <v>82</v>
      </c>
      <c r="E7" s="5" t="s">
        <v>82</v>
      </c>
      <c r="F7" s="5" t="s">
        <v>82</v>
      </c>
      <c r="G7" s="6" t="s">
        <v>96</v>
      </c>
      <c r="H7" s="7"/>
      <c r="I7" s="7" t="s">
        <v>97</v>
      </c>
      <c r="J7" s="7" t="s">
        <v>97</v>
      </c>
      <c r="K7" s="14">
        <v>3.0990000000000002</v>
      </c>
      <c r="L7" s="14">
        <v>3.2185999999999999</v>
      </c>
      <c r="M7" s="14">
        <v>3.3532999999999999</v>
      </c>
      <c r="N7" s="14">
        <v>3.4792000000000001</v>
      </c>
      <c r="O7" s="14">
        <v>3.605</v>
      </c>
      <c r="P7" s="14">
        <v>3.7349000000000001</v>
      </c>
      <c r="Q7" s="14">
        <v>3.8616999999999999</v>
      </c>
      <c r="R7" s="14">
        <v>3.9889999999999999</v>
      </c>
      <c r="S7" s="14">
        <v>4.1173000000000002</v>
      </c>
      <c r="T7" s="14">
        <v>4.2446000000000002</v>
      </c>
      <c r="U7" s="14">
        <v>4.3722000000000003</v>
      </c>
      <c r="V7" s="14">
        <v>4.5000999999999998</v>
      </c>
      <c r="W7" s="14">
        <v>4.6276000000000002</v>
      </c>
      <c r="X7" s="14">
        <v>4.7552000000000003</v>
      </c>
      <c r="Y7" s="14">
        <v>4.8829000000000002</v>
      </c>
      <c r="Z7" s="14">
        <v>5.0105000000000004</v>
      </c>
      <c r="AA7" s="14">
        <v>5.1382000000000003</v>
      </c>
      <c r="AB7" s="14">
        <v>5.2659000000000002</v>
      </c>
      <c r="AC7" s="14">
        <v>5.3935000000000004</v>
      </c>
      <c r="AD7" s="14">
        <v>5.5212000000000003</v>
      </c>
      <c r="AE7" s="14">
        <v>5.6487999999999996</v>
      </c>
      <c r="AF7" s="14">
        <v>5.7765000000000004</v>
      </c>
      <c r="AG7" s="14">
        <v>5.9040999999999997</v>
      </c>
      <c r="AH7" s="14">
        <v>6.0317999999999996</v>
      </c>
      <c r="AI7" s="14">
        <v>6.1593999999999998</v>
      </c>
      <c r="AJ7" s="14">
        <v>6.2870999999999997</v>
      </c>
      <c r="AK7" s="14">
        <v>6.4146999999999998</v>
      </c>
      <c r="AL7" s="14">
        <v>6.5423999999999998</v>
      </c>
      <c r="AM7" s="14">
        <v>6.67</v>
      </c>
      <c r="AN7" s="14">
        <v>6.7976999999999999</v>
      </c>
      <c r="AO7" s="14">
        <v>6.9253</v>
      </c>
      <c r="AP7" s="14">
        <v>7.0529999999999999</v>
      </c>
      <c r="AQ7" s="14">
        <v>7.1806999999999999</v>
      </c>
    </row>
    <row r="8" spans="1:43" x14ac:dyDescent="0.4">
      <c r="A8" s="4" t="s">
        <v>8</v>
      </c>
      <c r="B8" s="12" t="s">
        <v>16</v>
      </c>
      <c r="C8" s="4" t="s">
        <v>52</v>
      </c>
      <c r="D8" s="5" t="s">
        <v>82</v>
      </c>
      <c r="E8" s="5" t="s">
        <v>82</v>
      </c>
      <c r="F8" s="5" t="s">
        <v>82</v>
      </c>
      <c r="G8" s="6" t="s">
        <v>96</v>
      </c>
      <c r="H8" s="7"/>
      <c r="I8" s="7" t="s">
        <v>97</v>
      </c>
      <c r="J8" s="7" t="s">
        <v>97</v>
      </c>
      <c r="K8" s="14">
        <v>13.8436</v>
      </c>
      <c r="L8" s="14">
        <v>14.1808</v>
      </c>
      <c r="M8" s="14">
        <v>14.5181</v>
      </c>
      <c r="N8" s="14">
        <v>14.855399999999999</v>
      </c>
      <c r="O8" s="14">
        <v>15.1927</v>
      </c>
      <c r="P8" s="14">
        <v>15.53</v>
      </c>
      <c r="Q8" s="14">
        <v>15.8672</v>
      </c>
      <c r="R8" s="14">
        <v>16.204499999999999</v>
      </c>
      <c r="S8" s="14">
        <v>16.541799999999999</v>
      </c>
      <c r="T8" s="14">
        <v>16.879100000000001</v>
      </c>
      <c r="U8" s="14">
        <v>17.2164</v>
      </c>
      <c r="V8" s="14">
        <v>17.553599999999999</v>
      </c>
      <c r="W8" s="14">
        <v>17.890899999999998</v>
      </c>
      <c r="X8" s="14">
        <v>18.228200000000001</v>
      </c>
      <c r="Y8" s="14">
        <v>18.5655</v>
      </c>
      <c r="Z8" s="14">
        <v>18.902699999999999</v>
      </c>
      <c r="AA8" s="14">
        <v>19.239999999999998</v>
      </c>
      <c r="AB8" s="14">
        <v>19.577300000000001</v>
      </c>
      <c r="AC8" s="14">
        <v>19.9146</v>
      </c>
      <c r="AD8" s="14">
        <v>20.251899999999999</v>
      </c>
      <c r="AE8" s="14">
        <v>20.589099999999998</v>
      </c>
      <c r="AF8" s="14">
        <v>20.926400000000001</v>
      </c>
      <c r="AG8" s="14">
        <v>21.2637</v>
      </c>
      <c r="AH8" s="14">
        <v>21.600999999999999</v>
      </c>
      <c r="AI8" s="14">
        <v>21.938300000000002</v>
      </c>
      <c r="AJ8" s="14">
        <v>22.275500000000001</v>
      </c>
      <c r="AK8" s="14">
        <v>22.6128</v>
      </c>
      <c r="AL8" s="14">
        <v>22.950099999999999</v>
      </c>
      <c r="AM8" s="14">
        <v>23.287400000000002</v>
      </c>
      <c r="AN8" s="14">
        <v>23.624700000000001</v>
      </c>
      <c r="AO8" s="14">
        <v>23.9619</v>
      </c>
      <c r="AP8" s="14">
        <v>24.299199999999999</v>
      </c>
      <c r="AQ8" s="14">
        <v>24.636500000000002</v>
      </c>
    </row>
    <row r="9" spans="1:43" x14ac:dyDescent="0.4">
      <c r="A9" s="4" t="s">
        <v>8</v>
      </c>
      <c r="B9" s="12" t="s">
        <v>17</v>
      </c>
      <c r="C9" s="4" t="s">
        <v>53</v>
      </c>
      <c r="D9" s="5" t="s">
        <v>82</v>
      </c>
      <c r="E9" s="5" t="s">
        <v>82</v>
      </c>
      <c r="F9" s="5" t="s">
        <v>82</v>
      </c>
      <c r="G9" s="6" t="s">
        <v>96</v>
      </c>
      <c r="H9" s="7"/>
      <c r="I9" s="7" t="s">
        <v>97</v>
      </c>
      <c r="J9" s="7" t="s">
        <v>97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</row>
    <row r="10" spans="1:43" x14ac:dyDescent="0.4">
      <c r="A10" s="4" t="s">
        <v>8</v>
      </c>
      <c r="B10" s="12" t="s">
        <v>18</v>
      </c>
      <c r="C10" s="4" t="s">
        <v>54</v>
      </c>
      <c r="D10" s="5" t="s">
        <v>82</v>
      </c>
      <c r="E10" s="5" t="s">
        <v>82</v>
      </c>
      <c r="F10" s="5" t="s">
        <v>82</v>
      </c>
      <c r="G10" s="6" t="s">
        <v>83</v>
      </c>
      <c r="H10" s="7" t="s">
        <v>84</v>
      </c>
      <c r="I10" s="7" t="s">
        <v>85</v>
      </c>
      <c r="J10" s="7" t="s">
        <v>85</v>
      </c>
      <c r="K10" s="15">
        <f>(D11*E11*F11 + D12*E12*F12 + D13*E13*F13)/1000000000</f>
        <v>25.746511373000001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</row>
    <row r="11" spans="1:43" x14ac:dyDescent="0.4">
      <c r="A11" s="4" t="s">
        <v>9</v>
      </c>
      <c r="B11" s="12" t="s">
        <v>19</v>
      </c>
      <c r="C11" s="4" t="s">
        <v>55</v>
      </c>
      <c r="D11" s="8">
        <v>327729</v>
      </c>
      <c r="E11" s="9">
        <v>1.6</v>
      </c>
      <c r="F11" s="8">
        <v>14773</v>
      </c>
      <c r="G11" s="6" t="s">
        <v>86</v>
      </c>
      <c r="H11" s="7"/>
      <c r="I11" s="7" t="s">
        <v>87</v>
      </c>
      <c r="J11" s="7" t="s">
        <v>87</v>
      </c>
      <c r="K11" s="16">
        <f>(D11*E11*F11/1000000000)/(K$10)</f>
        <v>0.30087434817765674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</row>
    <row r="12" spans="1:43" x14ac:dyDescent="0.4">
      <c r="A12" s="4" t="s">
        <v>9</v>
      </c>
      <c r="B12" s="12" t="s">
        <v>20</v>
      </c>
      <c r="C12" s="4" t="s">
        <v>56</v>
      </c>
      <c r="D12" s="8">
        <v>649910</v>
      </c>
      <c r="E12" s="9">
        <v>1.5</v>
      </c>
      <c r="F12" s="8">
        <v>14773</v>
      </c>
      <c r="G12" s="6" t="s">
        <v>86</v>
      </c>
      <c r="H12" s="7"/>
      <c r="I12" s="7" t="s">
        <v>87</v>
      </c>
      <c r="J12" s="7" t="s">
        <v>87</v>
      </c>
      <c r="K12" s="16">
        <f t="shared" ref="K12:K13" si="0">(D12*E12*F12/1000000000)/(K$10)</f>
        <v>0.55936435178953359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</row>
    <row r="13" spans="1:43" x14ac:dyDescent="0.4">
      <c r="A13" s="4" t="s">
        <v>9</v>
      </c>
      <c r="B13" s="12" t="s">
        <v>21</v>
      </c>
      <c r="C13" s="4" t="s">
        <v>57</v>
      </c>
      <c r="D13" s="8">
        <v>446464</v>
      </c>
      <c r="E13" s="9">
        <v>1.1000000000000001</v>
      </c>
      <c r="F13" s="8">
        <v>7327</v>
      </c>
      <c r="G13" s="6" t="s">
        <v>86</v>
      </c>
      <c r="H13" s="7"/>
      <c r="I13" s="7" t="s">
        <v>87</v>
      </c>
      <c r="J13" s="7" t="s">
        <v>87</v>
      </c>
      <c r="K13" s="16">
        <f t="shared" si="0"/>
        <v>0.1397613000328097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</row>
    <row r="14" spans="1:43" x14ac:dyDescent="0.4">
      <c r="A14" s="4" t="s">
        <v>8</v>
      </c>
      <c r="B14" s="12" t="s">
        <v>22</v>
      </c>
      <c r="C14" s="4" t="s">
        <v>58</v>
      </c>
      <c r="D14" s="5" t="s">
        <v>82</v>
      </c>
      <c r="E14" s="5" t="s">
        <v>82</v>
      </c>
      <c r="F14" s="5" t="s">
        <v>82</v>
      </c>
      <c r="G14" s="6" t="s">
        <v>88</v>
      </c>
      <c r="H14" s="7" t="s">
        <v>84</v>
      </c>
      <c r="I14" s="7" t="s">
        <v>85</v>
      </c>
      <c r="J14" s="7" t="s">
        <v>85</v>
      </c>
      <c r="K14" s="15">
        <f>(D15*E15*F15 + D16*E16*F16 + D17*E17*F17)/1000000000 + K18</f>
        <v>8.3163451757980003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</row>
    <row r="15" spans="1:43" x14ac:dyDescent="0.4">
      <c r="A15" s="4" t="s">
        <v>9</v>
      </c>
      <c r="B15" s="12" t="s">
        <v>23</v>
      </c>
      <c r="C15" s="4" t="s">
        <v>59</v>
      </c>
      <c r="D15" s="8">
        <v>6647</v>
      </c>
      <c r="E15" s="9">
        <f>26*0.55</f>
        <v>14.3</v>
      </c>
      <c r="F15" s="10">
        <v>65460</v>
      </c>
      <c r="G15" s="6" t="s">
        <v>86</v>
      </c>
      <c r="H15" s="7"/>
      <c r="I15" s="7" t="s">
        <v>87</v>
      </c>
      <c r="J15" s="7" t="s">
        <v>87</v>
      </c>
      <c r="K15" s="16">
        <f>(D15*E15*F15/1000000000)/(K$14)</f>
        <v>0.74817847677936888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</row>
    <row r="16" spans="1:43" x14ac:dyDescent="0.4">
      <c r="A16" s="4" t="s">
        <v>9</v>
      </c>
      <c r="B16" s="12" t="s">
        <v>24</v>
      </c>
      <c r="C16" s="4" t="s">
        <v>60</v>
      </c>
      <c r="D16" s="8">
        <v>8727</v>
      </c>
      <c r="E16" s="9">
        <f>8.43*0.55</f>
        <v>4.6364999999999998</v>
      </c>
      <c r="F16" s="8">
        <v>45876</v>
      </c>
      <c r="G16" s="6" t="s">
        <v>86</v>
      </c>
      <c r="H16" s="7"/>
      <c r="I16" s="7" t="s">
        <v>87</v>
      </c>
      <c r="J16" s="7" t="s">
        <v>87</v>
      </c>
      <c r="K16" s="16">
        <f>(D16*E16*F16/1000000000)/(K$14)</f>
        <v>0.22320724002655173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</row>
    <row r="17" spans="1:43" x14ac:dyDescent="0.4">
      <c r="A17" s="4" t="s">
        <v>9</v>
      </c>
      <c r="B17" s="12" t="s">
        <v>25</v>
      </c>
      <c r="C17" s="4" t="s">
        <v>61</v>
      </c>
      <c r="D17" s="8">
        <v>11331</v>
      </c>
      <c r="E17" s="9">
        <v>0.25</v>
      </c>
      <c r="F17" s="8">
        <v>48704</v>
      </c>
      <c r="G17" s="6" t="s">
        <v>86</v>
      </c>
      <c r="H17" s="7"/>
      <c r="I17" s="7" t="s">
        <v>87</v>
      </c>
      <c r="J17" s="7" t="s">
        <v>87</v>
      </c>
      <c r="K17" s="16">
        <f>(D17*E17*F17/1000000000)/(K$14)</f>
        <v>1.658977027571025E-2</v>
      </c>
      <c r="L17" s="17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x14ac:dyDescent="0.4">
      <c r="A18" s="4" t="s">
        <v>9</v>
      </c>
      <c r="B18" s="12" t="s">
        <v>26</v>
      </c>
      <c r="C18" s="4" t="s">
        <v>62</v>
      </c>
      <c r="D18" s="11" t="s">
        <v>89</v>
      </c>
      <c r="E18" s="11" t="s">
        <v>89</v>
      </c>
      <c r="F18" s="11" t="s">
        <v>89</v>
      </c>
      <c r="G18" s="6" t="s">
        <v>86</v>
      </c>
      <c r="H18" s="7"/>
      <c r="I18" s="7" t="s">
        <v>85</v>
      </c>
      <c r="J18" s="7" t="s">
        <v>85</v>
      </c>
      <c r="K18" s="19">
        <v>0.1</v>
      </c>
      <c r="L18" s="1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x14ac:dyDescent="0.4">
      <c r="A19" s="4" t="s">
        <v>8</v>
      </c>
      <c r="B19" s="12" t="s">
        <v>27</v>
      </c>
      <c r="C19" s="4" t="s">
        <v>63</v>
      </c>
      <c r="D19" s="5" t="s">
        <v>82</v>
      </c>
      <c r="E19" s="5" t="s">
        <v>82</v>
      </c>
      <c r="F19" s="5" t="s">
        <v>82</v>
      </c>
      <c r="G19" s="6" t="s">
        <v>90</v>
      </c>
      <c r="H19" s="7" t="s">
        <v>91</v>
      </c>
      <c r="I19" s="7" t="s">
        <v>92</v>
      </c>
      <c r="J19" s="7" t="s">
        <v>92</v>
      </c>
      <c r="K19" s="15">
        <f>+D21*E21*F21/1000000000</f>
        <v>20.852289452880001</v>
      </c>
      <c r="L19" s="17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x14ac:dyDescent="0.4">
      <c r="A20" s="4" t="s">
        <v>9</v>
      </c>
      <c r="B20" s="12" t="s">
        <v>28</v>
      </c>
      <c r="C20" s="4" t="s">
        <v>64</v>
      </c>
      <c r="D20" s="11" t="s">
        <v>89</v>
      </c>
      <c r="E20" s="11" t="s">
        <v>89</v>
      </c>
      <c r="F20" s="11" t="s">
        <v>89</v>
      </c>
      <c r="G20" s="6" t="s">
        <v>86</v>
      </c>
      <c r="H20" s="7"/>
      <c r="I20" s="7" t="s">
        <v>87</v>
      </c>
      <c r="J20" s="7" t="s">
        <v>87</v>
      </c>
      <c r="K20" s="17">
        <v>0</v>
      </c>
      <c r="L20" s="1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x14ac:dyDescent="0.4">
      <c r="A21" s="4" t="s">
        <v>9</v>
      </c>
      <c r="B21" s="12" t="s">
        <v>29</v>
      </c>
      <c r="C21" s="4" t="s">
        <v>65</v>
      </c>
      <c r="D21" s="8">
        <v>42158</v>
      </c>
      <c r="E21" s="9">
        <v>11.16</v>
      </c>
      <c r="F21" s="8">
        <v>44321</v>
      </c>
      <c r="G21" s="6" t="s">
        <v>86</v>
      </c>
      <c r="H21" s="7"/>
      <c r="I21" s="7" t="s">
        <v>87</v>
      </c>
      <c r="J21" s="7" t="s">
        <v>87</v>
      </c>
      <c r="K21" s="16">
        <f>(D21*E21*F21/1000000000)/K19</f>
        <v>1</v>
      </c>
      <c r="L21" s="1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x14ac:dyDescent="0.4">
      <c r="A22" s="4" t="s">
        <v>8</v>
      </c>
      <c r="B22" s="12" t="s">
        <v>30</v>
      </c>
      <c r="C22" s="4" t="s">
        <v>66</v>
      </c>
      <c r="D22" s="5" t="s">
        <v>82</v>
      </c>
      <c r="E22" s="5" t="s">
        <v>82</v>
      </c>
      <c r="F22" s="5" t="s">
        <v>82</v>
      </c>
      <c r="G22" s="6" t="s">
        <v>93</v>
      </c>
      <c r="H22" s="7" t="s">
        <v>91</v>
      </c>
      <c r="I22" s="7" t="s">
        <v>92</v>
      </c>
      <c r="J22" s="7" t="s">
        <v>92</v>
      </c>
      <c r="K22" s="15">
        <f>+D23*E23*F23/1000000000</f>
        <v>6.3187072007400005</v>
      </c>
      <c r="L22" s="17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x14ac:dyDescent="0.4">
      <c r="A23" s="4" t="s">
        <v>9</v>
      </c>
      <c r="B23" s="12" t="s">
        <v>31</v>
      </c>
      <c r="C23" s="4" t="s">
        <v>67</v>
      </c>
      <c r="D23" s="8">
        <v>195093</v>
      </c>
      <c r="E23" s="9">
        <v>1.86</v>
      </c>
      <c r="F23" s="8">
        <v>17413</v>
      </c>
      <c r="G23" s="6" t="s">
        <v>86</v>
      </c>
      <c r="H23" s="7"/>
      <c r="I23" s="7" t="s">
        <v>87</v>
      </c>
      <c r="J23" s="7" t="s">
        <v>87</v>
      </c>
      <c r="K23" s="16">
        <f>(D23*E23*F23/1000000000)/K22</f>
        <v>1</v>
      </c>
      <c r="L23" s="17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1:43" x14ac:dyDescent="0.4">
      <c r="A24" s="7" t="s">
        <v>8</v>
      </c>
      <c r="B24" s="7" t="s">
        <v>94</v>
      </c>
      <c r="C24" s="4" t="s">
        <v>95</v>
      </c>
      <c r="D24" s="5" t="s">
        <v>82</v>
      </c>
      <c r="E24" s="5" t="s">
        <v>82</v>
      </c>
      <c r="F24" s="5" t="s">
        <v>82</v>
      </c>
      <c r="G24" s="4" t="s">
        <v>86</v>
      </c>
      <c r="H24" s="5"/>
      <c r="I24" s="7" t="s">
        <v>85</v>
      </c>
      <c r="J24" s="5" t="s">
        <v>85</v>
      </c>
      <c r="K24" s="18">
        <v>0</v>
      </c>
      <c r="L24" s="17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x14ac:dyDescent="0.4">
      <c r="A25" s="4" t="s">
        <v>8</v>
      </c>
      <c r="B25" s="12" t="s">
        <v>32</v>
      </c>
      <c r="C25" s="4" t="s">
        <v>68</v>
      </c>
      <c r="D25" s="5" t="s">
        <v>82</v>
      </c>
      <c r="E25" s="5" t="s">
        <v>82</v>
      </c>
      <c r="F25" s="5" t="s">
        <v>82</v>
      </c>
      <c r="G25" s="6" t="s">
        <v>96</v>
      </c>
      <c r="H25" s="7"/>
      <c r="I25" s="7" t="s">
        <v>97</v>
      </c>
      <c r="J25" s="7" t="s">
        <v>97</v>
      </c>
      <c r="K25" s="19">
        <v>4.1582765868756288</v>
      </c>
      <c r="L25" s="17">
        <v>4.1786568006985192</v>
      </c>
      <c r="M25" s="17">
        <v>4.3107664253206552</v>
      </c>
      <c r="N25" s="17">
        <v>4.7248347572072946</v>
      </c>
      <c r="O25" s="17">
        <v>4.9780362265467746</v>
      </c>
      <c r="P25" s="17">
        <v>5.0863582948364323</v>
      </c>
      <c r="Q25" s="17">
        <v>5.197037451332073</v>
      </c>
      <c r="R25" s="17">
        <v>5.3101249862730588</v>
      </c>
      <c r="S25" s="17">
        <v>5.4256733059743611</v>
      </c>
      <c r="T25" s="17">
        <v>5.5437359571123634</v>
      </c>
      <c r="U25" s="17">
        <v>5.6643676515391279</v>
      </c>
      <c r="V25" s="17">
        <v>5.7876242916366198</v>
      </c>
      <c r="W25" s="17">
        <v>5.9135629962226322</v>
      </c>
      <c r="X25" s="17">
        <v>6.0422421270204376</v>
      </c>
      <c r="Y25" s="17">
        <v>6.1737213157044026</v>
      </c>
      <c r="Z25" s="17">
        <v>6.3080614915341302</v>
      </c>
      <c r="AA25" s="17">
        <v>6.445324909589913</v>
      </c>
      <c r="AB25" s="17">
        <v>6.5855751796225901</v>
      </c>
      <c r="AC25" s="17">
        <v>6.728877295531178</v>
      </c>
      <c r="AD25" s="17">
        <v>6.875297665481936</v>
      </c>
      <c r="AE25" s="17">
        <v>7.0249041426828223</v>
      </c>
      <c r="AF25" s="17">
        <v>7.1777660568276005</v>
      </c>
      <c r="AG25" s="17">
        <v>7.3339542462241694</v>
      </c>
      <c r="AH25" s="17">
        <v>7.4935410906220072</v>
      </c>
      <c r="AI25" s="17">
        <v>7.6566005447539416</v>
      </c>
      <c r="AJ25" s="17">
        <v>7.8232081726077878</v>
      </c>
      <c r="AK25" s="17">
        <v>7.9934411824437328</v>
      </c>
      <c r="AL25" s="17">
        <v>8.1673784625737085</v>
      </c>
      <c r="AM25" s="17">
        <v>8.3451006179193126</v>
      </c>
      <c r="AN25" s="17">
        <v>8.5266900073652359</v>
      </c>
      <c r="AO25" s="17">
        <v>8.7122307819255038</v>
      </c>
      <c r="AP25" s="17">
        <v>8.9018089237402016</v>
      </c>
      <c r="AQ25" s="17">
        <v>9.0955122859207886</v>
      </c>
    </row>
    <row r="26" spans="1:43" x14ac:dyDescent="0.4">
      <c r="A26" s="4" t="s">
        <v>9</v>
      </c>
      <c r="B26" s="12" t="s">
        <v>33</v>
      </c>
      <c r="C26" s="4" t="s">
        <v>69</v>
      </c>
      <c r="D26" s="5" t="s">
        <v>82</v>
      </c>
      <c r="E26" s="5" t="s">
        <v>82</v>
      </c>
      <c r="F26" s="5" t="s">
        <v>82</v>
      </c>
      <c r="G26" s="6" t="s">
        <v>86</v>
      </c>
      <c r="H26" s="7"/>
      <c r="I26" s="7" t="s">
        <v>87</v>
      </c>
      <c r="J26" s="7" t="s">
        <v>87</v>
      </c>
      <c r="K26" s="16">
        <v>1</v>
      </c>
      <c r="L26" s="17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x14ac:dyDescent="0.4">
      <c r="A27" s="4" t="s">
        <v>8</v>
      </c>
      <c r="B27" s="12" t="s">
        <v>34</v>
      </c>
      <c r="C27" s="4" t="s">
        <v>70</v>
      </c>
      <c r="D27" s="5" t="s">
        <v>82</v>
      </c>
      <c r="E27" s="5" t="s">
        <v>82</v>
      </c>
      <c r="F27" s="5" t="s">
        <v>82</v>
      </c>
      <c r="G27" s="6" t="s">
        <v>96</v>
      </c>
      <c r="H27" s="7"/>
      <c r="I27" s="7" t="s">
        <v>97</v>
      </c>
      <c r="J27" s="7" t="s">
        <v>97</v>
      </c>
      <c r="K27" s="17">
        <v>2.8276281508462922</v>
      </c>
      <c r="L27" s="17">
        <v>2.8414866965976153</v>
      </c>
      <c r="M27" s="17">
        <v>2.9313212436208484</v>
      </c>
      <c r="N27" s="17">
        <v>3.2128877164504841</v>
      </c>
      <c r="O27" s="17">
        <v>3.3850647199715276</v>
      </c>
      <c r="P27" s="17">
        <v>3.4587237282781085</v>
      </c>
      <c r="Q27" s="17">
        <v>3.5339855566054399</v>
      </c>
      <c r="R27" s="17">
        <v>3.6108850823171745</v>
      </c>
      <c r="S27" s="17">
        <v>3.6894579417083961</v>
      </c>
      <c r="T27" s="17">
        <v>3.7697405465199716</v>
      </c>
      <c r="U27" s="17">
        <v>3.8517701008122458</v>
      </c>
      <c r="V27" s="17">
        <v>3.9355846182059202</v>
      </c>
      <c r="W27" s="17">
        <v>4.021222939498081</v>
      </c>
      <c r="X27" s="17">
        <v>4.1087247506615592</v>
      </c>
      <c r="Y27" s="17">
        <v>4.1981306012359552</v>
      </c>
      <c r="Z27" s="17">
        <v>4.2894819231188492</v>
      </c>
      <c r="AA27" s="17">
        <v>4.3828210497659157</v>
      </c>
      <c r="AB27" s="17">
        <v>4.4781912358088221</v>
      </c>
      <c r="AC27" s="17">
        <v>4.5756366771000216</v>
      </c>
      <c r="AD27" s="17">
        <v>4.675202531193718</v>
      </c>
      <c r="AE27" s="17">
        <v>4.7769349382724933</v>
      </c>
      <c r="AF27" s="17">
        <v>4.8808810425293032</v>
      </c>
      <c r="AG27" s="17">
        <v>4.9870890140147406</v>
      </c>
      <c r="AH27" s="17">
        <v>5.0956080709597007</v>
      </c>
      <c r="AI27" s="17">
        <v>5.2064885025837837</v>
      </c>
      <c r="AJ27" s="17">
        <v>5.3197816924000065</v>
      </c>
      <c r="AK27" s="17">
        <v>5.4355401420266309</v>
      </c>
      <c r="AL27" s="17">
        <v>5.5538174955171309</v>
      </c>
      <c r="AM27" s="17">
        <v>5.6746685642195835</v>
      </c>
      <c r="AN27" s="17">
        <v>5.7981493521770018</v>
      </c>
      <c r="AO27" s="17">
        <v>5.9243170820803739</v>
      </c>
      <c r="AP27" s="17">
        <v>6.0532302217864418</v>
      </c>
      <c r="AQ27" s="17">
        <v>6.1849485114125162</v>
      </c>
    </row>
    <row r="28" spans="1:43" x14ac:dyDescent="0.4">
      <c r="A28" s="4" t="s">
        <v>9</v>
      </c>
      <c r="B28" s="12" t="s">
        <v>35</v>
      </c>
      <c r="C28" s="4" t="s">
        <v>71</v>
      </c>
      <c r="D28" s="5" t="s">
        <v>82</v>
      </c>
      <c r="E28" s="5" t="s">
        <v>82</v>
      </c>
      <c r="F28" s="5" t="s">
        <v>82</v>
      </c>
      <c r="G28" s="6" t="s">
        <v>86</v>
      </c>
      <c r="H28" s="7"/>
      <c r="I28" s="7" t="s">
        <v>87</v>
      </c>
      <c r="J28" s="7" t="s">
        <v>87</v>
      </c>
      <c r="K28" s="16">
        <v>1</v>
      </c>
      <c r="L28" s="17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x14ac:dyDescent="0.4">
      <c r="A29" s="4" t="s">
        <v>8</v>
      </c>
      <c r="B29" s="12" t="s">
        <v>36</v>
      </c>
      <c r="C29" s="4" t="s">
        <v>72</v>
      </c>
      <c r="D29" s="5" t="s">
        <v>82</v>
      </c>
      <c r="E29" s="5" t="s">
        <v>82</v>
      </c>
      <c r="F29" s="5" t="s">
        <v>82</v>
      </c>
      <c r="G29" s="6" t="s">
        <v>96</v>
      </c>
      <c r="H29" s="7"/>
      <c r="I29" s="7" t="s">
        <v>97</v>
      </c>
      <c r="J29" s="7" t="s">
        <v>97</v>
      </c>
      <c r="K29" s="15">
        <v>0.15610816298616662</v>
      </c>
      <c r="L29" s="17">
        <v>0.1568732678738978</v>
      </c>
      <c r="M29" s="17">
        <v>0.16183286841553693</v>
      </c>
      <c r="N29" s="17">
        <v>0.17737763685291913</v>
      </c>
      <c r="O29" s="17">
        <v>0.18688321336236513</v>
      </c>
      <c r="P29" s="17">
        <v>0.19094979208513019</v>
      </c>
      <c r="Q29" s="17">
        <v>0.19510485956090262</v>
      </c>
      <c r="R29" s="17">
        <v>0.19935034130494786</v>
      </c>
      <c r="S29" s="17">
        <v>0.20368820473174351</v>
      </c>
      <c r="T29" s="17">
        <v>0.20812046006670626</v>
      </c>
      <c r="U29" s="17">
        <v>0.21264916127775779</v>
      </c>
      <c r="V29" s="17">
        <v>0.21727640702716181</v>
      </c>
      <c r="W29" s="17">
        <v>0.22200434164407282</v>
      </c>
      <c r="X29" s="17">
        <v>0.22683515611824784</v>
      </c>
      <c r="Y29" s="17">
        <v>0.23177108911538094</v>
      </c>
      <c r="Z29" s="17">
        <v>0.23681442801453165</v>
      </c>
      <c r="AA29" s="17">
        <v>0.24196750996812783</v>
      </c>
      <c r="AB29" s="17">
        <v>0.24723272298503429</v>
      </c>
      <c r="AC29" s="17">
        <v>0.25261250703718863</v>
      </c>
      <c r="AD29" s="17">
        <v>0.25810935519031786</v>
      </c>
      <c r="AE29" s="17">
        <v>0.26372581475925916</v>
      </c>
      <c r="AF29" s="17">
        <v>0.26946448848842064</v>
      </c>
      <c r="AG29" s="17">
        <v>0.27532803575792869</v>
      </c>
      <c r="AH29" s="17">
        <v>0.28131917381602123</v>
      </c>
      <c r="AI29" s="17">
        <v>0.28744067903825782</v>
      </c>
      <c r="AJ29" s="17">
        <v>0.29369538821413033</v>
      </c>
      <c r="AK29" s="17">
        <v>0.30008619986166984</v>
      </c>
      <c r="AL29" s="17">
        <v>0.30661607557065973</v>
      </c>
      <c r="AM29" s="17">
        <v>0.31328804137507732</v>
      </c>
      <c r="AN29" s="17">
        <v>0.32010518915539898</v>
      </c>
      <c r="AO29" s="17">
        <v>0.32707067807142043</v>
      </c>
      <c r="AP29" s="17">
        <v>0.33418773602625457</v>
      </c>
      <c r="AQ29" s="17">
        <v>0.3414596611621859</v>
      </c>
    </row>
    <row r="30" spans="1:43" x14ac:dyDescent="0.4">
      <c r="A30" s="4" t="s">
        <v>9</v>
      </c>
      <c r="B30" s="12" t="s">
        <v>37</v>
      </c>
      <c r="C30" s="4" t="s">
        <v>73</v>
      </c>
      <c r="D30" s="5" t="s">
        <v>82</v>
      </c>
      <c r="E30" s="5" t="s">
        <v>82</v>
      </c>
      <c r="F30" s="5" t="s">
        <v>82</v>
      </c>
      <c r="G30" s="6" t="s">
        <v>86</v>
      </c>
      <c r="H30" s="7"/>
      <c r="I30" s="7" t="s">
        <v>87</v>
      </c>
      <c r="J30" s="7" t="s">
        <v>87</v>
      </c>
      <c r="K30" s="16">
        <v>1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x14ac:dyDescent="0.4">
      <c r="A31" s="4" t="s">
        <v>8</v>
      </c>
      <c r="B31" s="12" t="s">
        <v>38</v>
      </c>
      <c r="C31" s="4" t="s">
        <v>74</v>
      </c>
      <c r="D31" s="5" t="s">
        <v>82</v>
      </c>
      <c r="E31" s="5" t="s">
        <v>82</v>
      </c>
      <c r="F31" s="5" t="s">
        <v>82</v>
      </c>
      <c r="G31" s="6" t="s">
        <v>96</v>
      </c>
      <c r="H31" s="5"/>
      <c r="I31" s="7" t="s">
        <v>97</v>
      </c>
      <c r="J31" s="7" t="s">
        <v>97</v>
      </c>
      <c r="K31" s="18">
        <v>5.6278703904121876</v>
      </c>
      <c r="L31" s="17">
        <v>5.6554532602689269</v>
      </c>
      <c r="M31" s="17">
        <v>5.8342522961594234</v>
      </c>
      <c r="N31" s="17">
        <v>6.3946582374061309</v>
      </c>
      <c r="O31" s="17">
        <v>6.7373446899143801</v>
      </c>
      <c r="P31" s="17">
        <v>6.8839493103669174</v>
      </c>
      <c r="Q31" s="17">
        <v>7.0337440473605017</v>
      </c>
      <c r="R31" s="17">
        <v>7.1867983178310659</v>
      </c>
      <c r="S31" s="17">
        <v>7.3431830492270693</v>
      </c>
      <c r="T31" s="17">
        <v>7.502970712378251</v>
      </c>
      <c r="U31" s="17">
        <v>7.6662353550796016</v>
      </c>
      <c r="V31" s="17">
        <v>7.8330526364061344</v>
      </c>
      <c r="W31" s="17">
        <v>8.0034998617743316</v>
      </c>
      <c r="X31" s="17">
        <v>8.1776560187665392</v>
      </c>
      <c r="Y31" s="17">
        <v>8.3556018137349</v>
      </c>
      <c r="Z31" s="17">
        <v>8.537419709201771</v>
      </c>
      <c r="AA31" s="17">
        <v>8.7231939620740029</v>
      </c>
      <c r="AB31" s="17">
        <v>8.9130106626887322</v>
      </c>
      <c r="AC31" s="17">
        <v>9.1069577747088388</v>
      </c>
      <c r="AD31" s="17">
        <v>9.3051251758865039</v>
      </c>
      <c r="AE31" s="17">
        <v>9.5076046997137933</v>
      </c>
      <c r="AF31" s="17">
        <v>9.7144901779795667</v>
      </c>
      <c r="AG31" s="17">
        <v>9.9258774842524016</v>
      </c>
      <c r="AH31" s="17">
        <v>10.141864578309734</v>
      </c>
      <c r="AI31" s="17">
        <v>10.362551551533754</v>
      </c>
      <c r="AJ31" s="17">
        <v>10.588040673295128</v>
      </c>
      <c r="AK31" s="17">
        <v>10.818436438346028</v>
      </c>
      <c r="AL31" s="17">
        <v>11.053845615244438</v>
      </c>
      <c r="AM31" s="17">
        <v>11.294377295832156</v>
      </c>
      <c r="AN31" s="17">
        <v>11.540142945789464</v>
      </c>
      <c r="AO31" s="17">
        <v>11.791256456289842</v>
      </c>
      <c r="AP31" s="17">
        <v>12.047834196778709</v>
      </c>
      <c r="AQ31" s="17">
        <v>12.309995068900614</v>
      </c>
    </row>
    <row r="32" spans="1:43" x14ac:dyDescent="0.4">
      <c r="A32" s="7" t="s">
        <v>9</v>
      </c>
      <c r="B32" s="13" t="s">
        <v>39</v>
      </c>
      <c r="C32" s="4" t="s">
        <v>75</v>
      </c>
      <c r="D32" s="5" t="s">
        <v>82</v>
      </c>
      <c r="E32" s="5" t="s">
        <v>82</v>
      </c>
      <c r="F32" s="5" t="s">
        <v>82</v>
      </c>
      <c r="G32" s="6" t="s">
        <v>86</v>
      </c>
      <c r="H32" s="7"/>
      <c r="I32" s="7" t="s">
        <v>87</v>
      </c>
      <c r="J32" s="7" t="s">
        <v>87</v>
      </c>
      <c r="K32" s="16">
        <v>1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x14ac:dyDescent="0.4">
      <c r="A33" s="4" t="s">
        <v>8</v>
      </c>
      <c r="B33" s="12" t="s">
        <v>40</v>
      </c>
      <c r="C33" s="4" t="s">
        <v>76</v>
      </c>
      <c r="D33" s="5" t="s">
        <v>82</v>
      </c>
      <c r="E33" s="5" t="s">
        <v>82</v>
      </c>
      <c r="F33" s="5" t="s">
        <v>82</v>
      </c>
      <c r="G33" s="6" t="s">
        <v>96</v>
      </c>
      <c r="H33" s="7"/>
      <c r="I33" s="7" t="s">
        <v>97</v>
      </c>
      <c r="J33" s="7" t="s">
        <v>97</v>
      </c>
      <c r="K33" s="18">
        <v>1.8351835016245387E-2</v>
      </c>
      <c r="L33" s="17">
        <v>1.8441779567517892E-2</v>
      </c>
      <c r="M33" s="17">
        <v>1.9024822562487401E-2</v>
      </c>
      <c r="N33" s="17">
        <v>2.0852241579351088E-2</v>
      </c>
      <c r="O33" s="17">
        <v>2.1969702501949413E-2</v>
      </c>
      <c r="P33" s="17">
        <v>2.2447763228391832E-2</v>
      </c>
      <c r="Q33" s="17">
        <v>2.293622655624164E-2</v>
      </c>
      <c r="R33" s="17">
        <v>2.3435318846105457E-2</v>
      </c>
      <c r="S33" s="17">
        <v>2.3945271384196713E-2</v>
      </c>
      <c r="T33" s="17">
        <v>2.4466320489516837E-2</v>
      </c>
      <c r="U33" s="17">
        <v>2.499870762336872E-2</v>
      </c>
      <c r="V33" s="17">
        <v>2.5542679501253222E-2</v>
      </c>
      <c r="W33" s="17">
        <v>2.6098488207200489E-2</v>
      </c>
      <c r="X33" s="17">
        <v>2.666639131058917E-2</v>
      </c>
      <c r="Y33" s="17">
        <v>2.7246651985507589E-2</v>
      </c>
      <c r="Z33" s="17">
        <v>2.7839539132712234E-2</v>
      </c>
      <c r="AA33" s="17">
        <v>2.8445327504240048E-2</v>
      </c>
      <c r="AB33" s="17">
        <v>2.9064297830732316E-2</v>
      </c>
      <c r="AC33" s="17">
        <v>2.9696736951529055E-2</v>
      </c>
      <c r="AD33" s="17">
        <v>3.0342937947594326E-2</v>
      </c>
      <c r="AE33" s="17">
        <v>3.1003200277333977E-2</v>
      </c>
      <c r="AF33" s="17">
        <v>3.1677829915368765E-2</v>
      </c>
      <c r="AG33" s="17">
        <v>3.2367139494327186E-2</v>
      </c>
      <c r="AH33" s="17">
        <v>3.3071448449723748E-2</v>
      </c>
      <c r="AI33" s="17">
        <v>3.379108316798974E-2</v>
      </c>
      <c r="AJ33" s="17">
        <v>3.4526377137725196E-2</v>
      </c>
      <c r="AK33" s="17">
        <v>3.5277671104242098E-2</v>
      </c>
      <c r="AL33" s="17">
        <v>3.6045313227470399E-2</v>
      </c>
      <c r="AM33" s="17">
        <v>3.6829659243300158E-2</v>
      </c>
      <c r="AN33" s="17">
        <v>3.7631072628434369E-2</v>
      </c>
      <c r="AO33" s="17">
        <v>3.8449924768829101E-2</v>
      </c>
      <c r="AP33" s="17">
        <v>3.9286595131798822E-2</v>
      </c>
      <c r="AQ33" s="17">
        <v>4.014147144186677E-2</v>
      </c>
    </row>
    <row r="34" spans="1:43" x14ac:dyDescent="0.4">
      <c r="A34" s="4" t="s">
        <v>9</v>
      </c>
      <c r="B34" s="12" t="s">
        <v>41</v>
      </c>
      <c r="C34" s="4" t="s">
        <v>77</v>
      </c>
      <c r="D34" s="5" t="s">
        <v>82</v>
      </c>
      <c r="E34" s="5" t="s">
        <v>82</v>
      </c>
      <c r="F34" s="5" t="s">
        <v>82</v>
      </c>
      <c r="G34" s="6" t="s">
        <v>86</v>
      </c>
      <c r="H34" s="7"/>
      <c r="I34" s="7" t="s">
        <v>87</v>
      </c>
      <c r="J34" s="7" t="s">
        <v>87</v>
      </c>
      <c r="K34" s="16">
        <v>1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x14ac:dyDescent="0.4">
      <c r="A35" s="4" t="s">
        <v>8</v>
      </c>
      <c r="B35" s="12" t="s">
        <v>42</v>
      </c>
      <c r="C35" s="4" t="s">
        <v>78</v>
      </c>
      <c r="D35" s="5" t="s">
        <v>82</v>
      </c>
      <c r="E35" s="5" t="s">
        <v>82</v>
      </c>
      <c r="F35" s="5" t="s">
        <v>82</v>
      </c>
      <c r="G35" s="6" t="s">
        <v>96</v>
      </c>
      <c r="H35" s="7"/>
      <c r="I35" s="7" t="s">
        <v>97</v>
      </c>
      <c r="J35" s="7" t="s">
        <v>97</v>
      </c>
      <c r="K35" s="18">
        <v>5.2543200321451318</v>
      </c>
      <c r="L35" s="17">
        <v>5.2800720867552053</v>
      </c>
      <c r="M35" s="17">
        <v>5.447003321989083</v>
      </c>
      <c r="N35" s="17">
        <v>5.9702122729702838</v>
      </c>
      <c r="O35" s="17">
        <v>6.2901528841162646</v>
      </c>
      <c r="P35" s="17">
        <v>6.427026610874635</v>
      </c>
      <c r="Q35" s="17">
        <v>6.5668787099272672</v>
      </c>
      <c r="R35" s="17">
        <v>6.7097739906552842</v>
      </c>
      <c r="S35" s="17">
        <v>6.855778672691943</v>
      </c>
      <c r="T35" s="17">
        <v>7.0049604166097206</v>
      </c>
      <c r="U35" s="17">
        <v>7.1573883552751481</v>
      </c>
      <c r="V35" s="17">
        <v>7.3131331258859351</v>
      </c>
      <c r="W35" s="17">
        <v>7.472266902705214</v>
      </c>
      <c r="X35" s="17">
        <v>7.63486343050808</v>
      </c>
      <c r="Y35" s="17">
        <v>7.8009980587559369</v>
      </c>
      <c r="Z35" s="17">
        <v>7.9707477765144654</v>
      </c>
      <c r="AA35" s="17">
        <v>8.1441912481314205</v>
      </c>
      <c r="AB35" s="17">
        <v>8.3214088496907603</v>
      </c>
      <c r="AC35" s="17">
        <v>8.5024827062600323</v>
      </c>
      <c r="AD35" s="17">
        <v>8.6874967299482506</v>
      </c>
      <c r="AE35" s="17">
        <v>8.8765366587919257</v>
      </c>
      <c r="AF35" s="17">
        <v>9.0696900964872373</v>
      </c>
      <c r="AG35" s="17">
        <v>9.2670465529868</v>
      </c>
      <c r="AH35" s="17">
        <v>9.4686974859797939</v>
      </c>
      <c r="AI35" s="17">
        <v>9.6747363432747147</v>
      </c>
      <c r="AJ35" s="17">
        <v>9.8852586061043723</v>
      </c>
      <c r="AK35" s="17">
        <v>10.100361833373203</v>
      </c>
      <c r="AL35" s="17">
        <v>10.320145706867402</v>
      </c>
      <c r="AM35" s="17">
        <v>10.544712077448837</v>
      </c>
      <c r="AN35" s="17">
        <v>10.774165012254123</v>
      </c>
      <c r="AO35" s="17">
        <v>11.008610842920772</v>
      </c>
      <c r="AP35" s="17">
        <v>11.248158214862729</v>
      </c>
      <c r="AQ35" s="17">
        <v>11.492918137618144</v>
      </c>
    </row>
    <row r="36" spans="1:43" x14ac:dyDescent="0.4">
      <c r="A36" s="4" t="s">
        <v>9</v>
      </c>
      <c r="B36" s="12" t="s">
        <v>43</v>
      </c>
      <c r="C36" s="4" t="s">
        <v>79</v>
      </c>
      <c r="D36" s="5" t="s">
        <v>82</v>
      </c>
      <c r="E36" s="5" t="s">
        <v>82</v>
      </c>
      <c r="F36" s="5" t="s">
        <v>82</v>
      </c>
      <c r="G36" s="6" t="s">
        <v>86</v>
      </c>
      <c r="H36" s="7"/>
      <c r="I36" s="7" t="s">
        <v>87</v>
      </c>
      <c r="J36" s="7" t="s">
        <v>87</v>
      </c>
      <c r="K36" s="16">
        <v>1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x14ac:dyDescent="0.4">
      <c r="A37" s="4" t="s">
        <v>8</v>
      </c>
      <c r="B37" s="12" t="s">
        <v>44</v>
      </c>
      <c r="C37" s="4" t="s">
        <v>80</v>
      </c>
      <c r="D37" s="5" t="s">
        <v>82</v>
      </c>
      <c r="E37" s="5" t="s">
        <v>82</v>
      </c>
      <c r="F37" s="5" t="s">
        <v>82</v>
      </c>
      <c r="G37" s="6" t="s">
        <v>96</v>
      </c>
      <c r="H37" s="7"/>
      <c r="I37" s="7" t="s">
        <v>97</v>
      </c>
      <c r="J37" s="7" t="s">
        <v>97</v>
      </c>
      <c r="K37" s="18">
        <v>3.4644902985028581</v>
      </c>
      <c r="L37" s="17">
        <v>3.4814701822589478</v>
      </c>
      <c r="M37" s="17">
        <v>3.5915380200470395</v>
      </c>
      <c r="N37" s="17">
        <v>3.9365212573973904</v>
      </c>
      <c r="O37" s="17">
        <v>4.1474774109303141</v>
      </c>
      <c r="P37" s="17">
        <v>4.2377265193921581</v>
      </c>
      <c r="Q37" s="17">
        <v>4.3299394484541311</v>
      </c>
      <c r="R37" s="17">
        <v>4.4241589308524931</v>
      </c>
      <c r="S37" s="17">
        <v>4.5204286291878439</v>
      </c>
      <c r="T37" s="17">
        <v>4.6187931561589712</v>
      </c>
      <c r="U37" s="17">
        <v>4.719298095236991</v>
      </c>
      <c r="V37" s="17">
        <v>4.8219900217893477</v>
      </c>
      <c r="W37" s="17">
        <v>4.9269165246634836</v>
      </c>
      <c r="X37" s="17">
        <v>5.0341262282401615</v>
      </c>
      <c r="Y37" s="17">
        <v>5.1436688149666674</v>
      </c>
      <c r="Z37" s="17">
        <v>5.2555950483803429</v>
      </c>
      <c r="AA37" s="17">
        <v>5.3699567966330992</v>
      </c>
      <c r="AB37" s="17">
        <v>5.4868070565278355</v>
      </c>
      <c r="AC37" s="17">
        <v>5.6061999780778811</v>
      </c>
      <c r="AD37" s="17">
        <v>5.7281908896008558</v>
      </c>
      <c r="AE37" s="17">
        <v>5.852836323358571</v>
      </c>
      <c r="AF37" s="17">
        <v>5.9801940417548529</v>
      </c>
      <c r="AG37" s="17">
        <v>6.1103230641034383</v>
      </c>
      <c r="AH37" s="17">
        <v>6.2432836939783289</v>
      </c>
      <c r="AI37" s="17">
        <v>6.3791375471592975</v>
      </c>
      <c r="AJ37" s="17">
        <v>6.517947580185484</v>
      </c>
      <c r="AK37" s="17">
        <v>6.6597781195303201</v>
      </c>
      <c r="AL37" s="17">
        <v>6.804694891411299</v>
      </c>
      <c r="AM37" s="17">
        <v>6.9527650522484095</v>
      </c>
      <c r="AN37" s="17">
        <v>7.104057219785334</v>
      </c>
      <c r="AO37" s="17">
        <v>7.258641504887863</v>
      </c>
      <c r="AP37" s="17">
        <v>7.4165895440342222</v>
      </c>
      <c r="AQ37" s="17">
        <v>7.5779745325124077</v>
      </c>
    </row>
    <row r="38" spans="1:43" x14ac:dyDescent="0.4">
      <c r="A38" s="4" t="s">
        <v>9</v>
      </c>
      <c r="B38" s="12" t="s">
        <v>45</v>
      </c>
      <c r="C38" s="4" t="s">
        <v>81</v>
      </c>
      <c r="D38" s="5" t="s">
        <v>82</v>
      </c>
      <c r="E38" s="5" t="s">
        <v>82</v>
      </c>
      <c r="F38" s="5" t="s">
        <v>82</v>
      </c>
      <c r="G38" s="6" t="s">
        <v>86</v>
      </c>
      <c r="H38" s="5"/>
      <c r="I38" s="7" t="s">
        <v>87</v>
      </c>
      <c r="J38" s="7" t="s">
        <v>87</v>
      </c>
      <c r="K38" s="16">
        <v>1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Fernando Victor</cp:lastModifiedBy>
  <dcterms:created xsi:type="dcterms:W3CDTF">2021-09-19T00:15:17Z</dcterms:created>
  <dcterms:modified xsi:type="dcterms:W3CDTF">2021-09-29T19:59:22Z</dcterms:modified>
</cp:coreProperties>
</file>