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/Library/CloudStorage/Box-Box/PROD B05 - evaluating reuse of concrete (CK)/PROD/PROD reuse of CIP concrete for slabs CERES (on going)/code and results/"/>
    </mc:Choice>
  </mc:AlternateContent>
  <xr:revisionPtr revIDLastSave="0" documentId="13_ncr:1_{24BE5464-D69A-124B-8A14-3E964210C3DF}" xr6:coauthVersionLast="47" xr6:coauthVersionMax="47" xr10:uidLastSave="{00000000-0000-0000-0000-000000000000}"/>
  <bookViews>
    <workbookView xWindow="39540" yWindow="-5900" windowWidth="40460" windowHeight="28300" xr2:uid="{80D65E21-B564-EC4D-B4CC-55A2DEAA6781}"/>
  </bookViews>
  <sheets>
    <sheet name="1" sheetId="4" r:id="rId1"/>
  </sheets>
  <definedNames>
    <definedName name="_xlnm._FilterDatabase" localSheetId="0">'1'!$A$2:$O$2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1" i="4" l="1"/>
  <c r="S22" i="4"/>
  <c r="S23" i="4"/>
  <c r="S24" i="4"/>
  <c r="S25" i="4"/>
  <c r="S26" i="4"/>
  <c r="S27" i="4"/>
  <c r="S28" i="4"/>
  <c r="S29" i="4"/>
  <c r="S31" i="4"/>
  <c r="S20" i="4"/>
  <c r="S19" i="4"/>
  <c r="S18" i="4"/>
  <c r="S16" i="4"/>
  <c r="M31" i="4"/>
  <c r="L31" i="4"/>
  <c r="M28" i="4" l="1"/>
  <c r="M29" i="4"/>
  <c r="L29" i="4"/>
  <c r="L28" i="4"/>
  <c r="L34" i="4"/>
  <c r="L33" i="4"/>
  <c r="I34" i="4"/>
  <c r="I33" i="4"/>
  <c r="J34" i="4"/>
  <c r="M34" i="4"/>
  <c r="J33" i="4"/>
  <c r="M33" i="4"/>
  <c r="M18" i="4" l="1"/>
  <c r="M20" i="4"/>
  <c r="M21" i="4"/>
  <c r="M22" i="4"/>
  <c r="M23" i="4"/>
  <c r="M24" i="4"/>
  <c r="M25" i="4"/>
  <c r="M26" i="4"/>
  <c r="M27" i="4"/>
  <c r="M16" i="4"/>
  <c r="M4" i="4"/>
  <c r="M5" i="4"/>
  <c r="M6" i="4"/>
  <c r="M7" i="4"/>
  <c r="M8" i="4"/>
  <c r="M9" i="4"/>
  <c r="M10" i="4"/>
  <c r="M11" i="4"/>
  <c r="M12" i="4"/>
  <c r="M13" i="4"/>
  <c r="M14" i="4"/>
  <c r="M15" i="4"/>
  <c r="M17" i="4"/>
  <c r="M1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3" i="4"/>
  <c r="M3" i="4"/>
  <c r="I4" i="4"/>
  <c r="I6" i="4"/>
  <c r="I8" i="4"/>
  <c r="I9" i="4"/>
  <c r="I5" i="4"/>
  <c r="I11" i="4"/>
  <c r="I13" i="4"/>
  <c r="I7" i="4"/>
  <c r="I15" i="4"/>
  <c r="I17" i="4"/>
  <c r="I10" i="4"/>
  <c r="I19" i="4"/>
  <c r="I12" i="4"/>
  <c r="I14" i="4"/>
  <c r="I16" i="4"/>
  <c r="I18" i="4"/>
  <c r="I20" i="4"/>
  <c r="I21" i="4"/>
  <c r="I22" i="4"/>
  <c r="I23" i="4"/>
  <c r="I24" i="4"/>
  <c r="I25" i="4"/>
  <c r="I26" i="4"/>
  <c r="I27" i="4"/>
  <c r="I3" i="4"/>
  <c r="L7" i="4"/>
  <c r="L10" i="4"/>
  <c r="L12" i="4"/>
  <c r="L14" i="4"/>
  <c r="L16" i="4"/>
  <c r="L18" i="4"/>
  <c r="L20" i="4"/>
  <c r="L21" i="4"/>
  <c r="L22" i="4"/>
  <c r="L23" i="4"/>
  <c r="L24" i="4"/>
  <c r="L25" i="4"/>
  <c r="L26" i="4"/>
  <c r="L27" i="4"/>
  <c r="L3" i="4"/>
  <c r="L4" i="4"/>
  <c r="L6" i="4"/>
  <c r="L8" i="4"/>
  <c r="L9" i="4"/>
  <c r="L11" i="4"/>
  <c r="L13" i="4"/>
  <c r="L15" i="4"/>
  <c r="L17" i="4"/>
  <c r="L19" i="4"/>
  <c r="L5" i="4"/>
</calcChain>
</file>

<file path=xl/sharedStrings.xml><?xml version="1.0" encoding="utf-8"?>
<sst xmlns="http://schemas.openxmlformats.org/spreadsheetml/2006/main" count="67" uniqueCount="66">
  <si>
    <t>height [mm]</t>
  </si>
  <si>
    <t>Wply, x10^3 [mm3]</t>
  </si>
  <si>
    <t>Iy, x10^6 [mm4]</t>
  </si>
  <si>
    <t>width [mm]</t>
  </si>
  <si>
    <t>IPE300</t>
  </si>
  <si>
    <t>HEA200</t>
  </si>
  <si>
    <t>HEA220</t>
  </si>
  <si>
    <t>HEA240</t>
  </si>
  <si>
    <t>HEA260</t>
  </si>
  <si>
    <t>HEA280</t>
  </si>
  <si>
    <t>HEA300</t>
  </si>
  <si>
    <t>HEA320</t>
  </si>
  <si>
    <t>HEA340</t>
  </si>
  <si>
    <t>HEA360</t>
  </si>
  <si>
    <t>HEA400</t>
  </si>
  <si>
    <t>masse de la plaque en acier pour les profilés de moins de 200mm de large</t>
  </si>
  <si>
    <t>width [m]</t>
  </si>
  <si>
    <t>lenght [m/m]</t>
  </si>
  <si>
    <t>masse volumique acier [kg/m3]</t>
  </si>
  <si>
    <t>name</t>
  </si>
  <si>
    <t>sol numer</t>
  </si>
  <si>
    <t>welding [m/m]</t>
  </si>
  <si>
    <t>IPE100</t>
  </si>
  <si>
    <t>IPE120</t>
  </si>
  <si>
    <t>HEA100</t>
  </si>
  <si>
    <t>IPE140</t>
  </si>
  <si>
    <t>HEA120</t>
  </si>
  <si>
    <t>IPE160</t>
  </si>
  <si>
    <t>IPE180</t>
  </si>
  <si>
    <t>HEA140</t>
  </si>
  <si>
    <t>IPE200</t>
  </si>
  <si>
    <t>HEA160</t>
  </si>
  <si>
    <t>IPE220</t>
  </si>
  <si>
    <t>HEA180</t>
  </si>
  <si>
    <t>IPE240</t>
  </si>
  <si>
    <t>IPE270</t>
  </si>
  <si>
    <t>masse plaque acier [N/m]</t>
  </si>
  <si>
    <t>plate thickness [mm]</t>
  </si>
  <si>
    <t>degreased/painted surface [m2/m]</t>
  </si>
  <si>
    <t>sand blasted surface [m2/m]</t>
  </si>
  <si>
    <t>masse profile [N/m] ! 1kg=10N</t>
  </si>
  <si>
    <t>concrete volume [m3/m]</t>
  </si>
  <si>
    <t>BELOW CONCRETE (10)</t>
  </si>
  <si>
    <t>unwelding [m/beam]</t>
  </si>
  <si>
    <t>perimeter [m]</t>
  </si>
  <si>
    <t>largeur entre pièces béton [mm[</t>
  </si>
  <si>
    <t>REUSED (8)</t>
  </si>
  <si>
    <t>REUSED (9)</t>
  </si>
  <si>
    <t>BELOW CONCRETE (11)</t>
  </si>
  <si>
    <t>BELOW CONCRETE (12)</t>
  </si>
  <si>
    <t>BELOW CONCRETE (13)</t>
  </si>
  <si>
    <t>BELOW CONCRETE (14)</t>
  </si>
  <si>
    <t>BELOW CONCRETE (15)</t>
  </si>
  <si>
    <t>RECYCLED (16)</t>
  </si>
  <si>
    <t>RECYCLED (17)</t>
  </si>
  <si>
    <t>unwelding</t>
  </si>
  <si>
    <t>sandblasting</t>
  </si>
  <si>
    <t>BELOW CONCRETE</t>
  </si>
  <si>
    <t>HEA450</t>
  </si>
  <si>
    <t>HEA500</t>
  </si>
  <si>
    <t>xx</t>
  </si>
  <si>
    <t>HEB400</t>
  </si>
  <si>
    <t>HEM400</t>
  </si>
  <si>
    <t>HEM450</t>
  </si>
  <si>
    <t>BELOW CONCRETE (18)</t>
  </si>
  <si>
    <t>caoutchouc width 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</si>
</sst>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8" fillId="2" borderId="0" xfId="0" applyFont="1" applyFill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6FEB-7905-D247-968C-29478CCBCBA4}">
  <dimension ref="A1:S74"/>
  <sheetViews>
    <sheetView tabSelected="1" zoomScale="89" zoomScaleNormal="143" workbookViewId="0">
      <selection activeCell="H44" sqref="H44"/>
    </sheetView>
  </sheetViews>
  <sheetFormatPr baseColWidth="10" defaultColWidth="11" defaultRowHeight="16" x14ac:dyDescent="0.2"/>
  <cols>
    <col min="2" max="2" width="8.1640625" customWidth="1"/>
    <col min="3" max="3" width="11.6640625" customWidth="1"/>
    <col min="4" max="4" width="32.5" customWidth="1"/>
    <col min="5" max="5" width="23.1640625" customWidth="1"/>
    <col min="6" max="6" width="32.33203125" customWidth="1"/>
    <col min="7" max="7" width="28.33203125" customWidth="1"/>
    <col min="8" max="8" width="23.6640625" customWidth="1"/>
    <col min="9" max="9" width="22" customWidth="1"/>
    <col min="10" max="10" width="37" bestFit="1" customWidth="1"/>
    <col min="11" max="11" width="21.6640625" customWidth="1"/>
    <col min="12" max="12" width="29.1640625" customWidth="1"/>
    <col min="13" max="13" width="34.6640625" customWidth="1"/>
    <col min="14" max="14" width="23" customWidth="1"/>
    <col min="15" max="15" width="14.5" customWidth="1"/>
    <col min="16" max="16" width="13.5" customWidth="1"/>
    <col min="17" max="17" width="20.6640625" customWidth="1"/>
    <col min="18" max="18" width="15" customWidth="1"/>
  </cols>
  <sheetData>
    <row r="1" spans="1:19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t="s">
        <v>46</v>
      </c>
      <c r="J1" t="s">
        <v>47</v>
      </c>
      <c r="K1" t="s">
        <v>42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64</v>
      </c>
    </row>
    <row r="2" spans="1:19" x14ac:dyDescent="0.2">
      <c r="A2" t="s">
        <v>19</v>
      </c>
      <c r="B2" t="s">
        <v>20</v>
      </c>
      <c r="C2" t="s">
        <v>0</v>
      </c>
      <c r="D2" t="s">
        <v>40</v>
      </c>
      <c r="E2" t="s">
        <v>1</v>
      </c>
      <c r="F2" t="s">
        <v>2</v>
      </c>
      <c r="G2" t="s">
        <v>3</v>
      </c>
      <c r="H2" t="s">
        <v>44</v>
      </c>
      <c r="I2" t="s">
        <v>43</v>
      </c>
      <c r="J2" t="s">
        <v>39</v>
      </c>
      <c r="K2" t="s">
        <v>37</v>
      </c>
      <c r="L2" t="s">
        <v>36</v>
      </c>
      <c r="M2" t="s">
        <v>38</v>
      </c>
      <c r="N2" t="s">
        <v>21</v>
      </c>
      <c r="O2" t="s">
        <v>41</v>
      </c>
      <c r="P2" t="s">
        <v>45</v>
      </c>
      <c r="Q2" t="s">
        <v>55</v>
      </c>
      <c r="R2" t="s">
        <v>56</v>
      </c>
      <c r="S2" t="s">
        <v>65</v>
      </c>
    </row>
    <row r="3" spans="1:19" x14ac:dyDescent="0.2">
      <c r="A3" t="s">
        <v>22</v>
      </c>
      <c r="B3">
        <v>1</v>
      </c>
      <c r="C3" s="9">
        <v>100</v>
      </c>
      <c r="D3" s="9">
        <v>81</v>
      </c>
      <c r="E3" s="9">
        <v>39.4</v>
      </c>
      <c r="F3" s="9">
        <v>1.71</v>
      </c>
      <c r="G3" s="9">
        <v>55</v>
      </c>
      <c r="H3">
        <v>0.4</v>
      </c>
      <c r="I3">
        <f t="shared" ref="I3:I27" si="0">2*H3</f>
        <v>0.8</v>
      </c>
      <c r="J3" s="9">
        <f t="shared" ref="J3:J27" si="1">(2*$C3+4*$G3)/1000</f>
        <v>0.42</v>
      </c>
      <c r="K3" s="9">
        <v>10</v>
      </c>
      <c r="L3">
        <f t="shared" ref="L3:L29" si="2">$B$38*$C$38*K3/1000*$D$38*10</f>
        <v>62.800000000000011</v>
      </c>
      <c r="M3" s="9">
        <f t="shared" ref="M3:M15" si="3">($B$38*$C$38)+$G3/1000*(1-$C$38)+2*$G3/1000+2*$C3/1000</f>
        <v>0.42300000000000004</v>
      </c>
      <c r="N3" s="10">
        <v>0.8</v>
      </c>
      <c r="O3">
        <v>0</v>
      </c>
      <c r="P3">
        <v>0</v>
      </c>
      <c r="Q3">
        <v>0</v>
      </c>
      <c r="R3">
        <v>0</v>
      </c>
      <c r="S3" s="9">
        <v>200</v>
      </c>
    </row>
    <row r="4" spans="1:19" x14ac:dyDescent="0.2">
      <c r="A4" t="s">
        <v>23</v>
      </c>
      <c r="B4">
        <v>2</v>
      </c>
      <c r="C4" s="9">
        <v>120</v>
      </c>
      <c r="D4" s="9">
        <v>104</v>
      </c>
      <c r="E4" s="9">
        <v>60.7</v>
      </c>
      <c r="F4" s="9">
        <v>3.18</v>
      </c>
      <c r="G4" s="9">
        <v>64</v>
      </c>
      <c r="H4">
        <v>0.47499999999999998</v>
      </c>
      <c r="I4">
        <f t="shared" si="0"/>
        <v>0.95</v>
      </c>
      <c r="J4" s="9">
        <f t="shared" si="1"/>
        <v>0.496</v>
      </c>
      <c r="K4" s="9">
        <v>10</v>
      </c>
      <c r="L4">
        <f t="shared" si="2"/>
        <v>62.800000000000011</v>
      </c>
      <c r="M4" s="9">
        <f t="shared" si="3"/>
        <v>0.4864</v>
      </c>
      <c r="N4" s="10">
        <v>0.8</v>
      </c>
      <c r="O4">
        <v>0</v>
      </c>
      <c r="P4">
        <v>0</v>
      </c>
      <c r="Q4">
        <v>0</v>
      </c>
      <c r="R4">
        <v>0</v>
      </c>
      <c r="S4" s="9">
        <v>200</v>
      </c>
    </row>
    <row r="5" spans="1:19" x14ac:dyDescent="0.2">
      <c r="A5" t="s">
        <v>24</v>
      </c>
      <c r="B5">
        <v>3</v>
      </c>
      <c r="C5" s="9">
        <v>96</v>
      </c>
      <c r="D5" s="9">
        <v>167</v>
      </c>
      <c r="E5" s="9">
        <v>83</v>
      </c>
      <c r="F5" s="9">
        <v>3.49</v>
      </c>
      <c r="G5" s="9">
        <v>100</v>
      </c>
      <c r="H5">
        <v>0.56100000000000005</v>
      </c>
      <c r="I5">
        <f t="shared" si="0"/>
        <v>1.1220000000000001</v>
      </c>
      <c r="J5" s="9">
        <f t="shared" si="1"/>
        <v>0.59199999999999997</v>
      </c>
      <c r="K5" s="9">
        <v>10</v>
      </c>
      <c r="L5">
        <f t="shared" si="2"/>
        <v>62.800000000000011</v>
      </c>
      <c r="M5" s="9">
        <f t="shared" si="3"/>
        <v>0.53200000000000003</v>
      </c>
      <c r="N5" s="10">
        <v>0.8</v>
      </c>
      <c r="O5">
        <v>0</v>
      </c>
      <c r="P5">
        <v>0</v>
      </c>
      <c r="Q5">
        <v>0</v>
      </c>
      <c r="R5">
        <v>0</v>
      </c>
      <c r="S5" s="9">
        <v>200</v>
      </c>
    </row>
    <row r="6" spans="1:19" x14ac:dyDescent="0.2">
      <c r="A6" t="s">
        <v>25</v>
      </c>
      <c r="B6">
        <v>4</v>
      </c>
      <c r="C6" s="9">
        <v>140</v>
      </c>
      <c r="D6" s="9">
        <v>129</v>
      </c>
      <c r="E6" s="9">
        <v>88.3</v>
      </c>
      <c r="F6" s="9">
        <v>5.41</v>
      </c>
      <c r="G6" s="9">
        <v>73</v>
      </c>
      <c r="H6">
        <v>0.55100000000000005</v>
      </c>
      <c r="I6">
        <f t="shared" si="0"/>
        <v>1.1020000000000001</v>
      </c>
      <c r="J6" s="9">
        <f t="shared" si="1"/>
        <v>0.57199999999999995</v>
      </c>
      <c r="K6" s="9">
        <v>10</v>
      </c>
      <c r="L6">
        <f t="shared" si="2"/>
        <v>62.800000000000011</v>
      </c>
      <c r="M6" s="9">
        <f t="shared" si="3"/>
        <v>0.54980000000000007</v>
      </c>
      <c r="N6" s="10">
        <v>0.8</v>
      </c>
      <c r="O6">
        <v>0</v>
      </c>
      <c r="P6">
        <v>0</v>
      </c>
      <c r="Q6">
        <v>0</v>
      </c>
      <c r="R6">
        <v>0</v>
      </c>
      <c r="S6" s="9">
        <v>200</v>
      </c>
    </row>
    <row r="7" spans="1:19" x14ac:dyDescent="0.2">
      <c r="A7" t="s">
        <v>26</v>
      </c>
      <c r="B7">
        <v>5</v>
      </c>
      <c r="C7" s="9">
        <v>114</v>
      </c>
      <c r="D7" s="9">
        <v>199</v>
      </c>
      <c r="E7" s="9">
        <v>119</v>
      </c>
      <c r="F7" s="9">
        <v>6.06</v>
      </c>
      <c r="G7" s="9">
        <v>120</v>
      </c>
      <c r="H7">
        <v>0.67700000000000005</v>
      </c>
      <c r="I7">
        <f t="shared" si="0"/>
        <v>1.3540000000000001</v>
      </c>
      <c r="J7" s="9">
        <f t="shared" si="1"/>
        <v>0.70799999999999996</v>
      </c>
      <c r="K7" s="9">
        <v>10</v>
      </c>
      <c r="L7">
        <f t="shared" si="2"/>
        <v>62.800000000000011</v>
      </c>
      <c r="M7" s="9">
        <f t="shared" si="3"/>
        <v>0.62</v>
      </c>
      <c r="N7" s="10">
        <v>0.8</v>
      </c>
      <c r="O7">
        <v>0</v>
      </c>
      <c r="P7">
        <v>0</v>
      </c>
      <c r="Q7">
        <v>0</v>
      </c>
      <c r="R7">
        <v>0</v>
      </c>
      <c r="S7" s="9">
        <v>200</v>
      </c>
    </row>
    <row r="8" spans="1:19" x14ac:dyDescent="0.2">
      <c r="A8" t="s">
        <v>27</v>
      </c>
      <c r="B8">
        <v>6</v>
      </c>
      <c r="C8" s="9">
        <v>160</v>
      </c>
      <c r="D8" s="9">
        <v>158</v>
      </c>
      <c r="E8" s="9">
        <v>124</v>
      </c>
      <c r="F8" s="9">
        <v>8.69</v>
      </c>
      <c r="G8" s="9">
        <v>82</v>
      </c>
      <c r="H8">
        <v>0.623</v>
      </c>
      <c r="I8">
        <f t="shared" si="0"/>
        <v>1.246</v>
      </c>
      <c r="J8" s="9">
        <f t="shared" si="1"/>
        <v>0.64800000000000002</v>
      </c>
      <c r="K8" s="9">
        <v>10</v>
      </c>
      <c r="L8">
        <f t="shared" si="2"/>
        <v>62.800000000000011</v>
      </c>
      <c r="M8" s="9">
        <f t="shared" si="3"/>
        <v>0.61319999999999997</v>
      </c>
      <c r="N8" s="10">
        <v>0.8</v>
      </c>
      <c r="O8">
        <v>0</v>
      </c>
      <c r="P8">
        <v>0</v>
      </c>
      <c r="Q8">
        <v>0</v>
      </c>
      <c r="R8">
        <v>0</v>
      </c>
      <c r="S8" s="9">
        <v>200</v>
      </c>
    </row>
    <row r="9" spans="1:19" x14ac:dyDescent="0.2">
      <c r="A9" t="s">
        <v>28</v>
      </c>
      <c r="B9">
        <v>7</v>
      </c>
      <c r="C9" s="9">
        <v>180</v>
      </c>
      <c r="D9" s="9">
        <v>188</v>
      </c>
      <c r="E9" s="9">
        <v>166</v>
      </c>
      <c r="F9" s="9">
        <v>13.2</v>
      </c>
      <c r="G9" s="9">
        <v>91</v>
      </c>
      <c r="H9">
        <v>0.69799999999999995</v>
      </c>
      <c r="I9">
        <f t="shared" si="0"/>
        <v>1.3959999999999999</v>
      </c>
      <c r="J9" s="9">
        <f t="shared" si="1"/>
        <v>0.72399999999999998</v>
      </c>
      <c r="K9" s="9">
        <v>10</v>
      </c>
      <c r="L9">
        <f t="shared" si="2"/>
        <v>62.800000000000011</v>
      </c>
      <c r="M9" s="9">
        <f t="shared" si="3"/>
        <v>0.67659999999999998</v>
      </c>
      <c r="N9" s="10">
        <v>0.8</v>
      </c>
      <c r="O9">
        <v>0</v>
      </c>
      <c r="P9">
        <v>0</v>
      </c>
      <c r="Q9">
        <v>0</v>
      </c>
      <c r="R9">
        <v>0</v>
      </c>
      <c r="S9" s="9">
        <v>200</v>
      </c>
    </row>
    <row r="10" spans="1:19" x14ac:dyDescent="0.2">
      <c r="A10" t="s">
        <v>29</v>
      </c>
      <c r="B10">
        <v>8</v>
      </c>
      <c r="C10" s="9">
        <v>133</v>
      </c>
      <c r="D10" s="9">
        <v>247</v>
      </c>
      <c r="E10" s="9">
        <v>173</v>
      </c>
      <c r="F10" s="9">
        <v>10.3</v>
      </c>
      <c r="G10" s="9">
        <v>140</v>
      </c>
      <c r="H10">
        <v>0.79400000000000004</v>
      </c>
      <c r="I10">
        <f t="shared" si="0"/>
        <v>1.5880000000000001</v>
      </c>
      <c r="J10" s="9">
        <f t="shared" si="1"/>
        <v>0.82599999999999996</v>
      </c>
      <c r="K10" s="9">
        <v>10</v>
      </c>
      <c r="L10">
        <f t="shared" si="2"/>
        <v>62.800000000000011</v>
      </c>
      <c r="M10" s="9">
        <f t="shared" si="3"/>
        <v>0.71000000000000008</v>
      </c>
      <c r="N10" s="10">
        <v>0.8</v>
      </c>
      <c r="O10">
        <v>0</v>
      </c>
      <c r="P10">
        <v>0</v>
      </c>
      <c r="Q10">
        <v>0</v>
      </c>
      <c r="R10">
        <v>0</v>
      </c>
      <c r="S10" s="9">
        <v>200</v>
      </c>
    </row>
    <row r="11" spans="1:19" x14ac:dyDescent="0.2">
      <c r="A11" t="s">
        <v>30</v>
      </c>
      <c r="B11">
        <v>9</v>
      </c>
      <c r="C11" s="9">
        <v>200</v>
      </c>
      <c r="D11" s="9">
        <v>224</v>
      </c>
      <c r="E11" s="9">
        <v>221</v>
      </c>
      <c r="F11" s="9">
        <v>19.399999999999999</v>
      </c>
      <c r="G11" s="9">
        <v>100</v>
      </c>
      <c r="H11">
        <v>0.76800000000000002</v>
      </c>
      <c r="I11">
        <f t="shared" si="0"/>
        <v>1.536</v>
      </c>
      <c r="J11" s="9">
        <f t="shared" si="1"/>
        <v>0.8</v>
      </c>
      <c r="K11" s="9">
        <v>10</v>
      </c>
      <c r="L11">
        <f t="shared" si="2"/>
        <v>62.800000000000011</v>
      </c>
      <c r="M11" s="9">
        <f t="shared" si="3"/>
        <v>0.74</v>
      </c>
      <c r="N11" s="10">
        <v>0.8</v>
      </c>
      <c r="O11">
        <v>0</v>
      </c>
      <c r="P11">
        <v>0</v>
      </c>
      <c r="Q11">
        <v>0</v>
      </c>
      <c r="R11">
        <v>0</v>
      </c>
      <c r="S11" s="9">
        <v>200</v>
      </c>
    </row>
    <row r="12" spans="1:19" x14ac:dyDescent="0.2">
      <c r="A12" t="s">
        <v>31</v>
      </c>
      <c r="B12">
        <v>10</v>
      </c>
      <c r="C12" s="9">
        <v>152</v>
      </c>
      <c r="D12" s="9">
        <v>304</v>
      </c>
      <c r="E12" s="9">
        <v>245</v>
      </c>
      <c r="F12" s="9">
        <v>16.7</v>
      </c>
      <c r="G12" s="9">
        <v>160</v>
      </c>
      <c r="H12">
        <v>0.90600000000000003</v>
      </c>
      <c r="I12">
        <f t="shared" si="0"/>
        <v>1.8120000000000001</v>
      </c>
      <c r="J12" s="9">
        <f t="shared" si="1"/>
        <v>0.94399999999999995</v>
      </c>
      <c r="K12" s="9">
        <v>10</v>
      </c>
      <c r="L12">
        <f t="shared" si="2"/>
        <v>62.800000000000011</v>
      </c>
      <c r="M12" s="9">
        <f t="shared" si="3"/>
        <v>0.8</v>
      </c>
      <c r="N12" s="10">
        <v>0.8</v>
      </c>
      <c r="O12">
        <v>0</v>
      </c>
      <c r="P12">
        <v>0</v>
      </c>
      <c r="Q12">
        <v>0</v>
      </c>
      <c r="R12">
        <v>0</v>
      </c>
      <c r="S12" s="9">
        <v>200</v>
      </c>
    </row>
    <row r="13" spans="1:19" x14ac:dyDescent="0.2">
      <c r="A13" t="s">
        <v>32</v>
      </c>
      <c r="B13">
        <v>11</v>
      </c>
      <c r="C13" s="9">
        <v>220</v>
      </c>
      <c r="D13" s="9">
        <v>262</v>
      </c>
      <c r="E13" s="9">
        <v>285</v>
      </c>
      <c r="F13" s="9">
        <v>27.7</v>
      </c>
      <c r="G13" s="9">
        <v>110</v>
      </c>
      <c r="H13">
        <v>0.84799999999999998</v>
      </c>
      <c r="I13">
        <f t="shared" si="0"/>
        <v>1.696</v>
      </c>
      <c r="J13" s="9">
        <f t="shared" si="1"/>
        <v>0.88</v>
      </c>
      <c r="K13" s="9">
        <v>10</v>
      </c>
      <c r="L13">
        <f t="shared" si="2"/>
        <v>62.800000000000011</v>
      </c>
      <c r="M13" s="9">
        <f t="shared" si="3"/>
        <v>0.80600000000000005</v>
      </c>
      <c r="N13" s="10">
        <v>0.8</v>
      </c>
      <c r="O13">
        <v>0</v>
      </c>
      <c r="P13">
        <v>0</v>
      </c>
      <c r="Q13">
        <v>0</v>
      </c>
      <c r="R13">
        <v>0</v>
      </c>
      <c r="S13" s="9">
        <v>200</v>
      </c>
    </row>
    <row r="14" spans="1:19" x14ac:dyDescent="0.2">
      <c r="A14" t="s">
        <v>33</v>
      </c>
      <c r="B14">
        <v>12</v>
      </c>
      <c r="C14" s="9">
        <v>171</v>
      </c>
      <c r="D14" s="9">
        <v>355</v>
      </c>
      <c r="E14" s="9">
        <v>325</v>
      </c>
      <c r="F14" s="9">
        <v>25.1</v>
      </c>
      <c r="G14" s="9">
        <v>180</v>
      </c>
      <c r="H14">
        <v>1.02</v>
      </c>
      <c r="I14">
        <f t="shared" si="0"/>
        <v>2.04</v>
      </c>
      <c r="J14" s="9">
        <f t="shared" si="1"/>
        <v>1.0620000000000001</v>
      </c>
      <c r="K14" s="9">
        <v>10</v>
      </c>
      <c r="L14">
        <f t="shared" si="2"/>
        <v>62.800000000000011</v>
      </c>
      <c r="M14" s="9">
        <f t="shared" si="3"/>
        <v>0.89000000000000012</v>
      </c>
      <c r="N14" s="10">
        <v>0.8</v>
      </c>
      <c r="O14">
        <v>0</v>
      </c>
      <c r="P14">
        <v>0</v>
      </c>
      <c r="Q14">
        <v>0</v>
      </c>
      <c r="R14">
        <v>0</v>
      </c>
      <c r="S14" s="9">
        <v>200</v>
      </c>
    </row>
    <row r="15" spans="1:19" x14ac:dyDescent="0.2">
      <c r="A15" t="s">
        <v>34</v>
      </c>
      <c r="B15">
        <v>13</v>
      </c>
      <c r="C15" s="9">
        <v>240</v>
      </c>
      <c r="D15" s="9">
        <v>307</v>
      </c>
      <c r="E15" s="9">
        <v>367</v>
      </c>
      <c r="F15" s="9">
        <v>38.9</v>
      </c>
      <c r="G15" s="9">
        <v>120</v>
      </c>
      <c r="H15">
        <v>0.92200000000000004</v>
      </c>
      <c r="I15">
        <f t="shared" si="0"/>
        <v>1.8440000000000001</v>
      </c>
      <c r="J15" s="9">
        <f t="shared" si="1"/>
        <v>0.96</v>
      </c>
      <c r="K15" s="9">
        <v>10</v>
      </c>
      <c r="L15">
        <f t="shared" si="2"/>
        <v>62.800000000000011</v>
      </c>
      <c r="M15" s="9">
        <f t="shared" si="3"/>
        <v>0.872</v>
      </c>
      <c r="N15" s="10">
        <v>0.8</v>
      </c>
      <c r="O15">
        <v>0</v>
      </c>
      <c r="P15">
        <v>0</v>
      </c>
      <c r="Q15">
        <v>0</v>
      </c>
      <c r="R15">
        <v>0</v>
      </c>
      <c r="S15" s="9">
        <v>200</v>
      </c>
    </row>
    <row r="16" spans="1:19" x14ac:dyDescent="0.2">
      <c r="A16" t="s">
        <v>5</v>
      </c>
      <c r="B16">
        <v>14</v>
      </c>
      <c r="C16" s="9">
        <v>190</v>
      </c>
      <c r="D16" s="9">
        <v>423</v>
      </c>
      <c r="E16" s="9">
        <v>429</v>
      </c>
      <c r="F16" s="9">
        <v>36.9</v>
      </c>
      <c r="G16" s="9">
        <v>200</v>
      </c>
      <c r="H16">
        <v>1.1399999999999999</v>
      </c>
      <c r="I16">
        <f t="shared" si="0"/>
        <v>2.2799999999999998</v>
      </c>
      <c r="J16" s="9">
        <f t="shared" si="1"/>
        <v>1.18</v>
      </c>
      <c r="K16" s="9">
        <v>0</v>
      </c>
      <c r="L16">
        <f t="shared" si="2"/>
        <v>0</v>
      </c>
      <c r="M16" s="9">
        <f>3*$G16/1000+2*$C16/1000</f>
        <v>0.98</v>
      </c>
      <c r="N16" s="9">
        <v>0</v>
      </c>
      <c r="O16">
        <v>0</v>
      </c>
      <c r="P16">
        <v>0</v>
      </c>
      <c r="Q16">
        <v>0</v>
      </c>
      <c r="R16">
        <v>0</v>
      </c>
      <c r="S16" s="9">
        <f>G16</f>
        <v>200</v>
      </c>
    </row>
    <row r="17" spans="1:19" x14ac:dyDescent="0.2">
      <c r="A17" t="s">
        <v>35</v>
      </c>
      <c r="B17">
        <v>15</v>
      </c>
      <c r="C17" s="9">
        <v>270</v>
      </c>
      <c r="D17" s="9">
        <v>361</v>
      </c>
      <c r="E17" s="9">
        <v>484</v>
      </c>
      <c r="F17" s="9">
        <v>57.9</v>
      </c>
      <c r="G17" s="9">
        <v>135</v>
      </c>
      <c r="H17">
        <v>1.04</v>
      </c>
      <c r="I17">
        <f t="shared" si="0"/>
        <v>2.08</v>
      </c>
      <c r="J17" s="9">
        <f t="shared" si="1"/>
        <v>1.08</v>
      </c>
      <c r="K17" s="9">
        <v>10</v>
      </c>
      <c r="L17">
        <f t="shared" si="2"/>
        <v>62.800000000000011</v>
      </c>
      <c r="M17" s="9">
        <f>($B$38*$C$38)+$G17/1000*(1-$C$38)+2*$G17/1000+2*$C17/1000</f>
        <v>0.97100000000000009</v>
      </c>
      <c r="N17" s="10">
        <v>0.8</v>
      </c>
      <c r="O17">
        <v>0</v>
      </c>
      <c r="P17">
        <v>0</v>
      </c>
      <c r="Q17">
        <v>0</v>
      </c>
      <c r="R17">
        <v>0</v>
      </c>
      <c r="S17" s="9">
        <v>200</v>
      </c>
    </row>
    <row r="18" spans="1:19" x14ac:dyDescent="0.2">
      <c r="A18" t="s">
        <v>6</v>
      </c>
      <c r="B18">
        <v>16</v>
      </c>
      <c r="C18" s="9">
        <v>210</v>
      </c>
      <c r="D18" s="9">
        <v>505</v>
      </c>
      <c r="E18" s="9">
        <v>568</v>
      </c>
      <c r="F18" s="9">
        <v>54.1</v>
      </c>
      <c r="G18" s="9">
        <v>220</v>
      </c>
      <c r="H18">
        <v>1.26</v>
      </c>
      <c r="I18">
        <f t="shared" si="0"/>
        <v>2.52</v>
      </c>
      <c r="J18" s="9">
        <f t="shared" si="1"/>
        <v>1.3</v>
      </c>
      <c r="K18" s="9">
        <v>0</v>
      </c>
      <c r="L18">
        <f t="shared" si="2"/>
        <v>0</v>
      </c>
      <c r="M18" s="9">
        <f>3*$G18/1000+2*$C18/1000</f>
        <v>1.08</v>
      </c>
      <c r="N18" s="9">
        <v>0</v>
      </c>
      <c r="O18">
        <v>0</v>
      </c>
      <c r="P18">
        <v>0</v>
      </c>
      <c r="Q18">
        <v>0</v>
      </c>
      <c r="R18">
        <v>0</v>
      </c>
      <c r="S18" s="9">
        <f>G18</f>
        <v>220</v>
      </c>
    </row>
    <row r="19" spans="1:19" x14ac:dyDescent="0.2">
      <c r="A19" t="s">
        <v>4</v>
      </c>
      <c r="B19">
        <v>17</v>
      </c>
      <c r="C19" s="9">
        <v>300</v>
      </c>
      <c r="D19" s="9">
        <v>422</v>
      </c>
      <c r="E19" s="9">
        <v>628</v>
      </c>
      <c r="F19" s="9">
        <v>83.6</v>
      </c>
      <c r="G19" s="9">
        <v>150</v>
      </c>
      <c r="H19">
        <v>1.1599999999999999</v>
      </c>
      <c r="I19">
        <f t="shared" si="0"/>
        <v>2.3199999999999998</v>
      </c>
      <c r="J19" s="9">
        <f t="shared" si="1"/>
        <v>1.2</v>
      </c>
      <c r="K19" s="9">
        <v>10</v>
      </c>
      <c r="L19">
        <f t="shared" si="2"/>
        <v>62.800000000000011</v>
      </c>
      <c r="M19" s="9">
        <f>($B$38*$C$38)+$G19/1000*(1-$C$38)+2*$G19/1000+2*$C19/1000</f>
        <v>1.0699999999999998</v>
      </c>
      <c r="N19" s="10">
        <v>0.8</v>
      </c>
      <c r="O19">
        <v>0</v>
      </c>
      <c r="P19">
        <v>0</v>
      </c>
      <c r="Q19">
        <v>0</v>
      </c>
      <c r="R19">
        <v>0</v>
      </c>
      <c r="S19" s="9">
        <f>200</f>
        <v>200</v>
      </c>
    </row>
    <row r="20" spans="1:19" x14ac:dyDescent="0.2">
      <c r="A20" t="s">
        <v>7</v>
      </c>
      <c r="B20">
        <v>18</v>
      </c>
      <c r="C20" s="9">
        <v>230</v>
      </c>
      <c r="D20" s="9">
        <v>603</v>
      </c>
      <c r="E20" s="9">
        <v>745</v>
      </c>
      <c r="F20" s="9">
        <v>77.599999999999994</v>
      </c>
      <c r="G20" s="9">
        <v>240</v>
      </c>
      <c r="H20">
        <v>1.37</v>
      </c>
      <c r="I20">
        <f t="shared" si="0"/>
        <v>2.74</v>
      </c>
      <c r="J20" s="9">
        <f t="shared" si="1"/>
        <v>1.42</v>
      </c>
      <c r="K20" s="9">
        <v>0</v>
      </c>
      <c r="L20">
        <f t="shared" si="2"/>
        <v>0</v>
      </c>
      <c r="M20" s="9">
        <f t="shared" ref="M20:M29" si="4">3*$G20/1000+2*$C20/1000</f>
        <v>1.18</v>
      </c>
      <c r="N20" s="9">
        <v>0</v>
      </c>
      <c r="O20">
        <v>0</v>
      </c>
      <c r="P20">
        <v>0</v>
      </c>
      <c r="Q20">
        <v>0</v>
      </c>
      <c r="R20">
        <v>0</v>
      </c>
      <c r="S20" s="9">
        <f>G20</f>
        <v>240</v>
      </c>
    </row>
    <row r="21" spans="1:19" x14ac:dyDescent="0.2">
      <c r="A21" t="s">
        <v>8</v>
      </c>
      <c r="B21">
        <v>19</v>
      </c>
      <c r="C21" s="9">
        <v>250</v>
      </c>
      <c r="D21" s="9">
        <v>682</v>
      </c>
      <c r="E21" s="9">
        <v>920</v>
      </c>
      <c r="F21" s="9">
        <v>104.5</v>
      </c>
      <c r="G21" s="9">
        <v>260</v>
      </c>
      <c r="H21">
        <v>1.48</v>
      </c>
      <c r="I21">
        <f t="shared" si="0"/>
        <v>2.96</v>
      </c>
      <c r="J21" s="9">
        <f t="shared" si="1"/>
        <v>1.54</v>
      </c>
      <c r="K21" s="9">
        <v>0</v>
      </c>
      <c r="L21">
        <f t="shared" si="2"/>
        <v>0</v>
      </c>
      <c r="M21" s="9">
        <f t="shared" si="4"/>
        <v>1.28</v>
      </c>
      <c r="N21" s="9">
        <v>0</v>
      </c>
      <c r="O21">
        <v>0</v>
      </c>
      <c r="P21">
        <v>0</v>
      </c>
      <c r="Q21">
        <v>0</v>
      </c>
      <c r="R21">
        <v>0</v>
      </c>
      <c r="S21" s="9">
        <f t="shared" ref="S21:S31" si="5">G21</f>
        <v>260</v>
      </c>
    </row>
    <row r="22" spans="1:19" x14ac:dyDescent="0.2">
      <c r="A22" t="s">
        <v>9</v>
      </c>
      <c r="B22">
        <v>20</v>
      </c>
      <c r="C22" s="9">
        <v>270</v>
      </c>
      <c r="D22" s="9">
        <v>764</v>
      </c>
      <c r="E22" s="9">
        <v>1110</v>
      </c>
      <c r="F22" s="9">
        <v>136.69999999999999</v>
      </c>
      <c r="G22" s="9">
        <v>280</v>
      </c>
      <c r="H22">
        <v>1.6</v>
      </c>
      <c r="I22">
        <f t="shared" si="0"/>
        <v>3.2</v>
      </c>
      <c r="J22" s="9">
        <f t="shared" si="1"/>
        <v>1.66</v>
      </c>
      <c r="K22" s="9">
        <v>0</v>
      </c>
      <c r="L22">
        <f t="shared" si="2"/>
        <v>0</v>
      </c>
      <c r="M22" s="9">
        <f t="shared" si="4"/>
        <v>1.38</v>
      </c>
      <c r="N22" s="9">
        <v>0</v>
      </c>
      <c r="O22">
        <v>0</v>
      </c>
      <c r="P22">
        <v>0</v>
      </c>
      <c r="Q22">
        <v>0</v>
      </c>
      <c r="R22">
        <v>0</v>
      </c>
      <c r="S22" s="9">
        <f t="shared" si="5"/>
        <v>280</v>
      </c>
    </row>
    <row r="23" spans="1:19" x14ac:dyDescent="0.2">
      <c r="A23" t="s">
        <v>10</v>
      </c>
      <c r="B23">
        <v>21</v>
      </c>
      <c r="C23" s="9">
        <v>290</v>
      </c>
      <c r="D23" s="9">
        <v>883</v>
      </c>
      <c r="E23" s="9">
        <v>1380</v>
      </c>
      <c r="F23" s="9">
        <v>182.6</v>
      </c>
      <c r="G23" s="9">
        <v>300</v>
      </c>
      <c r="H23">
        <v>1.72</v>
      </c>
      <c r="I23">
        <f t="shared" si="0"/>
        <v>3.44</v>
      </c>
      <c r="J23" s="9">
        <f t="shared" si="1"/>
        <v>1.78</v>
      </c>
      <c r="K23" s="9">
        <v>0</v>
      </c>
      <c r="L23">
        <f t="shared" si="2"/>
        <v>0</v>
      </c>
      <c r="M23" s="9">
        <f t="shared" si="4"/>
        <v>1.48</v>
      </c>
      <c r="N23" s="9">
        <v>0</v>
      </c>
      <c r="O23">
        <v>0</v>
      </c>
      <c r="P23">
        <v>0</v>
      </c>
      <c r="Q23">
        <v>0</v>
      </c>
      <c r="R23">
        <v>0</v>
      </c>
      <c r="S23" s="9">
        <f t="shared" si="5"/>
        <v>300</v>
      </c>
    </row>
    <row r="24" spans="1:19" x14ac:dyDescent="0.2">
      <c r="A24" t="s">
        <v>11</v>
      </c>
      <c r="B24">
        <v>22</v>
      </c>
      <c r="C24" s="9">
        <v>310</v>
      </c>
      <c r="D24" s="9">
        <v>976</v>
      </c>
      <c r="E24" s="9">
        <v>1630</v>
      </c>
      <c r="F24" s="9">
        <v>229.3</v>
      </c>
      <c r="G24" s="9">
        <v>300</v>
      </c>
      <c r="H24">
        <v>1.76</v>
      </c>
      <c r="I24">
        <f t="shared" si="0"/>
        <v>3.52</v>
      </c>
      <c r="J24" s="9">
        <f t="shared" si="1"/>
        <v>1.82</v>
      </c>
      <c r="K24" s="9">
        <v>0</v>
      </c>
      <c r="L24">
        <f t="shared" si="2"/>
        <v>0</v>
      </c>
      <c r="M24" s="9">
        <f t="shared" si="4"/>
        <v>1.52</v>
      </c>
      <c r="N24" s="9">
        <v>0</v>
      </c>
      <c r="O24">
        <v>0</v>
      </c>
      <c r="P24">
        <v>0</v>
      </c>
      <c r="Q24">
        <v>0</v>
      </c>
      <c r="R24">
        <v>0</v>
      </c>
      <c r="S24" s="9">
        <f t="shared" si="5"/>
        <v>300</v>
      </c>
    </row>
    <row r="25" spans="1:19" x14ac:dyDescent="0.2">
      <c r="A25" t="s">
        <v>12</v>
      </c>
      <c r="B25">
        <v>23</v>
      </c>
      <c r="C25" s="9">
        <v>330</v>
      </c>
      <c r="D25" s="9">
        <v>1050</v>
      </c>
      <c r="E25" s="9">
        <v>1850</v>
      </c>
      <c r="F25" s="9">
        <v>276.89999999999998</v>
      </c>
      <c r="G25" s="9">
        <v>300</v>
      </c>
      <c r="H25">
        <v>1.79</v>
      </c>
      <c r="I25">
        <f t="shared" si="0"/>
        <v>3.58</v>
      </c>
      <c r="J25" s="9">
        <f t="shared" si="1"/>
        <v>1.86</v>
      </c>
      <c r="K25" s="9">
        <v>0</v>
      </c>
      <c r="L25">
        <f t="shared" si="2"/>
        <v>0</v>
      </c>
      <c r="M25" s="9">
        <f t="shared" si="4"/>
        <v>1.56</v>
      </c>
      <c r="N25" s="9">
        <v>0</v>
      </c>
      <c r="O25">
        <v>0</v>
      </c>
      <c r="P25">
        <v>0</v>
      </c>
      <c r="Q25">
        <v>0</v>
      </c>
      <c r="R25">
        <v>0</v>
      </c>
      <c r="S25" s="9">
        <f t="shared" si="5"/>
        <v>300</v>
      </c>
    </row>
    <row r="26" spans="1:19" x14ac:dyDescent="0.2">
      <c r="A26" t="s">
        <v>13</v>
      </c>
      <c r="B26">
        <v>24</v>
      </c>
      <c r="C26" s="9">
        <v>350</v>
      </c>
      <c r="D26" s="9">
        <v>1120</v>
      </c>
      <c r="E26" s="9">
        <v>2090</v>
      </c>
      <c r="F26" s="9">
        <v>330.9</v>
      </c>
      <c r="G26" s="9">
        <v>300</v>
      </c>
      <c r="H26">
        <v>1.83</v>
      </c>
      <c r="I26">
        <f t="shared" si="0"/>
        <v>3.66</v>
      </c>
      <c r="J26" s="9">
        <f t="shared" si="1"/>
        <v>1.9</v>
      </c>
      <c r="K26" s="9">
        <v>0</v>
      </c>
      <c r="L26">
        <f t="shared" si="2"/>
        <v>0</v>
      </c>
      <c r="M26" s="9">
        <f t="shared" si="4"/>
        <v>1.6</v>
      </c>
      <c r="N26" s="9">
        <v>0</v>
      </c>
      <c r="O26">
        <v>0</v>
      </c>
      <c r="P26">
        <v>0</v>
      </c>
      <c r="Q26">
        <v>0</v>
      </c>
      <c r="R26">
        <v>0</v>
      </c>
      <c r="S26" s="9">
        <f t="shared" si="5"/>
        <v>300</v>
      </c>
    </row>
    <row r="27" spans="1:19" x14ac:dyDescent="0.2">
      <c r="A27" t="s">
        <v>14</v>
      </c>
      <c r="B27">
        <v>25</v>
      </c>
      <c r="C27" s="13">
        <v>390</v>
      </c>
      <c r="D27" s="13">
        <v>1250</v>
      </c>
      <c r="E27" s="13">
        <v>2560</v>
      </c>
      <c r="F27" s="9">
        <v>450.7</v>
      </c>
      <c r="G27" s="9">
        <v>300</v>
      </c>
      <c r="H27">
        <v>1.91</v>
      </c>
      <c r="I27">
        <f t="shared" si="0"/>
        <v>3.82</v>
      </c>
      <c r="J27" s="9">
        <f t="shared" si="1"/>
        <v>1.98</v>
      </c>
      <c r="K27" s="9">
        <v>0</v>
      </c>
      <c r="L27">
        <f t="shared" si="2"/>
        <v>0</v>
      </c>
      <c r="M27" s="9">
        <f t="shared" si="4"/>
        <v>1.6800000000000002</v>
      </c>
      <c r="N27" s="9">
        <v>0</v>
      </c>
      <c r="O27">
        <v>0</v>
      </c>
      <c r="P27">
        <v>0</v>
      </c>
      <c r="Q27">
        <v>0</v>
      </c>
      <c r="R27">
        <v>0</v>
      </c>
      <c r="S27" s="9">
        <f t="shared" si="5"/>
        <v>300</v>
      </c>
    </row>
    <row r="28" spans="1:19" x14ac:dyDescent="0.2">
      <c r="A28" s="11" t="s">
        <v>61</v>
      </c>
      <c r="B28" s="11">
        <v>26</v>
      </c>
      <c r="C28" s="11">
        <v>400</v>
      </c>
      <c r="D28" s="11">
        <v>1550</v>
      </c>
      <c r="E28" s="14">
        <v>3230</v>
      </c>
      <c r="F28" s="14">
        <v>576.79999999999995</v>
      </c>
      <c r="G28" s="11">
        <v>300</v>
      </c>
      <c r="H28" s="11">
        <v>1.93</v>
      </c>
      <c r="I28" s="11">
        <v>3.86</v>
      </c>
      <c r="J28" s="11">
        <v>2</v>
      </c>
      <c r="K28" s="9">
        <v>0</v>
      </c>
      <c r="L28">
        <f t="shared" si="2"/>
        <v>0</v>
      </c>
      <c r="M28" s="9">
        <f t="shared" si="4"/>
        <v>1.7000000000000002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f t="shared" si="5"/>
        <v>300</v>
      </c>
    </row>
    <row r="29" spans="1:19" x14ac:dyDescent="0.2">
      <c r="A29" s="11" t="s">
        <v>62</v>
      </c>
      <c r="B29" s="11">
        <v>27</v>
      </c>
      <c r="C29" s="11">
        <v>432</v>
      </c>
      <c r="D29" s="11">
        <v>2560</v>
      </c>
      <c r="E29" s="14">
        <v>5570</v>
      </c>
      <c r="F29" s="14">
        <v>1041</v>
      </c>
      <c r="G29" s="11">
        <v>307</v>
      </c>
      <c r="H29" s="11">
        <v>2</v>
      </c>
      <c r="I29" s="11">
        <v>4</v>
      </c>
      <c r="J29" s="11">
        <v>2.0920000000000001</v>
      </c>
      <c r="K29" s="9">
        <v>0</v>
      </c>
      <c r="L29">
        <f t="shared" si="2"/>
        <v>0</v>
      </c>
      <c r="M29" s="9">
        <f t="shared" si="4"/>
        <v>1.7850000000000001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f t="shared" si="5"/>
        <v>307</v>
      </c>
    </row>
    <row r="30" spans="1:19" x14ac:dyDescent="0.2">
      <c r="A30" s="11"/>
      <c r="B30" s="11"/>
      <c r="C30" s="11"/>
      <c r="D30" s="11"/>
      <c r="E30" s="14"/>
      <c r="F30" s="14"/>
      <c r="G30" s="11"/>
      <c r="H30" s="11"/>
      <c r="I30" s="11"/>
      <c r="J30" s="11"/>
      <c r="K30" s="9"/>
      <c r="M30" s="9"/>
      <c r="N30" s="9"/>
      <c r="O30" s="9"/>
      <c r="P30" s="9"/>
      <c r="Q30" s="9"/>
      <c r="R30" s="9"/>
      <c r="S30" s="9"/>
    </row>
    <row r="31" spans="1:19" x14ac:dyDescent="0.2">
      <c r="A31" t="s">
        <v>63</v>
      </c>
      <c r="B31" s="11">
        <v>28</v>
      </c>
      <c r="C31" s="13">
        <v>478</v>
      </c>
      <c r="D31" s="13">
        <v>2630</v>
      </c>
      <c r="E31" s="13">
        <v>6340</v>
      </c>
      <c r="F31" s="9">
        <v>1315</v>
      </c>
      <c r="G31" s="9">
        <v>307</v>
      </c>
      <c r="H31" s="16">
        <v>2</v>
      </c>
      <c r="I31" s="16">
        <v>4</v>
      </c>
      <c r="J31" s="16">
        <v>2.0920000000000001</v>
      </c>
      <c r="K31" s="17">
        <v>0</v>
      </c>
      <c r="L31" s="16">
        <f>$B$38*$C$38*K31/1000*$D$38*10</f>
        <v>0</v>
      </c>
      <c r="M31" s="17">
        <f>3*$G31/1000+2*$C31/1000</f>
        <v>1.877</v>
      </c>
      <c r="N31" s="17">
        <v>0</v>
      </c>
      <c r="O31" s="15"/>
      <c r="P31" s="15"/>
      <c r="Q31" s="15"/>
      <c r="R31" s="15"/>
      <c r="S31" s="17">
        <f t="shared" si="5"/>
        <v>307</v>
      </c>
    </row>
    <row r="32" spans="1:19" x14ac:dyDescent="0.2">
      <c r="C32" s="13"/>
      <c r="D32" s="13"/>
      <c r="E32" s="13"/>
      <c r="F32" s="9"/>
      <c r="G32" s="9"/>
      <c r="J32" s="9"/>
      <c r="K32" s="9"/>
      <c r="M32" s="9"/>
      <c r="N32" s="9"/>
    </row>
    <row r="33" spans="1:18" s="9" customFormat="1" x14ac:dyDescent="0.2">
      <c r="A33" s="9" t="s">
        <v>58</v>
      </c>
      <c r="B33" s="9" t="s">
        <v>60</v>
      </c>
      <c r="C33" s="9">
        <v>440</v>
      </c>
      <c r="D33" s="9">
        <v>1400</v>
      </c>
      <c r="E33" s="9">
        <v>3220</v>
      </c>
      <c r="F33" s="9">
        <v>637.20000000000005</v>
      </c>
      <c r="G33" s="9">
        <v>300</v>
      </c>
      <c r="H33" s="9">
        <v>2.0099999999999998</v>
      </c>
      <c r="I33" s="9">
        <f t="shared" ref="I33:I34" si="6">2*H33</f>
        <v>4.0199999999999996</v>
      </c>
      <c r="J33" s="9">
        <f t="shared" ref="J33:J34" si="7">(2*$C33+4*$G33)/1000</f>
        <v>2.08</v>
      </c>
      <c r="K33" s="9">
        <v>0</v>
      </c>
      <c r="L33" s="9">
        <f t="shared" ref="L33:L34" si="8">$B$38*$C$38*K33/1000*$D$38*10</f>
        <v>0</v>
      </c>
      <c r="M33" s="9">
        <f t="shared" ref="M33:M34" si="9">3*$G33/1000+2*$C33/1000</f>
        <v>1.78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</row>
    <row r="34" spans="1:18" s="9" customFormat="1" x14ac:dyDescent="0.2">
      <c r="A34" s="9" t="s">
        <v>59</v>
      </c>
      <c r="B34" s="9" t="s">
        <v>60</v>
      </c>
      <c r="C34" s="9">
        <v>490</v>
      </c>
      <c r="D34" s="9">
        <v>1550</v>
      </c>
      <c r="E34" s="9">
        <v>3950</v>
      </c>
      <c r="F34" s="9">
        <v>869.7</v>
      </c>
      <c r="G34" s="9">
        <v>300</v>
      </c>
      <c r="H34" s="9">
        <v>2.11</v>
      </c>
      <c r="I34" s="9">
        <f t="shared" si="6"/>
        <v>4.22</v>
      </c>
      <c r="J34" s="9">
        <f t="shared" si="7"/>
        <v>2.1800000000000002</v>
      </c>
      <c r="K34" s="9">
        <v>0</v>
      </c>
      <c r="L34" s="9">
        <f t="shared" si="8"/>
        <v>0</v>
      </c>
      <c r="M34" s="9">
        <f t="shared" si="9"/>
        <v>1.88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6" spans="1:18" x14ac:dyDescent="0.2">
      <c r="A36" s="8" t="s">
        <v>15</v>
      </c>
      <c r="B36" s="1"/>
      <c r="C36" s="1"/>
      <c r="D36" s="2"/>
      <c r="K36" s="9"/>
    </row>
    <row r="37" spans="1:18" x14ac:dyDescent="0.2">
      <c r="A37" s="3"/>
      <c r="B37" t="s">
        <v>16</v>
      </c>
      <c r="C37" t="s">
        <v>17</v>
      </c>
      <c r="D37" s="4" t="s">
        <v>18</v>
      </c>
      <c r="K37" s="9"/>
    </row>
    <row r="38" spans="1:18" x14ac:dyDescent="0.2">
      <c r="A38" s="5"/>
      <c r="B38" s="6">
        <v>0.2</v>
      </c>
      <c r="C38" s="6">
        <v>0.4</v>
      </c>
      <c r="D38" s="7">
        <v>7850</v>
      </c>
      <c r="K38" s="9"/>
    </row>
    <row r="39" spans="1:18" x14ac:dyDescent="0.2">
      <c r="K39" s="9"/>
    </row>
    <row r="40" spans="1:18" x14ac:dyDescent="0.2">
      <c r="K40" s="9"/>
    </row>
    <row r="43" spans="1:18" x14ac:dyDescent="0.2">
      <c r="O43" s="9"/>
    </row>
    <row r="44" spans="1:18" x14ac:dyDescent="0.2">
      <c r="O44" s="9"/>
    </row>
    <row r="45" spans="1:18" ht="34" x14ac:dyDescent="0.4">
      <c r="A45" s="12" t="s">
        <v>57</v>
      </c>
      <c r="O45" s="9"/>
    </row>
    <row r="46" spans="1:18" x14ac:dyDescent="0.2">
      <c r="O46" s="9"/>
    </row>
    <row r="47" spans="1:18" x14ac:dyDescent="0.2">
      <c r="O47" s="9"/>
    </row>
    <row r="48" spans="1:18" x14ac:dyDescent="0.2">
      <c r="O48" s="9"/>
    </row>
    <row r="49" spans="15:15" x14ac:dyDescent="0.2">
      <c r="O49" s="9"/>
    </row>
    <row r="50" spans="15:15" x14ac:dyDescent="0.2">
      <c r="O50" s="9"/>
    </row>
    <row r="51" spans="15:15" x14ac:dyDescent="0.2">
      <c r="O51" s="9"/>
    </row>
    <row r="52" spans="15:15" x14ac:dyDescent="0.2">
      <c r="O52" s="9"/>
    </row>
    <row r="53" spans="15:15" x14ac:dyDescent="0.2">
      <c r="O53" s="9"/>
    </row>
    <row r="54" spans="15:15" x14ac:dyDescent="0.2">
      <c r="O54" s="9"/>
    </row>
    <row r="55" spans="15:15" x14ac:dyDescent="0.2">
      <c r="O55" s="9"/>
    </row>
    <row r="56" spans="15:15" x14ac:dyDescent="0.2">
      <c r="O56" s="9"/>
    </row>
    <row r="57" spans="15:15" x14ac:dyDescent="0.2">
      <c r="O57" s="9"/>
    </row>
    <row r="58" spans="15:15" x14ac:dyDescent="0.2">
      <c r="O58" s="9"/>
    </row>
    <row r="59" spans="15:15" x14ac:dyDescent="0.2">
      <c r="O59" s="9"/>
    </row>
    <row r="60" spans="15:15" x14ac:dyDescent="0.2">
      <c r="O60" s="9"/>
    </row>
    <row r="61" spans="15:15" x14ac:dyDescent="0.2">
      <c r="O61" s="9"/>
    </row>
    <row r="62" spans="15:15" x14ac:dyDescent="0.2">
      <c r="O62" s="9"/>
    </row>
    <row r="63" spans="15:15" x14ac:dyDescent="0.2">
      <c r="O63" s="9"/>
    </row>
    <row r="64" spans="15:15" x14ac:dyDescent="0.2">
      <c r="O64" s="9"/>
    </row>
    <row r="65" spans="1:15" x14ac:dyDescent="0.2">
      <c r="O65" s="9"/>
    </row>
    <row r="66" spans="1:15" x14ac:dyDescent="0.2">
      <c r="O66" s="9"/>
    </row>
    <row r="67" spans="1:15" x14ac:dyDescent="0.2">
      <c r="O67" s="9"/>
    </row>
    <row r="71" spans="1:15" x14ac:dyDescent="0.2">
      <c r="A71" s="8"/>
      <c r="B71" s="1"/>
      <c r="C71" s="1"/>
      <c r="D71" s="2"/>
      <c r="K71" s="9"/>
    </row>
    <row r="72" spans="1:15" x14ac:dyDescent="0.2">
      <c r="A72" s="3"/>
      <c r="D72" s="4"/>
      <c r="K72" s="9"/>
    </row>
    <row r="73" spans="1:15" x14ac:dyDescent="0.2">
      <c r="A73" s="5"/>
      <c r="B73" s="6"/>
      <c r="C73" s="6"/>
      <c r="D73" s="7"/>
      <c r="K73" s="9"/>
    </row>
    <row r="74" spans="1:15" x14ac:dyDescent="0.2">
      <c r="K74" s="9"/>
    </row>
  </sheetData>
  <autoFilter ref="A2:R2" xr:uid="{D30C6FEB-7905-D247-968C-29478CCBCBA4}">
    <sortState xmlns:xlrd2="http://schemas.microsoft.com/office/spreadsheetml/2017/richdata2" ref="A3:R29">
      <sortCondition ref="E2:E29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1</vt:lpstr>
      <vt:lpstr>'1'!_FilterDatabase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Küpfer</dc:creator>
  <cp:lastModifiedBy>Célia Küpfer</cp:lastModifiedBy>
  <dcterms:created xsi:type="dcterms:W3CDTF">2023-01-13T08:47:05Z</dcterms:created>
  <dcterms:modified xsi:type="dcterms:W3CDTF">2023-04-25T15:05:54Z</dcterms:modified>
</cp:coreProperties>
</file>