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Costs" sheetId="2" r:id="rId2"/>
    <sheet name="Colors" sheetId="3" r:id="rId3"/>
  </sheets>
  <definedNames>
    <definedName name="BoardQty" localSheetId="1">'Costs'!$G$2</definedName>
    <definedName name="_xlnm.Print_Titles" localSheetId="0">BoM!$9:$9</definedName>
    <definedName name="TotalCost" localSheetId="1">'Costs'!$G$4</definedName>
  </definedNames>
  <calcPr calcId="124519" fullCalcOnLoad="1"/>
</workbook>
</file>

<file path=xl/comments1.xml><?xml version="1.0" encoding="utf-8"?>
<comments xmlns="http://schemas.openxmlformats.org/spreadsheetml/2006/main">
  <authors>
    <author/>
  </authors>
  <commentList>
    <comment ref="F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PCB footprint for each part.</t>
        </r>
      </text>
    </comment>
    <comment ref="D9" authorId="0">
      <text>
        <r>
          <rPr>
            <sz val="8"/>
            <color indexed="81"/>
            <rFont val="Tahoma"/>
            <family val="2"/>
          </rPr>
          <t>Manufacturer number for each part and link to it's datasheet (Ctrl-click).
Purple -&gt; Obsolete part detected by one of the distributors.</t>
        </r>
      </text>
    </comment>
    <comment ref="E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F9" authorId="0">
      <text>
        <r>
          <rPr>
            <sz val="8"/>
            <color indexed="81"/>
            <rFont val="Tahoma"/>
            <family val="2"/>
          </rPr>
          <t>Minimum unit price for each part across all distributors.</t>
        </r>
      </text>
    </comment>
    <comment ref="G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<sst xmlns="http://schemas.openxmlformats.org/spreadsheetml/2006/main" count="1244" uniqueCount="548">
  <si>
    <t>Row</t>
  </si>
  <si>
    <t>Description</t>
  </si>
  <si>
    <t>Part</t>
  </si>
  <si>
    <t>References</t>
  </si>
  <si>
    <t>Value</t>
  </si>
  <si>
    <t>Footprint</t>
  </si>
  <si>
    <t>Quantity Per PCB</t>
  </si>
  <si>
    <t>Status</t>
  </si>
  <si>
    <t>Datasheet</t>
  </si>
  <si>
    <t>Manufacturer</t>
  </si>
  <si>
    <t>Manufacturer Part Number</t>
  </si>
  <si>
    <t>Supplier 1</t>
  </si>
  <si>
    <t>Supplier Part Number 1</t>
  </si>
  <si>
    <t>1</t>
  </si>
  <si>
    <t>Unpolarized capacitor, small symbol</t>
  </si>
  <si>
    <t>C_Small</t>
  </si>
  <si>
    <t>C12 C13 C14</t>
  </si>
  <si>
    <t>1n X7R 25V</t>
  </si>
  <si>
    <t>C_0402_1005_DensityHigh</t>
  </si>
  <si>
    <t>3</t>
  </si>
  <si>
    <t xml:space="preserve"> </t>
  </si>
  <si>
    <t>https://www.yageo.com/upload/media/product/app/datasheet/mlcc/upy-ac_np0x7rx7s_6_3v-to-2kv.pdf</t>
  </si>
  <si>
    <t>YAGEO</t>
  </si>
  <si>
    <t>AC0402KRX7R8BB102</t>
  </si>
  <si>
    <t>Digikey</t>
  </si>
  <si>
    <t>311-3065-1-ND</t>
  </si>
  <si>
    <t>2</t>
  </si>
  <si>
    <t>C133 C134 C135 C136 C137 C138</t>
  </si>
  <si>
    <t>3n3 X7R 100V</t>
  </si>
  <si>
    <t>6</t>
  </si>
  <si>
    <t>https://search.murata.co.jp/Ceramy/image/img/A01X/G101/ENG/GRM155R72A332KA01-01.pdf</t>
  </si>
  <si>
    <t>Murata Electronics</t>
  </si>
  <si>
    <t>GRM155R72A332KA01D</t>
  </si>
  <si>
    <t>490-8261-1-ND</t>
  </si>
  <si>
    <t>C129</t>
  </si>
  <si>
    <t>4n7 X7R 100V</t>
  </si>
  <si>
    <t>https://www.murata.com/-/media/webrenewal/support/library/catalog/products/k35e.ashx?la=en-us&amp;cvid=20200508021757000000</t>
  </si>
  <si>
    <t>GCM155R72A472KA37D</t>
  </si>
  <si>
    <t>490-4765-1-ND</t>
  </si>
  <si>
    <t>4</t>
  </si>
  <si>
    <t>C76</t>
  </si>
  <si>
    <t>10n X7R 100V</t>
  </si>
  <si>
    <t>https://mm.digikey.com/Volume0/opasdata/d220001/medias/docus/2615/HMR105B7103KV-F_SS.pdf</t>
  </si>
  <si>
    <t>Taiyo Yuden</t>
  </si>
  <si>
    <t>HMR105B7103KV-F</t>
  </si>
  <si>
    <t>587-HMR105B7103KV-FCT-ND</t>
  </si>
  <si>
    <t>5</t>
  </si>
  <si>
    <t>C91</t>
  </si>
  <si>
    <t>47n X7R 100V</t>
  </si>
  <si>
    <t>C_0603_1608_DensityHigh</t>
  </si>
  <si>
    <t>https://connect.kemet.com:7667/gateway/IntelliData-ComponentDocumentation/1.0/download/datasheet/C0603C473K1RECAUTO</t>
  </si>
  <si>
    <t>KEMET</t>
  </si>
  <si>
    <t>C0603C473K1RECAUTO</t>
  </si>
  <si>
    <t>399-14764-1-ND</t>
  </si>
  <si>
    <t>C3 C4 C5 C8 C10 C11 C27 C28 C29 C90 C101 C102 C103 C104 C105 C107 C108 C109 C111 C112 C113 C114 C115 C125 C126 C127 C128</t>
  </si>
  <si>
    <t>100n X7R 50V</t>
  </si>
  <si>
    <t>27</t>
  </si>
  <si>
    <t>https://search.murata.co.jp/Ceramy/image/img/A01X/G101/ENG/GCM155R71H104KE02-01.pdf</t>
  </si>
  <si>
    <t>GCM155R71H104KE02J GCM155R71C104KA55D</t>
  </si>
  <si>
    <t>490-14514-1-ND 490-4759-1-ND</t>
  </si>
  <si>
    <t>7</t>
  </si>
  <si>
    <t>Unpolarized capacitor Unpolarized capacitor, small symbol</t>
  </si>
  <si>
    <t>C</t>
  </si>
  <si>
    <t>C22 C92</t>
  </si>
  <si>
    <t>100n X7R 100V</t>
  </si>
  <si>
    <t>https://mm.digikey.com/Volume0/opasdata/d220001/medias/docus/21/HMK107B7104KAHT_SS.pdf</t>
  </si>
  <si>
    <t>HMK107B7104KAHT</t>
  </si>
  <si>
    <t>587-6009-1-ND</t>
  </si>
  <si>
    <t>8</t>
  </si>
  <si>
    <t>C95 C97 C99</t>
  </si>
  <si>
    <t>C_1206_3216_DensityHighest</t>
  </si>
  <si>
    <t>https://connect.kemet.com:7667/gateway/IntelliData-ComponentDocumentation/1.0/download/datasheet/C1206C104K1RACAUTO</t>
  </si>
  <si>
    <t>C1206C104K1RACAUTO</t>
  </si>
  <si>
    <t>399-7008-1-ND</t>
  </si>
  <si>
    <t>9</t>
  </si>
  <si>
    <t>C23 C25</t>
  </si>
  <si>
    <t>220n X7S 100V</t>
  </si>
  <si>
    <t>https://mm.digikey.com/Volume0/opasdata/d220001/medias/docus/2249/TMK105B7224KV-FR_SS.pdf</t>
  </si>
  <si>
    <t>HMK107C7224KAHTE</t>
  </si>
  <si>
    <t>587-5012-1-ND</t>
  </si>
  <si>
    <t>10</t>
  </si>
  <si>
    <t>Unpolarized capacitor</t>
  </si>
  <si>
    <t>C2 C6 C9 C24 C26 C94</t>
  </si>
  <si>
    <t>1u X7R 10V</t>
  </si>
  <si>
    <t>https://search.murata.co.jp/Ceramy/image/img/A01X/G101/ENG/GRM155Z71A105KE01-01A.pdf</t>
  </si>
  <si>
    <t>GRM155Z71A105KE01J GRT155R70J105KE01D</t>
  </si>
  <si>
    <t>490-GRM155Z71A105KE01JCT-ND 490-18216-1-ND</t>
  </si>
  <si>
    <t>11</t>
  </si>
  <si>
    <t>C60 C88 C93</t>
  </si>
  <si>
    <t>1u X7R 25V</t>
  </si>
  <si>
    <t>https://mm.digikey.com/Volume0/opasdata/d220001/medias/docus/2146/TMK107AB7105KAHT_SS.pdf</t>
  </si>
  <si>
    <t>TMK107AB7105KAHT</t>
  </si>
  <si>
    <t>587-3467-1-ND</t>
  </si>
  <si>
    <t>12</t>
  </si>
  <si>
    <t>C15 C16 C17 C18 C20 C45 C52</t>
  </si>
  <si>
    <t>2u2 X7R 100V</t>
  </si>
  <si>
    <t>R_0805_2012_DensityHigh</t>
  </si>
  <si>
    <t>https://product.tdk.com/system/files/dam/doc/product/capacitor/ceramic/mlcc/catalog/mlcc_automotive_midvoltage_en.pdf</t>
  </si>
  <si>
    <t>TDK Corporation</t>
  </si>
  <si>
    <t>CGA4J1X7R2A225K125AC</t>
  </si>
  <si>
    <t>Mouser</t>
  </si>
  <si>
    <t>810-CGA4J7R2A225K125</t>
  </si>
  <si>
    <t>13</t>
  </si>
  <si>
    <t>C1 C84 C110</t>
  </si>
  <si>
    <t>4u7 X7R 16V</t>
  </si>
  <si>
    <t>https://search.murata.co.jp/Ceramy/image/img/A01X/G101/ENG/GRM188Z71C475KE21-01A.pdf</t>
  </si>
  <si>
    <t>GRM188Z71C475KE21J</t>
  </si>
  <si>
    <t>490-GRM188Z71C475KE21JCT-ND</t>
  </si>
  <si>
    <t>14</t>
  </si>
  <si>
    <t>C89 C96 C98 C100</t>
  </si>
  <si>
    <t>4u7 X7R 100V</t>
  </si>
  <si>
    <t>https://search.murata.co.jp/Ceramy/image/img/A01X/G101/ENG/GRJ31CZ72A475KE01-01.pdf</t>
  </si>
  <si>
    <t>GRJ31CZ72A475KE01L</t>
  </si>
  <si>
    <t>490-GRJ31CZ72A475KE01LCT-ND</t>
  </si>
  <si>
    <t>15</t>
  </si>
  <si>
    <t>C19 C21 C31 C32 C33 C34 C35 C36 C39 C40 C41 C42 C43 C44 C46 C47 C48 C49 C50 C51 C53 C54 C55 C57 C58 C59 C61 C62 C63 C64 C65 C66 C67 C68 C69 C70 C71 C72 C73 C74 C75 C77 C78 C79 C80 C81 C82 C85 C86 C87</t>
  </si>
  <si>
    <t>C_1206_3216_DensityHigh</t>
  </si>
  <si>
    <t>50</t>
  </si>
  <si>
    <t>16</t>
  </si>
  <si>
    <t>C7</t>
  </si>
  <si>
    <t>4u7 X5R 25V</t>
  </si>
  <si>
    <t>https://datasheets.kyocera-avx.com/cx5r.pdf</t>
  </si>
  <si>
    <t>KYOCERA AVX</t>
  </si>
  <si>
    <t>04023D475MAT2A</t>
  </si>
  <si>
    <t>478-04023D475MAT2ACT-ND</t>
  </si>
  <si>
    <t>17</t>
  </si>
  <si>
    <t>C56 C106</t>
  </si>
  <si>
    <t>10u X7R 25V</t>
  </si>
  <si>
    <t>C_0805_2012_DensityHighest</t>
  </si>
  <si>
    <t>https://search.murata.co.jp/Ceramy/image/img/A01X/G101/ENG/GRM21BZ71E106KE15-01.pdf</t>
  </si>
  <si>
    <t>GRM21BZ71E106KE15L</t>
  </si>
  <si>
    <t>490-GRM21BZ71E106KE15LCT-ND</t>
  </si>
  <si>
    <t>18</t>
  </si>
  <si>
    <t>C30 C38</t>
  </si>
  <si>
    <t>15u X7R 25V</t>
  </si>
  <si>
    <t>C_1210_3225_DensityHigh</t>
  </si>
  <si>
    <t>https://product.tdk.com/system/files/dam/doc/product/capacitor/ceramic/mlcc/catalog/mlcc_automotive_general_en.pdf</t>
  </si>
  <si>
    <t>CGA6M3X7R1E156M200AB</t>
  </si>
  <si>
    <t>445-175431-1-ND</t>
  </si>
  <si>
    <t>19</t>
  </si>
  <si>
    <t>C37 C83</t>
  </si>
  <si>
    <t>22u X7R 10V</t>
  </si>
  <si>
    <t>https://search.murata.co.jp/Ceramy/image/img/A01X/G101/ENG/GRM21BZ71A226ME15-01.pdf</t>
  </si>
  <si>
    <t>GRM21BZ71A226ME15L</t>
  </si>
  <si>
    <t>490-GRM21BZ71A226ME15LCT-ND</t>
  </si>
  <si>
    <t>20</t>
  </si>
  <si>
    <t>C130 C131 C132</t>
  </si>
  <si>
    <t>1n X7R 1kV</t>
  </si>
  <si>
    <t>https://connect.kemet.com:7667/gateway/IntelliData-ComponentDocumentation/1.0/download/specsheet/C0603V102KDRAC7867</t>
  </si>
  <si>
    <t>C0603V102KDRAC7867</t>
  </si>
  <si>
    <t>399-12306-1-ND</t>
  </si>
  <si>
    <t>21</t>
  </si>
  <si>
    <t>100V 1A Schottky Diode, SOD-523-2</t>
  </si>
  <si>
    <t>BAT41KFILM</t>
  </si>
  <si>
    <t>D3 D4 D5 D6 D7 D8 D9 D10 D11 D14 D15 D19 D20 D21 D22</t>
  </si>
  <si>
    <t>D_SOD-523</t>
  </si>
  <si>
    <t>https://www.st.com/content/ccc/resource/technical/document/datasheet/5b/cd/d8/0a/45/56/41/6c/CD00130227.pdf/files/CD00130227.pdf/jcr:content/translations/en.CD00130227.pdf</t>
  </si>
  <si>
    <t>STMicroelectronics</t>
  </si>
  <si>
    <t>497-5556-1-ND</t>
  </si>
  <si>
    <t>22</t>
  </si>
  <si>
    <t>7V/12V, 400W Asymmetrical TVS Diode Array, SOT-23</t>
  </si>
  <si>
    <t>CDSOT23-SM712</t>
  </si>
  <si>
    <t>D23 D27</t>
  </si>
  <si>
    <t>SOT95P230X110-3N</t>
  </si>
  <si>
    <t>https://www.bourns.com/docs/Product-Datasheets/CDSOT23-SM712.pdf</t>
  </si>
  <si>
    <t>Bourns Inc.</t>
  </si>
  <si>
    <t>CDSOT23-SM712CT-ND</t>
  </si>
  <si>
    <t>23</t>
  </si>
  <si>
    <t>Light emitting diode</t>
  </si>
  <si>
    <t>LED</t>
  </si>
  <si>
    <t>D13</t>
  </si>
  <si>
    <t>GREEN</t>
  </si>
  <si>
    <t>LED_SM1206</t>
  </si>
  <si>
    <t>https://www.bivar.com/parts_content/Datasheets/SM1206NPGC-IL.pdf</t>
  </si>
  <si>
    <t>Bivar Inc.</t>
  </si>
  <si>
    <t>SM1206NPGC-IL</t>
  </si>
  <si>
    <t>492-1945-1-ND</t>
  </si>
  <si>
    <t>24</t>
  </si>
  <si>
    <t>ESD Suppressors / TVS Diodes PESD2CANFD24V-UX</t>
  </si>
  <si>
    <t>PESD2CANFD24V-UX</t>
  </si>
  <si>
    <t>D24 D25</t>
  </si>
  <si>
    <t>SOT95P230X117-3N</t>
  </si>
  <si>
    <t>https://assets.nexperia.com/documents/data-sheet/PESD2CANFD24V-U.pdf</t>
  </si>
  <si>
    <t>Nexperia USA Inc.</t>
  </si>
  <si>
    <t>1727-PESD2CANFD24V-UXCT-ND</t>
  </si>
  <si>
    <t>25</t>
  </si>
  <si>
    <t>3.5V (Typ) Clamp 7A (8/20µs) Ipp Tvs Diode Surface Mount, Wettable Flank DFN2510D-10</t>
  </si>
  <si>
    <t>PESD4USB3U-TBSX</t>
  </si>
  <si>
    <t>D18 D26</t>
  </si>
  <si>
    <t>SOT1176D</t>
  </si>
  <si>
    <t>https://assets.nexperia.com/documents/data-sheet/PESD4USB3U-TBS.pdf</t>
  </si>
  <si>
    <t>1727-PESD4USB3U-TBSXCT-ND</t>
  </si>
  <si>
    <t>26</t>
  </si>
  <si>
    <t>5.5V (Typ) Clamp 7A (8/20µs) Ipp Tvs Diode Surface Mount, Wettable Flank DFN2510D-10</t>
  </si>
  <si>
    <t>PESD4USB5B-TBSX</t>
  </si>
  <si>
    <t>D16 D17</t>
  </si>
  <si>
    <t>https://assets.nexperia.com/documents/data-sheet/PESD4USB5B-TBS.pdf</t>
  </si>
  <si>
    <t>1727-PESD4USB5B-TBSXCT-ND</t>
  </si>
  <si>
    <t>ESD Suppressors / TVS Diodes 51V 600W Bidir TransZorb 3.5% Tol</t>
  </si>
  <si>
    <t>SMBJ51CD-M3/H</t>
  </si>
  <si>
    <t>D1 D2</t>
  </si>
  <si>
    <t>DIOM4336X24N</t>
  </si>
  <si>
    <t>https://www.vishay.com/docs/87606/smbj5cdthrusmbj120cd.pdf</t>
  </si>
  <si>
    <t>Vishay</t>
  </si>
  <si>
    <t>SMBJ51CD-M3/HGICT-ND</t>
  </si>
  <si>
    <t>28</t>
  </si>
  <si>
    <t>D12</t>
  </si>
  <si>
    <t>YELLOW</t>
  </si>
  <si>
    <t>https://www.bivar.com/parts_content/Datasheets/SM1206NYC-IL.pdf</t>
  </si>
  <si>
    <t>SM1206NYC-IL</t>
  </si>
  <si>
    <t>492-1947-1-ND</t>
  </si>
  <si>
    <t>29</t>
  </si>
  <si>
    <t>Ferrite bead</t>
  </si>
  <si>
    <t>FerriteBead</t>
  </si>
  <si>
    <t>FB1 FB2 FB3 FB4</t>
  </si>
  <si>
    <t>1k @ 100MHz</t>
  </si>
  <si>
    <t>https://www.we-online.com/katalog/datasheet/742792096.pdf</t>
  </si>
  <si>
    <t>Würth Elektronik</t>
  </si>
  <si>
    <t>742792096</t>
  </si>
  <si>
    <t>732-4648-1-ND</t>
  </si>
  <si>
    <t>30</t>
  </si>
  <si>
    <t>Generic connector, single row, 01x03, script generated (kicad-library-utils/schlib/autogen/connector/)</t>
  </si>
  <si>
    <t>Conn_01x03</t>
  </si>
  <si>
    <t>J12 J13</t>
  </si>
  <si>
    <t>Nano-Fit 1x03</t>
  </si>
  <si>
    <t>1054301203</t>
  </si>
  <si>
    <t>https://www.literature.molex.com/SQLImages/kelmscott/Molex/PDF_Images/987651-1223.PDF</t>
  </si>
  <si>
    <t>Molex</t>
  </si>
  <si>
    <t>WM26098CT-ND</t>
  </si>
  <si>
    <t>31</t>
  </si>
  <si>
    <t>Generic connector, single row with mounting pin</t>
  </si>
  <si>
    <t>Conn_01x02_Mounting</t>
  </si>
  <si>
    <t>J8 J9</t>
  </si>
  <si>
    <t>S2B-PH-SM4-TB</t>
  </si>
  <si>
    <t>JST_PH_S2B-PH-SM4-TB_1x02-1MP_P2.00mm_Horizontal</t>
  </si>
  <si>
    <t>https://www.jst-mfg.com/product/pdf/eng/ePH.pdf</t>
  </si>
  <si>
    <t>JST Sales America Inc.</t>
  </si>
  <si>
    <t>455-S2B-PH-SM4-TBCT-ND</t>
  </si>
  <si>
    <t>32</t>
  </si>
  <si>
    <t>Generic connector, single row, 01x05 with mounting pin</t>
  </si>
  <si>
    <t>Conn_01x05_Mounting</t>
  </si>
  <si>
    <t>J14</t>
  </si>
  <si>
    <t>SM05B-GHS-TB</t>
  </si>
  <si>
    <t>JST_GH_SM05B-GHS-TB_1x05-1MP_P1.25mm_Horizontal</t>
  </si>
  <si>
    <t>https://www.jst-mfg.com/product/pdf/eng/eGH.pdf</t>
  </si>
  <si>
    <t>455-SM05B-GHS-TBCT-ND</t>
  </si>
  <si>
    <t>33</t>
  </si>
  <si>
    <t>Generic connector, single row, 01x06 with mounting pin</t>
  </si>
  <si>
    <t>Conn_01x06_Mounting</t>
  </si>
  <si>
    <t>J10</t>
  </si>
  <si>
    <t>SM06B-GHS-TB</t>
  </si>
  <si>
    <t>JST_GH_SM06B-GHS-TB_1x06-1MP_P1.25mm_Horizontal</t>
  </si>
  <si>
    <t>455-1568-1-ND</t>
  </si>
  <si>
    <t>34</t>
  </si>
  <si>
    <t>Generic connector, single row, 01x07 with mounting pin</t>
  </si>
  <si>
    <t>Conn_01x07_Mounting</t>
  </si>
  <si>
    <t>J7</t>
  </si>
  <si>
    <t>SM07B-GHS-TB</t>
  </si>
  <si>
    <t>JST_GH_SM07B-GHS-TB_1x07-1MP_P1.25mm_Horizontal</t>
  </si>
  <si>
    <t>455-1569-1-ND</t>
  </si>
  <si>
    <t>35</t>
  </si>
  <si>
    <t>Generic connector, single row, 01x08 with mounting pin</t>
  </si>
  <si>
    <t>Conn_01x08_Mounting</t>
  </si>
  <si>
    <t>J6</t>
  </si>
  <si>
    <t>SM08B-GHS-TB</t>
  </si>
  <si>
    <t>JST_GH_SM08B-GHS-TB_1x08-1MP_P1.25mm_Horizontal</t>
  </si>
  <si>
    <t>455-1570-1-ND</t>
  </si>
  <si>
    <t>36</t>
  </si>
  <si>
    <t>J1</t>
  </si>
  <si>
    <t>XT60PW-F</t>
  </si>
  <si>
    <t>AMASS_XT60PW-F_1x02_P7.20mm_Horizontal</t>
  </si>
  <si>
    <t>https://www.tme.eu/Document/1191bc2fa3aee3c446e5a895fd8f7983/XT60PW-F.pdf</t>
  </si>
  <si>
    <t>AMASS</t>
  </si>
  <si>
    <t>Transfer Multisort Elektronik</t>
  </si>
  <si>
    <t>37</t>
  </si>
  <si>
    <t>J2</t>
  </si>
  <si>
    <t>XT60PW-M</t>
  </si>
  <si>
    <t>AMASS_XT60PW-M_1x02_P7.20mm_Horizontal</t>
  </si>
  <si>
    <t>https://www.tme.eu/Document/b13629717d44ae038681dba08d18c0b6/XT60PW-M.pdf</t>
  </si>
  <si>
    <t>38</t>
  </si>
  <si>
    <t>Inductor</t>
  </si>
  <si>
    <t>L</t>
  </si>
  <si>
    <t>L3</t>
  </si>
  <si>
    <t>2u2</t>
  </si>
  <si>
    <t>L_Coilcraft_LPS3314</t>
  </si>
  <si>
    <t>https://www.coilcraft.com/getmedia/3ba581dc-6d87-4be6-9dea-9167ac97554d/lps3314.pdf</t>
  </si>
  <si>
    <t>Coilcraft</t>
  </si>
  <si>
    <t>LPS3314-222MRC</t>
  </si>
  <si>
    <t>994-LPS3314-222MRC</t>
  </si>
  <si>
    <t>39</t>
  </si>
  <si>
    <t>L1 L2</t>
  </si>
  <si>
    <t>22u</t>
  </si>
  <si>
    <t>L_Coilcraft_LPS4018</t>
  </si>
  <si>
    <t>https://www.coilcraft.com/getmedia/31b05c96-4c4c-4498-8dbb-fe092de76bad/lps4018.pdf</t>
  </si>
  <si>
    <t>LPS4018-223MRC</t>
  </si>
  <si>
    <t>994-LPS4018-223MRC</t>
  </si>
  <si>
    <t>40</t>
  </si>
  <si>
    <t>N-Channel 30 V 3A (Ta) 460mW (Ta) Surface Mount TO-236AB</t>
  </si>
  <si>
    <t>PMV90ENER</t>
  </si>
  <si>
    <t>Q7 Q8 Q9</t>
  </si>
  <si>
    <t>SOT-23-3</t>
  </si>
  <si>
    <t>https://assets.nexperia.com/documents/data-sheet/PMV90ENE.pdf</t>
  </si>
  <si>
    <t>1727-2735-1-ND</t>
  </si>
  <si>
    <t>41</t>
  </si>
  <si>
    <t>N-Channel 60 V 260A (Tc) 170W (Tc) Surface Mount DSOP Advance 2-5S1A</t>
  </si>
  <si>
    <t>TPW1R306PL,L1Q</t>
  </si>
  <si>
    <t>Q1 Q2 Q3 Q4 Q5 Q6</t>
  </si>
  <si>
    <t>2-5S1A</t>
  </si>
  <si>
    <t>https://toshiba.semicon-storage.com/info/TPW1R306PL_datasheet_en_20191021.pdf?did=55843&amp;prodName=TPW1R306PL</t>
  </si>
  <si>
    <t>Toshiba Semiconductor and Storage</t>
  </si>
  <si>
    <t>TPW1R306PLL1QCT-ND</t>
  </si>
  <si>
    <t>42</t>
  </si>
  <si>
    <t>Resistor, small symbol</t>
  </si>
  <si>
    <t>R_Small</t>
  </si>
  <si>
    <t>R12 R15 R18</t>
  </si>
  <si>
    <t>0m5 1% 2W</t>
  </si>
  <si>
    <t>HCS1206FTL500</t>
  </si>
  <si>
    <t>https://www.seielect.com/catalog/sei-hcs.pdf</t>
  </si>
  <si>
    <t>Stackpole Electronics Inc</t>
  </si>
  <si>
    <t>HCS1206FTL500CT-ND</t>
  </si>
  <si>
    <t>43</t>
  </si>
  <si>
    <t>Resistor Resistor, small symbol</t>
  </si>
  <si>
    <t>R</t>
  </si>
  <si>
    <t>R4 R31 R32</t>
  </si>
  <si>
    <t>0R</t>
  </si>
  <si>
    <t>R_0402_1005_DensityHigh</t>
  </si>
  <si>
    <t>https://industrial.panasonic.com/ww/products/pt/general-purpose-chip-resistors/models/ERJ2GE0R00X</t>
  </si>
  <si>
    <t>Panasonic Electronic Components</t>
  </si>
  <si>
    <t>ERJ-2GE0R00X</t>
  </si>
  <si>
    <t>P0.0JCT-ND</t>
  </si>
  <si>
    <t>44</t>
  </si>
  <si>
    <t>R53</t>
  </si>
  <si>
    <t>R_0603_1608_DensityHigh</t>
  </si>
  <si>
    <t>https://www.vishay.com/docs/20043/crcwhpe3.pdf</t>
  </si>
  <si>
    <t>CRCW06030000Z0EAHP</t>
  </si>
  <si>
    <t>541-0.0SBCT-ND</t>
  </si>
  <si>
    <t>45</t>
  </si>
  <si>
    <t>R55 R56 R57 R58 R59 R60</t>
  </si>
  <si>
    <t>5R 1% 0.4W</t>
  </si>
  <si>
    <t>https://www.seielect.com/catalog/sei-csrt.pdf</t>
  </si>
  <si>
    <t>CSRT0603FT5R00</t>
  </si>
  <si>
    <t>738-CSRT0603FT5R00CT-ND</t>
  </si>
  <si>
    <t>46</t>
  </si>
  <si>
    <t>R10 R11 R13 R14 R16 R17</t>
  </si>
  <si>
    <t>7R5 1% 1/2W</t>
  </si>
  <si>
    <t>CRCW08057R50FKEAHP</t>
  </si>
  <si>
    <t>541-7.50TCT-ND</t>
  </si>
  <si>
    <t>47</t>
  </si>
  <si>
    <t>R34</t>
  </si>
  <si>
    <t>10R 1%</t>
  </si>
  <si>
    <t>CRCW060310R0FKEAHP</t>
  </si>
  <si>
    <t>541-10.0SCT-ND</t>
  </si>
  <si>
    <t>48</t>
  </si>
  <si>
    <t>R1 R2 R3</t>
  </si>
  <si>
    <t>22R 1%</t>
  </si>
  <si>
    <t>https://industrial.panasonic.com/cdbs/www-data/pdf/RDA0000/AOA0000C304.pdf</t>
  </si>
  <si>
    <t>ERJ-2RKF22R0X</t>
  </si>
  <si>
    <t>P22.0LCT-ND</t>
  </si>
  <si>
    <t>49</t>
  </si>
  <si>
    <t>R50 R51</t>
  </si>
  <si>
    <t>60R4 1% 1/4W</t>
  </si>
  <si>
    <t>https://www.rohm.com/datasheet?p=ESR01MZPF&amp;dist=Digi-key&amp;media=referral&amp;source=digi-key.com&amp;campaign=Digi-key</t>
  </si>
  <si>
    <t>Rohm Semiconductor</t>
  </si>
  <si>
    <t>ESR03EZPF60R4</t>
  </si>
  <si>
    <t>511-ESR03EZPF60R4CT-ND</t>
  </si>
  <si>
    <t>R22 R23 R25 R35 R36 R37 R38 R39 R40 R41 R42 R43 R48 R49</t>
  </si>
  <si>
    <t>100R 1% 1/5W</t>
  </si>
  <si>
    <t>https://www.vishay.com/docs/20065/rcse3.pdf</t>
  </si>
  <si>
    <t>RCS0402100RFKED</t>
  </si>
  <si>
    <t>541-2886-1-ND</t>
  </si>
  <si>
    <t>51</t>
  </si>
  <si>
    <t>R26</t>
  </si>
  <si>
    <t>150R 1% 1/5W</t>
  </si>
  <si>
    <t>CRCW0402150RFKEDHP</t>
  </si>
  <si>
    <t>541-150YCT-ND</t>
  </si>
  <si>
    <t>52</t>
  </si>
  <si>
    <t>R8 R9 R28 R44 R45 R46 R47</t>
  </si>
  <si>
    <t>2k 1%</t>
  </si>
  <si>
    <t>ERJ-2RKF2001X</t>
  </si>
  <si>
    <t>P2.00KLCT-ND</t>
  </si>
  <si>
    <t>53</t>
  </si>
  <si>
    <t>Resistor</t>
  </si>
  <si>
    <t>R30</t>
  </si>
  <si>
    <t>4k7 1%</t>
  </si>
  <si>
    <t>https://www.yageo.com/upload/media/product/app/datasheet/rchip/pyu-rt_1-to-0.01_rohs_l.pdf</t>
  </si>
  <si>
    <t>RT0402FRE134K7L</t>
  </si>
  <si>
    <t>13-RT0402FRE134K7LCT-ND</t>
  </si>
  <si>
    <t>54</t>
  </si>
  <si>
    <t>R6</t>
  </si>
  <si>
    <t>9k09 1%</t>
  </si>
  <si>
    <t>RT0402FRE079K09L</t>
  </si>
  <si>
    <t>13-RT0402FRE079K09LCT-ND</t>
  </si>
  <si>
    <t>55</t>
  </si>
  <si>
    <t>R7 R27 R33</t>
  </si>
  <si>
    <t>10k 1%</t>
  </si>
  <si>
    <t>RT0402FRE0710KL</t>
  </si>
  <si>
    <t>YAG1233CT-ND</t>
  </si>
  <si>
    <t>56</t>
  </si>
  <si>
    <t>R5 R19 R20 R21 R24 R29</t>
  </si>
  <si>
    <t>100k 1%</t>
  </si>
  <si>
    <t>RT0402FRE07100KL</t>
  </si>
  <si>
    <t>YAG2307CT-ND</t>
  </si>
  <si>
    <t>57</t>
  </si>
  <si>
    <t>SWITCH SLIDE DPDT 100MA 6V</t>
  </si>
  <si>
    <t>SW_DPDT_x2</t>
  </si>
  <si>
    <t>SW1</t>
  </si>
  <si>
    <t>CAS-220TA</t>
  </si>
  <si>
    <t>CAS-220A_NDC-L</t>
  </si>
  <si>
    <t>https://www.nidec-copal-electronics.com/e/catalog/switch/cas.pdf</t>
  </si>
  <si>
    <t>Nidec Components Corporation</t>
  </si>
  <si>
    <t>CAS220JCT-ND</t>
  </si>
  <si>
    <t>58</t>
  </si>
  <si>
    <t>Temperature dependent resistor, negative temperature coefficient</t>
  </si>
  <si>
    <t>Thermistor_NTC</t>
  </si>
  <si>
    <t>TH1</t>
  </si>
  <si>
    <t>47k 1% NTC</t>
  </si>
  <si>
    <t>https://www.murata.com/~/media/webrenewal/support/library/catalog/products/thermistor/r01e.ashx</t>
  </si>
  <si>
    <t>NCP15WB473F03RC</t>
  </si>
  <si>
    <t>490-4802-1-ND</t>
  </si>
  <si>
    <t>59</t>
  </si>
  <si>
    <t>On-Axis Magnetic Position Sensor, 14-bit, PWM Output, ABI Output, UVW Output, SPI Interface, TSSOP-14</t>
  </si>
  <si>
    <t>AS5047P</t>
  </si>
  <si>
    <t>U7</t>
  </si>
  <si>
    <t>SOP-14_4.4x5mm_P0.65mm_H1.2mm</t>
  </si>
  <si>
    <t>https://ams.com/documents/20143/36005/AS5047P_DS000324_3-00.pdf</t>
  </si>
  <si>
    <t>ams-OSRAM USA INC.</t>
  </si>
  <si>
    <t>AS5047P-ATSM</t>
  </si>
  <si>
    <t>AS5047P-ATSMCT-ND</t>
  </si>
  <si>
    <t>60</t>
  </si>
  <si>
    <t>Magnetic position sensor, 14-bit, PWM output, I2C Interface, TSSOP-14</t>
  </si>
  <si>
    <t>AS5048B</t>
  </si>
  <si>
    <t>U8</t>
  </si>
  <si>
    <t>https://ams.com/documents/20143/36005/AS5048_DS000298_4-00.pdf</t>
  </si>
  <si>
    <t>AS5048B-HTSP-500</t>
  </si>
  <si>
    <t>AS5048B-HTSP-500CT-ND</t>
  </si>
  <si>
    <t>61</t>
  </si>
  <si>
    <t>1.9A HIGH SPEED SINGLE GATE DRIVER</t>
  </si>
  <si>
    <t>DGD0216WT-7</t>
  </si>
  <si>
    <t>U11</t>
  </si>
  <si>
    <t>SOT-23-5</t>
  </si>
  <si>
    <t>https://www.diodes.com/assets/Datasheets/DGD0215-0216.pdf</t>
  </si>
  <si>
    <t>Diodes Incorporated</t>
  </si>
  <si>
    <t>DGD0216WT-7DICT-ND</t>
  </si>
  <si>
    <t>62</t>
  </si>
  <si>
    <t>100-V Three-Phase Smart Gate Driver</t>
  </si>
  <si>
    <t>DRV8353FS</t>
  </si>
  <si>
    <t>U6</t>
  </si>
  <si>
    <t>WQFN-40-1EP_6x6mm_P0.5mm_EP4.15x4.15mm_ThermalVias</t>
  </si>
  <si>
    <t>https://www.ti.com/lit/ds/symlink/drv8353f.pdf</t>
  </si>
  <si>
    <t>Texas Instruments</t>
  </si>
  <si>
    <t>DRV8353FSRTAR</t>
  </si>
  <si>
    <t>296-DRV8353FSRTARCT-ND</t>
  </si>
  <si>
    <t>63</t>
  </si>
  <si>
    <t>0.6-A Ultra-small synchronous step-down converter</t>
  </si>
  <si>
    <t>LMR36006FSCQ</t>
  </si>
  <si>
    <t>U3</t>
  </si>
  <si>
    <t>LMR36006</t>
  </si>
  <si>
    <t>https://www.ti.com/lit/ds/symlink/lmr36006-q1.pdf</t>
  </si>
  <si>
    <t>LMR36006FSCQRNXTQ1</t>
  </si>
  <si>
    <t>296-LMR36006FSCQRNXTQ1CT-ND</t>
  </si>
  <si>
    <t>64</t>
  </si>
  <si>
    <t>LMR36506-Q1 3-V to 65-V, 0.6-A Synchronous Buck Converter 5V output 2.2MHz fixed</t>
  </si>
  <si>
    <t>LMR36506MSC5RPERQ1</t>
  </si>
  <si>
    <t>U2</t>
  </si>
  <si>
    <t>LMR36503</t>
  </si>
  <si>
    <t>https://www.ti.com/lit/ds/symlink/lmr36506-q1.pdf</t>
  </si>
  <si>
    <t>LMR36503MSC5RPERQ1</t>
  </si>
  <si>
    <t>296-LMR36506MSC5RPERQ1CT-ND</t>
  </si>
  <si>
    <t>65</t>
  </si>
  <si>
    <t>Micropower 250-mA Low-Noise Ultra-Low-Dropout Regulator</t>
  </si>
  <si>
    <t>LP2992IM5-3.3/NOPB</t>
  </si>
  <si>
    <t>U5</t>
  </si>
  <si>
    <t>SOT95P280X145-5N</t>
  </si>
  <si>
    <t>https://www.ti.com/lit/ds/symlink/lp2992.pdf</t>
  </si>
  <si>
    <t>LP2992IM5-3.3/NOPBCT-ND</t>
  </si>
  <si>
    <t>66</t>
  </si>
  <si>
    <t>Full-Duplex RS-485 Drivers and Receivers, DFN-10</t>
  </si>
  <si>
    <t>SN65HVD35DR</t>
  </si>
  <si>
    <t>U9</t>
  </si>
  <si>
    <t>SOIC-14 5.4mm</t>
  </si>
  <si>
    <t>https://www.ti.com/lit/ds/symlink/sn65hvd30.pdf</t>
  </si>
  <si>
    <t>296-18706-1-ND</t>
  </si>
  <si>
    <t>67</t>
  </si>
  <si>
    <t>Arm® Cortex®-M4 32-bit MCU+FPU, 170 MHz / 213 DMIPS, 128 KB SRAM, rich analog, math acc, 184 ps 12 chan Hi-res timer</t>
  </si>
  <si>
    <t>STM32G474RETx</t>
  </si>
  <si>
    <t>U1</t>
  </si>
  <si>
    <t>STM32G474RET3</t>
  </si>
  <si>
    <t>LQFP-64_10x10mm_P0.5mm</t>
  </si>
  <si>
    <t>https://www.st.com/resource/en/datasheet/stm32g474re.pdf</t>
  </si>
  <si>
    <t>497-STM32G474RET3-ND</t>
  </si>
  <si>
    <t>68</t>
  </si>
  <si>
    <t>1/1 Transceiver Half CANbus 8-SOIC</t>
  </si>
  <si>
    <t>TCAN1051HGVDRBRQ1</t>
  </si>
  <si>
    <t>U10</t>
  </si>
  <si>
    <t>HVSON-8-1EP_3x3mm_P0.65mm_EP1.6x2.4mm_ThermalVias</t>
  </si>
  <si>
    <t>https://www.ti.com/general/docs/suppproductinfo.tsp?distId=10&amp;gotoUrl=https%3A%2F%2Fwww.ti.com%2Flit%2Fgpn%2Ftcan1051-q1</t>
  </si>
  <si>
    <t>296-TCAN1051HGVDRBRQ1CT-ND</t>
  </si>
  <si>
    <t>69</t>
  </si>
  <si>
    <t>500mA Step-Down Converter with DCS-Control, fixed 3.3V output, 3-17V input voltage, WSON-8</t>
  </si>
  <si>
    <t>TPS62172DSG</t>
  </si>
  <si>
    <t>U4</t>
  </si>
  <si>
    <t>WSON-8-1EP_2x2mm_P0.5mm_EP0.9x1.6mm_ThermalVias</t>
  </si>
  <si>
    <t>http://www.ti.com/lit/ds/symlink/tps62170.pdf</t>
  </si>
  <si>
    <t>TPS62172DSGR</t>
  </si>
  <si>
    <t>296-39449-1-ND</t>
  </si>
  <si>
    <t>Bill of Materials</t>
  </si>
  <si>
    <t>Schematic:</t>
  </si>
  <si>
    <t>amulet_controller</t>
  </si>
  <si>
    <t>Variant:</t>
  </si>
  <si>
    <t>default</t>
  </si>
  <si>
    <t>Revision:</t>
  </si>
  <si>
    <t>1.1</t>
  </si>
  <si>
    <t>Date:</t>
  </si>
  <si>
    <t>2024-04-13</t>
  </si>
  <si>
    <t>KiCad Version:</t>
  </si>
  <si>
    <t>8.0.5-8.0.5-0~ubuntu24.04.1</t>
  </si>
  <si>
    <t>Component Groups:</t>
  </si>
  <si>
    <t>Component Count:</t>
  </si>
  <si>
    <t>253 (249 SMD/ 2 THT)</t>
  </si>
  <si>
    <t>Fitted Components:</t>
  </si>
  <si>
    <t>Number of PCBs:</t>
  </si>
  <si>
    <t>Total Components:</t>
  </si>
  <si>
    <t>Global Part Info</t>
  </si>
  <si>
    <t>Manf#</t>
  </si>
  <si>
    <t>Build Quantity</t>
  </si>
  <si>
    <t>Unit$</t>
  </si>
  <si>
    <t>Ext$</t>
  </si>
  <si>
    <t>Board Qty:</t>
  </si>
  <si>
    <t>Total Cost:</t>
  </si>
  <si>
    <t>Unit Cost:</t>
  </si>
  <si>
    <t>Created:</t>
  </si>
  <si>
    <t>2024-10-15 14:27:47</t>
  </si>
  <si>
    <t>KiCost® v1.1.18 + KiBot v1.8.2</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</si>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</sst>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8">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E6F9FF"/>
        <bgColor indexed="64"/>
      </patternFill>
    </fill>
    <fill>
      <patternFill patternType="solid">
        <fgColor rgb="FFFFE6B3"/>
        <bgColor indexed="64"/>
      </patternFill>
    </fill>
    <fill>
      <patternFill patternType="solid">
        <fgColor rgb="FFF0FFF4"/>
        <bgColor indexed="64"/>
      </patternFill>
    </fill>
    <fill>
      <patternFill patternType="solid">
        <fgColor rgb="FFF0FFFF"/>
        <bgColor indexed="64"/>
      </patternFill>
    </fill>
    <fill>
      <patternFill patternType="solid">
        <fgColor rgb="FFFFF0BD"/>
        <bgColor indexed="64"/>
      </patternFill>
    </fill>
    <fill>
      <patternFill patternType="solid">
        <fgColor rgb="FFFF8080"/>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2">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9" borderId="0" xfId="0" applyFill="1" applyAlignment="1">
      <alignment horizontal="centerContinuous" vertical="center" wrapText="1"/>
    </xf>
    <xf numFmtId="0" fontId="0" fillId="10" borderId="0" xfId="0" applyFill="1"/>
    <xf numFmtId="0" fontId="0" fillId="11" borderId="0" xfId="0" applyFill="1"/>
    <xf numFmtId="0" fontId="10" fillId="12" borderId="0" xfId="0" applyFont="1" applyFill="1"/>
    <xf numFmtId="0" fontId="10" fillId="13" borderId="0" xfId="0" applyFont="1" applyFill="1"/>
    <xf numFmtId="0" fontId="0" fillId="14" borderId="0" xfId="0" applyFill="1"/>
    <xf numFmtId="0" fontId="11" fillId="15" borderId="0" xfId="0" applyFont="1" applyFill="1"/>
    <xf numFmtId="0" fontId="0" fillId="16" borderId="0" xfId="0" applyFill="1"/>
    <xf numFmtId="0" fontId="0" fillId="17"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yageo.com/upload/media/product/app/datasheet/mlcc/upy-ac_np0x7rx7s_6_3v-to-2kv.pdf" TargetMode="External"/><Relationship Id="rId2" Type="http://schemas.openxmlformats.org/officeDocument/2006/relationships/hyperlink" Target="https://search.murata.co.jp/Ceramy/image/img/A01X/G101/ENG/GRM155R72A332KA01-01.pdf" TargetMode="External"/><Relationship Id="rId3" Type="http://schemas.openxmlformats.org/officeDocument/2006/relationships/hyperlink" Target="https://www.murata.com/-/media/webrenewal/support/library/catalog/products/k35e.ashx?la=en-us&amp;cvid=20200508021757000000" TargetMode="External"/><Relationship Id="rId4" Type="http://schemas.openxmlformats.org/officeDocument/2006/relationships/hyperlink" Target="https://mm.digikey.com/Volume0/opasdata/d220001/medias/docus/2615/HMR105B7103KV-F_SS.pdf" TargetMode="External"/><Relationship Id="rId5" Type="http://schemas.openxmlformats.org/officeDocument/2006/relationships/hyperlink" Target="https://connect.kemet.com:7667/gateway/IntelliData-ComponentDocumentation/1.0/download/datasheet/C0603C473K1RECAUTO" TargetMode="External"/><Relationship Id="rId6" Type="http://schemas.openxmlformats.org/officeDocument/2006/relationships/hyperlink" Target="https://search.murata.co.jp/Ceramy/image/img/A01X/G101/ENG/GCM155R71H104KE02-01.pdf" TargetMode="External"/><Relationship Id="rId7" Type="http://schemas.openxmlformats.org/officeDocument/2006/relationships/hyperlink" Target="https://mm.digikey.com/Volume0/opasdata/d220001/medias/docus/21/HMK107B7104KAHT_SS.pdf" TargetMode="External"/><Relationship Id="rId8" Type="http://schemas.openxmlformats.org/officeDocument/2006/relationships/hyperlink" Target="https://connect.kemet.com:7667/gateway/IntelliData-ComponentDocumentation/1.0/download/datasheet/C1206C104K1RACAUTO" TargetMode="External"/><Relationship Id="rId9" Type="http://schemas.openxmlformats.org/officeDocument/2006/relationships/hyperlink" Target="https://mm.digikey.com/Volume0/opasdata/d220001/medias/docus/2249/TMK105B7224KV-FR_SS.pdf" TargetMode="External"/><Relationship Id="rId10" Type="http://schemas.openxmlformats.org/officeDocument/2006/relationships/hyperlink" Target="https://search.murata.co.jp/Ceramy/image/img/A01X/G101/ENG/GRM155Z71A105KE01-01A.pdf" TargetMode="External"/><Relationship Id="rId11" Type="http://schemas.openxmlformats.org/officeDocument/2006/relationships/hyperlink" Target="https://mm.digikey.com/Volume0/opasdata/d220001/medias/docus/2146/TMK107AB7105KAHT_SS.pdf" TargetMode="External"/><Relationship Id="rId12" Type="http://schemas.openxmlformats.org/officeDocument/2006/relationships/hyperlink" Target="https://product.tdk.com/system/files/dam/doc/product/capacitor/ceramic/mlcc/catalog/mlcc_automotive_midvoltage_en.pdf" TargetMode="External"/><Relationship Id="rId13" Type="http://schemas.openxmlformats.org/officeDocument/2006/relationships/hyperlink" Target="https://search.murata.co.jp/Ceramy/image/img/A01X/G101/ENG/GRM188Z71C475KE21-01A.pdf" TargetMode="External"/><Relationship Id="rId14" Type="http://schemas.openxmlformats.org/officeDocument/2006/relationships/hyperlink" Target="https://search.murata.co.jp/Ceramy/image/img/A01X/G101/ENG/GRJ31CZ72A475KE01-01.pdf" TargetMode="External"/><Relationship Id="rId15" Type="http://schemas.openxmlformats.org/officeDocument/2006/relationships/hyperlink" Target="https://search.murata.co.jp/Ceramy/image/img/A01X/G101/ENG/GRJ31CZ72A475KE01-01.pdf" TargetMode="External"/><Relationship Id="rId16" Type="http://schemas.openxmlformats.org/officeDocument/2006/relationships/hyperlink" Target="https://datasheets.kyocera-avx.com/cx5r.pdf" TargetMode="External"/><Relationship Id="rId17" Type="http://schemas.openxmlformats.org/officeDocument/2006/relationships/hyperlink" Target="https://search.murata.co.jp/Ceramy/image/img/A01X/G101/ENG/GRM21BZ71E106KE15-01.pdf" TargetMode="External"/><Relationship Id="rId18" Type="http://schemas.openxmlformats.org/officeDocument/2006/relationships/hyperlink" Target="https://product.tdk.com/system/files/dam/doc/product/capacitor/ceramic/mlcc/catalog/mlcc_automotive_general_en.pdf" TargetMode="External"/><Relationship Id="rId19" Type="http://schemas.openxmlformats.org/officeDocument/2006/relationships/hyperlink" Target="https://search.murata.co.jp/Ceramy/image/img/A01X/G101/ENG/GRM21BZ71A226ME15-01.pdf" TargetMode="External"/><Relationship Id="rId20" Type="http://schemas.openxmlformats.org/officeDocument/2006/relationships/hyperlink" Target="https://connect.kemet.com:7667/gateway/IntelliData-ComponentDocumentation/1.0/download/specsheet/C0603V102KDRAC7867" TargetMode="External"/><Relationship Id="rId21" Type="http://schemas.openxmlformats.org/officeDocument/2006/relationships/hyperlink" Target="https://www.st.com/content/ccc/resource/technical/document/datasheet/5b/cd/d8/0a/45/56/41/6c/CD00130227.pdf/files/CD00130227.pdf/jcr:content/translations/en.CD00130227.pdf" TargetMode="External"/><Relationship Id="rId22" Type="http://schemas.openxmlformats.org/officeDocument/2006/relationships/hyperlink" Target="https://www.bourns.com/docs/Product-Datasheets/CDSOT23-SM712.pdf" TargetMode="External"/><Relationship Id="rId23" Type="http://schemas.openxmlformats.org/officeDocument/2006/relationships/hyperlink" Target="https://www.bivar.com/parts_content/Datasheets/SM1206NPGC-IL.pdf" TargetMode="External"/><Relationship Id="rId24" Type="http://schemas.openxmlformats.org/officeDocument/2006/relationships/hyperlink" Target="https://assets.nexperia.com/documents/data-sheet/PESD2CANFD24V-U.pdf" TargetMode="External"/><Relationship Id="rId25" Type="http://schemas.openxmlformats.org/officeDocument/2006/relationships/hyperlink" Target="https://assets.nexperia.com/documents/data-sheet/PESD4USB3U-TBS.pdf" TargetMode="External"/><Relationship Id="rId26" Type="http://schemas.openxmlformats.org/officeDocument/2006/relationships/hyperlink" Target="https://assets.nexperia.com/documents/data-sheet/PESD4USB5B-TBS.pdf" TargetMode="External"/><Relationship Id="rId27" Type="http://schemas.openxmlformats.org/officeDocument/2006/relationships/hyperlink" Target="https://www.vishay.com/docs/87606/smbj5cdthrusmbj120cd.pdf" TargetMode="External"/><Relationship Id="rId28" Type="http://schemas.openxmlformats.org/officeDocument/2006/relationships/hyperlink" Target="https://www.bivar.com/parts_content/Datasheets/SM1206NYC-IL.pdf" TargetMode="External"/><Relationship Id="rId29" Type="http://schemas.openxmlformats.org/officeDocument/2006/relationships/hyperlink" Target="https://www.we-online.com/katalog/datasheet/742792096.pdf" TargetMode="External"/><Relationship Id="rId30" Type="http://schemas.openxmlformats.org/officeDocument/2006/relationships/hyperlink" Target="https://www.literature.molex.com/SQLImages/kelmscott/Molex/PDF_Images/987651-1223.PDF" TargetMode="External"/><Relationship Id="rId31" Type="http://schemas.openxmlformats.org/officeDocument/2006/relationships/hyperlink" Target="https://www.jst-mfg.com/product/pdf/eng/ePH.pdf" TargetMode="External"/><Relationship Id="rId32" Type="http://schemas.openxmlformats.org/officeDocument/2006/relationships/hyperlink" Target="https://www.jst-mfg.com/product/pdf/eng/eGH.pdf" TargetMode="External"/><Relationship Id="rId33" Type="http://schemas.openxmlformats.org/officeDocument/2006/relationships/hyperlink" Target="https://www.jst-mfg.com/product/pdf/eng/eGH.pdf" TargetMode="External"/><Relationship Id="rId34" Type="http://schemas.openxmlformats.org/officeDocument/2006/relationships/hyperlink" Target="https://www.jst-mfg.com/product/pdf/eng/eGH.pdf" TargetMode="External"/><Relationship Id="rId35" Type="http://schemas.openxmlformats.org/officeDocument/2006/relationships/hyperlink" Target="https://www.jst-mfg.com/product/pdf/eng/eGH.pdf" TargetMode="External"/><Relationship Id="rId36" Type="http://schemas.openxmlformats.org/officeDocument/2006/relationships/hyperlink" Target="https://www.tme.eu/Document/1191bc2fa3aee3c446e5a895fd8f7983/XT60PW-F.pdf" TargetMode="External"/><Relationship Id="rId37" Type="http://schemas.openxmlformats.org/officeDocument/2006/relationships/hyperlink" Target="https://www.tme.eu/Document/b13629717d44ae038681dba08d18c0b6/XT60PW-M.pdf" TargetMode="External"/><Relationship Id="rId38" Type="http://schemas.openxmlformats.org/officeDocument/2006/relationships/hyperlink" Target="https://www.coilcraft.com/getmedia/3ba581dc-6d87-4be6-9dea-9167ac97554d/lps3314.pdf" TargetMode="External"/><Relationship Id="rId39" Type="http://schemas.openxmlformats.org/officeDocument/2006/relationships/hyperlink" Target="https://www.coilcraft.com/getmedia/31b05c96-4c4c-4498-8dbb-fe092de76bad/lps4018.pdf" TargetMode="External"/><Relationship Id="rId40" Type="http://schemas.openxmlformats.org/officeDocument/2006/relationships/hyperlink" Target="https://assets.nexperia.com/documents/data-sheet/PMV90ENE.pdf" TargetMode="External"/><Relationship Id="rId41" Type="http://schemas.openxmlformats.org/officeDocument/2006/relationships/hyperlink" Target="https://toshiba.semicon-storage.com/info/TPW1R306PL_datasheet_en_20191021.pdf?did=55843&amp;prodName=TPW1R306PL" TargetMode="External"/><Relationship Id="rId42" Type="http://schemas.openxmlformats.org/officeDocument/2006/relationships/hyperlink" Target="https://www.seielect.com/catalog/sei-hcs.pdf" TargetMode="External"/><Relationship Id="rId43" Type="http://schemas.openxmlformats.org/officeDocument/2006/relationships/hyperlink" Target="https://industrial.panasonic.com/ww/products/pt/general-purpose-chip-resistors/models/ERJ2GE0R00X" TargetMode="External"/><Relationship Id="rId44" Type="http://schemas.openxmlformats.org/officeDocument/2006/relationships/hyperlink" Target="https://www.vishay.com/docs/20043/crcwhpe3.pdf" TargetMode="External"/><Relationship Id="rId45" Type="http://schemas.openxmlformats.org/officeDocument/2006/relationships/hyperlink" Target="https://www.seielect.com/catalog/sei-csrt.pdf" TargetMode="External"/><Relationship Id="rId46" Type="http://schemas.openxmlformats.org/officeDocument/2006/relationships/hyperlink" Target="https://www.vishay.com/docs/20043/crcwhpe3.pdf" TargetMode="External"/><Relationship Id="rId47" Type="http://schemas.openxmlformats.org/officeDocument/2006/relationships/hyperlink" Target="https://www.vishay.com/docs/20043/crcwhpe3.pdf" TargetMode="External"/><Relationship Id="rId48" Type="http://schemas.openxmlformats.org/officeDocument/2006/relationships/hyperlink" Target="https://industrial.panasonic.com/cdbs/www-data/pdf/RDA0000/AOA0000C304.pdf" TargetMode="External"/><Relationship Id="rId49" Type="http://schemas.openxmlformats.org/officeDocument/2006/relationships/hyperlink" Target="https://www.rohm.com/datasheet?p=ESR01MZPF&amp;dist=Digi-key&amp;media=referral&amp;source=digi-key.com&amp;campaign=Digi-key" TargetMode="External"/><Relationship Id="rId50" Type="http://schemas.openxmlformats.org/officeDocument/2006/relationships/hyperlink" Target="https://www.vishay.com/docs/20065/rcse3.pdf" TargetMode="External"/><Relationship Id="rId51" Type="http://schemas.openxmlformats.org/officeDocument/2006/relationships/hyperlink" Target="https://www.vishay.com/docs/20043/crcwhpe3.pdf" TargetMode="External"/><Relationship Id="rId52" Type="http://schemas.openxmlformats.org/officeDocument/2006/relationships/hyperlink" Target="https://industrial.panasonic.com/cdbs/www-data/pdf/RDA0000/AOA0000C304.pdf" TargetMode="External"/><Relationship Id="rId53" Type="http://schemas.openxmlformats.org/officeDocument/2006/relationships/hyperlink" Target="https://www.yageo.com/upload/media/product/app/datasheet/rchip/pyu-rt_1-to-0.01_rohs_l.pdf" TargetMode="External"/><Relationship Id="rId54" Type="http://schemas.openxmlformats.org/officeDocument/2006/relationships/hyperlink" Target="https://www.yageo.com/upload/media/product/app/datasheet/rchip/pyu-rt_1-to-0.01_rohs_l.pdf" TargetMode="External"/><Relationship Id="rId55" Type="http://schemas.openxmlformats.org/officeDocument/2006/relationships/hyperlink" Target="https://www.yageo.com/upload/media/product/app/datasheet/rchip/pyu-rt_1-to-0.01_rohs_l.pdf" TargetMode="External"/><Relationship Id="rId56" Type="http://schemas.openxmlformats.org/officeDocument/2006/relationships/hyperlink" Target="https://www.yageo.com/upload/media/product/app/datasheet/rchip/pyu-rt_1-to-0.01_rohs_l.pdf" TargetMode="External"/><Relationship Id="rId57" Type="http://schemas.openxmlformats.org/officeDocument/2006/relationships/hyperlink" Target="https://www.nidec-copal-electronics.com/e/catalog/switch/cas.pdf" TargetMode="External"/><Relationship Id="rId58" Type="http://schemas.openxmlformats.org/officeDocument/2006/relationships/hyperlink" Target="https://www.murata.com/~/media/webrenewal/support/library/catalog/products/thermistor/r01e.ashx" TargetMode="External"/><Relationship Id="rId59" Type="http://schemas.openxmlformats.org/officeDocument/2006/relationships/hyperlink" Target="https://ams.com/documents/20143/36005/AS5047P_DS000324_3-00.pdf" TargetMode="External"/><Relationship Id="rId60" Type="http://schemas.openxmlformats.org/officeDocument/2006/relationships/hyperlink" Target="https://ams.com/documents/20143/36005/AS5048_DS000298_4-00.pdf" TargetMode="External"/><Relationship Id="rId61" Type="http://schemas.openxmlformats.org/officeDocument/2006/relationships/hyperlink" Target="https://www.diodes.com/assets/Datasheets/DGD0215-0216.pdf" TargetMode="External"/><Relationship Id="rId62" Type="http://schemas.openxmlformats.org/officeDocument/2006/relationships/hyperlink" Target="https://www.ti.com/lit/ds/symlink/drv8353f.pdf" TargetMode="External"/><Relationship Id="rId63" Type="http://schemas.openxmlformats.org/officeDocument/2006/relationships/hyperlink" Target="https://www.ti.com/lit/ds/symlink/lmr36006-q1.pdf" TargetMode="External"/><Relationship Id="rId64" Type="http://schemas.openxmlformats.org/officeDocument/2006/relationships/hyperlink" Target="https://www.ti.com/lit/ds/symlink/lmr36506-q1.pdf" TargetMode="External"/><Relationship Id="rId65" Type="http://schemas.openxmlformats.org/officeDocument/2006/relationships/hyperlink" Target="https://www.ti.com/lit/ds/symlink/lp2992.pdf" TargetMode="External"/><Relationship Id="rId66" Type="http://schemas.openxmlformats.org/officeDocument/2006/relationships/hyperlink" Target="https://www.ti.com/lit/ds/symlink/sn65hvd30.pdf" TargetMode="External"/><Relationship Id="rId67" Type="http://schemas.openxmlformats.org/officeDocument/2006/relationships/hyperlink" Target="https://www.st.com/resource/en/datasheet/stm32g474re.pdf" TargetMode="External"/><Relationship Id="rId68" Type="http://schemas.openxmlformats.org/officeDocument/2006/relationships/hyperlink" Target="https://www.ti.com/general/docs/suppproductinfo.tsp?distId=10&amp;gotoUrl=https%3A%2F%2Fwww.ti.com%2Flit%2Fgpn%2Ftcan1051-q1" TargetMode="External"/><Relationship Id="rId69" Type="http://schemas.openxmlformats.org/officeDocument/2006/relationships/hyperlink" Target="http://www.ti.com/lit/ds/symlink/tps62170.pdf" TargetMode="External"/><Relationship Id="rId70" Type="http://schemas.openxmlformats.org/officeDocument/2006/relationships/vmlDrawing" Target="../drawings/vmlDrawing1.vml"/><Relationship Id="rId7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M77"/>
  <sheetViews>
    <sheetView tabSelected="1" workbookViewId="0">
      <pane ySplit="8" topLeftCell="A9" activePane="bottomLeft" state="frozen"/>
      <selection pane="bottomLeft"/>
    </sheetView>
  </sheetViews>
  <sheetFormatPr defaultRowHeight="15"/>
  <cols>
    <col min="1" max="1" width="15.7109375" customWidth="1"/>
    <col min="2" max="2" width="60.7109375" customWidth="1"/>
    <col min="3" max="3" width="24.7109375" customWidth="1"/>
    <col min="4" max="4" width="60.7109375" customWidth="1"/>
    <col min="5" max="5" width="23.7109375" customWidth="1"/>
    <col min="6" max="6" width="55.7109375" customWidth="1"/>
    <col min="7" max="7" width="26.7109375" customWidth="1"/>
    <col min="8" max="8" width="16.7109375" customWidth="1"/>
    <col min="9" max="9" width="60.7109375" customWidth="1"/>
    <col min="10" max="10" width="38.7109375" customWidth="1"/>
    <col min="11" max="11" width="42.7109375" customWidth="1"/>
    <col min="12" max="12" width="34.7109375" customWidth="1"/>
    <col min="13" max="13" width="47.7109375" customWidth="1"/>
  </cols>
  <sheetData>
    <row r="1" spans="1:13" ht="32" customHeight="1">
      <c r="A1" s="1" t="s">
        <v>505</v>
      </c>
      <c r="B1" s="1"/>
      <c r="C1" s="1"/>
      <c r="D1" s="1"/>
      <c r="E1" s="1"/>
      <c r="F1" s="1"/>
      <c r="G1" s="1"/>
      <c r="H1" s="1"/>
      <c r="I1" s="1"/>
      <c r="J1" s="1"/>
      <c r="K1" s="1"/>
      <c r="L1" s="1"/>
      <c r="M1" s="1"/>
    </row>
    <row r="2" spans="1:13">
      <c r="A2" s="2" t="s">
        <v>506</v>
      </c>
      <c r="B2" s="3" t="s">
        <v>507</v>
      </c>
      <c r="C2" s="2" t="s">
        <v>516</v>
      </c>
      <c r="D2" s="3">
        <v>69</v>
      </c>
    </row>
    <row r="3" spans="1:13">
      <c r="A3" s="2" t="s">
        <v>508</v>
      </c>
      <c r="B3" s="3" t="s">
        <v>509</v>
      </c>
      <c r="C3" s="2" t="s">
        <v>517</v>
      </c>
      <c r="D3" s="3" t="s">
        <v>518</v>
      </c>
    </row>
    <row r="4" spans="1:13">
      <c r="A4" s="2" t="s">
        <v>510</v>
      </c>
      <c r="B4" s="3" t="s">
        <v>511</v>
      </c>
      <c r="C4" s="2" t="s">
        <v>519</v>
      </c>
      <c r="D4" s="3" t="s">
        <v>518</v>
      </c>
    </row>
    <row r="5" spans="1:13">
      <c r="A5" s="2" t="s">
        <v>512</v>
      </c>
      <c r="B5" s="3" t="s">
        <v>513</v>
      </c>
      <c r="C5" s="2" t="s">
        <v>520</v>
      </c>
      <c r="D5" s="3">
        <v>1</v>
      </c>
    </row>
    <row r="6" spans="1:13">
      <c r="A6" s="2" t="s">
        <v>514</v>
      </c>
      <c r="B6" s="3" t="s">
        <v>515</v>
      </c>
      <c r="C6" s="2" t="s">
        <v>521</v>
      </c>
      <c r="D6" s="3">
        <v>253</v>
      </c>
    </row>
    <row r="8" spans="1:13">
      <c r="A8" s="4" t="s">
        <v>0</v>
      </c>
      <c r="B8" s="4" t="s">
        <v>1</v>
      </c>
      <c r="C8" s="4" t="s">
        <v>2</v>
      </c>
      <c r="D8" s="4" t="s">
        <v>3</v>
      </c>
      <c r="E8" s="4" t="s">
        <v>4</v>
      </c>
      <c r="F8" s="4" t="s">
        <v>5</v>
      </c>
      <c r="G8" s="4" t="s">
        <v>6</v>
      </c>
      <c r="H8" s="4" t="s">
        <v>7</v>
      </c>
      <c r="I8" s="4" t="s">
        <v>8</v>
      </c>
      <c r="J8" s="4" t="s">
        <v>9</v>
      </c>
      <c r="K8" s="4" t="s">
        <v>10</v>
      </c>
      <c r="L8" s="4" t="s">
        <v>11</v>
      </c>
      <c r="M8" s="4" t="s">
        <v>12</v>
      </c>
    </row>
    <row r="9" spans="1:13" ht="30" customHeight="1">
      <c r="A9" s="5" t="s">
        <v>13</v>
      </c>
      <c r="B9" s="6" t="s">
        <v>14</v>
      </c>
      <c r="C9" s="7" t="s">
        <v>15</v>
      </c>
      <c r="D9" s="7" t="s">
        <v>16</v>
      </c>
      <c r="E9" s="7" t="s">
        <v>17</v>
      </c>
      <c r="F9" s="7" t="s">
        <v>18</v>
      </c>
      <c r="G9" s="5" t="s">
        <v>19</v>
      </c>
      <c r="H9" s="5" t="s">
        <v>20</v>
      </c>
      <c r="I9" s="7" t="s">
        <v>21</v>
      </c>
      <c r="J9" s="6" t="s">
        <v>22</v>
      </c>
      <c r="K9" s="6" t="s">
        <v>23</v>
      </c>
      <c r="L9" s="6" t="s">
        <v>24</v>
      </c>
      <c r="M9" s="6" t="s">
        <v>25</v>
      </c>
    </row>
    <row r="10" spans="1:13" ht="30" customHeight="1">
      <c r="A10" s="8" t="s">
        <v>26</v>
      </c>
      <c r="B10" s="9" t="s">
        <v>14</v>
      </c>
      <c r="C10" s="10" t="s">
        <v>15</v>
      </c>
      <c r="D10" s="10" t="s">
        <v>27</v>
      </c>
      <c r="E10" s="10" t="s">
        <v>28</v>
      </c>
      <c r="F10" s="10" t="s">
        <v>18</v>
      </c>
      <c r="G10" s="8" t="s">
        <v>29</v>
      </c>
      <c r="H10" s="8" t="s">
        <v>20</v>
      </c>
      <c r="I10" s="10" t="s">
        <v>30</v>
      </c>
      <c r="J10" s="9" t="s">
        <v>31</v>
      </c>
      <c r="K10" s="9" t="s">
        <v>32</v>
      </c>
      <c r="L10" s="9" t="s">
        <v>24</v>
      </c>
      <c r="M10" s="9" t="s">
        <v>33</v>
      </c>
    </row>
    <row r="11" spans="1:13" ht="45" customHeight="1">
      <c r="A11" s="5" t="s">
        <v>19</v>
      </c>
      <c r="B11" s="6" t="s">
        <v>14</v>
      </c>
      <c r="C11" s="7" t="s">
        <v>15</v>
      </c>
      <c r="D11" s="7" t="s">
        <v>34</v>
      </c>
      <c r="E11" s="7" t="s">
        <v>35</v>
      </c>
      <c r="F11" s="7" t="s">
        <v>18</v>
      </c>
      <c r="G11" s="5" t="s">
        <v>13</v>
      </c>
      <c r="H11" s="5" t="s">
        <v>20</v>
      </c>
      <c r="I11" s="7" t="s">
        <v>36</v>
      </c>
      <c r="J11" s="6" t="s">
        <v>31</v>
      </c>
      <c r="K11" s="6" t="s">
        <v>37</v>
      </c>
      <c r="L11" s="6" t="s">
        <v>24</v>
      </c>
      <c r="M11" s="6" t="s">
        <v>38</v>
      </c>
    </row>
    <row r="12" spans="1:13" ht="30" customHeight="1">
      <c r="A12" s="8" t="s">
        <v>39</v>
      </c>
      <c r="B12" s="9" t="s">
        <v>14</v>
      </c>
      <c r="C12" s="10" t="s">
        <v>15</v>
      </c>
      <c r="D12" s="10" t="s">
        <v>40</v>
      </c>
      <c r="E12" s="10" t="s">
        <v>41</v>
      </c>
      <c r="F12" s="10" t="s">
        <v>18</v>
      </c>
      <c r="G12" s="8" t="s">
        <v>13</v>
      </c>
      <c r="H12" s="8" t="s">
        <v>20</v>
      </c>
      <c r="I12" s="10" t="s">
        <v>42</v>
      </c>
      <c r="J12" s="9" t="s">
        <v>43</v>
      </c>
      <c r="K12" s="9" t="s">
        <v>44</v>
      </c>
      <c r="L12" s="9" t="s">
        <v>24</v>
      </c>
      <c r="M12" s="9" t="s">
        <v>45</v>
      </c>
    </row>
    <row r="13" spans="1:13" ht="30" customHeight="1">
      <c r="A13" s="5" t="s">
        <v>46</v>
      </c>
      <c r="B13" s="6" t="s">
        <v>14</v>
      </c>
      <c r="C13" s="7" t="s">
        <v>15</v>
      </c>
      <c r="D13" s="7" t="s">
        <v>47</v>
      </c>
      <c r="E13" s="7" t="s">
        <v>48</v>
      </c>
      <c r="F13" s="7" t="s">
        <v>49</v>
      </c>
      <c r="G13" s="5" t="s">
        <v>13</v>
      </c>
      <c r="H13" s="5" t="s">
        <v>20</v>
      </c>
      <c r="I13" s="7" t="s">
        <v>50</v>
      </c>
      <c r="J13" s="6" t="s">
        <v>51</v>
      </c>
      <c r="K13" s="6" t="s">
        <v>52</v>
      </c>
      <c r="L13" s="6" t="s">
        <v>24</v>
      </c>
      <c r="M13" s="6" t="s">
        <v>53</v>
      </c>
    </row>
    <row r="14" spans="1:13" ht="30" customHeight="1">
      <c r="A14" s="8" t="s">
        <v>29</v>
      </c>
      <c r="B14" s="9" t="s">
        <v>14</v>
      </c>
      <c r="C14" s="10" t="s">
        <v>15</v>
      </c>
      <c r="D14" s="10" t="s">
        <v>54</v>
      </c>
      <c r="E14" s="10" t="s">
        <v>55</v>
      </c>
      <c r="F14" s="10" t="s">
        <v>18</v>
      </c>
      <c r="G14" s="8" t="s">
        <v>56</v>
      </c>
      <c r="H14" s="8" t="s">
        <v>20</v>
      </c>
      <c r="I14" s="10" t="s">
        <v>57</v>
      </c>
      <c r="J14" s="9" t="s">
        <v>31</v>
      </c>
      <c r="K14" s="9" t="s">
        <v>58</v>
      </c>
      <c r="L14" s="9" t="s">
        <v>24</v>
      </c>
      <c r="M14" s="9" t="s">
        <v>59</v>
      </c>
    </row>
    <row r="15" spans="1:13" ht="30" customHeight="1">
      <c r="A15" s="5" t="s">
        <v>60</v>
      </c>
      <c r="B15" s="6" t="s">
        <v>61</v>
      </c>
      <c r="C15" s="7" t="s">
        <v>62</v>
      </c>
      <c r="D15" s="7" t="s">
        <v>63</v>
      </c>
      <c r="E15" s="7" t="s">
        <v>64</v>
      </c>
      <c r="F15" s="7" t="s">
        <v>49</v>
      </c>
      <c r="G15" s="5" t="s">
        <v>26</v>
      </c>
      <c r="H15" s="5" t="s">
        <v>20</v>
      </c>
      <c r="I15" s="7" t="s">
        <v>65</v>
      </c>
      <c r="J15" s="6" t="s">
        <v>43</v>
      </c>
      <c r="K15" s="6" t="s">
        <v>66</v>
      </c>
      <c r="L15" s="6" t="s">
        <v>24</v>
      </c>
      <c r="M15" s="6" t="s">
        <v>67</v>
      </c>
    </row>
    <row r="16" spans="1:13" ht="30" customHeight="1">
      <c r="A16" s="8" t="s">
        <v>68</v>
      </c>
      <c r="B16" s="9" t="s">
        <v>14</v>
      </c>
      <c r="C16" s="10" t="s">
        <v>15</v>
      </c>
      <c r="D16" s="10" t="s">
        <v>69</v>
      </c>
      <c r="E16" s="10" t="s">
        <v>64</v>
      </c>
      <c r="F16" s="10" t="s">
        <v>70</v>
      </c>
      <c r="G16" s="8" t="s">
        <v>19</v>
      </c>
      <c r="H16" s="8" t="s">
        <v>20</v>
      </c>
      <c r="I16" s="10" t="s">
        <v>71</v>
      </c>
      <c r="J16" s="9" t="s">
        <v>51</v>
      </c>
      <c r="K16" s="9" t="s">
        <v>72</v>
      </c>
      <c r="L16" s="9" t="s">
        <v>24</v>
      </c>
      <c r="M16" s="9" t="s">
        <v>73</v>
      </c>
    </row>
    <row r="17" spans="1:13" ht="30" customHeight="1">
      <c r="A17" s="5" t="s">
        <v>74</v>
      </c>
      <c r="B17" s="6" t="s">
        <v>14</v>
      </c>
      <c r="C17" s="7" t="s">
        <v>15</v>
      </c>
      <c r="D17" s="7" t="s">
        <v>75</v>
      </c>
      <c r="E17" s="7" t="s">
        <v>76</v>
      </c>
      <c r="F17" s="7" t="s">
        <v>49</v>
      </c>
      <c r="G17" s="5" t="s">
        <v>26</v>
      </c>
      <c r="H17" s="5" t="s">
        <v>20</v>
      </c>
      <c r="I17" s="7" t="s">
        <v>77</v>
      </c>
      <c r="J17" s="6" t="s">
        <v>43</v>
      </c>
      <c r="K17" s="6" t="s">
        <v>78</v>
      </c>
      <c r="L17" s="6" t="s">
        <v>24</v>
      </c>
      <c r="M17" s="6" t="s">
        <v>79</v>
      </c>
    </row>
    <row r="18" spans="1:13" ht="30" customHeight="1">
      <c r="A18" s="8" t="s">
        <v>80</v>
      </c>
      <c r="B18" s="9" t="s">
        <v>81</v>
      </c>
      <c r="C18" s="10" t="s">
        <v>62</v>
      </c>
      <c r="D18" s="10" t="s">
        <v>82</v>
      </c>
      <c r="E18" s="10" t="s">
        <v>83</v>
      </c>
      <c r="F18" s="10" t="s">
        <v>18</v>
      </c>
      <c r="G18" s="8" t="s">
        <v>29</v>
      </c>
      <c r="H18" s="8" t="s">
        <v>20</v>
      </c>
      <c r="I18" s="10" t="s">
        <v>84</v>
      </c>
      <c r="J18" s="9" t="s">
        <v>31</v>
      </c>
      <c r="K18" s="9" t="s">
        <v>85</v>
      </c>
      <c r="L18" s="9" t="s">
        <v>24</v>
      </c>
      <c r="M18" s="9" t="s">
        <v>86</v>
      </c>
    </row>
    <row r="19" spans="1:13" ht="30" customHeight="1">
      <c r="A19" s="5" t="s">
        <v>87</v>
      </c>
      <c r="B19" s="6" t="s">
        <v>81</v>
      </c>
      <c r="C19" s="7" t="s">
        <v>62</v>
      </c>
      <c r="D19" s="7" t="s">
        <v>88</v>
      </c>
      <c r="E19" s="7" t="s">
        <v>89</v>
      </c>
      <c r="F19" s="7" t="s">
        <v>49</v>
      </c>
      <c r="G19" s="5" t="s">
        <v>19</v>
      </c>
      <c r="H19" s="5" t="s">
        <v>20</v>
      </c>
      <c r="I19" s="7" t="s">
        <v>90</v>
      </c>
      <c r="J19" s="6" t="s">
        <v>43</v>
      </c>
      <c r="K19" s="6" t="s">
        <v>91</v>
      </c>
      <c r="L19" s="6" t="s">
        <v>24</v>
      </c>
      <c r="M19" s="6" t="s">
        <v>92</v>
      </c>
    </row>
    <row r="20" spans="1:13" ht="30" customHeight="1">
      <c r="A20" s="8" t="s">
        <v>93</v>
      </c>
      <c r="B20" s="9" t="s">
        <v>81</v>
      </c>
      <c r="C20" s="10" t="s">
        <v>62</v>
      </c>
      <c r="D20" s="10" t="s">
        <v>94</v>
      </c>
      <c r="E20" s="10" t="s">
        <v>95</v>
      </c>
      <c r="F20" s="10" t="s">
        <v>96</v>
      </c>
      <c r="G20" s="8" t="s">
        <v>60</v>
      </c>
      <c r="H20" s="8" t="s">
        <v>20</v>
      </c>
      <c r="I20" s="10" t="s">
        <v>97</v>
      </c>
      <c r="J20" s="9" t="s">
        <v>98</v>
      </c>
      <c r="K20" s="9" t="s">
        <v>99</v>
      </c>
      <c r="L20" s="9" t="s">
        <v>100</v>
      </c>
      <c r="M20" s="9" t="s">
        <v>101</v>
      </c>
    </row>
    <row r="21" spans="1:13" ht="30" customHeight="1">
      <c r="A21" s="5" t="s">
        <v>102</v>
      </c>
      <c r="B21" s="6" t="s">
        <v>81</v>
      </c>
      <c r="C21" s="7" t="s">
        <v>62</v>
      </c>
      <c r="D21" s="7" t="s">
        <v>103</v>
      </c>
      <c r="E21" s="7" t="s">
        <v>104</v>
      </c>
      <c r="F21" s="7" t="s">
        <v>49</v>
      </c>
      <c r="G21" s="5" t="s">
        <v>19</v>
      </c>
      <c r="H21" s="5" t="s">
        <v>20</v>
      </c>
      <c r="I21" s="7" t="s">
        <v>105</v>
      </c>
      <c r="J21" s="6" t="s">
        <v>31</v>
      </c>
      <c r="K21" s="6" t="s">
        <v>106</v>
      </c>
      <c r="L21" s="6" t="s">
        <v>24</v>
      </c>
      <c r="M21" s="6" t="s">
        <v>107</v>
      </c>
    </row>
    <row r="22" spans="1:13" ht="30" customHeight="1">
      <c r="A22" s="8" t="s">
        <v>108</v>
      </c>
      <c r="B22" s="9" t="s">
        <v>81</v>
      </c>
      <c r="C22" s="10" t="s">
        <v>62</v>
      </c>
      <c r="D22" s="10" t="s">
        <v>109</v>
      </c>
      <c r="E22" s="10" t="s">
        <v>110</v>
      </c>
      <c r="F22" s="10" t="s">
        <v>70</v>
      </c>
      <c r="G22" s="8" t="s">
        <v>39</v>
      </c>
      <c r="H22" s="8" t="s">
        <v>20</v>
      </c>
      <c r="I22" s="10" t="s">
        <v>111</v>
      </c>
      <c r="J22" s="9" t="s">
        <v>31</v>
      </c>
      <c r="K22" s="9" t="s">
        <v>112</v>
      </c>
      <c r="L22" s="9" t="s">
        <v>24</v>
      </c>
      <c r="M22" s="9" t="s">
        <v>113</v>
      </c>
    </row>
    <row r="23" spans="1:13" ht="60" customHeight="1">
      <c r="A23" s="5" t="s">
        <v>114</v>
      </c>
      <c r="B23" s="6" t="s">
        <v>81</v>
      </c>
      <c r="C23" s="7" t="s">
        <v>62</v>
      </c>
      <c r="D23" s="7" t="s">
        <v>115</v>
      </c>
      <c r="E23" s="7" t="s">
        <v>110</v>
      </c>
      <c r="F23" s="7" t="s">
        <v>116</v>
      </c>
      <c r="G23" s="5" t="s">
        <v>117</v>
      </c>
      <c r="H23" s="5" t="s">
        <v>20</v>
      </c>
      <c r="I23" s="7" t="s">
        <v>111</v>
      </c>
      <c r="J23" s="6" t="s">
        <v>31</v>
      </c>
      <c r="K23" s="6" t="s">
        <v>112</v>
      </c>
      <c r="L23" s="6" t="s">
        <v>24</v>
      </c>
      <c r="M23" s="6" t="s">
        <v>113</v>
      </c>
    </row>
    <row r="24" spans="1:13">
      <c r="A24" s="8" t="s">
        <v>118</v>
      </c>
      <c r="B24" s="9" t="s">
        <v>81</v>
      </c>
      <c r="C24" s="10" t="s">
        <v>62</v>
      </c>
      <c r="D24" s="10" t="s">
        <v>119</v>
      </c>
      <c r="E24" s="10" t="s">
        <v>120</v>
      </c>
      <c r="F24" s="10" t="s">
        <v>18</v>
      </c>
      <c r="G24" s="8" t="s">
        <v>13</v>
      </c>
      <c r="H24" s="8" t="s">
        <v>20</v>
      </c>
      <c r="I24" s="10" t="s">
        <v>121</v>
      </c>
      <c r="J24" s="9" t="s">
        <v>122</v>
      </c>
      <c r="K24" s="9" t="s">
        <v>123</v>
      </c>
      <c r="L24" s="9" t="s">
        <v>24</v>
      </c>
      <c r="M24" s="9" t="s">
        <v>124</v>
      </c>
    </row>
    <row r="25" spans="1:13" ht="30" customHeight="1">
      <c r="A25" s="5" t="s">
        <v>125</v>
      </c>
      <c r="B25" s="6" t="s">
        <v>81</v>
      </c>
      <c r="C25" s="7" t="s">
        <v>62</v>
      </c>
      <c r="D25" s="7" t="s">
        <v>126</v>
      </c>
      <c r="E25" s="7" t="s">
        <v>127</v>
      </c>
      <c r="F25" s="7" t="s">
        <v>128</v>
      </c>
      <c r="G25" s="5" t="s">
        <v>26</v>
      </c>
      <c r="H25" s="5" t="s">
        <v>20</v>
      </c>
      <c r="I25" s="7" t="s">
        <v>129</v>
      </c>
      <c r="J25" s="6" t="s">
        <v>31</v>
      </c>
      <c r="K25" s="6" t="s">
        <v>130</v>
      </c>
      <c r="L25" s="6" t="s">
        <v>24</v>
      </c>
      <c r="M25" s="6" t="s">
        <v>131</v>
      </c>
    </row>
    <row r="26" spans="1:13" ht="30" customHeight="1">
      <c r="A26" s="8" t="s">
        <v>132</v>
      </c>
      <c r="B26" s="9" t="s">
        <v>81</v>
      </c>
      <c r="C26" s="10" t="s">
        <v>62</v>
      </c>
      <c r="D26" s="10" t="s">
        <v>133</v>
      </c>
      <c r="E26" s="10" t="s">
        <v>134</v>
      </c>
      <c r="F26" s="10" t="s">
        <v>135</v>
      </c>
      <c r="G26" s="8" t="s">
        <v>26</v>
      </c>
      <c r="H26" s="8" t="s">
        <v>20</v>
      </c>
      <c r="I26" s="10" t="s">
        <v>136</v>
      </c>
      <c r="J26" s="9" t="s">
        <v>98</v>
      </c>
      <c r="K26" s="9" t="s">
        <v>137</v>
      </c>
      <c r="L26" s="9" t="s">
        <v>24</v>
      </c>
      <c r="M26" s="9" t="s">
        <v>138</v>
      </c>
    </row>
    <row r="27" spans="1:13" ht="30" customHeight="1">
      <c r="A27" s="5" t="s">
        <v>139</v>
      </c>
      <c r="B27" s="6" t="s">
        <v>81</v>
      </c>
      <c r="C27" s="7" t="s">
        <v>62</v>
      </c>
      <c r="D27" s="7" t="s">
        <v>140</v>
      </c>
      <c r="E27" s="7" t="s">
        <v>141</v>
      </c>
      <c r="F27" s="7" t="s">
        <v>128</v>
      </c>
      <c r="G27" s="5" t="s">
        <v>26</v>
      </c>
      <c r="H27" s="5" t="s">
        <v>20</v>
      </c>
      <c r="I27" s="7" t="s">
        <v>142</v>
      </c>
      <c r="J27" s="6" t="s">
        <v>31</v>
      </c>
      <c r="K27" s="6" t="s">
        <v>143</v>
      </c>
      <c r="L27" s="6" t="s">
        <v>24</v>
      </c>
      <c r="M27" s="6" t="s">
        <v>144</v>
      </c>
    </row>
    <row r="28" spans="1:13" ht="30" customHeight="1">
      <c r="A28" s="8" t="s">
        <v>145</v>
      </c>
      <c r="B28" s="9" t="s">
        <v>14</v>
      </c>
      <c r="C28" s="10" t="s">
        <v>15</v>
      </c>
      <c r="D28" s="10" t="s">
        <v>146</v>
      </c>
      <c r="E28" s="10" t="s">
        <v>147</v>
      </c>
      <c r="F28" s="10" t="s">
        <v>49</v>
      </c>
      <c r="G28" s="8" t="s">
        <v>19</v>
      </c>
      <c r="H28" s="8" t="s">
        <v>20</v>
      </c>
      <c r="I28" s="10" t="s">
        <v>148</v>
      </c>
      <c r="J28" s="9" t="s">
        <v>51</v>
      </c>
      <c r="K28" s="9" t="s">
        <v>149</v>
      </c>
      <c r="L28" s="9" t="s">
        <v>24</v>
      </c>
      <c r="M28" s="9" t="s">
        <v>150</v>
      </c>
    </row>
    <row r="29" spans="1:13" ht="45" customHeight="1">
      <c r="A29" s="5" t="s">
        <v>151</v>
      </c>
      <c r="B29" s="6" t="s">
        <v>152</v>
      </c>
      <c r="C29" s="7" t="s">
        <v>153</v>
      </c>
      <c r="D29" s="7" t="s">
        <v>154</v>
      </c>
      <c r="E29" s="7" t="s">
        <v>153</v>
      </c>
      <c r="F29" s="7" t="s">
        <v>155</v>
      </c>
      <c r="G29" s="5" t="s">
        <v>114</v>
      </c>
      <c r="H29" s="5" t="s">
        <v>20</v>
      </c>
      <c r="I29" s="7" t="s">
        <v>156</v>
      </c>
      <c r="J29" s="6" t="s">
        <v>157</v>
      </c>
      <c r="K29" s="6" t="s">
        <v>153</v>
      </c>
      <c r="L29" s="6" t="s">
        <v>24</v>
      </c>
      <c r="M29" s="6" t="s">
        <v>158</v>
      </c>
    </row>
    <row r="30" spans="1:13" ht="30" customHeight="1">
      <c r="A30" s="8" t="s">
        <v>159</v>
      </c>
      <c r="B30" s="9" t="s">
        <v>160</v>
      </c>
      <c r="C30" s="10" t="s">
        <v>161</v>
      </c>
      <c r="D30" s="10" t="s">
        <v>162</v>
      </c>
      <c r="E30" s="10" t="s">
        <v>161</v>
      </c>
      <c r="F30" s="10" t="s">
        <v>163</v>
      </c>
      <c r="G30" s="8" t="s">
        <v>26</v>
      </c>
      <c r="H30" s="8" t="s">
        <v>20</v>
      </c>
      <c r="I30" s="10" t="s">
        <v>164</v>
      </c>
      <c r="J30" s="9" t="s">
        <v>165</v>
      </c>
      <c r="K30" s="9" t="s">
        <v>161</v>
      </c>
      <c r="L30" s="9" t="s">
        <v>24</v>
      </c>
      <c r="M30" s="9" t="s">
        <v>166</v>
      </c>
    </row>
    <row r="31" spans="1:13" ht="30" customHeight="1">
      <c r="A31" s="5" t="s">
        <v>167</v>
      </c>
      <c r="B31" s="6" t="s">
        <v>168</v>
      </c>
      <c r="C31" s="7" t="s">
        <v>169</v>
      </c>
      <c r="D31" s="7" t="s">
        <v>170</v>
      </c>
      <c r="E31" s="7" t="s">
        <v>171</v>
      </c>
      <c r="F31" s="7" t="s">
        <v>172</v>
      </c>
      <c r="G31" s="5" t="s">
        <v>13</v>
      </c>
      <c r="H31" s="5" t="s">
        <v>20</v>
      </c>
      <c r="I31" s="7" t="s">
        <v>173</v>
      </c>
      <c r="J31" s="6" t="s">
        <v>174</v>
      </c>
      <c r="K31" s="6" t="s">
        <v>175</v>
      </c>
      <c r="L31" s="6" t="s">
        <v>24</v>
      </c>
      <c r="M31" s="6" t="s">
        <v>176</v>
      </c>
    </row>
    <row r="32" spans="1:13" ht="30" customHeight="1">
      <c r="A32" s="8" t="s">
        <v>177</v>
      </c>
      <c r="B32" s="9" t="s">
        <v>178</v>
      </c>
      <c r="C32" s="10" t="s">
        <v>179</v>
      </c>
      <c r="D32" s="10" t="s">
        <v>180</v>
      </c>
      <c r="E32" s="10" t="s">
        <v>179</v>
      </c>
      <c r="F32" s="10" t="s">
        <v>181</v>
      </c>
      <c r="G32" s="8" t="s">
        <v>26</v>
      </c>
      <c r="H32" s="8" t="s">
        <v>20</v>
      </c>
      <c r="I32" s="10" t="s">
        <v>182</v>
      </c>
      <c r="J32" s="9" t="s">
        <v>183</v>
      </c>
      <c r="K32" s="9" t="s">
        <v>179</v>
      </c>
      <c r="L32" s="9" t="s">
        <v>24</v>
      </c>
      <c r="M32" s="9" t="s">
        <v>184</v>
      </c>
    </row>
    <row r="33" spans="1:13" ht="30" customHeight="1">
      <c r="A33" s="5" t="s">
        <v>185</v>
      </c>
      <c r="B33" s="6" t="s">
        <v>186</v>
      </c>
      <c r="C33" s="7" t="s">
        <v>187</v>
      </c>
      <c r="D33" s="7" t="s">
        <v>188</v>
      </c>
      <c r="E33" s="7" t="s">
        <v>187</v>
      </c>
      <c r="F33" s="7" t="s">
        <v>189</v>
      </c>
      <c r="G33" s="5" t="s">
        <v>26</v>
      </c>
      <c r="H33" s="5" t="s">
        <v>20</v>
      </c>
      <c r="I33" s="7" t="s">
        <v>190</v>
      </c>
      <c r="J33" s="6" t="s">
        <v>183</v>
      </c>
      <c r="K33" s="6" t="s">
        <v>187</v>
      </c>
      <c r="L33" s="6" t="s">
        <v>24</v>
      </c>
      <c r="M33" s="6" t="s">
        <v>191</v>
      </c>
    </row>
    <row r="34" spans="1:13" ht="30" customHeight="1">
      <c r="A34" s="8" t="s">
        <v>192</v>
      </c>
      <c r="B34" s="9" t="s">
        <v>193</v>
      </c>
      <c r="C34" s="10" t="s">
        <v>194</v>
      </c>
      <c r="D34" s="10" t="s">
        <v>195</v>
      </c>
      <c r="E34" s="10" t="s">
        <v>194</v>
      </c>
      <c r="F34" s="10" t="s">
        <v>189</v>
      </c>
      <c r="G34" s="8" t="s">
        <v>26</v>
      </c>
      <c r="H34" s="8" t="s">
        <v>20</v>
      </c>
      <c r="I34" s="10" t="s">
        <v>196</v>
      </c>
      <c r="J34" s="9" t="s">
        <v>183</v>
      </c>
      <c r="K34" s="9" t="s">
        <v>194</v>
      </c>
      <c r="L34" s="9" t="s">
        <v>24</v>
      </c>
      <c r="M34" s="9" t="s">
        <v>197</v>
      </c>
    </row>
    <row r="35" spans="1:13" ht="30" customHeight="1">
      <c r="A35" s="5" t="s">
        <v>56</v>
      </c>
      <c r="B35" s="6" t="s">
        <v>198</v>
      </c>
      <c r="C35" s="7" t="s">
        <v>199</v>
      </c>
      <c r="D35" s="7" t="s">
        <v>200</v>
      </c>
      <c r="E35" s="7" t="s">
        <v>199</v>
      </c>
      <c r="F35" s="7" t="s">
        <v>201</v>
      </c>
      <c r="G35" s="5" t="s">
        <v>26</v>
      </c>
      <c r="H35" s="5" t="s">
        <v>20</v>
      </c>
      <c r="I35" s="7" t="s">
        <v>202</v>
      </c>
      <c r="J35" s="6" t="s">
        <v>203</v>
      </c>
      <c r="K35" s="6" t="s">
        <v>199</v>
      </c>
      <c r="L35" s="6" t="s">
        <v>24</v>
      </c>
      <c r="M35" s="6" t="s">
        <v>204</v>
      </c>
    </row>
    <row r="36" spans="1:13" ht="30" customHeight="1">
      <c r="A36" s="8" t="s">
        <v>205</v>
      </c>
      <c r="B36" s="9" t="s">
        <v>168</v>
      </c>
      <c r="C36" s="10" t="s">
        <v>169</v>
      </c>
      <c r="D36" s="10" t="s">
        <v>206</v>
      </c>
      <c r="E36" s="10" t="s">
        <v>207</v>
      </c>
      <c r="F36" s="10" t="s">
        <v>172</v>
      </c>
      <c r="G36" s="8" t="s">
        <v>13</v>
      </c>
      <c r="H36" s="8" t="s">
        <v>20</v>
      </c>
      <c r="I36" s="10" t="s">
        <v>208</v>
      </c>
      <c r="J36" s="9" t="s">
        <v>174</v>
      </c>
      <c r="K36" s="9" t="s">
        <v>209</v>
      </c>
      <c r="L36" s="9" t="s">
        <v>24</v>
      </c>
      <c r="M36" s="9" t="s">
        <v>210</v>
      </c>
    </row>
    <row r="37" spans="1:13">
      <c r="A37" s="5" t="s">
        <v>211</v>
      </c>
      <c r="B37" s="6" t="s">
        <v>212</v>
      </c>
      <c r="C37" s="7" t="s">
        <v>213</v>
      </c>
      <c r="D37" s="7" t="s">
        <v>214</v>
      </c>
      <c r="E37" s="7" t="s">
        <v>215</v>
      </c>
      <c r="F37" s="7" t="s">
        <v>96</v>
      </c>
      <c r="G37" s="5" t="s">
        <v>39</v>
      </c>
      <c r="H37" s="5" t="s">
        <v>20</v>
      </c>
      <c r="I37" s="7" t="s">
        <v>216</v>
      </c>
      <c r="J37" s="6" t="s">
        <v>217</v>
      </c>
      <c r="K37" s="6" t="s">
        <v>218</v>
      </c>
      <c r="L37" s="6" t="s">
        <v>24</v>
      </c>
      <c r="M37" s="6" t="s">
        <v>219</v>
      </c>
    </row>
    <row r="38" spans="1:13" ht="30" customHeight="1">
      <c r="A38" s="8" t="s">
        <v>220</v>
      </c>
      <c r="B38" s="9" t="s">
        <v>221</v>
      </c>
      <c r="C38" s="10" t="s">
        <v>222</v>
      </c>
      <c r="D38" s="10" t="s">
        <v>223</v>
      </c>
      <c r="E38" s="10" t="s">
        <v>224</v>
      </c>
      <c r="F38" s="10" t="s">
        <v>225</v>
      </c>
      <c r="G38" s="8" t="s">
        <v>26</v>
      </c>
      <c r="H38" s="8" t="s">
        <v>20</v>
      </c>
      <c r="I38" s="10" t="s">
        <v>226</v>
      </c>
      <c r="J38" s="9" t="s">
        <v>227</v>
      </c>
      <c r="K38" s="9" t="s">
        <v>225</v>
      </c>
      <c r="L38" s="9" t="s">
        <v>24</v>
      </c>
      <c r="M38" s="9" t="s">
        <v>228</v>
      </c>
    </row>
    <row r="39" spans="1:13">
      <c r="A39" s="5" t="s">
        <v>229</v>
      </c>
      <c r="B39" s="6" t="s">
        <v>230</v>
      </c>
      <c r="C39" s="7" t="s">
        <v>231</v>
      </c>
      <c r="D39" s="7" t="s">
        <v>232</v>
      </c>
      <c r="E39" s="7" t="s">
        <v>233</v>
      </c>
      <c r="F39" s="7" t="s">
        <v>234</v>
      </c>
      <c r="G39" s="5" t="s">
        <v>26</v>
      </c>
      <c r="H39" s="5" t="s">
        <v>20</v>
      </c>
      <c r="I39" s="7" t="s">
        <v>235</v>
      </c>
      <c r="J39" s="6" t="s">
        <v>236</v>
      </c>
      <c r="K39" s="6" t="s">
        <v>233</v>
      </c>
      <c r="L39" s="6" t="s">
        <v>24</v>
      </c>
      <c r="M39" s="6" t="s">
        <v>237</v>
      </c>
    </row>
    <row r="40" spans="1:13">
      <c r="A40" s="8" t="s">
        <v>238</v>
      </c>
      <c r="B40" s="9" t="s">
        <v>239</v>
      </c>
      <c r="C40" s="10" t="s">
        <v>240</v>
      </c>
      <c r="D40" s="10" t="s">
        <v>241</v>
      </c>
      <c r="E40" s="10" t="s">
        <v>242</v>
      </c>
      <c r="F40" s="10" t="s">
        <v>243</v>
      </c>
      <c r="G40" s="8" t="s">
        <v>13</v>
      </c>
      <c r="H40" s="8" t="s">
        <v>20</v>
      </c>
      <c r="I40" s="10" t="s">
        <v>244</v>
      </c>
      <c r="J40" s="9" t="s">
        <v>236</v>
      </c>
      <c r="K40" s="9" t="s">
        <v>242</v>
      </c>
      <c r="L40" s="9" t="s">
        <v>24</v>
      </c>
      <c r="M40" s="9" t="s">
        <v>245</v>
      </c>
    </row>
    <row r="41" spans="1:13">
      <c r="A41" s="5" t="s">
        <v>246</v>
      </c>
      <c r="B41" s="6" t="s">
        <v>247</v>
      </c>
      <c r="C41" s="7" t="s">
        <v>248</v>
      </c>
      <c r="D41" s="7" t="s">
        <v>249</v>
      </c>
      <c r="E41" s="7" t="s">
        <v>250</v>
      </c>
      <c r="F41" s="7" t="s">
        <v>251</v>
      </c>
      <c r="G41" s="5" t="s">
        <v>13</v>
      </c>
      <c r="H41" s="5" t="s">
        <v>20</v>
      </c>
      <c r="I41" s="7" t="s">
        <v>244</v>
      </c>
      <c r="J41" s="6" t="s">
        <v>236</v>
      </c>
      <c r="K41" s="6" t="s">
        <v>250</v>
      </c>
      <c r="L41" s="6" t="s">
        <v>24</v>
      </c>
      <c r="M41" s="6" t="s">
        <v>252</v>
      </c>
    </row>
    <row r="42" spans="1:13">
      <c r="A42" s="8" t="s">
        <v>253</v>
      </c>
      <c r="B42" s="9" t="s">
        <v>254</v>
      </c>
      <c r="C42" s="10" t="s">
        <v>255</v>
      </c>
      <c r="D42" s="10" t="s">
        <v>256</v>
      </c>
      <c r="E42" s="10" t="s">
        <v>257</v>
      </c>
      <c r="F42" s="10" t="s">
        <v>258</v>
      </c>
      <c r="G42" s="8" t="s">
        <v>13</v>
      </c>
      <c r="H42" s="8" t="s">
        <v>20</v>
      </c>
      <c r="I42" s="10" t="s">
        <v>244</v>
      </c>
      <c r="J42" s="9" t="s">
        <v>236</v>
      </c>
      <c r="K42" s="9" t="s">
        <v>257</v>
      </c>
      <c r="L42" s="9" t="s">
        <v>24</v>
      </c>
      <c r="M42" s="9" t="s">
        <v>259</v>
      </c>
    </row>
    <row r="43" spans="1:13">
      <c r="A43" s="5" t="s">
        <v>260</v>
      </c>
      <c r="B43" s="6" t="s">
        <v>261</v>
      </c>
      <c r="C43" s="7" t="s">
        <v>262</v>
      </c>
      <c r="D43" s="7" t="s">
        <v>263</v>
      </c>
      <c r="E43" s="7" t="s">
        <v>264</v>
      </c>
      <c r="F43" s="7" t="s">
        <v>265</v>
      </c>
      <c r="G43" s="5" t="s">
        <v>13</v>
      </c>
      <c r="H43" s="5" t="s">
        <v>20</v>
      </c>
      <c r="I43" s="7" t="s">
        <v>244</v>
      </c>
      <c r="J43" s="6" t="s">
        <v>236</v>
      </c>
      <c r="K43" s="6" t="s">
        <v>264</v>
      </c>
      <c r="L43" s="6" t="s">
        <v>24</v>
      </c>
      <c r="M43" s="6" t="s">
        <v>266</v>
      </c>
    </row>
    <row r="44" spans="1:13" ht="30" customHeight="1">
      <c r="A44" s="8" t="s">
        <v>267</v>
      </c>
      <c r="B44" s="9" t="s">
        <v>230</v>
      </c>
      <c r="C44" s="10" t="s">
        <v>231</v>
      </c>
      <c r="D44" s="10" t="s">
        <v>268</v>
      </c>
      <c r="E44" s="10" t="s">
        <v>269</v>
      </c>
      <c r="F44" s="10" t="s">
        <v>270</v>
      </c>
      <c r="G44" s="8" t="s">
        <v>13</v>
      </c>
      <c r="H44" s="8" t="s">
        <v>20</v>
      </c>
      <c r="I44" s="10" t="s">
        <v>271</v>
      </c>
      <c r="J44" s="9" t="s">
        <v>272</v>
      </c>
      <c r="K44" s="9" t="s">
        <v>269</v>
      </c>
      <c r="L44" s="9" t="s">
        <v>273</v>
      </c>
      <c r="M44" s="9" t="s">
        <v>269</v>
      </c>
    </row>
    <row r="45" spans="1:13" ht="30" customHeight="1">
      <c r="A45" s="5" t="s">
        <v>274</v>
      </c>
      <c r="B45" s="6" t="s">
        <v>230</v>
      </c>
      <c r="C45" s="7" t="s">
        <v>231</v>
      </c>
      <c r="D45" s="7" t="s">
        <v>275</v>
      </c>
      <c r="E45" s="7" t="s">
        <v>276</v>
      </c>
      <c r="F45" s="7" t="s">
        <v>277</v>
      </c>
      <c r="G45" s="5" t="s">
        <v>13</v>
      </c>
      <c r="H45" s="5" t="s">
        <v>20</v>
      </c>
      <c r="I45" s="7" t="s">
        <v>278</v>
      </c>
      <c r="J45" s="6" t="s">
        <v>272</v>
      </c>
      <c r="K45" s="6" t="s">
        <v>276</v>
      </c>
      <c r="L45" s="6" t="s">
        <v>273</v>
      </c>
      <c r="M45" s="6" t="s">
        <v>276</v>
      </c>
    </row>
    <row r="46" spans="1:13" ht="30" customHeight="1">
      <c r="A46" s="8" t="s">
        <v>279</v>
      </c>
      <c r="B46" s="9" t="s">
        <v>280</v>
      </c>
      <c r="C46" s="10" t="s">
        <v>281</v>
      </c>
      <c r="D46" s="10" t="s">
        <v>282</v>
      </c>
      <c r="E46" s="10" t="s">
        <v>283</v>
      </c>
      <c r="F46" s="10" t="s">
        <v>284</v>
      </c>
      <c r="G46" s="8" t="s">
        <v>13</v>
      </c>
      <c r="H46" s="8" t="s">
        <v>20</v>
      </c>
      <c r="I46" s="10" t="s">
        <v>285</v>
      </c>
      <c r="J46" s="9" t="s">
        <v>286</v>
      </c>
      <c r="K46" s="9" t="s">
        <v>287</v>
      </c>
      <c r="L46" s="9" t="s">
        <v>100</v>
      </c>
      <c r="M46" s="9" t="s">
        <v>288</v>
      </c>
    </row>
    <row r="47" spans="1:13" ht="30" customHeight="1">
      <c r="A47" s="5" t="s">
        <v>289</v>
      </c>
      <c r="B47" s="6" t="s">
        <v>280</v>
      </c>
      <c r="C47" s="7" t="s">
        <v>281</v>
      </c>
      <c r="D47" s="7" t="s">
        <v>290</v>
      </c>
      <c r="E47" s="7" t="s">
        <v>291</v>
      </c>
      <c r="F47" s="7" t="s">
        <v>292</v>
      </c>
      <c r="G47" s="5" t="s">
        <v>26</v>
      </c>
      <c r="H47" s="5" t="s">
        <v>20</v>
      </c>
      <c r="I47" s="7" t="s">
        <v>293</v>
      </c>
      <c r="J47" s="6" t="s">
        <v>286</v>
      </c>
      <c r="K47" s="6" t="s">
        <v>294</v>
      </c>
      <c r="L47" s="6" t="s">
        <v>100</v>
      </c>
      <c r="M47" s="6" t="s">
        <v>295</v>
      </c>
    </row>
    <row r="48" spans="1:13" ht="30" customHeight="1">
      <c r="A48" s="8" t="s">
        <v>296</v>
      </c>
      <c r="B48" s="9" t="s">
        <v>297</v>
      </c>
      <c r="C48" s="10" t="s">
        <v>298</v>
      </c>
      <c r="D48" s="10" t="s">
        <v>299</v>
      </c>
      <c r="E48" s="10" t="s">
        <v>298</v>
      </c>
      <c r="F48" s="10" t="s">
        <v>300</v>
      </c>
      <c r="G48" s="8" t="s">
        <v>19</v>
      </c>
      <c r="H48" s="8" t="s">
        <v>20</v>
      </c>
      <c r="I48" s="10" t="s">
        <v>301</v>
      </c>
      <c r="J48" s="9" t="s">
        <v>183</v>
      </c>
      <c r="K48" s="9" t="s">
        <v>298</v>
      </c>
      <c r="L48" s="9" t="s">
        <v>24</v>
      </c>
      <c r="M48" s="9" t="s">
        <v>302</v>
      </c>
    </row>
    <row r="49" spans="1:13" ht="30" customHeight="1">
      <c r="A49" s="5" t="s">
        <v>303</v>
      </c>
      <c r="B49" s="6" t="s">
        <v>304</v>
      </c>
      <c r="C49" s="7" t="s">
        <v>305</v>
      </c>
      <c r="D49" s="7" t="s">
        <v>306</v>
      </c>
      <c r="E49" s="7" t="s">
        <v>305</v>
      </c>
      <c r="F49" s="7" t="s">
        <v>307</v>
      </c>
      <c r="G49" s="5" t="s">
        <v>29</v>
      </c>
      <c r="H49" s="5" t="s">
        <v>20</v>
      </c>
      <c r="I49" s="7" t="s">
        <v>308</v>
      </c>
      <c r="J49" s="6" t="s">
        <v>309</v>
      </c>
      <c r="K49" s="6" t="s">
        <v>305</v>
      </c>
      <c r="L49" s="6" t="s">
        <v>24</v>
      </c>
      <c r="M49" s="6" t="s">
        <v>310</v>
      </c>
    </row>
    <row r="50" spans="1:13">
      <c r="A50" s="8" t="s">
        <v>311</v>
      </c>
      <c r="B50" s="9" t="s">
        <v>312</v>
      </c>
      <c r="C50" s="10" t="s">
        <v>313</v>
      </c>
      <c r="D50" s="10" t="s">
        <v>314</v>
      </c>
      <c r="E50" s="10" t="s">
        <v>315</v>
      </c>
      <c r="F50" s="10" t="s">
        <v>316</v>
      </c>
      <c r="G50" s="8" t="s">
        <v>19</v>
      </c>
      <c r="H50" s="8" t="s">
        <v>20</v>
      </c>
      <c r="I50" s="10" t="s">
        <v>317</v>
      </c>
      <c r="J50" s="9" t="s">
        <v>318</v>
      </c>
      <c r="K50" s="9" t="s">
        <v>316</v>
      </c>
      <c r="L50" s="9" t="s">
        <v>24</v>
      </c>
      <c r="M50" s="9" t="s">
        <v>319</v>
      </c>
    </row>
    <row r="51" spans="1:13" ht="30" customHeight="1">
      <c r="A51" s="5" t="s">
        <v>320</v>
      </c>
      <c r="B51" s="6" t="s">
        <v>321</v>
      </c>
      <c r="C51" s="7" t="s">
        <v>322</v>
      </c>
      <c r="D51" s="7" t="s">
        <v>323</v>
      </c>
      <c r="E51" s="7" t="s">
        <v>324</v>
      </c>
      <c r="F51" s="7" t="s">
        <v>325</v>
      </c>
      <c r="G51" s="5" t="s">
        <v>19</v>
      </c>
      <c r="H51" s="5" t="s">
        <v>20</v>
      </c>
      <c r="I51" s="7" t="s">
        <v>326</v>
      </c>
      <c r="J51" s="6" t="s">
        <v>327</v>
      </c>
      <c r="K51" s="6" t="s">
        <v>328</v>
      </c>
      <c r="L51" s="6" t="s">
        <v>24</v>
      </c>
      <c r="M51" s="6" t="s">
        <v>329</v>
      </c>
    </row>
    <row r="52" spans="1:13">
      <c r="A52" s="8" t="s">
        <v>330</v>
      </c>
      <c r="B52" s="9" t="s">
        <v>312</v>
      </c>
      <c r="C52" s="10" t="s">
        <v>313</v>
      </c>
      <c r="D52" s="10" t="s">
        <v>331</v>
      </c>
      <c r="E52" s="10" t="s">
        <v>324</v>
      </c>
      <c r="F52" s="10" t="s">
        <v>332</v>
      </c>
      <c r="G52" s="8" t="s">
        <v>13</v>
      </c>
      <c r="H52" s="8" t="s">
        <v>20</v>
      </c>
      <c r="I52" s="10" t="s">
        <v>333</v>
      </c>
      <c r="J52" s="9" t="s">
        <v>203</v>
      </c>
      <c r="K52" s="9" t="s">
        <v>334</v>
      </c>
      <c r="L52" s="9" t="s">
        <v>24</v>
      </c>
      <c r="M52" s="9" t="s">
        <v>335</v>
      </c>
    </row>
    <row r="53" spans="1:13">
      <c r="A53" s="5" t="s">
        <v>336</v>
      </c>
      <c r="B53" s="6" t="s">
        <v>312</v>
      </c>
      <c r="C53" s="7" t="s">
        <v>313</v>
      </c>
      <c r="D53" s="7" t="s">
        <v>337</v>
      </c>
      <c r="E53" s="7" t="s">
        <v>338</v>
      </c>
      <c r="F53" s="7" t="s">
        <v>332</v>
      </c>
      <c r="G53" s="5" t="s">
        <v>29</v>
      </c>
      <c r="H53" s="5" t="s">
        <v>20</v>
      </c>
      <c r="I53" s="7" t="s">
        <v>339</v>
      </c>
      <c r="J53" s="6" t="s">
        <v>318</v>
      </c>
      <c r="K53" s="6" t="s">
        <v>340</v>
      </c>
      <c r="L53" s="6" t="s">
        <v>24</v>
      </c>
      <c r="M53" s="6" t="s">
        <v>341</v>
      </c>
    </row>
    <row r="54" spans="1:13">
      <c r="A54" s="8" t="s">
        <v>342</v>
      </c>
      <c r="B54" s="9" t="s">
        <v>312</v>
      </c>
      <c r="C54" s="10" t="s">
        <v>313</v>
      </c>
      <c r="D54" s="10" t="s">
        <v>343</v>
      </c>
      <c r="E54" s="10" t="s">
        <v>344</v>
      </c>
      <c r="F54" s="10" t="s">
        <v>96</v>
      </c>
      <c r="G54" s="8" t="s">
        <v>29</v>
      </c>
      <c r="H54" s="8" t="s">
        <v>20</v>
      </c>
      <c r="I54" s="10" t="s">
        <v>333</v>
      </c>
      <c r="J54" s="9" t="s">
        <v>203</v>
      </c>
      <c r="K54" s="9" t="s">
        <v>345</v>
      </c>
      <c r="L54" s="9" t="s">
        <v>24</v>
      </c>
      <c r="M54" s="9" t="s">
        <v>346</v>
      </c>
    </row>
    <row r="55" spans="1:13">
      <c r="A55" s="5" t="s">
        <v>347</v>
      </c>
      <c r="B55" s="6" t="s">
        <v>312</v>
      </c>
      <c r="C55" s="7" t="s">
        <v>313</v>
      </c>
      <c r="D55" s="7" t="s">
        <v>348</v>
      </c>
      <c r="E55" s="7" t="s">
        <v>349</v>
      </c>
      <c r="F55" s="7" t="s">
        <v>332</v>
      </c>
      <c r="G55" s="5" t="s">
        <v>13</v>
      </c>
      <c r="H55" s="5" t="s">
        <v>20</v>
      </c>
      <c r="I55" s="7" t="s">
        <v>333</v>
      </c>
      <c r="J55" s="6" t="s">
        <v>203</v>
      </c>
      <c r="K55" s="6" t="s">
        <v>350</v>
      </c>
      <c r="L55" s="6" t="s">
        <v>24</v>
      </c>
      <c r="M55" s="6" t="s">
        <v>351</v>
      </c>
    </row>
    <row r="56" spans="1:13" ht="30" customHeight="1">
      <c r="A56" s="8" t="s">
        <v>352</v>
      </c>
      <c r="B56" s="9" t="s">
        <v>312</v>
      </c>
      <c r="C56" s="10" t="s">
        <v>313</v>
      </c>
      <c r="D56" s="10" t="s">
        <v>353</v>
      </c>
      <c r="E56" s="10" t="s">
        <v>354</v>
      </c>
      <c r="F56" s="10" t="s">
        <v>325</v>
      </c>
      <c r="G56" s="8" t="s">
        <v>19</v>
      </c>
      <c r="H56" s="8" t="s">
        <v>20</v>
      </c>
      <c r="I56" s="10" t="s">
        <v>355</v>
      </c>
      <c r="J56" s="9" t="s">
        <v>327</v>
      </c>
      <c r="K56" s="9" t="s">
        <v>356</v>
      </c>
      <c r="L56" s="9" t="s">
        <v>24</v>
      </c>
      <c r="M56" s="9" t="s">
        <v>357</v>
      </c>
    </row>
    <row r="57" spans="1:13" ht="30" customHeight="1">
      <c r="A57" s="5" t="s">
        <v>358</v>
      </c>
      <c r="B57" s="6" t="s">
        <v>312</v>
      </c>
      <c r="C57" s="7" t="s">
        <v>313</v>
      </c>
      <c r="D57" s="7" t="s">
        <v>359</v>
      </c>
      <c r="E57" s="7" t="s">
        <v>360</v>
      </c>
      <c r="F57" s="7" t="s">
        <v>332</v>
      </c>
      <c r="G57" s="5" t="s">
        <v>26</v>
      </c>
      <c r="H57" s="5" t="s">
        <v>20</v>
      </c>
      <c r="I57" s="7" t="s">
        <v>361</v>
      </c>
      <c r="J57" s="6" t="s">
        <v>362</v>
      </c>
      <c r="K57" s="6" t="s">
        <v>363</v>
      </c>
      <c r="L57" s="6" t="s">
        <v>24</v>
      </c>
      <c r="M57" s="6" t="s">
        <v>364</v>
      </c>
    </row>
    <row r="58" spans="1:13">
      <c r="A58" s="8" t="s">
        <v>117</v>
      </c>
      <c r="B58" s="9" t="s">
        <v>312</v>
      </c>
      <c r="C58" s="10" t="s">
        <v>313</v>
      </c>
      <c r="D58" s="10" t="s">
        <v>365</v>
      </c>
      <c r="E58" s="10" t="s">
        <v>366</v>
      </c>
      <c r="F58" s="10" t="s">
        <v>325</v>
      </c>
      <c r="G58" s="8" t="s">
        <v>108</v>
      </c>
      <c r="H58" s="8" t="s">
        <v>20</v>
      </c>
      <c r="I58" s="10" t="s">
        <v>367</v>
      </c>
      <c r="J58" s="9" t="s">
        <v>203</v>
      </c>
      <c r="K58" s="9" t="s">
        <v>368</v>
      </c>
      <c r="L58" s="9" t="s">
        <v>24</v>
      </c>
      <c r="M58" s="9" t="s">
        <v>369</v>
      </c>
    </row>
    <row r="59" spans="1:13">
      <c r="A59" s="5" t="s">
        <v>370</v>
      </c>
      <c r="B59" s="6" t="s">
        <v>312</v>
      </c>
      <c r="C59" s="7" t="s">
        <v>313</v>
      </c>
      <c r="D59" s="7" t="s">
        <v>371</v>
      </c>
      <c r="E59" s="7" t="s">
        <v>372</v>
      </c>
      <c r="F59" s="7" t="s">
        <v>325</v>
      </c>
      <c r="G59" s="5" t="s">
        <v>13</v>
      </c>
      <c r="H59" s="5" t="s">
        <v>20</v>
      </c>
      <c r="I59" s="7" t="s">
        <v>333</v>
      </c>
      <c r="J59" s="6" t="s">
        <v>203</v>
      </c>
      <c r="K59" s="6" t="s">
        <v>373</v>
      </c>
      <c r="L59" s="6" t="s">
        <v>24</v>
      </c>
      <c r="M59" s="6" t="s">
        <v>374</v>
      </c>
    </row>
    <row r="60" spans="1:13" ht="30" customHeight="1">
      <c r="A60" s="8" t="s">
        <v>375</v>
      </c>
      <c r="B60" s="9" t="s">
        <v>321</v>
      </c>
      <c r="C60" s="10" t="s">
        <v>322</v>
      </c>
      <c r="D60" s="10" t="s">
        <v>376</v>
      </c>
      <c r="E60" s="10" t="s">
        <v>377</v>
      </c>
      <c r="F60" s="10" t="s">
        <v>325</v>
      </c>
      <c r="G60" s="8" t="s">
        <v>60</v>
      </c>
      <c r="H60" s="8" t="s">
        <v>20</v>
      </c>
      <c r="I60" s="10" t="s">
        <v>355</v>
      </c>
      <c r="J60" s="9" t="s">
        <v>203</v>
      </c>
      <c r="K60" s="9" t="s">
        <v>378</v>
      </c>
      <c r="L60" s="9" t="s">
        <v>24</v>
      </c>
      <c r="M60" s="9" t="s">
        <v>379</v>
      </c>
    </row>
    <row r="61" spans="1:13" ht="30" customHeight="1">
      <c r="A61" s="5" t="s">
        <v>380</v>
      </c>
      <c r="B61" s="6" t="s">
        <v>381</v>
      </c>
      <c r="C61" s="7" t="s">
        <v>322</v>
      </c>
      <c r="D61" s="7" t="s">
        <v>382</v>
      </c>
      <c r="E61" s="7" t="s">
        <v>383</v>
      </c>
      <c r="F61" s="7" t="s">
        <v>325</v>
      </c>
      <c r="G61" s="5" t="s">
        <v>13</v>
      </c>
      <c r="H61" s="5" t="s">
        <v>20</v>
      </c>
      <c r="I61" s="7" t="s">
        <v>384</v>
      </c>
      <c r="J61" s="6" t="s">
        <v>22</v>
      </c>
      <c r="K61" s="6" t="s">
        <v>385</v>
      </c>
      <c r="L61" s="6" t="s">
        <v>24</v>
      </c>
      <c r="M61" s="6" t="s">
        <v>386</v>
      </c>
    </row>
    <row r="62" spans="1:13" ht="30" customHeight="1">
      <c r="A62" s="8" t="s">
        <v>387</v>
      </c>
      <c r="B62" s="9" t="s">
        <v>381</v>
      </c>
      <c r="C62" s="10" t="s">
        <v>322</v>
      </c>
      <c r="D62" s="10" t="s">
        <v>388</v>
      </c>
      <c r="E62" s="10" t="s">
        <v>389</v>
      </c>
      <c r="F62" s="10" t="s">
        <v>325</v>
      </c>
      <c r="G62" s="8" t="s">
        <v>13</v>
      </c>
      <c r="H62" s="8" t="s">
        <v>20</v>
      </c>
      <c r="I62" s="10" t="s">
        <v>384</v>
      </c>
      <c r="J62" s="9" t="s">
        <v>22</v>
      </c>
      <c r="K62" s="9" t="s">
        <v>390</v>
      </c>
      <c r="L62" s="9" t="s">
        <v>24</v>
      </c>
      <c r="M62" s="9" t="s">
        <v>391</v>
      </c>
    </row>
    <row r="63" spans="1:13" ht="30" customHeight="1">
      <c r="A63" s="5" t="s">
        <v>392</v>
      </c>
      <c r="B63" s="6" t="s">
        <v>381</v>
      </c>
      <c r="C63" s="7" t="s">
        <v>322</v>
      </c>
      <c r="D63" s="7" t="s">
        <v>393</v>
      </c>
      <c r="E63" s="7" t="s">
        <v>394</v>
      </c>
      <c r="F63" s="7" t="s">
        <v>325</v>
      </c>
      <c r="G63" s="5" t="s">
        <v>19</v>
      </c>
      <c r="H63" s="5" t="s">
        <v>20</v>
      </c>
      <c r="I63" s="7" t="s">
        <v>384</v>
      </c>
      <c r="J63" s="6" t="s">
        <v>22</v>
      </c>
      <c r="K63" s="6" t="s">
        <v>395</v>
      </c>
      <c r="L63" s="6" t="s">
        <v>24</v>
      </c>
      <c r="M63" s="6" t="s">
        <v>396</v>
      </c>
    </row>
    <row r="64" spans="1:13" ht="30" customHeight="1">
      <c r="A64" s="8" t="s">
        <v>397</v>
      </c>
      <c r="B64" s="9" t="s">
        <v>321</v>
      </c>
      <c r="C64" s="10" t="s">
        <v>322</v>
      </c>
      <c r="D64" s="10" t="s">
        <v>398</v>
      </c>
      <c r="E64" s="10" t="s">
        <v>399</v>
      </c>
      <c r="F64" s="10" t="s">
        <v>325</v>
      </c>
      <c r="G64" s="8" t="s">
        <v>29</v>
      </c>
      <c r="H64" s="8" t="s">
        <v>20</v>
      </c>
      <c r="I64" s="10" t="s">
        <v>384</v>
      </c>
      <c r="J64" s="9" t="s">
        <v>22</v>
      </c>
      <c r="K64" s="9" t="s">
        <v>400</v>
      </c>
      <c r="L64" s="9" t="s">
        <v>24</v>
      </c>
      <c r="M64" s="9" t="s">
        <v>401</v>
      </c>
    </row>
    <row r="65" spans="1:13" ht="30" customHeight="1">
      <c r="A65" s="5" t="s">
        <v>402</v>
      </c>
      <c r="B65" s="6" t="s">
        <v>403</v>
      </c>
      <c r="C65" s="7" t="s">
        <v>404</v>
      </c>
      <c r="D65" s="7" t="s">
        <v>405</v>
      </c>
      <c r="E65" s="7" t="s">
        <v>406</v>
      </c>
      <c r="F65" s="7" t="s">
        <v>407</v>
      </c>
      <c r="G65" s="5" t="s">
        <v>13</v>
      </c>
      <c r="H65" s="5" t="s">
        <v>20</v>
      </c>
      <c r="I65" s="7" t="s">
        <v>408</v>
      </c>
      <c r="J65" s="6" t="s">
        <v>409</v>
      </c>
      <c r="K65" s="6" t="s">
        <v>406</v>
      </c>
      <c r="L65" s="6" t="s">
        <v>24</v>
      </c>
      <c r="M65" s="6" t="s">
        <v>410</v>
      </c>
    </row>
    <row r="66" spans="1:13" ht="30" customHeight="1">
      <c r="A66" s="8" t="s">
        <v>411</v>
      </c>
      <c r="B66" s="9" t="s">
        <v>412</v>
      </c>
      <c r="C66" s="10" t="s">
        <v>413</v>
      </c>
      <c r="D66" s="10" t="s">
        <v>414</v>
      </c>
      <c r="E66" s="10" t="s">
        <v>415</v>
      </c>
      <c r="F66" s="10" t="s">
        <v>325</v>
      </c>
      <c r="G66" s="8" t="s">
        <v>13</v>
      </c>
      <c r="H66" s="8" t="s">
        <v>20</v>
      </c>
      <c r="I66" s="10" t="s">
        <v>416</v>
      </c>
      <c r="J66" s="9" t="s">
        <v>31</v>
      </c>
      <c r="K66" s="9" t="s">
        <v>417</v>
      </c>
      <c r="L66" s="9" t="s">
        <v>24</v>
      </c>
      <c r="M66" s="9" t="s">
        <v>418</v>
      </c>
    </row>
    <row r="67" spans="1:13" ht="30" customHeight="1">
      <c r="A67" s="5" t="s">
        <v>419</v>
      </c>
      <c r="B67" s="6" t="s">
        <v>420</v>
      </c>
      <c r="C67" s="7" t="s">
        <v>421</v>
      </c>
      <c r="D67" s="7" t="s">
        <v>422</v>
      </c>
      <c r="E67" s="7" t="s">
        <v>421</v>
      </c>
      <c r="F67" s="7" t="s">
        <v>423</v>
      </c>
      <c r="G67" s="5" t="s">
        <v>13</v>
      </c>
      <c r="H67" s="5" t="s">
        <v>20</v>
      </c>
      <c r="I67" s="7" t="s">
        <v>424</v>
      </c>
      <c r="J67" s="6" t="s">
        <v>425</v>
      </c>
      <c r="K67" s="6" t="s">
        <v>426</v>
      </c>
      <c r="L67" s="6" t="s">
        <v>24</v>
      </c>
      <c r="M67" s="6" t="s">
        <v>427</v>
      </c>
    </row>
    <row r="68" spans="1:13" ht="30" customHeight="1">
      <c r="A68" s="8" t="s">
        <v>428</v>
      </c>
      <c r="B68" s="9" t="s">
        <v>429</v>
      </c>
      <c r="C68" s="10" t="s">
        <v>430</v>
      </c>
      <c r="D68" s="10" t="s">
        <v>431</v>
      </c>
      <c r="E68" s="10" t="s">
        <v>430</v>
      </c>
      <c r="F68" s="10" t="s">
        <v>423</v>
      </c>
      <c r="G68" s="8" t="s">
        <v>13</v>
      </c>
      <c r="H68" s="8" t="s">
        <v>20</v>
      </c>
      <c r="I68" s="10" t="s">
        <v>432</v>
      </c>
      <c r="J68" s="9" t="s">
        <v>425</v>
      </c>
      <c r="K68" s="9" t="s">
        <v>433</v>
      </c>
      <c r="L68" s="9" t="s">
        <v>24</v>
      </c>
      <c r="M68" s="9" t="s">
        <v>434</v>
      </c>
    </row>
    <row r="69" spans="1:13">
      <c r="A69" s="5" t="s">
        <v>435</v>
      </c>
      <c r="B69" s="6" t="s">
        <v>436</v>
      </c>
      <c r="C69" s="7" t="s">
        <v>437</v>
      </c>
      <c r="D69" s="7" t="s">
        <v>438</v>
      </c>
      <c r="E69" s="7" t="s">
        <v>437</v>
      </c>
      <c r="F69" s="7" t="s">
        <v>439</v>
      </c>
      <c r="G69" s="5" t="s">
        <v>13</v>
      </c>
      <c r="H69" s="5" t="s">
        <v>20</v>
      </c>
      <c r="I69" s="7" t="s">
        <v>440</v>
      </c>
      <c r="J69" s="6" t="s">
        <v>441</v>
      </c>
      <c r="K69" s="6" t="s">
        <v>437</v>
      </c>
      <c r="L69" s="6" t="s">
        <v>24</v>
      </c>
      <c r="M69" s="6" t="s">
        <v>442</v>
      </c>
    </row>
    <row r="70" spans="1:13">
      <c r="A70" s="8" t="s">
        <v>443</v>
      </c>
      <c r="B70" s="9" t="s">
        <v>444</v>
      </c>
      <c r="C70" s="10" t="s">
        <v>445</v>
      </c>
      <c r="D70" s="10" t="s">
        <v>446</v>
      </c>
      <c r="E70" s="10" t="s">
        <v>445</v>
      </c>
      <c r="F70" s="10" t="s">
        <v>447</v>
      </c>
      <c r="G70" s="8" t="s">
        <v>13</v>
      </c>
      <c r="H70" s="8" t="s">
        <v>20</v>
      </c>
      <c r="I70" s="10" t="s">
        <v>448</v>
      </c>
      <c r="J70" s="9" t="s">
        <v>449</v>
      </c>
      <c r="K70" s="9" t="s">
        <v>450</v>
      </c>
      <c r="L70" s="9" t="s">
        <v>24</v>
      </c>
      <c r="M70" s="9" t="s">
        <v>451</v>
      </c>
    </row>
    <row r="71" spans="1:13">
      <c r="A71" s="5" t="s">
        <v>452</v>
      </c>
      <c r="B71" s="6" t="s">
        <v>453</v>
      </c>
      <c r="C71" s="7" t="s">
        <v>454</v>
      </c>
      <c r="D71" s="7" t="s">
        <v>455</v>
      </c>
      <c r="E71" s="7" t="s">
        <v>454</v>
      </c>
      <c r="F71" s="7" t="s">
        <v>456</v>
      </c>
      <c r="G71" s="5" t="s">
        <v>13</v>
      </c>
      <c r="H71" s="5" t="s">
        <v>20</v>
      </c>
      <c r="I71" s="7" t="s">
        <v>457</v>
      </c>
      <c r="J71" s="6" t="s">
        <v>449</v>
      </c>
      <c r="K71" s="6" t="s">
        <v>458</v>
      </c>
      <c r="L71" s="6" t="s">
        <v>24</v>
      </c>
      <c r="M71" s="6" t="s">
        <v>459</v>
      </c>
    </row>
    <row r="72" spans="1:13" ht="30" customHeight="1">
      <c r="A72" s="8" t="s">
        <v>460</v>
      </c>
      <c r="B72" s="9" t="s">
        <v>461</v>
      </c>
      <c r="C72" s="10" t="s">
        <v>462</v>
      </c>
      <c r="D72" s="10" t="s">
        <v>463</v>
      </c>
      <c r="E72" s="10" t="s">
        <v>462</v>
      </c>
      <c r="F72" s="10" t="s">
        <v>464</v>
      </c>
      <c r="G72" s="8" t="s">
        <v>13</v>
      </c>
      <c r="H72" s="8" t="s">
        <v>20</v>
      </c>
      <c r="I72" s="10" t="s">
        <v>465</v>
      </c>
      <c r="J72" s="9" t="s">
        <v>449</v>
      </c>
      <c r="K72" s="9" t="s">
        <v>466</v>
      </c>
      <c r="L72" s="9" t="s">
        <v>24</v>
      </c>
      <c r="M72" s="9" t="s">
        <v>467</v>
      </c>
    </row>
    <row r="73" spans="1:13">
      <c r="A73" s="5" t="s">
        <v>468</v>
      </c>
      <c r="B73" s="6" t="s">
        <v>469</v>
      </c>
      <c r="C73" s="7" t="s">
        <v>470</v>
      </c>
      <c r="D73" s="7" t="s">
        <v>471</v>
      </c>
      <c r="E73" s="7" t="s">
        <v>470</v>
      </c>
      <c r="F73" s="7" t="s">
        <v>472</v>
      </c>
      <c r="G73" s="5" t="s">
        <v>13</v>
      </c>
      <c r="H73" s="5" t="s">
        <v>20</v>
      </c>
      <c r="I73" s="7" t="s">
        <v>473</v>
      </c>
      <c r="J73" s="6" t="s">
        <v>449</v>
      </c>
      <c r="K73" s="6" t="s">
        <v>470</v>
      </c>
      <c r="L73" s="6" t="s">
        <v>24</v>
      </c>
      <c r="M73" s="6" t="s">
        <v>474</v>
      </c>
    </row>
    <row r="74" spans="1:13">
      <c r="A74" s="8" t="s">
        <v>475</v>
      </c>
      <c r="B74" s="9" t="s">
        <v>476</v>
      </c>
      <c r="C74" s="10" t="s">
        <v>477</v>
      </c>
      <c r="D74" s="10" t="s">
        <v>478</v>
      </c>
      <c r="E74" s="10" t="s">
        <v>477</v>
      </c>
      <c r="F74" s="10" t="s">
        <v>479</v>
      </c>
      <c r="G74" s="8" t="s">
        <v>13</v>
      </c>
      <c r="H74" s="8" t="s">
        <v>20</v>
      </c>
      <c r="I74" s="10" t="s">
        <v>480</v>
      </c>
      <c r="J74" s="9" t="s">
        <v>449</v>
      </c>
      <c r="K74" s="9" t="s">
        <v>477</v>
      </c>
      <c r="L74" s="9" t="s">
        <v>24</v>
      </c>
      <c r="M74" s="9" t="s">
        <v>481</v>
      </c>
    </row>
    <row r="75" spans="1:13" ht="30" customHeight="1">
      <c r="A75" s="5" t="s">
        <v>482</v>
      </c>
      <c r="B75" s="6" t="s">
        <v>483</v>
      </c>
      <c r="C75" s="7" t="s">
        <v>484</v>
      </c>
      <c r="D75" s="7" t="s">
        <v>485</v>
      </c>
      <c r="E75" s="7" t="s">
        <v>486</v>
      </c>
      <c r="F75" s="7" t="s">
        <v>487</v>
      </c>
      <c r="G75" s="5" t="s">
        <v>13</v>
      </c>
      <c r="H75" s="5" t="s">
        <v>20</v>
      </c>
      <c r="I75" s="7" t="s">
        <v>488</v>
      </c>
      <c r="J75" s="6" t="s">
        <v>157</v>
      </c>
      <c r="K75" s="6" t="s">
        <v>486</v>
      </c>
      <c r="L75" s="6" t="s">
        <v>24</v>
      </c>
      <c r="M75" s="6" t="s">
        <v>489</v>
      </c>
    </row>
    <row r="76" spans="1:13" ht="30" customHeight="1">
      <c r="A76" s="8" t="s">
        <v>490</v>
      </c>
      <c r="B76" s="9" t="s">
        <v>491</v>
      </c>
      <c r="C76" s="10" t="s">
        <v>492</v>
      </c>
      <c r="D76" s="10" t="s">
        <v>493</v>
      </c>
      <c r="E76" s="10" t="s">
        <v>492</v>
      </c>
      <c r="F76" s="10" t="s">
        <v>494</v>
      </c>
      <c r="G76" s="8" t="s">
        <v>13</v>
      </c>
      <c r="H76" s="8" t="s">
        <v>20</v>
      </c>
      <c r="I76" s="10" t="s">
        <v>495</v>
      </c>
      <c r="J76" s="9" t="s">
        <v>449</v>
      </c>
      <c r="K76" s="9" t="s">
        <v>492</v>
      </c>
      <c r="L76" s="9" t="s">
        <v>24</v>
      </c>
      <c r="M76" s="9" t="s">
        <v>496</v>
      </c>
    </row>
    <row r="77" spans="1:13" ht="30" customHeight="1">
      <c r="A77" s="5" t="s">
        <v>497</v>
      </c>
      <c r="B77" s="6" t="s">
        <v>498</v>
      </c>
      <c r="C77" s="7" t="s">
        <v>499</v>
      </c>
      <c r="D77" s="7" t="s">
        <v>500</v>
      </c>
      <c r="E77" s="7" t="s">
        <v>499</v>
      </c>
      <c r="F77" s="7" t="s">
        <v>501</v>
      </c>
      <c r="G77" s="5" t="s">
        <v>13</v>
      </c>
      <c r="H77" s="5" t="s">
        <v>20</v>
      </c>
      <c r="I77" s="7" t="s">
        <v>502</v>
      </c>
      <c r="J77" s="6" t="s">
        <v>449</v>
      </c>
      <c r="K77" s="6" t="s">
        <v>503</v>
      </c>
      <c r="L77" s="6" t="s">
        <v>24</v>
      </c>
      <c r="M77" s="6" t="s">
        <v>504</v>
      </c>
    </row>
  </sheetData>
  <mergeCells count="1">
    <mergeCell ref="A1:M1"/>
  </mergeCells>
  <pageMargins left="0.7" right="0.7" top="0.75" bottom="0.75" header="0.3" footer="0.3"/>
  <pageSetup orientation="landscape"/>
</worksheet>
</file>

<file path=xl/worksheets/sheet2.xml><?xml version="1.0" encoding="utf-8"?>
<worksheet xmlns="http://schemas.openxmlformats.org/spreadsheetml/2006/main" xmlns:r="http://schemas.openxmlformats.org/officeDocument/2006/relationships">
  <dimension ref="A1:G82"/>
  <sheetViews>
    <sheetView workbookViewId="0">
      <pane xSplit="7" ySplit="9" topLeftCell="H10" activePane="bottomRight" state="frozen"/>
      <selection pane="topRight" activeCell="H1" sqref="H1"/>
      <selection pane="bottomLeft" activeCell="A10" sqref="A10"/>
      <selection pane="bottomRight"/>
    </sheetView>
  </sheetViews>
  <sheetFormatPr defaultRowHeight="15" outlineLevelCol="2"/>
  <cols>
    <col min="1" max="1" width="61.7109375" customWidth="1"/>
    <col min="2" max="2" width="28.7109375" customWidth="1"/>
    <col min="3" max="3" width="51.7109375" customWidth="1" outlineLevel="2"/>
    <col min="4" max="4" width="61.7109375" customWidth="1" outlineLevel="1"/>
    <col min="5" max="5" width="17.7109375" customWidth="1" outlineLevel="1"/>
    <col min="6" max="6" width="15.7109375" customWidth="1"/>
    <col min="7" max="7" width="16.7109375" customWidth="1"/>
  </cols>
  <sheetData>
    <row r="1" spans="1:7" ht="32" customHeight="1">
      <c r="A1" s="1" t="s">
        <v>505</v>
      </c>
      <c r="B1" s="1"/>
      <c r="C1" s="1"/>
      <c r="D1" s="1"/>
      <c r="E1" s="1"/>
      <c r="F1" s="1"/>
      <c r="G1" s="1"/>
    </row>
    <row r="2" spans="1:7">
      <c r="A2" s="2" t="s">
        <v>506</v>
      </c>
      <c r="B2" s="3" t="s">
        <v>507</v>
      </c>
      <c r="F2" s="11" t="s">
        <v>527</v>
      </c>
      <c r="G2" s="11">
        <v>1</v>
      </c>
    </row>
    <row r="3" spans="1:7">
      <c r="A3" s="2" t="s">
        <v>508</v>
      </c>
      <c r="B3" s="3" t="s">
        <v>509</v>
      </c>
      <c r="F3" s="12" t="s">
        <v>529</v>
      </c>
      <c r="G3" s="13">
        <f>TotalCost/BoardQty</f>
        <v>0.0</v>
      </c>
    </row>
    <row r="4" spans="1:7">
      <c r="A4" s="2" t="s">
        <v>510</v>
      </c>
      <c r="B4" s="3" t="s">
        <v>511</v>
      </c>
      <c r="F4" s="12" t="s">
        <v>528</v>
      </c>
      <c r="G4" s="14">
        <f>SUM(G10:G78)</f>
        <v>0</v>
      </c>
    </row>
    <row r="5" spans="1:7">
      <c r="A5" s="2" t="s">
        <v>512</v>
      </c>
      <c r="B5" s="3" t="s">
        <v>513</v>
      </c>
    </row>
    <row r="6" spans="1:7">
      <c r="A6" s="2" t="s">
        <v>514</v>
      </c>
      <c r="B6" s="3" t="s">
        <v>515</v>
      </c>
    </row>
    <row r="8" spans="1:7">
      <c r="A8" s="15" t="s">
        <v>522</v>
      </c>
      <c r="B8" s="15"/>
      <c r="C8" s="15"/>
      <c r="D8" s="15"/>
      <c r="E8" s="15"/>
      <c r="F8" s="15"/>
      <c r="G8" s="15"/>
    </row>
    <row r="9" spans="1:7">
      <c r="A9" s="16" t="s">
        <v>3</v>
      </c>
      <c r="B9" s="16" t="s">
        <v>4</v>
      </c>
      <c r="C9" s="16" t="s">
        <v>5</v>
      </c>
      <c r="D9" s="16" t="s">
        <v>523</v>
      </c>
      <c r="E9" s="16" t="s">
        <v>524</v>
      </c>
      <c r="F9" s="16" t="s">
        <v>525</v>
      </c>
      <c r="G9" s="16" t="s">
        <v>526</v>
      </c>
    </row>
    <row r="10" spans="1:7" ht="30" customHeight="1">
      <c r="A10" s="17" t="s">
        <v>16</v>
      </c>
      <c r="B10" s="17" t="s">
        <v>17</v>
      </c>
      <c r="C10" s="17" t="s">
        <v>18</v>
      </c>
      <c r="D10" s="17" t="s">
        <v>21</v>
      </c>
      <c r="E10" s="17">
        <f>CEILING(BoardQty*3,1)</f>
        <v>3</v>
      </c>
      <c r="G10" s="18">
        <f>IF(AND(ISNUMBER(E10),ISNUMBER(F10)),E10*F10,"")</f>
        <v/>
      </c>
    </row>
    <row r="11" spans="1:7" ht="30" customHeight="1">
      <c r="A11" s="17" t="s">
        <v>27</v>
      </c>
      <c r="B11" s="17" t="s">
        <v>28</v>
      </c>
      <c r="C11" s="17" t="s">
        <v>18</v>
      </c>
      <c r="D11" s="17" t="s">
        <v>30</v>
      </c>
      <c r="E11" s="17">
        <f>CEILING(BoardQty*6,1)</f>
        <v>6</v>
      </c>
      <c r="G11" s="18">
        <f>IF(AND(ISNUMBER(E11),ISNUMBER(F11)),E11*F11,"")</f>
        <v/>
      </c>
    </row>
    <row r="12" spans="1:7" ht="45" customHeight="1">
      <c r="A12" s="17" t="s">
        <v>34</v>
      </c>
      <c r="B12" s="17" t="s">
        <v>35</v>
      </c>
      <c r="C12" s="17" t="s">
        <v>18</v>
      </c>
      <c r="D12" s="17" t="s">
        <v>36</v>
      </c>
      <c r="E12" s="17">
        <f>BoardQty*1</f>
        <v>1</v>
      </c>
      <c r="G12" s="18">
        <f>IF(AND(ISNUMBER(E12),ISNUMBER(F12)),E12*F12,"")</f>
        <v/>
      </c>
    </row>
    <row r="13" spans="1:7" ht="30" customHeight="1">
      <c r="A13" s="17" t="s">
        <v>40</v>
      </c>
      <c r="B13" s="17" t="s">
        <v>41</v>
      </c>
      <c r="C13" s="17" t="s">
        <v>18</v>
      </c>
      <c r="D13" s="17" t="s">
        <v>42</v>
      </c>
      <c r="E13" s="17">
        <f>BoardQty*1</f>
        <v>1</v>
      </c>
      <c r="G13" s="18">
        <f>IF(AND(ISNUMBER(E13),ISNUMBER(F13)),E13*F13,"")</f>
        <v/>
      </c>
    </row>
    <row r="14" spans="1:7" ht="30" customHeight="1">
      <c r="A14" s="17" t="s">
        <v>47</v>
      </c>
      <c r="B14" s="17" t="s">
        <v>48</v>
      </c>
      <c r="C14" s="17" t="s">
        <v>49</v>
      </c>
      <c r="D14" s="17" t="s">
        <v>50</v>
      </c>
      <c r="E14" s="17">
        <f>BoardQty*1</f>
        <v>1</v>
      </c>
      <c r="G14" s="18">
        <f>IF(AND(ISNUMBER(E14),ISNUMBER(F14)),E14*F14,"")</f>
        <v/>
      </c>
    </row>
    <row r="15" spans="1:7" ht="30" customHeight="1">
      <c r="A15" s="17" t="s">
        <v>54</v>
      </c>
      <c r="B15" s="17" t="s">
        <v>55</v>
      </c>
      <c r="C15" s="17" t="s">
        <v>18</v>
      </c>
      <c r="D15" s="17" t="s">
        <v>57</v>
      </c>
      <c r="E15" s="17">
        <f>CEILING(BoardQty*27,1)</f>
        <v>27</v>
      </c>
      <c r="G15" s="18">
        <f>IF(AND(ISNUMBER(E15),ISNUMBER(F15)),E15*F15,"")</f>
        <v/>
      </c>
    </row>
    <row r="16" spans="1:7" ht="30" customHeight="1">
      <c r="A16" s="17" t="s">
        <v>63</v>
      </c>
      <c r="B16" s="17" t="s">
        <v>64</v>
      </c>
      <c r="C16" s="17" t="s">
        <v>49</v>
      </c>
      <c r="D16" s="17" t="s">
        <v>65</v>
      </c>
      <c r="E16" s="17">
        <f>CEILING(BoardQty*2,1)</f>
        <v>2</v>
      </c>
      <c r="G16" s="18">
        <f>IF(AND(ISNUMBER(E16),ISNUMBER(F16)),E16*F16,"")</f>
        <v/>
      </c>
    </row>
    <row r="17" spans="1:7" ht="30" customHeight="1">
      <c r="A17" s="17" t="s">
        <v>69</v>
      </c>
      <c r="B17" s="17" t="s">
        <v>64</v>
      </c>
      <c r="C17" s="17" t="s">
        <v>70</v>
      </c>
      <c r="D17" s="17" t="s">
        <v>71</v>
      </c>
      <c r="E17" s="17">
        <f>CEILING(BoardQty*3,1)</f>
        <v>3</v>
      </c>
      <c r="G17" s="18">
        <f>IF(AND(ISNUMBER(E17),ISNUMBER(F17)),E17*F17,"")</f>
        <v/>
      </c>
    </row>
    <row r="18" spans="1:7" ht="30" customHeight="1">
      <c r="A18" s="17" t="s">
        <v>75</v>
      </c>
      <c r="B18" s="17" t="s">
        <v>76</v>
      </c>
      <c r="C18" s="17" t="s">
        <v>49</v>
      </c>
      <c r="D18" s="17" t="s">
        <v>77</v>
      </c>
      <c r="E18" s="17">
        <f>CEILING(BoardQty*2,1)</f>
        <v>2</v>
      </c>
      <c r="G18" s="18">
        <f>IF(AND(ISNUMBER(E18),ISNUMBER(F18)),E18*F18,"")</f>
        <v/>
      </c>
    </row>
    <row r="19" spans="1:7" ht="30" customHeight="1">
      <c r="A19" s="17" t="s">
        <v>82</v>
      </c>
      <c r="B19" s="17" t="s">
        <v>83</v>
      </c>
      <c r="C19" s="17" t="s">
        <v>18</v>
      </c>
      <c r="D19" s="17" t="s">
        <v>84</v>
      </c>
      <c r="E19" s="17">
        <f>CEILING(BoardQty*6,1)</f>
        <v>6</v>
      </c>
      <c r="G19" s="18">
        <f>IF(AND(ISNUMBER(E19),ISNUMBER(F19)),E19*F19,"")</f>
        <v/>
      </c>
    </row>
    <row r="20" spans="1:7" ht="30" customHeight="1">
      <c r="A20" s="17" t="s">
        <v>88</v>
      </c>
      <c r="B20" s="17" t="s">
        <v>89</v>
      </c>
      <c r="C20" s="17" t="s">
        <v>49</v>
      </c>
      <c r="D20" s="17" t="s">
        <v>90</v>
      </c>
      <c r="E20" s="17">
        <f>CEILING(BoardQty*3,1)</f>
        <v>3</v>
      </c>
      <c r="G20" s="18">
        <f>IF(AND(ISNUMBER(E20),ISNUMBER(F20)),E20*F20,"")</f>
        <v/>
      </c>
    </row>
    <row r="21" spans="1:7" ht="30" customHeight="1">
      <c r="A21" s="17" t="s">
        <v>94</v>
      </c>
      <c r="B21" s="17" t="s">
        <v>95</v>
      </c>
      <c r="C21" s="17" t="s">
        <v>96</v>
      </c>
      <c r="D21" s="17" t="s">
        <v>97</v>
      </c>
      <c r="E21" s="17">
        <f>CEILING(BoardQty*7,1)</f>
        <v>7</v>
      </c>
      <c r="G21" s="18">
        <f>IF(AND(ISNUMBER(E21),ISNUMBER(F21)),E21*F21,"")</f>
        <v/>
      </c>
    </row>
    <row r="22" spans="1:7" ht="30" customHeight="1">
      <c r="A22" s="17" t="s">
        <v>103</v>
      </c>
      <c r="B22" s="17" t="s">
        <v>104</v>
      </c>
      <c r="C22" s="17" t="s">
        <v>49</v>
      </c>
      <c r="D22" s="17" t="s">
        <v>105</v>
      </c>
      <c r="E22" s="17">
        <f>CEILING(BoardQty*3,1)</f>
        <v>3</v>
      </c>
      <c r="G22" s="18">
        <f>IF(AND(ISNUMBER(E22),ISNUMBER(F22)),E22*F22,"")</f>
        <v/>
      </c>
    </row>
    <row r="23" spans="1:7" ht="30" customHeight="1">
      <c r="A23" s="17" t="s">
        <v>109</v>
      </c>
      <c r="B23" s="17" t="s">
        <v>110</v>
      </c>
      <c r="C23" s="17" t="s">
        <v>70</v>
      </c>
      <c r="D23" s="17" t="s">
        <v>111</v>
      </c>
      <c r="E23" s="17">
        <f>CEILING(BoardQty*4,1)</f>
        <v>4</v>
      </c>
      <c r="G23" s="18">
        <f>IF(AND(ISNUMBER(E23),ISNUMBER(F23)),E23*F23,"")</f>
        <v/>
      </c>
    </row>
    <row r="24" spans="1:7" ht="60" customHeight="1">
      <c r="A24" s="17" t="s">
        <v>115</v>
      </c>
      <c r="B24" s="17" t="s">
        <v>110</v>
      </c>
      <c r="C24" s="17" t="s">
        <v>116</v>
      </c>
      <c r="D24" s="17" t="s">
        <v>111</v>
      </c>
      <c r="E24" s="17">
        <f>CEILING(BoardQty*50,1)</f>
        <v>50</v>
      </c>
      <c r="G24" s="18">
        <f>IF(AND(ISNUMBER(E24),ISNUMBER(F24)),E24*F24,"")</f>
        <v/>
      </c>
    </row>
    <row r="25" spans="1:7">
      <c r="A25" s="17" t="s">
        <v>119</v>
      </c>
      <c r="B25" s="17" t="s">
        <v>120</v>
      </c>
      <c r="C25" s="17" t="s">
        <v>18</v>
      </c>
      <c r="D25" s="17" t="s">
        <v>121</v>
      </c>
      <c r="E25" s="17">
        <f>BoardQty*1</f>
        <v>1</v>
      </c>
      <c r="G25" s="18">
        <f>IF(AND(ISNUMBER(E25),ISNUMBER(F25)),E25*F25,"")</f>
        <v/>
      </c>
    </row>
    <row r="26" spans="1:7" ht="30" customHeight="1">
      <c r="A26" s="17" t="s">
        <v>126</v>
      </c>
      <c r="B26" s="17" t="s">
        <v>127</v>
      </c>
      <c r="C26" s="17" t="s">
        <v>128</v>
      </c>
      <c r="D26" s="17" t="s">
        <v>129</v>
      </c>
      <c r="E26" s="17">
        <f>CEILING(BoardQty*2,1)</f>
        <v>2</v>
      </c>
      <c r="G26" s="18">
        <f>IF(AND(ISNUMBER(E26),ISNUMBER(F26)),E26*F26,"")</f>
        <v/>
      </c>
    </row>
    <row r="27" spans="1:7" ht="30" customHeight="1">
      <c r="A27" s="17" t="s">
        <v>133</v>
      </c>
      <c r="B27" s="17" t="s">
        <v>134</v>
      </c>
      <c r="C27" s="17" t="s">
        <v>135</v>
      </c>
      <c r="D27" s="17" t="s">
        <v>136</v>
      </c>
      <c r="E27" s="17">
        <f>CEILING(BoardQty*2,1)</f>
        <v>2</v>
      </c>
      <c r="G27" s="18">
        <f>IF(AND(ISNUMBER(E27),ISNUMBER(F27)),E27*F27,"")</f>
        <v/>
      </c>
    </row>
    <row r="28" spans="1:7" ht="30" customHeight="1">
      <c r="A28" s="17" t="s">
        <v>140</v>
      </c>
      <c r="B28" s="17" t="s">
        <v>141</v>
      </c>
      <c r="C28" s="17" t="s">
        <v>128</v>
      </c>
      <c r="D28" s="17" t="s">
        <v>142</v>
      </c>
      <c r="E28" s="17">
        <f>CEILING(BoardQty*2,1)</f>
        <v>2</v>
      </c>
      <c r="G28" s="18">
        <f>IF(AND(ISNUMBER(E28),ISNUMBER(F28)),E28*F28,"")</f>
        <v/>
      </c>
    </row>
    <row r="29" spans="1:7" ht="30" customHeight="1">
      <c r="A29" s="17" t="s">
        <v>146</v>
      </c>
      <c r="B29" s="17" t="s">
        <v>147</v>
      </c>
      <c r="C29" s="17" t="s">
        <v>49</v>
      </c>
      <c r="D29" s="17" t="s">
        <v>148</v>
      </c>
      <c r="E29" s="17">
        <f>CEILING(BoardQty*3,1)</f>
        <v>3</v>
      </c>
      <c r="G29" s="18">
        <f>IF(AND(ISNUMBER(E29),ISNUMBER(F29)),E29*F29,"")</f>
        <v/>
      </c>
    </row>
    <row r="30" spans="1:7" ht="45" customHeight="1">
      <c r="A30" s="17" t="s">
        <v>154</v>
      </c>
      <c r="B30" s="17" t="s">
        <v>153</v>
      </c>
      <c r="C30" s="17" t="s">
        <v>155</v>
      </c>
      <c r="D30" s="17" t="s">
        <v>156</v>
      </c>
      <c r="E30" s="17">
        <f>CEILING(BoardQty*15,1)</f>
        <v>15</v>
      </c>
      <c r="G30" s="18">
        <f>IF(AND(ISNUMBER(E30),ISNUMBER(F30)),E30*F30,"")</f>
        <v/>
      </c>
    </row>
    <row r="31" spans="1:7" ht="30" customHeight="1">
      <c r="A31" s="17" t="s">
        <v>162</v>
      </c>
      <c r="B31" s="17" t="s">
        <v>161</v>
      </c>
      <c r="C31" s="17" t="s">
        <v>163</v>
      </c>
      <c r="D31" s="17" t="s">
        <v>164</v>
      </c>
      <c r="E31" s="17">
        <f>CEILING(BoardQty*2,1)</f>
        <v>2</v>
      </c>
      <c r="G31" s="18">
        <f>IF(AND(ISNUMBER(E31),ISNUMBER(F31)),E31*F31,"")</f>
        <v/>
      </c>
    </row>
    <row r="32" spans="1:7" ht="30" customHeight="1">
      <c r="A32" s="17" t="s">
        <v>170</v>
      </c>
      <c r="B32" s="17" t="s">
        <v>171</v>
      </c>
      <c r="C32" s="17" t="s">
        <v>172</v>
      </c>
      <c r="D32" s="17" t="s">
        <v>173</v>
      </c>
      <c r="E32" s="17">
        <f>BoardQty*1</f>
        <v>1</v>
      </c>
      <c r="G32" s="18">
        <f>IF(AND(ISNUMBER(E32),ISNUMBER(F32)),E32*F32,"")</f>
        <v/>
      </c>
    </row>
    <row r="33" spans="1:7" ht="30" customHeight="1">
      <c r="A33" s="17" t="s">
        <v>180</v>
      </c>
      <c r="B33" s="17" t="s">
        <v>179</v>
      </c>
      <c r="C33" s="17" t="s">
        <v>181</v>
      </c>
      <c r="D33" s="17" t="s">
        <v>182</v>
      </c>
      <c r="E33" s="17">
        <f>CEILING(BoardQty*2,1)</f>
        <v>2</v>
      </c>
      <c r="G33" s="18">
        <f>IF(AND(ISNUMBER(E33),ISNUMBER(F33)),E33*F33,"")</f>
        <v/>
      </c>
    </row>
    <row r="34" spans="1:7" ht="30" customHeight="1">
      <c r="A34" s="17" t="s">
        <v>188</v>
      </c>
      <c r="B34" s="17" t="s">
        <v>187</v>
      </c>
      <c r="C34" s="17" t="s">
        <v>189</v>
      </c>
      <c r="D34" s="17" t="s">
        <v>190</v>
      </c>
      <c r="E34" s="17">
        <f>CEILING(BoardQty*2,1)</f>
        <v>2</v>
      </c>
      <c r="G34" s="18">
        <f>IF(AND(ISNUMBER(E34),ISNUMBER(F34)),E34*F34,"")</f>
        <v/>
      </c>
    </row>
    <row r="35" spans="1:7" ht="30" customHeight="1">
      <c r="A35" s="17" t="s">
        <v>195</v>
      </c>
      <c r="B35" s="17" t="s">
        <v>194</v>
      </c>
      <c r="C35" s="17" t="s">
        <v>189</v>
      </c>
      <c r="D35" s="17" t="s">
        <v>196</v>
      </c>
      <c r="E35" s="17">
        <f>CEILING(BoardQty*2,1)</f>
        <v>2</v>
      </c>
      <c r="G35" s="18">
        <f>IF(AND(ISNUMBER(E35),ISNUMBER(F35)),E35*F35,"")</f>
        <v/>
      </c>
    </row>
    <row r="36" spans="1:7">
      <c r="A36" s="17" t="s">
        <v>200</v>
      </c>
      <c r="B36" s="17" t="s">
        <v>199</v>
      </c>
      <c r="C36" s="17" t="s">
        <v>201</v>
      </c>
      <c r="D36" s="17" t="s">
        <v>202</v>
      </c>
      <c r="E36" s="17">
        <f>CEILING(BoardQty*2,1)</f>
        <v>2</v>
      </c>
      <c r="G36" s="18">
        <f>IF(AND(ISNUMBER(E36),ISNUMBER(F36)),E36*F36,"")</f>
        <v/>
      </c>
    </row>
    <row r="37" spans="1:7" ht="30" customHeight="1">
      <c r="A37" s="17" t="s">
        <v>206</v>
      </c>
      <c r="B37" s="17" t="s">
        <v>207</v>
      </c>
      <c r="C37" s="17" t="s">
        <v>172</v>
      </c>
      <c r="D37" s="17" t="s">
        <v>208</v>
      </c>
      <c r="E37" s="17">
        <f>BoardQty*1</f>
        <v>1</v>
      </c>
      <c r="G37" s="18">
        <f>IF(AND(ISNUMBER(E37),ISNUMBER(F37)),E37*F37,"")</f>
        <v/>
      </c>
    </row>
    <row r="38" spans="1:7">
      <c r="A38" s="17" t="s">
        <v>214</v>
      </c>
      <c r="B38" s="17" t="s">
        <v>215</v>
      </c>
      <c r="C38" s="17" t="s">
        <v>96</v>
      </c>
      <c r="D38" s="17" t="s">
        <v>216</v>
      </c>
      <c r="E38" s="17">
        <f>CEILING(BoardQty*4,1)</f>
        <v>4</v>
      </c>
      <c r="G38" s="18">
        <f>IF(AND(ISNUMBER(E38),ISNUMBER(F38)),E38*F38,"")</f>
        <v/>
      </c>
    </row>
    <row r="39" spans="1:7" ht="30" customHeight="1">
      <c r="A39" s="17" t="s">
        <v>223</v>
      </c>
      <c r="B39" s="17" t="s">
        <v>224</v>
      </c>
      <c r="C39" s="17" t="s">
        <v>225</v>
      </c>
      <c r="D39" s="17" t="s">
        <v>226</v>
      </c>
      <c r="E39" s="17">
        <f>CEILING(BoardQty*2,1)</f>
        <v>2</v>
      </c>
      <c r="G39" s="18">
        <f>IF(AND(ISNUMBER(E39),ISNUMBER(F39)),E39*F39,"")</f>
        <v/>
      </c>
    </row>
    <row r="40" spans="1:7">
      <c r="A40" s="17" t="s">
        <v>232</v>
      </c>
      <c r="B40" s="17" t="s">
        <v>233</v>
      </c>
      <c r="C40" s="17" t="s">
        <v>234</v>
      </c>
      <c r="D40" s="17" t="s">
        <v>235</v>
      </c>
      <c r="E40" s="17">
        <f>CEILING(BoardQty*2,1)</f>
        <v>2</v>
      </c>
      <c r="G40" s="18">
        <f>IF(AND(ISNUMBER(E40),ISNUMBER(F40)),E40*F40,"")</f>
        <v/>
      </c>
    </row>
    <row r="41" spans="1:7">
      <c r="A41" s="17" t="s">
        <v>241</v>
      </c>
      <c r="B41" s="17" t="s">
        <v>242</v>
      </c>
      <c r="C41" s="17" t="s">
        <v>243</v>
      </c>
      <c r="D41" s="17" t="s">
        <v>244</v>
      </c>
      <c r="E41" s="17">
        <f>BoardQty*1</f>
        <v>1</v>
      </c>
      <c r="G41" s="18">
        <f>IF(AND(ISNUMBER(E41),ISNUMBER(F41)),E41*F41,"")</f>
        <v/>
      </c>
    </row>
    <row r="42" spans="1:7">
      <c r="A42" s="17" t="s">
        <v>249</v>
      </c>
      <c r="B42" s="17" t="s">
        <v>250</v>
      </c>
      <c r="C42" s="17" t="s">
        <v>251</v>
      </c>
      <c r="D42" s="17" t="s">
        <v>244</v>
      </c>
      <c r="E42" s="17">
        <f>BoardQty*1</f>
        <v>1</v>
      </c>
      <c r="G42" s="18">
        <f>IF(AND(ISNUMBER(E42),ISNUMBER(F42)),E42*F42,"")</f>
        <v/>
      </c>
    </row>
    <row r="43" spans="1:7">
      <c r="A43" s="17" t="s">
        <v>256</v>
      </c>
      <c r="B43" s="17" t="s">
        <v>257</v>
      </c>
      <c r="C43" s="17" t="s">
        <v>258</v>
      </c>
      <c r="D43" s="17" t="s">
        <v>244</v>
      </c>
      <c r="E43" s="17">
        <f>BoardQty*1</f>
        <v>1</v>
      </c>
      <c r="G43" s="18">
        <f>IF(AND(ISNUMBER(E43),ISNUMBER(F43)),E43*F43,"")</f>
        <v/>
      </c>
    </row>
    <row r="44" spans="1:7">
      <c r="A44" s="17" t="s">
        <v>263</v>
      </c>
      <c r="B44" s="17" t="s">
        <v>264</v>
      </c>
      <c r="C44" s="17" t="s">
        <v>265</v>
      </c>
      <c r="D44" s="17" t="s">
        <v>244</v>
      </c>
      <c r="E44" s="17">
        <f>BoardQty*1</f>
        <v>1</v>
      </c>
      <c r="G44" s="18">
        <f>IF(AND(ISNUMBER(E44),ISNUMBER(F44)),E44*F44,"")</f>
        <v/>
      </c>
    </row>
    <row r="45" spans="1:7" ht="30" customHeight="1">
      <c r="A45" s="17" t="s">
        <v>268</v>
      </c>
      <c r="B45" s="17" t="s">
        <v>269</v>
      </c>
      <c r="C45" s="17" t="s">
        <v>270</v>
      </c>
      <c r="D45" s="17" t="s">
        <v>271</v>
      </c>
      <c r="E45" s="17">
        <f>BoardQty*1</f>
        <v>1</v>
      </c>
      <c r="G45" s="18">
        <f>IF(AND(ISNUMBER(E45),ISNUMBER(F45)),E45*F45,"")</f>
        <v/>
      </c>
    </row>
    <row r="46" spans="1:7" ht="30" customHeight="1">
      <c r="A46" s="17" t="s">
        <v>275</v>
      </c>
      <c r="B46" s="17" t="s">
        <v>276</v>
      </c>
      <c r="C46" s="17" t="s">
        <v>277</v>
      </c>
      <c r="D46" s="17" t="s">
        <v>278</v>
      </c>
      <c r="E46" s="17">
        <f>BoardQty*1</f>
        <v>1</v>
      </c>
      <c r="G46" s="18">
        <f>IF(AND(ISNUMBER(E46),ISNUMBER(F46)),E46*F46,"")</f>
        <v/>
      </c>
    </row>
    <row r="47" spans="1:7" ht="30" customHeight="1">
      <c r="A47" s="17" t="s">
        <v>282</v>
      </c>
      <c r="B47" s="17" t="s">
        <v>283</v>
      </c>
      <c r="C47" s="17" t="s">
        <v>284</v>
      </c>
      <c r="D47" s="17" t="s">
        <v>285</v>
      </c>
      <c r="E47" s="17">
        <f>BoardQty*1</f>
        <v>1</v>
      </c>
      <c r="G47" s="18">
        <f>IF(AND(ISNUMBER(E47),ISNUMBER(F47)),E47*F47,"")</f>
        <v/>
      </c>
    </row>
    <row r="48" spans="1:7" ht="30" customHeight="1">
      <c r="A48" s="17" t="s">
        <v>290</v>
      </c>
      <c r="B48" s="17" t="s">
        <v>291</v>
      </c>
      <c r="C48" s="17" t="s">
        <v>292</v>
      </c>
      <c r="D48" s="17" t="s">
        <v>293</v>
      </c>
      <c r="E48" s="17">
        <f>CEILING(BoardQty*2,1)</f>
        <v>2</v>
      </c>
      <c r="G48" s="18">
        <f>IF(AND(ISNUMBER(E48),ISNUMBER(F48)),E48*F48,"")</f>
        <v/>
      </c>
    </row>
    <row r="49" spans="1:7" ht="30" customHeight="1">
      <c r="A49" s="17" t="s">
        <v>299</v>
      </c>
      <c r="B49" s="17" t="s">
        <v>298</v>
      </c>
      <c r="C49" s="17" t="s">
        <v>300</v>
      </c>
      <c r="D49" s="17" t="s">
        <v>301</v>
      </c>
      <c r="E49" s="17">
        <f>CEILING(BoardQty*3,1)</f>
        <v>3</v>
      </c>
      <c r="G49" s="18">
        <f>IF(AND(ISNUMBER(E49),ISNUMBER(F49)),E49*F49,"")</f>
        <v/>
      </c>
    </row>
    <row r="50" spans="1:7" ht="30" customHeight="1">
      <c r="A50" s="17" t="s">
        <v>306</v>
      </c>
      <c r="B50" s="17" t="s">
        <v>305</v>
      </c>
      <c r="C50" s="17" t="s">
        <v>307</v>
      </c>
      <c r="D50" s="17" t="s">
        <v>308</v>
      </c>
      <c r="E50" s="17">
        <f>CEILING(BoardQty*6,1)</f>
        <v>6</v>
      </c>
      <c r="G50" s="18">
        <f>IF(AND(ISNUMBER(E50),ISNUMBER(F50)),E50*F50,"")</f>
        <v/>
      </c>
    </row>
    <row r="51" spans="1:7">
      <c r="A51" s="17" t="s">
        <v>314</v>
      </c>
      <c r="B51" s="17" t="s">
        <v>315</v>
      </c>
      <c r="C51" s="17" t="s">
        <v>316</v>
      </c>
      <c r="D51" s="17" t="s">
        <v>317</v>
      </c>
      <c r="E51" s="17">
        <f>CEILING(BoardQty*3,1)</f>
        <v>3</v>
      </c>
      <c r="G51" s="18">
        <f>IF(AND(ISNUMBER(E51),ISNUMBER(F51)),E51*F51,"")</f>
        <v/>
      </c>
    </row>
    <row r="52" spans="1:7" ht="30" customHeight="1">
      <c r="A52" s="17" t="s">
        <v>323</v>
      </c>
      <c r="B52" s="17" t="s">
        <v>324</v>
      </c>
      <c r="C52" s="17" t="s">
        <v>325</v>
      </c>
      <c r="D52" s="17" t="s">
        <v>326</v>
      </c>
      <c r="E52" s="17">
        <f>CEILING(BoardQty*3,1)</f>
        <v>3</v>
      </c>
      <c r="G52" s="18">
        <f>IF(AND(ISNUMBER(E52),ISNUMBER(F52)),E52*F52,"")</f>
        <v/>
      </c>
    </row>
    <row r="53" spans="1:7">
      <c r="A53" s="17" t="s">
        <v>331</v>
      </c>
      <c r="B53" s="17" t="s">
        <v>324</v>
      </c>
      <c r="C53" s="17" t="s">
        <v>332</v>
      </c>
      <c r="D53" s="17" t="s">
        <v>333</v>
      </c>
      <c r="E53" s="17">
        <f>BoardQty*1</f>
        <v>1</v>
      </c>
      <c r="G53" s="18">
        <f>IF(AND(ISNUMBER(E53),ISNUMBER(F53)),E53*F53,"")</f>
        <v/>
      </c>
    </row>
    <row r="54" spans="1:7">
      <c r="A54" s="17" t="s">
        <v>337</v>
      </c>
      <c r="B54" s="17" t="s">
        <v>338</v>
      </c>
      <c r="C54" s="17" t="s">
        <v>332</v>
      </c>
      <c r="D54" s="17" t="s">
        <v>339</v>
      </c>
      <c r="E54" s="17">
        <f>CEILING(BoardQty*6,1)</f>
        <v>6</v>
      </c>
      <c r="G54" s="18">
        <f>IF(AND(ISNUMBER(E54),ISNUMBER(F54)),E54*F54,"")</f>
        <v/>
      </c>
    </row>
    <row r="55" spans="1:7">
      <c r="A55" s="17" t="s">
        <v>343</v>
      </c>
      <c r="B55" s="17" t="s">
        <v>344</v>
      </c>
      <c r="C55" s="17" t="s">
        <v>96</v>
      </c>
      <c r="D55" s="17" t="s">
        <v>333</v>
      </c>
      <c r="E55" s="17">
        <f>CEILING(BoardQty*6,1)</f>
        <v>6</v>
      </c>
      <c r="G55" s="18">
        <f>IF(AND(ISNUMBER(E55),ISNUMBER(F55)),E55*F55,"")</f>
        <v/>
      </c>
    </row>
    <row r="56" spans="1:7">
      <c r="A56" s="17" t="s">
        <v>348</v>
      </c>
      <c r="B56" s="17" t="s">
        <v>349</v>
      </c>
      <c r="C56" s="17" t="s">
        <v>332</v>
      </c>
      <c r="D56" s="17" t="s">
        <v>333</v>
      </c>
      <c r="E56" s="17">
        <f>BoardQty*1</f>
        <v>1</v>
      </c>
      <c r="G56" s="18">
        <f>IF(AND(ISNUMBER(E56),ISNUMBER(F56)),E56*F56,"")</f>
        <v/>
      </c>
    </row>
    <row r="57" spans="1:7" ht="30" customHeight="1">
      <c r="A57" s="17" t="s">
        <v>353</v>
      </c>
      <c r="B57" s="17" t="s">
        <v>354</v>
      </c>
      <c r="C57" s="17" t="s">
        <v>325</v>
      </c>
      <c r="D57" s="17" t="s">
        <v>355</v>
      </c>
      <c r="E57" s="17">
        <f>CEILING(BoardQty*3,1)</f>
        <v>3</v>
      </c>
      <c r="G57" s="18">
        <f>IF(AND(ISNUMBER(E57),ISNUMBER(F57)),E57*F57,"")</f>
        <v/>
      </c>
    </row>
    <row r="58" spans="1:7" ht="30" customHeight="1">
      <c r="A58" s="17" t="s">
        <v>359</v>
      </c>
      <c r="B58" s="17" t="s">
        <v>360</v>
      </c>
      <c r="C58" s="17" t="s">
        <v>332</v>
      </c>
      <c r="D58" s="17" t="s">
        <v>361</v>
      </c>
      <c r="E58" s="17">
        <f>CEILING(BoardQty*2,1)</f>
        <v>2</v>
      </c>
      <c r="G58" s="18">
        <f>IF(AND(ISNUMBER(E58),ISNUMBER(F58)),E58*F58,"")</f>
        <v/>
      </c>
    </row>
    <row r="59" spans="1:7">
      <c r="A59" s="17" t="s">
        <v>365</v>
      </c>
      <c r="B59" s="17" t="s">
        <v>366</v>
      </c>
      <c r="C59" s="17" t="s">
        <v>325</v>
      </c>
      <c r="D59" s="17" t="s">
        <v>367</v>
      </c>
      <c r="E59" s="17">
        <f>CEILING(BoardQty*14,1)</f>
        <v>14</v>
      </c>
      <c r="G59" s="18">
        <f>IF(AND(ISNUMBER(E59),ISNUMBER(F59)),E59*F59,"")</f>
        <v/>
      </c>
    </row>
    <row r="60" spans="1:7">
      <c r="A60" s="17" t="s">
        <v>371</v>
      </c>
      <c r="B60" s="17" t="s">
        <v>372</v>
      </c>
      <c r="C60" s="17" t="s">
        <v>325</v>
      </c>
      <c r="D60" s="17" t="s">
        <v>333</v>
      </c>
      <c r="E60" s="17">
        <f>BoardQty*1</f>
        <v>1</v>
      </c>
      <c r="G60" s="18">
        <f>IF(AND(ISNUMBER(E60),ISNUMBER(F60)),E60*F60,"")</f>
        <v/>
      </c>
    </row>
    <row r="61" spans="1:7" ht="30" customHeight="1">
      <c r="A61" s="17" t="s">
        <v>376</v>
      </c>
      <c r="B61" s="17" t="s">
        <v>377</v>
      </c>
      <c r="C61" s="17" t="s">
        <v>325</v>
      </c>
      <c r="D61" s="17" t="s">
        <v>355</v>
      </c>
      <c r="E61" s="17">
        <f>CEILING(BoardQty*7,1)</f>
        <v>7</v>
      </c>
      <c r="G61" s="18">
        <f>IF(AND(ISNUMBER(E61),ISNUMBER(F61)),E61*F61,"")</f>
        <v/>
      </c>
    </row>
    <row r="62" spans="1:7" ht="30" customHeight="1">
      <c r="A62" s="17" t="s">
        <v>382</v>
      </c>
      <c r="B62" s="17" t="s">
        <v>383</v>
      </c>
      <c r="C62" s="17" t="s">
        <v>325</v>
      </c>
      <c r="D62" s="17" t="s">
        <v>384</v>
      </c>
      <c r="E62" s="17">
        <f>BoardQty*1</f>
        <v>1</v>
      </c>
      <c r="G62" s="18">
        <f>IF(AND(ISNUMBER(E62),ISNUMBER(F62)),E62*F62,"")</f>
        <v/>
      </c>
    </row>
    <row r="63" spans="1:7" ht="30" customHeight="1">
      <c r="A63" s="17" t="s">
        <v>388</v>
      </c>
      <c r="B63" s="17" t="s">
        <v>389</v>
      </c>
      <c r="C63" s="17" t="s">
        <v>325</v>
      </c>
      <c r="D63" s="17" t="s">
        <v>384</v>
      </c>
      <c r="E63" s="17">
        <f>BoardQty*1</f>
        <v>1</v>
      </c>
      <c r="G63" s="18">
        <f>IF(AND(ISNUMBER(E63),ISNUMBER(F63)),E63*F63,"")</f>
        <v/>
      </c>
    </row>
    <row r="64" spans="1:7" ht="30" customHeight="1">
      <c r="A64" s="17" t="s">
        <v>393</v>
      </c>
      <c r="B64" s="17" t="s">
        <v>394</v>
      </c>
      <c r="C64" s="17" t="s">
        <v>325</v>
      </c>
      <c r="D64" s="17" t="s">
        <v>384</v>
      </c>
      <c r="E64" s="17">
        <f>CEILING(BoardQty*3,1)</f>
        <v>3</v>
      </c>
      <c r="G64" s="18">
        <f>IF(AND(ISNUMBER(E64),ISNUMBER(F64)),E64*F64,"")</f>
        <v/>
      </c>
    </row>
    <row r="65" spans="1:7" ht="30" customHeight="1">
      <c r="A65" s="17" t="s">
        <v>398</v>
      </c>
      <c r="B65" s="17" t="s">
        <v>399</v>
      </c>
      <c r="C65" s="17" t="s">
        <v>325</v>
      </c>
      <c r="D65" s="17" t="s">
        <v>384</v>
      </c>
      <c r="E65" s="17">
        <f>CEILING(BoardQty*6,1)</f>
        <v>6</v>
      </c>
      <c r="G65" s="18">
        <f>IF(AND(ISNUMBER(E65),ISNUMBER(F65)),E65*F65,"")</f>
        <v/>
      </c>
    </row>
    <row r="66" spans="1:7" ht="30" customHeight="1">
      <c r="A66" s="17" t="s">
        <v>405</v>
      </c>
      <c r="B66" s="17" t="s">
        <v>406</v>
      </c>
      <c r="C66" s="17" t="s">
        <v>407</v>
      </c>
      <c r="D66" s="17" t="s">
        <v>408</v>
      </c>
      <c r="E66" s="17">
        <f>BoardQty*1</f>
        <v>1</v>
      </c>
      <c r="G66" s="18">
        <f>IF(AND(ISNUMBER(E66),ISNUMBER(F66)),E66*F66,"")</f>
        <v/>
      </c>
    </row>
    <row r="67" spans="1:7" ht="30" customHeight="1">
      <c r="A67" s="17" t="s">
        <v>414</v>
      </c>
      <c r="B67" s="17" t="s">
        <v>415</v>
      </c>
      <c r="C67" s="17" t="s">
        <v>325</v>
      </c>
      <c r="D67" s="17" t="s">
        <v>416</v>
      </c>
      <c r="E67" s="17">
        <f>BoardQty*1</f>
        <v>1</v>
      </c>
      <c r="G67" s="18">
        <f>IF(AND(ISNUMBER(E67),ISNUMBER(F67)),E67*F67,"")</f>
        <v/>
      </c>
    </row>
    <row r="68" spans="1:7" ht="30" customHeight="1">
      <c r="A68" s="17" t="s">
        <v>422</v>
      </c>
      <c r="B68" s="17" t="s">
        <v>421</v>
      </c>
      <c r="C68" s="17" t="s">
        <v>423</v>
      </c>
      <c r="D68" s="17" t="s">
        <v>424</v>
      </c>
      <c r="E68" s="17">
        <f>BoardQty*1</f>
        <v>1</v>
      </c>
      <c r="G68" s="18">
        <f>IF(AND(ISNUMBER(E68),ISNUMBER(F68)),E68*F68,"")</f>
        <v/>
      </c>
    </row>
    <row r="69" spans="1:7" ht="30" customHeight="1">
      <c r="A69" s="17" t="s">
        <v>431</v>
      </c>
      <c r="B69" s="17" t="s">
        <v>430</v>
      </c>
      <c r="C69" s="17" t="s">
        <v>423</v>
      </c>
      <c r="D69" s="17" t="s">
        <v>432</v>
      </c>
      <c r="E69" s="17">
        <f>BoardQty*1</f>
        <v>1</v>
      </c>
      <c r="G69" s="18">
        <f>IF(AND(ISNUMBER(E69),ISNUMBER(F69)),E69*F69,"")</f>
        <v/>
      </c>
    </row>
    <row r="70" spans="1:7">
      <c r="A70" s="17" t="s">
        <v>438</v>
      </c>
      <c r="B70" s="17" t="s">
        <v>437</v>
      </c>
      <c r="C70" s="17" t="s">
        <v>439</v>
      </c>
      <c r="D70" s="17" t="s">
        <v>440</v>
      </c>
      <c r="E70" s="17">
        <f>BoardQty*1</f>
        <v>1</v>
      </c>
      <c r="G70" s="18">
        <f>IF(AND(ISNUMBER(E70),ISNUMBER(F70)),E70*F70,"")</f>
        <v/>
      </c>
    </row>
    <row r="71" spans="1:7">
      <c r="A71" s="17" t="s">
        <v>446</v>
      </c>
      <c r="B71" s="17" t="s">
        <v>445</v>
      </c>
      <c r="C71" s="17" t="s">
        <v>447</v>
      </c>
      <c r="D71" s="17" t="s">
        <v>448</v>
      </c>
      <c r="E71" s="17">
        <f>BoardQty*1</f>
        <v>1</v>
      </c>
      <c r="G71" s="18">
        <f>IF(AND(ISNUMBER(E71),ISNUMBER(F71)),E71*F71,"")</f>
        <v/>
      </c>
    </row>
    <row r="72" spans="1:7">
      <c r="A72" s="17" t="s">
        <v>455</v>
      </c>
      <c r="B72" s="17" t="s">
        <v>454</v>
      </c>
      <c r="C72" s="17" t="s">
        <v>456</v>
      </c>
      <c r="D72" s="17" t="s">
        <v>457</v>
      </c>
      <c r="E72" s="17">
        <f>BoardQty*1</f>
        <v>1</v>
      </c>
      <c r="G72" s="18">
        <f>IF(AND(ISNUMBER(E72),ISNUMBER(F72)),E72*F72,"")</f>
        <v/>
      </c>
    </row>
    <row r="73" spans="1:7">
      <c r="A73" s="17" t="s">
        <v>463</v>
      </c>
      <c r="B73" s="17" t="s">
        <v>462</v>
      </c>
      <c r="C73" s="17" t="s">
        <v>464</v>
      </c>
      <c r="D73" s="17" t="s">
        <v>465</v>
      </c>
      <c r="E73" s="17">
        <f>BoardQty*1</f>
        <v>1</v>
      </c>
      <c r="G73" s="18">
        <f>IF(AND(ISNUMBER(E73),ISNUMBER(F73)),E73*F73,"")</f>
        <v/>
      </c>
    </row>
    <row r="74" spans="1:7">
      <c r="A74" s="17" t="s">
        <v>471</v>
      </c>
      <c r="B74" s="17" t="s">
        <v>470</v>
      </c>
      <c r="C74" s="17" t="s">
        <v>472</v>
      </c>
      <c r="D74" s="17" t="s">
        <v>473</v>
      </c>
      <c r="E74" s="17">
        <f>BoardQty*1</f>
        <v>1</v>
      </c>
      <c r="G74" s="18">
        <f>IF(AND(ISNUMBER(E74),ISNUMBER(F74)),E74*F74,"")</f>
        <v/>
      </c>
    </row>
    <row r="75" spans="1:7">
      <c r="A75" s="17" t="s">
        <v>478</v>
      </c>
      <c r="B75" s="17" t="s">
        <v>477</v>
      </c>
      <c r="C75" s="17" t="s">
        <v>479</v>
      </c>
      <c r="D75" s="17" t="s">
        <v>480</v>
      </c>
      <c r="E75" s="17">
        <f>BoardQty*1</f>
        <v>1</v>
      </c>
      <c r="G75" s="18">
        <f>IF(AND(ISNUMBER(E75),ISNUMBER(F75)),E75*F75,"")</f>
        <v/>
      </c>
    </row>
    <row r="76" spans="1:7">
      <c r="A76" s="17" t="s">
        <v>485</v>
      </c>
      <c r="B76" s="17" t="s">
        <v>486</v>
      </c>
      <c r="C76" s="17" t="s">
        <v>487</v>
      </c>
      <c r="D76" s="17" t="s">
        <v>488</v>
      </c>
      <c r="E76" s="17">
        <f>BoardQty*1</f>
        <v>1</v>
      </c>
      <c r="G76" s="18">
        <f>IF(AND(ISNUMBER(E76),ISNUMBER(F76)),E76*F76,"")</f>
        <v/>
      </c>
    </row>
    <row r="77" spans="1:7" ht="30" customHeight="1">
      <c r="A77" s="17" t="s">
        <v>493</v>
      </c>
      <c r="B77" s="17" t="s">
        <v>492</v>
      </c>
      <c r="C77" s="17" t="s">
        <v>494</v>
      </c>
      <c r="D77" s="17" t="s">
        <v>495</v>
      </c>
      <c r="E77" s="17">
        <f>BoardQty*1</f>
        <v>1</v>
      </c>
      <c r="G77" s="18">
        <f>IF(AND(ISNUMBER(E77),ISNUMBER(F77)),E77*F77,"")</f>
        <v/>
      </c>
    </row>
    <row r="78" spans="1:7">
      <c r="A78" s="17" t="s">
        <v>500</v>
      </c>
      <c r="B78" s="17" t="s">
        <v>499</v>
      </c>
      <c r="C78" s="17" t="s">
        <v>501</v>
      </c>
      <c r="D78" s="17" t="s">
        <v>502</v>
      </c>
      <c r="E78" s="17">
        <f>BoardQty*1</f>
        <v>1</v>
      </c>
      <c r="G78" s="18">
        <f>IF(AND(ISNUMBER(E78),ISNUMBER(F78)),E78*F78,"")</f>
        <v/>
      </c>
    </row>
    <row r="81" spans="1:2">
      <c r="A81" s="19" t="s">
        <v>530</v>
      </c>
      <c r="B81" s="20" t="s">
        <v>531</v>
      </c>
    </row>
    <row r="82" spans="1:2">
      <c r="A82" s="21" t="s">
        <v>532</v>
      </c>
    </row>
  </sheetData>
  <mergeCells count="2">
    <mergeCell ref="A8:G8"/>
    <mergeCell ref="A1:G1"/>
  </mergeCells>
  <conditionalFormatting sqref="E10">
    <cfRule type="expression" dxfId="0" priority="1">
      <formula>AND(ISBLANK(D10),TRUE())</formula>
    </cfRule>
  </conditionalFormatting>
  <conditionalFormatting sqref="E11">
    <cfRule type="expression" dxfId="0" priority="2">
      <formula>AND(ISBLANK(D11),TRUE())</formula>
    </cfRule>
  </conditionalFormatting>
  <conditionalFormatting sqref="E12">
    <cfRule type="expression" dxfId="0" priority="3">
      <formula>AND(ISBLANK(D12),TRUE())</formula>
    </cfRule>
  </conditionalFormatting>
  <conditionalFormatting sqref="E13">
    <cfRule type="expression" dxfId="0" priority="4">
      <formula>AND(ISBLANK(D13),TRUE())</formula>
    </cfRule>
  </conditionalFormatting>
  <conditionalFormatting sqref="E14">
    <cfRule type="expression" dxfId="0" priority="5">
      <formula>AND(ISBLANK(D14),TRUE())</formula>
    </cfRule>
  </conditionalFormatting>
  <conditionalFormatting sqref="E15">
    <cfRule type="expression" dxfId="0" priority="6">
      <formula>AND(ISBLANK(D15),TRUE())</formula>
    </cfRule>
  </conditionalFormatting>
  <conditionalFormatting sqref="E16">
    <cfRule type="expression" dxfId="0" priority="7">
      <formula>AND(ISBLANK(D16),TRUE())</formula>
    </cfRule>
  </conditionalFormatting>
  <conditionalFormatting sqref="E17">
    <cfRule type="expression" dxfId="0" priority="8">
      <formula>AND(ISBLANK(D17),TRUE())</formula>
    </cfRule>
  </conditionalFormatting>
  <conditionalFormatting sqref="E18">
    <cfRule type="expression" dxfId="0" priority="9">
      <formula>AND(ISBLANK(D18),TRUE())</formula>
    </cfRule>
  </conditionalFormatting>
  <conditionalFormatting sqref="E19">
    <cfRule type="expression" dxfId="0" priority="10">
      <formula>AND(ISBLANK(D19),TRUE())</formula>
    </cfRule>
  </conditionalFormatting>
  <conditionalFormatting sqref="E20">
    <cfRule type="expression" dxfId="0" priority="11">
      <formula>AND(ISBLANK(D20),TRUE())</formula>
    </cfRule>
  </conditionalFormatting>
  <conditionalFormatting sqref="E21">
    <cfRule type="expression" dxfId="0" priority="12">
      <formula>AND(ISBLANK(D21),TRUE())</formula>
    </cfRule>
  </conditionalFormatting>
  <conditionalFormatting sqref="E22">
    <cfRule type="expression" dxfId="0" priority="13">
      <formula>AND(ISBLANK(D22),TRUE())</formula>
    </cfRule>
  </conditionalFormatting>
  <conditionalFormatting sqref="E23">
    <cfRule type="expression" dxfId="0" priority="14">
      <formula>AND(ISBLANK(D23),TRUE())</formula>
    </cfRule>
  </conditionalFormatting>
  <conditionalFormatting sqref="E24">
    <cfRule type="expression" dxfId="0" priority="15">
      <formula>AND(ISBLANK(D24),TRUE())</formula>
    </cfRule>
  </conditionalFormatting>
  <conditionalFormatting sqref="E25">
    <cfRule type="expression" dxfId="0" priority="16">
      <formula>AND(ISBLANK(D25),TRUE())</formula>
    </cfRule>
  </conditionalFormatting>
  <conditionalFormatting sqref="E26">
    <cfRule type="expression" dxfId="0" priority="17">
      <formula>AND(ISBLANK(D26),TRUE())</formula>
    </cfRule>
  </conditionalFormatting>
  <conditionalFormatting sqref="E27">
    <cfRule type="expression" dxfId="0" priority="18">
      <formula>AND(ISBLANK(D27),TRUE())</formula>
    </cfRule>
  </conditionalFormatting>
  <conditionalFormatting sqref="E28">
    <cfRule type="expression" dxfId="0" priority="19">
      <formula>AND(ISBLANK(D28),TRUE())</formula>
    </cfRule>
  </conditionalFormatting>
  <conditionalFormatting sqref="E29">
    <cfRule type="expression" dxfId="0" priority="20">
      <formula>AND(ISBLANK(D29),TRUE())</formula>
    </cfRule>
  </conditionalFormatting>
  <conditionalFormatting sqref="E30">
    <cfRule type="expression" dxfId="0" priority="21">
      <formula>AND(ISBLANK(D30),TRUE())</formula>
    </cfRule>
  </conditionalFormatting>
  <conditionalFormatting sqref="E31">
    <cfRule type="expression" dxfId="0" priority="22">
      <formula>AND(ISBLANK(D31),TRUE())</formula>
    </cfRule>
  </conditionalFormatting>
  <conditionalFormatting sqref="E32">
    <cfRule type="expression" dxfId="0" priority="23">
      <formula>AND(ISBLANK(D32),TRUE())</formula>
    </cfRule>
  </conditionalFormatting>
  <conditionalFormatting sqref="E33">
    <cfRule type="expression" dxfId="0" priority="24">
      <formula>AND(ISBLANK(D33),TRUE())</formula>
    </cfRule>
  </conditionalFormatting>
  <conditionalFormatting sqref="E34">
    <cfRule type="expression" dxfId="0" priority="25">
      <formula>AND(ISBLANK(D34),TRUE())</formula>
    </cfRule>
  </conditionalFormatting>
  <conditionalFormatting sqref="E35">
    <cfRule type="expression" dxfId="0" priority="26">
      <formula>AND(ISBLANK(D35),TRUE())</formula>
    </cfRule>
  </conditionalFormatting>
  <conditionalFormatting sqref="E36">
    <cfRule type="expression" dxfId="0" priority="27">
      <formula>AND(ISBLANK(D36),TRUE())</formula>
    </cfRule>
  </conditionalFormatting>
  <conditionalFormatting sqref="E37">
    <cfRule type="expression" dxfId="0" priority="28">
      <formula>AND(ISBLANK(D37),TRUE())</formula>
    </cfRule>
  </conditionalFormatting>
  <conditionalFormatting sqref="E38">
    <cfRule type="expression" dxfId="0" priority="29">
      <formula>AND(ISBLANK(D38),TRUE())</formula>
    </cfRule>
  </conditionalFormatting>
  <conditionalFormatting sqref="E39">
    <cfRule type="expression" dxfId="0" priority="30">
      <formula>AND(ISBLANK(D39),TRUE())</formula>
    </cfRule>
  </conditionalFormatting>
  <conditionalFormatting sqref="E40">
    <cfRule type="expression" dxfId="0" priority="31">
      <formula>AND(ISBLANK(D40),TRUE())</formula>
    </cfRule>
  </conditionalFormatting>
  <conditionalFormatting sqref="E41">
    <cfRule type="expression" dxfId="0" priority="32">
      <formula>AND(ISBLANK(D41),TRUE())</formula>
    </cfRule>
  </conditionalFormatting>
  <conditionalFormatting sqref="E42">
    <cfRule type="expression" dxfId="0" priority="33">
      <formula>AND(ISBLANK(D42),TRUE())</formula>
    </cfRule>
  </conditionalFormatting>
  <conditionalFormatting sqref="E43">
    <cfRule type="expression" dxfId="0" priority="34">
      <formula>AND(ISBLANK(D43),TRUE())</formula>
    </cfRule>
  </conditionalFormatting>
  <conditionalFormatting sqref="E44">
    <cfRule type="expression" dxfId="0" priority="35">
      <formula>AND(ISBLANK(D44),TRUE())</formula>
    </cfRule>
  </conditionalFormatting>
  <conditionalFormatting sqref="E45">
    <cfRule type="expression" dxfId="0" priority="36">
      <formula>AND(ISBLANK(D45),TRUE())</formula>
    </cfRule>
  </conditionalFormatting>
  <conditionalFormatting sqref="E46">
    <cfRule type="expression" dxfId="0" priority="37">
      <formula>AND(ISBLANK(D46),TRUE())</formula>
    </cfRule>
  </conditionalFormatting>
  <conditionalFormatting sqref="E47">
    <cfRule type="expression" dxfId="0" priority="38">
      <formula>AND(ISBLANK(D47),TRUE())</formula>
    </cfRule>
  </conditionalFormatting>
  <conditionalFormatting sqref="E48">
    <cfRule type="expression" dxfId="0" priority="39">
      <formula>AND(ISBLANK(D48),TRUE())</formula>
    </cfRule>
  </conditionalFormatting>
  <conditionalFormatting sqref="E49">
    <cfRule type="expression" dxfId="0" priority="40">
      <formula>AND(ISBLANK(D49),TRUE())</formula>
    </cfRule>
  </conditionalFormatting>
  <conditionalFormatting sqref="E50">
    <cfRule type="expression" dxfId="0" priority="41">
      <formula>AND(ISBLANK(D50),TRUE())</formula>
    </cfRule>
  </conditionalFormatting>
  <conditionalFormatting sqref="E51">
    <cfRule type="expression" dxfId="0" priority="42">
      <formula>AND(ISBLANK(D51),TRUE())</formula>
    </cfRule>
  </conditionalFormatting>
  <conditionalFormatting sqref="E52">
    <cfRule type="expression" dxfId="0" priority="43">
      <formula>AND(ISBLANK(D52),TRUE())</formula>
    </cfRule>
  </conditionalFormatting>
  <conditionalFormatting sqref="E53">
    <cfRule type="expression" dxfId="0" priority="44">
      <formula>AND(ISBLANK(D53),TRUE())</formula>
    </cfRule>
  </conditionalFormatting>
  <conditionalFormatting sqref="E54">
    <cfRule type="expression" dxfId="0" priority="45">
      <formula>AND(ISBLANK(D54),TRUE())</formula>
    </cfRule>
  </conditionalFormatting>
  <conditionalFormatting sqref="E55">
    <cfRule type="expression" dxfId="0" priority="46">
      <formula>AND(ISBLANK(D55),TRUE())</formula>
    </cfRule>
  </conditionalFormatting>
  <conditionalFormatting sqref="E56">
    <cfRule type="expression" dxfId="0" priority="47">
      <formula>AND(ISBLANK(D56),TRUE())</formula>
    </cfRule>
  </conditionalFormatting>
  <conditionalFormatting sqref="E57">
    <cfRule type="expression" dxfId="0" priority="48">
      <formula>AND(ISBLANK(D57),TRUE())</formula>
    </cfRule>
  </conditionalFormatting>
  <conditionalFormatting sqref="E58">
    <cfRule type="expression" dxfId="0" priority="49">
      <formula>AND(ISBLANK(D58),TRUE())</formula>
    </cfRule>
  </conditionalFormatting>
  <conditionalFormatting sqref="E59">
    <cfRule type="expression" dxfId="0" priority="50">
      <formula>AND(ISBLANK(D59),TRUE())</formula>
    </cfRule>
  </conditionalFormatting>
  <conditionalFormatting sqref="E60">
    <cfRule type="expression" dxfId="0" priority="51">
      <formula>AND(ISBLANK(D60),TRUE())</formula>
    </cfRule>
  </conditionalFormatting>
  <conditionalFormatting sqref="E61">
    <cfRule type="expression" dxfId="0" priority="52">
      <formula>AND(ISBLANK(D61),TRUE())</formula>
    </cfRule>
  </conditionalFormatting>
  <conditionalFormatting sqref="E62">
    <cfRule type="expression" dxfId="0" priority="53">
      <formula>AND(ISBLANK(D62),TRUE())</formula>
    </cfRule>
  </conditionalFormatting>
  <conditionalFormatting sqref="E63">
    <cfRule type="expression" dxfId="0" priority="54">
      <formula>AND(ISBLANK(D63),TRUE())</formula>
    </cfRule>
  </conditionalFormatting>
  <conditionalFormatting sqref="E64">
    <cfRule type="expression" dxfId="0" priority="55">
      <formula>AND(ISBLANK(D64),TRUE())</formula>
    </cfRule>
  </conditionalFormatting>
  <conditionalFormatting sqref="E65">
    <cfRule type="expression" dxfId="0" priority="56">
      <formula>AND(ISBLANK(D65),TRUE())</formula>
    </cfRule>
  </conditionalFormatting>
  <conditionalFormatting sqref="E66">
    <cfRule type="expression" dxfId="0" priority="57">
      <formula>AND(ISBLANK(D66),TRUE())</formula>
    </cfRule>
  </conditionalFormatting>
  <conditionalFormatting sqref="E67">
    <cfRule type="expression" dxfId="0" priority="58">
      <formula>AND(ISBLANK(D67),TRUE())</formula>
    </cfRule>
  </conditionalFormatting>
  <conditionalFormatting sqref="E68">
    <cfRule type="expression" dxfId="0" priority="59">
      <formula>AND(ISBLANK(D68),TRUE())</formula>
    </cfRule>
  </conditionalFormatting>
  <conditionalFormatting sqref="E69">
    <cfRule type="expression" dxfId="0" priority="60">
      <formula>AND(ISBLANK(D69),TRUE())</formula>
    </cfRule>
  </conditionalFormatting>
  <conditionalFormatting sqref="E70">
    <cfRule type="expression" dxfId="0" priority="61">
      <formula>AND(ISBLANK(D70),TRUE())</formula>
    </cfRule>
  </conditionalFormatting>
  <conditionalFormatting sqref="E71">
    <cfRule type="expression" dxfId="0" priority="62">
      <formula>AND(ISBLANK(D71),TRUE())</formula>
    </cfRule>
  </conditionalFormatting>
  <conditionalFormatting sqref="E72">
    <cfRule type="expression" dxfId="0" priority="63">
      <formula>AND(ISBLANK(D72),TRUE())</formula>
    </cfRule>
  </conditionalFormatting>
  <conditionalFormatting sqref="E73">
    <cfRule type="expression" dxfId="0" priority="64">
      <formula>AND(ISBLANK(D73),TRUE())</formula>
    </cfRule>
  </conditionalFormatting>
  <conditionalFormatting sqref="E74">
    <cfRule type="expression" dxfId="0" priority="65">
      <formula>AND(ISBLANK(D74),TRUE())</formula>
    </cfRule>
  </conditionalFormatting>
  <conditionalFormatting sqref="E75">
    <cfRule type="expression" dxfId="0" priority="66">
      <formula>AND(ISBLANK(D75),TRUE())</formula>
    </cfRule>
  </conditionalFormatting>
  <conditionalFormatting sqref="E76">
    <cfRule type="expression" dxfId="0" priority="67">
      <formula>AND(ISBLANK(D76),TRUE())</formula>
    </cfRule>
  </conditionalFormatting>
  <conditionalFormatting sqref="E77">
    <cfRule type="expression" dxfId="0" priority="68">
      <formula>AND(ISBLANK(D77),TRUE())</formula>
    </cfRule>
  </conditionalFormatting>
  <conditionalFormatting sqref="E78">
    <cfRule type="expression" dxfId="0" priority="69">
      <formula>AND(ISBLANK(D78),TRUE())</formula>
    </cfRule>
  </conditionalFormatting>
  <hyperlinks>
    <hyperlink ref="D10" r:id="rId1"/>
    <hyperlink ref="D11" r:id="rId2"/>
    <hyperlink ref="D12" r:id="rId3"/>
    <hyperlink ref="D13" r:id="rId4"/>
    <hyperlink ref="D14" r:id="rId5"/>
    <hyperlink ref="D15" r:id="rId6"/>
    <hyperlink ref="D16" r:id="rId7"/>
    <hyperlink ref="D17" r:id="rId8"/>
    <hyperlink ref="D18" r:id="rId9"/>
    <hyperlink ref="D19" r:id="rId10"/>
    <hyperlink ref="D20" r:id="rId11"/>
    <hyperlink ref="D21" r:id="rId12"/>
    <hyperlink ref="D22" r:id="rId13"/>
    <hyperlink ref="D23" r:id="rId14"/>
    <hyperlink ref="D24" r:id="rId15"/>
    <hyperlink ref="D25" r:id="rId16"/>
    <hyperlink ref="D26" r:id="rId17"/>
    <hyperlink ref="D27" r:id="rId18"/>
    <hyperlink ref="D28" r:id="rId19"/>
    <hyperlink ref="D29" r:id="rId20"/>
    <hyperlink ref="D30" r:id="rId21"/>
    <hyperlink ref="D31" r:id="rId22"/>
    <hyperlink ref="D32" r:id="rId23"/>
    <hyperlink ref="D33" r:id="rId24"/>
    <hyperlink ref="D34" r:id="rId25"/>
    <hyperlink ref="D35" r:id="rId26"/>
    <hyperlink ref="D36" r:id="rId27"/>
    <hyperlink ref="D37" r:id="rId28"/>
    <hyperlink ref="D38" r:id="rId29"/>
    <hyperlink ref="D39" r:id="rId30"/>
    <hyperlink ref="D40" r:id="rId31"/>
    <hyperlink ref="D41" r:id="rId32"/>
    <hyperlink ref="D42" r:id="rId33"/>
    <hyperlink ref="D43" r:id="rId34"/>
    <hyperlink ref="D44" r:id="rId35"/>
    <hyperlink ref="D45" r:id="rId36"/>
    <hyperlink ref="D46" r:id="rId37"/>
    <hyperlink ref="D47" r:id="rId38"/>
    <hyperlink ref="D48" r:id="rId39"/>
    <hyperlink ref="D49" r:id="rId40"/>
    <hyperlink ref="D50" r:id="rId41"/>
    <hyperlink ref="D51" r:id="rId42"/>
    <hyperlink ref="D52" r:id="rId43"/>
    <hyperlink ref="D53" r:id="rId44"/>
    <hyperlink ref="D54" r:id="rId45"/>
    <hyperlink ref="D55" r:id="rId46"/>
    <hyperlink ref="D56" r:id="rId47"/>
    <hyperlink ref="D57" r:id="rId48"/>
    <hyperlink ref="D58" r:id="rId49"/>
    <hyperlink ref="D59" r:id="rId50"/>
    <hyperlink ref="D60" r:id="rId51"/>
    <hyperlink ref="D61" r:id="rId52"/>
    <hyperlink ref="D62" r:id="rId53"/>
    <hyperlink ref="D63" r:id="rId54"/>
    <hyperlink ref="D64" r:id="rId55"/>
    <hyperlink ref="D65" r:id="rId56"/>
    <hyperlink ref="D66" r:id="rId57"/>
    <hyperlink ref="D67" r:id="rId58"/>
    <hyperlink ref="D68" r:id="rId59"/>
    <hyperlink ref="D69" r:id="rId60"/>
    <hyperlink ref="D70" r:id="rId61"/>
    <hyperlink ref="D71" r:id="rId62"/>
    <hyperlink ref="D72" r:id="rId63"/>
    <hyperlink ref="D73" r:id="rId64"/>
    <hyperlink ref="D74" r:id="rId65"/>
    <hyperlink ref="D75" r:id="rId66"/>
    <hyperlink ref="D76" r:id="rId67"/>
    <hyperlink ref="D77" r:id="rId68"/>
    <hyperlink ref="D78" r:id="rId69"/>
  </hyperlinks>
  <pageMargins left="0.7" right="0.7" top="0.75" bottom="0.75" header="0.3" footer="0.3"/>
  <legacyDrawing r:id="rId70"/>
</worksheet>
</file>

<file path=xl/worksheets/sheet3.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533</v>
      </c>
    </row>
    <row r="2" spans="1:1">
      <c r="A2" s="7" t="s">
        <v>534</v>
      </c>
    </row>
    <row r="3" spans="1:1">
      <c r="A3" s="5" t="s">
        <v>535</v>
      </c>
    </row>
    <row r="4" spans="1:1">
      <c r="A4" s="6" t="s">
        <v>536</v>
      </c>
    </row>
    <row r="5" spans="1:1">
      <c r="A5" s="22" t="s">
        <v>537</v>
      </c>
    </row>
    <row r="7" spans="1:1">
      <c r="A7" t="s">
        <v>538</v>
      </c>
    </row>
    <row r="8" spans="1:1">
      <c r="A8" s="23" t="s">
        <v>539</v>
      </c>
    </row>
    <row r="9" spans="1:1">
      <c r="A9" s="24" t="s">
        <v>540</v>
      </c>
    </row>
    <row r="10" spans="1:1">
      <c r="A10" s="25" t="s">
        <v>541</v>
      </c>
    </row>
    <row r="11" spans="1:1">
      <c r="A11" s="26" t="s">
        <v>542</v>
      </c>
    </row>
    <row r="12" spans="1:1">
      <c r="A12" s="27" t="s">
        <v>543</v>
      </c>
    </row>
    <row r="13" spans="1:1">
      <c r="A13" s="28" t="s">
        <v>544</v>
      </c>
    </row>
    <row r="14" spans="1:1">
      <c r="A14" s="29" t="s">
        <v>545</v>
      </c>
    </row>
    <row r="15" spans="1:1">
      <c r="A15" s="30" t="s">
        <v>546</v>
      </c>
    </row>
    <row r="16" spans="1:1">
      <c r="A16" s="31" t="s">
        <v>547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BoM</vt:lpstr>
      <vt:lpstr>Costs</vt:lpstr>
      <vt:lpstr>Colors</vt:lpstr>
      <vt:lpstr>'Costs'!BoardQty</vt:lpstr>
      <vt:lpstr>BoM!Print_Titles</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2024-10-15T12:27:47Z</dcterms:created>
  <dcterms:modified xsi:type="dcterms:W3CDTF">2024-10-15T12:27:47Z</dcterms:modified>
</cp:coreProperties>
</file>