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s\Documents\GitHub\DnD-battler\"/>
    </mc:Choice>
  </mc:AlternateContent>
  <bookViews>
    <workbookView xWindow="0" yWindow="0" windowWidth="15345" windowHeight="46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H28" i="1"/>
  <c r="I25" i="1"/>
  <c r="H13" i="1"/>
  <c r="I11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27" i="1"/>
  <c r="I29" i="1"/>
  <c r="I2" i="1"/>
  <c r="H4" i="1"/>
  <c r="H6" i="1"/>
  <c r="H8" i="1"/>
  <c r="AF3" i="1"/>
  <c r="AG3" i="1"/>
  <c r="H3" i="1" s="1"/>
  <c r="AH3" i="1"/>
  <c r="K3" i="1" s="1"/>
  <c r="L3" i="1" s="1"/>
  <c r="AI3" i="1"/>
  <c r="AJ3" i="1"/>
  <c r="AK3" i="1"/>
  <c r="AF4" i="1"/>
  <c r="AG4" i="1"/>
  <c r="AH4" i="1"/>
  <c r="AI4" i="1"/>
  <c r="AJ4" i="1"/>
  <c r="AK4" i="1"/>
  <c r="AF5" i="1"/>
  <c r="AG5" i="1"/>
  <c r="AE5" i="1" s="1"/>
  <c r="AH5" i="1"/>
  <c r="K5" i="1" s="1"/>
  <c r="L5" i="1" s="1"/>
  <c r="AI5" i="1"/>
  <c r="AJ5" i="1"/>
  <c r="AK5" i="1"/>
  <c r="AF6" i="1"/>
  <c r="AG6" i="1"/>
  <c r="AH6" i="1"/>
  <c r="AI6" i="1"/>
  <c r="AJ6" i="1"/>
  <c r="AK6" i="1"/>
  <c r="AF7" i="1"/>
  <c r="AG7" i="1"/>
  <c r="AE7" i="1" s="1"/>
  <c r="AH7" i="1"/>
  <c r="K7" i="1" s="1"/>
  <c r="L7" i="1" s="1"/>
  <c r="AI7" i="1"/>
  <c r="AJ7" i="1"/>
  <c r="AK7" i="1"/>
  <c r="AF8" i="1"/>
  <c r="AG8" i="1"/>
  <c r="AH8" i="1"/>
  <c r="AI8" i="1"/>
  <c r="AJ8" i="1"/>
  <c r="AK8" i="1"/>
  <c r="AF9" i="1"/>
  <c r="AG9" i="1"/>
  <c r="AE9" i="1" s="1"/>
  <c r="AH9" i="1"/>
  <c r="K9" i="1" s="1"/>
  <c r="L9" i="1" s="1"/>
  <c r="AI9" i="1"/>
  <c r="AJ9" i="1"/>
  <c r="AK9" i="1"/>
  <c r="AF10" i="1"/>
  <c r="AG10" i="1"/>
  <c r="H10" i="1" s="1"/>
  <c r="AH10" i="1"/>
  <c r="K10" i="1" s="1"/>
  <c r="L10" i="1" s="1"/>
  <c r="AI10" i="1"/>
  <c r="AJ10" i="1"/>
  <c r="AK10" i="1"/>
  <c r="AF11" i="1"/>
  <c r="AG11" i="1"/>
  <c r="AE11" i="1" s="1"/>
  <c r="AH11" i="1"/>
  <c r="K11" i="1" s="1"/>
  <c r="L11" i="1" s="1"/>
  <c r="AI11" i="1"/>
  <c r="AJ11" i="1"/>
  <c r="AK11" i="1"/>
  <c r="AF12" i="1"/>
  <c r="AG12" i="1"/>
  <c r="H12" i="1" s="1"/>
  <c r="AH12" i="1"/>
  <c r="K12" i="1" s="1"/>
  <c r="L12" i="1" s="1"/>
  <c r="AI12" i="1"/>
  <c r="AJ12" i="1"/>
  <c r="AK12" i="1"/>
  <c r="AF13" i="1"/>
  <c r="AG13" i="1"/>
  <c r="AE13" i="1" s="1"/>
  <c r="AH13" i="1"/>
  <c r="K13" i="1" s="1"/>
  <c r="L13" i="1" s="1"/>
  <c r="AI13" i="1"/>
  <c r="AJ13" i="1"/>
  <c r="AK13" i="1"/>
  <c r="AF14" i="1"/>
  <c r="AG14" i="1"/>
  <c r="H14" i="1" s="1"/>
  <c r="AH14" i="1"/>
  <c r="AI14" i="1"/>
  <c r="AJ14" i="1"/>
  <c r="AK14" i="1"/>
  <c r="AF15" i="1"/>
  <c r="AG15" i="1"/>
  <c r="AE15" i="1" s="1"/>
  <c r="AH15" i="1"/>
  <c r="K15" i="1" s="1"/>
  <c r="L15" i="1" s="1"/>
  <c r="AI15" i="1"/>
  <c r="AJ15" i="1"/>
  <c r="AK15" i="1"/>
  <c r="AF16" i="1"/>
  <c r="AG16" i="1"/>
  <c r="H16" i="1" s="1"/>
  <c r="AH16" i="1"/>
  <c r="K16" i="1" s="1"/>
  <c r="L16" i="1" s="1"/>
  <c r="AI16" i="1"/>
  <c r="AJ16" i="1"/>
  <c r="AK16" i="1"/>
  <c r="AF17" i="1"/>
  <c r="AG17" i="1"/>
  <c r="AE17" i="1" s="1"/>
  <c r="AH17" i="1"/>
  <c r="AI17" i="1"/>
  <c r="AJ17" i="1"/>
  <c r="AK17" i="1"/>
  <c r="AF18" i="1"/>
  <c r="AG18" i="1"/>
  <c r="H18" i="1" s="1"/>
  <c r="AH18" i="1"/>
  <c r="K18" i="1" s="1"/>
  <c r="L18" i="1" s="1"/>
  <c r="AI18" i="1"/>
  <c r="AJ18" i="1"/>
  <c r="AK18" i="1"/>
  <c r="AF19" i="1"/>
  <c r="AG19" i="1"/>
  <c r="AE19" i="1" s="1"/>
  <c r="AH19" i="1"/>
  <c r="AI19" i="1"/>
  <c r="AJ19" i="1"/>
  <c r="AK19" i="1"/>
  <c r="AF20" i="1"/>
  <c r="AG20" i="1"/>
  <c r="H20" i="1" s="1"/>
  <c r="AH20" i="1"/>
  <c r="K20" i="1" s="1"/>
  <c r="L20" i="1" s="1"/>
  <c r="AI20" i="1"/>
  <c r="AJ20" i="1"/>
  <c r="AK20" i="1"/>
  <c r="AF21" i="1"/>
  <c r="AG21" i="1"/>
  <c r="AE21" i="1" s="1"/>
  <c r="AH21" i="1"/>
  <c r="AI21" i="1"/>
  <c r="AJ21" i="1"/>
  <c r="AK21" i="1"/>
  <c r="AF22" i="1"/>
  <c r="AG22" i="1"/>
  <c r="H22" i="1" s="1"/>
  <c r="AH22" i="1"/>
  <c r="K22" i="1" s="1"/>
  <c r="L22" i="1" s="1"/>
  <c r="AI22" i="1"/>
  <c r="AJ22" i="1"/>
  <c r="AK22" i="1"/>
  <c r="AF23" i="1"/>
  <c r="AG23" i="1"/>
  <c r="AE23" i="1" s="1"/>
  <c r="AH23" i="1"/>
  <c r="AI23" i="1"/>
  <c r="AJ23" i="1"/>
  <c r="AK23" i="1"/>
  <c r="AF24" i="1"/>
  <c r="AG24" i="1"/>
  <c r="H24" i="1" s="1"/>
  <c r="AH24" i="1"/>
  <c r="K24" i="1" s="1"/>
  <c r="L24" i="1" s="1"/>
  <c r="AI24" i="1"/>
  <c r="AJ24" i="1"/>
  <c r="AK24" i="1"/>
  <c r="AF25" i="1"/>
  <c r="AG25" i="1"/>
  <c r="AE25" i="1" s="1"/>
  <c r="AH25" i="1"/>
  <c r="K25" i="1" s="1"/>
  <c r="L25" i="1" s="1"/>
  <c r="AI25" i="1"/>
  <c r="AJ25" i="1"/>
  <c r="AK25" i="1"/>
  <c r="AF26" i="1"/>
  <c r="AG26" i="1"/>
  <c r="H26" i="1" s="1"/>
  <c r="AH26" i="1"/>
  <c r="AI26" i="1"/>
  <c r="AJ26" i="1"/>
  <c r="AK26" i="1"/>
  <c r="AF27" i="1"/>
  <c r="AG27" i="1"/>
  <c r="AE27" i="1" s="1"/>
  <c r="AH27" i="1"/>
  <c r="K27" i="1" s="1"/>
  <c r="L27" i="1" s="1"/>
  <c r="AI27" i="1"/>
  <c r="AJ27" i="1"/>
  <c r="AK27" i="1"/>
  <c r="AF28" i="1"/>
  <c r="AG28" i="1"/>
  <c r="AH28" i="1"/>
  <c r="K28" i="1" s="1"/>
  <c r="L28" i="1" s="1"/>
  <c r="AI28" i="1"/>
  <c r="AJ28" i="1"/>
  <c r="AK28" i="1"/>
  <c r="AF29" i="1"/>
  <c r="AG29" i="1"/>
  <c r="AE29" i="1" s="1"/>
  <c r="AH29" i="1"/>
  <c r="AI29" i="1"/>
  <c r="AJ29" i="1"/>
  <c r="AK29" i="1"/>
  <c r="K4" i="1"/>
  <c r="L4" i="1" s="1"/>
  <c r="K6" i="1"/>
  <c r="L6" i="1" s="1"/>
  <c r="K8" i="1"/>
  <c r="L8" i="1" s="1"/>
  <c r="K14" i="1"/>
  <c r="L14" i="1" s="1"/>
  <c r="K17" i="1"/>
  <c r="K19" i="1"/>
  <c r="K21" i="1"/>
  <c r="K23" i="1"/>
  <c r="K26" i="1"/>
  <c r="L26" i="1" s="1"/>
  <c r="K29" i="1"/>
  <c r="L29" i="1" s="1"/>
  <c r="L17" i="1"/>
  <c r="L19" i="1"/>
  <c r="L21" i="1"/>
  <c r="L23" i="1"/>
  <c r="AE4" i="1"/>
  <c r="AE6" i="1"/>
  <c r="AE8" i="1"/>
  <c r="AE10" i="1"/>
  <c r="AE14" i="1"/>
  <c r="AE16" i="1"/>
  <c r="AE18" i="1"/>
  <c r="AE20" i="1"/>
  <c r="AE22" i="1"/>
  <c r="AE24" i="1"/>
  <c r="AE26" i="1"/>
  <c r="AE28" i="1"/>
  <c r="AF2" i="1"/>
  <c r="AG2" i="1"/>
  <c r="AE2" i="1" s="1"/>
  <c r="AH2" i="1"/>
  <c r="K2" i="1" s="1"/>
  <c r="L2" i="1" s="1"/>
  <c r="AI2" i="1"/>
  <c r="AJ2" i="1"/>
  <c r="AK2" i="1"/>
  <c r="H2" i="1" l="1"/>
  <c r="H7" i="1"/>
  <c r="H5" i="1"/>
  <c r="H29" i="1"/>
  <c r="H27" i="1"/>
  <c r="H25" i="1"/>
  <c r="H23" i="1"/>
  <c r="H21" i="1"/>
  <c r="H19" i="1"/>
  <c r="H17" i="1"/>
  <c r="H15" i="1"/>
  <c r="AE12" i="1"/>
  <c r="H11" i="1"/>
  <c r="H9" i="1"/>
  <c r="AE3" i="1"/>
</calcChain>
</file>

<file path=xl/sharedStrings.xml><?xml version="1.0" encoding="utf-8"?>
<sst xmlns="http://schemas.openxmlformats.org/spreadsheetml/2006/main" count="236" uniqueCount="150">
  <si>
    <t>name</t>
  </si>
  <si>
    <t>alignment</t>
  </si>
  <si>
    <t>ac</t>
  </si>
  <si>
    <t>initiative_bonus</t>
  </si>
  <si>
    <t>attack_parameters</t>
  </si>
  <si>
    <t>healing_spells</t>
  </si>
  <si>
    <t>healing_dice</t>
  </si>
  <si>
    <t>heading_bonus</t>
  </si>
  <si>
    <t>ability</t>
  </si>
  <si>
    <t>sc_ability</t>
  </si>
  <si>
    <t>log</t>
  </si>
  <si>
    <t>xp</t>
  </si>
  <si>
    <t>hd</t>
  </si>
  <si>
    <t>level</t>
  </si>
  <si>
    <t>proficiency</t>
  </si>
  <si>
    <t>Str</t>
  </si>
  <si>
    <t>Dex</t>
  </si>
  <si>
    <t>Con</t>
  </si>
  <si>
    <t>Int</t>
  </si>
  <si>
    <t>Wis</t>
  </si>
  <si>
    <t>Cha</t>
  </si>
  <si>
    <t>type</t>
  </si>
  <si>
    <t>size</t>
  </si>
  <si>
    <t>zombie</t>
  </si>
  <si>
    <t>evil</t>
  </si>
  <si>
    <t>undead</t>
  </si>
  <si>
    <t>medium</t>
  </si>
  <si>
    <t>CR</t>
  </si>
  <si>
    <t>AB_Str</t>
  </si>
  <si>
    <t>AB_Dex</t>
  </si>
  <si>
    <t>AB_Con</t>
  </si>
  <si>
    <t>AB_Int</t>
  </si>
  <si>
    <t>AB_Wis</t>
  </si>
  <si>
    <t>AB_Cha</t>
  </si>
  <si>
    <t>commoner</t>
  </si>
  <si>
    <t>good</t>
  </si>
  <si>
    <t>humanoid</t>
  </si>
  <si>
    <t>cultist</t>
  </si>
  <si>
    <t>armor_bonus</t>
  </si>
  <si>
    <t>['claw',3,1,6]</t>
  </si>
  <si>
    <t>['club',2,0,4]</t>
  </si>
  <si>
    <t>Light Armor</t>
  </si>
  <si>
    <t>Padded 5 gp 11 + Dex modifier — Disadvantage 8 lb.</t>
  </si>
  <si>
    <t>Leather 10 gp 11 + Dex modifier — — 10 lb.</t>
  </si>
  <si>
    <t>Studded leather 45 gp 12 + Dex modifier — — 13 lb.</t>
  </si>
  <si>
    <t>Medium Armor</t>
  </si>
  <si>
    <t>Hide 10 gp 12 + Dex modifier (max 2) — — 12 lb.</t>
  </si>
  <si>
    <t>Chain shirt 50 gp 13 + Dex modifier (max 2) — — 20 lb.</t>
  </si>
  <si>
    <t>Scale mail 50 gp 14 + Dex modifier (max 2) — Disadvantage 45 lb.</t>
  </si>
  <si>
    <t>Breastplate 400 gp 14 + Dex modifier (max 2) — — 20 lb.</t>
  </si>
  <si>
    <t>Half plate 750 gp 15 + Dex modifier (max 2) — Disadvantage 40 lb.</t>
  </si>
  <si>
    <t>Heavy Armor</t>
  </si>
  <si>
    <t>Ring mail 30 gp 14 — Disadvantage 40 lb.</t>
  </si>
  <si>
    <t>Chain mail 75 gp 16 Str 13 Disadvantage 55 lb.</t>
  </si>
  <si>
    <t>Splint 200 gp 17 Str 15 Disadvantage 60 lb.</t>
  </si>
  <si>
    <t>Plate 1,500 gp 18 Str 15 Disadvantage 65 lb.</t>
  </si>
  <si>
    <t>Shield</t>
  </si>
  <si>
    <t>Shield 10 gp +2 — — 6 lb.</t>
  </si>
  <si>
    <t>leather</t>
  </si>
  <si>
    <t>goblin</t>
  </si>
  <si>
    <t>small</t>
  </si>
  <si>
    <t>leather and shield</t>
  </si>
  <si>
    <t>['scimitar',4,2,6]</t>
  </si>
  <si>
    <t>['scimitar',3,1,6]</t>
  </si>
  <si>
    <t>goblin boss</t>
  </si>
  <si>
    <t>chain shirt sheild</t>
  </si>
  <si>
    <t>hp_fudge</t>
  </si>
  <si>
    <t>['scimitar',4,2,6],['scimitar',4,2,6]</t>
  </si>
  <si>
    <t>Add disadvantage to second weapon</t>
  </si>
  <si>
    <t>ogre</t>
  </si>
  <si>
    <t>giant</t>
  </si>
  <si>
    <t>large</t>
  </si>
  <si>
    <t>hide</t>
  </si>
  <si>
    <t>['greatclub',6,4,8,8]</t>
  </si>
  <si>
    <t>half-ogre</t>
  </si>
  <si>
    <t>stated_ac</t>
  </si>
  <si>
    <t>stated_hp</t>
  </si>
  <si>
    <t>expected_hp</t>
  </si>
  <si>
    <t>['battleaxe',5,3,8,8]</t>
  </si>
  <si>
    <t>alt</t>
  </si>
  <si>
    <t>ogrillon</t>
  </si>
  <si>
    <t>peasant</t>
  </si>
  <si>
    <t>troll</t>
  </si>
  <si>
    <t>natural</t>
  </si>
  <si>
    <t>['bite',7,4,6],['claw',7,4,6,6],['claw',7,4,6,6]</t>
  </si>
  <si>
    <t>regen</t>
  </si>
  <si>
    <t>['spear',4,2,6]</t>
  </si>
  <si>
    <t>gnoll shield+spear</t>
  </si>
  <si>
    <t>gnoll spear (2h)</t>
  </si>
  <si>
    <t>['spear',4,2,8]</t>
  </si>
  <si>
    <t>gnoll pack lord</t>
  </si>
  <si>
    <t>chain shirt</t>
  </si>
  <si>
    <t>['glaive',5,3,10],['glaive',5,3,10]</t>
  </si>
  <si>
    <t>no rampage</t>
  </si>
  <si>
    <t>cloud giant</t>
  </si>
  <si>
    <t>huge</t>
  </si>
  <si>
    <t>['morningstar',12,8,8,8],['morningstar',12,8,8,8]</t>
  </si>
  <si>
    <t>fire giant</t>
  </si>
  <si>
    <t>plate</t>
  </si>
  <si>
    <t>['greatsword',11,7,6,6,6,6,6,6],['greatsword',11,7,6,6,6,6,6,6]</t>
  </si>
  <si>
    <t>frost giant</t>
  </si>
  <si>
    <t>patchwork</t>
  </si>
  <si>
    <t>['greatsword',9,6,12,12,12],['greatsword',9,6,12,12,12]</t>
  </si>
  <si>
    <t>hill giant</t>
  </si>
  <si>
    <t>['greatclub',8,5,3,3,3],['greatclub',8,5,3,3,3]</t>
  </si>
  <si>
    <t>stone giant</t>
  </si>
  <si>
    <t>none</t>
  </si>
  <si>
    <t>hide shied</t>
  </si>
  <si>
    <t>armour_name</t>
  </si>
  <si>
    <t>['greatclub',9,6,8,8,8],['greatclub',9,6,8,8,8]</t>
  </si>
  <si>
    <t>storm giant</t>
  </si>
  <si>
    <t>no spellcasting, should be neutral</t>
  </si>
  <si>
    <t>should be neutral</t>
  </si>
  <si>
    <t>scale</t>
  </si>
  <si>
    <t>['greatsword',14,9,6,6,6,6,6,6],['greatsword',14,9,6,6,6,6,6,6]</t>
  </si>
  <si>
    <t>should be good. No spellcasting.</t>
  </si>
  <si>
    <t>orc</t>
  </si>
  <si>
    <t>['greataxe',5,3,12]</t>
  </si>
  <si>
    <t>['greataxe',6,4,12,8],['greataxe',6,4,12,8]</t>
  </si>
  <si>
    <t>orc war chief</t>
  </si>
  <si>
    <t>chain</t>
  </si>
  <si>
    <t>orog</t>
  </si>
  <si>
    <t>['greataxe',6,4,12]</t>
  </si>
  <si>
    <t>kobold</t>
  </si>
  <si>
    <t>['dagger',4,2,4]</t>
  </si>
  <si>
    <t>no pack tactics</t>
  </si>
  <si>
    <t>No undead fortitude!</t>
  </si>
  <si>
    <t>skeleton</t>
  </si>
  <si>
    <t>scraps</t>
  </si>
  <si>
    <t>['shortsword',4,2,6]</t>
  </si>
  <si>
    <t>chain mail shield</t>
  </si>
  <si>
    <t>['longsword',3,1,8]</t>
  </si>
  <si>
    <t>hobgoblin shield+longsword</t>
  </si>
  <si>
    <t>hobgoblin 2h longsword</t>
  </si>
  <si>
    <t>chain mail</t>
  </si>
  <si>
    <t>['longsword',3,1,10]</t>
  </si>
  <si>
    <t>hobgoblin captain</t>
  </si>
  <si>
    <t>half plate</t>
  </si>
  <si>
    <t>['greatsword',4,2,6,6],['greatsword',4,2,6,6],['martial advantage',4,2,6,6,6]</t>
  </si>
  <si>
    <t>martial advantage unconditionally on.</t>
  </si>
  <si>
    <t>['longsword',9,3,8],['longsword',9,3,8],['longsword',9,3,8],['martial advantage',9,3,6,6,6,6]</t>
  </si>
  <si>
    <t>hobgoblin warlord  shield+longsword</t>
  </si>
  <si>
    <t>hobgoblin warlord 2h longsword</t>
  </si>
  <si>
    <t>plate shield</t>
  </si>
  <si>
    <t>['longsword',9,3,10],['longsword',9,3,10],['longsword',9,3,10],['martial advantage',9,3,6,6,6,6]</t>
  </si>
  <si>
    <t>tarrasque</t>
  </si>
  <si>
    <t>monstrosity</t>
  </si>
  <si>
    <t>gargantuan</t>
  </si>
  <si>
    <t>['bite',19,10,12,12,12,12],['claw',19,10,8,8,8,8],['claw',19,10,8,8,8,8],['horns',19,10,10,10,10,10],['tail',19,10,6,6,6,6]</t>
  </si>
  <si>
    <t>only multiattack and no resistances.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</si>
</sst>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Border="1"/>
    <xf numFmtId="0" fontId="2" fillId="0" borderId="0" xfId="0" applyFont="1" applyBorder="1"/>
    <xf numFmtId="0" fontId="0" fillId="2" borderId="0" xfId="0" applyFill="1"/>
    <xf numFmtId="0" fontId="2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9"/>
  <sheetViews>
    <sheetView tabSelected="1" workbookViewId="0">
      <selection activeCell="C9" sqref="C9"/>
    </sheetView>
  </sheetViews>
  <sheetFormatPr defaultRowHeight="15" x14ac:dyDescent="0.25"/>
  <cols>
    <col min="5" max="5" width="9.140625" style="4"/>
    <col min="6" max="7" width="9.140625" style="3"/>
    <col min="8" max="8" width="9.140625" style="2"/>
    <col min="9" max="9" width="9.140625" style="6"/>
    <col min="10" max="10" width="9.140625" style="7"/>
    <col min="11" max="12" width="9.140625" style="2"/>
    <col min="13" max="13" width="9.140625" style="3"/>
    <col min="14" max="14" width="9.140625" style="4"/>
    <col min="20" max="20" width="9.140625" style="4"/>
    <col min="31" max="37" width="9.140625" style="1"/>
  </cols>
  <sheetData>
    <row r="1" spans="1:38" x14ac:dyDescent="0.25">
      <c r="A1" t="s">
        <v>0</v>
      </c>
      <c r="B1" t="s">
        <v>79</v>
      </c>
      <c r="C1" t="s">
        <v>1</v>
      </c>
      <c r="D1" t="s">
        <v>21</v>
      </c>
      <c r="E1" s="4" t="s">
        <v>22</v>
      </c>
      <c r="F1" s="5" t="s">
        <v>108</v>
      </c>
      <c r="G1" s="5" t="s">
        <v>75</v>
      </c>
      <c r="H1" s="10" t="s">
        <v>38</v>
      </c>
      <c r="I1" s="6" t="s">
        <v>2</v>
      </c>
      <c r="J1" s="7" t="s">
        <v>76</v>
      </c>
      <c r="K1" s="2" t="s">
        <v>77</v>
      </c>
      <c r="L1" s="2" t="s">
        <v>66</v>
      </c>
      <c r="M1" s="3" t="s">
        <v>13</v>
      </c>
      <c r="N1" s="4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s="4" t="s">
        <v>20</v>
      </c>
      <c r="U1" t="s">
        <v>4</v>
      </c>
      <c r="V1" t="s">
        <v>27</v>
      </c>
      <c r="W1" t="s">
        <v>11</v>
      </c>
      <c r="X1" t="s">
        <v>85</v>
      </c>
      <c r="Y1" t="s">
        <v>5</v>
      </c>
      <c r="Z1" t="s">
        <v>6</v>
      </c>
      <c r="AA1" t="s">
        <v>7</v>
      </c>
      <c r="AB1" t="s">
        <v>9</v>
      </c>
      <c r="AC1" t="s">
        <v>10</v>
      </c>
      <c r="AD1" t="s">
        <v>14</v>
      </c>
      <c r="AE1" s="1" t="s">
        <v>3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t="s">
        <v>8</v>
      </c>
    </row>
    <row r="2" spans="1:38" x14ac:dyDescent="0.25">
      <c r="A2" t="s">
        <v>23</v>
      </c>
      <c r="C2" t="s">
        <v>24</v>
      </c>
      <c r="D2" t="s">
        <v>25</v>
      </c>
      <c r="E2" s="4" t="s">
        <v>26</v>
      </c>
      <c r="F2" s="5" t="s">
        <v>106</v>
      </c>
      <c r="G2" s="3">
        <v>8</v>
      </c>
      <c r="H2" s="2">
        <f>G2-(10+AG2)</f>
        <v>0</v>
      </c>
      <c r="I2" s="6">
        <f>G2</f>
        <v>8</v>
      </c>
      <c r="J2" s="7">
        <v>21</v>
      </c>
      <c r="K2" s="2">
        <f>(_xlfn.CEILING.MATH(N2/2+1)+AH2)*M2</f>
        <v>24</v>
      </c>
      <c r="L2" s="2">
        <f>J2-K2</f>
        <v>-3</v>
      </c>
      <c r="M2" s="3">
        <v>3</v>
      </c>
      <c r="N2" s="4">
        <v>8</v>
      </c>
      <c r="O2">
        <v>13</v>
      </c>
      <c r="P2">
        <v>6</v>
      </c>
      <c r="Q2">
        <v>16</v>
      </c>
      <c r="R2">
        <v>3</v>
      </c>
      <c r="S2">
        <v>6</v>
      </c>
      <c r="T2" s="4">
        <v>5</v>
      </c>
      <c r="U2" t="s">
        <v>39</v>
      </c>
      <c r="V2">
        <v>0.25</v>
      </c>
      <c r="W2">
        <v>50</v>
      </c>
      <c r="AC2" t="s">
        <v>126</v>
      </c>
      <c r="AE2" s="1">
        <f>AG2</f>
        <v>-2</v>
      </c>
      <c r="AF2" s="1">
        <f t="shared" ref="AF2:AK2" si="0">_xlfn.FLOOR.MATH((O2-10)/2)</f>
        <v>1</v>
      </c>
      <c r="AG2" s="1">
        <f t="shared" si="0"/>
        <v>-2</v>
      </c>
      <c r="AH2" s="1">
        <f t="shared" si="0"/>
        <v>3</v>
      </c>
      <c r="AI2" s="1">
        <f t="shared" si="0"/>
        <v>-4</v>
      </c>
      <c r="AJ2" s="1">
        <f t="shared" si="0"/>
        <v>-2</v>
      </c>
      <c r="AK2" s="1">
        <f t="shared" si="0"/>
        <v>-3</v>
      </c>
    </row>
    <row r="3" spans="1:38" x14ac:dyDescent="0.25">
      <c r="A3" t="s">
        <v>34</v>
      </c>
      <c r="B3" t="s">
        <v>81</v>
      </c>
      <c r="C3" t="s">
        <v>35</v>
      </c>
      <c r="D3" t="s">
        <v>36</v>
      </c>
      <c r="E3" s="4" t="s">
        <v>26</v>
      </c>
      <c r="F3" s="5" t="s">
        <v>106</v>
      </c>
      <c r="G3" s="3">
        <v>10</v>
      </c>
      <c r="H3" s="2">
        <f t="shared" ref="H3:H10" si="1">G3-(10+AG3)</f>
        <v>0</v>
      </c>
      <c r="I3" s="6">
        <f t="shared" ref="I3:I29" si="2">G3</f>
        <v>10</v>
      </c>
      <c r="J3" s="7">
        <v>4</v>
      </c>
      <c r="K3" s="2">
        <f t="shared" ref="K3:K29" si="3">(_xlfn.CEILING.MATH(N3/2)+AH3)*M3</f>
        <v>4</v>
      </c>
      <c r="L3" s="2">
        <f t="shared" ref="L3:L29" si="4">J3-K3</f>
        <v>0</v>
      </c>
      <c r="M3" s="3">
        <v>1</v>
      </c>
      <c r="N3" s="4">
        <v>8</v>
      </c>
      <c r="O3" s="5">
        <v>10</v>
      </c>
      <c r="P3" s="5">
        <v>10</v>
      </c>
      <c r="Q3" s="5">
        <v>10</v>
      </c>
      <c r="R3" s="5">
        <v>10</v>
      </c>
      <c r="S3" s="5">
        <v>10</v>
      </c>
      <c r="T3" s="4">
        <v>10</v>
      </c>
      <c r="U3" t="s">
        <v>40</v>
      </c>
      <c r="V3">
        <v>0</v>
      </c>
      <c r="W3">
        <v>10</v>
      </c>
      <c r="AE3" s="1">
        <f t="shared" ref="AE3:AE29" si="5">AG3</f>
        <v>0</v>
      </c>
      <c r="AF3" s="1">
        <f t="shared" ref="AF3:AF29" si="6">_xlfn.FLOOR.MATH((O3-10)/2)</f>
        <v>0</v>
      </c>
      <c r="AG3" s="1">
        <f t="shared" ref="AG3:AG29" si="7">_xlfn.FLOOR.MATH((P3-10)/2)</f>
        <v>0</v>
      </c>
      <c r="AH3" s="1">
        <f t="shared" ref="AH3:AH29" si="8">_xlfn.FLOOR.MATH((Q3-10)/2)</f>
        <v>0</v>
      </c>
      <c r="AI3" s="1">
        <f t="shared" ref="AI3:AI29" si="9">_xlfn.FLOOR.MATH((R3-10)/2)</f>
        <v>0</v>
      </c>
      <c r="AJ3" s="1">
        <f t="shared" ref="AJ3:AJ29" si="10">_xlfn.FLOOR.MATH((S3-10)/2)</f>
        <v>0</v>
      </c>
      <c r="AK3" s="1">
        <f t="shared" ref="AK3:AK29" si="11">_xlfn.FLOOR.MATH((T3-10)/2)</f>
        <v>0</v>
      </c>
    </row>
    <row r="4" spans="1:38" x14ac:dyDescent="0.25">
      <c r="A4" t="s">
        <v>37</v>
      </c>
      <c r="C4" t="s">
        <v>24</v>
      </c>
      <c r="D4" t="s">
        <v>36</v>
      </c>
      <c r="E4" s="4" t="s">
        <v>26</v>
      </c>
      <c r="F4" s="5" t="s">
        <v>58</v>
      </c>
      <c r="G4" s="5">
        <v>12</v>
      </c>
      <c r="H4" s="2">
        <f t="shared" si="1"/>
        <v>1</v>
      </c>
      <c r="I4" s="6">
        <f t="shared" si="2"/>
        <v>12</v>
      </c>
      <c r="J4" s="7">
        <v>9</v>
      </c>
      <c r="K4" s="2">
        <f t="shared" si="3"/>
        <v>8</v>
      </c>
      <c r="L4" s="2">
        <f t="shared" si="4"/>
        <v>1</v>
      </c>
      <c r="M4" s="3">
        <v>2</v>
      </c>
      <c r="N4" s="4">
        <v>8</v>
      </c>
      <c r="O4" s="5">
        <v>11</v>
      </c>
      <c r="P4" s="5">
        <v>12</v>
      </c>
      <c r="Q4" s="5">
        <v>10</v>
      </c>
      <c r="R4" s="5">
        <v>10</v>
      </c>
      <c r="S4" s="5">
        <v>11</v>
      </c>
      <c r="T4" s="4">
        <v>10</v>
      </c>
      <c r="U4" t="s">
        <v>63</v>
      </c>
      <c r="V4">
        <v>0.125</v>
      </c>
      <c r="W4">
        <v>25</v>
      </c>
      <c r="AE4" s="1">
        <f t="shared" si="5"/>
        <v>1</v>
      </c>
      <c r="AF4" s="1">
        <f t="shared" si="6"/>
        <v>0</v>
      </c>
      <c r="AG4" s="1">
        <f t="shared" si="7"/>
        <v>1</v>
      </c>
      <c r="AH4" s="1">
        <f t="shared" si="8"/>
        <v>0</v>
      </c>
      <c r="AI4" s="1">
        <f t="shared" si="9"/>
        <v>0</v>
      </c>
      <c r="AJ4" s="1">
        <f t="shared" si="10"/>
        <v>0</v>
      </c>
      <c r="AK4" s="1">
        <f t="shared" si="11"/>
        <v>0</v>
      </c>
    </row>
    <row r="5" spans="1:38" x14ac:dyDescent="0.25">
      <c r="A5" t="s">
        <v>59</v>
      </c>
      <c r="C5" t="s">
        <v>24</v>
      </c>
      <c r="D5" t="s">
        <v>36</v>
      </c>
      <c r="E5" s="4" t="s">
        <v>60</v>
      </c>
      <c r="F5" s="5" t="s">
        <v>61</v>
      </c>
      <c r="G5" s="5">
        <v>15</v>
      </c>
      <c r="H5" s="2">
        <f t="shared" si="1"/>
        <v>3</v>
      </c>
      <c r="I5" s="6">
        <f t="shared" si="2"/>
        <v>15</v>
      </c>
      <c r="J5" s="7">
        <v>7</v>
      </c>
      <c r="K5" s="2">
        <f t="shared" si="3"/>
        <v>6</v>
      </c>
      <c r="L5" s="2">
        <f t="shared" si="4"/>
        <v>1</v>
      </c>
      <c r="M5" s="5">
        <v>2</v>
      </c>
      <c r="N5" s="4">
        <v>6</v>
      </c>
      <c r="O5" s="5">
        <v>8</v>
      </c>
      <c r="P5" s="5">
        <v>14</v>
      </c>
      <c r="Q5" s="5">
        <v>10</v>
      </c>
      <c r="R5" s="5">
        <v>10</v>
      </c>
      <c r="S5" s="5">
        <v>8</v>
      </c>
      <c r="T5" s="4">
        <v>8</v>
      </c>
      <c r="U5" t="s">
        <v>62</v>
      </c>
      <c r="V5">
        <v>0.25</v>
      </c>
      <c r="W5">
        <v>50</v>
      </c>
      <c r="AE5" s="1">
        <f t="shared" si="5"/>
        <v>2</v>
      </c>
      <c r="AF5" s="1">
        <f t="shared" si="6"/>
        <v>-1</v>
      </c>
      <c r="AG5" s="1">
        <f t="shared" si="7"/>
        <v>2</v>
      </c>
      <c r="AH5" s="1">
        <f t="shared" si="8"/>
        <v>0</v>
      </c>
      <c r="AI5" s="1">
        <f t="shared" si="9"/>
        <v>0</v>
      </c>
      <c r="AJ5" s="1">
        <f t="shared" si="10"/>
        <v>-1</v>
      </c>
      <c r="AK5" s="1">
        <f t="shared" si="11"/>
        <v>-1</v>
      </c>
    </row>
    <row r="6" spans="1:38" x14ac:dyDescent="0.25">
      <c r="A6" t="s">
        <v>64</v>
      </c>
      <c r="C6" t="s">
        <v>24</v>
      </c>
      <c r="D6" t="s">
        <v>36</v>
      </c>
      <c r="E6" s="4" t="s">
        <v>60</v>
      </c>
      <c r="F6" s="5" t="s">
        <v>65</v>
      </c>
      <c r="G6" s="5">
        <v>17</v>
      </c>
      <c r="H6" s="2">
        <f t="shared" si="1"/>
        <v>5</v>
      </c>
      <c r="I6" s="6">
        <f t="shared" si="2"/>
        <v>17</v>
      </c>
      <c r="J6" s="9">
        <v>21</v>
      </c>
      <c r="K6" s="2">
        <f t="shared" si="3"/>
        <v>18</v>
      </c>
      <c r="L6" s="2">
        <f t="shared" si="4"/>
        <v>3</v>
      </c>
      <c r="M6" s="5">
        <v>6</v>
      </c>
      <c r="N6" s="4">
        <v>6</v>
      </c>
      <c r="O6" s="5">
        <v>10</v>
      </c>
      <c r="P6" s="5">
        <v>14</v>
      </c>
      <c r="Q6" s="5">
        <v>10</v>
      </c>
      <c r="R6" s="5">
        <v>10</v>
      </c>
      <c r="S6" s="5">
        <v>8</v>
      </c>
      <c r="T6" s="4">
        <v>10</v>
      </c>
      <c r="U6" s="8" t="s">
        <v>67</v>
      </c>
      <c r="V6">
        <v>1</v>
      </c>
      <c r="W6">
        <v>200</v>
      </c>
      <c r="AC6" t="s">
        <v>68</v>
      </c>
      <c r="AE6" s="1">
        <f t="shared" si="5"/>
        <v>2</v>
      </c>
      <c r="AF6" s="1">
        <f t="shared" si="6"/>
        <v>0</v>
      </c>
      <c r="AG6" s="1">
        <f t="shared" si="7"/>
        <v>2</v>
      </c>
      <c r="AH6" s="1">
        <f t="shared" si="8"/>
        <v>0</v>
      </c>
      <c r="AI6" s="1">
        <f t="shared" si="9"/>
        <v>0</v>
      </c>
      <c r="AJ6" s="1">
        <f t="shared" si="10"/>
        <v>-1</v>
      </c>
      <c r="AK6" s="1">
        <f t="shared" si="11"/>
        <v>0</v>
      </c>
    </row>
    <row r="7" spans="1:38" x14ac:dyDescent="0.25">
      <c r="A7" t="s">
        <v>69</v>
      </c>
      <c r="C7" t="s">
        <v>24</v>
      </c>
      <c r="D7" t="s">
        <v>70</v>
      </c>
      <c r="E7" s="4" t="s">
        <v>71</v>
      </c>
      <c r="F7" s="5" t="s">
        <v>72</v>
      </c>
      <c r="G7" s="5">
        <v>11</v>
      </c>
      <c r="H7" s="2">
        <f t="shared" si="1"/>
        <v>2</v>
      </c>
      <c r="I7" s="6">
        <f t="shared" si="2"/>
        <v>11</v>
      </c>
      <c r="J7" s="7">
        <v>59</v>
      </c>
      <c r="K7" s="2">
        <f t="shared" si="3"/>
        <v>56</v>
      </c>
      <c r="L7" s="2">
        <f t="shared" si="4"/>
        <v>3</v>
      </c>
      <c r="M7" s="5">
        <v>7</v>
      </c>
      <c r="N7" s="4">
        <v>10</v>
      </c>
      <c r="O7" s="5">
        <v>19</v>
      </c>
      <c r="P7" s="5">
        <v>8</v>
      </c>
      <c r="Q7" s="5">
        <v>16</v>
      </c>
      <c r="R7" s="5">
        <v>5</v>
      </c>
      <c r="S7" s="5">
        <v>7</v>
      </c>
      <c r="T7" s="4">
        <v>7</v>
      </c>
      <c r="U7" t="s">
        <v>73</v>
      </c>
      <c r="V7">
        <v>2</v>
      </c>
      <c r="W7">
        <v>450</v>
      </c>
      <c r="AE7" s="1">
        <f t="shared" si="5"/>
        <v>-1</v>
      </c>
      <c r="AF7" s="1">
        <f t="shared" si="6"/>
        <v>4</v>
      </c>
      <c r="AG7" s="1">
        <f t="shared" si="7"/>
        <v>-1</v>
      </c>
      <c r="AH7" s="1">
        <f t="shared" si="8"/>
        <v>3</v>
      </c>
      <c r="AI7" s="1">
        <f t="shared" si="9"/>
        <v>-3</v>
      </c>
      <c r="AJ7" s="1">
        <f t="shared" si="10"/>
        <v>-2</v>
      </c>
      <c r="AK7" s="1">
        <f t="shared" si="11"/>
        <v>-2</v>
      </c>
    </row>
    <row r="8" spans="1:38" x14ac:dyDescent="0.25">
      <c r="A8" t="s">
        <v>74</v>
      </c>
      <c r="B8" t="s">
        <v>80</v>
      </c>
      <c r="C8" t="s">
        <v>24</v>
      </c>
      <c r="D8" t="s">
        <v>70</v>
      </c>
      <c r="E8" s="4" t="s">
        <v>71</v>
      </c>
      <c r="F8" s="5" t="s">
        <v>72</v>
      </c>
      <c r="G8" s="5">
        <v>12</v>
      </c>
      <c r="H8" s="2">
        <f t="shared" si="1"/>
        <v>2</v>
      </c>
      <c r="I8" s="6">
        <f t="shared" si="2"/>
        <v>12</v>
      </c>
      <c r="J8" s="7">
        <v>30</v>
      </c>
      <c r="K8" s="2">
        <f t="shared" si="3"/>
        <v>28</v>
      </c>
      <c r="L8" s="2">
        <f t="shared" si="4"/>
        <v>2</v>
      </c>
      <c r="M8" s="5">
        <v>4</v>
      </c>
      <c r="N8" s="4">
        <v>10</v>
      </c>
      <c r="O8" s="5">
        <v>17</v>
      </c>
      <c r="P8" s="5">
        <v>10</v>
      </c>
      <c r="Q8" s="5">
        <v>14</v>
      </c>
      <c r="R8" s="5">
        <v>7</v>
      </c>
      <c r="S8" s="5">
        <v>9</v>
      </c>
      <c r="T8" s="4">
        <v>10</v>
      </c>
      <c r="U8" t="s">
        <v>78</v>
      </c>
      <c r="V8">
        <v>1</v>
      </c>
      <c r="W8">
        <v>200</v>
      </c>
      <c r="AE8" s="1">
        <f t="shared" si="5"/>
        <v>0</v>
      </c>
      <c r="AF8" s="1">
        <f t="shared" si="6"/>
        <v>3</v>
      </c>
      <c r="AG8" s="1">
        <f t="shared" si="7"/>
        <v>0</v>
      </c>
      <c r="AH8" s="1">
        <f t="shared" si="8"/>
        <v>2</v>
      </c>
      <c r="AI8" s="1">
        <f t="shared" si="9"/>
        <v>-2</v>
      </c>
      <c r="AJ8" s="1">
        <f t="shared" si="10"/>
        <v>-1</v>
      </c>
      <c r="AK8" s="1">
        <f t="shared" si="11"/>
        <v>0</v>
      </c>
    </row>
    <row r="9" spans="1:38" x14ac:dyDescent="0.25">
      <c r="A9" t="s">
        <v>82</v>
      </c>
      <c r="C9" t="s">
        <v>24</v>
      </c>
      <c r="D9" t="s">
        <v>70</v>
      </c>
      <c r="E9" s="4" t="s">
        <v>71</v>
      </c>
      <c r="F9" s="5" t="s">
        <v>83</v>
      </c>
      <c r="G9" s="3">
        <v>15</v>
      </c>
      <c r="H9" s="2">
        <f t="shared" si="1"/>
        <v>4</v>
      </c>
      <c r="I9" s="6">
        <f t="shared" si="2"/>
        <v>15</v>
      </c>
      <c r="J9" s="7">
        <v>84</v>
      </c>
      <c r="K9" s="2">
        <f t="shared" si="3"/>
        <v>80</v>
      </c>
      <c r="L9" s="2">
        <f t="shared" si="4"/>
        <v>4</v>
      </c>
      <c r="M9" s="5">
        <v>8</v>
      </c>
      <c r="N9" s="4">
        <v>10</v>
      </c>
      <c r="O9" s="5">
        <v>18</v>
      </c>
      <c r="P9" s="5">
        <v>13</v>
      </c>
      <c r="Q9" s="5">
        <v>20</v>
      </c>
      <c r="R9" s="5">
        <v>7</v>
      </c>
      <c r="S9" s="5">
        <v>9</v>
      </c>
      <c r="T9" s="4">
        <v>7</v>
      </c>
      <c r="U9" t="s">
        <v>84</v>
      </c>
      <c r="V9">
        <v>5</v>
      </c>
      <c r="W9">
        <v>1800</v>
      </c>
      <c r="X9">
        <v>10</v>
      </c>
      <c r="AE9" s="1">
        <f t="shared" si="5"/>
        <v>1</v>
      </c>
      <c r="AF9" s="1">
        <f t="shared" si="6"/>
        <v>4</v>
      </c>
      <c r="AG9" s="1">
        <f t="shared" si="7"/>
        <v>1</v>
      </c>
      <c r="AH9" s="1">
        <f t="shared" si="8"/>
        <v>5</v>
      </c>
      <c r="AI9" s="1">
        <f t="shared" si="9"/>
        <v>-2</v>
      </c>
      <c r="AJ9" s="1">
        <f t="shared" si="10"/>
        <v>-1</v>
      </c>
      <c r="AK9" s="1">
        <f t="shared" si="11"/>
        <v>-2</v>
      </c>
    </row>
    <row r="10" spans="1:38" x14ac:dyDescent="0.25">
      <c r="A10" t="s">
        <v>87</v>
      </c>
      <c r="C10" t="s">
        <v>24</v>
      </c>
      <c r="D10" t="s">
        <v>36</v>
      </c>
      <c r="E10" s="4" t="s">
        <v>26</v>
      </c>
      <c r="F10" s="5" t="s">
        <v>107</v>
      </c>
      <c r="G10" s="5">
        <v>15</v>
      </c>
      <c r="H10" s="2">
        <f t="shared" si="1"/>
        <v>4</v>
      </c>
      <c r="I10" s="6">
        <f t="shared" si="2"/>
        <v>15</v>
      </c>
      <c r="J10" s="7">
        <v>22</v>
      </c>
      <c r="K10" s="2">
        <f t="shared" si="3"/>
        <v>20</v>
      </c>
      <c r="L10" s="2">
        <f t="shared" si="4"/>
        <v>2</v>
      </c>
      <c r="M10" s="5">
        <v>5</v>
      </c>
      <c r="N10" s="4">
        <v>8</v>
      </c>
      <c r="O10" s="5">
        <v>14</v>
      </c>
      <c r="P10" s="5">
        <v>12</v>
      </c>
      <c r="Q10" s="5">
        <v>11</v>
      </c>
      <c r="R10" s="5">
        <v>6</v>
      </c>
      <c r="S10" s="5">
        <v>10</v>
      </c>
      <c r="T10" s="4">
        <v>7</v>
      </c>
      <c r="U10" t="s">
        <v>86</v>
      </c>
      <c r="V10">
        <v>0.5</v>
      </c>
      <c r="W10">
        <v>100</v>
      </c>
      <c r="AC10" t="s">
        <v>93</v>
      </c>
      <c r="AE10" s="1">
        <f t="shared" si="5"/>
        <v>1</v>
      </c>
      <c r="AF10" s="1">
        <f t="shared" si="6"/>
        <v>2</v>
      </c>
      <c r="AG10" s="1">
        <f t="shared" si="7"/>
        <v>1</v>
      </c>
      <c r="AH10" s="1">
        <f t="shared" si="8"/>
        <v>0</v>
      </c>
      <c r="AI10" s="1">
        <f t="shared" si="9"/>
        <v>-2</v>
      </c>
      <c r="AJ10" s="1">
        <f t="shared" si="10"/>
        <v>0</v>
      </c>
      <c r="AK10" s="1">
        <f t="shared" si="11"/>
        <v>-2</v>
      </c>
    </row>
    <row r="11" spans="1:38" x14ac:dyDescent="0.25">
      <c r="A11" t="s">
        <v>88</v>
      </c>
      <c r="C11" t="s">
        <v>24</v>
      </c>
      <c r="D11" t="s">
        <v>36</v>
      </c>
      <c r="E11" s="4" t="s">
        <v>26</v>
      </c>
      <c r="F11" s="5" t="s">
        <v>72</v>
      </c>
      <c r="G11" s="5">
        <v>13</v>
      </c>
      <c r="H11" s="2">
        <f t="shared" ref="H11:H24" si="12">G11-(10+AG11)</f>
        <v>2</v>
      </c>
      <c r="I11" s="6">
        <f t="shared" ref="I11" si="13">G11</f>
        <v>13</v>
      </c>
      <c r="J11" s="7">
        <v>23</v>
      </c>
      <c r="K11" s="2">
        <f t="shared" ref="K11" si="14">(_xlfn.CEILING.MATH(N11/2)+AH11)*M11</f>
        <v>20</v>
      </c>
      <c r="L11" s="2">
        <f t="shared" ref="L11" si="15">J11-K11</f>
        <v>3</v>
      </c>
      <c r="M11" s="5">
        <v>5</v>
      </c>
      <c r="N11" s="4">
        <v>8</v>
      </c>
      <c r="O11" s="5">
        <v>14</v>
      </c>
      <c r="P11" s="5">
        <v>12</v>
      </c>
      <c r="Q11" s="5">
        <v>11</v>
      </c>
      <c r="R11" s="5">
        <v>6</v>
      </c>
      <c r="S11" s="5">
        <v>10</v>
      </c>
      <c r="T11" s="4">
        <v>7</v>
      </c>
      <c r="U11" t="s">
        <v>89</v>
      </c>
      <c r="V11">
        <v>0.5</v>
      </c>
      <c r="W11">
        <v>100</v>
      </c>
      <c r="AC11" t="s">
        <v>93</v>
      </c>
      <c r="AE11" s="1">
        <f t="shared" si="5"/>
        <v>1</v>
      </c>
      <c r="AF11" s="1">
        <f t="shared" si="6"/>
        <v>2</v>
      </c>
      <c r="AG11" s="1">
        <f t="shared" si="7"/>
        <v>1</v>
      </c>
      <c r="AH11" s="1">
        <f t="shared" si="8"/>
        <v>0</v>
      </c>
      <c r="AI11" s="1">
        <f t="shared" si="9"/>
        <v>-2</v>
      </c>
      <c r="AJ11" s="1">
        <f t="shared" si="10"/>
        <v>0</v>
      </c>
      <c r="AK11" s="1">
        <f t="shared" si="11"/>
        <v>-2</v>
      </c>
    </row>
    <row r="12" spans="1:38" x14ac:dyDescent="0.25">
      <c r="A12" t="s">
        <v>90</v>
      </c>
      <c r="C12" t="s">
        <v>24</v>
      </c>
      <c r="D12" t="s">
        <v>36</v>
      </c>
      <c r="E12" s="4" t="s">
        <v>26</v>
      </c>
      <c r="F12" s="5" t="s">
        <v>91</v>
      </c>
      <c r="G12" s="5">
        <v>15</v>
      </c>
      <c r="H12" s="2">
        <f t="shared" si="12"/>
        <v>3</v>
      </c>
      <c r="I12" s="6">
        <f t="shared" si="2"/>
        <v>15</v>
      </c>
      <c r="J12" s="7">
        <v>49</v>
      </c>
      <c r="K12" s="2">
        <f t="shared" si="3"/>
        <v>45</v>
      </c>
      <c r="L12" s="2">
        <f t="shared" si="4"/>
        <v>4</v>
      </c>
      <c r="M12" s="5">
        <v>9</v>
      </c>
      <c r="N12" s="4">
        <v>8</v>
      </c>
      <c r="O12" s="5">
        <v>16</v>
      </c>
      <c r="P12" s="5">
        <v>14</v>
      </c>
      <c r="Q12" s="5">
        <v>13</v>
      </c>
      <c r="R12" s="5">
        <v>8</v>
      </c>
      <c r="S12" s="5">
        <v>11</v>
      </c>
      <c r="T12" s="4">
        <v>9</v>
      </c>
      <c r="U12" t="s">
        <v>92</v>
      </c>
      <c r="V12">
        <v>2</v>
      </c>
      <c r="W12">
        <v>450</v>
      </c>
      <c r="AC12" t="s">
        <v>93</v>
      </c>
      <c r="AE12" s="1">
        <f t="shared" si="5"/>
        <v>2</v>
      </c>
      <c r="AF12" s="1">
        <f t="shared" si="6"/>
        <v>3</v>
      </c>
      <c r="AG12" s="1">
        <f t="shared" si="7"/>
        <v>2</v>
      </c>
      <c r="AH12" s="1">
        <f t="shared" si="8"/>
        <v>1</v>
      </c>
      <c r="AI12" s="1">
        <f t="shared" si="9"/>
        <v>-1</v>
      </c>
      <c r="AJ12" s="1">
        <f t="shared" si="10"/>
        <v>0</v>
      </c>
      <c r="AK12" s="1">
        <f t="shared" si="11"/>
        <v>-1</v>
      </c>
    </row>
    <row r="13" spans="1:38" x14ac:dyDescent="0.25">
      <c r="A13" t="s">
        <v>94</v>
      </c>
      <c r="C13" s="8" t="s">
        <v>24</v>
      </c>
      <c r="D13" t="s">
        <v>70</v>
      </c>
      <c r="E13" s="4" t="s">
        <v>95</v>
      </c>
      <c r="F13" s="5" t="s">
        <v>83</v>
      </c>
      <c r="G13" s="5">
        <v>14</v>
      </c>
      <c r="H13" s="2">
        <f t="shared" si="12"/>
        <v>4</v>
      </c>
      <c r="I13" s="6">
        <f t="shared" si="2"/>
        <v>14</v>
      </c>
      <c r="J13" s="7">
        <v>200</v>
      </c>
      <c r="K13" s="2">
        <f t="shared" si="3"/>
        <v>192</v>
      </c>
      <c r="L13" s="2">
        <f t="shared" si="4"/>
        <v>8</v>
      </c>
      <c r="M13" s="5">
        <v>16</v>
      </c>
      <c r="N13" s="4">
        <v>12</v>
      </c>
      <c r="O13" s="5">
        <v>27</v>
      </c>
      <c r="P13" s="5">
        <v>10</v>
      </c>
      <c r="Q13" s="5">
        <v>22</v>
      </c>
      <c r="R13" s="5">
        <v>12</v>
      </c>
      <c r="S13" s="5">
        <v>16</v>
      </c>
      <c r="T13" s="4">
        <v>16</v>
      </c>
      <c r="U13" t="s">
        <v>96</v>
      </c>
      <c r="V13">
        <v>9</v>
      </c>
      <c r="W13">
        <v>5000</v>
      </c>
      <c r="AC13" t="s">
        <v>111</v>
      </c>
      <c r="AE13" s="1">
        <f t="shared" si="5"/>
        <v>0</v>
      </c>
      <c r="AF13" s="1">
        <f t="shared" si="6"/>
        <v>8</v>
      </c>
      <c r="AG13" s="1">
        <f t="shared" si="7"/>
        <v>0</v>
      </c>
      <c r="AH13" s="1">
        <f t="shared" si="8"/>
        <v>6</v>
      </c>
      <c r="AI13" s="1">
        <f t="shared" si="9"/>
        <v>1</v>
      </c>
      <c r="AJ13" s="1">
        <f t="shared" si="10"/>
        <v>3</v>
      </c>
      <c r="AK13" s="1">
        <f t="shared" si="11"/>
        <v>3</v>
      </c>
    </row>
    <row r="14" spans="1:38" x14ac:dyDescent="0.25">
      <c r="A14" t="s">
        <v>97</v>
      </c>
      <c r="C14" t="s">
        <v>24</v>
      </c>
      <c r="D14" t="s">
        <v>70</v>
      </c>
      <c r="E14" s="4" t="s">
        <v>95</v>
      </c>
      <c r="F14" s="5" t="s">
        <v>98</v>
      </c>
      <c r="G14" s="5">
        <v>18</v>
      </c>
      <c r="H14" s="2">
        <f t="shared" si="12"/>
        <v>9</v>
      </c>
      <c r="I14" s="6">
        <f t="shared" si="2"/>
        <v>18</v>
      </c>
      <c r="J14" s="7">
        <v>162</v>
      </c>
      <c r="K14" s="2">
        <f t="shared" si="3"/>
        <v>156</v>
      </c>
      <c r="L14" s="2">
        <f t="shared" si="4"/>
        <v>6</v>
      </c>
      <c r="M14" s="5">
        <v>13</v>
      </c>
      <c r="N14" s="4">
        <v>12</v>
      </c>
      <c r="O14" s="5">
        <v>25</v>
      </c>
      <c r="P14" s="5">
        <v>9</v>
      </c>
      <c r="Q14" s="5">
        <v>23</v>
      </c>
      <c r="R14" s="5">
        <v>10</v>
      </c>
      <c r="S14" s="5">
        <v>14</v>
      </c>
      <c r="T14" s="4">
        <v>13</v>
      </c>
      <c r="U14" t="s">
        <v>99</v>
      </c>
      <c r="V14">
        <v>9</v>
      </c>
      <c r="W14">
        <v>5000</v>
      </c>
      <c r="AE14" s="1">
        <f t="shared" si="5"/>
        <v>-1</v>
      </c>
      <c r="AF14" s="1">
        <f t="shared" si="6"/>
        <v>7</v>
      </c>
      <c r="AG14" s="1">
        <f t="shared" si="7"/>
        <v>-1</v>
      </c>
      <c r="AH14" s="1">
        <f t="shared" si="8"/>
        <v>6</v>
      </c>
      <c r="AI14" s="1">
        <f t="shared" si="9"/>
        <v>0</v>
      </c>
      <c r="AJ14" s="1">
        <f t="shared" si="10"/>
        <v>2</v>
      </c>
      <c r="AK14" s="1">
        <f t="shared" si="11"/>
        <v>1</v>
      </c>
    </row>
    <row r="15" spans="1:38" x14ac:dyDescent="0.25">
      <c r="A15" t="s">
        <v>100</v>
      </c>
      <c r="C15" t="s">
        <v>24</v>
      </c>
      <c r="D15" t="s">
        <v>70</v>
      </c>
      <c r="E15" s="4" t="s">
        <v>95</v>
      </c>
      <c r="F15" s="5" t="s">
        <v>101</v>
      </c>
      <c r="G15" s="5">
        <v>15</v>
      </c>
      <c r="H15" s="2">
        <f t="shared" si="12"/>
        <v>6</v>
      </c>
      <c r="I15" s="6">
        <f t="shared" si="2"/>
        <v>15</v>
      </c>
      <c r="J15" s="7">
        <v>138</v>
      </c>
      <c r="K15" s="2">
        <f t="shared" si="3"/>
        <v>132</v>
      </c>
      <c r="L15" s="2">
        <f t="shared" si="4"/>
        <v>6</v>
      </c>
      <c r="M15" s="5">
        <v>12</v>
      </c>
      <c r="N15" s="4">
        <v>12</v>
      </c>
      <c r="O15" s="5">
        <v>23</v>
      </c>
      <c r="P15" s="5">
        <v>9</v>
      </c>
      <c r="Q15" s="5">
        <v>21</v>
      </c>
      <c r="R15" s="5">
        <v>9</v>
      </c>
      <c r="S15" s="5">
        <v>10</v>
      </c>
      <c r="T15" s="4">
        <v>12</v>
      </c>
      <c r="U15" t="s">
        <v>102</v>
      </c>
      <c r="V15">
        <v>8</v>
      </c>
      <c r="W15">
        <v>3900</v>
      </c>
      <c r="AE15" s="1">
        <f t="shared" si="5"/>
        <v>-1</v>
      </c>
      <c r="AF15" s="1">
        <f t="shared" si="6"/>
        <v>6</v>
      </c>
      <c r="AG15" s="1">
        <f t="shared" si="7"/>
        <v>-1</v>
      </c>
      <c r="AH15" s="1">
        <f t="shared" si="8"/>
        <v>5</v>
      </c>
      <c r="AI15" s="1">
        <f t="shared" si="9"/>
        <v>-1</v>
      </c>
      <c r="AJ15" s="1">
        <f t="shared" si="10"/>
        <v>0</v>
      </c>
      <c r="AK15" s="1">
        <f t="shared" si="11"/>
        <v>1</v>
      </c>
    </row>
    <row r="16" spans="1:38" x14ac:dyDescent="0.25">
      <c r="A16" t="s">
        <v>103</v>
      </c>
      <c r="C16" t="s">
        <v>24</v>
      </c>
      <c r="D16" t="s">
        <v>70</v>
      </c>
      <c r="E16" s="4" t="s">
        <v>95</v>
      </c>
      <c r="F16" s="5" t="s">
        <v>83</v>
      </c>
      <c r="G16" s="5">
        <v>13</v>
      </c>
      <c r="H16" s="2">
        <f t="shared" si="12"/>
        <v>4</v>
      </c>
      <c r="I16" s="6">
        <f t="shared" si="2"/>
        <v>13</v>
      </c>
      <c r="J16" s="7">
        <v>105</v>
      </c>
      <c r="K16" s="2">
        <f t="shared" si="3"/>
        <v>100</v>
      </c>
      <c r="L16" s="2">
        <f t="shared" si="4"/>
        <v>5</v>
      </c>
      <c r="M16" s="5">
        <v>10</v>
      </c>
      <c r="N16" s="4">
        <v>12</v>
      </c>
      <c r="O16" s="5">
        <v>21</v>
      </c>
      <c r="P16" s="5">
        <v>8</v>
      </c>
      <c r="Q16" s="5">
        <v>19</v>
      </c>
      <c r="R16" s="5">
        <v>5</v>
      </c>
      <c r="S16" s="5">
        <v>9</v>
      </c>
      <c r="T16" s="4">
        <v>6</v>
      </c>
      <c r="U16" t="s">
        <v>104</v>
      </c>
      <c r="V16">
        <v>5</v>
      </c>
      <c r="W16">
        <v>1800</v>
      </c>
      <c r="AE16" s="1">
        <f t="shared" si="5"/>
        <v>-1</v>
      </c>
      <c r="AF16" s="1">
        <f t="shared" si="6"/>
        <v>5</v>
      </c>
      <c r="AG16" s="1">
        <f t="shared" si="7"/>
        <v>-1</v>
      </c>
      <c r="AH16" s="1">
        <f t="shared" si="8"/>
        <v>4</v>
      </c>
      <c r="AI16" s="1">
        <f t="shared" si="9"/>
        <v>-3</v>
      </c>
      <c r="AJ16" s="1">
        <f t="shared" si="10"/>
        <v>-1</v>
      </c>
      <c r="AK16" s="1">
        <f t="shared" si="11"/>
        <v>-2</v>
      </c>
    </row>
    <row r="17" spans="1:37" x14ac:dyDescent="0.25">
      <c r="A17" t="s">
        <v>105</v>
      </c>
      <c r="C17" s="8" t="s">
        <v>24</v>
      </c>
      <c r="D17" t="s">
        <v>70</v>
      </c>
      <c r="E17" s="4" t="s">
        <v>95</v>
      </c>
      <c r="F17" s="5" t="s">
        <v>83</v>
      </c>
      <c r="G17" s="5">
        <v>17</v>
      </c>
      <c r="H17" s="2">
        <f t="shared" si="12"/>
        <v>5</v>
      </c>
      <c r="I17" s="6">
        <f t="shared" si="2"/>
        <v>17</v>
      </c>
      <c r="J17" s="7">
        <v>126</v>
      </c>
      <c r="K17" s="2">
        <f t="shared" si="3"/>
        <v>121</v>
      </c>
      <c r="L17" s="2">
        <f t="shared" si="4"/>
        <v>5</v>
      </c>
      <c r="M17" s="5">
        <v>11</v>
      </c>
      <c r="N17" s="4">
        <v>12</v>
      </c>
      <c r="O17" s="5">
        <v>23</v>
      </c>
      <c r="P17" s="5">
        <v>15</v>
      </c>
      <c r="Q17" s="5">
        <v>20</v>
      </c>
      <c r="R17" s="5">
        <v>10</v>
      </c>
      <c r="S17" s="5">
        <v>12</v>
      </c>
      <c r="T17" s="4">
        <v>9</v>
      </c>
      <c r="U17" t="s">
        <v>109</v>
      </c>
      <c r="V17">
        <v>7</v>
      </c>
      <c r="W17">
        <v>2900</v>
      </c>
      <c r="AC17" t="s">
        <v>112</v>
      </c>
      <c r="AE17" s="1">
        <f t="shared" si="5"/>
        <v>2</v>
      </c>
      <c r="AF17" s="1">
        <f t="shared" si="6"/>
        <v>6</v>
      </c>
      <c r="AG17" s="1">
        <f t="shared" si="7"/>
        <v>2</v>
      </c>
      <c r="AH17" s="1">
        <f t="shared" si="8"/>
        <v>5</v>
      </c>
      <c r="AI17" s="1">
        <f t="shared" si="9"/>
        <v>0</v>
      </c>
      <c r="AJ17" s="1">
        <f t="shared" si="10"/>
        <v>1</v>
      </c>
      <c r="AK17" s="1">
        <f t="shared" si="11"/>
        <v>-1</v>
      </c>
    </row>
    <row r="18" spans="1:37" x14ac:dyDescent="0.25">
      <c r="A18" t="s">
        <v>110</v>
      </c>
      <c r="C18" s="8" t="s">
        <v>24</v>
      </c>
      <c r="D18" t="s">
        <v>70</v>
      </c>
      <c r="E18" s="4" t="s">
        <v>95</v>
      </c>
      <c r="F18" s="5" t="s">
        <v>113</v>
      </c>
      <c r="G18" s="5">
        <v>16</v>
      </c>
      <c r="H18" s="2">
        <f t="shared" si="12"/>
        <v>4</v>
      </c>
      <c r="I18" s="6">
        <f t="shared" si="2"/>
        <v>16</v>
      </c>
      <c r="J18" s="7">
        <v>230</v>
      </c>
      <c r="K18" s="2">
        <f t="shared" si="3"/>
        <v>220</v>
      </c>
      <c r="L18" s="2">
        <f t="shared" si="4"/>
        <v>10</v>
      </c>
      <c r="M18" s="5">
        <v>20</v>
      </c>
      <c r="N18" s="4">
        <v>12</v>
      </c>
      <c r="O18" s="5">
        <v>29</v>
      </c>
      <c r="P18" s="5">
        <v>14</v>
      </c>
      <c r="Q18" s="5">
        <v>20</v>
      </c>
      <c r="R18" s="5">
        <v>16</v>
      </c>
      <c r="S18" s="5">
        <v>18</v>
      </c>
      <c r="T18" s="4">
        <v>18</v>
      </c>
      <c r="U18" t="s">
        <v>114</v>
      </c>
      <c r="V18">
        <v>13</v>
      </c>
      <c r="W18">
        <v>10000</v>
      </c>
      <c r="AC18" t="s">
        <v>115</v>
      </c>
      <c r="AE18" s="1">
        <f t="shared" si="5"/>
        <v>2</v>
      </c>
      <c r="AF18" s="1">
        <f t="shared" si="6"/>
        <v>9</v>
      </c>
      <c r="AG18" s="1">
        <f t="shared" si="7"/>
        <v>2</v>
      </c>
      <c r="AH18" s="1">
        <f t="shared" si="8"/>
        <v>5</v>
      </c>
      <c r="AI18" s="1">
        <f t="shared" si="9"/>
        <v>3</v>
      </c>
      <c r="AJ18" s="1">
        <f t="shared" si="10"/>
        <v>4</v>
      </c>
      <c r="AK18" s="1">
        <f t="shared" si="11"/>
        <v>4</v>
      </c>
    </row>
    <row r="19" spans="1:37" x14ac:dyDescent="0.25">
      <c r="A19" t="s">
        <v>116</v>
      </c>
      <c r="C19" t="s">
        <v>24</v>
      </c>
      <c r="D19" t="s">
        <v>36</v>
      </c>
      <c r="E19" s="4" t="s">
        <v>26</v>
      </c>
      <c r="F19" s="5" t="s">
        <v>72</v>
      </c>
      <c r="G19" s="5">
        <v>13</v>
      </c>
      <c r="H19" s="2">
        <f t="shared" si="12"/>
        <v>2</v>
      </c>
      <c r="I19" s="6">
        <f t="shared" si="2"/>
        <v>13</v>
      </c>
      <c r="J19" s="7">
        <v>15</v>
      </c>
      <c r="K19" s="2">
        <f t="shared" si="3"/>
        <v>14</v>
      </c>
      <c r="L19" s="2">
        <f t="shared" si="4"/>
        <v>1</v>
      </c>
      <c r="M19" s="5">
        <v>2</v>
      </c>
      <c r="N19" s="4">
        <v>8</v>
      </c>
      <c r="O19" s="5">
        <v>16</v>
      </c>
      <c r="P19" s="5">
        <v>12</v>
      </c>
      <c r="Q19" s="5">
        <v>16</v>
      </c>
      <c r="R19" s="5">
        <v>7</v>
      </c>
      <c r="S19" s="5">
        <v>11</v>
      </c>
      <c r="T19" s="4">
        <v>10</v>
      </c>
      <c r="U19" t="s">
        <v>117</v>
      </c>
      <c r="V19">
        <v>0.5</v>
      </c>
      <c r="W19">
        <v>100</v>
      </c>
      <c r="AE19" s="1">
        <f t="shared" si="5"/>
        <v>1</v>
      </c>
      <c r="AF19" s="1">
        <f t="shared" si="6"/>
        <v>3</v>
      </c>
      <c r="AG19" s="1">
        <f t="shared" si="7"/>
        <v>1</v>
      </c>
      <c r="AH19" s="1">
        <f t="shared" si="8"/>
        <v>3</v>
      </c>
      <c r="AI19" s="1">
        <f t="shared" si="9"/>
        <v>-2</v>
      </c>
      <c r="AJ19" s="1">
        <f t="shared" si="10"/>
        <v>0</v>
      </c>
      <c r="AK19" s="1">
        <f t="shared" si="11"/>
        <v>0</v>
      </c>
    </row>
    <row r="20" spans="1:37" x14ac:dyDescent="0.25">
      <c r="A20" t="s">
        <v>119</v>
      </c>
      <c r="C20" t="s">
        <v>24</v>
      </c>
      <c r="D20" t="s">
        <v>36</v>
      </c>
      <c r="E20" s="4" t="s">
        <v>26</v>
      </c>
      <c r="F20" s="5" t="s">
        <v>120</v>
      </c>
      <c r="G20" s="5">
        <v>16</v>
      </c>
      <c r="H20" s="2">
        <f t="shared" si="12"/>
        <v>5</v>
      </c>
      <c r="I20" s="6">
        <f t="shared" si="2"/>
        <v>16</v>
      </c>
      <c r="J20" s="7">
        <v>93</v>
      </c>
      <c r="K20" s="2">
        <f t="shared" si="3"/>
        <v>88</v>
      </c>
      <c r="L20" s="2">
        <f t="shared" si="4"/>
        <v>5</v>
      </c>
      <c r="M20" s="5">
        <v>11</v>
      </c>
      <c r="N20" s="4">
        <v>8</v>
      </c>
      <c r="O20" s="5">
        <v>18</v>
      </c>
      <c r="P20" s="5">
        <v>12</v>
      </c>
      <c r="Q20" s="5">
        <v>18</v>
      </c>
      <c r="R20" s="5">
        <v>11</v>
      </c>
      <c r="S20" s="5">
        <v>11</v>
      </c>
      <c r="T20" s="4">
        <v>16</v>
      </c>
      <c r="U20" t="s">
        <v>118</v>
      </c>
      <c r="V20">
        <v>4</v>
      </c>
      <c r="W20">
        <v>1100</v>
      </c>
      <c r="AE20" s="1">
        <f t="shared" si="5"/>
        <v>1</v>
      </c>
      <c r="AF20" s="1">
        <f t="shared" si="6"/>
        <v>4</v>
      </c>
      <c r="AG20" s="1">
        <f t="shared" si="7"/>
        <v>1</v>
      </c>
      <c r="AH20" s="1">
        <f t="shared" si="8"/>
        <v>4</v>
      </c>
      <c r="AI20" s="1">
        <f t="shared" si="9"/>
        <v>0</v>
      </c>
      <c r="AJ20" s="1">
        <f t="shared" si="10"/>
        <v>0</v>
      </c>
      <c r="AK20" s="1">
        <f t="shared" si="11"/>
        <v>3</v>
      </c>
    </row>
    <row r="21" spans="1:37" x14ac:dyDescent="0.25">
      <c r="A21" t="s">
        <v>121</v>
      </c>
      <c r="C21" t="s">
        <v>24</v>
      </c>
      <c r="D21" t="s">
        <v>36</v>
      </c>
      <c r="E21" s="4" t="s">
        <v>26</v>
      </c>
      <c r="F21" s="5" t="s">
        <v>98</v>
      </c>
      <c r="G21" s="5">
        <v>18</v>
      </c>
      <c r="H21" s="2">
        <f t="shared" si="12"/>
        <v>7</v>
      </c>
      <c r="I21" s="6">
        <f t="shared" si="2"/>
        <v>18</v>
      </c>
      <c r="J21" s="7">
        <v>42</v>
      </c>
      <c r="K21" s="2">
        <f t="shared" si="3"/>
        <v>40</v>
      </c>
      <c r="L21" s="2">
        <f t="shared" si="4"/>
        <v>2</v>
      </c>
      <c r="M21" s="5">
        <v>5</v>
      </c>
      <c r="N21" s="4">
        <v>8</v>
      </c>
      <c r="O21" s="5">
        <v>18</v>
      </c>
      <c r="P21" s="5">
        <v>12</v>
      </c>
      <c r="Q21" s="5">
        <v>18</v>
      </c>
      <c r="R21" s="5">
        <v>12</v>
      </c>
      <c r="S21" s="5">
        <v>11</v>
      </c>
      <c r="T21" s="4">
        <v>12</v>
      </c>
      <c r="U21" t="s">
        <v>122</v>
      </c>
      <c r="V21">
        <v>2</v>
      </c>
      <c r="W21">
        <v>450</v>
      </c>
      <c r="AE21" s="1">
        <f t="shared" si="5"/>
        <v>1</v>
      </c>
      <c r="AF21" s="1">
        <f t="shared" si="6"/>
        <v>4</v>
      </c>
      <c r="AG21" s="1">
        <f t="shared" si="7"/>
        <v>1</v>
      </c>
      <c r="AH21" s="1">
        <f t="shared" si="8"/>
        <v>4</v>
      </c>
      <c r="AI21" s="1">
        <f t="shared" si="9"/>
        <v>1</v>
      </c>
      <c r="AJ21" s="1">
        <f t="shared" si="10"/>
        <v>0</v>
      </c>
      <c r="AK21" s="1">
        <f t="shared" si="11"/>
        <v>1</v>
      </c>
    </row>
    <row r="22" spans="1:37" x14ac:dyDescent="0.25">
      <c r="A22" t="s">
        <v>123</v>
      </c>
      <c r="C22" t="s">
        <v>24</v>
      </c>
      <c r="D22" t="s">
        <v>36</v>
      </c>
      <c r="E22" s="4" t="s">
        <v>26</v>
      </c>
      <c r="F22" s="5" t="s">
        <v>106</v>
      </c>
      <c r="G22" s="5">
        <v>12</v>
      </c>
      <c r="H22" s="2">
        <f t="shared" si="12"/>
        <v>0</v>
      </c>
      <c r="I22" s="6">
        <f t="shared" si="2"/>
        <v>12</v>
      </c>
      <c r="J22" s="7">
        <v>5</v>
      </c>
      <c r="K22" s="2">
        <f t="shared" si="3"/>
        <v>4</v>
      </c>
      <c r="L22" s="2">
        <f t="shared" si="4"/>
        <v>1</v>
      </c>
      <c r="M22" s="5">
        <v>2</v>
      </c>
      <c r="N22" s="4">
        <v>6</v>
      </c>
      <c r="O22" s="5">
        <v>7</v>
      </c>
      <c r="P22" s="5">
        <v>15</v>
      </c>
      <c r="Q22" s="5">
        <v>9</v>
      </c>
      <c r="R22" s="5">
        <v>8</v>
      </c>
      <c r="S22" s="5">
        <v>7</v>
      </c>
      <c r="T22" s="4">
        <v>8</v>
      </c>
      <c r="U22" t="s">
        <v>124</v>
      </c>
      <c r="V22">
        <v>0.125</v>
      </c>
      <c r="W22">
        <v>25</v>
      </c>
      <c r="AC22" t="s">
        <v>125</v>
      </c>
      <c r="AE22" s="1">
        <f t="shared" si="5"/>
        <v>2</v>
      </c>
      <c r="AF22" s="1">
        <f t="shared" si="6"/>
        <v>-2</v>
      </c>
      <c r="AG22" s="1">
        <f t="shared" si="7"/>
        <v>2</v>
      </c>
      <c r="AH22" s="1">
        <f t="shared" si="8"/>
        <v>-1</v>
      </c>
      <c r="AI22" s="1">
        <f t="shared" si="9"/>
        <v>-1</v>
      </c>
      <c r="AJ22" s="1">
        <f t="shared" si="10"/>
        <v>-2</v>
      </c>
      <c r="AK22" s="1">
        <f t="shared" si="11"/>
        <v>-1</v>
      </c>
    </row>
    <row r="23" spans="1:37" x14ac:dyDescent="0.25">
      <c r="A23" t="s">
        <v>127</v>
      </c>
      <c r="C23" t="s">
        <v>24</v>
      </c>
      <c r="D23" t="s">
        <v>25</v>
      </c>
      <c r="E23" s="4" t="s">
        <v>26</v>
      </c>
      <c r="F23" s="5" t="s">
        <v>128</v>
      </c>
      <c r="G23" s="5">
        <v>13</v>
      </c>
      <c r="H23" s="2">
        <f t="shared" si="12"/>
        <v>1</v>
      </c>
      <c r="I23" s="6">
        <f t="shared" si="2"/>
        <v>13</v>
      </c>
      <c r="J23" s="7">
        <v>13</v>
      </c>
      <c r="K23" s="2">
        <f t="shared" si="3"/>
        <v>12</v>
      </c>
      <c r="L23" s="2">
        <f t="shared" si="4"/>
        <v>1</v>
      </c>
      <c r="M23" s="5">
        <v>2</v>
      </c>
      <c r="N23" s="4">
        <v>8</v>
      </c>
      <c r="O23" s="5">
        <v>10</v>
      </c>
      <c r="P23" s="5">
        <v>14</v>
      </c>
      <c r="Q23" s="5">
        <v>15</v>
      </c>
      <c r="R23" s="5">
        <v>6</v>
      </c>
      <c r="S23" s="5">
        <v>8</v>
      </c>
      <c r="T23" s="4">
        <v>5</v>
      </c>
      <c r="U23" t="s">
        <v>129</v>
      </c>
      <c r="V23">
        <v>0.25</v>
      </c>
      <c r="W23">
        <v>50</v>
      </c>
      <c r="AE23" s="1">
        <f t="shared" si="5"/>
        <v>2</v>
      </c>
      <c r="AF23" s="1">
        <f t="shared" si="6"/>
        <v>0</v>
      </c>
      <c r="AG23" s="1">
        <f t="shared" si="7"/>
        <v>2</v>
      </c>
      <c r="AH23" s="1">
        <f t="shared" si="8"/>
        <v>2</v>
      </c>
      <c r="AI23" s="1">
        <f t="shared" si="9"/>
        <v>-2</v>
      </c>
      <c r="AJ23" s="1">
        <f t="shared" si="10"/>
        <v>-1</v>
      </c>
      <c r="AK23" s="1">
        <f t="shared" si="11"/>
        <v>-3</v>
      </c>
    </row>
    <row r="24" spans="1:37" x14ac:dyDescent="0.25">
      <c r="A24" t="s">
        <v>132</v>
      </c>
      <c r="C24" t="s">
        <v>24</v>
      </c>
      <c r="D24" t="s">
        <v>36</v>
      </c>
      <c r="E24" s="4" t="s">
        <v>26</v>
      </c>
      <c r="F24" s="5" t="s">
        <v>130</v>
      </c>
      <c r="G24" s="5">
        <v>18</v>
      </c>
      <c r="H24" s="2">
        <f t="shared" si="12"/>
        <v>7</v>
      </c>
      <c r="I24" s="6">
        <f t="shared" si="2"/>
        <v>18</v>
      </c>
      <c r="J24" s="7">
        <v>11</v>
      </c>
      <c r="K24" s="2">
        <f t="shared" si="3"/>
        <v>10</v>
      </c>
      <c r="L24" s="2">
        <f t="shared" si="4"/>
        <v>1</v>
      </c>
      <c r="M24" s="5">
        <v>2</v>
      </c>
      <c r="N24" s="4">
        <v>8</v>
      </c>
      <c r="O24" s="5">
        <v>13</v>
      </c>
      <c r="P24" s="5">
        <v>12</v>
      </c>
      <c r="Q24" s="5">
        <v>12</v>
      </c>
      <c r="R24" s="5">
        <v>10</v>
      </c>
      <c r="S24" s="5">
        <v>10</v>
      </c>
      <c r="T24" s="4">
        <v>9</v>
      </c>
      <c r="U24" t="s">
        <v>131</v>
      </c>
      <c r="V24">
        <v>0.5</v>
      </c>
      <c r="W24">
        <v>100</v>
      </c>
      <c r="AE24" s="1">
        <f t="shared" si="5"/>
        <v>1</v>
      </c>
      <c r="AF24" s="1">
        <f t="shared" si="6"/>
        <v>1</v>
      </c>
      <c r="AG24" s="1">
        <f t="shared" si="7"/>
        <v>1</v>
      </c>
      <c r="AH24" s="1">
        <f t="shared" si="8"/>
        <v>1</v>
      </c>
      <c r="AI24" s="1">
        <f t="shared" si="9"/>
        <v>0</v>
      </c>
      <c r="AJ24" s="1">
        <f t="shared" si="10"/>
        <v>0</v>
      </c>
      <c r="AK24" s="1">
        <f t="shared" si="11"/>
        <v>-1</v>
      </c>
    </row>
    <row r="25" spans="1:37" x14ac:dyDescent="0.25">
      <c r="A25" t="s">
        <v>133</v>
      </c>
      <c r="C25" t="s">
        <v>24</v>
      </c>
      <c r="D25" t="s">
        <v>36</v>
      </c>
      <c r="E25" s="4" t="s">
        <v>26</v>
      </c>
      <c r="F25" s="5" t="s">
        <v>134</v>
      </c>
      <c r="G25" s="5">
        <v>16</v>
      </c>
      <c r="H25" s="2">
        <f t="shared" ref="H25:H27" si="16">G25-(10+AG25)</f>
        <v>5</v>
      </c>
      <c r="I25" s="6">
        <f t="shared" ref="I25" si="17">G25</f>
        <v>16</v>
      </c>
      <c r="J25" s="7">
        <v>11</v>
      </c>
      <c r="K25" s="2">
        <f t="shared" ref="K25" si="18">(_xlfn.CEILING.MATH(N25/2)+AH25)*M25</f>
        <v>10</v>
      </c>
      <c r="L25" s="2">
        <f t="shared" ref="L25" si="19">J25-K25</f>
        <v>1</v>
      </c>
      <c r="M25" s="5">
        <v>2</v>
      </c>
      <c r="N25" s="4">
        <v>8</v>
      </c>
      <c r="O25" s="5">
        <v>13</v>
      </c>
      <c r="P25" s="5">
        <v>12</v>
      </c>
      <c r="Q25" s="5">
        <v>12</v>
      </c>
      <c r="R25" s="5">
        <v>10</v>
      </c>
      <c r="S25" s="5">
        <v>10</v>
      </c>
      <c r="T25" s="4">
        <v>9</v>
      </c>
      <c r="U25" t="s">
        <v>135</v>
      </c>
      <c r="V25">
        <v>0.5</v>
      </c>
      <c r="W25">
        <v>100</v>
      </c>
      <c r="AE25" s="1">
        <f t="shared" si="5"/>
        <v>1</v>
      </c>
      <c r="AF25" s="1">
        <f t="shared" si="6"/>
        <v>1</v>
      </c>
      <c r="AG25" s="1">
        <f t="shared" si="7"/>
        <v>1</v>
      </c>
      <c r="AH25" s="1">
        <f t="shared" si="8"/>
        <v>1</v>
      </c>
      <c r="AI25" s="1">
        <f t="shared" si="9"/>
        <v>0</v>
      </c>
      <c r="AJ25" s="1">
        <f t="shared" si="10"/>
        <v>0</v>
      </c>
      <c r="AK25" s="1">
        <f t="shared" si="11"/>
        <v>-1</v>
      </c>
    </row>
    <row r="26" spans="1:37" x14ac:dyDescent="0.25">
      <c r="A26" t="s">
        <v>136</v>
      </c>
      <c r="C26" t="s">
        <v>24</v>
      </c>
      <c r="D26" t="s">
        <v>36</v>
      </c>
      <c r="E26" s="4" t="s">
        <v>26</v>
      </c>
      <c r="F26" s="5" t="s">
        <v>137</v>
      </c>
      <c r="G26" s="5">
        <v>17</v>
      </c>
      <c r="H26" s="2">
        <f t="shared" si="16"/>
        <v>5</v>
      </c>
      <c r="I26" s="6">
        <f t="shared" si="2"/>
        <v>17</v>
      </c>
      <c r="J26" s="7">
        <v>39</v>
      </c>
      <c r="K26" s="2">
        <f t="shared" si="3"/>
        <v>48</v>
      </c>
      <c r="L26" s="2">
        <f t="shared" si="4"/>
        <v>-9</v>
      </c>
      <c r="M26" s="5">
        <v>6</v>
      </c>
      <c r="N26" s="4">
        <v>12</v>
      </c>
      <c r="O26" s="5">
        <v>15</v>
      </c>
      <c r="P26" s="5">
        <v>14</v>
      </c>
      <c r="Q26" s="5">
        <v>14</v>
      </c>
      <c r="R26" s="5">
        <v>12</v>
      </c>
      <c r="S26" s="5">
        <v>10</v>
      </c>
      <c r="T26" s="4">
        <v>13</v>
      </c>
      <c r="U26" t="s">
        <v>138</v>
      </c>
      <c r="V26">
        <v>3</v>
      </c>
      <c r="W26">
        <v>700</v>
      </c>
      <c r="AC26" t="s">
        <v>139</v>
      </c>
      <c r="AE26" s="1">
        <f t="shared" si="5"/>
        <v>2</v>
      </c>
      <c r="AF26" s="1">
        <f t="shared" si="6"/>
        <v>2</v>
      </c>
      <c r="AG26" s="1">
        <f t="shared" si="7"/>
        <v>2</v>
      </c>
      <c r="AH26" s="1">
        <f t="shared" si="8"/>
        <v>2</v>
      </c>
      <c r="AI26" s="1">
        <f t="shared" si="9"/>
        <v>1</v>
      </c>
      <c r="AJ26" s="1">
        <f t="shared" si="10"/>
        <v>0</v>
      </c>
      <c r="AK26" s="1">
        <f t="shared" si="11"/>
        <v>1</v>
      </c>
    </row>
    <row r="27" spans="1:37" x14ac:dyDescent="0.25">
      <c r="A27" t="s">
        <v>141</v>
      </c>
      <c r="C27" t="s">
        <v>24</v>
      </c>
      <c r="D27" t="s">
        <v>36</v>
      </c>
      <c r="E27" s="4" t="s">
        <v>26</v>
      </c>
      <c r="F27" s="5" t="s">
        <v>143</v>
      </c>
      <c r="G27" s="5">
        <v>20</v>
      </c>
      <c r="H27" s="2">
        <f t="shared" si="16"/>
        <v>8</v>
      </c>
      <c r="I27" s="6">
        <f t="shared" si="2"/>
        <v>20</v>
      </c>
      <c r="J27" s="7">
        <v>97</v>
      </c>
      <c r="K27" s="2">
        <f t="shared" si="3"/>
        <v>91</v>
      </c>
      <c r="L27" s="2">
        <f t="shared" si="4"/>
        <v>6</v>
      </c>
      <c r="M27" s="5">
        <v>13</v>
      </c>
      <c r="N27" s="4">
        <v>8</v>
      </c>
      <c r="O27" s="5">
        <v>16</v>
      </c>
      <c r="P27" s="5">
        <v>14</v>
      </c>
      <c r="Q27" s="5">
        <v>16</v>
      </c>
      <c r="R27" s="5">
        <v>14</v>
      </c>
      <c r="S27" s="5">
        <v>11</v>
      </c>
      <c r="T27" s="4">
        <v>15</v>
      </c>
      <c r="U27" t="s">
        <v>140</v>
      </c>
      <c r="V27">
        <v>6</v>
      </c>
      <c r="W27">
        <v>2300</v>
      </c>
      <c r="AE27" s="1">
        <f t="shared" si="5"/>
        <v>2</v>
      </c>
      <c r="AF27" s="1">
        <f t="shared" si="6"/>
        <v>3</v>
      </c>
      <c r="AG27" s="1">
        <f t="shared" si="7"/>
        <v>2</v>
      </c>
      <c r="AH27" s="1">
        <f t="shared" si="8"/>
        <v>3</v>
      </c>
      <c r="AI27" s="1">
        <f t="shared" si="9"/>
        <v>2</v>
      </c>
      <c r="AJ27" s="1">
        <f t="shared" si="10"/>
        <v>0</v>
      </c>
      <c r="AK27" s="1">
        <f t="shared" si="11"/>
        <v>2</v>
      </c>
    </row>
    <row r="28" spans="1:37" x14ac:dyDescent="0.25">
      <c r="A28" t="s">
        <v>142</v>
      </c>
      <c r="C28" t="s">
        <v>24</v>
      </c>
      <c r="D28" t="s">
        <v>36</v>
      </c>
      <c r="E28" s="4" t="s">
        <v>26</v>
      </c>
      <c r="F28" s="5" t="s">
        <v>98</v>
      </c>
      <c r="G28" s="5">
        <v>18</v>
      </c>
      <c r="H28" s="2">
        <f t="shared" ref="H28:H29" si="20">G28-(10+AG28)</f>
        <v>6</v>
      </c>
      <c r="I28" s="6">
        <f t="shared" ref="I28" si="21">G28</f>
        <v>18</v>
      </c>
      <c r="J28" s="7">
        <v>97</v>
      </c>
      <c r="K28" s="2">
        <f t="shared" ref="K28" si="22">(_xlfn.CEILING.MATH(N28/2)+AH28)*M28</f>
        <v>91</v>
      </c>
      <c r="L28" s="2">
        <f t="shared" ref="L28" si="23">J28-K28</f>
        <v>6</v>
      </c>
      <c r="M28" s="5">
        <v>13</v>
      </c>
      <c r="N28" s="4">
        <v>8</v>
      </c>
      <c r="O28" s="5">
        <v>16</v>
      </c>
      <c r="P28" s="5">
        <v>14</v>
      </c>
      <c r="Q28" s="5">
        <v>16</v>
      </c>
      <c r="R28" s="5">
        <v>14</v>
      </c>
      <c r="S28" s="5">
        <v>11</v>
      </c>
      <c r="T28" s="4">
        <v>15</v>
      </c>
      <c r="U28" t="s">
        <v>144</v>
      </c>
      <c r="V28">
        <v>6</v>
      </c>
      <c r="W28">
        <v>2300</v>
      </c>
      <c r="AE28" s="1">
        <f t="shared" si="5"/>
        <v>2</v>
      </c>
      <c r="AF28" s="1">
        <f t="shared" si="6"/>
        <v>3</v>
      </c>
      <c r="AG28" s="1">
        <f t="shared" si="7"/>
        <v>2</v>
      </c>
      <c r="AH28" s="1">
        <f t="shared" si="8"/>
        <v>3</v>
      </c>
      <c r="AI28" s="1">
        <f t="shared" si="9"/>
        <v>2</v>
      </c>
      <c r="AJ28" s="1">
        <f t="shared" si="10"/>
        <v>0</v>
      </c>
      <c r="AK28" s="1">
        <f t="shared" si="11"/>
        <v>2</v>
      </c>
    </row>
    <row r="29" spans="1:37" x14ac:dyDescent="0.25">
      <c r="A29" t="s">
        <v>145</v>
      </c>
      <c r="C29" t="s">
        <v>24</v>
      </c>
      <c r="D29" t="s">
        <v>146</v>
      </c>
      <c r="E29" s="4" t="s">
        <v>147</v>
      </c>
      <c r="F29" s="5" t="s">
        <v>83</v>
      </c>
      <c r="G29" s="5">
        <v>25</v>
      </c>
      <c r="H29" s="2">
        <f t="shared" si="20"/>
        <v>15</v>
      </c>
      <c r="I29" s="6">
        <f t="shared" si="2"/>
        <v>25</v>
      </c>
      <c r="J29" s="7">
        <v>676</v>
      </c>
      <c r="K29" s="2">
        <f t="shared" si="3"/>
        <v>660</v>
      </c>
      <c r="L29" s="2">
        <f t="shared" si="4"/>
        <v>16</v>
      </c>
      <c r="M29" s="5">
        <v>33</v>
      </c>
      <c r="N29" s="4">
        <v>20</v>
      </c>
      <c r="O29" s="5">
        <v>30</v>
      </c>
      <c r="P29" s="5">
        <v>11</v>
      </c>
      <c r="Q29" s="5">
        <v>30</v>
      </c>
      <c r="R29" s="5">
        <v>3</v>
      </c>
      <c r="S29" s="5">
        <v>11</v>
      </c>
      <c r="T29" s="4">
        <v>11</v>
      </c>
      <c r="U29" t="s">
        <v>148</v>
      </c>
      <c r="V29">
        <v>30</v>
      </c>
      <c r="W29">
        <v>1555000</v>
      </c>
      <c r="AC29" t="s">
        <v>149</v>
      </c>
      <c r="AE29" s="1">
        <f t="shared" si="5"/>
        <v>0</v>
      </c>
      <c r="AF29" s="1">
        <f t="shared" si="6"/>
        <v>10</v>
      </c>
      <c r="AG29" s="1">
        <f t="shared" si="7"/>
        <v>0</v>
      </c>
      <c r="AH29" s="1">
        <f t="shared" si="8"/>
        <v>10</v>
      </c>
      <c r="AI29" s="1">
        <f t="shared" si="9"/>
        <v>-4</v>
      </c>
      <c r="AJ29" s="1">
        <f t="shared" si="10"/>
        <v>0</v>
      </c>
      <c r="AK29" s="1">
        <f t="shared" si="11"/>
        <v>0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43</v>
      </c>
    </row>
    <row r="4" spans="1:1" x14ac:dyDescent="0.25">
      <c r="A4" t="s">
        <v>44</v>
      </c>
    </row>
    <row r="5" spans="1:1" x14ac:dyDescent="0.25">
      <c r="A5" t="s">
        <v>45</v>
      </c>
    </row>
    <row r="6" spans="1:1" x14ac:dyDescent="0.25">
      <c r="A6" t="s">
        <v>46</v>
      </c>
    </row>
    <row r="7" spans="1:1" x14ac:dyDescent="0.25">
      <c r="A7" t="s">
        <v>47</v>
      </c>
    </row>
    <row r="8" spans="1:1" x14ac:dyDescent="0.25">
      <c r="A8" t="s">
        <v>48</v>
      </c>
    </row>
    <row r="9" spans="1:1" x14ac:dyDescent="0.25">
      <c r="A9" t="s">
        <v>49</v>
      </c>
    </row>
    <row r="10" spans="1:1" x14ac:dyDescent="0.25">
      <c r="A10" t="s">
        <v>50</v>
      </c>
    </row>
    <row r="11" spans="1:1" x14ac:dyDescent="0.25">
      <c r="A11" t="s">
        <v>51</v>
      </c>
    </row>
    <row r="12" spans="1:1" x14ac:dyDescent="0.25">
      <c r="A12" t="s">
        <v>52</v>
      </c>
    </row>
    <row r="13" spans="1:1" x14ac:dyDescent="0.25">
      <c r="A13" t="s">
        <v>53</v>
      </c>
    </row>
    <row r="14" spans="1:1" x14ac:dyDescent="0.25">
      <c r="A14" t="s">
        <v>54</v>
      </c>
    </row>
    <row r="15" spans="1:1" x14ac:dyDescent="0.25">
      <c r="A15" t="s">
        <v>55</v>
      </c>
    </row>
    <row r="16" spans="1:1" x14ac:dyDescent="0.25">
      <c r="A16" t="s">
        <v>56</v>
      </c>
    </row>
    <row r="17" spans="1:1" x14ac:dyDescent="0.25">
      <c r="A17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2015-08-23T17:02:15Z</dcterms:created>
  <dcterms:modified xsi:type="dcterms:W3CDTF">2015-08-23T19:49:39Z</dcterms:modified>
</cp:coreProperties>
</file>